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autoCompressPictures="0" defaultThemeVersion="124226"/>
  <mc:AlternateContent xmlns:mc="http://schemas.openxmlformats.org/markup-compatibility/2006">
    <mc:Choice Requires="x15">
      <x15ac:absPath xmlns:x15ac="http://schemas.microsoft.com/office/spreadsheetml/2010/11/ac" url="C:\Users\readi\Box\sffdl\"/>
    </mc:Choice>
  </mc:AlternateContent>
  <xr:revisionPtr revIDLastSave="0" documentId="13_ncr:1_{48C3B8AB-3EB5-4634-BE01-149EF7FCBFE9}" xr6:coauthVersionLast="45" xr6:coauthVersionMax="45" xr10:uidLastSave="{00000000-0000-0000-0000-000000000000}"/>
  <bookViews>
    <workbookView xWindow="-120" yWindow="-120" windowWidth="29040" windowHeight="15840" tabRatio="478" xr2:uid="{DCF7ACDE-742E-478F-9FB1-4F90DDE1E349}"/>
  </bookViews>
  <sheets>
    <sheet name="Team Rosters" sheetId="13" r:id="rId1"/>
    <sheet name="Supplemental Drafts" sheetId="33" r:id="rId2"/>
    <sheet name="2020 Draft Grid" sheetId="36" r:id="rId3"/>
    <sheet name="2021 Draft Grid" sheetId="43" r:id="rId4"/>
    <sheet name="Cuts" sheetId="44" r:id="rId5"/>
    <sheet name="Availables" sheetId="39" r:id="rId6"/>
    <sheet name="Trades" sheetId="16" r:id="rId7"/>
    <sheet name="Directory" sheetId="17" r:id="rId8"/>
    <sheet name="Free Agent Drafts" sheetId="22" r:id="rId9"/>
    <sheet name="Roster Grid" sheetId="25" r:id="rId10"/>
    <sheet name="BirthdateDraft" sheetId="23" r:id="rId11"/>
    <sheet name="ALL" sheetId="37" r:id="rId12"/>
    <sheet name="2019" sheetId="42" r:id="rId13"/>
    <sheet name="2018" sheetId="38" r:id="rId14"/>
  </sheets>
  <definedNames>
    <definedName name="_xlnm._FilterDatabase" localSheetId="13" hidden="1">'2018'!$A$1:$K$1548</definedName>
    <definedName name="_xlnm._FilterDatabase" localSheetId="12" hidden="1">'2019'!$A$1:$K$1416</definedName>
    <definedName name="_xlnm._FilterDatabase" localSheetId="11" hidden="1">ALL!$A$1:$K$1568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716" i="13" l="1"/>
  <c r="N736" i="13"/>
  <c r="M284" i="44"/>
  <c r="L284" i="44"/>
  <c r="K284" i="44"/>
  <c r="J284" i="44"/>
  <c r="I284" i="44"/>
  <c r="H284" i="44"/>
  <c r="G284" i="44"/>
  <c r="F284" i="44"/>
  <c r="E284" i="44"/>
  <c r="D284" i="44"/>
  <c r="A284" i="44"/>
  <c r="N394" i="13"/>
  <c r="N376" i="13"/>
  <c r="A389" i="13"/>
  <c r="D389" i="13"/>
  <c r="E389" i="13"/>
  <c r="F389" i="13"/>
  <c r="G389" i="13"/>
  <c r="H389" i="13"/>
  <c r="I389" i="13"/>
  <c r="A399" i="13"/>
  <c r="D399" i="13"/>
  <c r="E399" i="13"/>
  <c r="F399" i="13"/>
  <c r="G399" i="13"/>
  <c r="H399" i="13"/>
  <c r="I399" i="13"/>
  <c r="L399" i="13"/>
  <c r="M399" i="13"/>
  <c r="A740" i="13"/>
  <c r="D740" i="13"/>
  <c r="E740" i="13"/>
  <c r="F740" i="13"/>
  <c r="G740" i="13"/>
  <c r="A741" i="13"/>
  <c r="D741" i="13"/>
  <c r="E741" i="13"/>
  <c r="F741" i="13"/>
  <c r="G741" i="13"/>
  <c r="L942" i="13" l="1"/>
  <c r="N1488" i="13"/>
  <c r="E1357" i="13" l="1"/>
  <c r="M241" i="44" l="1"/>
  <c r="L241" i="44"/>
  <c r="G241" i="44"/>
  <c r="F241" i="44"/>
  <c r="E241" i="44"/>
  <c r="D241" i="44"/>
  <c r="A241" i="44"/>
  <c r="D1519" i="13"/>
  <c r="E1519" i="13"/>
  <c r="F1519" i="13"/>
  <c r="G1519" i="13"/>
  <c r="H1519" i="13"/>
  <c r="I1519" i="13"/>
  <c r="J1519" i="13"/>
  <c r="K1519" i="13"/>
  <c r="L1519" i="13"/>
  <c r="M1519" i="13"/>
  <c r="A1519" i="13"/>
  <c r="M231" i="44" l="1"/>
  <c r="L231" i="44"/>
  <c r="K231" i="44"/>
  <c r="J231" i="44"/>
  <c r="I231" i="44"/>
  <c r="H231" i="44"/>
  <c r="G231" i="44"/>
  <c r="F231" i="44"/>
  <c r="E231" i="44"/>
  <c r="D231" i="44"/>
  <c r="A231" i="44"/>
  <c r="A1470" i="13"/>
  <c r="D1470" i="13"/>
  <c r="E1470" i="13"/>
  <c r="F1470" i="13"/>
  <c r="G1470" i="13"/>
  <c r="H1470" i="13"/>
  <c r="I1470" i="13"/>
  <c r="J1470" i="13"/>
  <c r="K1470" i="13"/>
  <c r="L1470" i="13"/>
  <c r="M1470" i="13"/>
  <c r="A1312" i="13"/>
  <c r="D1312" i="13"/>
  <c r="E1312" i="13"/>
  <c r="F1312" i="13"/>
  <c r="G1312" i="13"/>
  <c r="H1312" i="13"/>
  <c r="I1312" i="13"/>
  <c r="J1312" i="13"/>
  <c r="K1312" i="13"/>
  <c r="L1312" i="13"/>
  <c r="M1312" i="13"/>
  <c r="M210" i="44"/>
  <c r="L210" i="44"/>
  <c r="K210" i="44"/>
  <c r="J210" i="44"/>
  <c r="I210" i="44"/>
  <c r="H210" i="44"/>
  <c r="G210" i="44"/>
  <c r="F210" i="44"/>
  <c r="E210" i="44"/>
  <c r="D210" i="44"/>
  <c r="A210" i="44"/>
  <c r="A1450" i="13"/>
  <c r="D1450" i="13"/>
  <c r="E1450" i="13"/>
  <c r="F1450" i="13"/>
  <c r="G1450" i="13"/>
  <c r="H1450" i="13"/>
  <c r="I1450" i="13"/>
  <c r="J1450" i="13"/>
  <c r="K1450" i="13"/>
  <c r="L1450" i="13"/>
  <c r="M1450" i="13"/>
  <c r="D283" i="13"/>
  <c r="E283" i="13"/>
  <c r="F283" i="13"/>
  <c r="G283" i="13"/>
  <c r="H283" i="13"/>
  <c r="I283" i="13"/>
  <c r="J283" i="13"/>
  <c r="K283" i="13"/>
  <c r="L283" i="13"/>
  <c r="M283" i="13"/>
  <c r="A283" i="13"/>
  <c r="M281" i="44"/>
  <c r="L281" i="44"/>
  <c r="K281" i="44"/>
  <c r="J281" i="44"/>
  <c r="I281" i="44"/>
  <c r="H281" i="44"/>
  <c r="G281" i="44"/>
  <c r="F281" i="44"/>
  <c r="E281" i="44"/>
  <c r="D281" i="44"/>
  <c r="A281" i="44"/>
  <c r="D995" i="13"/>
  <c r="E995" i="13"/>
  <c r="F995" i="13"/>
  <c r="G995" i="13"/>
  <c r="H995" i="13"/>
  <c r="I995" i="13"/>
  <c r="A995" i="13"/>
  <c r="D1005" i="13"/>
  <c r="E1005" i="13"/>
  <c r="F1005" i="13"/>
  <c r="G1005" i="13"/>
  <c r="H1005" i="13"/>
  <c r="I1005" i="13"/>
  <c r="A1005" i="13"/>
  <c r="D939" i="13"/>
  <c r="E939" i="13"/>
  <c r="F939" i="13"/>
  <c r="G939" i="13"/>
  <c r="H939" i="13"/>
  <c r="I939" i="13"/>
  <c r="A939" i="13"/>
  <c r="M89" i="44"/>
  <c r="L89" i="44"/>
  <c r="K89" i="44"/>
  <c r="J89" i="44"/>
  <c r="I89" i="44"/>
  <c r="H89" i="44"/>
  <c r="G89" i="44"/>
  <c r="F89" i="44"/>
  <c r="E89" i="44"/>
  <c r="D89" i="44"/>
  <c r="A89" i="44"/>
  <c r="D488" i="13"/>
  <c r="E488" i="13"/>
  <c r="F488" i="13"/>
  <c r="G488" i="13"/>
  <c r="H488" i="13"/>
  <c r="I488" i="13"/>
  <c r="J488" i="13"/>
  <c r="K488" i="13"/>
  <c r="L488" i="13"/>
  <c r="M488" i="13"/>
  <c r="A488" i="13"/>
  <c r="D871" i="13"/>
  <c r="E871" i="13"/>
  <c r="F871" i="13"/>
  <c r="G871" i="13"/>
  <c r="H871" i="13"/>
  <c r="I871" i="13"/>
  <c r="A871" i="13"/>
  <c r="D181" i="13"/>
  <c r="E181" i="13"/>
  <c r="F181" i="13"/>
  <c r="G181" i="13"/>
  <c r="H181" i="13"/>
  <c r="I181" i="13"/>
  <c r="A181" i="13"/>
  <c r="D722" i="13"/>
  <c r="E722" i="13"/>
  <c r="F722" i="13"/>
  <c r="G722" i="13"/>
  <c r="H722" i="13"/>
  <c r="I722" i="13"/>
  <c r="A722" i="13"/>
  <c r="D457" i="13"/>
  <c r="E457" i="13"/>
  <c r="F457" i="13"/>
  <c r="G457" i="13"/>
  <c r="H457" i="13"/>
  <c r="I457" i="13"/>
  <c r="A457" i="13"/>
  <c r="D198" i="13"/>
  <c r="E198" i="13"/>
  <c r="F198" i="13"/>
  <c r="G198" i="13"/>
  <c r="A198" i="13"/>
  <c r="M171" i="13"/>
  <c r="L171" i="13"/>
  <c r="K171" i="13"/>
  <c r="J171" i="13"/>
  <c r="I171" i="13"/>
  <c r="H171" i="13"/>
  <c r="G171" i="13"/>
  <c r="F171" i="13"/>
  <c r="E171" i="13"/>
  <c r="D171" i="13"/>
  <c r="A171" i="13"/>
  <c r="D161" i="13"/>
  <c r="E161" i="13"/>
  <c r="F161" i="13"/>
  <c r="G161" i="13"/>
  <c r="H161" i="13"/>
  <c r="I161" i="13"/>
  <c r="J161" i="13"/>
  <c r="K161" i="13"/>
  <c r="L161" i="13"/>
  <c r="M161" i="13"/>
  <c r="A161" i="13"/>
  <c r="D688" i="13"/>
  <c r="E688" i="13"/>
  <c r="F688" i="13"/>
  <c r="A688" i="13"/>
  <c r="D456" i="13"/>
  <c r="E456" i="13"/>
  <c r="F456" i="13"/>
  <c r="G456" i="13"/>
  <c r="H456" i="13"/>
  <c r="I456" i="13"/>
  <c r="A456" i="13"/>
  <c r="D110" i="13"/>
  <c r="E110" i="13"/>
  <c r="F110" i="13"/>
  <c r="G110" i="13"/>
  <c r="H110" i="13"/>
  <c r="I110" i="13"/>
  <c r="A110" i="13"/>
  <c r="D713" i="13"/>
  <c r="E713" i="13"/>
  <c r="F713" i="13"/>
  <c r="G713" i="13"/>
  <c r="H713" i="13"/>
  <c r="I713" i="13"/>
  <c r="J713" i="13"/>
  <c r="K713" i="13"/>
  <c r="L713" i="13"/>
  <c r="M713" i="13"/>
  <c r="A713" i="13"/>
  <c r="D920" i="13"/>
  <c r="E920" i="13"/>
  <c r="F920" i="13"/>
  <c r="G920" i="13"/>
  <c r="H920" i="13"/>
  <c r="I920" i="13"/>
  <c r="J920" i="13"/>
  <c r="K920" i="13"/>
  <c r="L920" i="13"/>
  <c r="M920" i="13"/>
  <c r="A920" i="13"/>
  <c r="D414" i="13"/>
  <c r="E414" i="13"/>
  <c r="F414" i="13"/>
  <c r="D1613" i="13"/>
  <c r="E1613" i="13"/>
  <c r="F1613" i="13"/>
  <c r="G1613" i="13"/>
  <c r="H1613" i="13"/>
  <c r="I1613" i="13"/>
  <c r="A1613" i="13"/>
  <c r="D1366" i="13"/>
  <c r="E1366" i="13"/>
  <c r="F1366" i="13"/>
  <c r="A1366" i="13"/>
  <c r="M280" i="44"/>
  <c r="L280" i="44"/>
  <c r="K280" i="44"/>
  <c r="J280" i="44"/>
  <c r="I280" i="44"/>
  <c r="H280" i="44"/>
  <c r="G280" i="44"/>
  <c r="F280" i="44"/>
  <c r="E280" i="44"/>
  <c r="D280" i="44"/>
  <c r="A280" i="44"/>
  <c r="M279" i="44"/>
  <c r="L279" i="44"/>
  <c r="K279" i="44"/>
  <c r="J279" i="44"/>
  <c r="I279" i="44"/>
  <c r="H279" i="44"/>
  <c r="G279" i="44"/>
  <c r="F279" i="44"/>
  <c r="E279" i="44"/>
  <c r="D279" i="44"/>
  <c r="A279" i="44"/>
  <c r="M278" i="44"/>
  <c r="L278" i="44"/>
  <c r="K278" i="44"/>
  <c r="J278" i="44"/>
  <c r="I278" i="44"/>
  <c r="H278" i="44"/>
  <c r="G278" i="44"/>
  <c r="F278" i="44"/>
  <c r="E278" i="44"/>
  <c r="D278" i="44"/>
  <c r="A278" i="44"/>
  <c r="D931" i="13"/>
  <c r="E931" i="13"/>
  <c r="F931" i="13"/>
  <c r="G931" i="13"/>
  <c r="H931" i="13"/>
  <c r="I931" i="13"/>
  <c r="A931" i="13"/>
  <c r="M277" i="44"/>
  <c r="L277" i="44"/>
  <c r="K277" i="44"/>
  <c r="J277" i="44"/>
  <c r="I277" i="44"/>
  <c r="H277" i="44"/>
  <c r="G277" i="44"/>
  <c r="F277" i="44"/>
  <c r="E277" i="44"/>
  <c r="D277" i="44"/>
  <c r="A277" i="44"/>
  <c r="E276" i="44"/>
  <c r="A276" i="44"/>
  <c r="D276" i="44"/>
  <c r="F276" i="44"/>
  <c r="G276" i="44"/>
  <c r="H276" i="44"/>
  <c r="I276" i="44"/>
  <c r="J276" i="44"/>
  <c r="K276" i="44"/>
  <c r="L276" i="44"/>
  <c r="M276" i="44"/>
  <c r="D188" i="13"/>
  <c r="E188" i="13"/>
  <c r="F188" i="13"/>
  <c r="G188" i="13"/>
  <c r="H188" i="13"/>
  <c r="I188" i="13"/>
  <c r="A188" i="13"/>
  <c r="F742" i="13"/>
  <c r="G742" i="13"/>
  <c r="D742" i="13"/>
  <c r="E742" i="13"/>
  <c r="A742" i="13"/>
  <c r="D424" i="13"/>
  <c r="E424" i="13"/>
  <c r="F424" i="13"/>
  <c r="G424" i="13"/>
  <c r="H424" i="13"/>
  <c r="I424" i="13"/>
  <c r="J424" i="13"/>
  <c r="K424" i="13"/>
  <c r="L424" i="13"/>
  <c r="M424" i="13"/>
  <c r="A424" i="13"/>
  <c r="M275" i="44"/>
  <c r="L275" i="44"/>
  <c r="F275" i="44"/>
  <c r="E275" i="44"/>
  <c r="D275" i="44"/>
  <c r="A275" i="44"/>
  <c r="D1633" i="13"/>
  <c r="E1633" i="13"/>
  <c r="F1633" i="13"/>
  <c r="G1633" i="13"/>
  <c r="A1633" i="13"/>
  <c r="D1046" i="13"/>
  <c r="E1046" i="13"/>
  <c r="F1046" i="13"/>
  <c r="G1046" i="13"/>
  <c r="H1046" i="13"/>
  <c r="I1046" i="13"/>
  <c r="J1046" i="13"/>
  <c r="K1046" i="13"/>
  <c r="L1046" i="13"/>
  <c r="M1046" i="13"/>
  <c r="A1046" i="13"/>
  <c r="G274" i="44"/>
  <c r="F274" i="44"/>
  <c r="E274" i="44"/>
  <c r="D274" i="44"/>
  <c r="A274" i="44"/>
  <c r="D886" i="13"/>
  <c r="E886" i="13"/>
  <c r="F886" i="13"/>
  <c r="A886" i="13"/>
  <c r="M273" i="44"/>
  <c r="L273" i="44"/>
  <c r="K273" i="44"/>
  <c r="J273" i="44"/>
  <c r="I273" i="44"/>
  <c r="H273" i="44"/>
  <c r="G273" i="44"/>
  <c r="F273" i="44"/>
  <c r="E273" i="44"/>
  <c r="D273" i="44"/>
  <c r="A273" i="44"/>
  <c r="A272" i="44"/>
  <c r="D272" i="44"/>
  <c r="E272" i="44"/>
  <c r="F272" i="44"/>
  <c r="G272" i="44"/>
  <c r="H272" i="44"/>
  <c r="I272" i="44"/>
  <c r="J272" i="44"/>
  <c r="K272" i="44"/>
  <c r="L272" i="44"/>
  <c r="M272" i="44"/>
  <c r="D102" i="13"/>
  <c r="E102" i="13"/>
  <c r="F102" i="13"/>
  <c r="G102" i="13"/>
  <c r="H102" i="13"/>
  <c r="I102" i="13"/>
  <c r="J102" i="13"/>
  <c r="K102" i="13"/>
  <c r="L102" i="13"/>
  <c r="M102" i="13"/>
  <c r="A102" i="13"/>
  <c r="A271" i="44"/>
  <c r="D271" i="44"/>
  <c r="E271" i="44"/>
  <c r="F271" i="44"/>
  <c r="G271" i="44"/>
  <c r="H271" i="44"/>
  <c r="I271" i="44"/>
  <c r="J271" i="44"/>
  <c r="K271" i="44"/>
  <c r="L271" i="44"/>
  <c r="M271" i="44"/>
  <c r="D187" i="13"/>
  <c r="E187" i="13"/>
  <c r="F187" i="13"/>
  <c r="G187" i="13"/>
  <c r="H187" i="13"/>
  <c r="I187" i="13"/>
  <c r="A187" i="13"/>
  <c r="D838" i="13"/>
  <c r="E838" i="13"/>
  <c r="F838" i="13"/>
  <c r="G838" i="13"/>
  <c r="H838" i="13"/>
  <c r="I838" i="13"/>
  <c r="J838" i="13"/>
  <c r="K838" i="13"/>
  <c r="L838" i="13"/>
  <c r="M838" i="13"/>
  <c r="A838" i="13"/>
  <c r="D466" i="13"/>
  <c r="E466" i="13"/>
  <c r="F466" i="13"/>
  <c r="G466" i="13"/>
  <c r="A466" i="13"/>
  <c r="M217" i="44"/>
  <c r="L217" i="44"/>
  <c r="K217" i="44"/>
  <c r="J217" i="44"/>
  <c r="I217" i="44"/>
  <c r="H217" i="44"/>
  <c r="G217" i="44"/>
  <c r="F217" i="44"/>
  <c r="E217" i="44"/>
  <c r="D217" i="44"/>
  <c r="A217" i="44"/>
  <c r="A1321" i="13"/>
  <c r="D1321" i="13"/>
  <c r="E1321" i="13"/>
  <c r="F1321" i="13"/>
  <c r="G1321" i="13"/>
  <c r="H1321" i="13"/>
  <c r="I1321" i="13"/>
  <c r="J1321" i="13"/>
  <c r="K1321" i="13"/>
  <c r="L1321" i="13"/>
  <c r="M1321" i="13"/>
  <c r="D1604" i="13"/>
  <c r="E1604" i="13"/>
  <c r="F1604" i="13"/>
  <c r="G1604" i="13"/>
  <c r="H1604" i="13"/>
  <c r="I1604" i="13"/>
  <c r="J1604" i="13"/>
  <c r="K1604" i="13"/>
  <c r="L1604" i="13"/>
  <c r="M1604" i="13"/>
  <c r="A1604" i="13"/>
  <c r="M270" i="44"/>
  <c r="L270" i="44"/>
  <c r="K270" i="44"/>
  <c r="J270" i="44"/>
  <c r="I270" i="44"/>
  <c r="H270" i="44"/>
  <c r="G270" i="44"/>
  <c r="F270" i="44"/>
  <c r="E270" i="44"/>
  <c r="D270" i="44"/>
  <c r="A270" i="44"/>
  <c r="M269" i="44"/>
  <c r="L269" i="44"/>
  <c r="K269" i="44"/>
  <c r="J269" i="44"/>
  <c r="I269" i="44"/>
  <c r="H269" i="44"/>
  <c r="G269" i="44"/>
  <c r="F269" i="44"/>
  <c r="E269" i="44"/>
  <c r="D269" i="44"/>
  <c r="A269" i="44"/>
  <c r="D930" i="13"/>
  <c r="E930" i="13"/>
  <c r="F930" i="13"/>
  <c r="G930" i="13"/>
  <c r="H930" i="13"/>
  <c r="I930" i="13"/>
  <c r="A930" i="13"/>
  <c r="M268" i="44"/>
  <c r="L268" i="44"/>
  <c r="K268" i="44"/>
  <c r="J268" i="44"/>
  <c r="I268" i="44"/>
  <c r="H268" i="44"/>
  <c r="G268" i="44"/>
  <c r="F268" i="44"/>
  <c r="E268" i="44"/>
  <c r="D268" i="44"/>
  <c r="A268" i="44"/>
  <c r="M267" i="44"/>
  <c r="L267" i="44"/>
  <c r="K267" i="44"/>
  <c r="J267" i="44"/>
  <c r="I267" i="44"/>
  <c r="H267" i="44"/>
  <c r="G267" i="44"/>
  <c r="F267" i="44"/>
  <c r="E267" i="44"/>
  <c r="D267" i="44"/>
  <c r="A267" i="44"/>
  <c r="D1255" i="13"/>
  <c r="E1255" i="13"/>
  <c r="F1255" i="13"/>
  <c r="A1255" i="13"/>
  <c r="D1088" i="13"/>
  <c r="E1088" i="13"/>
  <c r="F1088" i="13"/>
  <c r="G1088" i="13"/>
  <c r="A1088" i="13"/>
  <c r="D633" i="13"/>
  <c r="E633" i="13"/>
  <c r="F633" i="13"/>
  <c r="G633" i="13"/>
  <c r="H633" i="13"/>
  <c r="I633" i="13"/>
  <c r="J633" i="13"/>
  <c r="K633" i="13"/>
  <c r="L633" i="13"/>
  <c r="M633" i="13"/>
  <c r="A633" i="13"/>
  <c r="M266" i="44"/>
  <c r="L266" i="44"/>
  <c r="K266" i="44"/>
  <c r="J266" i="44"/>
  <c r="I266" i="44"/>
  <c r="H266" i="44"/>
  <c r="G266" i="44"/>
  <c r="F266" i="44"/>
  <c r="E266" i="44"/>
  <c r="D266" i="44"/>
  <c r="A266" i="44"/>
  <c r="M147" i="44"/>
  <c r="L147" i="44"/>
  <c r="K147" i="44"/>
  <c r="J147" i="44"/>
  <c r="I147" i="44"/>
  <c r="H147" i="44"/>
  <c r="G147" i="44"/>
  <c r="F147" i="44"/>
  <c r="E147" i="44"/>
  <c r="D147" i="44"/>
  <c r="A147" i="44"/>
  <c r="A861" i="13"/>
  <c r="D861" i="13"/>
  <c r="E861" i="13"/>
  <c r="F861" i="13"/>
  <c r="G861" i="13"/>
  <c r="H861" i="13"/>
  <c r="I861" i="13"/>
  <c r="J861" i="13"/>
  <c r="K861" i="13"/>
  <c r="L861" i="13"/>
  <c r="M861" i="13"/>
  <c r="D80" i="13"/>
  <c r="E80" i="13"/>
  <c r="F80" i="13"/>
  <c r="G80" i="13"/>
  <c r="H80" i="13"/>
  <c r="I80" i="13"/>
  <c r="J80" i="13"/>
  <c r="K80" i="13"/>
  <c r="L80" i="13"/>
  <c r="M80" i="13"/>
  <c r="A80" i="13"/>
  <c r="M24" i="44"/>
  <c r="L24" i="44"/>
  <c r="K24" i="44"/>
  <c r="J24" i="44"/>
  <c r="I24" i="44"/>
  <c r="H24" i="44"/>
  <c r="G24" i="44"/>
  <c r="F24" i="44"/>
  <c r="E24" i="44"/>
  <c r="D24" i="44"/>
  <c r="A24" i="44"/>
  <c r="A237" i="13"/>
  <c r="D237" i="13"/>
  <c r="E237" i="13"/>
  <c r="F237" i="13"/>
  <c r="G237" i="13"/>
  <c r="H237" i="13"/>
  <c r="I237" i="13"/>
  <c r="J237" i="13"/>
  <c r="K237" i="13"/>
  <c r="L237" i="13"/>
  <c r="M237" i="13"/>
  <c r="D1105" i="13"/>
  <c r="E1105" i="13"/>
  <c r="F1105" i="13"/>
  <c r="G1105" i="13"/>
  <c r="H1105" i="13"/>
  <c r="I1105" i="13"/>
  <c r="J1105" i="13"/>
  <c r="K1105" i="13"/>
  <c r="L1105" i="13"/>
  <c r="M1105" i="13"/>
  <c r="A1105" i="13"/>
  <c r="M265" i="44"/>
  <c r="L265" i="44"/>
  <c r="K265" i="44"/>
  <c r="J265" i="44"/>
  <c r="I265" i="44"/>
  <c r="H265" i="44"/>
  <c r="G265" i="44"/>
  <c r="F265" i="44"/>
  <c r="E265" i="44"/>
  <c r="D265" i="44"/>
  <c r="A265" i="44"/>
  <c r="A264" i="44"/>
  <c r="D264" i="44"/>
  <c r="E264" i="44"/>
  <c r="F264" i="44"/>
  <c r="G264" i="44"/>
  <c r="H264" i="44"/>
  <c r="I264" i="44"/>
  <c r="J264" i="44"/>
  <c r="K264" i="44"/>
  <c r="L264" i="44"/>
  <c r="M264" i="44"/>
  <c r="D180" i="13"/>
  <c r="E180" i="13"/>
  <c r="F180" i="13"/>
  <c r="G180" i="13"/>
  <c r="H180" i="13"/>
  <c r="I180" i="13"/>
  <c r="A180" i="13"/>
  <c r="D51" i="13"/>
  <c r="E51" i="13"/>
  <c r="F51" i="13"/>
  <c r="G51" i="13"/>
  <c r="H51" i="13"/>
  <c r="I51" i="13"/>
  <c r="J51" i="13"/>
  <c r="A51" i="13"/>
  <c r="A263" i="44"/>
  <c r="D263" i="44"/>
  <c r="E263" i="44"/>
  <c r="F263" i="44"/>
  <c r="G263" i="44"/>
  <c r="H263" i="44"/>
  <c r="I263" i="44"/>
  <c r="J263" i="44"/>
  <c r="K263" i="44"/>
  <c r="L263" i="44"/>
  <c r="M263" i="44"/>
  <c r="D423" i="13"/>
  <c r="E423" i="13"/>
  <c r="F423" i="13"/>
  <c r="G423" i="13"/>
  <c r="H423" i="13"/>
  <c r="I423" i="13"/>
  <c r="J423" i="13"/>
  <c r="K423" i="13"/>
  <c r="L423" i="13"/>
  <c r="M423" i="13"/>
  <c r="A423" i="13"/>
  <c r="D561" i="13"/>
  <c r="E561" i="13"/>
  <c r="F561" i="13"/>
  <c r="G561" i="13"/>
  <c r="H561" i="13"/>
  <c r="I561" i="13"/>
  <c r="J561" i="13"/>
  <c r="K561" i="13"/>
  <c r="L561" i="13"/>
  <c r="M561" i="13"/>
  <c r="A561" i="13"/>
  <c r="M262" i="44"/>
  <c r="L262" i="44"/>
  <c r="K262" i="44"/>
  <c r="J262" i="44"/>
  <c r="I262" i="44"/>
  <c r="H262" i="44"/>
  <c r="G262" i="44"/>
  <c r="F262" i="44"/>
  <c r="E262" i="44"/>
  <c r="D262" i="44"/>
  <c r="A262" i="44"/>
  <c r="D1331" i="13"/>
  <c r="E1331" i="13"/>
  <c r="F1331" i="13"/>
  <c r="G1331" i="13"/>
  <c r="H1331" i="13"/>
  <c r="I1331" i="13"/>
  <c r="J1331" i="13"/>
  <c r="K1331" i="13"/>
  <c r="L1331" i="13"/>
  <c r="M1331" i="13"/>
  <c r="A1331" i="13"/>
  <c r="M261" i="44"/>
  <c r="L261" i="44"/>
  <c r="K261" i="44"/>
  <c r="J261" i="44"/>
  <c r="I261" i="44"/>
  <c r="H261" i="44"/>
  <c r="G261" i="44"/>
  <c r="F261" i="44"/>
  <c r="E261" i="44"/>
  <c r="D261" i="44"/>
  <c r="A261" i="44"/>
  <c r="M260" i="44"/>
  <c r="L260" i="44"/>
  <c r="K260" i="44"/>
  <c r="J260" i="44"/>
  <c r="I260" i="44"/>
  <c r="H260" i="44"/>
  <c r="G260" i="44"/>
  <c r="F260" i="44"/>
  <c r="E260" i="44"/>
  <c r="D260" i="44"/>
  <c r="A260" i="44"/>
  <c r="D1614" i="13"/>
  <c r="E1614" i="13"/>
  <c r="F1614" i="13"/>
  <c r="G1614" i="13"/>
  <c r="H1614" i="13"/>
  <c r="I1614" i="13"/>
  <c r="A1614" i="13"/>
  <c r="M259" i="44"/>
  <c r="L259" i="44"/>
  <c r="I259" i="44"/>
  <c r="H259" i="44"/>
  <c r="G259" i="44"/>
  <c r="F259" i="44"/>
  <c r="E259" i="44"/>
  <c r="D259" i="44"/>
  <c r="A259" i="44"/>
  <c r="D938" i="13"/>
  <c r="E938" i="13"/>
  <c r="F938" i="13"/>
  <c r="G938" i="13"/>
  <c r="H938" i="13"/>
  <c r="I938" i="13"/>
  <c r="A938" i="13"/>
  <c r="M236" i="44"/>
  <c r="L236" i="44"/>
  <c r="K236" i="44"/>
  <c r="J236" i="44"/>
  <c r="I236" i="44"/>
  <c r="H236" i="44"/>
  <c r="G236" i="44"/>
  <c r="F236" i="44"/>
  <c r="E236" i="44"/>
  <c r="D236" i="44"/>
  <c r="A236" i="44"/>
  <c r="A1526" i="13"/>
  <c r="D1526" i="13"/>
  <c r="E1526" i="13"/>
  <c r="F1526" i="13"/>
  <c r="G1526" i="13"/>
  <c r="H1526" i="13"/>
  <c r="I1526" i="13"/>
  <c r="J1526" i="13"/>
  <c r="K1526" i="13"/>
  <c r="L1526" i="13"/>
  <c r="M1526" i="13"/>
  <c r="D1244" i="13"/>
  <c r="E1244" i="13"/>
  <c r="F1244" i="13"/>
  <c r="G1244" i="13"/>
  <c r="H1244" i="13"/>
  <c r="I1244" i="13"/>
  <c r="J1244" i="13"/>
  <c r="K1244" i="13"/>
  <c r="L1244" i="13"/>
  <c r="M1244" i="13"/>
  <c r="A1244" i="13"/>
  <c r="M258" i="44"/>
  <c r="L258" i="44"/>
  <c r="K258" i="44"/>
  <c r="J258" i="44"/>
  <c r="I258" i="44"/>
  <c r="H258" i="44"/>
  <c r="G258" i="44"/>
  <c r="F258" i="44"/>
  <c r="E258" i="44"/>
  <c r="D258" i="44"/>
  <c r="A258" i="44"/>
  <c r="D1045" i="13"/>
  <c r="E1045" i="13"/>
  <c r="F1045" i="13"/>
  <c r="G1045" i="13"/>
  <c r="H1045" i="13"/>
  <c r="I1045" i="13"/>
  <c r="J1045" i="13"/>
  <c r="K1045" i="13"/>
  <c r="L1045" i="13"/>
  <c r="M1045" i="13"/>
  <c r="A1045" i="13"/>
  <c r="D660" i="13"/>
  <c r="E660" i="13"/>
  <c r="F660" i="13"/>
  <c r="G660" i="13"/>
  <c r="H660" i="13"/>
  <c r="I660" i="13"/>
  <c r="A660" i="13"/>
  <c r="M257" i="44"/>
  <c r="L257" i="44"/>
  <c r="K257" i="44"/>
  <c r="J257" i="44"/>
  <c r="I257" i="44"/>
  <c r="H257" i="44"/>
  <c r="G257" i="44"/>
  <c r="F257" i="44"/>
  <c r="E257" i="44"/>
  <c r="D257" i="44"/>
  <c r="A257" i="44"/>
  <c r="M138" i="44"/>
  <c r="L138" i="44"/>
  <c r="K138" i="44"/>
  <c r="J138" i="44"/>
  <c r="I138" i="44"/>
  <c r="H138" i="44"/>
  <c r="G138" i="44"/>
  <c r="F138" i="44"/>
  <c r="E138" i="44"/>
  <c r="D138" i="44"/>
  <c r="A138" i="44"/>
  <c r="A830" i="13"/>
  <c r="D830" i="13"/>
  <c r="E830" i="13"/>
  <c r="F830" i="13"/>
  <c r="G830" i="13"/>
  <c r="H830" i="13"/>
  <c r="I830" i="13"/>
  <c r="J830" i="13"/>
  <c r="K830" i="13"/>
  <c r="L830" i="13"/>
  <c r="M830" i="13"/>
  <c r="A22" i="44"/>
  <c r="D22" i="44"/>
  <c r="E22" i="44"/>
  <c r="F22" i="44"/>
  <c r="G22" i="44"/>
  <c r="H22" i="44"/>
  <c r="I22" i="44"/>
  <c r="L22" i="44"/>
  <c r="M22" i="44"/>
  <c r="D211" i="13"/>
  <c r="E211" i="13"/>
  <c r="F211" i="13"/>
  <c r="G211" i="13"/>
  <c r="H211" i="13"/>
  <c r="I211" i="13"/>
  <c r="J211" i="13"/>
  <c r="K211" i="13"/>
  <c r="L211" i="13"/>
  <c r="M211" i="13"/>
  <c r="D1147" i="13"/>
  <c r="E1147" i="13"/>
  <c r="F1147" i="13"/>
  <c r="G1147" i="13"/>
  <c r="H1147" i="13"/>
  <c r="I1147" i="13"/>
  <c r="A1147" i="13"/>
  <c r="M256" i="44"/>
  <c r="L256" i="44"/>
  <c r="K256" i="44"/>
  <c r="J256" i="44"/>
  <c r="I256" i="44"/>
  <c r="H256" i="44"/>
  <c r="G256" i="44"/>
  <c r="F256" i="44"/>
  <c r="E256" i="44"/>
  <c r="D256" i="44"/>
  <c r="A256" i="44"/>
  <c r="A255" i="44"/>
  <c r="D255" i="44"/>
  <c r="E255" i="44"/>
  <c r="F255" i="44"/>
  <c r="G255" i="44"/>
  <c r="L255" i="44"/>
  <c r="M255" i="44"/>
  <c r="A254" i="44"/>
  <c r="D254" i="44"/>
  <c r="E254" i="44"/>
  <c r="F254" i="44"/>
  <c r="G254" i="44"/>
  <c r="H254" i="44"/>
  <c r="I254" i="44"/>
  <c r="J254" i="44"/>
  <c r="K254" i="44"/>
  <c r="L254" i="44"/>
  <c r="M254" i="44"/>
  <c r="D17" i="13"/>
  <c r="E17" i="13"/>
  <c r="F17" i="13"/>
  <c r="G17" i="13"/>
  <c r="H17" i="13"/>
  <c r="I17" i="13"/>
  <c r="J17" i="13"/>
  <c r="K17" i="13"/>
  <c r="L17" i="13"/>
  <c r="M17" i="13"/>
  <c r="A17" i="13"/>
  <c r="D214" i="39"/>
  <c r="D127" i="39"/>
  <c r="D9" i="39"/>
  <c r="D35" i="39"/>
  <c r="D46" i="39"/>
  <c r="D47" i="39"/>
  <c r="D53" i="39"/>
  <c r="D56" i="39"/>
  <c r="D70" i="39"/>
  <c r="D77" i="39"/>
  <c r="D125" i="39"/>
  <c r="D160" i="39"/>
  <c r="D165" i="39"/>
  <c r="D199" i="39"/>
  <c r="D202" i="39"/>
  <c r="D219" i="39"/>
  <c r="D242" i="39"/>
  <c r="D261" i="39"/>
  <c r="D175" i="39"/>
  <c r="D29" i="39"/>
  <c r="D41" i="39"/>
  <c r="D43" i="39"/>
  <c r="D55" i="39"/>
  <c r="D109" i="39"/>
  <c r="D12" i="39"/>
  <c r="D17" i="39"/>
  <c r="D18" i="39"/>
  <c r="D21" i="39"/>
  <c r="D25" i="39"/>
  <c r="D51" i="39"/>
  <c r="D61" i="39"/>
  <c r="D65" i="39"/>
  <c r="D68" i="39"/>
  <c r="D69" i="39"/>
  <c r="D71" i="39"/>
  <c r="D73" i="39"/>
  <c r="D85" i="39"/>
  <c r="D89" i="39"/>
  <c r="D100" i="39"/>
  <c r="D107" i="39"/>
  <c r="D110" i="39"/>
  <c r="D113" i="39"/>
  <c r="D117" i="39"/>
  <c r="D124" i="39"/>
  <c r="D130" i="39"/>
  <c r="D131" i="39"/>
  <c r="D140" i="39"/>
  <c r="D145" i="39"/>
  <c r="D157" i="39"/>
  <c r="D172" i="39"/>
  <c r="D186" i="39"/>
  <c r="D203" i="39"/>
  <c r="D204" i="39"/>
  <c r="D211" i="39"/>
  <c r="D213" i="39"/>
  <c r="D221" i="39"/>
  <c r="D223" i="39"/>
  <c r="D227" i="39"/>
  <c r="D229" i="39"/>
  <c r="D231" i="39"/>
  <c r="D236" i="39"/>
  <c r="D238" i="39"/>
  <c r="D249" i="39"/>
  <c r="D260" i="39"/>
  <c r="D139" i="39"/>
  <c r="D189" i="39"/>
  <c r="D201" i="39"/>
  <c r="D2" i="39"/>
  <c r="D3" i="39"/>
  <c r="D4" i="39"/>
  <c r="D5" i="39"/>
  <c r="D6" i="39"/>
  <c r="D7" i="39"/>
  <c r="D8" i="39"/>
  <c r="D10" i="39"/>
  <c r="D11" i="39"/>
  <c r="D13" i="39"/>
  <c r="D14" i="39"/>
  <c r="D15" i="39"/>
  <c r="D16" i="39"/>
  <c r="D19" i="39"/>
  <c r="D20" i="39"/>
  <c r="D22" i="39"/>
  <c r="D23" i="39"/>
  <c r="D24" i="39"/>
  <c r="D26" i="39"/>
  <c r="D27" i="39"/>
  <c r="D28" i="39"/>
  <c r="D30" i="39"/>
  <c r="D31" i="39"/>
  <c r="D32" i="39"/>
  <c r="D33" i="39"/>
  <c r="D34" i="39"/>
  <c r="D36" i="39"/>
  <c r="D37" i="39"/>
  <c r="D38" i="39"/>
  <c r="D39" i="39"/>
  <c r="D40" i="39"/>
  <c r="D42" i="39"/>
  <c r="D44" i="39"/>
  <c r="D45" i="39"/>
  <c r="D48" i="39"/>
  <c r="D49" i="39"/>
  <c r="D50" i="39"/>
  <c r="D52" i="39"/>
  <c r="D54" i="39"/>
  <c r="D57" i="39"/>
  <c r="D58" i="39"/>
  <c r="D59" i="39"/>
  <c r="D60" i="39"/>
  <c r="D62" i="39"/>
  <c r="D63" i="39"/>
  <c r="D64" i="39"/>
  <c r="D66" i="39"/>
  <c r="D67" i="39"/>
  <c r="D72" i="39"/>
  <c r="D74" i="39"/>
  <c r="D75" i="39"/>
  <c r="D76" i="39"/>
  <c r="D78" i="39"/>
  <c r="D79" i="39"/>
  <c r="D80" i="39"/>
  <c r="D81" i="39"/>
  <c r="D82" i="39"/>
  <c r="D83" i="39"/>
  <c r="D84" i="39"/>
  <c r="D86" i="39"/>
  <c r="D87" i="39"/>
  <c r="D88" i="39"/>
  <c r="D90" i="39"/>
  <c r="D91" i="39"/>
  <c r="D92" i="39"/>
  <c r="D93" i="39"/>
  <c r="D94" i="39"/>
  <c r="D95" i="39"/>
  <c r="D96" i="39"/>
  <c r="D97" i="39"/>
  <c r="D98" i="39"/>
  <c r="D99" i="39"/>
  <c r="D101" i="39"/>
  <c r="D102" i="39"/>
  <c r="D103" i="39"/>
  <c r="D104" i="39"/>
  <c r="D105" i="39"/>
  <c r="D106" i="39"/>
  <c r="D108" i="39"/>
  <c r="D111" i="39"/>
  <c r="D112" i="39"/>
  <c r="D114" i="39"/>
  <c r="D115" i="39"/>
  <c r="D116" i="39"/>
  <c r="D118" i="39"/>
  <c r="D119" i="39"/>
  <c r="D120" i="39"/>
  <c r="D121" i="39"/>
  <c r="D122" i="39"/>
  <c r="D123" i="39"/>
  <c r="D126" i="39"/>
  <c r="D128" i="39"/>
  <c r="D129" i="39"/>
  <c r="D132" i="39"/>
  <c r="D133" i="39"/>
  <c r="D134" i="39"/>
  <c r="D135" i="39"/>
  <c r="D136" i="39"/>
  <c r="D137" i="39"/>
  <c r="D138" i="39"/>
  <c r="D141" i="39"/>
  <c r="D142" i="39"/>
  <c r="D143" i="39"/>
  <c r="D144" i="39"/>
  <c r="D146" i="39"/>
  <c r="D147" i="39"/>
  <c r="D148" i="39"/>
  <c r="D149" i="39"/>
  <c r="D150" i="39"/>
  <c r="D151" i="39"/>
  <c r="D152" i="39"/>
  <c r="D153" i="39"/>
  <c r="D154" i="39"/>
  <c r="D155" i="39"/>
  <c r="D156" i="39"/>
  <c r="D158" i="39"/>
  <c r="D159" i="39"/>
  <c r="D161" i="39"/>
  <c r="D162" i="39"/>
  <c r="D163" i="39"/>
  <c r="D164" i="39"/>
  <c r="D166" i="39"/>
  <c r="D167" i="39"/>
  <c r="D168" i="39"/>
  <c r="D169" i="39"/>
  <c r="D170" i="39"/>
  <c r="D171" i="39"/>
  <c r="D173" i="39"/>
  <c r="D174" i="39"/>
  <c r="D176" i="39"/>
  <c r="D177" i="39"/>
  <c r="D178" i="39"/>
  <c r="D179" i="39"/>
  <c r="D180" i="39"/>
  <c r="D181" i="39"/>
  <c r="D182" i="39"/>
  <c r="D183" i="39"/>
  <c r="D184" i="39"/>
  <c r="D185" i="39"/>
  <c r="D187" i="39"/>
  <c r="D188" i="39"/>
  <c r="D190" i="39"/>
  <c r="D191" i="39"/>
  <c r="D192" i="39"/>
  <c r="D193" i="39"/>
  <c r="D194" i="39"/>
  <c r="D195" i="39"/>
  <c r="D196" i="39"/>
  <c r="D197" i="39"/>
  <c r="D198" i="39"/>
  <c r="D200" i="39"/>
  <c r="D205" i="39"/>
  <c r="D206" i="39"/>
  <c r="D207" i="39"/>
  <c r="D208" i="39"/>
  <c r="D209" i="39"/>
  <c r="D210" i="39"/>
  <c r="D212" i="39"/>
  <c r="D215" i="39"/>
  <c r="D216" i="39"/>
  <c r="D217" i="39"/>
  <c r="D218" i="39"/>
  <c r="D220" i="39"/>
  <c r="D222" i="39"/>
  <c r="D224" i="39"/>
  <c r="D225" i="39"/>
  <c r="D226" i="39"/>
  <c r="D228" i="39"/>
  <c r="D230" i="39"/>
  <c r="D232" i="39"/>
  <c r="D233" i="39"/>
  <c r="D234" i="39"/>
  <c r="D235" i="39"/>
  <c r="D237" i="39"/>
  <c r="D239" i="39"/>
  <c r="D240" i="39"/>
  <c r="D241" i="39"/>
  <c r="D243" i="39"/>
  <c r="D244" i="39"/>
  <c r="D245" i="39"/>
  <c r="D246" i="39"/>
  <c r="D247" i="39"/>
  <c r="D248" i="39"/>
  <c r="D250" i="39"/>
  <c r="D251" i="39"/>
  <c r="D252" i="39"/>
  <c r="D253" i="39"/>
  <c r="D254" i="39"/>
  <c r="D255" i="39"/>
  <c r="D256" i="39"/>
  <c r="D257" i="39"/>
  <c r="D258" i="39"/>
  <c r="D259" i="39"/>
  <c r="D262" i="39"/>
  <c r="D263" i="39"/>
  <c r="D264" i="39"/>
  <c r="D265" i="39"/>
  <c r="D266" i="39"/>
  <c r="D267" i="39"/>
  <c r="D268" i="39"/>
  <c r="D269" i="39"/>
  <c r="D270" i="39"/>
  <c r="D271" i="39"/>
  <c r="D272" i="39"/>
  <c r="D273" i="39"/>
  <c r="D274" i="39"/>
  <c r="D275" i="39"/>
  <c r="D276" i="39"/>
  <c r="D277" i="39"/>
  <c r="M253" i="44"/>
  <c r="L253" i="44"/>
  <c r="K253" i="44"/>
  <c r="J253" i="44"/>
  <c r="I253" i="44"/>
  <c r="H253" i="44"/>
  <c r="G253" i="44"/>
  <c r="F253" i="44"/>
  <c r="E253" i="44"/>
  <c r="D253" i="44"/>
  <c r="A253" i="44"/>
  <c r="M252" i="44"/>
  <c r="L252" i="44"/>
  <c r="K252" i="44"/>
  <c r="J252" i="44"/>
  <c r="I252" i="44"/>
  <c r="H252" i="44"/>
  <c r="G252" i="44"/>
  <c r="F252" i="44"/>
  <c r="E252" i="44"/>
  <c r="D252" i="44"/>
  <c r="A252" i="44"/>
  <c r="M117" i="44"/>
  <c r="L117" i="44"/>
  <c r="K117" i="44"/>
  <c r="J117" i="44"/>
  <c r="I117" i="44"/>
  <c r="H117" i="44"/>
  <c r="G117" i="44"/>
  <c r="F117" i="44"/>
  <c r="E117" i="44"/>
  <c r="D117" i="44"/>
  <c r="A117" i="44"/>
  <c r="M114" i="44"/>
  <c r="L114" i="44"/>
  <c r="K114" i="44"/>
  <c r="J114" i="44"/>
  <c r="I114" i="44"/>
  <c r="H114" i="44"/>
  <c r="G114" i="44"/>
  <c r="F114" i="44"/>
  <c r="E114" i="44"/>
  <c r="D114" i="44"/>
  <c r="A114" i="44"/>
  <c r="M218" i="44" l="1"/>
  <c r="L218" i="44"/>
  <c r="K218" i="44"/>
  <c r="J218" i="44"/>
  <c r="I218" i="44"/>
  <c r="H218" i="44"/>
  <c r="G218" i="44"/>
  <c r="F218" i="44"/>
  <c r="E218" i="44"/>
  <c r="D218" i="44"/>
  <c r="A218" i="44"/>
  <c r="D1556" i="13"/>
  <c r="E1556" i="13"/>
  <c r="F1556" i="13"/>
  <c r="G1556" i="13"/>
  <c r="H1556" i="13"/>
  <c r="I1556" i="13"/>
  <c r="A1556" i="13"/>
  <c r="D1466" i="13" l="1"/>
  <c r="E1466" i="13"/>
  <c r="F1466" i="13"/>
  <c r="G1466" i="13"/>
  <c r="H1466" i="13"/>
  <c r="I1466" i="13"/>
  <c r="J1466" i="13"/>
  <c r="K1466" i="13"/>
  <c r="L1466" i="13"/>
  <c r="M1466" i="13"/>
  <c r="A1466" i="13"/>
  <c r="M95" i="44"/>
  <c r="L95" i="44"/>
  <c r="K95" i="44"/>
  <c r="J95" i="44"/>
  <c r="I95" i="44"/>
  <c r="H95" i="44"/>
  <c r="G95" i="44"/>
  <c r="F95" i="44"/>
  <c r="E95" i="44"/>
  <c r="D95" i="44"/>
  <c r="A95" i="44"/>
  <c r="M94" i="44"/>
  <c r="L94" i="44"/>
  <c r="K94" i="44"/>
  <c r="J94" i="44"/>
  <c r="I94" i="44"/>
  <c r="H94" i="44"/>
  <c r="G94" i="44"/>
  <c r="F94" i="44"/>
  <c r="E94" i="44"/>
  <c r="D94" i="44"/>
  <c r="A94" i="44"/>
  <c r="J93" i="44"/>
  <c r="I93" i="44"/>
  <c r="H93" i="44"/>
  <c r="G93" i="44"/>
  <c r="F93" i="44"/>
  <c r="E93" i="44"/>
  <c r="D93" i="44"/>
  <c r="A93" i="44"/>
  <c r="M97" i="44"/>
  <c r="L97" i="44"/>
  <c r="K97" i="44"/>
  <c r="J97" i="44"/>
  <c r="I97" i="44"/>
  <c r="H97" i="44"/>
  <c r="G97" i="44"/>
  <c r="F97" i="44"/>
  <c r="E97" i="44"/>
  <c r="D97" i="44"/>
  <c r="A97" i="44"/>
  <c r="M100" i="44"/>
  <c r="L100" i="44"/>
  <c r="G100" i="44"/>
  <c r="F100" i="44"/>
  <c r="E100" i="44"/>
  <c r="D100" i="44"/>
  <c r="A100" i="44"/>
  <c r="M99" i="44"/>
  <c r="L99" i="44"/>
  <c r="K99" i="44"/>
  <c r="J99" i="44"/>
  <c r="I99" i="44"/>
  <c r="H99" i="44"/>
  <c r="G99" i="44"/>
  <c r="F99" i="44"/>
  <c r="E99" i="44"/>
  <c r="D99" i="44"/>
  <c r="A99" i="44"/>
  <c r="M98" i="44"/>
  <c r="L98" i="44"/>
  <c r="K98" i="44"/>
  <c r="J98" i="44"/>
  <c r="I98" i="44"/>
  <c r="H98" i="44"/>
  <c r="G98" i="44"/>
  <c r="F98" i="44"/>
  <c r="E98" i="44"/>
  <c r="D98" i="44"/>
  <c r="A98" i="44"/>
  <c r="M96" i="44"/>
  <c r="L96" i="44"/>
  <c r="K96" i="44"/>
  <c r="J96" i="44"/>
  <c r="I96" i="44"/>
  <c r="H96" i="44"/>
  <c r="G96" i="44"/>
  <c r="F96" i="44"/>
  <c r="E96" i="44"/>
  <c r="D96" i="44"/>
  <c r="A96" i="44"/>
  <c r="M92" i="44"/>
  <c r="L92" i="44"/>
  <c r="K92" i="44"/>
  <c r="J92" i="44"/>
  <c r="I92" i="44"/>
  <c r="H92" i="44"/>
  <c r="G92" i="44"/>
  <c r="F92" i="44"/>
  <c r="E92" i="44"/>
  <c r="D92" i="44"/>
  <c r="A92" i="44"/>
  <c r="M229" i="44"/>
  <c r="L229" i="44"/>
  <c r="K229" i="44"/>
  <c r="J229" i="44"/>
  <c r="I229" i="44"/>
  <c r="H229" i="44"/>
  <c r="G229" i="44"/>
  <c r="F229" i="44"/>
  <c r="E229" i="44"/>
  <c r="D229" i="44"/>
  <c r="A229" i="44"/>
  <c r="M233" i="44"/>
  <c r="L233" i="44"/>
  <c r="K233" i="44"/>
  <c r="J233" i="44"/>
  <c r="I233" i="44"/>
  <c r="H233" i="44"/>
  <c r="G233" i="44"/>
  <c r="F233" i="44"/>
  <c r="E233" i="44"/>
  <c r="D233" i="44"/>
  <c r="A233" i="44"/>
  <c r="M230" i="44"/>
  <c r="L230" i="44"/>
  <c r="G230" i="44"/>
  <c r="F230" i="44"/>
  <c r="E230" i="44"/>
  <c r="D230" i="44"/>
  <c r="A230" i="44"/>
  <c r="M224" i="44"/>
  <c r="L224" i="44"/>
  <c r="K224" i="44"/>
  <c r="J224" i="44"/>
  <c r="I224" i="44"/>
  <c r="H224" i="44"/>
  <c r="G224" i="44"/>
  <c r="F224" i="44"/>
  <c r="E224" i="44"/>
  <c r="D224" i="44"/>
  <c r="A224" i="44"/>
  <c r="M227" i="44"/>
  <c r="L227" i="44"/>
  <c r="K227" i="44"/>
  <c r="J227" i="44"/>
  <c r="I227" i="44"/>
  <c r="H227" i="44"/>
  <c r="G227" i="44"/>
  <c r="F227" i="44"/>
  <c r="E227" i="44"/>
  <c r="D227" i="44"/>
  <c r="A227" i="44"/>
  <c r="M232" i="44"/>
  <c r="L232" i="44"/>
  <c r="K232" i="44"/>
  <c r="J232" i="44"/>
  <c r="I232" i="44"/>
  <c r="H232" i="44"/>
  <c r="G232" i="44"/>
  <c r="F232" i="44"/>
  <c r="E232" i="44"/>
  <c r="D232" i="44"/>
  <c r="A232" i="44"/>
  <c r="AT231" i="44"/>
  <c r="AS231" i="44"/>
  <c r="AR231" i="44"/>
  <c r="AQ231" i="44"/>
  <c r="AP231" i="44"/>
  <c r="AO231" i="44"/>
  <c r="AN231" i="44"/>
  <c r="AM231" i="44"/>
  <c r="AL231" i="44"/>
  <c r="AK231" i="44"/>
  <c r="AJ231" i="44"/>
  <c r="AI231" i="44"/>
  <c r="AH231" i="44"/>
  <c r="AG231" i="44"/>
  <c r="AF231" i="44"/>
  <c r="AE231" i="44"/>
  <c r="AD231" i="44"/>
  <c r="AC231" i="44"/>
  <c r="AB231" i="44"/>
  <c r="AA231" i="44"/>
  <c r="Z231" i="44"/>
  <c r="Y231" i="44"/>
  <c r="X231" i="44"/>
  <c r="W231" i="44"/>
  <c r="V231" i="44"/>
  <c r="U231" i="44"/>
  <c r="T231" i="44"/>
  <c r="S231" i="44"/>
  <c r="R231" i="44"/>
  <c r="M225" i="44"/>
  <c r="L225" i="44"/>
  <c r="K225" i="44"/>
  <c r="J225" i="44"/>
  <c r="I225" i="44"/>
  <c r="H225" i="44"/>
  <c r="G225" i="44"/>
  <c r="F225" i="44"/>
  <c r="E225" i="44"/>
  <c r="D225" i="44"/>
  <c r="A225" i="44"/>
  <c r="AT230" i="44"/>
  <c r="AS230" i="44"/>
  <c r="AR230" i="44"/>
  <c r="AQ230" i="44"/>
  <c r="AP230" i="44"/>
  <c r="AO230" i="44"/>
  <c r="AN230" i="44"/>
  <c r="AM230" i="44"/>
  <c r="AL230" i="44"/>
  <c r="AK230" i="44"/>
  <c r="AJ230" i="44"/>
  <c r="AI230" i="44"/>
  <c r="AH230" i="44"/>
  <c r="AG230" i="44"/>
  <c r="AF230" i="44"/>
  <c r="AE230" i="44"/>
  <c r="AD230" i="44"/>
  <c r="AC230" i="44"/>
  <c r="AB230" i="44"/>
  <c r="AA230" i="44"/>
  <c r="Z230" i="44"/>
  <c r="Y230" i="44"/>
  <c r="X230" i="44"/>
  <c r="W230" i="44"/>
  <c r="V230" i="44"/>
  <c r="U230" i="44"/>
  <c r="T230" i="44"/>
  <c r="S230" i="44"/>
  <c r="R230" i="44"/>
  <c r="M226" i="44"/>
  <c r="L226" i="44"/>
  <c r="K226" i="44"/>
  <c r="J226" i="44"/>
  <c r="I226" i="44"/>
  <c r="H226" i="44"/>
  <c r="G226" i="44"/>
  <c r="F226" i="44"/>
  <c r="E226" i="44"/>
  <c r="D226" i="44"/>
  <c r="A226" i="44"/>
  <c r="M228" i="44"/>
  <c r="L228" i="44"/>
  <c r="K228" i="44"/>
  <c r="J228" i="44"/>
  <c r="I228" i="44"/>
  <c r="H228" i="44"/>
  <c r="G228" i="44"/>
  <c r="F228" i="44"/>
  <c r="E228" i="44"/>
  <c r="D228" i="44"/>
  <c r="A228" i="44"/>
  <c r="M245" i="44"/>
  <c r="L245" i="44"/>
  <c r="K245" i="44"/>
  <c r="J245" i="44"/>
  <c r="I245" i="44"/>
  <c r="H245" i="44"/>
  <c r="G245" i="44"/>
  <c r="F245" i="44"/>
  <c r="E245" i="44"/>
  <c r="D245" i="44"/>
  <c r="A245" i="44"/>
  <c r="M248" i="44"/>
  <c r="L248" i="44"/>
  <c r="F248" i="44"/>
  <c r="E248" i="44"/>
  <c r="D248" i="44"/>
  <c r="A248" i="44"/>
  <c r="M247" i="44"/>
  <c r="L247" i="44"/>
  <c r="K247" i="44"/>
  <c r="J247" i="44"/>
  <c r="I247" i="44"/>
  <c r="H247" i="44"/>
  <c r="G247" i="44"/>
  <c r="F247" i="44"/>
  <c r="E247" i="44"/>
  <c r="D247" i="44"/>
  <c r="A247" i="44"/>
  <c r="M250" i="44"/>
  <c r="L250" i="44"/>
  <c r="K250" i="44"/>
  <c r="J250" i="44"/>
  <c r="I250" i="44"/>
  <c r="H250" i="44"/>
  <c r="G250" i="44"/>
  <c r="F250" i="44"/>
  <c r="E250" i="44"/>
  <c r="D250" i="44"/>
  <c r="A250" i="44"/>
  <c r="I244" i="44"/>
  <c r="H244" i="44"/>
  <c r="G244" i="44"/>
  <c r="F244" i="44"/>
  <c r="E244" i="44"/>
  <c r="D244" i="44"/>
  <c r="A244" i="44"/>
  <c r="M251" i="44"/>
  <c r="L251" i="44"/>
  <c r="K251" i="44"/>
  <c r="J251" i="44"/>
  <c r="I251" i="44"/>
  <c r="H251" i="44"/>
  <c r="G251" i="44"/>
  <c r="F251" i="44"/>
  <c r="E251" i="44"/>
  <c r="D251" i="44"/>
  <c r="A251" i="44"/>
  <c r="M246" i="44"/>
  <c r="L246" i="44"/>
  <c r="K246" i="44"/>
  <c r="J246" i="44"/>
  <c r="I246" i="44"/>
  <c r="H246" i="44"/>
  <c r="G246" i="44"/>
  <c r="F246" i="44"/>
  <c r="E246" i="44"/>
  <c r="D246" i="44"/>
  <c r="A246" i="44"/>
  <c r="M249" i="44"/>
  <c r="L249" i="44"/>
  <c r="K249" i="44"/>
  <c r="J249" i="44"/>
  <c r="I249" i="44"/>
  <c r="H249" i="44"/>
  <c r="G249" i="44"/>
  <c r="F249" i="44"/>
  <c r="E249" i="44"/>
  <c r="D249" i="44"/>
  <c r="A249" i="44"/>
  <c r="M86" i="44"/>
  <c r="L86" i="44"/>
  <c r="F86" i="44"/>
  <c r="E86" i="44"/>
  <c r="D86" i="44"/>
  <c r="A86" i="44"/>
  <c r="M83" i="44"/>
  <c r="L83" i="44"/>
  <c r="K83" i="44"/>
  <c r="J83" i="44"/>
  <c r="I83" i="44"/>
  <c r="H83" i="44"/>
  <c r="G83" i="44"/>
  <c r="F83" i="44"/>
  <c r="E83" i="44"/>
  <c r="D83" i="44"/>
  <c r="A83" i="44"/>
  <c r="L88" i="44"/>
  <c r="K88" i="44"/>
  <c r="J88" i="44"/>
  <c r="I88" i="44"/>
  <c r="H88" i="44"/>
  <c r="G88" i="44"/>
  <c r="F88" i="44"/>
  <c r="E88" i="44"/>
  <c r="D88" i="44"/>
  <c r="A88" i="44"/>
  <c r="M87" i="44"/>
  <c r="L87" i="44"/>
  <c r="K87" i="44"/>
  <c r="J87" i="44"/>
  <c r="I87" i="44"/>
  <c r="H87" i="44"/>
  <c r="G87" i="44"/>
  <c r="F87" i="44"/>
  <c r="E87" i="44"/>
  <c r="D87" i="44"/>
  <c r="A87" i="44"/>
  <c r="M90" i="44"/>
  <c r="L90" i="44"/>
  <c r="K90" i="44"/>
  <c r="J90" i="44"/>
  <c r="I90" i="44"/>
  <c r="H90" i="44"/>
  <c r="G90" i="44"/>
  <c r="F90" i="44"/>
  <c r="E90" i="44"/>
  <c r="D90" i="44"/>
  <c r="A90" i="44"/>
  <c r="M85" i="44"/>
  <c r="L85" i="44"/>
  <c r="K85" i="44"/>
  <c r="J85" i="44"/>
  <c r="I85" i="44"/>
  <c r="H85" i="44"/>
  <c r="G85" i="44"/>
  <c r="F85" i="44"/>
  <c r="E85" i="44"/>
  <c r="D85" i="44"/>
  <c r="A85" i="44"/>
  <c r="M84" i="44"/>
  <c r="L84" i="44"/>
  <c r="K84" i="44"/>
  <c r="J84" i="44"/>
  <c r="I84" i="44"/>
  <c r="H84" i="44"/>
  <c r="G84" i="44"/>
  <c r="F84" i="44"/>
  <c r="E84" i="44"/>
  <c r="D84" i="44"/>
  <c r="A84" i="44"/>
  <c r="M91" i="44"/>
  <c r="L91" i="44"/>
  <c r="K91" i="44"/>
  <c r="J91" i="44"/>
  <c r="I91" i="44"/>
  <c r="H91" i="44"/>
  <c r="G91" i="44"/>
  <c r="F91" i="44"/>
  <c r="E91" i="44"/>
  <c r="D91" i="44"/>
  <c r="A91" i="44"/>
  <c r="M68" i="44"/>
  <c r="L68" i="44"/>
  <c r="G68" i="44"/>
  <c r="F68" i="44"/>
  <c r="E68" i="44"/>
  <c r="D68" i="44"/>
  <c r="A68" i="44"/>
  <c r="M65" i="44"/>
  <c r="L65" i="44"/>
  <c r="K65" i="44"/>
  <c r="J65" i="44"/>
  <c r="I65" i="44"/>
  <c r="H65" i="44"/>
  <c r="G65" i="44"/>
  <c r="F65" i="44"/>
  <c r="E65" i="44"/>
  <c r="D65" i="44"/>
  <c r="A65" i="44"/>
  <c r="M70" i="44"/>
  <c r="L70" i="44"/>
  <c r="K70" i="44"/>
  <c r="J70" i="44"/>
  <c r="I70" i="44"/>
  <c r="H70" i="44"/>
  <c r="G70" i="44"/>
  <c r="F70" i="44"/>
  <c r="E70" i="44"/>
  <c r="D70" i="44"/>
  <c r="A70" i="44"/>
  <c r="M66" i="44"/>
  <c r="L66" i="44"/>
  <c r="K66" i="44"/>
  <c r="J66" i="44"/>
  <c r="I66" i="44"/>
  <c r="H66" i="44"/>
  <c r="G66" i="44"/>
  <c r="F66" i="44"/>
  <c r="E66" i="44"/>
  <c r="D66" i="44"/>
  <c r="A66" i="44"/>
  <c r="M64" i="44"/>
  <c r="L64" i="44"/>
  <c r="I64" i="44"/>
  <c r="H64" i="44"/>
  <c r="G64" i="44"/>
  <c r="F64" i="44"/>
  <c r="E64" i="44"/>
  <c r="D64" i="44"/>
  <c r="A64" i="44"/>
  <c r="M69" i="44"/>
  <c r="L69" i="44"/>
  <c r="K69" i="44"/>
  <c r="J69" i="44"/>
  <c r="I69" i="44"/>
  <c r="H69" i="44"/>
  <c r="G69" i="44"/>
  <c r="F69" i="44"/>
  <c r="E69" i="44"/>
  <c r="D69" i="44"/>
  <c r="A69" i="44"/>
  <c r="M67" i="44"/>
  <c r="L67" i="44"/>
  <c r="K67" i="44"/>
  <c r="J67" i="44"/>
  <c r="I67" i="44"/>
  <c r="H67" i="44"/>
  <c r="G67" i="44"/>
  <c r="F67" i="44"/>
  <c r="E67" i="44"/>
  <c r="D67" i="44"/>
  <c r="A67" i="44"/>
  <c r="M72" i="44"/>
  <c r="L72" i="44"/>
  <c r="K72" i="44"/>
  <c r="J72" i="44"/>
  <c r="I72" i="44"/>
  <c r="H72" i="44"/>
  <c r="G72" i="44"/>
  <c r="F72" i="44"/>
  <c r="E72" i="44"/>
  <c r="D72" i="44"/>
  <c r="A72" i="44"/>
  <c r="M71" i="44"/>
  <c r="L71" i="44"/>
  <c r="K71" i="44"/>
  <c r="J71" i="44"/>
  <c r="I71" i="44"/>
  <c r="H71" i="44"/>
  <c r="G71" i="44"/>
  <c r="F71" i="44"/>
  <c r="E71" i="44"/>
  <c r="D71" i="44"/>
  <c r="A71" i="44"/>
  <c r="M188" i="44" l="1"/>
  <c r="L188" i="44"/>
  <c r="K188" i="44"/>
  <c r="J188" i="44"/>
  <c r="I188" i="44"/>
  <c r="H188" i="44"/>
  <c r="G188" i="44"/>
  <c r="F188" i="44"/>
  <c r="E188" i="44"/>
  <c r="D188" i="44"/>
  <c r="A188" i="44"/>
  <c r="M195" i="44"/>
  <c r="L195" i="44"/>
  <c r="K195" i="44"/>
  <c r="J195" i="44"/>
  <c r="I195" i="44"/>
  <c r="H195" i="44"/>
  <c r="G195" i="44"/>
  <c r="F195" i="44"/>
  <c r="E195" i="44"/>
  <c r="D195" i="44"/>
  <c r="A195" i="44"/>
  <c r="M142" i="44"/>
  <c r="L142" i="44"/>
  <c r="K142" i="44"/>
  <c r="J142" i="44"/>
  <c r="I142" i="44"/>
  <c r="H142" i="44"/>
  <c r="G142" i="44"/>
  <c r="F142" i="44"/>
  <c r="E142" i="44"/>
  <c r="D142" i="44"/>
  <c r="A142" i="44"/>
  <c r="A882" i="13"/>
  <c r="D882" i="13"/>
  <c r="E882" i="13"/>
  <c r="F882" i="13"/>
  <c r="G882" i="13"/>
  <c r="H882" i="13"/>
  <c r="I882" i="13"/>
  <c r="J882" i="13"/>
  <c r="K882" i="13"/>
  <c r="L882" i="13"/>
  <c r="M882" i="13"/>
  <c r="M77" i="44"/>
  <c r="L77" i="44"/>
  <c r="I77" i="44"/>
  <c r="H77" i="44"/>
  <c r="G77" i="44"/>
  <c r="F77" i="44"/>
  <c r="E77" i="44"/>
  <c r="D77" i="44"/>
  <c r="A77" i="44"/>
  <c r="M76" i="44"/>
  <c r="L76" i="44"/>
  <c r="K76" i="44"/>
  <c r="J76" i="44"/>
  <c r="I76" i="44"/>
  <c r="H76" i="44"/>
  <c r="G76" i="44"/>
  <c r="F76" i="44"/>
  <c r="E76" i="44"/>
  <c r="D76" i="44"/>
  <c r="A76" i="44"/>
  <c r="M82" i="44"/>
  <c r="L82" i="44"/>
  <c r="K82" i="44"/>
  <c r="J82" i="44"/>
  <c r="I82" i="44"/>
  <c r="H82" i="44"/>
  <c r="G82" i="44"/>
  <c r="F82" i="44"/>
  <c r="E82" i="44"/>
  <c r="D82" i="44"/>
  <c r="A82" i="44"/>
  <c r="M73" i="44"/>
  <c r="L73" i="44"/>
  <c r="K73" i="44"/>
  <c r="J73" i="44"/>
  <c r="I73" i="44"/>
  <c r="H73" i="44"/>
  <c r="G73" i="44"/>
  <c r="F73" i="44"/>
  <c r="E73" i="44"/>
  <c r="D73" i="44"/>
  <c r="A73" i="44"/>
  <c r="M81" i="44"/>
  <c r="L81" i="44"/>
  <c r="K81" i="44"/>
  <c r="J81" i="44"/>
  <c r="I81" i="44"/>
  <c r="H81" i="44"/>
  <c r="G81" i="44"/>
  <c r="F81" i="44"/>
  <c r="E81" i="44"/>
  <c r="D81" i="44"/>
  <c r="A81" i="44"/>
  <c r="M78" i="44"/>
  <c r="L78" i="44"/>
  <c r="K78" i="44"/>
  <c r="J78" i="44"/>
  <c r="I78" i="44"/>
  <c r="H78" i="44"/>
  <c r="G78" i="44"/>
  <c r="F78" i="44"/>
  <c r="E78" i="44"/>
  <c r="D78" i="44"/>
  <c r="A78" i="44"/>
  <c r="M80" i="44"/>
  <c r="L80" i="44"/>
  <c r="K80" i="44"/>
  <c r="J80" i="44"/>
  <c r="I80" i="44"/>
  <c r="H80" i="44"/>
  <c r="G80" i="44"/>
  <c r="F80" i="44"/>
  <c r="E80" i="44"/>
  <c r="D80" i="44"/>
  <c r="A80" i="44"/>
  <c r="M74" i="44"/>
  <c r="L74" i="44"/>
  <c r="K74" i="44"/>
  <c r="J74" i="44"/>
  <c r="I74" i="44"/>
  <c r="H74" i="44"/>
  <c r="G74" i="44"/>
  <c r="F74" i="44"/>
  <c r="E74" i="44"/>
  <c r="D74" i="44"/>
  <c r="A74" i="44"/>
  <c r="M75" i="44"/>
  <c r="L75" i="44"/>
  <c r="K75" i="44"/>
  <c r="J75" i="44"/>
  <c r="I75" i="44"/>
  <c r="H75" i="44"/>
  <c r="G75" i="44"/>
  <c r="F75" i="44"/>
  <c r="E75" i="44"/>
  <c r="D75" i="44"/>
  <c r="A75" i="44"/>
  <c r="M79" i="44"/>
  <c r="L79" i="44"/>
  <c r="K79" i="44"/>
  <c r="J79" i="44"/>
  <c r="I79" i="44"/>
  <c r="H79" i="44"/>
  <c r="G79" i="44"/>
  <c r="F79" i="44"/>
  <c r="E79" i="44"/>
  <c r="D79" i="44"/>
  <c r="A79" i="44"/>
  <c r="A2" i="44"/>
  <c r="D2" i="44"/>
  <c r="E2" i="44"/>
  <c r="F2" i="44"/>
  <c r="G2" i="44"/>
  <c r="H2" i="44"/>
  <c r="I2" i="44"/>
  <c r="J2" i="44"/>
  <c r="K2" i="44"/>
  <c r="L2" i="44"/>
  <c r="M2" i="44"/>
  <c r="A10" i="44"/>
  <c r="D10" i="44"/>
  <c r="E10" i="44"/>
  <c r="F10" i="44"/>
  <c r="G10" i="44"/>
  <c r="H10" i="44"/>
  <c r="I10" i="44"/>
  <c r="J10" i="44"/>
  <c r="K10" i="44"/>
  <c r="L10" i="44"/>
  <c r="M10" i="44"/>
  <c r="A8" i="44"/>
  <c r="D8" i="44"/>
  <c r="E8" i="44"/>
  <c r="F8" i="44"/>
  <c r="G8" i="44"/>
  <c r="H8" i="44"/>
  <c r="I8" i="44"/>
  <c r="L8" i="44"/>
  <c r="M8" i="44"/>
  <c r="A9" i="44"/>
  <c r="D9" i="44"/>
  <c r="E9" i="44"/>
  <c r="F9" i="44"/>
  <c r="G9" i="44"/>
  <c r="H9" i="44"/>
  <c r="I9" i="44"/>
  <c r="J9" i="44"/>
  <c r="K9" i="44"/>
  <c r="L9" i="44"/>
  <c r="M9" i="44"/>
  <c r="A3" i="44"/>
  <c r="D3" i="44"/>
  <c r="E3" i="44"/>
  <c r="F3" i="44"/>
  <c r="G3" i="44"/>
  <c r="H3" i="44"/>
  <c r="I3" i="44"/>
  <c r="J3" i="44"/>
  <c r="K3" i="44"/>
  <c r="L3" i="44"/>
  <c r="M3" i="44"/>
  <c r="A6" i="44"/>
  <c r="D6" i="44"/>
  <c r="E6" i="44"/>
  <c r="F6" i="44"/>
  <c r="G6" i="44"/>
  <c r="H6" i="44"/>
  <c r="I6" i="44"/>
  <c r="J6" i="44"/>
  <c r="K6" i="44"/>
  <c r="L6" i="44"/>
  <c r="M6" i="44"/>
  <c r="A5" i="44"/>
  <c r="D5" i="44"/>
  <c r="E5" i="44"/>
  <c r="F5" i="44"/>
  <c r="G5" i="44"/>
  <c r="H5" i="44"/>
  <c r="I5" i="44"/>
  <c r="J5" i="44"/>
  <c r="K5" i="44"/>
  <c r="L5" i="44"/>
  <c r="M5" i="44"/>
  <c r="A12" i="44"/>
  <c r="D12" i="44"/>
  <c r="E12" i="44"/>
  <c r="F12" i="44"/>
  <c r="G12" i="44"/>
  <c r="H12" i="44"/>
  <c r="I12" i="44"/>
  <c r="J12" i="44"/>
  <c r="K12" i="44"/>
  <c r="L12" i="44"/>
  <c r="M12" i="44"/>
  <c r="A11" i="44"/>
  <c r="D11" i="44"/>
  <c r="E11" i="44"/>
  <c r="F11" i="44"/>
  <c r="G11" i="44"/>
  <c r="H11" i="44"/>
  <c r="I11" i="44"/>
  <c r="J11" i="44"/>
  <c r="K11" i="44"/>
  <c r="L11" i="44"/>
  <c r="M11" i="44"/>
  <c r="A7" i="44"/>
  <c r="D7" i="44"/>
  <c r="E7" i="44"/>
  <c r="F7" i="44"/>
  <c r="G7" i="44"/>
  <c r="H7" i="44"/>
  <c r="I7" i="44"/>
  <c r="J7" i="44"/>
  <c r="K7" i="44"/>
  <c r="L7" i="44"/>
  <c r="M7" i="44"/>
  <c r="A4" i="44"/>
  <c r="D4" i="44"/>
  <c r="E4" i="44"/>
  <c r="F4" i="44"/>
  <c r="G4" i="44"/>
  <c r="H4" i="44"/>
  <c r="I4" i="44"/>
  <c r="J4" i="44"/>
  <c r="K4" i="44"/>
  <c r="L4" i="44"/>
  <c r="M4" i="44"/>
  <c r="M184" i="44" l="1"/>
  <c r="L184" i="44"/>
  <c r="K184" i="44"/>
  <c r="J184" i="44"/>
  <c r="I184" i="44"/>
  <c r="H184" i="44"/>
  <c r="G184" i="44"/>
  <c r="F184" i="44"/>
  <c r="E184" i="44"/>
  <c r="D184" i="44"/>
  <c r="A184" i="44"/>
  <c r="M183" i="44"/>
  <c r="L183" i="44"/>
  <c r="K183" i="44"/>
  <c r="J183" i="44"/>
  <c r="I183" i="44"/>
  <c r="H183" i="44"/>
  <c r="G183" i="44"/>
  <c r="F183" i="44"/>
  <c r="E183" i="44"/>
  <c r="D183" i="44"/>
  <c r="A183" i="44"/>
  <c r="M182" i="44"/>
  <c r="L182" i="44"/>
  <c r="I182" i="44"/>
  <c r="H182" i="44"/>
  <c r="G182" i="44"/>
  <c r="F182" i="44"/>
  <c r="E182" i="44"/>
  <c r="D182" i="44"/>
  <c r="A182" i="44"/>
  <c r="AS175" i="44"/>
  <c r="AR175" i="44"/>
  <c r="AQ175" i="44"/>
  <c r="AP175" i="44"/>
  <c r="AO175" i="44"/>
  <c r="AN175" i="44"/>
  <c r="AM175" i="44"/>
  <c r="AL175" i="44"/>
  <c r="AK175" i="44"/>
  <c r="AJ175" i="44"/>
  <c r="AI175" i="44"/>
  <c r="AH175" i="44"/>
  <c r="AG175" i="44"/>
  <c r="AF175" i="44"/>
  <c r="AE175" i="44"/>
  <c r="AD175" i="44"/>
  <c r="AC175" i="44"/>
  <c r="AB175" i="44"/>
  <c r="AA175" i="44"/>
  <c r="Z175" i="44"/>
  <c r="Y175" i="44"/>
  <c r="X175" i="44"/>
  <c r="W175" i="44"/>
  <c r="V175" i="44"/>
  <c r="U175" i="44"/>
  <c r="T175" i="44"/>
  <c r="S175" i="44"/>
  <c r="R175" i="44"/>
  <c r="Q175" i="44"/>
  <c r="M175" i="44"/>
  <c r="L175" i="44"/>
  <c r="K175" i="44"/>
  <c r="J175" i="44"/>
  <c r="I175" i="44"/>
  <c r="H175" i="44"/>
  <c r="G175" i="44"/>
  <c r="F175" i="44"/>
  <c r="E175" i="44"/>
  <c r="D175" i="44"/>
  <c r="A175" i="44"/>
  <c r="M176" i="44"/>
  <c r="L176" i="44"/>
  <c r="K176" i="44"/>
  <c r="J176" i="44"/>
  <c r="I176" i="44"/>
  <c r="H176" i="44"/>
  <c r="G176" i="44"/>
  <c r="F176" i="44"/>
  <c r="E176" i="44"/>
  <c r="D176" i="44"/>
  <c r="A176" i="44"/>
  <c r="M181" i="44"/>
  <c r="L181" i="44"/>
  <c r="K181" i="44"/>
  <c r="J181" i="44"/>
  <c r="I181" i="44"/>
  <c r="H181" i="44"/>
  <c r="G181" i="44"/>
  <c r="F181" i="44"/>
  <c r="E181" i="44"/>
  <c r="D181" i="44"/>
  <c r="A181" i="44"/>
  <c r="M180" i="44"/>
  <c r="L180" i="44"/>
  <c r="K180" i="44"/>
  <c r="J180" i="44"/>
  <c r="I180" i="44"/>
  <c r="H180" i="44"/>
  <c r="G180" i="44"/>
  <c r="F180" i="44"/>
  <c r="E180" i="44"/>
  <c r="D180" i="44"/>
  <c r="A180" i="44"/>
  <c r="M178" i="44"/>
  <c r="L178" i="44"/>
  <c r="K178" i="44"/>
  <c r="J178" i="44"/>
  <c r="I178" i="44"/>
  <c r="H178" i="44"/>
  <c r="G178" i="44"/>
  <c r="F178" i="44"/>
  <c r="E178" i="44"/>
  <c r="D178" i="44"/>
  <c r="A178" i="44"/>
  <c r="M177" i="44"/>
  <c r="L177" i="44"/>
  <c r="K177" i="44"/>
  <c r="J177" i="44"/>
  <c r="I177" i="44"/>
  <c r="H177" i="44"/>
  <c r="G177" i="44"/>
  <c r="F177" i="44"/>
  <c r="E177" i="44"/>
  <c r="D177" i="44"/>
  <c r="A177" i="44"/>
  <c r="M179" i="44"/>
  <c r="L179" i="44"/>
  <c r="K179" i="44"/>
  <c r="J179" i="44"/>
  <c r="I179" i="44"/>
  <c r="H179" i="44"/>
  <c r="G179" i="44"/>
  <c r="F179" i="44"/>
  <c r="E179" i="44"/>
  <c r="D179" i="44"/>
  <c r="A179" i="44"/>
  <c r="M133" i="44"/>
  <c r="L133" i="44"/>
  <c r="K133" i="44"/>
  <c r="J133" i="44"/>
  <c r="I133" i="44"/>
  <c r="H133" i="44"/>
  <c r="G133" i="44"/>
  <c r="F133" i="44"/>
  <c r="E133" i="44"/>
  <c r="D133" i="44"/>
  <c r="A133" i="44"/>
  <c r="M128" i="44"/>
  <c r="L128" i="44"/>
  <c r="K128" i="44"/>
  <c r="J128" i="44"/>
  <c r="I128" i="44"/>
  <c r="H128" i="44"/>
  <c r="G128" i="44"/>
  <c r="F128" i="44"/>
  <c r="E128" i="44"/>
  <c r="D128" i="44"/>
  <c r="A128" i="44"/>
  <c r="M130" i="44"/>
  <c r="L130" i="44"/>
  <c r="K130" i="44"/>
  <c r="J130" i="44"/>
  <c r="I130" i="44"/>
  <c r="H130" i="44"/>
  <c r="G130" i="44"/>
  <c r="F130" i="44"/>
  <c r="E130" i="44"/>
  <c r="D130" i="44"/>
  <c r="A130" i="44"/>
  <c r="M131" i="44"/>
  <c r="L131" i="44"/>
  <c r="K131" i="44"/>
  <c r="J131" i="44"/>
  <c r="I131" i="44"/>
  <c r="H131" i="44"/>
  <c r="G131" i="44"/>
  <c r="F131" i="44"/>
  <c r="E131" i="44"/>
  <c r="D131" i="44"/>
  <c r="A131" i="44"/>
  <c r="M127" i="44"/>
  <c r="L127" i="44"/>
  <c r="K127" i="44"/>
  <c r="J127" i="44"/>
  <c r="I127" i="44"/>
  <c r="H127" i="44"/>
  <c r="G127" i="44"/>
  <c r="F127" i="44"/>
  <c r="E127" i="44"/>
  <c r="D127" i="44"/>
  <c r="A127" i="44"/>
  <c r="M135" i="44"/>
  <c r="L135" i="44"/>
  <c r="K135" i="44"/>
  <c r="J135" i="44"/>
  <c r="I135" i="44"/>
  <c r="H135" i="44"/>
  <c r="G135" i="44"/>
  <c r="F135" i="44"/>
  <c r="E135" i="44"/>
  <c r="D135" i="44"/>
  <c r="A135" i="44"/>
  <c r="M134" i="44"/>
  <c r="L134" i="44"/>
  <c r="K134" i="44"/>
  <c r="J134" i="44"/>
  <c r="I134" i="44"/>
  <c r="H134" i="44"/>
  <c r="G134" i="44"/>
  <c r="F134" i="44"/>
  <c r="E134" i="44"/>
  <c r="D134" i="44"/>
  <c r="A134" i="44"/>
  <c r="M132" i="44"/>
  <c r="L132" i="44"/>
  <c r="K132" i="44"/>
  <c r="J132" i="44"/>
  <c r="I132" i="44"/>
  <c r="H132" i="44"/>
  <c r="G132" i="44"/>
  <c r="F132" i="44"/>
  <c r="E132" i="44"/>
  <c r="D132" i="44"/>
  <c r="A132" i="44"/>
  <c r="M129" i="44"/>
  <c r="L129" i="44"/>
  <c r="K129" i="44"/>
  <c r="J129" i="44"/>
  <c r="I129" i="44"/>
  <c r="H129" i="44"/>
  <c r="G129" i="44"/>
  <c r="F129" i="44"/>
  <c r="E129" i="44"/>
  <c r="D129" i="44"/>
  <c r="A129" i="44"/>
  <c r="M126" i="44"/>
  <c r="L126" i="44"/>
  <c r="K126" i="44"/>
  <c r="J126" i="44"/>
  <c r="I126" i="44"/>
  <c r="H126" i="44"/>
  <c r="G126" i="44"/>
  <c r="F126" i="44"/>
  <c r="E126" i="44"/>
  <c r="D126" i="44"/>
  <c r="A126" i="44"/>
  <c r="M125" i="44"/>
  <c r="L125" i="44"/>
  <c r="K125" i="44"/>
  <c r="J125" i="44"/>
  <c r="I125" i="44"/>
  <c r="H125" i="44"/>
  <c r="G125" i="44"/>
  <c r="F125" i="44"/>
  <c r="E125" i="44"/>
  <c r="D125" i="44"/>
  <c r="A125" i="44"/>
  <c r="D1262" i="13"/>
  <c r="E1262" i="13"/>
  <c r="F1262" i="13"/>
  <c r="G1262" i="13"/>
  <c r="H1262" i="13"/>
  <c r="I1262" i="13"/>
  <c r="J1262" i="13"/>
  <c r="K1262" i="13"/>
  <c r="L1262" i="13"/>
  <c r="M1262" i="13"/>
  <c r="A1262" i="13"/>
  <c r="M205" i="44" l="1"/>
  <c r="L205" i="44"/>
  <c r="K205" i="44"/>
  <c r="J205" i="44"/>
  <c r="I205" i="44"/>
  <c r="H205" i="44"/>
  <c r="G205" i="44"/>
  <c r="F205" i="44"/>
  <c r="E205" i="44"/>
  <c r="D205" i="44"/>
  <c r="A205" i="44"/>
  <c r="M200" i="44"/>
  <c r="L200" i="44"/>
  <c r="K200" i="44"/>
  <c r="J200" i="44"/>
  <c r="I200" i="44"/>
  <c r="H200" i="44"/>
  <c r="G200" i="44"/>
  <c r="F200" i="44"/>
  <c r="E200" i="44"/>
  <c r="D200" i="44"/>
  <c r="A200" i="44"/>
  <c r="M204" i="44"/>
  <c r="L204" i="44"/>
  <c r="K204" i="44"/>
  <c r="J204" i="44"/>
  <c r="I204" i="44"/>
  <c r="H204" i="44"/>
  <c r="G204" i="44"/>
  <c r="F204" i="44"/>
  <c r="E204" i="44"/>
  <c r="D204" i="44"/>
  <c r="A204" i="44"/>
  <c r="M203" i="44"/>
  <c r="L203" i="44"/>
  <c r="K203" i="44"/>
  <c r="J203" i="44"/>
  <c r="I203" i="44"/>
  <c r="H203" i="44"/>
  <c r="G203" i="44"/>
  <c r="F203" i="44"/>
  <c r="E203" i="44"/>
  <c r="D203" i="44"/>
  <c r="A203" i="44"/>
  <c r="M202" i="44"/>
  <c r="L202" i="44"/>
  <c r="K202" i="44"/>
  <c r="J202" i="44"/>
  <c r="I202" i="44"/>
  <c r="H202" i="44"/>
  <c r="G202" i="44"/>
  <c r="F202" i="44"/>
  <c r="E202" i="44"/>
  <c r="D202" i="44"/>
  <c r="A202" i="44"/>
  <c r="M197" i="44"/>
  <c r="L197" i="44"/>
  <c r="K197" i="44"/>
  <c r="J197" i="44"/>
  <c r="I197" i="44"/>
  <c r="H197" i="44"/>
  <c r="G197" i="44"/>
  <c r="F197" i="44"/>
  <c r="E197" i="44"/>
  <c r="D197" i="44"/>
  <c r="A197" i="44"/>
  <c r="M201" i="44"/>
  <c r="L201" i="44"/>
  <c r="K201" i="44"/>
  <c r="J201" i="44"/>
  <c r="I201" i="44"/>
  <c r="H201" i="44"/>
  <c r="G201" i="44"/>
  <c r="F201" i="44"/>
  <c r="E201" i="44"/>
  <c r="D201" i="44"/>
  <c r="A201" i="44"/>
  <c r="M196" i="44"/>
  <c r="L196" i="44"/>
  <c r="K196" i="44"/>
  <c r="J196" i="44"/>
  <c r="I196" i="44"/>
  <c r="H196" i="44"/>
  <c r="G196" i="44"/>
  <c r="F196" i="44"/>
  <c r="E196" i="44"/>
  <c r="D196" i="44"/>
  <c r="A196" i="44"/>
  <c r="M199" i="44"/>
  <c r="L199" i="44"/>
  <c r="K199" i="44"/>
  <c r="J199" i="44"/>
  <c r="I199" i="44"/>
  <c r="H199" i="44"/>
  <c r="G199" i="44"/>
  <c r="F199" i="44"/>
  <c r="E199" i="44"/>
  <c r="D199" i="44"/>
  <c r="A199" i="44"/>
  <c r="A1240" i="13"/>
  <c r="D1240" i="13"/>
  <c r="E1240" i="13"/>
  <c r="F1240" i="13"/>
  <c r="G1240" i="13"/>
  <c r="H1240" i="13"/>
  <c r="I1240" i="13"/>
  <c r="J1240" i="13"/>
  <c r="K1240" i="13"/>
  <c r="L1240" i="13"/>
  <c r="M1240" i="13"/>
  <c r="M198" i="44"/>
  <c r="L198" i="44"/>
  <c r="F198" i="44"/>
  <c r="E198" i="44"/>
  <c r="D198" i="44"/>
  <c r="A198" i="44"/>
  <c r="A1375" i="13"/>
  <c r="M221" i="44"/>
  <c r="L221" i="44"/>
  <c r="K221" i="44"/>
  <c r="J221" i="44"/>
  <c r="I221" i="44"/>
  <c r="H221" i="44"/>
  <c r="G221" i="44"/>
  <c r="F221" i="44"/>
  <c r="E221" i="44"/>
  <c r="D221" i="44"/>
  <c r="A221" i="44"/>
  <c r="M223" i="44"/>
  <c r="L223" i="44"/>
  <c r="K223" i="44"/>
  <c r="J223" i="44"/>
  <c r="I223" i="44"/>
  <c r="H223" i="44"/>
  <c r="G223" i="44"/>
  <c r="F223" i="44"/>
  <c r="E223" i="44"/>
  <c r="D223" i="44"/>
  <c r="A223" i="44"/>
  <c r="M222" i="44"/>
  <c r="L222" i="44"/>
  <c r="K222" i="44"/>
  <c r="J222" i="44"/>
  <c r="I222" i="44"/>
  <c r="H222" i="44"/>
  <c r="G222" i="44"/>
  <c r="F222" i="44"/>
  <c r="E222" i="44"/>
  <c r="D222" i="44"/>
  <c r="A222" i="44"/>
  <c r="M220" i="44"/>
  <c r="L220" i="44"/>
  <c r="K220" i="44"/>
  <c r="J220" i="44"/>
  <c r="I220" i="44"/>
  <c r="H220" i="44"/>
  <c r="G220" i="44"/>
  <c r="F220" i="44"/>
  <c r="E220" i="44"/>
  <c r="D220" i="44"/>
  <c r="A220" i="44"/>
  <c r="M219" i="44"/>
  <c r="L219" i="44"/>
  <c r="K219" i="44"/>
  <c r="J219" i="44"/>
  <c r="I219" i="44"/>
  <c r="H219" i="44"/>
  <c r="G219" i="44"/>
  <c r="F219" i="44"/>
  <c r="E219" i="44"/>
  <c r="D219" i="44"/>
  <c r="A219" i="44"/>
  <c r="M238" i="44"/>
  <c r="L238" i="44"/>
  <c r="K238" i="44"/>
  <c r="J238" i="44"/>
  <c r="I238" i="44"/>
  <c r="H238" i="44"/>
  <c r="G238" i="44"/>
  <c r="F238" i="44"/>
  <c r="E238" i="44"/>
  <c r="D238" i="44"/>
  <c r="A238" i="44"/>
  <c r="M235" i="44"/>
  <c r="L235" i="44"/>
  <c r="K235" i="44"/>
  <c r="J235" i="44"/>
  <c r="I235" i="44"/>
  <c r="H235" i="44"/>
  <c r="G235" i="44"/>
  <c r="F235" i="44"/>
  <c r="E235" i="44"/>
  <c r="D235" i="44"/>
  <c r="A235" i="44"/>
  <c r="M243" i="44"/>
  <c r="L243" i="44"/>
  <c r="K243" i="44"/>
  <c r="J243" i="44"/>
  <c r="I243" i="44"/>
  <c r="H243" i="44"/>
  <c r="G243" i="44"/>
  <c r="F243" i="44"/>
  <c r="E243" i="44"/>
  <c r="D243" i="44"/>
  <c r="A243" i="44"/>
  <c r="M237" i="44"/>
  <c r="L237" i="44"/>
  <c r="K237" i="44"/>
  <c r="J237" i="44"/>
  <c r="I237" i="44"/>
  <c r="H237" i="44"/>
  <c r="G237" i="44"/>
  <c r="F237" i="44"/>
  <c r="E237" i="44"/>
  <c r="D237" i="44"/>
  <c r="A237" i="44"/>
  <c r="M240" i="44"/>
  <c r="L240" i="44"/>
  <c r="K240" i="44"/>
  <c r="J240" i="44"/>
  <c r="I240" i="44"/>
  <c r="H240" i="44"/>
  <c r="G240" i="44"/>
  <c r="F240" i="44"/>
  <c r="E240" i="44"/>
  <c r="D240" i="44"/>
  <c r="A240" i="44"/>
  <c r="M239" i="44"/>
  <c r="L239" i="44"/>
  <c r="K239" i="44"/>
  <c r="J239" i="44"/>
  <c r="I239" i="44"/>
  <c r="H239" i="44"/>
  <c r="G239" i="44"/>
  <c r="F239" i="44"/>
  <c r="E239" i="44"/>
  <c r="D239" i="44"/>
  <c r="A239" i="44"/>
  <c r="AT132" i="44"/>
  <c r="AS132" i="44"/>
  <c r="AR132" i="44"/>
  <c r="AQ132" i="44"/>
  <c r="AP132" i="44"/>
  <c r="AO132" i="44"/>
  <c r="AN132" i="44"/>
  <c r="AM132" i="44"/>
  <c r="AL132" i="44"/>
  <c r="AK132" i="44"/>
  <c r="AJ132" i="44"/>
  <c r="AI132" i="44"/>
  <c r="AH132" i="44"/>
  <c r="AG132" i="44"/>
  <c r="AF132" i="44"/>
  <c r="AE132" i="44"/>
  <c r="AD132" i="44"/>
  <c r="AC132" i="44"/>
  <c r="AB132" i="44"/>
  <c r="AA132" i="44"/>
  <c r="Z132" i="44"/>
  <c r="Y132" i="44"/>
  <c r="X132" i="44"/>
  <c r="W132" i="44"/>
  <c r="V132" i="44"/>
  <c r="U132" i="44"/>
  <c r="T132" i="44"/>
  <c r="S132" i="44"/>
  <c r="R132" i="44"/>
  <c r="M234" i="44"/>
  <c r="L234" i="44"/>
  <c r="K234" i="44"/>
  <c r="J234" i="44"/>
  <c r="I234" i="44"/>
  <c r="H234" i="44"/>
  <c r="G234" i="44"/>
  <c r="F234" i="44"/>
  <c r="E234" i="44"/>
  <c r="D234" i="44"/>
  <c r="A234" i="44"/>
  <c r="M242" i="44"/>
  <c r="L242" i="44"/>
  <c r="K242" i="44"/>
  <c r="J242" i="44"/>
  <c r="I242" i="44"/>
  <c r="H242" i="44"/>
  <c r="G242" i="44"/>
  <c r="F242" i="44"/>
  <c r="E242" i="44"/>
  <c r="D242" i="44"/>
  <c r="A242" i="44"/>
  <c r="M52" i="44" l="1"/>
  <c r="L52" i="44"/>
  <c r="K52" i="44"/>
  <c r="J52" i="44"/>
  <c r="I52" i="44"/>
  <c r="H52" i="44"/>
  <c r="G52" i="44"/>
  <c r="F52" i="44"/>
  <c r="E52" i="44"/>
  <c r="D52" i="44"/>
  <c r="A52" i="44"/>
  <c r="M51" i="44"/>
  <c r="L51" i="44"/>
  <c r="G51" i="44"/>
  <c r="F51" i="44"/>
  <c r="E51" i="44"/>
  <c r="D51" i="44"/>
  <c r="A51" i="44"/>
  <c r="M56" i="44"/>
  <c r="L56" i="44"/>
  <c r="K56" i="44"/>
  <c r="J56" i="44"/>
  <c r="I56" i="44"/>
  <c r="H56" i="44"/>
  <c r="G56" i="44"/>
  <c r="F56" i="44"/>
  <c r="E56" i="44"/>
  <c r="D56" i="44"/>
  <c r="A56" i="44"/>
  <c r="M55" i="44"/>
  <c r="L55" i="44"/>
  <c r="G55" i="44"/>
  <c r="F55" i="44"/>
  <c r="E55" i="44"/>
  <c r="D55" i="44"/>
  <c r="A55" i="44"/>
  <c r="M54" i="44"/>
  <c r="L54" i="44"/>
  <c r="K54" i="44"/>
  <c r="J54" i="44"/>
  <c r="I54" i="44"/>
  <c r="H54" i="44"/>
  <c r="G54" i="44"/>
  <c r="F54" i="44"/>
  <c r="E54" i="44"/>
  <c r="D54" i="44"/>
  <c r="A54" i="44"/>
  <c r="M62" i="44"/>
  <c r="L62" i="44"/>
  <c r="K62" i="44"/>
  <c r="J62" i="44"/>
  <c r="I62" i="44"/>
  <c r="H62" i="44"/>
  <c r="G62" i="44"/>
  <c r="F62" i="44"/>
  <c r="E62" i="44"/>
  <c r="D62" i="44"/>
  <c r="A62" i="44"/>
  <c r="M63" i="44"/>
  <c r="L63" i="44"/>
  <c r="K63" i="44"/>
  <c r="J63" i="44"/>
  <c r="I63" i="44"/>
  <c r="H63" i="44"/>
  <c r="G63" i="44"/>
  <c r="F63" i="44"/>
  <c r="E63" i="44"/>
  <c r="D63" i="44"/>
  <c r="A63" i="44"/>
  <c r="M57" i="44"/>
  <c r="L57" i="44"/>
  <c r="K57" i="44"/>
  <c r="J57" i="44"/>
  <c r="I57" i="44"/>
  <c r="H57" i="44"/>
  <c r="G57" i="44"/>
  <c r="F57" i="44"/>
  <c r="E57" i="44"/>
  <c r="D57" i="44"/>
  <c r="A57" i="44"/>
  <c r="M60" i="44"/>
  <c r="L60" i="44"/>
  <c r="K60" i="44"/>
  <c r="J60" i="44"/>
  <c r="I60" i="44"/>
  <c r="H60" i="44"/>
  <c r="G60" i="44"/>
  <c r="F60" i="44"/>
  <c r="E60" i="44"/>
  <c r="D60" i="44"/>
  <c r="A60" i="44"/>
  <c r="M53" i="44"/>
  <c r="L53" i="44"/>
  <c r="K53" i="44"/>
  <c r="J53" i="44"/>
  <c r="I53" i="44"/>
  <c r="H53" i="44"/>
  <c r="G53" i="44"/>
  <c r="F53" i="44"/>
  <c r="E53" i="44"/>
  <c r="D53" i="44"/>
  <c r="A53" i="44"/>
  <c r="M59" i="44"/>
  <c r="L59" i="44"/>
  <c r="K59" i="44"/>
  <c r="J59" i="44"/>
  <c r="I59" i="44"/>
  <c r="H59" i="44"/>
  <c r="G59" i="44"/>
  <c r="F59" i="44"/>
  <c r="E59" i="44"/>
  <c r="D59" i="44"/>
  <c r="A59" i="44"/>
  <c r="M50" i="44"/>
  <c r="L50" i="44"/>
  <c r="K50" i="44"/>
  <c r="J50" i="44"/>
  <c r="I50" i="44"/>
  <c r="H50" i="44"/>
  <c r="G50" i="44"/>
  <c r="F50" i="44"/>
  <c r="E50" i="44"/>
  <c r="D50" i="44"/>
  <c r="A50" i="44"/>
  <c r="M49" i="44"/>
  <c r="L49" i="44"/>
  <c r="K49" i="44"/>
  <c r="J49" i="44"/>
  <c r="I49" i="44"/>
  <c r="H49" i="44"/>
  <c r="G49" i="44"/>
  <c r="F49" i="44"/>
  <c r="E49" i="44"/>
  <c r="D49" i="44"/>
  <c r="A49" i="44"/>
  <c r="M61" i="44"/>
  <c r="L61" i="44"/>
  <c r="K61" i="44"/>
  <c r="J61" i="44"/>
  <c r="I61" i="44"/>
  <c r="H61" i="44"/>
  <c r="G61" i="44"/>
  <c r="F61" i="44"/>
  <c r="E61" i="44"/>
  <c r="D61" i="44"/>
  <c r="A61" i="44"/>
  <c r="M58" i="44"/>
  <c r="L58" i="44"/>
  <c r="K58" i="44"/>
  <c r="J58" i="44"/>
  <c r="I58" i="44"/>
  <c r="H58" i="44"/>
  <c r="G58" i="44"/>
  <c r="F58" i="44"/>
  <c r="E58" i="44"/>
  <c r="D58" i="44"/>
  <c r="A58" i="44"/>
  <c r="A122" i="44"/>
  <c r="M18" i="44"/>
  <c r="L18" i="44"/>
  <c r="K18" i="44"/>
  <c r="J18" i="44"/>
  <c r="I18" i="44"/>
  <c r="H18" i="44"/>
  <c r="G18" i="44"/>
  <c r="F18" i="44"/>
  <c r="E18" i="44"/>
  <c r="D18" i="44"/>
  <c r="A18" i="44"/>
  <c r="AT113" i="44"/>
  <c r="AS113" i="44"/>
  <c r="AR113" i="44"/>
  <c r="AQ113" i="44"/>
  <c r="AP113" i="44"/>
  <c r="AO113" i="44"/>
  <c r="AN113" i="44"/>
  <c r="AM113" i="44"/>
  <c r="AL113" i="44"/>
  <c r="AK113" i="44"/>
  <c r="AJ113" i="44"/>
  <c r="AI113" i="44"/>
  <c r="AH113" i="44"/>
  <c r="AG113" i="44"/>
  <c r="AF113" i="44"/>
  <c r="AE113" i="44"/>
  <c r="AD113" i="44"/>
  <c r="AC113" i="44"/>
  <c r="AB113" i="44"/>
  <c r="AA113" i="44"/>
  <c r="Z113" i="44"/>
  <c r="Y113" i="44"/>
  <c r="X113" i="44"/>
  <c r="W113" i="44"/>
  <c r="V113" i="44"/>
  <c r="U113" i="44"/>
  <c r="T113" i="44"/>
  <c r="S113" i="44"/>
  <c r="R113" i="44"/>
  <c r="M14" i="44"/>
  <c r="L14" i="44"/>
  <c r="K14" i="44"/>
  <c r="J14" i="44"/>
  <c r="I14" i="44"/>
  <c r="H14" i="44"/>
  <c r="G14" i="44"/>
  <c r="F14" i="44"/>
  <c r="E14" i="44"/>
  <c r="D14" i="44"/>
  <c r="A14" i="44"/>
  <c r="M20" i="44"/>
  <c r="L20" i="44"/>
  <c r="K20" i="44"/>
  <c r="J20" i="44"/>
  <c r="I20" i="44"/>
  <c r="H20" i="44"/>
  <c r="G20" i="44"/>
  <c r="F20" i="44"/>
  <c r="E20" i="44"/>
  <c r="D20" i="44"/>
  <c r="A20" i="44"/>
  <c r="M17" i="44"/>
  <c r="L17" i="44"/>
  <c r="K17" i="44"/>
  <c r="J17" i="44"/>
  <c r="I17" i="44"/>
  <c r="H17" i="44"/>
  <c r="G17" i="44"/>
  <c r="F17" i="44"/>
  <c r="E17" i="44"/>
  <c r="D17" i="44"/>
  <c r="A17" i="44"/>
  <c r="M13" i="44"/>
  <c r="L13" i="44"/>
  <c r="K13" i="44"/>
  <c r="J13" i="44"/>
  <c r="I13" i="44"/>
  <c r="H13" i="44"/>
  <c r="G13" i="44"/>
  <c r="F13" i="44"/>
  <c r="E13" i="44"/>
  <c r="D13" i="44"/>
  <c r="A13" i="44"/>
  <c r="M19" i="44"/>
  <c r="L19" i="44"/>
  <c r="K19" i="44"/>
  <c r="J19" i="44"/>
  <c r="I19" i="44"/>
  <c r="H19" i="44"/>
  <c r="G19" i="44"/>
  <c r="F19" i="44"/>
  <c r="E19" i="44"/>
  <c r="D19" i="44"/>
  <c r="A19" i="44"/>
  <c r="M21" i="44"/>
  <c r="L21" i="44"/>
  <c r="K21" i="44"/>
  <c r="J21" i="44"/>
  <c r="I21" i="44"/>
  <c r="H21" i="44"/>
  <c r="G21" i="44"/>
  <c r="F21" i="44"/>
  <c r="E21" i="44"/>
  <c r="D21" i="44"/>
  <c r="A21" i="44"/>
  <c r="A15" i="44"/>
  <c r="D15" i="44"/>
  <c r="E15" i="44"/>
  <c r="F15" i="44"/>
  <c r="G15" i="44"/>
  <c r="H15" i="44"/>
  <c r="I15" i="44"/>
  <c r="J15" i="44"/>
  <c r="K15" i="44"/>
  <c r="L15" i="44"/>
  <c r="M15" i="44"/>
  <c r="A23" i="44"/>
  <c r="D23" i="44"/>
  <c r="E23" i="44"/>
  <c r="F23" i="44"/>
  <c r="G23" i="44"/>
  <c r="H23" i="44"/>
  <c r="I23" i="44"/>
  <c r="J23" i="44"/>
  <c r="K23" i="44"/>
  <c r="L23" i="44"/>
  <c r="M23" i="44"/>
  <c r="A16" i="44"/>
  <c r="D16" i="44"/>
  <c r="E16" i="44"/>
  <c r="F16" i="44"/>
  <c r="G16" i="44"/>
  <c r="H16" i="44"/>
  <c r="I16" i="44"/>
  <c r="J16" i="44"/>
  <c r="K16" i="44"/>
  <c r="L16" i="44"/>
  <c r="M16" i="44"/>
  <c r="M162" i="44"/>
  <c r="L162" i="44"/>
  <c r="K162" i="44"/>
  <c r="J162" i="44"/>
  <c r="I162" i="44"/>
  <c r="H162" i="44"/>
  <c r="G162" i="44"/>
  <c r="F162" i="44"/>
  <c r="E162" i="44"/>
  <c r="D162" i="44"/>
  <c r="A162" i="44"/>
  <c r="M159" i="44"/>
  <c r="L159" i="44"/>
  <c r="K159" i="44"/>
  <c r="J159" i="44"/>
  <c r="I159" i="44"/>
  <c r="H159" i="44"/>
  <c r="G159" i="44"/>
  <c r="F159" i="44"/>
  <c r="E159" i="44"/>
  <c r="D159" i="44"/>
  <c r="A159" i="44"/>
  <c r="M164" i="44"/>
  <c r="L164" i="44"/>
  <c r="K164" i="44"/>
  <c r="J164" i="44"/>
  <c r="I164" i="44"/>
  <c r="H164" i="44"/>
  <c r="G164" i="44"/>
  <c r="F164" i="44"/>
  <c r="E164" i="44"/>
  <c r="D164" i="44"/>
  <c r="A164" i="44"/>
  <c r="M165" i="44"/>
  <c r="L165" i="44"/>
  <c r="K165" i="44"/>
  <c r="J165" i="44"/>
  <c r="I165" i="44"/>
  <c r="H165" i="44"/>
  <c r="G165" i="44"/>
  <c r="F165" i="44"/>
  <c r="E165" i="44"/>
  <c r="D165" i="44"/>
  <c r="A165" i="44"/>
  <c r="M161" i="44"/>
  <c r="L161" i="44"/>
  <c r="K161" i="44"/>
  <c r="J161" i="44"/>
  <c r="I161" i="44"/>
  <c r="H161" i="44"/>
  <c r="G161" i="44"/>
  <c r="F161" i="44"/>
  <c r="E161" i="44"/>
  <c r="D161" i="44"/>
  <c r="A161" i="44"/>
  <c r="M163" i="44"/>
  <c r="L163" i="44"/>
  <c r="K163" i="44"/>
  <c r="J163" i="44"/>
  <c r="I163" i="44"/>
  <c r="H163" i="44"/>
  <c r="G163" i="44"/>
  <c r="F163" i="44"/>
  <c r="E163" i="44"/>
  <c r="D163" i="44"/>
  <c r="A163" i="44"/>
  <c r="M160" i="44"/>
  <c r="L160" i="44"/>
  <c r="K160" i="44"/>
  <c r="J160" i="44"/>
  <c r="I160" i="44"/>
  <c r="H160" i="44"/>
  <c r="G160" i="44"/>
  <c r="F160" i="44"/>
  <c r="E160" i="44"/>
  <c r="D160" i="44"/>
  <c r="A160" i="44"/>
  <c r="M111" i="44"/>
  <c r="L111" i="44"/>
  <c r="K111" i="44"/>
  <c r="J111" i="44"/>
  <c r="I111" i="44"/>
  <c r="H111" i="44"/>
  <c r="G111" i="44"/>
  <c r="F111" i="44"/>
  <c r="E111" i="44"/>
  <c r="D111" i="44"/>
  <c r="A111" i="44"/>
  <c r="M109" i="44"/>
  <c r="L109" i="44"/>
  <c r="K109" i="44"/>
  <c r="J109" i="44"/>
  <c r="I109" i="44"/>
  <c r="H109" i="44"/>
  <c r="G109" i="44"/>
  <c r="F109" i="44"/>
  <c r="E109" i="44"/>
  <c r="D109" i="44"/>
  <c r="A109" i="44"/>
  <c r="M101" i="44"/>
  <c r="L101" i="44"/>
  <c r="K101" i="44"/>
  <c r="J101" i="44"/>
  <c r="I101" i="44"/>
  <c r="H101" i="44"/>
  <c r="G101" i="44"/>
  <c r="F101" i="44"/>
  <c r="E101" i="44"/>
  <c r="D101" i="44"/>
  <c r="A101" i="44"/>
  <c r="M104" i="44"/>
  <c r="L104" i="44"/>
  <c r="K104" i="44"/>
  <c r="J104" i="44"/>
  <c r="I104" i="44"/>
  <c r="H104" i="44"/>
  <c r="G104" i="44"/>
  <c r="F104" i="44"/>
  <c r="E104" i="44"/>
  <c r="D104" i="44"/>
  <c r="A104" i="44"/>
  <c r="M102" i="44"/>
  <c r="L102" i="44"/>
  <c r="K102" i="44"/>
  <c r="J102" i="44"/>
  <c r="I102" i="44"/>
  <c r="H102" i="44"/>
  <c r="G102" i="44"/>
  <c r="F102" i="44"/>
  <c r="E102" i="44"/>
  <c r="D102" i="44"/>
  <c r="A102" i="44"/>
  <c r="M105" i="44"/>
  <c r="L105" i="44"/>
  <c r="K105" i="44"/>
  <c r="J105" i="44"/>
  <c r="I105" i="44"/>
  <c r="H105" i="44"/>
  <c r="G105" i="44"/>
  <c r="F105" i="44"/>
  <c r="E105" i="44"/>
  <c r="D105" i="44"/>
  <c r="A105" i="44"/>
  <c r="M108" i="44"/>
  <c r="L108" i="44"/>
  <c r="K108" i="44"/>
  <c r="J108" i="44"/>
  <c r="I108" i="44"/>
  <c r="H108" i="44"/>
  <c r="G108" i="44"/>
  <c r="F108" i="44"/>
  <c r="E108" i="44"/>
  <c r="D108" i="44"/>
  <c r="A108" i="44"/>
  <c r="M107" i="44"/>
  <c r="L107" i="44"/>
  <c r="K107" i="44"/>
  <c r="J107" i="44"/>
  <c r="I107" i="44"/>
  <c r="H107" i="44"/>
  <c r="G107" i="44"/>
  <c r="F107" i="44"/>
  <c r="E107" i="44"/>
  <c r="D107" i="44"/>
  <c r="A107" i="44"/>
  <c r="M110" i="44"/>
  <c r="L110" i="44"/>
  <c r="K110" i="44"/>
  <c r="J110" i="44"/>
  <c r="I110" i="44"/>
  <c r="H110" i="44"/>
  <c r="G110" i="44"/>
  <c r="F110" i="44"/>
  <c r="E110" i="44"/>
  <c r="D110" i="44"/>
  <c r="A110" i="44"/>
  <c r="M106" i="44"/>
  <c r="L106" i="44"/>
  <c r="K106" i="44"/>
  <c r="J106" i="44"/>
  <c r="I106" i="44"/>
  <c r="H106" i="44"/>
  <c r="G106" i="44"/>
  <c r="F106" i="44"/>
  <c r="E106" i="44"/>
  <c r="D106" i="44"/>
  <c r="A106" i="44"/>
  <c r="M103" i="44"/>
  <c r="L103" i="44"/>
  <c r="G103" i="44"/>
  <c r="F103" i="44"/>
  <c r="E103" i="44"/>
  <c r="D103" i="44"/>
  <c r="A103" i="44"/>
  <c r="J48" i="44"/>
  <c r="I48" i="44"/>
  <c r="H48" i="44"/>
  <c r="G48" i="44"/>
  <c r="F48" i="44"/>
  <c r="E48" i="44"/>
  <c r="D48" i="44"/>
  <c r="A48" i="44"/>
  <c r="M41" i="44"/>
  <c r="L41" i="44"/>
  <c r="K41" i="44"/>
  <c r="J41" i="44"/>
  <c r="I41" i="44"/>
  <c r="H41" i="44"/>
  <c r="G41" i="44"/>
  <c r="F41" i="44"/>
  <c r="E41" i="44"/>
  <c r="D41" i="44"/>
  <c r="A41" i="44"/>
  <c r="M47" i="44"/>
  <c r="L47" i="44"/>
  <c r="K47" i="44"/>
  <c r="J47" i="44"/>
  <c r="I47" i="44"/>
  <c r="H47" i="44"/>
  <c r="G47" i="44"/>
  <c r="F47" i="44"/>
  <c r="E47" i="44"/>
  <c r="D47" i="44"/>
  <c r="A47" i="44"/>
  <c r="M37" i="44"/>
  <c r="L37" i="44"/>
  <c r="K37" i="44"/>
  <c r="J37" i="44"/>
  <c r="I37" i="44"/>
  <c r="H37" i="44"/>
  <c r="G37" i="44"/>
  <c r="F37" i="44"/>
  <c r="E37" i="44"/>
  <c r="D37" i="44"/>
  <c r="A37" i="44"/>
  <c r="M40" i="44"/>
  <c r="L40" i="44"/>
  <c r="K40" i="44"/>
  <c r="J40" i="44"/>
  <c r="I40" i="44"/>
  <c r="H40" i="44"/>
  <c r="G40" i="44"/>
  <c r="F40" i="44"/>
  <c r="E40" i="44"/>
  <c r="D40" i="44"/>
  <c r="A40" i="44"/>
  <c r="M42" i="44"/>
  <c r="L42" i="44"/>
  <c r="K42" i="44"/>
  <c r="J42" i="44"/>
  <c r="I42" i="44"/>
  <c r="H42" i="44"/>
  <c r="G42" i="44"/>
  <c r="F42" i="44"/>
  <c r="E42" i="44"/>
  <c r="D42" i="44"/>
  <c r="A42" i="44"/>
  <c r="M38" i="44"/>
  <c r="L38" i="44"/>
  <c r="K38" i="44"/>
  <c r="J38" i="44"/>
  <c r="I38" i="44"/>
  <c r="H38" i="44"/>
  <c r="G38" i="44"/>
  <c r="F38" i="44"/>
  <c r="E38" i="44"/>
  <c r="D38" i="44"/>
  <c r="A38" i="44"/>
  <c r="M46" i="44"/>
  <c r="L46" i="44"/>
  <c r="K46" i="44"/>
  <c r="J46" i="44"/>
  <c r="I46" i="44"/>
  <c r="H46" i="44"/>
  <c r="G46" i="44"/>
  <c r="F46" i="44"/>
  <c r="E46" i="44"/>
  <c r="D46" i="44"/>
  <c r="A46" i="44"/>
  <c r="M36" i="44"/>
  <c r="L36" i="44"/>
  <c r="K36" i="44"/>
  <c r="J36" i="44"/>
  <c r="I36" i="44"/>
  <c r="H36" i="44"/>
  <c r="G36" i="44"/>
  <c r="F36" i="44"/>
  <c r="E36" i="44"/>
  <c r="D36" i="44"/>
  <c r="A36" i="44"/>
  <c r="M43" i="44"/>
  <c r="L43" i="44"/>
  <c r="K43" i="44"/>
  <c r="J43" i="44"/>
  <c r="I43" i="44"/>
  <c r="H43" i="44"/>
  <c r="G43" i="44"/>
  <c r="F43" i="44"/>
  <c r="E43" i="44"/>
  <c r="D43" i="44"/>
  <c r="A43" i="44"/>
  <c r="M45" i="44"/>
  <c r="L45" i="44"/>
  <c r="K45" i="44"/>
  <c r="J45" i="44"/>
  <c r="I45" i="44"/>
  <c r="H45" i="44"/>
  <c r="G45" i="44"/>
  <c r="F45" i="44"/>
  <c r="E45" i="44"/>
  <c r="D45" i="44"/>
  <c r="A45" i="44"/>
  <c r="M39" i="44"/>
  <c r="L39" i="44"/>
  <c r="F39" i="44"/>
  <c r="E39" i="44"/>
  <c r="D39" i="44"/>
  <c r="A39" i="44"/>
  <c r="M44" i="44"/>
  <c r="L44" i="44"/>
  <c r="K44" i="44"/>
  <c r="J44" i="44"/>
  <c r="I44" i="44"/>
  <c r="H44" i="44"/>
  <c r="G44" i="44"/>
  <c r="F44" i="44"/>
  <c r="E44" i="44"/>
  <c r="D44" i="44"/>
  <c r="A44" i="44"/>
  <c r="M154" i="44"/>
  <c r="L154" i="44"/>
  <c r="K154" i="44"/>
  <c r="J154" i="44"/>
  <c r="I154" i="44"/>
  <c r="H154" i="44"/>
  <c r="G154" i="44"/>
  <c r="F154" i="44"/>
  <c r="E154" i="44"/>
  <c r="D154" i="44"/>
  <c r="A154" i="44"/>
  <c r="M157" i="44"/>
  <c r="L157" i="44"/>
  <c r="K157" i="44"/>
  <c r="J157" i="44"/>
  <c r="I157" i="44"/>
  <c r="H157" i="44"/>
  <c r="G157" i="44"/>
  <c r="F157" i="44"/>
  <c r="E157" i="44"/>
  <c r="D157" i="44"/>
  <c r="A157" i="44"/>
  <c r="M158" i="44"/>
  <c r="L158" i="44"/>
  <c r="K158" i="44"/>
  <c r="J158" i="44"/>
  <c r="I158" i="44"/>
  <c r="H158" i="44"/>
  <c r="G158" i="44"/>
  <c r="F158" i="44"/>
  <c r="E158" i="44"/>
  <c r="D158" i="44"/>
  <c r="A158" i="44"/>
  <c r="M153" i="44"/>
  <c r="L153" i="44"/>
  <c r="F153" i="44"/>
  <c r="E153" i="44"/>
  <c r="D153" i="44"/>
  <c r="A153" i="44"/>
  <c r="M156" i="44"/>
  <c r="L156" i="44"/>
  <c r="K156" i="44"/>
  <c r="J156" i="44"/>
  <c r="I156" i="44"/>
  <c r="H156" i="44"/>
  <c r="G156" i="44"/>
  <c r="F156" i="44"/>
  <c r="E156" i="44"/>
  <c r="D156" i="44"/>
  <c r="A156" i="44"/>
  <c r="M155" i="44"/>
  <c r="L155" i="44"/>
  <c r="K155" i="44"/>
  <c r="J155" i="44"/>
  <c r="I155" i="44"/>
  <c r="H155" i="44"/>
  <c r="G155" i="44"/>
  <c r="F155" i="44"/>
  <c r="E155" i="44"/>
  <c r="D155" i="44"/>
  <c r="A155" i="44"/>
  <c r="M152" i="44"/>
  <c r="L152" i="44"/>
  <c r="K152" i="44"/>
  <c r="J152" i="44"/>
  <c r="I152" i="44"/>
  <c r="H152" i="44"/>
  <c r="G152" i="44"/>
  <c r="F152" i="44"/>
  <c r="E152" i="44"/>
  <c r="D152" i="44"/>
  <c r="A152" i="44"/>
  <c r="M151" i="44"/>
  <c r="L151" i="44"/>
  <c r="K151" i="44"/>
  <c r="J151" i="44"/>
  <c r="I151" i="44"/>
  <c r="H151" i="44"/>
  <c r="G151" i="44"/>
  <c r="F151" i="44"/>
  <c r="E151" i="44"/>
  <c r="D151" i="44"/>
  <c r="A151" i="44"/>
  <c r="D126" i="13"/>
  <c r="E126" i="13"/>
  <c r="F126" i="13"/>
  <c r="G126" i="13"/>
  <c r="H126" i="13"/>
  <c r="A126" i="13"/>
  <c r="A60" i="13"/>
  <c r="D60" i="13"/>
  <c r="E60" i="13"/>
  <c r="F60" i="13"/>
  <c r="G60" i="13"/>
  <c r="L60" i="13"/>
  <c r="M60" i="13"/>
  <c r="M193" i="44"/>
  <c r="L193" i="44"/>
  <c r="G193" i="44"/>
  <c r="F193" i="44"/>
  <c r="E193" i="44"/>
  <c r="D193" i="44"/>
  <c r="A193" i="44"/>
  <c r="M187" i="44"/>
  <c r="L187" i="44"/>
  <c r="G187" i="44"/>
  <c r="F187" i="44"/>
  <c r="E187" i="44"/>
  <c r="D187" i="44"/>
  <c r="A187" i="44"/>
  <c r="M192" i="44"/>
  <c r="L192" i="44"/>
  <c r="K192" i="44"/>
  <c r="J192" i="44"/>
  <c r="I192" i="44"/>
  <c r="H192" i="44"/>
  <c r="G192" i="44"/>
  <c r="F192" i="44"/>
  <c r="E192" i="44"/>
  <c r="D192" i="44"/>
  <c r="A192" i="44"/>
  <c r="M191" i="44"/>
  <c r="L191" i="44"/>
  <c r="K191" i="44"/>
  <c r="J191" i="44"/>
  <c r="I191" i="44"/>
  <c r="H191" i="44"/>
  <c r="G191" i="44"/>
  <c r="F191" i="44"/>
  <c r="E191" i="44"/>
  <c r="D191" i="44"/>
  <c r="A191" i="44"/>
  <c r="M185" i="44"/>
  <c r="L185" i="44"/>
  <c r="I185" i="44"/>
  <c r="H185" i="44"/>
  <c r="G185" i="44"/>
  <c r="F185" i="44"/>
  <c r="E185" i="44"/>
  <c r="D185" i="44"/>
  <c r="A185" i="44"/>
  <c r="M194" i="44"/>
  <c r="L194" i="44"/>
  <c r="I194" i="44"/>
  <c r="H194" i="44"/>
  <c r="G194" i="44"/>
  <c r="F194" i="44"/>
  <c r="E194" i="44"/>
  <c r="D194" i="44"/>
  <c r="A194" i="44"/>
  <c r="M189" i="44"/>
  <c r="L189" i="44"/>
  <c r="K189" i="44"/>
  <c r="J189" i="44"/>
  <c r="I189" i="44"/>
  <c r="H189" i="44"/>
  <c r="G189" i="44"/>
  <c r="F189" i="44"/>
  <c r="E189" i="44"/>
  <c r="D189" i="44"/>
  <c r="A189" i="44"/>
  <c r="M190" i="44"/>
  <c r="L190" i="44"/>
  <c r="K190" i="44"/>
  <c r="J190" i="44"/>
  <c r="I190" i="44"/>
  <c r="H190" i="44"/>
  <c r="G190" i="44"/>
  <c r="F190" i="44"/>
  <c r="E190" i="44"/>
  <c r="D190" i="44"/>
  <c r="A190" i="44"/>
  <c r="M186" i="44"/>
  <c r="L186" i="44"/>
  <c r="K186" i="44"/>
  <c r="J186" i="44"/>
  <c r="I186" i="44"/>
  <c r="H186" i="44"/>
  <c r="G186" i="44"/>
  <c r="F186" i="44"/>
  <c r="E186" i="44"/>
  <c r="D186" i="44"/>
  <c r="A186" i="44"/>
  <c r="M166" i="44"/>
  <c r="L166" i="44"/>
  <c r="K166" i="44"/>
  <c r="J166" i="44"/>
  <c r="I166" i="44"/>
  <c r="H166" i="44"/>
  <c r="G166" i="44"/>
  <c r="F166" i="44"/>
  <c r="E166" i="44"/>
  <c r="D166" i="44"/>
  <c r="A166" i="44"/>
  <c r="M170" i="44"/>
  <c r="L170" i="44"/>
  <c r="K170" i="44"/>
  <c r="J170" i="44"/>
  <c r="I170" i="44"/>
  <c r="H170" i="44"/>
  <c r="G170" i="44"/>
  <c r="F170" i="44"/>
  <c r="E170" i="44"/>
  <c r="D170" i="44"/>
  <c r="A170" i="44"/>
  <c r="M168" i="44"/>
  <c r="L168" i="44"/>
  <c r="K168" i="44"/>
  <c r="J168" i="44"/>
  <c r="I168" i="44"/>
  <c r="H168" i="44"/>
  <c r="G168" i="44"/>
  <c r="F168" i="44"/>
  <c r="E168" i="44"/>
  <c r="D168" i="44"/>
  <c r="A168" i="44"/>
  <c r="M174" i="44"/>
  <c r="L174" i="44"/>
  <c r="K174" i="44"/>
  <c r="J174" i="44"/>
  <c r="I174" i="44"/>
  <c r="H174" i="44"/>
  <c r="G174" i="44"/>
  <c r="F174" i="44"/>
  <c r="E174" i="44"/>
  <c r="D174" i="44"/>
  <c r="A174" i="44"/>
  <c r="M169" i="44"/>
  <c r="L169" i="44"/>
  <c r="K169" i="44"/>
  <c r="J169" i="44"/>
  <c r="I169" i="44"/>
  <c r="H169" i="44"/>
  <c r="G169" i="44"/>
  <c r="F169" i="44"/>
  <c r="E169" i="44"/>
  <c r="D169" i="44"/>
  <c r="A169" i="44"/>
  <c r="M171" i="44"/>
  <c r="L171" i="44"/>
  <c r="K171" i="44"/>
  <c r="J171" i="44"/>
  <c r="I171" i="44"/>
  <c r="H171" i="44"/>
  <c r="G171" i="44"/>
  <c r="F171" i="44"/>
  <c r="E171" i="44"/>
  <c r="D171" i="44"/>
  <c r="A171" i="44"/>
  <c r="M172" i="44"/>
  <c r="L172" i="44"/>
  <c r="K172" i="44"/>
  <c r="J172" i="44"/>
  <c r="I172" i="44"/>
  <c r="H172" i="44"/>
  <c r="G172" i="44"/>
  <c r="F172" i="44"/>
  <c r="E172" i="44"/>
  <c r="D172" i="44"/>
  <c r="A172" i="44"/>
  <c r="M173" i="44"/>
  <c r="L173" i="44"/>
  <c r="K173" i="44"/>
  <c r="J173" i="44"/>
  <c r="I173" i="44"/>
  <c r="H173" i="44"/>
  <c r="G173" i="44"/>
  <c r="F173" i="44"/>
  <c r="E173" i="44"/>
  <c r="D173" i="44"/>
  <c r="A173" i="44"/>
  <c r="M167" i="44"/>
  <c r="L167" i="44"/>
  <c r="K167" i="44"/>
  <c r="J167" i="44"/>
  <c r="I167" i="44"/>
  <c r="H167" i="44"/>
  <c r="G167" i="44"/>
  <c r="F167" i="44"/>
  <c r="E167" i="44"/>
  <c r="D167" i="44"/>
  <c r="A167" i="44"/>
  <c r="M216" i="44"/>
  <c r="L216" i="44"/>
  <c r="F216" i="44"/>
  <c r="E216" i="44"/>
  <c r="D216" i="44"/>
  <c r="A216" i="44"/>
  <c r="M207" i="44"/>
  <c r="L207" i="44"/>
  <c r="K207" i="44"/>
  <c r="J207" i="44"/>
  <c r="I207" i="44"/>
  <c r="H207" i="44"/>
  <c r="G207" i="44"/>
  <c r="F207" i="44"/>
  <c r="E207" i="44"/>
  <c r="D207" i="44"/>
  <c r="A207" i="44"/>
  <c r="M213" i="44"/>
  <c r="L213" i="44"/>
  <c r="I213" i="44"/>
  <c r="H213" i="44"/>
  <c r="G213" i="44"/>
  <c r="F213" i="44"/>
  <c r="E213" i="44"/>
  <c r="D213" i="44"/>
  <c r="A213" i="44"/>
  <c r="M214" i="44"/>
  <c r="L214" i="44"/>
  <c r="K214" i="44"/>
  <c r="J214" i="44"/>
  <c r="I214" i="44"/>
  <c r="H214" i="44"/>
  <c r="G214" i="44"/>
  <c r="F214" i="44"/>
  <c r="E214" i="44"/>
  <c r="D214" i="44"/>
  <c r="A214" i="44"/>
  <c r="M206" i="44"/>
  <c r="L206" i="44"/>
  <c r="K206" i="44"/>
  <c r="J206" i="44"/>
  <c r="I206" i="44"/>
  <c r="H206" i="44"/>
  <c r="G206" i="44"/>
  <c r="F206" i="44"/>
  <c r="E206" i="44"/>
  <c r="D206" i="44"/>
  <c r="A206" i="44"/>
  <c r="M211" i="44"/>
  <c r="L211" i="44"/>
  <c r="K211" i="44"/>
  <c r="J211" i="44"/>
  <c r="I211" i="44"/>
  <c r="H211" i="44"/>
  <c r="G211" i="44"/>
  <c r="F211" i="44"/>
  <c r="E211" i="44"/>
  <c r="D211" i="44"/>
  <c r="A211" i="44"/>
  <c r="M209" i="44"/>
  <c r="L209" i="44"/>
  <c r="K209" i="44"/>
  <c r="J209" i="44"/>
  <c r="I209" i="44"/>
  <c r="H209" i="44"/>
  <c r="G209" i="44"/>
  <c r="F209" i="44"/>
  <c r="E209" i="44"/>
  <c r="D209" i="44"/>
  <c r="A209" i="44"/>
  <c r="M215" i="44"/>
  <c r="L215" i="44"/>
  <c r="K215" i="44"/>
  <c r="J215" i="44"/>
  <c r="I215" i="44"/>
  <c r="H215" i="44"/>
  <c r="G215" i="44"/>
  <c r="F215" i="44"/>
  <c r="E215" i="44"/>
  <c r="D215" i="44"/>
  <c r="A215" i="44"/>
  <c r="M212" i="44"/>
  <c r="L212" i="44"/>
  <c r="K212" i="44"/>
  <c r="J212" i="44"/>
  <c r="I212" i="44"/>
  <c r="H212" i="44"/>
  <c r="G212" i="44"/>
  <c r="F212" i="44"/>
  <c r="E212" i="44"/>
  <c r="D212" i="44"/>
  <c r="A212" i="44"/>
  <c r="M208" i="44"/>
  <c r="L208" i="44"/>
  <c r="K208" i="44"/>
  <c r="J208" i="44"/>
  <c r="I208" i="44"/>
  <c r="H208" i="44"/>
  <c r="G208" i="44"/>
  <c r="F208" i="44"/>
  <c r="E208" i="44"/>
  <c r="D208" i="44"/>
  <c r="A208" i="44"/>
  <c r="M146" i="44"/>
  <c r="L146" i="44"/>
  <c r="K146" i="44"/>
  <c r="J146" i="44"/>
  <c r="I146" i="44"/>
  <c r="H146" i="44"/>
  <c r="G146" i="44"/>
  <c r="F146" i="44"/>
  <c r="E146" i="44"/>
  <c r="D146" i="44"/>
  <c r="A146" i="44"/>
  <c r="M149" i="44"/>
  <c r="L149" i="44"/>
  <c r="K149" i="44"/>
  <c r="J149" i="44"/>
  <c r="I149" i="44"/>
  <c r="H149" i="44"/>
  <c r="G149" i="44"/>
  <c r="F149" i="44"/>
  <c r="E149" i="44"/>
  <c r="D149" i="44"/>
  <c r="A149" i="44"/>
  <c r="M141" i="44"/>
  <c r="L141" i="44"/>
  <c r="K141" i="44"/>
  <c r="J141" i="44"/>
  <c r="I141" i="44"/>
  <c r="H141" i="44"/>
  <c r="G141" i="44"/>
  <c r="F141" i="44"/>
  <c r="E141" i="44"/>
  <c r="D141" i="44"/>
  <c r="A141" i="44"/>
  <c r="M150" i="44"/>
  <c r="L150" i="44"/>
  <c r="I150" i="44"/>
  <c r="H150" i="44"/>
  <c r="G150" i="44"/>
  <c r="F150" i="44"/>
  <c r="E150" i="44"/>
  <c r="D150" i="44"/>
  <c r="A150" i="44"/>
  <c r="M148" i="44"/>
  <c r="L148" i="44"/>
  <c r="K148" i="44"/>
  <c r="J148" i="44"/>
  <c r="I148" i="44"/>
  <c r="H148" i="44"/>
  <c r="G148" i="44"/>
  <c r="F148" i="44"/>
  <c r="E148" i="44"/>
  <c r="D148" i="44"/>
  <c r="A148" i="44"/>
  <c r="M145" i="44"/>
  <c r="L145" i="44"/>
  <c r="K145" i="44"/>
  <c r="J145" i="44"/>
  <c r="I145" i="44"/>
  <c r="H145" i="44"/>
  <c r="G145" i="44"/>
  <c r="F145" i="44"/>
  <c r="E145" i="44"/>
  <c r="D145" i="44"/>
  <c r="A145" i="44"/>
  <c r="M140" i="44"/>
  <c r="L140" i="44"/>
  <c r="K140" i="44"/>
  <c r="J140" i="44"/>
  <c r="I140" i="44"/>
  <c r="H140" i="44"/>
  <c r="G140" i="44"/>
  <c r="F140" i="44"/>
  <c r="E140" i="44"/>
  <c r="D140" i="44"/>
  <c r="A140" i="44"/>
  <c r="M139" i="44"/>
  <c r="L139" i="44"/>
  <c r="K139" i="44"/>
  <c r="J139" i="44"/>
  <c r="I139" i="44"/>
  <c r="H139" i="44"/>
  <c r="G139" i="44"/>
  <c r="F139" i="44"/>
  <c r="E139" i="44"/>
  <c r="D139" i="44"/>
  <c r="A139" i="44"/>
  <c r="M144" i="44"/>
  <c r="L144" i="44"/>
  <c r="K144" i="44"/>
  <c r="J144" i="44"/>
  <c r="I144" i="44"/>
  <c r="H144" i="44"/>
  <c r="G144" i="44"/>
  <c r="F144" i="44"/>
  <c r="E144" i="44"/>
  <c r="D144" i="44"/>
  <c r="A144" i="44"/>
  <c r="M136" i="44"/>
  <c r="L136" i="44"/>
  <c r="K136" i="44"/>
  <c r="J136" i="44"/>
  <c r="I136" i="44"/>
  <c r="H136" i="44"/>
  <c r="G136" i="44"/>
  <c r="F136" i="44"/>
  <c r="E136" i="44"/>
  <c r="D136" i="44"/>
  <c r="A136" i="44"/>
  <c r="M137" i="44"/>
  <c r="L137" i="44"/>
  <c r="K137" i="44"/>
  <c r="J137" i="44"/>
  <c r="I137" i="44"/>
  <c r="H137" i="44"/>
  <c r="G137" i="44"/>
  <c r="F137" i="44"/>
  <c r="E137" i="44"/>
  <c r="D137" i="44"/>
  <c r="A137" i="44"/>
  <c r="M143" i="44"/>
  <c r="L143" i="44"/>
  <c r="K143" i="44"/>
  <c r="J143" i="44"/>
  <c r="I143" i="44"/>
  <c r="H143" i="44"/>
  <c r="G143" i="44"/>
  <c r="F143" i="44"/>
  <c r="E143" i="44"/>
  <c r="D143" i="44"/>
  <c r="A143" i="44"/>
  <c r="G34" i="44"/>
  <c r="F34" i="44"/>
  <c r="E34" i="44"/>
  <c r="D34" i="44"/>
  <c r="A34" i="44"/>
  <c r="M30" i="44"/>
  <c r="L30" i="44"/>
  <c r="K30" i="44"/>
  <c r="J30" i="44"/>
  <c r="I30" i="44"/>
  <c r="H30" i="44"/>
  <c r="G30" i="44"/>
  <c r="F30" i="44"/>
  <c r="E30" i="44"/>
  <c r="D30" i="44"/>
  <c r="A30" i="44"/>
  <c r="M29" i="44"/>
  <c r="L29" i="44"/>
  <c r="K29" i="44"/>
  <c r="J29" i="44"/>
  <c r="I29" i="44"/>
  <c r="H29" i="44"/>
  <c r="G29" i="44"/>
  <c r="F29" i="44"/>
  <c r="E29" i="44"/>
  <c r="D29" i="44"/>
  <c r="A29" i="44"/>
  <c r="M27" i="44"/>
  <c r="L27" i="44"/>
  <c r="K27" i="44"/>
  <c r="J27" i="44"/>
  <c r="I27" i="44"/>
  <c r="H27" i="44"/>
  <c r="G27" i="44"/>
  <c r="F27" i="44"/>
  <c r="E27" i="44"/>
  <c r="D27" i="44"/>
  <c r="A27" i="44"/>
  <c r="M26" i="44"/>
  <c r="L26" i="44"/>
  <c r="K26" i="44"/>
  <c r="J26" i="44"/>
  <c r="I26" i="44"/>
  <c r="H26" i="44"/>
  <c r="G26" i="44"/>
  <c r="F26" i="44"/>
  <c r="E26" i="44"/>
  <c r="D26" i="44"/>
  <c r="A26" i="44"/>
  <c r="M32" i="44"/>
  <c r="L32" i="44"/>
  <c r="K32" i="44"/>
  <c r="J32" i="44"/>
  <c r="I32" i="44"/>
  <c r="H32" i="44"/>
  <c r="G32" i="44"/>
  <c r="F32" i="44"/>
  <c r="E32" i="44"/>
  <c r="D32" i="44"/>
  <c r="A32" i="44"/>
  <c r="M31" i="44"/>
  <c r="L31" i="44"/>
  <c r="K31" i="44"/>
  <c r="J31" i="44"/>
  <c r="I31" i="44"/>
  <c r="H31" i="44"/>
  <c r="G31" i="44"/>
  <c r="F31" i="44"/>
  <c r="E31" i="44"/>
  <c r="D31" i="44"/>
  <c r="A31" i="44"/>
  <c r="M28" i="44"/>
  <c r="L28" i="44"/>
  <c r="K28" i="44"/>
  <c r="J28" i="44"/>
  <c r="I28" i="44"/>
  <c r="H28" i="44"/>
  <c r="G28" i="44"/>
  <c r="F28" i="44"/>
  <c r="E28" i="44"/>
  <c r="D28" i="44"/>
  <c r="A28" i="44"/>
  <c r="M35" i="44"/>
  <c r="L35" i="44"/>
  <c r="K35" i="44"/>
  <c r="J35" i="44"/>
  <c r="I35" i="44"/>
  <c r="H35" i="44"/>
  <c r="G35" i="44"/>
  <c r="F35" i="44"/>
  <c r="E35" i="44"/>
  <c r="D35" i="44"/>
  <c r="A35" i="44"/>
  <c r="M25" i="44"/>
  <c r="L25" i="44"/>
  <c r="K25" i="44"/>
  <c r="J25" i="44"/>
  <c r="I25" i="44"/>
  <c r="H25" i="44"/>
  <c r="G25" i="44"/>
  <c r="F25" i="44"/>
  <c r="E25" i="44"/>
  <c r="D25" i="44"/>
  <c r="A25" i="44"/>
  <c r="M33" i="44"/>
  <c r="L33" i="44"/>
  <c r="K33" i="44"/>
  <c r="J33" i="44"/>
  <c r="I33" i="44"/>
  <c r="H33" i="44"/>
  <c r="G33" i="44"/>
  <c r="F33" i="44"/>
  <c r="E33" i="44"/>
  <c r="D33" i="44"/>
  <c r="A33" i="44"/>
  <c r="M118" i="44" l="1"/>
  <c r="L118" i="44"/>
  <c r="I118" i="44"/>
  <c r="H118" i="44"/>
  <c r="G118" i="44"/>
  <c r="F118" i="44"/>
  <c r="E118" i="44"/>
  <c r="D118" i="44"/>
  <c r="A118" i="44"/>
  <c r="M122" i="44"/>
  <c r="L122" i="44"/>
  <c r="I122" i="44"/>
  <c r="H122" i="44"/>
  <c r="G122" i="44"/>
  <c r="F122" i="44"/>
  <c r="E122" i="44"/>
  <c r="D122" i="44"/>
  <c r="M120" i="44"/>
  <c r="L120" i="44"/>
  <c r="K120" i="44"/>
  <c r="J120" i="44"/>
  <c r="I120" i="44"/>
  <c r="H120" i="44"/>
  <c r="G120" i="44"/>
  <c r="F120" i="44"/>
  <c r="E120" i="44"/>
  <c r="D120" i="44"/>
  <c r="A120" i="44"/>
  <c r="M112" i="44"/>
  <c r="L112" i="44"/>
  <c r="K112" i="44"/>
  <c r="J112" i="44"/>
  <c r="I112" i="44"/>
  <c r="H112" i="44"/>
  <c r="G112" i="44"/>
  <c r="F112" i="44"/>
  <c r="E112" i="44"/>
  <c r="D112" i="44"/>
  <c r="A112" i="44"/>
  <c r="M113" i="44"/>
  <c r="L113" i="44"/>
  <c r="K113" i="44"/>
  <c r="J113" i="44"/>
  <c r="I113" i="44"/>
  <c r="H113" i="44"/>
  <c r="G113" i="44"/>
  <c r="F113" i="44"/>
  <c r="E113" i="44"/>
  <c r="D113" i="44"/>
  <c r="A113" i="44"/>
  <c r="M121" i="44"/>
  <c r="L121" i="44"/>
  <c r="K121" i="44"/>
  <c r="J121" i="44"/>
  <c r="I121" i="44"/>
  <c r="H121" i="44"/>
  <c r="G121" i="44"/>
  <c r="F121" i="44"/>
  <c r="E121" i="44"/>
  <c r="D121" i="44"/>
  <c r="A121" i="44"/>
  <c r="M119" i="44"/>
  <c r="L119" i="44"/>
  <c r="K119" i="44"/>
  <c r="J119" i="44"/>
  <c r="I119" i="44"/>
  <c r="H119" i="44"/>
  <c r="G119" i="44"/>
  <c r="F119" i="44"/>
  <c r="E119" i="44"/>
  <c r="D119" i="44"/>
  <c r="A119" i="44"/>
  <c r="M123" i="44"/>
  <c r="L123" i="44"/>
  <c r="K123" i="44"/>
  <c r="J123" i="44"/>
  <c r="I123" i="44"/>
  <c r="H123" i="44"/>
  <c r="G123" i="44"/>
  <c r="F123" i="44"/>
  <c r="E123" i="44"/>
  <c r="D123" i="44"/>
  <c r="A123" i="44"/>
  <c r="M116" i="44"/>
  <c r="L116" i="44"/>
  <c r="K116" i="44"/>
  <c r="J116" i="44"/>
  <c r="I116" i="44"/>
  <c r="H116" i="44"/>
  <c r="G116" i="44"/>
  <c r="F116" i="44"/>
  <c r="E116" i="44"/>
  <c r="D116" i="44"/>
  <c r="A116" i="44"/>
  <c r="M115" i="44"/>
  <c r="L115" i="44"/>
  <c r="G115" i="44"/>
  <c r="F115" i="44"/>
  <c r="E115" i="44"/>
  <c r="D115" i="44"/>
  <c r="A115" i="44"/>
  <c r="M124" i="44"/>
  <c r="L124" i="44"/>
  <c r="G124" i="44"/>
  <c r="F124" i="44"/>
  <c r="E124" i="44"/>
  <c r="D124" i="44"/>
  <c r="A124" i="44"/>
  <c r="D320" i="13"/>
  <c r="E320" i="13"/>
  <c r="F320" i="13"/>
  <c r="G320" i="13"/>
  <c r="H320" i="13"/>
  <c r="I320" i="13"/>
  <c r="A320" i="13"/>
  <c r="D589" i="13"/>
  <c r="E589" i="13"/>
  <c r="F589" i="13"/>
  <c r="G589" i="13"/>
  <c r="H589" i="13"/>
  <c r="I589" i="13"/>
  <c r="A589" i="13"/>
  <c r="D894" i="13"/>
  <c r="E894" i="13"/>
  <c r="F894" i="13"/>
  <c r="A894" i="13"/>
  <c r="D1229" i="13"/>
  <c r="E1229" i="13"/>
  <c r="F1229" i="13"/>
  <c r="A1229" i="13"/>
  <c r="D796" i="13"/>
  <c r="E796" i="13"/>
  <c r="F796" i="13"/>
  <c r="G796" i="13"/>
  <c r="H796" i="13"/>
  <c r="I796" i="13"/>
  <c r="A796" i="13"/>
  <c r="D1388" i="13"/>
  <c r="E1388" i="13"/>
  <c r="F1388" i="13"/>
  <c r="G1388" i="13"/>
  <c r="H1388" i="13"/>
  <c r="I1388" i="13"/>
  <c r="J1388" i="13"/>
  <c r="K1388" i="13"/>
  <c r="L1388" i="13"/>
  <c r="M1388" i="13"/>
  <c r="A1388" i="13"/>
  <c r="D1622" i="13"/>
  <c r="E1622" i="13"/>
  <c r="F1622" i="13"/>
  <c r="G1622" i="13"/>
  <c r="H1622" i="13"/>
  <c r="I1622" i="13"/>
  <c r="A1622" i="13"/>
  <c r="D1320" i="13"/>
  <c r="E1320" i="13"/>
  <c r="F1320" i="13"/>
  <c r="A1320" i="13"/>
  <c r="M1041" i="13"/>
  <c r="M1042" i="13"/>
  <c r="K1042" i="13"/>
  <c r="K1041" i="13"/>
  <c r="D1042" i="13"/>
  <c r="E1042" i="13"/>
  <c r="F1042" i="13"/>
  <c r="G1042" i="13"/>
  <c r="H1042" i="13"/>
  <c r="A1042" i="13"/>
  <c r="D839" i="13"/>
  <c r="E839" i="13"/>
  <c r="F839" i="13"/>
  <c r="G839" i="13"/>
  <c r="H839" i="13"/>
  <c r="I839" i="13"/>
  <c r="J839" i="13"/>
  <c r="K839" i="13"/>
  <c r="L839" i="13"/>
  <c r="M839" i="13"/>
  <c r="A839" i="13"/>
  <c r="D351" i="13" l="1"/>
  <c r="E351" i="13"/>
  <c r="F351" i="13"/>
  <c r="G351" i="13"/>
  <c r="H351" i="13"/>
  <c r="I351" i="13"/>
  <c r="J351" i="13"/>
  <c r="K351" i="13"/>
  <c r="L351" i="13"/>
  <c r="M351" i="13"/>
  <c r="A351" i="13"/>
  <c r="D994" i="13"/>
  <c r="E994" i="13"/>
  <c r="F994" i="13"/>
  <c r="G994" i="13"/>
  <c r="H994" i="13"/>
  <c r="I994" i="13"/>
  <c r="A994" i="13"/>
  <c r="D1263" i="13"/>
  <c r="E1263" i="13"/>
  <c r="F1263" i="13"/>
  <c r="G1263" i="13"/>
  <c r="H1263" i="13"/>
  <c r="I1263" i="13"/>
  <c r="J1263" i="13"/>
  <c r="K1263" i="13"/>
  <c r="L1263" i="13"/>
  <c r="M1263" i="13"/>
  <c r="A1263" i="13"/>
  <c r="D631" i="13" l="1"/>
  <c r="E631" i="13"/>
  <c r="F631" i="13"/>
  <c r="G631" i="13"/>
  <c r="H631" i="13"/>
  <c r="I631" i="13"/>
  <c r="A631" i="13"/>
  <c r="D866" i="13"/>
  <c r="E866" i="13"/>
  <c r="F866" i="13"/>
  <c r="G866" i="13"/>
  <c r="H866" i="13"/>
  <c r="I866" i="13"/>
  <c r="A866" i="13"/>
  <c r="G404" i="13"/>
  <c r="F404" i="13"/>
  <c r="E404" i="13"/>
  <c r="D404" i="13"/>
  <c r="A404" i="13"/>
  <c r="D543" i="13"/>
  <c r="E543" i="13"/>
  <c r="F543" i="13"/>
  <c r="G543" i="13"/>
  <c r="A543" i="13"/>
  <c r="D169" i="13" l="1"/>
  <c r="E169" i="13"/>
  <c r="F169" i="13"/>
  <c r="G169" i="13"/>
  <c r="H169" i="13"/>
  <c r="I169" i="13"/>
  <c r="J169" i="13"/>
  <c r="K169" i="13"/>
  <c r="L169" i="13"/>
  <c r="M169" i="13"/>
  <c r="A169" i="13"/>
  <c r="D1523" i="13"/>
  <c r="E1523" i="13"/>
  <c r="F1523" i="13"/>
  <c r="G1523" i="13"/>
  <c r="H1523" i="13"/>
  <c r="I1523" i="13"/>
  <c r="J1523" i="13"/>
  <c r="K1523" i="13"/>
  <c r="L1523" i="13"/>
  <c r="M1523" i="13"/>
  <c r="A1523" i="13"/>
  <c r="D66" i="13"/>
  <c r="E66" i="13"/>
  <c r="F66" i="13"/>
  <c r="A66" i="13"/>
  <c r="D219" i="13"/>
  <c r="E219" i="13"/>
  <c r="F219" i="13"/>
  <c r="G219" i="13"/>
  <c r="H219" i="13"/>
  <c r="I219" i="13"/>
  <c r="J219" i="13"/>
  <c r="K219" i="13"/>
  <c r="L219" i="13"/>
  <c r="M219" i="13"/>
  <c r="A219" i="13"/>
  <c r="D1041" i="13"/>
  <c r="E1041" i="13"/>
  <c r="F1041" i="13"/>
  <c r="G1041" i="13"/>
  <c r="H1041" i="13"/>
  <c r="A1041" i="13"/>
  <c r="D1332" i="13"/>
  <c r="E1332" i="13"/>
  <c r="F1332" i="13"/>
  <c r="G1332" i="13"/>
  <c r="H1332" i="13"/>
  <c r="I1332" i="13"/>
  <c r="J1332" i="13"/>
  <c r="K1332" i="13"/>
  <c r="L1332" i="13"/>
  <c r="M1332" i="13"/>
  <c r="A1332" i="13"/>
  <c r="D329" i="13"/>
  <c r="E329" i="13"/>
  <c r="F329" i="13"/>
  <c r="G329" i="13"/>
  <c r="A329" i="13"/>
  <c r="D1611" i="13"/>
  <c r="E1611" i="13"/>
  <c r="F1611" i="13"/>
  <c r="G1611" i="13"/>
  <c r="H1611" i="13"/>
  <c r="I1611" i="13"/>
  <c r="A1611" i="13"/>
  <c r="D1349" i="13"/>
  <c r="E1349" i="13"/>
  <c r="F1349" i="13"/>
  <c r="G1349" i="13"/>
  <c r="H1349" i="13"/>
  <c r="I1349" i="13"/>
  <c r="A1349" i="13"/>
  <c r="D1184" i="13"/>
  <c r="E1184" i="13"/>
  <c r="F1184" i="13"/>
  <c r="G1184" i="13"/>
  <c r="H1184" i="13"/>
  <c r="I1184" i="13"/>
  <c r="J1184" i="13"/>
  <c r="K1184" i="13"/>
  <c r="L1184" i="13"/>
  <c r="M1184" i="13"/>
  <c r="A1184" i="13"/>
  <c r="D588" i="13"/>
  <c r="E588" i="13"/>
  <c r="F588" i="13"/>
  <c r="G588" i="13"/>
  <c r="H588" i="13"/>
  <c r="I588" i="13"/>
  <c r="A588" i="13"/>
  <c r="D619" i="13"/>
  <c r="E619" i="13"/>
  <c r="F619" i="13"/>
  <c r="A619" i="13"/>
  <c r="D712" i="13"/>
  <c r="E712" i="13"/>
  <c r="F712" i="13"/>
  <c r="G712" i="13"/>
  <c r="H712" i="13"/>
  <c r="I712" i="13"/>
  <c r="J712" i="13"/>
  <c r="K712" i="13"/>
  <c r="L712" i="13"/>
  <c r="M712" i="13"/>
  <c r="A712" i="13"/>
  <c r="D1540" i="13"/>
  <c r="E1540" i="13"/>
  <c r="F1540" i="13"/>
  <c r="G1540" i="13"/>
  <c r="H1540" i="13"/>
  <c r="I1540" i="13"/>
  <c r="A1540" i="13"/>
  <c r="D954" i="13"/>
  <c r="E954" i="13"/>
  <c r="F954" i="13"/>
  <c r="A954" i="13"/>
  <c r="D818" i="13"/>
  <c r="E818" i="13"/>
  <c r="F818" i="13"/>
  <c r="G818" i="13"/>
  <c r="H818" i="13"/>
  <c r="A818" i="13"/>
  <c r="D576" i="13" l="1"/>
  <c r="E576" i="13"/>
  <c r="F576" i="13"/>
  <c r="G576" i="13"/>
  <c r="H576" i="13"/>
  <c r="I576" i="13"/>
  <c r="J576" i="13"/>
  <c r="K576" i="13"/>
  <c r="L576" i="13"/>
  <c r="M576" i="13"/>
  <c r="A576" i="13"/>
  <c r="G405" i="13"/>
  <c r="F405" i="13"/>
  <c r="E405" i="13"/>
  <c r="D405" i="13"/>
  <c r="A405" i="13"/>
  <c r="D986" i="13"/>
  <c r="E986" i="13"/>
  <c r="F986" i="13"/>
  <c r="G986" i="13"/>
  <c r="H986" i="13"/>
  <c r="I986" i="13"/>
  <c r="J986" i="13"/>
  <c r="K986" i="13"/>
  <c r="L986" i="13"/>
  <c r="M986" i="13"/>
  <c r="A986" i="13"/>
  <c r="D985" i="13"/>
  <c r="E985" i="13"/>
  <c r="F985" i="13"/>
  <c r="G985" i="13"/>
  <c r="H985" i="13"/>
  <c r="I985" i="13"/>
  <c r="J985" i="13"/>
  <c r="K985" i="13"/>
  <c r="L985" i="13"/>
  <c r="M985" i="13"/>
  <c r="A985" i="13"/>
  <c r="D625" i="13"/>
  <c r="E625" i="13"/>
  <c r="F625" i="13"/>
  <c r="G625" i="13"/>
  <c r="H625" i="13"/>
  <c r="I625" i="13"/>
  <c r="J625" i="13"/>
  <c r="K625" i="13"/>
  <c r="L625" i="13"/>
  <c r="M625" i="13"/>
  <c r="A625" i="13"/>
  <c r="D522" i="13"/>
  <c r="E522" i="13"/>
  <c r="F522" i="13"/>
  <c r="G522" i="13"/>
  <c r="H522" i="13"/>
  <c r="I522" i="13"/>
  <c r="A522" i="13"/>
  <c r="D826" i="13"/>
  <c r="E826" i="13"/>
  <c r="F826" i="13"/>
  <c r="A826" i="13"/>
  <c r="D85" i="13"/>
  <c r="E85" i="13"/>
  <c r="F85" i="13"/>
  <c r="A85" i="13"/>
  <c r="C129" i="39"/>
  <c r="N129" i="39"/>
  <c r="D270" i="13"/>
  <c r="E270" i="13"/>
  <c r="F270" i="13"/>
  <c r="A270" i="13"/>
  <c r="D1113" i="13"/>
  <c r="E1113" i="13"/>
  <c r="F1113" i="13"/>
  <c r="G1113" i="13"/>
  <c r="H1113" i="13"/>
  <c r="I1113" i="13"/>
  <c r="J1113" i="13"/>
  <c r="K1113" i="13"/>
  <c r="L1113" i="13"/>
  <c r="M1113" i="13"/>
  <c r="A1113" i="13"/>
  <c r="D151" i="13"/>
  <c r="E151" i="13"/>
  <c r="F151" i="13"/>
  <c r="G151" i="13"/>
  <c r="H151" i="13"/>
  <c r="I151" i="13"/>
  <c r="J151" i="13"/>
  <c r="K151" i="13"/>
  <c r="L151" i="13"/>
  <c r="M151" i="13"/>
  <c r="A151" i="13"/>
  <c r="D16" i="13"/>
  <c r="E16" i="13"/>
  <c r="F16" i="13"/>
  <c r="G16" i="13"/>
  <c r="H16" i="13"/>
  <c r="I16" i="13"/>
  <c r="J16" i="13"/>
  <c r="K16" i="13"/>
  <c r="L16" i="13"/>
  <c r="M16" i="13"/>
  <c r="A16" i="13"/>
  <c r="D282" i="13" l="1"/>
  <c r="E282" i="13"/>
  <c r="F282" i="13"/>
  <c r="G282" i="13"/>
  <c r="H282" i="13"/>
  <c r="I282" i="13"/>
  <c r="J282" i="13"/>
  <c r="K282" i="13"/>
  <c r="L282" i="13"/>
  <c r="M282" i="13"/>
  <c r="A282" i="13"/>
  <c r="D1264" i="13"/>
  <c r="E1264" i="13"/>
  <c r="F1264" i="13"/>
  <c r="G1264" i="13"/>
  <c r="H1264" i="13"/>
  <c r="I1264" i="13"/>
  <c r="J1264" i="13"/>
  <c r="K1264" i="13"/>
  <c r="L1264" i="13"/>
  <c r="M1264" i="13"/>
  <c r="A1264" i="13"/>
  <c r="D587" i="13"/>
  <c r="E587" i="13"/>
  <c r="F587" i="13"/>
  <c r="G587" i="13"/>
  <c r="H587" i="13"/>
  <c r="I587" i="13"/>
  <c r="A587" i="13"/>
  <c r="D1447" i="13"/>
  <c r="E1447" i="13"/>
  <c r="F1447" i="13"/>
  <c r="G1447" i="13"/>
  <c r="H1447" i="13"/>
  <c r="I1447" i="13"/>
  <c r="J1447" i="13"/>
  <c r="K1447" i="13"/>
  <c r="L1447" i="13"/>
  <c r="M1447" i="13"/>
  <c r="A1447" i="13"/>
  <c r="D608" i="13"/>
  <c r="E608" i="13"/>
  <c r="F608" i="13"/>
  <c r="G608" i="13"/>
  <c r="D1348" i="13"/>
  <c r="E1348" i="13"/>
  <c r="F1348" i="13"/>
  <c r="G1348" i="13"/>
  <c r="H1348" i="13"/>
  <c r="I1348" i="13"/>
  <c r="A1348" i="13"/>
  <c r="D1634" i="13"/>
  <c r="E1634" i="13"/>
  <c r="F1634" i="13"/>
  <c r="G1634" i="13"/>
  <c r="A1634" i="13"/>
  <c r="D1486" i="13"/>
  <c r="E1486" i="13"/>
  <c r="F1486" i="13"/>
  <c r="G1486" i="13"/>
  <c r="H1486" i="13"/>
  <c r="I1486" i="13"/>
  <c r="A1486" i="13"/>
  <c r="D950" i="13"/>
  <c r="E950" i="13"/>
  <c r="F950" i="13"/>
  <c r="G950" i="13"/>
  <c r="A950" i="13"/>
  <c r="D1228" i="13"/>
  <c r="E1228" i="13"/>
  <c r="F1228" i="13"/>
  <c r="A1228" i="13"/>
  <c r="D773" i="13"/>
  <c r="E773" i="13"/>
  <c r="F773" i="13"/>
  <c r="G773" i="13"/>
  <c r="H773" i="13"/>
  <c r="I773" i="13"/>
  <c r="J773" i="13"/>
  <c r="K773" i="13"/>
  <c r="L773" i="13"/>
  <c r="M773" i="13"/>
  <c r="A773" i="13"/>
  <c r="D1543" i="13"/>
  <c r="E1543" i="13"/>
  <c r="F1543" i="13"/>
  <c r="G1543" i="13"/>
  <c r="H1543" i="13"/>
  <c r="I1543" i="13"/>
  <c r="A1543" i="13"/>
  <c r="D983" i="13"/>
  <c r="E983" i="13"/>
  <c r="F983" i="13"/>
  <c r="G983" i="13"/>
  <c r="H983" i="13"/>
  <c r="I983" i="13"/>
  <c r="J983" i="13"/>
  <c r="K983" i="13"/>
  <c r="L983" i="13"/>
  <c r="M983" i="13"/>
  <c r="A983" i="13"/>
  <c r="C218" i="39"/>
  <c r="N218" i="39"/>
  <c r="D1299" i="13"/>
  <c r="E1299" i="13"/>
  <c r="F1299" i="13"/>
  <c r="G1299" i="13"/>
  <c r="A1299" i="13"/>
  <c r="D1373" i="13"/>
  <c r="E1373" i="13"/>
  <c r="F1373" i="13"/>
  <c r="D676" i="13"/>
  <c r="E676" i="13"/>
  <c r="F676" i="13"/>
  <c r="G676" i="13"/>
  <c r="A676" i="13"/>
  <c r="D402" i="13"/>
  <c r="E402" i="13"/>
  <c r="F402" i="13"/>
  <c r="G402" i="13"/>
  <c r="A402" i="13"/>
  <c r="D840" i="13"/>
  <c r="E840" i="13"/>
  <c r="F840" i="13"/>
  <c r="G840" i="13"/>
  <c r="H840" i="13"/>
  <c r="I840" i="13"/>
  <c r="J840" i="13"/>
  <c r="K840" i="13"/>
  <c r="L840" i="13"/>
  <c r="M840" i="13"/>
  <c r="A840" i="13"/>
  <c r="D538" i="13"/>
  <c r="E538" i="13"/>
  <c r="F538" i="13"/>
  <c r="G538" i="13"/>
  <c r="A538" i="13"/>
  <c r="D135" i="13"/>
  <c r="E135" i="13"/>
  <c r="F135" i="13"/>
  <c r="A135" i="13"/>
  <c r="D226" i="13"/>
  <c r="E226" i="13"/>
  <c r="F226" i="13"/>
  <c r="G226" i="13"/>
  <c r="H226" i="13"/>
  <c r="I226" i="13"/>
  <c r="J226" i="13"/>
  <c r="K226" i="13"/>
  <c r="L226" i="13"/>
  <c r="M226" i="13"/>
  <c r="A226" i="13"/>
  <c r="D40" i="13"/>
  <c r="E40" i="13"/>
  <c r="F40" i="13"/>
  <c r="G40" i="13"/>
  <c r="H40" i="13"/>
  <c r="I40" i="13"/>
  <c r="A40" i="13"/>
  <c r="D203" i="13" l="1"/>
  <c r="E203" i="13"/>
  <c r="F203" i="13"/>
  <c r="A203" i="13"/>
  <c r="D1112" i="13"/>
  <c r="E1112" i="13"/>
  <c r="F1112" i="13"/>
  <c r="G1112" i="13"/>
  <c r="H1112" i="13"/>
  <c r="I1112" i="13"/>
  <c r="J1112" i="13"/>
  <c r="K1112" i="13"/>
  <c r="L1112" i="13"/>
  <c r="M1112" i="13"/>
  <c r="A1112" i="13"/>
  <c r="D504" i="13"/>
  <c r="E504" i="13"/>
  <c r="F504" i="13"/>
  <c r="G504" i="13"/>
  <c r="H504" i="13"/>
  <c r="I504" i="13"/>
  <c r="J504" i="13"/>
  <c r="K504" i="13"/>
  <c r="L504" i="13"/>
  <c r="M504" i="13"/>
  <c r="A504" i="13"/>
  <c r="D993" i="13" l="1"/>
  <c r="E993" i="13"/>
  <c r="F993" i="13"/>
  <c r="G993" i="13"/>
  <c r="H993" i="13"/>
  <c r="I993" i="13"/>
  <c r="A993" i="13"/>
  <c r="D976" i="13"/>
  <c r="E976" i="13"/>
  <c r="F976" i="13"/>
  <c r="G976" i="13"/>
  <c r="H976" i="13"/>
  <c r="I976" i="13"/>
  <c r="J976" i="13"/>
  <c r="K976" i="13"/>
  <c r="L976" i="13"/>
  <c r="M976" i="13"/>
  <c r="A976" i="13"/>
  <c r="D515" i="13"/>
  <c r="E515" i="13"/>
  <c r="F515" i="13"/>
  <c r="G515" i="13"/>
  <c r="H515" i="13"/>
  <c r="I515" i="13"/>
  <c r="A515" i="13"/>
  <c r="D1294" i="13"/>
  <c r="E1294" i="13"/>
  <c r="F1294" i="13"/>
  <c r="G1294" i="13"/>
  <c r="A1294" i="13"/>
  <c r="D333" i="13"/>
  <c r="E333" i="13"/>
  <c r="F333" i="13"/>
  <c r="G333" i="13"/>
  <c r="A333" i="13"/>
  <c r="N214" i="39"/>
  <c r="D566" i="13"/>
  <c r="E566" i="13"/>
  <c r="F566" i="13"/>
  <c r="A566" i="13"/>
  <c r="D755" i="13"/>
  <c r="E755" i="13"/>
  <c r="F755" i="13"/>
  <c r="L755" i="13"/>
  <c r="M755" i="13"/>
  <c r="A755" i="13"/>
  <c r="D1195" i="13"/>
  <c r="E1195" i="13"/>
  <c r="F1195" i="13"/>
  <c r="G1195" i="13"/>
  <c r="H1195" i="13"/>
  <c r="I1195" i="13"/>
  <c r="J1195" i="13"/>
  <c r="K1195" i="13"/>
  <c r="L1195" i="13"/>
  <c r="M1195" i="13"/>
  <c r="A1195" i="13"/>
  <c r="D1432" i="13"/>
  <c r="E1432" i="13"/>
  <c r="F1432" i="13"/>
  <c r="A1432" i="13"/>
  <c r="F744" i="13"/>
  <c r="F745" i="13"/>
  <c r="D744" i="13"/>
  <c r="E744" i="13"/>
  <c r="D745" i="13"/>
  <c r="E745" i="13"/>
  <c r="A744" i="13"/>
  <c r="A745" i="13"/>
  <c r="C14" i="39"/>
  <c r="N14" i="39"/>
  <c r="C40" i="39"/>
  <c r="N40" i="39"/>
  <c r="D1215" i="13"/>
  <c r="E1215" i="13"/>
  <c r="F1215" i="13"/>
  <c r="G1215" i="13"/>
  <c r="H1215" i="13"/>
  <c r="I1215" i="13"/>
  <c r="A1215" i="13"/>
  <c r="D949" i="13"/>
  <c r="E949" i="13"/>
  <c r="F949" i="13"/>
  <c r="G949" i="13"/>
  <c r="A949" i="13"/>
  <c r="D1446" i="13"/>
  <c r="E1446" i="13"/>
  <c r="F1446" i="13"/>
  <c r="G1446" i="13"/>
  <c r="H1446" i="13"/>
  <c r="I1446" i="13"/>
  <c r="J1446" i="13"/>
  <c r="K1446" i="13"/>
  <c r="L1446" i="13"/>
  <c r="M1446" i="13"/>
  <c r="A1446" i="13"/>
  <c r="D1602" i="13"/>
  <c r="E1602" i="13"/>
  <c r="F1602" i="13"/>
  <c r="G1602" i="13"/>
  <c r="H1602" i="13"/>
  <c r="I1602" i="13"/>
  <c r="J1602" i="13"/>
  <c r="K1602" i="13"/>
  <c r="L1602" i="13"/>
  <c r="M1602" i="13"/>
  <c r="A1602" i="13"/>
  <c r="D651" i="13"/>
  <c r="E651" i="13"/>
  <c r="F651" i="13"/>
  <c r="G651" i="13"/>
  <c r="H651" i="13"/>
  <c r="I651" i="13"/>
  <c r="A651" i="13"/>
  <c r="D360" i="13"/>
  <c r="E360" i="13"/>
  <c r="F360" i="13"/>
  <c r="A360" i="13"/>
  <c r="D1313" i="13"/>
  <c r="E1313" i="13"/>
  <c r="F1313" i="13"/>
  <c r="G1313" i="13"/>
  <c r="H1313" i="13"/>
  <c r="I1313" i="13"/>
  <c r="J1313" i="13"/>
  <c r="K1313" i="13"/>
  <c r="L1313" i="13"/>
  <c r="M1313" i="13"/>
  <c r="A1313" i="13"/>
  <c r="D870" i="13"/>
  <c r="E870" i="13"/>
  <c r="F870" i="13"/>
  <c r="G870" i="13"/>
  <c r="H870" i="13"/>
  <c r="I870" i="13"/>
  <c r="A870" i="13"/>
  <c r="D78" i="13"/>
  <c r="E78" i="13"/>
  <c r="F78" i="13"/>
  <c r="G78" i="13"/>
  <c r="H78" i="13"/>
  <c r="I78" i="13"/>
  <c r="J78" i="13"/>
  <c r="K78" i="13"/>
  <c r="L78" i="13"/>
  <c r="M78" i="13"/>
  <c r="A78" i="13"/>
  <c r="D216" i="13"/>
  <c r="E216" i="13"/>
  <c r="F216" i="13"/>
  <c r="G216" i="13"/>
  <c r="H216" i="13"/>
  <c r="I216" i="13"/>
  <c r="J216" i="13"/>
  <c r="K216" i="13"/>
  <c r="L216" i="13"/>
  <c r="M216" i="13"/>
  <c r="A216" i="13"/>
  <c r="D1126" i="13"/>
  <c r="E1126" i="13"/>
  <c r="F1126" i="13"/>
  <c r="G1126" i="13"/>
  <c r="H1126" i="13"/>
  <c r="I1126" i="13"/>
  <c r="J1126" i="13"/>
  <c r="K1126" i="13"/>
  <c r="L1126" i="13"/>
  <c r="M1126" i="13"/>
  <c r="A1126" i="13"/>
  <c r="D1337" i="13"/>
  <c r="E1337" i="13"/>
  <c r="F1337" i="13"/>
  <c r="G1337" i="13"/>
  <c r="H1337" i="13"/>
  <c r="I1337" i="13"/>
  <c r="A1337" i="13"/>
  <c r="D12" i="13"/>
  <c r="E12" i="13"/>
  <c r="F12" i="13"/>
  <c r="G12" i="13"/>
  <c r="H12" i="13"/>
  <c r="I12" i="13"/>
  <c r="J12" i="13"/>
  <c r="K12" i="13"/>
  <c r="L12" i="13"/>
  <c r="M12" i="13"/>
  <c r="A12" i="13"/>
  <c r="I392" i="13" l="1"/>
  <c r="H392" i="13"/>
  <c r="G392" i="13"/>
  <c r="F392" i="13"/>
  <c r="E392" i="13"/>
  <c r="D392" i="13"/>
  <c r="A392" i="13"/>
  <c r="D289" i="13"/>
  <c r="E289" i="13"/>
  <c r="F289" i="13"/>
  <c r="A289" i="13"/>
  <c r="D465" i="13"/>
  <c r="E465" i="13"/>
  <c r="F465" i="13"/>
  <c r="G465" i="13"/>
  <c r="A465" i="13"/>
  <c r="D586" i="13"/>
  <c r="E586" i="13"/>
  <c r="F586" i="13"/>
  <c r="G586" i="13"/>
  <c r="H586" i="13"/>
  <c r="I586" i="13"/>
  <c r="A586" i="13"/>
  <c r="D1362" i="13"/>
  <c r="E1362" i="13"/>
  <c r="F1362" i="13"/>
  <c r="G1362" i="13"/>
  <c r="A1362" i="13"/>
  <c r="D1577" i="13"/>
  <c r="E1577" i="13"/>
  <c r="F1577" i="13"/>
  <c r="A1577" i="13"/>
  <c r="D1499" i="13"/>
  <c r="E1499" i="13"/>
  <c r="F1499" i="13"/>
  <c r="G1499" i="13"/>
  <c r="A1499" i="13"/>
  <c r="D1204" i="13"/>
  <c r="E1204" i="13"/>
  <c r="F1204" i="13"/>
  <c r="G1204" i="13"/>
  <c r="H1204" i="13"/>
  <c r="I1204" i="13"/>
  <c r="A1204" i="13"/>
  <c r="D760" i="13"/>
  <c r="E760" i="13"/>
  <c r="F760" i="13"/>
  <c r="G760" i="13"/>
  <c r="H760" i="13"/>
  <c r="I760" i="13"/>
  <c r="J760" i="13"/>
  <c r="K760" i="13"/>
  <c r="L760" i="13"/>
  <c r="M760" i="13"/>
  <c r="A760" i="13"/>
  <c r="D1529" i="13" l="1"/>
  <c r="E1529" i="13"/>
  <c r="F1529" i="13"/>
  <c r="G1529" i="13"/>
  <c r="H1529" i="13"/>
  <c r="I1529" i="13"/>
  <c r="J1529" i="13"/>
  <c r="K1529" i="13"/>
  <c r="L1529" i="13"/>
  <c r="M1529" i="13"/>
  <c r="A1529" i="13"/>
  <c r="D937" i="13"/>
  <c r="E937" i="13"/>
  <c r="F937" i="13"/>
  <c r="G937" i="13"/>
  <c r="H937" i="13"/>
  <c r="I937" i="13"/>
  <c r="A937" i="13"/>
  <c r="D733" i="13"/>
  <c r="E733" i="13"/>
  <c r="F733" i="13"/>
  <c r="G733" i="13"/>
  <c r="H733" i="13"/>
  <c r="I733" i="13"/>
  <c r="A733" i="13"/>
  <c r="D649" i="13" l="1"/>
  <c r="E649" i="13"/>
  <c r="F649" i="13"/>
  <c r="G649" i="13"/>
  <c r="H649" i="13"/>
  <c r="I649" i="13"/>
  <c r="A649" i="13"/>
  <c r="D350" i="13"/>
  <c r="E350" i="13"/>
  <c r="F350" i="13"/>
  <c r="G350" i="13"/>
  <c r="H350" i="13"/>
  <c r="I350" i="13"/>
  <c r="J350" i="13"/>
  <c r="K350" i="13"/>
  <c r="L350" i="13"/>
  <c r="M350" i="13"/>
  <c r="A350" i="13"/>
  <c r="D869" i="13"/>
  <c r="E869" i="13"/>
  <c r="F869" i="13"/>
  <c r="G869" i="13"/>
  <c r="H869" i="13"/>
  <c r="I869" i="13"/>
  <c r="A869" i="13"/>
  <c r="D117" i="13"/>
  <c r="E117" i="13"/>
  <c r="F117" i="13"/>
  <c r="G117" i="13"/>
  <c r="H117" i="13"/>
  <c r="I117" i="13"/>
  <c r="A117" i="13"/>
  <c r="D540" i="13"/>
  <c r="E540" i="13"/>
  <c r="F540" i="13"/>
  <c r="G540" i="13"/>
  <c r="A540" i="13"/>
  <c r="D218" i="13"/>
  <c r="E218" i="13"/>
  <c r="F218" i="13"/>
  <c r="G218" i="13"/>
  <c r="H218" i="13"/>
  <c r="I218" i="13"/>
  <c r="J218" i="13"/>
  <c r="K218" i="13"/>
  <c r="L218" i="13"/>
  <c r="M218" i="13"/>
  <c r="A218" i="13"/>
  <c r="D201" i="13"/>
  <c r="E201" i="13"/>
  <c r="F201" i="13"/>
  <c r="G201" i="13"/>
  <c r="A201" i="13"/>
  <c r="D24" i="13"/>
  <c r="E24" i="13"/>
  <c r="F24" i="13"/>
  <c r="G24" i="13"/>
  <c r="H24" i="13"/>
  <c r="I24" i="13"/>
  <c r="J24" i="13"/>
  <c r="K24" i="13"/>
  <c r="L24" i="13"/>
  <c r="M24" i="13"/>
  <c r="A24" i="13"/>
  <c r="D1104" i="13"/>
  <c r="E1104" i="13"/>
  <c r="F1104" i="13"/>
  <c r="G1104" i="13"/>
  <c r="H1104" i="13"/>
  <c r="I1104" i="13"/>
  <c r="J1104" i="13"/>
  <c r="K1104" i="13"/>
  <c r="L1104" i="13"/>
  <c r="M1104" i="13"/>
  <c r="A1104" i="13"/>
  <c r="D1491" i="13"/>
  <c r="E1491" i="13"/>
  <c r="F1491" i="13"/>
  <c r="G1491" i="13"/>
  <c r="A1491" i="13"/>
  <c r="D521" i="13"/>
  <c r="E521" i="13"/>
  <c r="F521" i="13"/>
  <c r="G521" i="13"/>
  <c r="H521" i="13"/>
  <c r="I521" i="13"/>
  <c r="A521" i="13"/>
  <c r="D422" i="13"/>
  <c r="E422" i="13"/>
  <c r="F422" i="13"/>
  <c r="G422" i="13"/>
  <c r="H422" i="13"/>
  <c r="I422" i="13"/>
  <c r="J422" i="13"/>
  <c r="K422" i="13"/>
  <c r="L422" i="13"/>
  <c r="M422" i="13"/>
  <c r="A422" i="13"/>
  <c r="D328" i="13"/>
  <c r="E328" i="13"/>
  <c r="F328" i="13"/>
  <c r="G328" i="13"/>
  <c r="A328" i="13"/>
  <c r="D278" i="13"/>
  <c r="E278" i="13"/>
  <c r="F278" i="13"/>
  <c r="G278" i="13"/>
  <c r="H278" i="13"/>
  <c r="I278" i="13"/>
  <c r="J278" i="13"/>
  <c r="K278" i="13"/>
  <c r="L278" i="13"/>
  <c r="M278" i="13"/>
  <c r="A278" i="13"/>
  <c r="N2" i="36"/>
  <c r="D609" i="13"/>
  <c r="E609" i="13"/>
  <c r="A608" i="13"/>
  <c r="A609" i="13"/>
  <c r="C214" i="39"/>
  <c r="M214" i="39"/>
  <c r="L214" i="39"/>
  <c r="G214" i="39"/>
  <c r="A214" i="39"/>
  <c r="D1269" i="13"/>
  <c r="E1269" i="13"/>
  <c r="F1269" i="13"/>
  <c r="G1269" i="13"/>
  <c r="H1269" i="13"/>
  <c r="I1269" i="13"/>
  <c r="A1269" i="13"/>
  <c r="D313" i="13"/>
  <c r="E313" i="13"/>
  <c r="F313" i="13"/>
  <c r="G313" i="13"/>
  <c r="H313" i="13"/>
  <c r="I313" i="13"/>
  <c r="A313" i="13"/>
  <c r="D792" i="13"/>
  <c r="E792" i="13"/>
  <c r="F792" i="13"/>
  <c r="G792" i="13"/>
  <c r="H792" i="13"/>
  <c r="I792" i="13"/>
  <c r="A792" i="13"/>
  <c r="D1512" i="13"/>
  <c r="E1512" i="13"/>
  <c r="F1512" i="13"/>
  <c r="G1512" i="13"/>
  <c r="H1512" i="13"/>
  <c r="I1512" i="13"/>
  <c r="J1512" i="13"/>
  <c r="K1512" i="13"/>
  <c r="L1512" i="13"/>
  <c r="M1512" i="13"/>
  <c r="A1512" i="13"/>
  <c r="D881" i="13"/>
  <c r="E881" i="13"/>
  <c r="F881" i="13"/>
  <c r="G881" i="13"/>
  <c r="H881" i="13"/>
  <c r="I881" i="13"/>
  <c r="J881" i="13"/>
  <c r="K881" i="13"/>
  <c r="L881" i="13"/>
  <c r="M881" i="13"/>
  <c r="A881" i="13"/>
  <c r="D761" i="13"/>
  <c r="E761" i="13"/>
  <c r="F761" i="13"/>
  <c r="G761" i="13"/>
  <c r="H761" i="13"/>
  <c r="I761" i="13"/>
  <c r="J761" i="13"/>
  <c r="K761" i="13"/>
  <c r="L761" i="13"/>
  <c r="M761" i="13"/>
  <c r="A761" i="13"/>
  <c r="D1359" i="13"/>
  <c r="E1359" i="13"/>
  <c r="F1359" i="13"/>
  <c r="G1359" i="13"/>
  <c r="A1359" i="13"/>
  <c r="D373" i="13"/>
  <c r="E373" i="13"/>
  <c r="F373" i="13"/>
  <c r="G373" i="13"/>
  <c r="H373" i="13"/>
  <c r="I373" i="13"/>
  <c r="J373" i="13"/>
  <c r="K373" i="13"/>
  <c r="L373" i="13"/>
  <c r="M373" i="13"/>
  <c r="A373" i="13"/>
  <c r="A1391" i="13"/>
  <c r="D1391" i="13"/>
  <c r="E1391" i="13"/>
  <c r="F1391" i="13"/>
  <c r="G1391" i="13"/>
  <c r="H1391" i="13"/>
  <c r="I1391" i="13"/>
  <c r="J1391" i="13"/>
  <c r="K1391" i="13"/>
  <c r="L1391" i="13"/>
  <c r="M1391" i="13"/>
  <c r="D1390" i="13"/>
  <c r="E1390" i="13"/>
  <c r="F1390" i="13"/>
  <c r="G1390" i="13"/>
  <c r="H1390" i="13"/>
  <c r="I1390" i="13"/>
  <c r="J1390" i="13"/>
  <c r="K1390" i="13"/>
  <c r="L1390" i="13"/>
  <c r="M1390" i="13"/>
  <c r="A1390" i="13"/>
  <c r="D1012" i="13"/>
  <c r="E1012" i="13"/>
  <c r="F1012" i="13"/>
  <c r="G1012" i="13"/>
  <c r="A1012" i="13"/>
  <c r="D15" i="13"/>
  <c r="E15" i="13"/>
  <c r="F15" i="13"/>
  <c r="G15" i="13"/>
  <c r="H15" i="13"/>
  <c r="I15" i="13"/>
  <c r="J15" i="13"/>
  <c r="K15" i="13"/>
  <c r="L15" i="13"/>
  <c r="M15" i="13"/>
  <c r="A15" i="13"/>
  <c r="D671" i="13"/>
  <c r="E671" i="13"/>
  <c r="F671" i="13"/>
  <c r="G671" i="13"/>
  <c r="A671" i="13"/>
  <c r="D304" i="13"/>
  <c r="E304" i="13"/>
  <c r="F304" i="13"/>
  <c r="G304" i="13"/>
  <c r="H304" i="13"/>
  <c r="I304" i="13"/>
  <c r="J304" i="13"/>
  <c r="K304" i="13"/>
  <c r="L304" i="13"/>
  <c r="M304" i="13"/>
  <c r="A304" i="13"/>
  <c r="D125" i="13"/>
  <c r="E125" i="13"/>
  <c r="F125" i="13"/>
  <c r="G125" i="13"/>
  <c r="H125" i="13"/>
  <c r="A125" i="13"/>
  <c r="D1134" i="13"/>
  <c r="E1134" i="13"/>
  <c r="F1134" i="13"/>
  <c r="G1134" i="13"/>
  <c r="H1134" i="13"/>
  <c r="I1134" i="13"/>
  <c r="A1134" i="13"/>
  <c r="D848" i="13"/>
  <c r="E848" i="13"/>
  <c r="F848" i="13"/>
  <c r="G848" i="13"/>
  <c r="H848" i="13"/>
  <c r="I848" i="13"/>
  <c r="J848" i="13"/>
  <c r="K848" i="13"/>
  <c r="L848" i="13"/>
  <c r="M848" i="13"/>
  <c r="A848" i="13"/>
  <c r="D43" i="13"/>
  <c r="E43" i="13"/>
  <c r="F43" i="13"/>
  <c r="G43" i="13"/>
  <c r="H43" i="13"/>
  <c r="I43" i="13"/>
  <c r="A43" i="13"/>
  <c r="A700" i="13"/>
  <c r="D700" i="13"/>
  <c r="E700" i="13"/>
  <c r="F700" i="13"/>
  <c r="G700" i="13"/>
  <c r="H700" i="13"/>
  <c r="I700" i="13"/>
  <c r="J700" i="13"/>
  <c r="K700" i="13"/>
  <c r="L700" i="13"/>
  <c r="M700" i="13"/>
  <c r="D699" i="13"/>
  <c r="E699" i="13"/>
  <c r="F699" i="13"/>
  <c r="G699" i="13"/>
  <c r="H699" i="13"/>
  <c r="I699" i="13"/>
  <c r="J699" i="13"/>
  <c r="K699" i="13"/>
  <c r="L699" i="13"/>
  <c r="M699" i="13"/>
  <c r="A699" i="13"/>
  <c r="A301" i="13"/>
  <c r="D301" i="13"/>
  <c r="E301" i="13"/>
  <c r="F301" i="13"/>
  <c r="G301" i="13"/>
  <c r="H301" i="13"/>
  <c r="I301" i="13"/>
  <c r="J301" i="13"/>
  <c r="K301" i="13"/>
  <c r="L301" i="13"/>
  <c r="M301" i="13"/>
  <c r="D300" i="13"/>
  <c r="E300" i="13"/>
  <c r="F300" i="13"/>
  <c r="G300" i="13"/>
  <c r="H300" i="13"/>
  <c r="I300" i="13"/>
  <c r="J300" i="13"/>
  <c r="K300" i="13"/>
  <c r="L300" i="13"/>
  <c r="M300" i="13"/>
  <c r="A300" i="13"/>
  <c r="A194" i="13"/>
  <c r="D194" i="13"/>
  <c r="E194" i="13"/>
  <c r="F194" i="13"/>
  <c r="G194" i="13"/>
  <c r="D400" i="13"/>
  <c r="E400" i="13"/>
  <c r="F400" i="13"/>
  <c r="G400" i="13"/>
  <c r="A400" i="13"/>
  <c r="D1311" i="13"/>
  <c r="E1311" i="13"/>
  <c r="F1311" i="13"/>
  <c r="G1311" i="13"/>
  <c r="H1311" i="13"/>
  <c r="I1311" i="13"/>
  <c r="J1311" i="13"/>
  <c r="K1311" i="13"/>
  <c r="L1311" i="13"/>
  <c r="M1311" i="13"/>
  <c r="A1311" i="13"/>
  <c r="D1638" i="13"/>
  <c r="E1638" i="13"/>
  <c r="F1638" i="13"/>
  <c r="A1638" i="13"/>
  <c r="D809" i="13"/>
  <c r="E809" i="13"/>
  <c r="F809" i="13"/>
  <c r="G809" i="13"/>
  <c r="A809" i="13"/>
  <c r="D1175" i="13"/>
  <c r="E1175" i="13"/>
  <c r="F1175" i="13"/>
  <c r="G1175" i="13"/>
  <c r="H1175" i="13"/>
  <c r="A1175" i="13"/>
  <c r="D260" i="13"/>
  <c r="E260" i="13"/>
  <c r="F260" i="13"/>
  <c r="G260" i="13"/>
  <c r="A260" i="13"/>
  <c r="D1551" i="13"/>
  <c r="E1551" i="13"/>
  <c r="F1551" i="13"/>
  <c r="G1551" i="13"/>
  <c r="H1551" i="13"/>
  <c r="I1551" i="13"/>
  <c r="J1551" i="13"/>
  <c r="A1551" i="13"/>
  <c r="D907" i="13"/>
  <c r="E907" i="13"/>
  <c r="F907" i="13"/>
  <c r="G907" i="13"/>
  <c r="H907" i="13"/>
  <c r="I907" i="13"/>
  <c r="A907" i="13"/>
  <c r="D1250" i="13"/>
  <c r="E1250" i="13"/>
  <c r="F1250" i="13"/>
  <c r="G1250" i="13"/>
  <c r="H1250" i="13"/>
  <c r="I1250" i="13"/>
  <c r="J1250" i="13"/>
  <c r="K1250" i="13"/>
  <c r="L1250" i="13"/>
  <c r="M1250" i="13"/>
  <c r="A1250" i="13"/>
  <c r="D1245" i="13"/>
  <c r="E1245" i="13"/>
  <c r="F1245" i="13"/>
  <c r="G1245" i="13"/>
  <c r="H1245" i="13"/>
  <c r="I1245" i="13"/>
  <c r="J1245" i="13"/>
  <c r="K1245" i="13"/>
  <c r="L1245" i="13"/>
  <c r="M1245" i="13"/>
  <c r="A1245" i="13"/>
  <c r="I992" i="13"/>
  <c r="D992" i="13"/>
  <c r="E992" i="13"/>
  <c r="F992" i="13"/>
  <c r="G992" i="13"/>
  <c r="A992" i="13"/>
  <c r="D197" i="13"/>
  <c r="E197" i="13"/>
  <c r="F197" i="13"/>
  <c r="G197" i="13"/>
  <c r="A197" i="13"/>
  <c r="D667" i="13"/>
  <c r="E667" i="13"/>
  <c r="F667" i="13"/>
  <c r="G667" i="13"/>
  <c r="A667" i="13"/>
  <c r="D970" i="13"/>
  <c r="E970" i="13"/>
  <c r="F970" i="13"/>
  <c r="A970" i="13"/>
  <c r="D878" i="13"/>
  <c r="E878" i="13"/>
  <c r="F878" i="13"/>
  <c r="G878" i="13"/>
  <c r="A878" i="13"/>
  <c r="A505" i="13"/>
  <c r="D505" i="13"/>
  <c r="E505" i="13"/>
  <c r="F505" i="13"/>
  <c r="G505" i="13"/>
  <c r="H505" i="13"/>
  <c r="I505" i="13"/>
  <c r="J505" i="13"/>
  <c r="K505" i="13"/>
  <c r="L505" i="13"/>
  <c r="M505" i="13"/>
  <c r="R505" i="13"/>
  <c r="S505" i="13"/>
  <c r="T505" i="13"/>
  <c r="U505" i="13"/>
  <c r="V505" i="13"/>
  <c r="W505" i="13"/>
  <c r="X505" i="13"/>
  <c r="Y505" i="13"/>
  <c r="Z505" i="13"/>
  <c r="AA505" i="13"/>
  <c r="AB505" i="13"/>
  <c r="AC505" i="13"/>
  <c r="AD505" i="13"/>
  <c r="AE505" i="13"/>
  <c r="AF505" i="13"/>
  <c r="AG505" i="13"/>
  <c r="AH505" i="13"/>
  <c r="AI505" i="13"/>
  <c r="AJ505" i="13"/>
  <c r="AK505" i="13"/>
  <c r="AL505" i="13"/>
  <c r="AM505" i="13"/>
  <c r="AN505" i="13"/>
  <c r="AO505" i="13"/>
  <c r="AP505" i="13"/>
  <c r="AQ505" i="13"/>
  <c r="AR505" i="13"/>
  <c r="AS505" i="13"/>
  <c r="AT505" i="13"/>
  <c r="D503" i="13"/>
  <c r="E503" i="13"/>
  <c r="F503" i="13"/>
  <c r="G503" i="13"/>
  <c r="H503" i="13"/>
  <c r="I503" i="13"/>
  <c r="J503" i="13"/>
  <c r="K503" i="13"/>
  <c r="L503" i="13"/>
  <c r="M503" i="13"/>
  <c r="A503" i="13"/>
  <c r="D116" i="13"/>
  <c r="E116" i="13"/>
  <c r="F116" i="13"/>
  <c r="G116" i="13"/>
  <c r="H116" i="13"/>
  <c r="I116" i="13"/>
  <c r="A116" i="13"/>
  <c r="D210" i="13"/>
  <c r="E210" i="13"/>
  <c r="F210" i="13"/>
  <c r="A210" i="13"/>
  <c r="D1254" i="13"/>
  <c r="E1254" i="13"/>
  <c r="F1254" i="13"/>
  <c r="G1254" i="13"/>
  <c r="H1254" i="13"/>
  <c r="I1254" i="13"/>
  <c r="J1254" i="13"/>
  <c r="K1254" i="13"/>
  <c r="L1254" i="13"/>
  <c r="M1254" i="13"/>
  <c r="A1254" i="13"/>
  <c r="A1159" i="13"/>
  <c r="A1154" i="13"/>
  <c r="G1158" i="13"/>
  <c r="G1159" i="13"/>
  <c r="G1154" i="13"/>
  <c r="F1159" i="13"/>
  <c r="F1154" i="13"/>
  <c r="D1154" i="13"/>
  <c r="E1154" i="13"/>
  <c r="D1070" i="13"/>
  <c r="E1070" i="13"/>
  <c r="F1070" i="13"/>
  <c r="G1070" i="13"/>
  <c r="H1070" i="13"/>
  <c r="I1070" i="13"/>
  <c r="A1070" i="13"/>
  <c r="D104" i="13"/>
  <c r="E104" i="13"/>
  <c r="F104" i="13"/>
  <c r="G104" i="13"/>
  <c r="H104" i="13"/>
  <c r="I104" i="13"/>
  <c r="J104" i="13"/>
  <c r="K104" i="13"/>
  <c r="L104" i="13"/>
  <c r="M104" i="13"/>
  <c r="A104" i="13"/>
  <c r="D31" i="13"/>
  <c r="E31" i="13"/>
  <c r="F31" i="13"/>
  <c r="G31" i="13"/>
  <c r="H31" i="13"/>
  <c r="I31" i="13"/>
  <c r="J31" i="13"/>
  <c r="K31" i="13"/>
  <c r="L31" i="13"/>
  <c r="M31" i="13"/>
  <c r="A31" i="13"/>
  <c r="D598" i="13"/>
  <c r="E598" i="13"/>
  <c r="F598" i="13"/>
  <c r="G598" i="13"/>
  <c r="H598" i="13"/>
  <c r="I598" i="13"/>
  <c r="A598" i="13"/>
  <c r="D433" i="13"/>
  <c r="E433" i="13"/>
  <c r="F433" i="13"/>
  <c r="G433" i="13"/>
  <c r="H433" i="13"/>
  <c r="I433" i="13"/>
  <c r="J433" i="13"/>
  <c r="K433" i="13"/>
  <c r="L433" i="13"/>
  <c r="M433" i="13"/>
  <c r="A433" i="13"/>
  <c r="D302" i="13"/>
  <c r="E302" i="13"/>
  <c r="F302" i="13"/>
  <c r="G302" i="13"/>
  <c r="H302" i="13"/>
  <c r="I302" i="13"/>
  <c r="J302" i="13"/>
  <c r="K302" i="13"/>
  <c r="L302" i="13"/>
  <c r="M302" i="13"/>
  <c r="A302" i="13"/>
  <c r="D167" i="13"/>
  <c r="E167" i="13"/>
  <c r="F167" i="13"/>
  <c r="G167" i="13"/>
  <c r="H167" i="13"/>
  <c r="I167" i="13"/>
  <c r="J167" i="13"/>
  <c r="K167" i="13"/>
  <c r="L167" i="13"/>
  <c r="M167" i="13"/>
  <c r="A167" i="13"/>
  <c r="D537" i="13"/>
  <c r="E537" i="13"/>
  <c r="F537" i="13"/>
  <c r="G537" i="13"/>
  <c r="A537" i="13"/>
  <c r="D692" i="13"/>
  <c r="E692" i="13"/>
  <c r="F692" i="13"/>
  <c r="G692" i="13"/>
  <c r="H692" i="13"/>
  <c r="I692" i="13"/>
  <c r="J692" i="13"/>
  <c r="K692" i="13"/>
  <c r="L692" i="13"/>
  <c r="M692" i="13"/>
  <c r="A692" i="13"/>
  <c r="D1185" i="13"/>
  <c r="E1185" i="13"/>
  <c r="F1185" i="13"/>
  <c r="G1185" i="13"/>
  <c r="H1185" i="13"/>
  <c r="I1185" i="13"/>
  <c r="J1185" i="13"/>
  <c r="K1185" i="13"/>
  <c r="L1185" i="13"/>
  <c r="M1185" i="13"/>
  <c r="A1185" i="13"/>
  <c r="D945" i="13"/>
  <c r="E945" i="13"/>
  <c r="F945" i="13"/>
  <c r="G945" i="13"/>
  <c r="A945" i="13"/>
  <c r="D1561" i="13"/>
  <c r="E1561" i="13"/>
  <c r="F1561" i="13"/>
  <c r="G1561" i="13"/>
  <c r="H1561" i="13"/>
  <c r="I1561" i="13"/>
  <c r="J1561" i="13"/>
  <c r="A1561" i="13"/>
  <c r="D782" i="13"/>
  <c r="E782" i="13"/>
  <c r="F782" i="13"/>
  <c r="G782" i="13"/>
  <c r="H782" i="13"/>
  <c r="I782" i="13"/>
  <c r="J782" i="13"/>
  <c r="K782" i="13"/>
  <c r="L782" i="13"/>
  <c r="M782" i="13"/>
  <c r="A782" i="13"/>
  <c r="D1267" i="13"/>
  <c r="E1267" i="13"/>
  <c r="F1267" i="13"/>
  <c r="G1267" i="13"/>
  <c r="H1267" i="13"/>
  <c r="I1267" i="13"/>
  <c r="A1267" i="13"/>
  <c r="D1050" i="13"/>
  <c r="E1050" i="13"/>
  <c r="F1050" i="13"/>
  <c r="G1050" i="13"/>
  <c r="H1050" i="13"/>
  <c r="I1050" i="13"/>
  <c r="J1050" i="13"/>
  <c r="K1050" i="13"/>
  <c r="L1050" i="13"/>
  <c r="M1050" i="13"/>
  <c r="A1050" i="13"/>
  <c r="D58" i="13"/>
  <c r="E58" i="13"/>
  <c r="F58" i="13"/>
  <c r="G58" i="13"/>
  <c r="A58" i="13"/>
  <c r="D1069" i="13"/>
  <c r="E1069" i="13"/>
  <c r="F1069" i="13"/>
  <c r="G1069" i="13"/>
  <c r="H1069" i="13"/>
  <c r="I1069" i="13"/>
  <c r="A1069" i="13"/>
  <c r="D658" i="13"/>
  <c r="E658" i="13"/>
  <c r="F658" i="13"/>
  <c r="G658" i="13"/>
  <c r="H658" i="13"/>
  <c r="I658" i="13"/>
  <c r="A658" i="13"/>
  <c r="D425" i="13"/>
  <c r="E425" i="13"/>
  <c r="F425" i="13"/>
  <c r="G425" i="13"/>
  <c r="H425" i="13"/>
  <c r="I425" i="13"/>
  <c r="J425" i="13"/>
  <c r="K425" i="13"/>
  <c r="L425" i="13"/>
  <c r="M425" i="13"/>
  <c r="A425" i="13"/>
  <c r="D525" i="13"/>
  <c r="E525" i="13"/>
  <c r="F525" i="13"/>
  <c r="G525" i="13"/>
  <c r="H525" i="13"/>
  <c r="I525" i="13"/>
  <c r="A525" i="13"/>
  <c r="D709" i="13"/>
  <c r="E709" i="13"/>
  <c r="F709" i="13"/>
  <c r="G709" i="13"/>
  <c r="H709" i="13"/>
  <c r="I709" i="13"/>
  <c r="J709" i="13"/>
  <c r="K709" i="13"/>
  <c r="L709" i="13"/>
  <c r="M709" i="13"/>
  <c r="A709" i="13"/>
  <c r="D421" i="13"/>
  <c r="E421" i="13"/>
  <c r="F421" i="13"/>
  <c r="G421" i="13"/>
  <c r="H421" i="13"/>
  <c r="A421" i="13"/>
  <c r="D1150" i="13"/>
  <c r="E1150" i="13"/>
  <c r="F1150" i="13"/>
  <c r="G1150" i="13"/>
  <c r="H1150" i="13"/>
  <c r="I1150" i="13"/>
  <c r="L1150" i="13"/>
  <c r="A1150" i="13"/>
  <c r="D251" i="13"/>
  <c r="D221" i="13"/>
  <c r="E221" i="13"/>
  <c r="F221" i="13"/>
  <c r="G221" i="13"/>
  <c r="H221" i="13"/>
  <c r="I221" i="13"/>
  <c r="J221" i="13"/>
  <c r="K221" i="13"/>
  <c r="L221" i="13"/>
  <c r="M221" i="13"/>
  <c r="A221" i="13"/>
  <c r="A166" i="13"/>
  <c r="D166" i="13"/>
  <c r="E166" i="13"/>
  <c r="F166" i="13"/>
  <c r="G166" i="13"/>
  <c r="H166" i="13"/>
  <c r="I166" i="13"/>
  <c r="J166" i="13"/>
  <c r="K166" i="13"/>
  <c r="L166" i="13"/>
  <c r="M166" i="13"/>
  <c r="D846" i="13"/>
  <c r="E846" i="13"/>
  <c r="F846" i="13"/>
  <c r="G846" i="13"/>
  <c r="H846" i="13"/>
  <c r="I846" i="13"/>
  <c r="J846" i="13"/>
  <c r="K846" i="13"/>
  <c r="L846" i="13"/>
  <c r="M846" i="13"/>
  <c r="A846" i="13"/>
  <c r="D312" i="13" l="1"/>
  <c r="E312" i="13"/>
  <c r="F312" i="13"/>
  <c r="G312" i="13"/>
  <c r="H312" i="13"/>
  <c r="I312" i="13"/>
  <c r="A312" i="13"/>
  <c r="D427" i="13"/>
  <c r="E427" i="13"/>
  <c r="F427" i="13"/>
  <c r="G427" i="13"/>
  <c r="H427" i="13"/>
  <c r="I427" i="13"/>
  <c r="J427" i="13"/>
  <c r="K427" i="13"/>
  <c r="L427" i="13"/>
  <c r="M427" i="13"/>
  <c r="A427" i="13"/>
  <c r="D1323" i="13"/>
  <c r="E1323" i="13"/>
  <c r="F1323" i="13"/>
  <c r="G1323" i="13"/>
  <c r="H1323" i="13"/>
  <c r="I1323" i="13"/>
  <c r="J1323" i="13"/>
  <c r="K1323" i="13"/>
  <c r="L1323" i="13"/>
  <c r="M1323" i="13"/>
  <c r="A1323" i="13"/>
  <c r="D1381" i="13"/>
  <c r="E1381" i="13"/>
  <c r="F1381" i="13"/>
  <c r="G1381" i="13"/>
  <c r="H1381" i="13"/>
  <c r="I1381" i="13"/>
  <c r="J1381" i="13"/>
  <c r="K1381" i="13"/>
  <c r="L1381" i="13"/>
  <c r="M1381" i="13"/>
  <c r="A1381" i="13"/>
  <c r="D1007" i="13"/>
  <c r="E1007" i="13"/>
  <c r="F1007" i="13"/>
  <c r="G1007" i="13"/>
  <c r="H1007" i="13"/>
  <c r="I1007" i="13"/>
  <c r="A1007" i="13"/>
  <c r="M1464" i="13"/>
  <c r="L1464" i="13"/>
  <c r="K1464" i="13"/>
  <c r="J1464" i="13"/>
  <c r="I1464" i="13"/>
  <c r="H1464" i="13"/>
  <c r="G1464" i="13"/>
  <c r="F1464" i="13"/>
  <c r="E1464" i="13"/>
  <c r="D1464" i="13"/>
  <c r="A1464" i="13"/>
  <c r="D1170" i="13"/>
  <c r="E1170" i="13"/>
  <c r="F1170" i="13"/>
  <c r="A1170" i="13"/>
  <c r="A441" i="13"/>
  <c r="D441" i="13"/>
  <c r="E441" i="13"/>
  <c r="F441" i="13"/>
  <c r="G441" i="13"/>
  <c r="H441" i="13"/>
  <c r="I441" i="13"/>
  <c r="D1180" i="13"/>
  <c r="E1180" i="13"/>
  <c r="F1180" i="13"/>
  <c r="G1180" i="13"/>
  <c r="H1180" i="13"/>
  <c r="A1180" i="13"/>
  <c r="D1412" i="13"/>
  <c r="E1412" i="13"/>
  <c r="F1412" i="13"/>
  <c r="G1412" i="13"/>
  <c r="H1412" i="13"/>
  <c r="I1412" i="13"/>
  <c r="A1412" i="13"/>
  <c r="D179" i="13"/>
  <c r="E179" i="13"/>
  <c r="F179" i="13"/>
  <c r="G179" i="13"/>
  <c r="H179" i="13"/>
  <c r="I179" i="13"/>
  <c r="A179" i="13"/>
  <c r="L909" i="13"/>
  <c r="M909" i="13"/>
  <c r="A909" i="13"/>
  <c r="D909" i="13"/>
  <c r="E909" i="13"/>
  <c r="F909" i="13"/>
  <c r="G909" i="13"/>
  <c r="H909" i="13"/>
  <c r="I909" i="13"/>
  <c r="J909" i="13"/>
  <c r="K909" i="13"/>
  <c r="A1510" i="13"/>
  <c r="D1510" i="13"/>
  <c r="E1510" i="13"/>
  <c r="F1510" i="13"/>
  <c r="G1510" i="13"/>
  <c r="H1510" i="13"/>
  <c r="I1510" i="13"/>
  <c r="J1510" i="13"/>
  <c r="K1510" i="13"/>
  <c r="L1510" i="13"/>
  <c r="M1510" i="13"/>
  <c r="A779" i="13"/>
  <c r="D779" i="13"/>
  <c r="E779" i="13"/>
  <c r="F779" i="13"/>
  <c r="G779" i="13"/>
  <c r="H779" i="13"/>
  <c r="I779" i="13"/>
  <c r="J779" i="13"/>
  <c r="K779" i="13"/>
  <c r="L779" i="13"/>
  <c r="M779" i="13"/>
  <c r="D655" i="13"/>
  <c r="E655" i="13"/>
  <c r="F655" i="13"/>
  <c r="G655" i="13"/>
  <c r="H655" i="13"/>
  <c r="I655" i="13"/>
  <c r="A655" i="13"/>
  <c r="D355" i="13"/>
  <c r="E355" i="13"/>
  <c r="F355" i="13"/>
  <c r="G355" i="13"/>
  <c r="H355" i="13"/>
  <c r="I355" i="13"/>
  <c r="J355" i="13"/>
  <c r="K355" i="13"/>
  <c r="L355" i="13"/>
  <c r="M355" i="13"/>
  <c r="A355" i="13"/>
  <c r="D711" i="13"/>
  <c r="E711" i="13"/>
  <c r="F711" i="13"/>
  <c r="G711" i="13"/>
  <c r="H711" i="13"/>
  <c r="I711" i="13"/>
  <c r="J711" i="13"/>
  <c r="K711" i="13"/>
  <c r="L711" i="13"/>
  <c r="M711" i="13"/>
  <c r="A711" i="13"/>
  <c r="D510" i="13"/>
  <c r="E510" i="13"/>
  <c r="F510" i="13"/>
  <c r="G510" i="13"/>
  <c r="H510" i="13"/>
  <c r="I510" i="13"/>
  <c r="J510" i="13"/>
  <c r="K510" i="13"/>
  <c r="L510" i="13"/>
  <c r="M510" i="13"/>
  <c r="A510" i="13"/>
  <c r="D83" i="13"/>
  <c r="E83" i="13"/>
  <c r="F83" i="13"/>
  <c r="G83" i="13"/>
  <c r="H83" i="13"/>
  <c r="I83" i="13"/>
  <c r="J83" i="13"/>
  <c r="K83" i="13"/>
  <c r="L83" i="13"/>
  <c r="M83" i="13"/>
  <c r="A83" i="13"/>
  <c r="D174" i="13"/>
  <c r="E174" i="13"/>
  <c r="F174" i="13"/>
  <c r="G174" i="13"/>
  <c r="H174" i="13"/>
  <c r="I174" i="13"/>
  <c r="A174" i="13"/>
  <c r="D191" i="13"/>
  <c r="E191" i="13"/>
  <c r="F191" i="13"/>
  <c r="G191" i="13"/>
  <c r="H191" i="13"/>
  <c r="I191" i="13"/>
  <c r="J191" i="13"/>
  <c r="A191" i="13"/>
  <c r="D150" i="13"/>
  <c r="E150" i="13"/>
  <c r="F150" i="13"/>
  <c r="G150" i="13"/>
  <c r="H150" i="13"/>
  <c r="I150" i="13"/>
  <c r="J150" i="13"/>
  <c r="K150" i="13"/>
  <c r="L150" i="13"/>
  <c r="M150" i="13"/>
  <c r="A150" i="13"/>
  <c r="D380" i="13"/>
  <c r="E380" i="13"/>
  <c r="F380" i="13"/>
  <c r="G380" i="13"/>
  <c r="H380" i="13"/>
  <c r="I380" i="13"/>
  <c r="J380" i="13"/>
  <c r="A380" i="13"/>
  <c r="D855" i="13"/>
  <c r="E855" i="13"/>
  <c r="F855" i="13"/>
  <c r="G855" i="13"/>
  <c r="H855" i="13"/>
  <c r="I855" i="13"/>
  <c r="A855" i="13"/>
  <c r="D1172" i="13"/>
  <c r="E1172" i="13"/>
  <c r="F1172" i="13"/>
  <c r="G1172" i="13"/>
  <c r="H1172" i="13"/>
  <c r="I1172" i="13"/>
  <c r="J1172" i="13"/>
  <c r="K1172" i="13"/>
  <c r="L1172" i="13"/>
  <c r="M1172" i="13"/>
  <c r="A1172" i="13"/>
  <c r="D1277" i="13"/>
  <c r="E1277" i="13"/>
  <c r="F1277" i="13"/>
  <c r="G1277" i="13"/>
  <c r="H1277" i="13"/>
  <c r="I1277" i="13"/>
  <c r="A1277" i="13"/>
  <c r="A798" i="13"/>
  <c r="D798" i="13"/>
  <c r="E798" i="13"/>
  <c r="F798" i="13"/>
  <c r="G798" i="13"/>
  <c r="H798" i="13"/>
  <c r="I798" i="13"/>
  <c r="J798" i="13"/>
  <c r="D602" i="13"/>
  <c r="E602" i="13"/>
  <c r="F602" i="13"/>
  <c r="G602" i="13"/>
  <c r="A602" i="13"/>
  <c r="A690" i="13"/>
  <c r="H689" i="13"/>
  <c r="I689" i="13"/>
  <c r="J689" i="13"/>
  <c r="K689" i="13"/>
  <c r="L689" i="13"/>
  <c r="M689" i="13"/>
  <c r="D690" i="13"/>
  <c r="E690" i="13"/>
  <c r="F690" i="13"/>
  <c r="G690" i="13"/>
  <c r="H690" i="13"/>
  <c r="I690" i="13"/>
  <c r="J690" i="13"/>
  <c r="K690" i="13"/>
  <c r="L690" i="13"/>
  <c r="M690" i="13"/>
  <c r="A695" i="13"/>
  <c r="D695" i="13"/>
  <c r="E695" i="13"/>
  <c r="F695" i="13"/>
  <c r="A439" i="13"/>
  <c r="D439" i="13"/>
  <c r="E439" i="13"/>
  <c r="F439" i="13"/>
  <c r="G439" i="13"/>
  <c r="H439" i="13"/>
  <c r="I439" i="13"/>
  <c r="J439" i="13"/>
  <c r="K439" i="13"/>
  <c r="L439" i="13"/>
  <c r="M439" i="13"/>
  <c r="A1507" i="13"/>
  <c r="G1507" i="13"/>
  <c r="F1507" i="13"/>
  <c r="E1507" i="13"/>
  <c r="D1507" i="13"/>
  <c r="A732" i="13"/>
  <c r="D732" i="13"/>
  <c r="E732" i="13"/>
  <c r="F732" i="13"/>
  <c r="G732" i="13"/>
  <c r="H732" i="13"/>
  <c r="I732" i="13"/>
  <c r="J732" i="13"/>
  <c r="A926" i="13"/>
  <c r="D926" i="13"/>
  <c r="E926" i="13"/>
  <c r="F926" i="13"/>
  <c r="G926" i="13"/>
  <c r="H926" i="13"/>
  <c r="I926" i="13"/>
  <c r="A701" i="13" l="1"/>
  <c r="D701" i="13"/>
  <c r="E701" i="13"/>
  <c r="F701" i="13"/>
  <c r="G701" i="13"/>
  <c r="H701" i="13"/>
  <c r="I701" i="13"/>
  <c r="J701" i="13"/>
  <c r="K701" i="13"/>
  <c r="L701" i="13"/>
  <c r="M701" i="13"/>
  <c r="D1591" i="13"/>
  <c r="E1591" i="13"/>
  <c r="F1591" i="13"/>
  <c r="G1591" i="13"/>
  <c r="H1591" i="13"/>
  <c r="I1591" i="13"/>
  <c r="J1591" i="13"/>
  <c r="K1591" i="13"/>
  <c r="L1591" i="13"/>
  <c r="M1591" i="13"/>
  <c r="A664" i="13"/>
  <c r="D664" i="13"/>
  <c r="E664" i="13"/>
  <c r="F664" i="13"/>
  <c r="G664" i="13"/>
  <c r="H664" i="13"/>
  <c r="I664" i="13"/>
  <c r="A1049" i="13"/>
  <c r="D1049" i="13"/>
  <c r="E1049" i="13"/>
  <c r="F1049" i="13"/>
  <c r="G1049" i="13"/>
  <c r="H1049" i="13"/>
  <c r="I1049" i="13"/>
  <c r="J1049" i="13"/>
  <c r="K1049" i="13"/>
  <c r="L1049" i="13"/>
  <c r="M1049" i="13"/>
  <c r="M1375" i="13"/>
  <c r="D1375" i="13"/>
  <c r="E1375" i="13"/>
  <c r="F1375" i="13"/>
  <c r="G1375" i="13"/>
  <c r="H1375" i="13"/>
  <c r="I1375" i="13"/>
  <c r="J1375" i="13"/>
  <c r="K1375" i="13"/>
  <c r="L1375" i="13"/>
  <c r="A451" i="13"/>
  <c r="D451" i="13"/>
  <c r="E451" i="13"/>
  <c r="F451" i="13"/>
  <c r="G451" i="13"/>
  <c r="H451" i="13"/>
  <c r="I451" i="13"/>
  <c r="J451" i="13"/>
  <c r="K451" i="13"/>
  <c r="A1317" i="13"/>
  <c r="D1317" i="13"/>
  <c r="E1317" i="13"/>
  <c r="F1317" i="13"/>
  <c r="G826" i="13" l="1"/>
  <c r="D828" i="13"/>
  <c r="E828" i="13"/>
  <c r="F828" i="13"/>
  <c r="G828" i="13"/>
  <c r="H828" i="13"/>
  <c r="I828" i="13"/>
  <c r="J828" i="13"/>
  <c r="K828" i="13"/>
  <c r="L828" i="13"/>
  <c r="M828" i="13"/>
  <c r="A828" i="13"/>
  <c r="A87" i="13"/>
  <c r="D87" i="13"/>
  <c r="E87" i="13"/>
  <c r="F87" i="13"/>
  <c r="G87" i="13"/>
  <c r="H87" i="13"/>
  <c r="I87" i="13"/>
  <c r="J87" i="13"/>
  <c r="K87" i="13"/>
  <c r="L87" i="13"/>
  <c r="M87" i="13"/>
  <c r="A141" i="13" l="1"/>
  <c r="F141" i="13"/>
  <c r="E141" i="13"/>
  <c r="D141" i="13"/>
  <c r="D173" i="13"/>
  <c r="E173" i="13"/>
  <c r="F173" i="13"/>
  <c r="G173" i="13"/>
  <c r="H173" i="13"/>
  <c r="I173" i="13"/>
  <c r="D413" i="13"/>
  <c r="E413" i="13"/>
  <c r="F413" i="13"/>
  <c r="A6" i="13"/>
  <c r="E6" i="13"/>
  <c r="D6" i="13"/>
  <c r="H1574" i="13" l="1"/>
  <c r="H1506" i="13"/>
  <c r="H1438" i="13"/>
  <c r="H1370" i="13"/>
  <c r="H1303" i="13"/>
  <c r="E1159" i="13"/>
  <c r="H1097" i="13"/>
  <c r="H1026" i="13"/>
  <c r="E1029" i="13"/>
  <c r="H958" i="13"/>
  <c r="H822" i="13"/>
  <c r="H891" i="13"/>
  <c r="A26" i="13"/>
  <c r="D26" i="13"/>
  <c r="E26" i="13"/>
  <c r="F26" i="13"/>
  <c r="G26" i="13"/>
  <c r="H26" i="13"/>
  <c r="I26" i="13"/>
  <c r="J26" i="13"/>
  <c r="K26" i="13"/>
  <c r="L26" i="13"/>
  <c r="M26" i="13"/>
  <c r="D27" i="13"/>
  <c r="E27" i="13"/>
  <c r="F27" i="13"/>
  <c r="G27" i="13"/>
  <c r="H27" i="13"/>
  <c r="I27" i="13"/>
  <c r="J27" i="13"/>
  <c r="A28" i="13"/>
  <c r="D28" i="13"/>
  <c r="E28" i="13"/>
  <c r="F28" i="13"/>
  <c r="G28" i="13"/>
  <c r="H28" i="13"/>
  <c r="I28" i="13"/>
  <c r="J28" i="13"/>
  <c r="K28" i="13"/>
  <c r="L28" i="13"/>
  <c r="M28" i="13"/>
  <c r="A29" i="13"/>
  <c r="D29" i="13"/>
  <c r="E29" i="13"/>
  <c r="F29" i="13"/>
  <c r="G29" i="13"/>
  <c r="H29" i="13"/>
  <c r="I29" i="13"/>
  <c r="J29" i="13"/>
  <c r="K29" i="13"/>
  <c r="L29" i="13"/>
  <c r="M29" i="13"/>
  <c r="A30" i="13"/>
  <c r="D30" i="13"/>
  <c r="E30" i="13"/>
  <c r="F30" i="13"/>
  <c r="G30" i="13"/>
  <c r="H30" i="13"/>
  <c r="I30" i="13"/>
  <c r="J30" i="13"/>
  <c r="K30" i="13"/>
  <c r="L30" i="13"/>
  <c r="M30" i="13"/>
  <c r="A32" i="13"/>
  <c r="D32" i="13"/>
  <c r="E32" i="13"/>
  <c r="F32" i="13"/>
  <c r="G32" i="13"/>
  <c r="H32" i="13"/>
  <c r="I32" i="13"/>
  <c r="J32" i="13"/>
  <c r="K32" i="13"/>
  <c r="L32" i="13"/>
  <c r="M32" i="13"/>
  <c r="A33" i="13"/>
  <c r="D33" i="13"/>
  <c r="E33" i="13"/>
  <c r="F33" i="13"/>
  <c r="G33" i="13"/>
  <c r="H33" i="13"/>
  <c r="I33" i="13"/>
  <c r="J33" i="13"/>
  <c r="K33" i="13"/>
  <c r="L33" i="13"/>
  <c r="M33" i="13"/>
  <c r="A34" i="13"/>
  <c r="D34" i="13"/>
  <c r="E34" i="13"/>
  <c r="F34" i="13"/>
  <c r="G34" i="13"/>
  <c r="H34" i="13"/>
  <c r="I34" i="13"/>
  <c r="J34" i="13"/>
  <c r="K34" i="13"/>
  <c r="L34" i="13"/>
  <c r="M34" i="13"/>
  <c r="H751" i="13"/>
  <c r="M693" i="13"/>
  <c r="L693" i="13"/>
  <c r="K693" i="13"/>
  <c r="H684" i="13"/>
  <c r="H615" i="13"/>
  <c r="H547" i="13"/>
  <c r="H477" i="13"/>
  <c r="H410" i="13"/>
  <c r="H342" i="13"/>
  <c r="H274" i="13"/>
  <c r="H207" i="13"/>
  <c r="A202" i="13"/>
  <c r="H70" i="13"/>
  <c r="F49" i="13"/>
  <c r="A157" i="13"/>
  <c r="H139" i="13"/>
  <c r="N29" i="36"/>
  <c r="K29" i="36"/>
  <c r="H29" i="36"/>
  <c r="E29" i="36"/>
  <c r="B29" i="36"/>
  <c r="K2" i="36"/>
  <c r="H2" i="36"/>
  <c r="E2" i="36"/>
  <c r="C2" i="39" l="1"/>
  <c r="C3" i="39"/>
  <c r="C4" i="39"/>
  <c r="C6" i="39"/>
  <c r="C7" i="39"/>
  <c r="C8" i="39"/>
  <c r="C9" i="39"/>
  <c r="C10" i="39"/>
  <c r="C11" i="39"/>
  <c r="C12" i="39"/>
  <c r="C13" i="39"/>
  <c r="C5" i="39"/>
  <c r="C15" i="39"/>
  <c r="C16" i="39"/>
  <c r="C17" i="39"/>
  <c r="C18" i="39"/>
  <c r="C19" i="39"/>
  <c r="C20" i="39"/>
  <c r="C21" i="39"/>
  <c r="C22" i="39"/>
  <c r="C23" i="39"/>
  <c r="C24" i="39"/>
  <c r="C25" i="39"/>
  <c r="C26" i="39"/>
  <c r="C27" i="39"/>
  <c r="C28" i="39"/>
  <c r="C29" i="39"/>
  <c r="C30" i="39"/>
  <c r="C31" i="39"/>
  <c r="C32" i="39"/>
  <c r="C33" i="39"/>
  <c r="C34" i="39"/>
  <c r="C35" i="39"/>
  <c r="C36" i="39"/>
  <c r="C37" i="39"/>
  <c r="C38" i="39"/>
  <c r="C39" i="39"/>
  <c r="C41" i="39"/>
  <c r="C42" i="39"/>
  <c r="C43" i="39"/>
  <c r="C44" i="39"/>
  <c r="C45" i="39"/>
  <c r="C46" i="39"/>
  <c r="C47" i="39"/>
  <c r="C48" i="39"/>
  <c r="C49" i="39"/>
  <c r="C50" i="39"/>
  <c r="C51"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86" i="39"/>
  <c r="C87" i="39"/>
  <c r="C88" i="39"/>
  <c r="C89" i="39"/>
  <c r="C90" i="39"/>
  <c r="C91" i="39"/>
  <c r="C92" i="39"/>
  <c r="C93" i="39"/>
  <c r="C94" i="39"/>
  <c r="C95" i="39"/>
  <c r="C96" i="39"/>
  <c r="C97" i="39"/>
  <c r="C98" i="39"/>
  <c r="C99" i="39"/>
  <c r="C100" i="39"/>
  <c r="C101" i="39"/>
  <c r="C102" i="39"/>
  <c r="C103" i="39"/>
  <c r="C104" i="39"/>
  <c r="C105" i="39"/>
  <c r="C106" i="39"/>
  <c r="C107" i="39"/>
  <c r="C108" i="39"/>
  <c r="C109" i="39"/>
  <c r="C110" i="39"/>
  <c r="C111" i="39"/>
  <c r="C112" i="39"/>
  <c r="C113" i="39"/>
  <c r="C114" i="39"/>
  <c r="C115" i="39"/>
  <c r="C116" i="39"/>
  <c r="C117" i="39"/>
  <c r="C118" i="39"/>
  <c r="C119" i="39"/>
  <c r="C120" i="39"/>
  <c r="C121" i="39"/>
  <c r="C122" i="39"/>
  <c r="C123" i="39"/>
  <c r="C124" i="39"/>
  <c r="C125" i="39"/>
  <c r="C126" i="39"/>
  <c r="C127" i="39"/>
  <c r="C128" i="39"/>
  <c r="C130" i="39"/>
  <c r="C131" i="39"/>
  <c r="C132" i="39"/>
  <c r="C133" i="39"/>
  <c r="C134" i="39"/>
  <c r="C135" i="39"/>
  <c r="C136" i="39"/>
  <c r="C137" i="39"/>
  <c r="C138" i="39"/>
  <c r="C139" i="39"/>
  <c r="C140" i="39"/>
  <c r="C141" i="39"/>
  <c r="C142" i="39"/>
  <c r="C143" i="39"/>
  <c r="C144" i="39"/>
  <c r="C145" i="39"/>
  <c r="C146" i="39"/>
  <c r="C147" i="39"/>
  <c r="C148" i="39"/>
  <c r="C149" i="39"/>
  <c r="C150" i="39"/>
  <c r="C151" i="39"/>
  <c r="C152" i="39"/>
  <c r="C153" i="39"/>
  <c r="C154" i="39"/>
  <c r="C155" i="39"/>
  <c r="C156" i="39"/>
  <c r="C157" i="39"/>
  <c r="C158" i="39"/>
  <c r="C159" i="39"/>
  <c r="C160" i="39"/>
  <c r="C161" i="39"/>
  <c r="C162" i="39"/>
  <c r="C163" i="39"/>
  <c r="C164" i="39"/>
  <c r="C165" i="39"/>
  <c r="C166" i="39"/>
  <c r="C167" i="39"/>
  <c r="C168" i="39"/>
  <c r="C169" i="39"/>
  <c r="C170" i="39"/>
  <c r="C171" i="39"/>
  <c r="C172" i="39"/>
  <c r="C173" i="39"/>
  <c r="C174" i="39"/>
  <c r="C175" i="39"/>
  <c r="C176" i="39"/>
  <c r="C177" i="39"/>
  <c r="C178" i="39"/>
  <c r="C179" i="39"/>
  <c r="C180" i="39"/>
  <c r="C181" i="39"/>
  <c r="C182" i="39"/>
  <c r="C183" i="39"/>
  <c r="C184" i="39"/>
  <c r="C185" i="39"/>
  <c r="C186" i="39"/>
  <c r="C187" i="39"/>
  <c r="C188" i="39"/>
  <c r="C189" i="39"/>
  <c r="C190" i="39"/>
  <c r="C191" i="39"/>
  <c r="C192" i="39"/>
  <c r="C193" i="39"/>
  <c r="C194" i="39"/>
  <c r="C195" i="39"/>
  <c r="C196" i="39"/>
  <c r="C197" i="39"/>
  <c r="C198" i="39"/>
  <c r="C199" i="39"/>
  <c r="C200" i="39"/>
  <c r="C201" i="39"/>
  <c r="C202" i="39"/>
  <c r="C203" i="39"/>
  <c r="C204" i="39"/>
  <c r="C205" i="39"/>
  <c r="C206" i="39"/>
  <c r="C207" i="39"/>
  <c r="C208" i="39"/>
  <c r="C209" i="39"/>
  <c r="C210" i="39"/>
  <c r="C211" i="39"/>
  <c r="C212" i="39"/>
  <c r="C213" i="39"/>
  <c r="C215" i="39"/>
  <c r="C216" i="39"/>
  <c r="C217" i="39"/>
  <c r="C219" i="39"/>
  <c r="C251" i="39"/>
  <c r="C220" i="39"/>
  <c r="C221" i="39"/>
  <c r="C222" i="39"/>
  <c r="C223" i="39"/>
  <c r="C224" i="39"/>
  <c r="C225" i="39"/>
  <c r="C226" i="39"/>
  <c r="C227" i="39"/>
  <c r="C228" i="39"/>
  <c r="C229" i="39"/>
  <c r="C230" i="39"/>
  <c r="C231" i="39"/>
  <c r="C232" i="39"/>
  <c r="C233" i="39"/>
  <c r="C234" i="39"/>
  <c r="C235" i="39"/>
  <c r="C236" i="39"/>
  <c r="C237" i="39"/>
  <c r="C238" i="39"/>
  <c r="C239" i="39"/>
  <c r="C240" i="39"/>
  <c r="C241" i="39"/>
  <c r="C242" i="39"/>
  <c r="C243" i="39"/>
  <c r="C244" i="39"/>
  <c r="C245" i="39"/>
  <c r="C246" i="39"/>
  <c r="C247" i="39"/>
  <c r="C248" i="39"/>
  <c r="C249" i="39"/>
  <c r="C250" i="39"/>
  <c r="C252" i="39"/>
  <c r="C253" i="39"/>
  <c r="C254" i="39"/>
  <c r="C255" i="39"/>
  <c r="C256" i="39"/>
  <c r="C257" i="39"/>
  <c r="C258" i="39"/>
  <c r="C259" i="39"/>
  <c r="C260" i="39"/>
  <c r="C261" i="39"/>
  <c r="C262" i="39"/>
  <c r="C263" i="39"/>
  <c r="C264" i="39"/>
  <c r="C265" i="39"/>
  <c r="C266" i="39"/>
  <c r="C267" i="39"/>
  <c r="C268" i="39"/>
  <c r="C269" i="39"/>
  <c r="C270" i="39"/>
  <c r="C271" i="39"/>
  <c r="C272" i="39"/>
  <c r="C273" i="39"/>
  <c r="C274" i="39"/>
  <c r="C275" i="39"/>
  <c r="C276" i="39"/>
  <c r="C277" i="39"/>
  <c r="D687" i="13" l="1"/>
  <c r="K771" i="13" l="1"/>
  <c r="A1257" i="13" l="1"/>
  <c r="D1257" i="13"/>
  <c r="E1257" i="13"/>
  <c r="F1257" i="13"/>
  <c r="G1257" i="13"/>
  <c r="H1257" i="13"/>
  <c r="I1257" i="13"/>
  <c r="J1257" i="13"/>
  <c r="K1257" i="13"/>
  <c r="L1257" i="13"/>
  <c r="M1257" i="13"/>
  <c r="A1351" i="13" l="1"/>
  <c r="D1351" i="13"/>
  <c r="E1351" i="13"/>
  <c r="F1351" i="13"/>
  <c r="G1351" i="13"/>
  <c r="H1351" i="13"/>
  <c r="I1351" i="13"/>
  <c r="J1351" i="13"/>
  <c r="K1351" i="13"/>
  <c r="L1351" i="13"/>
  <c r="M1351" i="13"/>
  <c r="A430" i="13"/>
  <c r="D430" i="13"/>
  <c r="E430" i="13"/>
  <c r="F430" i="13"/>
  <c r="G430" i="13"/>
  <c r="H430" i="13"/>
  <c r="I430" i="13"/>
  <c r="J430" i="13"/>
  <c r="K430" i="13"/>
  <c r="L430" i="13"/>
  <c r="M430" i="13"/>
  <c r="A57" i="13" l="1"/>
  <c r="D57" i="13"/>
  <c r="E57" i="13"/>
  <c r="F57" i="13"/>
  <c r="G57" i="13"/>
  <c r="H57" i="13"/>
  <c r="I57" i="13"/>
  <c r="J57" i="13"/>
  <c r="K57" i="13"/>
  <c r="L57" i="13"/>
  <c r="M57" i="13"/>
  <c r="N277" i="39" l="1"/>
  <c r="N276" i="39"/>
  <c r="N275" i="39"/>
  <c r="N274" i="39"/>
  <c r="N273" i="39"/>
  <c r="N272" i="39"/>
  <c r="N271" i="39"/>
  <c r="N270" i="39"/>
  <c r="N269" i="39"/>
  <c r="N268" i="39"/>
  <c r="N267" i="39"/>
  <c r="N266" i="39"/>
  <c r="N265" i="39"/>
  <c r="N264" i="39"/>
  <c r="N263" i="39"/>
  <c r="N262" i="39"/>
  <c r="N261" i="39"/>
  <c r="N260" i="39"/>
  <c r="N259" i="39"/>
  <c r="N258" i="39"/>
  <c r="N257" i="39"/>
  <c r="N256" i="39"/>
  <c r="N255" i="39"/>
  <c r="N254" i="39"/>
  <c r="N253" i="39"/>
  <c r="N252" i="39"/>
  <c r="N250" i="39"/>
  <c r="N249" i="39"/>
  <c r="N248" i="39"/>
  <c r="N247" i="39"/>
  <c r="N246" i="39"/>
  <c r="N245" i="39"/>
  <c r="N244" i="39"/>
  <c r="N243" i="39"/>
  <c r="N242" i="39"/>
  <c r="N241" i="39"/>
  <c r="N240" i="39"/>
  <c r="N239" i="39"/>
  <c r="N238" i="39"/>
  <c r="N237" i="39"/>
  <c r="N236" i="39"/>
  <c r="N235" i="39"/>
  <c r="N234" i="39"/>
  <c r="N233" i="39"/>
  <c r="N232" i="39"/>
  <c r="N231" i="39"/>
  <c r="N230" i="39"/>
  <c r="N229" i="39"/>
  <c r="N228" i="39"/>
  <c r="N227" i="39"/>
  <c r="N226" i="39"/>
  <c r="N225" i="39"/>
  <c r="N224" i="39"/>
  <c r="N223" i="39"/>
  <c r="N222" i="39"/>
  <c r="N221" i="39"/>
  <c r="N220" i="39"/>
  <c r="N251" i="39"/>
  <c r="N219" i="39"/>
  <c r="N217" i="39"/>
  <c r="N216" i="39"/>
  <c r="N215" i="39"/>
  <c r="N213" i="39"/>
  <c r="N212" i="39"/>
  <c r="N211" i="39"/>
  <c r="N210" i="39"/>
  <c r="N209" i="39"/>
  <c r="N208" i="39"/>
  <c r="N207" i="39"/>
  <c r="N206" i="39"/>
  <c r="N205" i="39"/>
  <c r="N204" i="39"/>
  <c r="N203" i="39"/>
  <c r="N202" i="39"/>
  <c r="N201" i="39"/>
  <c r="N200" i="39"/>
  <c r="N199" i="39"/>
  <c r="N198" i="39"/>
  <c r="N197" i="39"/>
  <c r="N196" i="39"/>
  <c r="N195" i="39"/>
  <c r="N194" i="39"/>
  <c r="N193" i="39"/>
  <c r="N192" i="39"/>
  <c r="N191" i="39"/>
  <c r="N190" i="39"/>
  <c r="N189" i="39"/>
  <c r="N188" i="39"/>
  <c r="N187" i="39"/>
  <c r="N186" i="39"/>
  <c r="N185" i="39"/>
  <c r="N184" i="39"/>
  <c r="N183" i="39"/>
  <c r="N182" i="39"/>
  <c r="N181" i="39"/>
  <c r="N180" i="39"/>
  <c r="N179" i="39"/>
  <c r="N178" i="39"/>
  <c r="N177" i="39"/>
  <c r="N176" i="39"/>
  <c r="N175" i="39"/>
  <c r="N174" i="39"/>
  <c r="N173" i="39"/>
  <c r="N172" i="39"/>
  <c r="N171" i="39"/>
  <c r="N170" i="39"/>
  <c r="N169" i="39"/>
  <c r="N168" i="39"/>
  <c r="N167" i="39"/>
  <c r="N166" i="39"/>
  <c r="N165" i="39"/>
  <c r="N164" i="39"/>
  <c r="N163" i="39"/>
  <c r="N162" i="39"/>
  <c r="N161" i="39"/>
  <c r="N160" i="39"/>
  <c r="N159" i="39"/>
  <c r="N158" i="39"/>
  <c r="N157" i="39"/>
  <c r="N156" i="39"/>
  <c r="N155" i="39"/>
  <c r="N154" i="39"/>
  <c r="N153" i="39"/>
  <c r="N152" i="39"/>
  <c r="N151" i="39"/>
  <c r="N150" i="39"/>
  <c r="N149" i="39"/>
  <c r="N148" i="39"/>
  <c r="N147" i="39"/>
  <c r="N146" i="39"/>
  <c r="N145" i="39"/>
  <c r="N144" i="39"/>
  <c r="N143" i="39"/>
  <c r="N142" i="39"/>
  <c r="N141" i="39"/>
  <c r="N140" i="39"/>
  <c r="N139" i="39"/>
  <c r="N138" i="39"/>
  <c r="N137" i="39"/>
  <c r="N136" i="39"/>
  <c r="N135" i="39"/>
  <c r="N134" i="39"/>
  <c r="N133" i="39"/>
  <c r="N132" i="39"/>
  <c r="N131" i="39"/>
  <c r="N130" i="39"/>
  <c r="N128" i="39"/>
  <c r="N127" i="39"/>
  <c r="N126" i="39"/>
  <c r="N125" i="39"/>
  <c r="N124" i="39"/>
  <c r="N123" i="39"/>
  <c r="N122" i="39"/>
  <c r="N121" i="39"/>
  <c r="N120" i="39"/>
  <c r="N119" i="39"/>
  <c r="N118" i="39"/>
  <c r="N117" i="39"/>
  <c r="N116" i="39"/>
  <c r="N115" i="39"/>
  <c r="N114" i="39"/>
  <c r="N113" i="39"/>
  <c r="N112" i="39"/>
  <c r="N111" i="39"/>
  <c r="N110" i="39"/>
  <c r="N109" i="39"/>
  <c r="N108" i="39"/>
  <c r="N107" i="39"/>
  <c r="N106" i="39"/>
  <c r="N105" i="39"/>
  <c r="N104" i="39"/>
  <c r="N103" i="39"/>
  <c r="N102" i="39"/>
  <c r="N101" i="39"/>
  <c r="N100" i="39"/>
  <c r="N99" i="39"/>
  <c r="N98" i="39"/>
  <c r="N97" i="39"/>
  <c r="N96" i="39"/>
  <c r="N95" i="39"/>
  <c r="N94" i="39"/>
  <c r="N93" i="39"/>
  <c r="N92" i="39"/>
  <c r="N91" i="39"/>
  <c r="N90" i="39"/>
  <c r="N89" i="39"/>
  <c r="N88" i="39"/>
  <c r="N87" i="39"/>
  <c r="N86" i="39"/>
  <c r="N85" i="39"/>
  <c r="N84" i="39"/>
  <c r="N83" i="39"/>
  <c r="N82" i="39"/>
  <c r="N81" i="39"/>
  <c r="N80" i="39"/>
  <c r="N79" i="39"/>
  <c r="N78" i="39"/>
  <c r="N77" i="39"/>
  <c r="N76" i="39"/>
  <c r="N75" i="39"/>
  <c r="N74" i="39"/>
  <c r="N73" i="39"/>
  <c r="N72" i="39"/>
  <c r="N71" i="39"/>
  <c r="N70" i="39"/>
  <c r="N69" i="39"/>
  <c r="N68" i="39"/>
  <c r="N67" i="39"/>
  <c r="N66" i="39"/>
  <c r="N65" i="39"/>
  <c r="N64" i="39"/>
  <c r="N63" i="39"/>
  <c r="N62" i="39"/>
  <c r="N61" i="39"/>
  <c r="N60" i="39"/>
  <c r="N59" i="39"/>
  <c r="N58" i="39"/>
  <c r="N57" i="39"/>
  <c r="N56" i="39"/>
  <c r="N55" i="39"/>
  <c r="N54" i="39"/>
  <c r="N53" i="39"/>
  <c r="N52" i="39"/>
  <c r="N51" i="39"/>
  <c r="N50" i="39"/>
  <c r="N49" i="39"/>
  <c r="N48" i="39"/>
  <c r="N47" i="39"/>
  <c r="N46" i="39"/>
  <c r="N45" i="39"/>
  <c r="N44" i="39"/>
  <c r="N43" i="39"/>
  <c r="N42" i="39"/>
  <c r="N41" i="39"/>
  <c r="N39" i="39"/>
  <c r="N38" i="39"/>
  <c r="N37" i="39"/>
  <c r="N36" i="39"/>
  <c r="N35" i="39"/>
  <c r="N34" i="39"/>
  <c r="N33" i="39"/>
  <c r="N32" i="39"/>
  <c r="N31" i="39"/>
  <c r="N30" i="39"/>
  <c r="N29" i="39"/>
  <c r="N28" i="39"/>
  <c r="N27" i="39"/>
  <c r="N26" i="39"/>
  <c r="N25" i="39"/>
  <c r="N24" i="39"/>
  <c r="N23" i="39"/>
  <c r="N22" i="39"/>
  <c r="N21" i="39"/>
  <c r="N20" i="39"/>
  <c r="N19" i="39"/>
  <c r="N18" i="39"/>
  <c r="N17" i="39"/>
  <c r="N16" i="39"/>
  <c r="N15" i="39"/>
  <c r="N5" i="39"/>
  <c r="N13" i="39"/>
  <c r="N12" i="39"/>
  <c r="N11" i="39"/>
  <c r="N10" i="39"/>
  <c r="N9" i="39"/>
  <c r="N8" i="39"/>
  <c r="N7" i="39"/>
  <c r="N6" i="39"/>
  <c r="N4" i="39"/>
  <c r="N3" i="39"/>
  <c r="N2" i="39"/>
  <c r="M624" i="13"/>
  <c r="K691" i="13"/>
  <c r="K758" i="13"/>
  <c r="L1185" i="37"/>
  <c r="L529" i="37"/>
  <c r="L577" i="37"/>
  <c r="L91" i="37"/>
  <c r="L1303" i="37"/>
  <c r="L1438" i="37"/>
  <c r="L1014" i="37"/>
  <c r="L1148" i="37"/>
  <c r="L2" i="37"/>
  <c r="L131" i="37"/>
  <c r="L924" i="37"/>
  <c r="L707" i="37"/>
  <c r="L219" i="37"/>
  <c r="L869" i="37"/>
  <c r="L1118" i="37"/>
  <c r="L719" i="37"/>
  <c r="L1380" i="37"/>
  <c r="L1260" i="37"/>
  <c r="L641" i="37"/>
  <c r="L1486" i="37"/>
  <c r="L342" i="37"/>
  <c r="L685" i="37"/>
  <c r="L1348" i="37"/>
  <c r="L1369" i="37"/>
  <c r="L767" i="37"/>
  <c r="L754" i="37"/>
  <c r="L1059" i="37"/>
  <c r="L108" i="37"/>
  <c r="L1137" i="37"/>
  <c r="L416" i="37"/>
  <c r="L1524" i="37"/>
  <c r="L1464" i="37"/>
  <c r="L843" i="37"/>
  <c r="L599" i="37"/>
  <c r="L810" i="37"/>
  <c r="L366" i="37"/>
  <c r="L497" i="37"/>
  <c r="L795" i="37"/>
  <c r="L873" i="37"/>
  <c r="L291" i="37"/>
  <c r="L1042" i="37"/>
  <c r="L743" i="37"/>
  <c r="L994" i="37"/>
  <c r="L1070" i="37"/>
  <c r="L263" i="37"/>
  <c r="L278" i="37"/>
  <c r="L394" i="37"/>
  <c r="L51" i="37"/>
  <c r="L117" i="37"/>
  <c r="L658" i="37"/>
  <c r="L903" i="37"/>
  <c r="L277" i="37"/>
  <c r="L360" i="37"/>
  <c r="L548" i="37"/>
  <c r="L78" i="37"/>
  <c r="L1541" i="37"/>
  <c r="L1223" i="37"/>
  <c r="L1429" i="37"/>
  <c r="L35" i="37"/>
  <c r="L1242" i="37"/>
  <c r="L130" i="37"/>
  <c r="L1112" i="37"/>
  <c r="L751" i="37"/>
  <c r="L514" i="37"/>
  <c r="L811" i="37"/>
  <c r="L1400" i="37"/>
  <c r="L591" i="37"/>
  <c r="L1280" i="37"/>
  <c r="L1111" i="37"/>
  <c r="L1245" i="37"/>
  <c r="L192" i="37"/>
  <c r="L458" i="37"/>
  <c r="L1122" i="37"/>
  <c r="L953" i="37"/>
  <c r="L307" i="37"/>
  <c r="L425" i="37"/>
  <c r="L1427" i="37"/>
  <c r="L822" i="37"/>
  <c r="L205" i="37"/>
  <c r="L75" i="37"/>
  <c r="L1567" i="37"/>
  <c r="L1225" i="37"/>
  <c r="L77" i="37"/>
  <c r="L457" i="37"/>
  <c r="L881" i="37"/>
  <c r="L439" i="37"/>
  <c r="L1204" i="37"/>
  <c r="L224" i="37"/>
  <c r="L407" i="37"/>
  <c r="L141" i="37"/>
  <c r="L1012" i="37"/>
  <c r="L524" i="37"/>
  <c r="L488" i="37"/>
  <c r="L773" i="37"/>
  <c r="L646" i="37"/>
  <c r="L805" i="37"/>
  <c r="L1506" i="37"/>
  <c r="L147" i="37"/>
  <c r="L620" i="37"/>
  <c r="L365" i="37"/>
  <c r="L50" i="37"/>
  <c r="L809" i="37"/>
  <c r="L789" i="37"/>
  <c r="L614" i="37"/>
  <c r="L526" i="37"/>
  <c r="L855" i="37"/>
  <c r="L410" i="37"/>
  <c r="L374" i="37"/>
  <c r="L1433" i="37"/>
  <c r="L640" i="37"/>
  <c r="L1238" i="37"/>
  <c r="L1003" i="37"/>
  <c r="L652" i="37"/>
  <c r="L1441" i="37"/>
  <c r="L64" i="37"/>
  <c r="L443" i="37"/>
  <c r="L603" i="37"/>
  <c r="L508" i="37"/>
  <c r="L412" i="37"/>
  <c r="L644" i="37"/>
  <c r="L415" i="37"/>
  <c r="L1291" i="37"/>
  <c r="L604" i="37"/>
  <c r="L1295" i="37"/>
  <c r="L422" i="37"/>
  <c r="L1058" i="37"/>
  <c r="L671" i="37"/>
  <c r="L537" i="37"/>
  <c r="L172" i="37"/>
  <c r="L574" i="37"/>
  <c r="L1393" i="37"/>
  <c r="L1544" i="37"/>
  <c r="L1311" i="37"/>
  <c r="L610" i="37"/>
  <c r="L383" i="37"/>
  <c r="L689" i="37"/>
  <c r="L23" i="37"/>
  <c r="L1068" i="37"/>
  <c r="L1435" i="37"/>
  <c r="L1375" i="37"/>
  <c r="L814" i="37"/>
  <c r="L343" i="37"/>
  <c r="L1209" i="37"/>
  <c r="L1321" i="37"/>
  <c r="L1522" i="37"/>
  <c r="L225" i="37"/>
  <c r="L1420" i="37"/>
  <c r="L1410" i="37"/>
  <c r="L106" i="37"/>
  <c r="L637" i="37"/>
  <c r="L706" i="37"/>
  <c r="L1055" i="37"/>
  <c r="L1372" i="37"/>
  <c r="L531" i="37"/>
  <c r="L1250" i="37"/>
  <c r="L937" i="37"/>
  <c r="L231" i="37"/>
  <c r="L1335" i="37"/>
  <c r="L202" i="37"/>
  <c r="L1219" i="37"/>
  <c r="L284" i="37"/>
  <c r="L1030" i="37"/>
  <c r="L312" i="37"/>
  <c r="L233" i="37"/>
  <c r="L812" i="37"/>
  <c r="L1374" i="37"/>
  <c r="L350" i="37"/>
  <c r="L1422" i="37"/>
  <c r="L1071" i="37"/>
  <c r="L290" i="37"/>
  <c r="L1244" i="37"/>
  <c r="L710" i="37"/>
  <c r="L493" i="37"/>
  <c r="L1296" i="37"/>
  <c r="L428" i="37"/>
  <c r="L255" i="37"/>
  <c r="L17" i="37"/>
  <c r="L527" i="37"/>
  <c r="L633" i="37"/>
  <c r="L434" i="37"/>
  <c r="L1456" i="37"/>
  <c r="L109" i="37"/>
  <c r="L1129" i="37"/>
  <c r="L359" i="37"/>
  <c r="L648" i="37"/>
  <c r="L820" i="37"/>
  <c r="L989" i="37"/>
  <c r="L154" i="37"/>
  <c r="L1298" i="37"/>
  <c r="L68" i="37"/>
  <c r="L491" i="37"/>
  <c r="L701" i="37"/>
  <c r="L890" i="37"/>
  <c r="L1532" i="37"/>
  <c r="L1350" i="37"/>
  <c r="L156" i="37"/>
  <c r="L1200" i="37"/>
  <c r="L1324" i="37"/>
  <c r="L1457" i="37"/>
  <c r="L665" i="37"/>
  <c r="L1124" i="37"/>
  <c r="L975" i="37"/>
  <c r="L1473" i="37"/>
  <c r="L867" i="37"/>
  <c r="L377" i="37"/>
  <c r="L298" i="37"/>
  <c r="L895" i="37"/>
  <c r="L1215" i="37"/>
  <c r="L229" i="37"/>
  <c r="L448" i="37"/>
  <c r="L160" i="37"/>
  <c r="L756" i="37"/>
  <c r="L159" i="37"/>
  <c r="L1183" i="37"/>
  <c r="L153" i="37"/>
  <c r="L1538" i="37"/>
  <c r="L786" i="37"/>
  <c r="L26" i="37"/>
  <c r="L484" i="37"/>
  <c r="L1010" i="37"/>
  <c r="L918" i="37"/>
  <c r="L509" i="37"/>
  <c r="L536" i="37"/>
  <c r="L321" i="37"/>
  <c r="L449" i="37"/>
  <c r="L325" i="37"/>
  <c r="L456" i="37"/>
  <c r="L1398" i="37"/>
  <c r="L1210" i="37"/>
  <c r="L319" i="37"/>
  <c r="L441" i="37"/>
  <c r="L33" i="37"/>
  <c r="L986" i="37"/>
  <c r="L655" i="37"/>
  <c r="L1233" i="37"/>
  <c r="L634" i="37"/>
  <c r="L30" i="37"/>
  <c r="L125" i="37"/>
  <c r="L590" i="37"/>
  <c r="L892" i="37"/>
  <c r="L923" i="37"/>
  <c r="L1022" i="37"/>
  <c r="L1205" i="37"/>
  <c r="L1289" i="37"/>
  <c r="L538" i="37"/>
  <c r="L89" i="37"/>
  <c r="L927" i="37"/>
  <c r="L504" i="37"/>
  <c r="L1360" i="37"/>
  <c r="L148" i="37"/>
  <c r="L1202" i="37"/>
  <c r="L1002" i="37"/>
  <c r="L426" i="37"/>
  <c r="L1332" i="37"/>
  <c r="L928" i="37"/>
  <c r="L893" i="37"/>
  <c r="L1266" i="37"/>
  <c r="L136" i="37"/>
  <c r="L534" i="37"/>
  <c r="L1212" i="37"/>
  <c r="L495" i="37"/>
  <c r="L376" i="37"/>
  <c r="L388" i="37"/>
  <c r="L728" i="37"/>
  <c r="L470" i="37"/>
  <c r="L618" i="37"/>
  <c r="L1292" i="37"/>
  <c r="L1297" i="37"/>
  <c r="L681" i="37"/>
  <c r="L393" i="37"/>
  <c r="L621" i="37"/>
  <c r="L402" i="37"/>
  <c r="L522" i="37"/>
  <c r="L1562" i="37"/>
  <c r="L364" i="37"/>
  <c r="L921" i="37"/>
  <c r="L134" i="37"/>
  <c r="L59" i="37"/>
  <c r="L730" i="37"/>
  <c r="L1081" i="37"/>
  <c r="L261" i="37"/>
  <c r="L247" i="37"/>
  <c r="L667" i="37"/>
  <c r="L628" i="37"/>
  <c r="L1226" i="37"/>
  <c r="L115" i="37"/>
  <c r="L406" i="37"/>
  <c r="L998" i="37"/>
  <c r="L1054" i="37"/>
  <c r="L1272" i="37"/>
  <c r="L948" i="37"/>
  <c r="L1230" i="37"/>
  <c r="L742" i="37"/>
  <c r="L860" i="37"/>
  <c r="L471" i="37"/>
  <c r="L708" i="37"/>
  <c r="L744" i="37"/>
  <c r="L1500" i="37"/>
  <c r="L1428" i="37"/>
  <c r="L674" i="37"/>
  <c r="L980" i="37"/>
  <c r="L768" i="37"/>
  <c r="L888" i="37"/>
  <c r="L1490" i="37"/>
  <c r="L1502" i="37"/>
  <c r="L631" i="37"/>
  <c r="L466" i="37"/>
  <c r="L61" i="37"/>
  <c r="L1069" i="37"/>
  <c r="L978" i="37"/>
  <c r="L1494" i="37"/>
  <c r="L1496" i="37"/>
  <c r="L1262" i="37"/>
  <c r="L699" i="37"/>
  <c r="L521" i="37"/>
  <c r="L1116" i="37"/>
  <c r="L1459" i="37"/>
  <c r="L545" i="37"/>
  <c r="L179" i="37"/>
  <c r="L600" i="37"/>
  <c r="L821" i="37"/>
  <c r="L1442" i="37"/>
  <c r="L83" i="37"/>
  <c r="L289" i="37"/>
  <c r="L735" i="37"/>
  <c r="L931" i="37"/>
  <c r="L558" i="37"/>
  <c r="L962" i="37"/>
  <c r="L195" i="37"/>
  <c r="L1478" i="37"/>
  <c r="L781" i="37"/>
  <c r="L1011" i="37"/>
  <c r="L624" i="37"/>
  <c r="L862" i="37"/>
  <c r="L1120" i="37"/>
  <c r="L110" i="37"/>
  <c r="L981" i="37"/>
  <c r="L90" i="37"/>
  <c r="L28" i="37"/>
  <c r="L480" i="37"/>
  <c r="L1090" i="37"/>
  <c r="L543" i="37"/>
  <c r="L1173" i="37"/>
  <c r="L1450" i="37"/>
  <c r="L679" i="37"/>
  <c r="L135" i="37"/>
  <c r="L651" i="37"/>
  <c r="L1241" i="37"/>
  <c r="L1322" i="37"/>
  <c r="L1313" i="37"/>
  <c r="L288" i="37"/>
  <c r="L1222" i="37"/>
  <c r="L232" i="37"/>
  <c r="L1091" i="37"/>
  <c r="L1128" i="37"/>
  <c r="L914" i="37"/>
  <c r="L157" i="37"/>
  <c r="L269" i="37"/>
  <c r="L1529" i="37"/>
  <c r="L780" i="37"/>
  <c r="L765" i="37"/>
  <c r="L88" i="37"/>
  <c r="L1047" i="37"/>
  <c r="L602" i="37"/>
  <c r="L853" i="37"/>
  <c r="L345" i="37"/>
  <c r="L1099" i="37"/>
  <c r="L703" i="37"/>
  <c r="L1381" i="37"/>
  <c r="L817" i="37"/>
  <c r="L827" i="37"/>
  <c r="L762" i="37"/>
  <c r="L32" i="37"/>
  <c r="L1377" i="37"/>
  <c r="L645" i="37"/>
  <c r="L627" i="37"/>
  <c r="L420" i="37"/>
  <c r="L512" i="37"/>
  <c r="L169" i="37"/>
  <c r="L507" i="37"/>
  <c r="L1221" i="37"/>
  <c r="L1548" i="37"/>
  <c r="L563" i="37"/>
  <c r="L984" i="37"/>
  <c r="L1206" i="37"/>
  <c r="L1169" i="37"/>
  <c r="L983" i="37"/>
  <c r="L145" i="37"/>
  <c r="L944" i="37"/>
  <c r="L299" i="37"/>
  <c r="L1413" i="37"/>
  <c r="L816" i="37"/>
  <c r="L362" i="37"/>
  <c r="L1286" i="37"/>
  <c r="L481" i="37"/>
  <c r="L520" i="37"/>
  <c r="L285" i="37"/>
  <c r="L1395" i="37"/>
  <c r="L960" i="37"/>
  <c r="L259" i="37"/>
  <c r="L1343" i="37"/>
  <c r="L1353" i="37"/>
  <c r="L1077" i="37"/>
  <c r="L242" i="37"/>
  <c r="L1455" i="37"/>
  <c r="L332" i="37"/>
  <c r="L1168" i="37"/>
  <c r="L181" i="37"/>
  <c r="L1309" i="37"/>
  <c r="L387" i="37"/>
  <c r="L6" i="37"/>
  <c r="L414" i="37"/>
  <c r="L1476" i="37"/>
  <c r="L1370" i="37"/>
  <c r="L446" i="37"/>
  <c r="L211" i="37"/>
  <c r="L385" i="37"/>
  <c r="L116" i="37"/>
  <c r="L1474" i="37"/>
  <c r="L1271" i="37"/>
  <c r="L630" i="37"/>
  <c r="L104" i="37"/>
  <c r="L729" i="37"/>
  <c r="L70" i="37"/>
  <c r="L1507" i="37"/>
  <c r="L556" i="37"/>
  <c r="L1451" i="37"/>
  <c r="L1093" i="37"/>
  <c r="L1074" i="37"/>
  <c r="L1516" i="37"/>
  <c r="L949" i="37"/>
  <c r="L1279" i="37"/>
  <c r="L265" i="37"/>
  <c r="L47" i="37"/>
  <c r="L293" i="37"/>
  <c r="L474" i="37"/>
  <c r="L107" i="37"/>
  <c r="L292" i="37"/>
  <c r="L839" i="37"/>
  <c r="L1195" i="37"/>
  <c r="L1333" i="37"/>
  <c r="L1367" i="37"/>
  <c r="L961" i="37"/>
  <c r="L1307" i="37"/>
  <c r="L1224" i="37"/>
  <c r="L868" i="37"/>
  <c r="L1127" i="37"/>
  <c r="L965" i="37"/>
  <c r="L1304" i="37"/>
  <c r="L1188" i="37"/>
  <c r="L1192" i="37"/>
  <c r="L670" i="37"/>
  <c r="L311" i="37"/>
  <c r="L1555" i="37"/>
  <c r="L1445" i="37"/>
  <c r="L461" i="37"/>
  <c r="L560" i="37"/>
  <c r="L1319" i="37"/>
  <c r="L234" i="37"/>
  <c r="L804" i="37"/>
  <c r="L42" i="37"/>
  <c r="L1312" i="37"/>
  <c r="L1227" i="37"/>
  <c r="L1523" i="37"/>
  <c r="L663" i="37"/>
  <c r="L142" i="37"/>
  <c r="L370" i="37"/>
  <c r="L1082" i="37"/>
  <c r="L576" i="37"/>
  <c r="L1378" i="37"/>
  <c r="L1147" i="37"/>
  <c r="L738" i="37"/>
  <c r="L146" i="37"/>
  <c r="L970" i="37"/>
  <c r="L519" i="37"/>
  <c r="L178" i="37"/>
  <c r="L58" i="37"/>
  <c r="L693" i="37"/>
  <c r="L369" i="37"/>
  <c r="L175" i="37"/>
  <c r="L499" i="37"/>
  <c r="L1080" i="37"/>
  <c r="L1352" i="37"/>
  <c r="L831" i="37"/>
  <c r="L1498" i="37"/>
  <c r="L1252" i="37"/>
  <c r="L764" i="37"/>
  <c r="L1179" i="37"/>
  <c r="L212" i="37"/>
  <c r="L1510" i="37"/>
  <c r="L569" i="37"/>
  <c r="L564" i="37"/>
  <c r="L476" i="37"/>
  <c r="L1259" i="37"/>
  <c r="L587" i="37"/>
  <c r="L1220" i="37"/>
  <c r="L477" i="37"/>
  <c r="L1458" i="37"/>
  <c r="L769" i="37"/>
  <c r="L615" i="37"/>
  <c r="L401" i="37"/>
  <c r="L14" i="37"/>
  <c r="L37" i="37"/>
  <c r="L734" i="37"/>
  <c r="L1175" i="37"/>
  <c r="L739" i="37"/>
  <c r="L334" i="37"/>
  <c r="L712" i="37"/>
  <c r="L1203" i="37"/>
  <c r="L1568" i="37"/>
  <c r="L1519" i="37"/>
  <c r="L294" i="37"/>
  <c r="L1535" i="37"/>
  <c r="L227" i="37"/>
  <c r="M1637" i="13"/>
  <c r="M1636" i="13"/>
  <c r="M877" i="13"/>
  <c r="M1631" i="13"/>
  <c r="M1632" i="13"/>
  <c r="M1630" i="13"/>
  <c r="M1627" i="13"/>
  <c r="M1628" i="13"/>
  <c r="M1624" i="13"/>
  <c r="M1618" i="13"/>
  <c r="M1623" i="13"/>
  <c r="M1621" i="13"/>
  <c r="M1620" i="13"/>
  <c r="M1619" i="13"/>
  <c r="M1612" i="13"/>
  <c r="M1615" i="13"/>
  <c r="M1616" i="13"/>
  <c r="M1608" i="13"/>
  <c r="M1610" i="13"/>
  <c r="M1605" i="13"/>
  <c r="M1603" i="13"/>
  <c r="M1598" i="13"/>
  <c r="M844" i="13"/>
  <c r="M1597" i="13"/>
  <c r="M1601" i="13"/>
  <c r="M1599" i="13"/>
  <c r="M1600" i="13"/>
  <c r="M1595" i="13"/>
  <c r="M1593" i="13"/>
  <c r="M1594" i="13"/>
  <c r="M1590" i="13"/>
  <c r="M1592" i="13"/>
  <c r="M1588" i="13"/>
  <c r="M1589" i="13"/>
  <c r="M1587" i="13"/>
  <c r="M1586" i="13"/>
  <c r="M1583" i="13"/>
  <c r="M1584" i="13"/>
  <c r="M1582" i="13"/>
  <c r="M1581" i="13"/>
  <c r="M1580" i="13"/>
  <c r="M1569" i="13"/>
  <c r="M1566" i="13"/>
  <c r="M1565" i="13"/>
  <c r="M1562" i="13"/>
  <c r="M1564" i="13"/>
  <c r="M1559" i="13"/>
  <c r="M1555" i="13"/>
  <c r="M1553" i="13"/>
  <c r="M1552" i="13"/>
  <c r="M1550" i="13"/>
  <c r="M1554" i="13"/>
  <c r="M1549" i="13"/>
  <c r="M1544" i="13"/>
  <c r="M1538" i="13"/>
  <c r="M1545" i="13"/>
  <c r="M1537" i="13"/>
  <c r="M1539" i="13"/>
  <c r="M1536" i="13"/>
  <c r="M1542" i="13"/>
  <c r="M1525" i="13"/>
  <c r="M1533" i="13"/>
  <c r="M1527" i="13"/>
  <c r="M1531" i="13"/>
  <c r="M1534" i="13"/>
  <c r="M1528" i="13"/>
  <c r="M1532" i="13"/>
  <c r="M1530" i="13"/>
  <c r="M1522" i="13"/>
  <c r="M1114" i="13"/>
  <c r="M1521" i="13"/>
  <c r="M1520" i="13"/>
  <c r="M1518" i="13"/>
  <c r="M1517" i="13"/>
  <c r="M1516" i="13"/>
  <c r="M1515" i="13"/>
  <c r="M1513" i="13"/>
  <c r="M1511" i="13"/>
  <c r="M1508" i="13"/>
  <c r="M1239" i="13"/>
  <c r="M1501" i="13"/>
  <c r="M1500" i="13"/>
  <c r="M1491" i="13"/>
  <c r="M1488" i="13"/>
  <c r="M1496" i="13"/>
  <c r="M1492" i="13"/>
  <c r="M1495" i="13"/>
  <c r="M1489" i="13"/>
  <c r="M1494" i="13"/>
  <c r="M1497" i="13"/>
  <c r="M1490" i="13"/>
  <c r="M1493" i="13"/>
  <c r="M1482" i="13"/>
  <c r="M1485" i="13"/>
  <c r="M1484" i="13"/>
  <c r="M1483" i="13"/>
  <c r="M1480" i="13"/>
  <c r="M1474" i="13"/>
  <c r="M1473" i="13"/>
  <c r="M1472" i="13"/>
  <c r="M1477" i="13"/>
  <c r="M1475" i="13"/>
  <c r="M1465" i="13"/>
  <c r="M372" i="13"/>
  <c r="M1469" i="13"/>
  <c r="M1468" i="13"/>
  <c r="M1467" i="13"/>
  <c r="M1463" i="13"/>
  <c r="M1458" i="13"/>
  <c r="M1454" i="13"/>
  <c r="M1457" i="13"/>
  <c r="M1456" i="13"/>
  <c r="M1453" i="13"/>
  <c r="M1455" i="13"/>
  <c r="M1459" i="13"/>
  <c r="M1449" i="13"/>
  <c r="M1448" i="13"/>
  <c r="M1445" i="13"/>
  <c r="M1444" i="13"/>
  <c r="M1441" i="13"/>
  <c r="M1440" i="13"/>
  <c r="M1377" i="13"/>
  <c r="M1426" i="13"/>
  <c r="M1430" i="13"/>
  <c r="M1425" i="13"/>
  <c r="M1427" i="13"/>
  <c r="M1429" i="13"/>
  <c r="M1008" i="13"/>
  <c r="M875" i="13"/>
  <c r="M1422" i="13"/>
  <c r="M1428" i="13"/>
  <c r="M1424" i="13"/>
  <c r="M1419" i="13"/>
  <c r="M445" i="13"/>
  <c r="M1417" i="13"/>
  <c r="M1418" i="13"/>
  <c r="M1415" i="13"/>
  <c r="M1410" i="13"/>
  <c r="M1413" i="13"/>
  <c r="M1416" i="13"/>
  <c r="M1411" i="13"/>
  <c r="M1403" i="13"/>
  <c r="M446" i="13"/>
  <c r="M582" i="13"/>
  <c r="M1407" i="13"/>
  <c r="M1406" i="13"/>
  <c r="M1408" i="13"/>
  <c r="M1402" i="13"/>
  <c r="M1401" i="13"/>
  <c r="M1395" i="13"/>
  <c r="M1392" i="13"/>
  <c r="M1399" i="13"/>
  <c r="M1398" i="13"/>
  <c r="M1394" i="13"/>
  <c r="M1393" i="13"/>
  <c r="M1396" i="13"/>
  <c r="M1397" i="13"/>
  <c r="M1387" i="13"/>
  <c r="M1384" i="13"/>
  <c r="M1385" i="13"/>
  <c r="M1383" i="13"/>
  <c r="M1378" i="13"/>
  <c r="M1379" i="13"/>
  <c r="M1376" i="13"/>
  <c r="M1363" i="13"/>
  <c r="M1357" i="13"/>
  <c r="M1356" i="13"/>
  <c r="M1353" i="13"/>
  <c r="M1358" i="13"/>
  <c r="M1354" i="13"/>
  <c r="M1341" i="13"/>
  <c r="M1347" i="13"/>
  <c r="M1335" i="13"/>
  <c r="M1344" i="13"/>
  <c r="M656" i="13"/>
  <c r="M1343" i="13"/>
  <c r="M1142" i="13"/>
  <c r="M1339" i="13"/>
  <c r="M1338" i="13"/>
  <c r="M1340" i="13"/>
  <c r="M378" i="13"/>
  <c r="M1334" i="13"/>
  <c r="M1328" i="13"/>
  <c r="M96" i="13"/>
  <c r="M1330" i="13"/>
  <c r="M1325" i="13"/>
  <c r="M1329" i="13"/>
  <c r="M1327" i="13"/>
  <c r="M1365" i="13"/>
  <c r="M1318" i="13"/>
  <c r="M833" i="13"/>
  <c r="M1319" i="13"/>
  <c r="M1322" i="13"/>
  <c r="M1315" i="13"/>
  <c r="M484" i="13"/>
  <c r="M1310" i="13"/>
  <c r="M1314" i="13"/>
  <c r="M1306" i="13"/>
  <c r="M1305" i="13"/>
  <c r="M1298" i="13"/>
  <c r="M1292" i="13"/>
  <c r="M1287" i="13"/>
  <c r="M1286" i="13"/>
  <c r="M1291" i="13"/>
  <c r="M1293" i="13"/>
  <c r="M1288" i="13"/>
  <c r="M1290" i="13"/>
  <c r="M1283" i="13"/>
  <c r="M1280" i="13"/>
  <c r="M1279" i="13"/>
  <c r="M1282" i="13"/>
  <c r="M1284" i="13"/>
  <c r="M1281" i="13"/>
  <c r="M1273" i="13"/>
  <c r="M1271" i="13"/>
  <c r="M1268" i="13"/>
  <c r="M1274" i="13"/>
  <c r="M1270" i="13"/>
  <c r="M1541" i="13"/>
  <c r="M1272" i="13"/>
  <c r="M1265" i="13"/>
  <c r="M1260" i="13"/>
  <c r="M1259" i="13"/>
  <c r="M1261" i="13"/>
  <c r="M1253" i="13"/>
  <c r="M1252" i="13"/>
  <c r="M1249" i="13"/>
  <c r="M1297" i="13"/>
  <c r="M1251" i="13"/>
  <c r="M1248" i="13"/>
  <c r="M1246" i="13"/>
  <c r="M1243" i="13"/>
  <c r="M1242" i="13"/>
  <c r="M1238" i="13"/>
  <c r="M1231" i="13"/>
  <c r="M1230" i="13"/>
  <c r="M1222" i="13"/>
  <c r="M1226" i="13"/>
  <c r="M1225" i="13"/>
  <c r="M1220" i="13"/>
  <c r="M1221" i="13"/>
  <c r="M1224" i="13"/>
  <c r="M1219" i="13"/>
  <c r="M1223" i="13"/>
  <c r="M1217" i="13"/>
  <c r="M1218" i="13"/>
  <c r="M1214" i="13"/>
  <c r="M1212" i="13"/>
  <c r="M1210" i="13"/>
  <c r="M1211" i="13"/>
  <c r="M1209" i="13"/>
  <c r="M1206" i="13"/>
  <c r="M1202" i="13"/>
  <c r="M1213" i="13"/>
  <c r="M1205" i="13"/>
  <c r="M1203" i="13"/>
  <c r="M1200" i="13"/>
  <c r="M1201" i="13"/>
  <c r="M1194" i="13"/>
  <c r="M1192" i="13"/>
  <c r="M1191" i="13"/>
  <c r="M1197" i="13"/>
  <c r="M1196" i="13"/>
  <c r="M1190" i="13"/>
  <c r="M1193" i="13"/>
  <c r="M1198" i="13"/>
  <c r="M1189" i="13"/>
  <c r="M1186" i="13"/>
  <c r="M1181" i="13"/>
  <c r="M1183" i="13"/>
  <c r="M1182" i="13"/>
  <c r="M1174" i="13"/>
  <c r="M1187" i="13"/>
  <c r="M1177" i="13"/>
  <c r="M1176" i="13"/>
  <c r="M1169" i="13"/>
  <c r="M1092" i="13"/>
  <c r="M1091" i="13"/>
  <c r="M1085" i="13"/>
  <c r="M1086" i="13"/>
  <c r="M1082" i="13"/>
  <c r="M1087" i="13"/>
  <c r="M1084" i="13"/>
  <c r="M1081" i="13"/>
  <c r="M1079" i="13"/>
  <c r="M1083" i="13"/>
  <c r="M1080" i="13"/>
  <c r="M1077" i="13"/>
  <c r="M1076" i="13"/>
  <c r="M1073" i="13"/>
  <c r="M1075" i="13"/>
  <c r="M1071" i="13"/>
  <c r="M1074" i="13"/>
  <c r="M1072" i="13"/>
  <c r="M1058" i="13"/>
  <c r="M1063" i="13"/>
  <c r="M1064" i="13"/>
  <c r="M1059" i="13"/>
  <c r="M1066" i="13"/>
  <c r="M1061" i="13"/>
  <c r="M1062" i="13"/>
  <c r="M1065" i="13"/>
  <c r="M1060" i="13"/>
  <c r="M1051" i="13"/>
  <c r="M1055" i="13"/>
  <c r="M1053" i="13"/>
  <c r="M1054" i="13"/>
  <c r="M1052" i="13"/>
  <c r="M1048" i="13"/>
  <c r="M1043" i="13"/>
  <c r="M1040" i="13"/>
  <c r="M1038" i="13"/>
  <c r="M1039" i="13"/>
  <c r="M1033" i="13"/>
  <c r="M1035" i="13"/>
  <c r="M1044" i="13"/>
  <c r="M1034" i="13"/>
  <c r="M1031" i="13"/>
  <c r="M1030" i="13"/>
  <c r="M1029" i="13"/>
  <c r="M1028" i="13"/>
  <c r="M1018" i="13"/>
  <c r="M1013" i="13"/>
  <c r="M1015" i="13"/>
  <c r="M1009" i="13"/>
  <c r="M736" i="13"/>
  <c r="M1002" i="13"/>
  <c r="M1004" i="13"/>
  <c r="M1001" i="13"/>
  <c r="M1003" i="13"/>
  <c r="M998" i="13"/>
  <c r="M999" i="13"/>
  <c r="M1345" i="13"/>
  <c r="M988" i="13"/>
  <c r="M1000" i="13"/>
  <c r="M991" i="13"/>
  <c r="M990" i="13"/>
  <c r="M989" i="13"/>
  <c r="M307" i="13"/>
  <c r="M377" i="13"/>
  <c r="M984" i="13"/>
  <c r="M370" i="13"/>
  <c r="M982" i="13"/>
  <c r="M981" i="13"/>
  <c r="M980" i="13"/>
  <c r="M165" i="13"/>
  <c r="M979" i="13"/>
  <c r="M978" i="13"/>
  <c r="M969" i="13"/>
  <c r="M352" i="13"/>
  <c r="M973" i="13"/>
  <c r="M968" i="13"/>
  <c r="M967" i="13"/>
  <c r="M1382" i="13"/>
  <c r="M975" i="13"/>
  <c r="M974" i="13"/>
  <c r="M972" i="13"/>
  <c r="M971" i="13"/>
  <c r="M965" i="13"/>
  <c r="M964" i="13"/>
  <c r="M963" i="13"/>
  <c r="M962" i="13"/>
  <c r="M961" i="13"/>
  <c r="M960" i="13"/>
  <c r="M952" i="13"/>
  <c r="M948" i="13"/>
  <c r="M943" i="13"/>
  <c r="M941" i="13"/>
  <c r="M946" i="13"/>
  <c r="M942" i="13"/>
  <c r="M944" i="13"/>
  <c r="M947" i="13"/>
  <c r="M936" i="13"/>
  <c r="M935" i="13"/>
  <c r="M933" i="13"/>
  <c r="M934" i="13"/>
  <c r="M929" i="13"/>
  <c r="M928" i="13"/>
  <c r="M923" i="13"/>
  <c r="M927" i="13"/>
  <c r="M924" i="13"/>
  <c r="M922" i="13"/>
  <c r="M918" i="13"/>
  <c r="M913" i="13"/>
  <c r="M916" i="13"/>
  <c r="M919" i="13"/>
  <c r="M917" i="13"/>
  <c r="M914" i="13"/>
  <c r="M915" i="13"/>
  <c r="M904" i="13"/>
  <c r="M908" i="13"/>
  <c r="M910" i="13"/>
  <c r="M905" i="13"/>
  <c r="M903" i="13"/>
  <c r="M906" i="13"/>
  <c r="M911" i="13"/>
  <c r="M902" i="13"/>
  <c r="M901" i="13"/>
  <c r="M898" i="13"/>
  <c r="M897" i="13"/>
  <c r="M896" i="13"/>
  <c r="M894" i="13"/>
  <c r="M893" i="13"/>
  <c r="M885" i="13"/>
  <c r="M884" i="13"/>
  <c r="M874" i="13"/>
  <c r="M876" i="13"/>
  <c r="M880" i="13"/>
  <c r="M54" i="13"/>
  <c r="M879" i="13"/>
  <c r="M873" i="13"/>
  <c r="M868" i="13"/>
  <c r="M865" i="13"/>
  <c r="M1346" i="13"/>
  <c r="M863" i="13"/>
  <c r="M729" i="13"/>
  <c r="M864" i="13"/>
  <c r="M867" i="13"/>
  <c r="M857" i="13"/>
  <c r="M859" i="13"/>
  <c r="M858" i="13"/>
  <c r="M1609" i="13"/>
  <c r="M235" i="13"/>
  <c r="M849" i="13"/>
  <c r="M851" i="13"/>
  <c r="M1326" i="13"/>
  <c r="M852" i="13"/>
  <c r="M847" i="13"/>
  <c r="M845" i="13"/>
  <c r="M834" i="13"/>
  <c r="M837" i="13"/>
  <c r="M703" i="13"/>
  <c r="M836" i="13"/>
  <c r="M831" i="13"/>
  <c r="M835" i="13"/>
  <c r="M832" i="13"/>
  <c r="M1032" i="13"/>
  <c r="M1579" i="13"/>
  <c r="M825" i="13"/>
  <c r="M824" i="13"/>
  <c r="M1163" i="13"/>
  <c r="M1162" i="13"/>
  <c r="M1158" i="13"/>
  <c r="M1159" i="13"/>
  <c r="M1151" i="13"/>
  <c r="M1152" i="13"/>
  <c r="M467" i="13"/>
  <c r="M1146" i="13"/>
  <c r="M1145" i="13"/>
  <c r="M1141" i="13"/>
  <c r="M452" i="13"/>
  <c r="M1143" i="13"/>
  <c r="M1136" i="13"/>
  <c r="M1135" i="13"/>
  <c r="M1137" i="13"/>
  <c r="M1133" i="13"/>
  <c r="M1130" i="13"/>
  <c r="M440" i="13"/>
  <c r="M1132" i="13"/>
  <c r="M1138" i="13"/>
  <c r="M1128" i="13"/>
  <c r="M1125" i="13"/>
  <c r="M1120" i="13"/>
  <c r="M1124" i="13"/>
  <c r="M1122" i="13"/>
  <c r="M1127" i="13"/>
  <c r="M1116" i="13"/>
  <c r="M1111" i="13"/>
  <c r="M1115" i="13"/>
  <c r="M1110" i="13"/>
  <c r="M1109" i="13"/>
  <c r="M1117" i="13"/>
  <c r="M1106" i="13"/>
  <c r="M1103" i="13"/>
  <c r="M1102" i="13"/>
  <c r="M1100" i="13"/>
  <c r="M737" i="13"/>
  <c r="M1629" i="13"/>
  <c r="M735" i="13"/>
  <c r="M727" i="13"/>
  <c r="M728" i="13"/>
  <c r="M856" i="13"/>
  <c r="M730" i="13"/>
  <c r="M725" i="13"/>
  <c r="M720" i="13"/>
  <c r="M723" i="13"/>
  <c r="M719" i="13"/>
  <c r="M731" i="13"/>
  <c r="M251" i="13"/>
  <c r="M718" i="13"/>
  <c r="M717" i="13"/>
  <c r="M716" i="13"/>
  <c r="M721" i="13"/>
  <c r="M706" i="13"/>
  <c r="M707" i="13"/>
  <c r="M708" i="13"/>
  <c r="M714" i="13"/>
  <c r="M1462" i="13"/>
  <c r="M704" i="13"/>
  <c r="M697" i="13"/>
  <c r="M1296" i="13"/>
  <c r="M698" i="13"/>
  <c r="M696" i="13"/>
  <c r="M1452" i="13"/>
  <c r="M691" i="13"/>
  <c r="M758" i="13"/>
  <c r="M829" i="13"/>
  <c r="M687" i="13"/>
  <c r="M686" i="13"/>
  <c r="M679" i="13"/>
  <c r="M678" i="13"/>
  <c r="M673" i="13"/>
  <c r="M672" i="13"/>
  <c r="M666" i="13"/>
  <c r="M670" i="13"/>
  <c r="M665" i="13"/>
  <c r="M668" i="13"/>
  <c r="M669" i="13"/>
  <c r="M661" i="13"/>
  <c r="M659" i="13"/>
  <c r="M662" i="13"/>
  <c r="M657" i="13"/>
  <c r="M655" i="13"/>
  <c r="M648" i="13"/>
  <c r="M650" i="13"/>
  <c r="M647" i="13"/>
  <c r="M645" i="13"/>
  <c r="M653" i="13"/>
  <c r="M652" i="13"/>
  <c r="M646" i="13"/>
  <c r="M642" i="13"/>
  <c r="M640" i="13"/>
  <c r="M641" i="13"/>
  <c r="M635" i="13"/>
  <c r="M638" i="13"/>
  <c r="M639" i="13"/>
  <c r="M637" i="13"/>
  <c r="M636" i="13"/>
  <c r="M629" i="13"/>
  <c r="M632" i="13"/>
  <c r="M630" i="13"/>
  <c r="M628" i="13"/>
  <c r="M677" i="13"/>
  <c r="M626" i="13"/>
  <c r="M1308" i="13"/>
  <c r="M622" i="13"/>
  <c r="M621" i="13"/>
  <c r="M623" i="13"/>
  <c r="M618" i="13"/>
  <c r="M617" i="13"/>
  <c r="M611" i="13"/>
  <c r="M610" i="13"/>
  <c r="M605" i="13"/>
  <c r="M606" i="13"/>
  <c r="M601" i="13"/>
  <c r="M600" i="13"/>
  <c r="M604" i="13"/>
  <c r="M595" i="13"/>
  <c r="M592" i="13"/>
  <c r="M596" i="13"/>
  <c r="M594" i="13"/>
  <c r="M591" i="13"/>
  <c r="M597" i="13"/>
  <c r="M593" i="13"/>
  <c r="M583" i="13"/>
  <c r="M580" i="13"/>
  <c r="M581" i="13"/>
  <c r="M584" i="13"/>
  <c r="M578" i="13"/>
  <c r="M579" i="13"/>
  <c r="M1404" i="13"/>
  <c r="M574" i="13"/>
  <c r="M573" i="13"/>
  <c r="M575" i="13"/>
  <c r="M572" i="13"/>
  <c r="M570" i="13"/>
  <c r="M571" i="13"/>
  <c r="M569" i="13"/>
  <c r="M568" i="13"/>
  <c r="M566" i="13"/>
  <c r="M565" i="13"/>
  <c r="M562" i="13"/>
  <c r="M563" i="13"/>
  <c r="M557" i="13"/>
  <c r="M559" i="13"/>
  <c r="M558" i="13"/>
  <c r="M554" i="13"/>
  <c r="M564" i="13"/>
  <c r="M555" i="13"/>
  <c r="M553" i="13"/>
  <c r="M550" i="13"/>
  <c r="M549" i="13"/>
  <c r="M542" i="13"/>
  <c r="M541" i="13"/>
  <c r="M536" i="13"/>
  <c r="M534" i="13"/>
  <c r="M535" i="13"/>
  <c r="M531" i="13"/>
  <c r="M532" i="13"/>
  <c r="M528" i="13"/>
  <c r="M523" i="13"/>
  <c r="M513" i="13"/>
  <c r="M526" i="13"/>
  <c r="M527" i="13"/>
  <c r="M519" i="13"/>
  <c r="M520" i="13"/>
  <c r="M516" i="13"/>
  <c r="M512" i="13"/>
  <c r="M514" i="13"/>
  <c r="M524" i="13"/>
  <c r="M511" i="13"/>
  <c r="M508" i="13"/>
  <c r="M506" i="13"/>
  <c r="M507" i="13"/>
  <c r="M843" i="13"/>
  <c r="M502" i="13"/>
  <c r="M500" i="13"/>
  <c r="M501" i="13"/>
  <c r="M493" i="13"/>
  <c r="M495" i="13"/>
  <c r="M490" i="13"/>
  <c r="M492" i="13"/>
  <c r="M491" i="13"/>
  <c r="M496" i="13"/>
  <c r="M497" i="13"/>
  <c r="M487" i="13"/>
  <c r="M494" i="13"/>
  <c r="M486" i="13"/>
  <c r="M485" i="13"/>
  <c r="M1309" i="13"/>
  <c r="M483" i="13"/>
  <c r="M480" i="13"/>
  <c r="M479" i="13"/>
  <c r="M472" i="13"/>
  <c r="M470" i="13"/>
  <c r="M464" i="13"/>
  <c r="M461" i="13"/>
  <c r="M463" i="13"/>
  <c r="M1421" i="13"/>
  <c r="M462" i="13"/>
  <c r="M1155" i="13"/>
  <c r="M459" i="13"/>
  <c r="M468" i="13"/>
  <c r="M460" i="13"/>
  <c r="M455" i="13"/>
  <c r="M454" i="13"/>
  <c r="M1414" i="13"/>
  <c r="M1144" i="13"/>
  <c r="M453" i="13"/>
  <c r="M449" i="13"/>
  <c r="M444" i="13"/>
  <c r="M1131" i="13"/>
  <c r="M1405" i="13"/>
  <c r="M317" i="13"/>
  <c r="M448" i="13"/>
  <c r="M432" i="13"/>
  <c r="M435" i="13"/>
  <c r="M434" i="13"/>
  <c r="M437" i="13"/>
  <c r="M436" i="13"/>
  <c r="M1123" i="13"/>
  <c r="M1121" i="13"/>
  <c r="M1258" i="13"/>
  <c r="M431" i="13"/>
  <c r="M1461" i="13"/>
  <c r="M426" i="13"/>
  <c r="M1386" i="13"/>
  <c r="M428" i="13"/>
  <c r="M1108" i="13"/>
  <c r="M420" i="13"/>
  <c r="M418" i="13"/>
  <c r="M417" i="13"/>
  <c r="M416" i="13"/>
  <c r="M412" i="13"/>
  <c r="M1099" i="13"/>
  <c r="M816" i="13"/>
  <c r="M59" i="13"/>
  <c r="M808" i="13"/>
  <c r="M812" i="13"/>
  <c r="M813" i="13"/>
  <c r="M738" i="13"/>
  <c r="M807" i="13"/>
  <c r="M811" i="13"/>
  <c r="M810" i="13"/>
  <c r="M806" i="13"/>
  <c r="M802" i="13"/>
  <c r="M804" i="13"/>
  <c r="M801" i="13"/>
  <c r="M795" i="13"/>
  <c r="M243" i="13"/>
  <c r="M789" i="13"/>
  <c r="M791" i="13"/>
  <c r="M794" i="13"/>
  <c r="M800" i="13"/>
  <c r="M790" i="13"/>
  <c r="M788" i="13"/>
  <c r="M793" i="13"/>
  <c r="M780" i="13"/>
  <c r="M784" i="13"/>
  <c r="M778" i="13"/>
  <c r="M783" i="13"/>
  <c r="M777" i="13"/>
  <c r="M776" i="13"/>
  <c r="M781" i="13"/>
  <c r="M785" i="13"/>
  <c r="M771" i="13"/>
  <c r="M772" i="13"/>
  <c r="M770" i="13"/>
  <c r="M768" i="13"/>
  <c r="M767" i="13"/>
  <c r="M769" i="13"/>
  <c r="M766" i="13"/>
  <c r="M765" i="13"/>
  <c r="M759" i="13"/>
  <c r="M757" i="13"/>
  <c r="M754" i="13"/>
  <c r="M753" i="13"/>
  <c r="M338" i="13"/>
  <c r="M337" i="13"/>
  <c r="M336" i="13"/>
  <c r="M332" i="13"/>
  <c r="M331" i="13"/>
  <c r="M327" i="13"/>
  <c r="M330" i="13"/>
  <c r="M326" i="13"/>
  <c r="M325" i="13"/>
  <c r="M321" i="13"/>
  <c r="M319" i="13"/>
  <c r="M316" i="13"/>
  <c r="M315" i="13"/>
  <c r="M318" i="13"/>
  <c r="M311" i="13"/>
  <c r="M322" i="13"/>
  <c r="M442" i="13"/>
  <c r="M447" i="13"/>
  <c r="M309" i="13"/>
  <c r="M443" i="13"/>
  <c r="M310" i="13"/>
  <c r="M306" i="13"/>
  <c r="M860" i="13"/>
  <c r="M308" i="13"/>
  <c r="M303" i="13"/>
  <c r="M298" i="13"/>
  <c r="M297" i="13"/>
  <c r="M295" i="13"/>
  <c r="M296" i="13"/>
  <c r="M299" i="13"/>
  <c r="M292" i="13"/>
  <c r="M291" i="13"/>
  <c r="M293" i="13"/>
  <c r="M290" i="13"/>
  <c r="M288" i="13"/>
  <c r="M286" i="13"/>
  <c r="M287" i="13"/>
  <c r="M285" i="13"/>
  <c r="M1173" i="13"/>
  <c r="M281" i="13"/>
  <c r="M280" i="13"/>
  <c r="M277" i="13"/>
  <c r="M276" i="13"/>
  <c r="M401" i="13"/>
  <c r="M397" i="13"/>
  <c r="M394" i="13"/>
  <c r="M395" i="13"/>
  <c r="M382" i="13"/>
  <c r="M388" i="13"/>
  <c r="M391" i="13"/>
  <c r="M387" i="13"/>
  <c r="M386" i="13"/>
  <c r="M726" i="13"/>
  <c r="M376" i="13"/>
  <c r="M383" i="13"/>
  <c r="M379" i="13"/>
  <c r="M390" i="13"/>
  <c r="M997" i="13"/>
  <c r="M369" i="13"/>
  <c r="M374" i="13"/>
  <c r="M371" i="13"/>
  <c r="M367" i="13"/>
  <c r="M710" i="13"/>
  <c r="M368" i="13"/>
  <c r="M365" i="13"/>
  <c r="M358" i="13"/>
  <c r="M364" i="13"/>
  <c r="M357" i="13"/>
  <c r="M363" i="13"/>
  <c r="M356" i="13"/>
  <c r="M362" i="13"/>
  <c r="M359" i="13"/>
  <c r="M353" i="13"/>
  <c r="M349" i="13"/>
  <c r="M348" i="13"/>
  <c r="M346" i="13"/>
  <c r="M345" i="13"/>
  <c r="M269" i="13"/>
  <c r="M259" i="13"/>
  <c r="M258" i="13"/>
  <c r="M739" i="13"/>
  <c r="M261" i="13"/>
  <c r="M265" i="13"/>
  <c r="M262" i="13"/>
  <c r="M263" i="13"/>
  <c r="M256" i="13"/>
  <c r="M255" i="13"/>
  <c r="M254" i="13"/>
  <c r="M799" i="13"/>
  <c r="M253" i="13"/>
  <c r="M248" i="13"/>
  <c r="M246" i="13"/>
  <c r="M247" i="13"/>
  <c r="M245" i="13"/>
  <c r="M242" i="13"/>
  <c r="M236" i="13"/>
  <c r="M238" i="13"/>
  <c r="M234" i="13"/>
  <c r="M232" i="13"/>
  <c r="M233" i="13"/>
  <c r="M702" i="13"/>
  <c r="M225" i="13"/>
  <c r="M228" i="13"/>
  <c r="M227" i="13"/>
  <c r="M229" i="13"/>
  <c r="M223" i="13"/>
  <c r="M222" i="13"/>
  <c r="M224" i="13"/>
  <c r="M217" i="13"/>
  <c r="M215" i="13"/>
  <c r="M213" i="13"/>
  <c r="M145" i="13"/>
  <c r="M209" i="13"/>
  <c r="M195" i="13"/>
  <c r="M396" i="13"/>
  <c r="M193" i="13"/>
  <c r="M196" i="13"/>
  <c r="M192" i="13"/>
  <c r="M184" i="13"/>
  <c r="M189" i="13"/>
  <c r="M252" i="13"/>
  <c r="M186" i="13"/>
  <c r="M183" i="13"/>
  <c r="M185" i="13"/>
  <c r="M177" i="13"/>
  <c r="M175" i="13"/>
  <c r="M176" i="13"/>
  <c r="M178" i="13"/>
  <c r="M241" i="13"/>
  <c r="M240" i="13"/>
  <c r="M170" i="13"/>
  <c r="M168" i="13"/>
  <c r="M163" i="13"/>
  <c r="M231" i="13"/>
  <c r="M164" i="13"/>
  <c r="M160" i="13"/>
  <c r="M158" i="13"/>
  <c r="M13" i="13"/>
  <c r="M159" i="13"/>
  <c r="M153" i="13"/>
  <c r="M154" i="13"/>
  <c r="M156" i="13"/>
  <c r="M155" i="13"/>
  <c r="M152" i="13"/>
  <c r="M157" i="13"/>
  <c r="M214" i="13"/>
  <c r="M147" i="13"/>
  <c r="M146" i="13"/>
  <c r="M143" i="13"/>
  <c r="M142" i="13"/>
  <c r="M134" i="13"/>
  <c r="M133" i="13"/>
  <c r="M130" i="13"/>
  <c r="M124" i="13"/>
  <c r="M129" i="13"/>
  <c r="M128" i="13"/>
  <c r="M127" i="13"/>
  <c r="M123" i="13"/>
  <c r="M119" i="13"/>
  <c r="M118" i="13"/>
  <c r="M115" i="13"/>
  <c r="M114" i="13"/>
  <c r="M120" i="13"/>
  <c r="M105" i="13"/>
  <c r="M113" i="13"/>
  <c r="M109" i="13"/>
  <c r="M108" i="13"/>
  <c r="M107" i="13"/>
  <c r="M106" i="13"/>
  <c r="M98" i="13"/>
  <c r="M100" i="13"/>
  <c r="M97" i="13"/>
  <c r="M99" i="13"/>
  <c r="M95" i="13"/>
  <c r="M101" i="13"/>
  <c r="M94" i="13"/>
  <c r="M93" i="13"/>
  <c r="M89" i="13"/>
  <c r="M88" i="13"/>
  <c r="M90" i="13"/>
  <c r="M86" i="13"/>
  <c r="M84" i="13"/>
  <c r="M91" i="13"/>
  <c r="M79" i="13"/>
  <c r="M77" i="13"/>
  <c r="M81" i="13"/>
  <c r="M76" i="13"/>
  <c r="M75" i="13"/>
  <c r="M74" i="13"/>
  <c r="M73" i="13"/>
  <c r="M72" i="13"/>
  <c r="M65" i="13"/>
  <c r="M62" i="13"/>
  <c r="M63" i="13"/>
  <c r="M55" i="13"/>
  <c r="M61" i="13"/>
  <c r="M56" i="13"/>
  <c r="M48" i="13"/>
  <c r="M52" i="13"/>
  <c r="M49" i="13"/>
  <c r="M45" i="13"/>
  <c r="M38" i="13"/>
  <c r="M47" i="13"/>
  <c r="M803" i="13"/>
  <c r="M46" i="13"/>
  <c r="M39" i="13"/>
  <c r="M42" i="13"/>
  <c r="M50" i="13"/>
  <c r="M41" i="13"/>
  <c r="M37" i="13"/>
  <c r="M23" i="13"/>
  <c r="M20" i="13"/>
  <c r="M21" i="13"/>
  <c r="M19" i="13"/>
  <c r="M22" i="13"/>
  <c r="M14" i="13"/>
  <c r="M9" i="13"/>
  <c r="M11" i="13"/>
  <c r="M10" i="13"/>
  <c r="M5" i="13"/>
  <c r="M7" i="13"/>
  <c r="L1637" i="13"/>
  <c r="L1636" i="13"/>
  <c r="L877" i="13"/>
  <c r="L1631" i="13"/>
  <c r="L1632" i="13"/>
  <c r="L1630" i="13"/>
  <c r="L1627" i="13"/>
  <c r="L1628" i="13"/>
  <c r="L1624" i="13"/>
  <c r="L1618" i="13"/>
  <c r="L1623" i="13"/>
  <c r="L1621" i="13"/>
  <c r="L1620" i="13"/>
  <c r="L1619" i="13"/>
  <c r="L1612" i="13"/>
  <c r="L1615" i="13"/>
  <c r="L1616" i="13"/>
  <c r="L1608" i="13"/>
  <c r="L1610" i="13"/>
  <c r="L1605" i="13"/>
  <c r="L1603" i="13"/>
  <c r="L1598" i="13"/>
  <c r="L844" i="13"/>
  <c r="L1597" i="13"/>
  <c r="L1601" i="13"/>
  <c r="L1599" i="13"/>
  <c r="L1600" i="13"/>
  <c r="L1595" i="13"/>
  <c r="L1593" i="13"/>
  <c r="L1594" i="13"/>
  <c r="L1590" i="13"/>
  <c r="L1592" i="13"/>
  <c r="L1588" i="13"/>
  <c r="L1589" i="13"/>
  <c r="L1587" i="13"/>
  <c r="L1586" i="13"/>
  <c r="L1583" i="13"/>
  <c r="L1584" i="13"/>
  <c r="L1582" i="13"/>
  <c r="L1581" i="13"/>
  <c r="L1580" i="13"/>
  <c r="L1570" i="13"/>
  <c r="L1569" i="13"/>
  <c r="L1566" i="13"/>
  <c r="L1565" i="13"/>
  <c r="L1562" i="13"/>
  <c r="L1564" i="13"/>
  <c r="L1563" i="13"/>
  <c r="L1560" i="13"/>
  <c r="L1559" i="13"/>
  <c r="L1555" i="13"/>
  <c r="L1553" i="13"/>
  <c r="L1552" i="13"/>
  <c r="L1550" i="13"/>
  <c r="L1554" i="13"/>
  <c r="L1549" i="13"/>
  <c r="L1544" i="13"/>
  <c r="L1538" i="13"/>
  <c r="L1545" i="13"/>
  <c r="L1537" i="13"/>
  <c r="L1539" i="13"/>
  <c r="L1536" i="13"/>
  <c r="L1542" i="13"/>
  <c r="L1525" i="13"/>
  <c r="L1533" i="13"/>
  <c r="L1527" i="13"/>
  <c r="L1531" i="13"/>
  <c r="L1534" i="13"/>
  <c r="L1528" i="13"/>
  <c r="L1532" i="13"/>
  <c r="L1530" i="13"/>
  <c r="L1522" i="13"/>
  <c r="L1114" i="13"/>
  <c r="L1521" i="13"/>
  <c r="L1520" i="13"/>
  <c r="L1518" i="13"/>
  <c r="L1517" i="13"/>
  <c r="L1516" i="13"/>
  <c r="L1515" i="13"/>
  <c r="L1513" i="13"/>
  <c r="L1511" i="13"/>
  <c r="L1508" i="13"/>
  <c r="L1239" i="13"/>
  <c r="L1501" i="13"/>
  <c r="L1500" i="13"/>
  <c r="L1491" i="13"/>
  <c r="L1488" i="13"/>
  <c r="L1496" i="13"/>
  <c r="L1492" i="13"/>
  <c r="L1495" i="13"/>
  <c r="L1489" i="13"/>
  <c r="L1494" i="13"/>
  <c r="L1497" i="13"/>
  <c r="L1490" i="13"/>
  <c r="L1493" i="13"/>
  <c r="L1482" i="13"/>
  <c r="L1485" i="13"/>
  <c r="L1484" i="13"/>
  <c r="L1483" i="13"/>
  <c r="L1480" i="13"/>
  <c r="L1476" i="13"/>
  <c r="L1474" i="13"/>
  <c r="L1481" i="13"/>
  <c r="L1473" i="13"/>
  <c r="L1472" i="13"/>
  <c r="L1477" i="13"/>
  <c r="L1475" i="13"/>
  <c r="L1465" i="13"/>
  <c r="L372" i="13"/>
  <c r="L1469" i="13"/>
  <c r="L1468" i="13"/>
  <c r="L1467" i="13"/>
  <c r="L1463" i="13"/>
  <c r="L1458" i="13"/>
  <c r="L1454" i="13"/>
  <c r="L1457" i="13"/>
  <c r="L1456" i="13"/>
  <c r="L1453" i="13"/>
  <c r="L1455" i="13"/>
  <c r="L1459" i="13"/>
  <c r="L1449" i="13"/>
  <c r="L1448" i="13"/>
  <c r="L1445" i="13"/>
  <c r="L1444" i="13"/>
  <c r="L1441" i="13"/>
  <c r="L1440" i="13"/>
  <c r="L1377" i="13"/>
  <c r="L1426" i="13"/>
  <c r="L1430" i="13"/>
  <c r="L1425" i="13"/>
  <c r="L1427" i="13"/>
  <c r="L1429" i="13"/>
  <c r="L1008" i="13"/>
  <c r="L875" i="13"/>
  <c r="L1422" i="13"/>
  <c r="L1428" i="13"/>
  <c r="L1424" i="13"/>
  <c r="L1419" i="13"/>
  <c r="L445" i="13"/>
  <c r="L1417" i="13"/>
  <c r="L1418" i="13"/>
  <c r="L1415" i="13"/>
  <c r="L1410" i="13"/>
  <c r="L1413" i="13"/>
  <c r="L1416" i="13"/>
  <c r="L1411" i="13"/>
  <c r="L1403" i="13"/>
  <c r="L446" i="13"/>
  <c r="L582" i="13"/>
  <c r="L1407" i="13"/>
  <c r="L1406" i="13"/>
  <c r="L1408" i="13"/>
  <c r="L1402" i="13"/>
  <c r="L1401" i="13"/>
  <c r="L1395" i="13"/>
  <c r="L1392" i="13"/>
  <c r="L1399" i="13"/>
  <c r="L1398" i="13"/>
  <c r="L1394" i="13"/>
  <c r="L1393" i="13"/>
  <c r="L1396" i="13"/>
  <c r="L1397" i="13"/>
  <c r="L1387" i="13"/>
  <c r="L1384" i="13"/>
  <c r="L1385" i="13"/>
  <c r="L1383" i="13"/>
  <c r="L1378" i="13"/>
  <c r="L1379" i="13"/>
  <c r="L1376" i="13"/>
  <c r="L1372" i="13"/>
  <c r="L344" i="13"/>
  <c r="L1363" i="13"/>
  <c r="L1352" i="13"/>
  <c r="L1357" i="13"/>
  <c r="L1356" i="13"/>
  <c r="L1355" i="13"/>
  <c r="L1353" i="13"/>
  <c r="L1358" i="13"/>
  <c r="L1354" i="13"/>
  <c r="L1341" i="13"/>
  <c r="L1347" i="13"/>
  <c r="L1335" i="13"/>
  <c r="L1344" i="13"/>
  <c r="L656" i="13"/>
  <c r="L1343" i="13"/>
  <c r="L1142" i="13"/>
  <c r="L1339" i="13"/>
  <c r="L1338" i="13"/>
  <c r="L1340" i="13"/>
  <c r="L378" i="13"/>
  <c r="L1334" i="13"/>
  <c r="L1328" i="13"/>
  <c r="L96" i="13"/>
  <c r="L1330" i="13"/>
  <c r="L1325" i="13"/>
  <c r="L1329" i="13"/>
  <c r="L1327" i="13"/>
  <c r="L1365" i="13"/>
  <c r="L1318" i="13"/>
  <c r="L833" i="13"/>
  <c r="L1319" i="13"/>
  <c r="L1322" i="13"/>
  <c r="L1315" i="13"/>
  <c r="L484" i="13"/>
  <c r="L1310" i="13"/>
  <c r="L1314" i="13"/>
  <c r="L1306" i="13"/>
  <c r="L1305" i="13"/>
  <c r="L1298" i="13"/>
  <c r="L1292" i="13"/>
  <c r="L1287" i="13"/>
  <c r="L1289" i="13"/>
  <c r="L1286" i="13"/>
  <c r="L1291" i="13"/>
  <c r="L1293" i="13"/>
  <c r="L1288" i="13"/>
  <c r="L1290" i="13"/>
  <c r="L1283" i="13"/>
  <c r="L1280" i="13"/>
  <c r="L1279" i="13"/>
  <c r="L1282" i="13"/>
  <c r="L1284" i="13"/>
  <c r="L1281" i="13"/>
  <c r="L1273" i="13"/>
  <c r="L1271" i="13"/>
  <c r="L1268" i="13"/>
  <c r="L1274" i="13"/>
  <c r="L1270" i="13"/>
  <c r="L1541" i="13"/>
  <c r="L1272" i="13"/>
  <c r="L1265" i="13"/>
  <c r="L1260" i="13"/>
  <c r="L1259" i="13"/>
  <c r="L1261" i="13"/>
  <c r="L1253" i="13"/>
  <c r="L1252" i="13"/>
  <c r="L1249" i="13"/>
  <c r="L1297" i="13"/>
  <c r="L1251" i="13"/>
  <c r="L1248" i="13"/>
  <c r="L1246" i="13"/>
  <c r="L1243" i="13"/>
  <c r="L1242" i="13"/>
  <c r="L1238" i="13"/>
  <c r="L1231" i="13"/>
  <c r="L1230" i="13"/>
  <c r="L1222" i="13"/>
  <c r="L1226" i="13"/>
  <c r="L1225" i="13"/>
  <c r="L1220" i="13"/>
  <c r="L1221" i="13"/>
  <c r="L1224" i="13"/>
  <c r="L1219" i="13"/>
  <c r="L1223" i="13"/>
  <c r="L1217" i="13"/>
  <c r="L1218" i="13"/>
  <c r="L1214" i="13"/>
  <c r="L1212" i="13"/>
  <c r="L1210" i="13"/>
  <c r="L1211" i="13"/>
  <c r="L1209" i="13"/>
  <c r="L1206" i="13"/>
  <c r="L1202" i="13"/>
  <c r="L1213" i="13"/>
  <c r="L1205" i="13"/>
  <c r="L1203" i="13"/>
  <c r="L1200" i="13"/>
  <c r="L1201" i="13"/>
  <c r="L1194" i="13"/>
  <c r="L1192" i="13"/>
  <c r="L1191" i="13"/>
  <c r="L1197" i="13"/>
  <c r="L1196" i="13"/>
  <c r="L1190" i="13"/>
  <c r="L1193" i="13"/>
  <c r="L1198" i="13"/>
  <c r="L1189" i="13"/>
  <c r="L1186" i="13"/>
  <c r="L1181" i="13"/>
  <c r="L1183" i="13"/>
  <c r="L1182" i="13"/>
  <c r="L1174" i="13"/>
  <c r="L1187" i="13"/>
  <c r="L1177" i="13"/>
  <c r="L1176" i="13"/>
  <c r="L1169" i="13"/>
  <c r="L1092" i="13"/>
  <c r="L1091" i="13"/>
  <c r="L1085" i="13"/>
  <c r="L1086" i="13"/>
  <c r="L1082" i="13"/>
  <c r="L1087" i="13"/>
  <c r="L1084" i="13"/>
  <c r="L1081" i="13"/>
  <c r="L1079" i="13"/>
  <c r="L1083" i="13"/>
  <c r="L1080" i="13"/>
  <c r="L1077" i="13"/>
  <c r="L1076" i="13"/>
  <c r="L1073" i="13"/>
  <c r="L1075" i="13"/>
  <c r="L1071" i="13"/>
  <c r="L1074" i="13"/>
  <c r="L1072" i="13"/>
  <c r="L1058" i="13"/>
  <c r="L1063" i="13"/>
  <c r="L1064" i="13"/>
  <c r="L1059" i="13"/>
  <c r="L1066" i="13"/>
  <c r="L1061" i="13"/>
  <c r="L1062" i="13"/>
  <c r="L1065" i="13"/>
  <c r="L1060" i="13"/>
  <c r="L1051" i="13"/>
  <c r="L1055" i="13"/>
  <c r="L1053" i="13"/>
  <c r="L1054" i="13"/>
  <c r="L1052" i="13"/>
  <c r="L1048" i="13"/>
  <c r="L1043" i="13"/>
  <c r="L1040" i="13"/>
  <c r="L1038" i="13"/>
  <c r="L1039" i="13"/>
  <c r="L1033" i="13"/>
  <c r="L1035" i="13"/>
  <c r="L1044" i="13"/>
  <c r="L1034" i="13"/>
  <c r="L1031" i="13"/>
  <c r="L1030" i="13"/>
  <c r="L1029" i="13"/>
  <c r="L1028" i="13"/>
  <c r="L1018" i="13"/>
  <c r="L1013" i="13"/>
  <c r="L1016" i="13"/>
  <c r="L1015" i="13"/>
  <c r="L1014" i="13"/>
  <c r="L1009" i="13"/>
  <c r="L1010" i="13"/>
  <c r="L736" i="13"/>
  <c r="L1002" i="13"/>
  <c r="L1004" i="13"/>
  <c r="L1001" i="13"/>
  <c r="L1003" i="13"/>
  <c r="L998" i="13"/>
  <c r="L999" i="13"/>
  <c r="L1345" i="13"/>
  <c r="L988" i="13"/>
  <c r="L1000" i="13"/>
  <c r="L991" i="13"/>
  <c r="L990" i="13"/>
  <c r="L989" i="13"/>
  <c r="L307" i="13"/>
  <c r="L377" i="13"/>
  <c r="L984" i="13"/>
  <c r="L370" i="13"/>
  <c r="L982" i="13"/>
  <c r="L981" i="13"/>
  <c r="L980" i="13"/>
  <c r="L165" i="13"/>
  <c r="L979" i="13"/>
  <c r="L978" i="13"/>
  <c r="L969" i="13"/>
  <c r="L352" i="13"/>
  <c r="L973" i="13"/>
  <c r="L968" i="13"/>
  <c r="L967" i="13"/>
  <c r="L1382" i="13"/>
  <c r="L975" i="13"/>
  <c r="L974" i="13"/>
  <c r="L972" i="13"/>
  <c r="L971" i="13"/>
  <c r="L965" i="13"/>
  <c r="L964" i="13"/>
  <c r="L963" i="13"/>
  <c r="L962" i="13"/>
  <c r="L961" i="13"/>
  <c r="L960" i="13"/>
  <c r="L899" i="13"/>
  <c r="L952" i="13"/>
  <c r="L948" i="13"/>
  <c r="L943" i="13"/>
  <c r="L941" i="13"/>
  <c r="L946" i="13"/>
  <c r="L944" i="13"/>
  <c r="L947" i="13"/>
  <c r="L936" i="13"/>
  <c r="L935" i="13"/>
  <c r="L933" i="13"/>
  <c r="L934" i="13"/>
  <c r="L929" i="13"/>
  <c r="L928" i="13"/>
  <c r="L923" i="13"/>
  <c r="L927" i="13"/>
  <c r="L924" i="13"/>
  <c r="L922" i="13"/>
  <c r="L918" i="13"/>
  <c r="L913" i="13"/>
  <c r="L916" i="13"/>
  <c r="L919" i="13"/>
  <c r="L917" i="13"/>
  <c r="L914" i="13"/>
  <c r="L915" i="13"/>
  <c r="L904" i="13"/>
  <c r="L908" i="13"/>
  <c r="L910" i="13"/>
  <c r="L905" i="13"/>
  <c r="L903" i="13"/>
  <c r="L906" i="13"/>
  <c r="L911" i="13"/>
  <c r="L902" i="13"/>
  <c r="L901" i="13"/>
  <c r="L898" i="13"/>
  <c r="L897" i="13"/>
  <c r="L896" i="13"/>
  <c r="L894" i="13"/>
  <c r="L893" i="13"/>
  <c r="L885" i="13"/>
  <c r="L884" i="13"/>
  <c r="L874" i="13"/>
  <c r="L876" i="13"/>
  <c r="L880" i="13"/>
  <c r="L54" i="13"/>
  <c r="L879" i="13"/>
  <c r="L873" i="13"/>
  <c r="L868" i="13"/>
  <c r="L865" i="13"/>
  <c r="L1346" i="13"/>
  <c r="L863" i="13"/>
  <c r="L729" i="13"/>
  <c r="L864" i="13"/>
  <c r="L867" i="13"/>
  <c r="L857" i="13"/>
  <c r="L859" i="13"/>
  <c r="L858" i="13"/>
  <c r="L1609" i="13"/>
  <c r="L235" i="13"/>
  <c r="L849" i="13"/>
  <c r="L851" i="13"/>
  <c r="L1326" i="13"/>
  <c r="L852" i="13"/>
  <c r="L847" i="13"/>
  <c r="L845" i="13"/>
  <c r="L834" i="13"/>
  <c r="L837" i="13"/>
  <c r="L703" i="13"/>
  <c r="L836" i="13"/>
  <c r="L831" i="13"/>
  <c r="L835" i="13"/>
  <c r="L832" i="13"/>
  <c r="L1032" i="13"/>
  <c r="L1579" i="13"/>
  <c r="L825" i="13"/>
  <c r="L824" i="13"/>
  <c r="L1163" i="13"/>
  <c r="L1162" i="13"/>
  <c r="L1158" i="13"/>
  <c r="L1157" i="13"/>
  <c r="L1159" i="13"/>
  <c r="L1151" i="13"/>
  <c r="L1156" i="13"/>
  <c r="L1153" i="13"/>
  <c r="L1152" i="13"/>
  <c r="L467" i="13"/>
  <c r="L1146" i="13"/>
  <c r="L1145" i="13"/>
  <c r="L1141" i="13"/>
  <c r="L452" i="13"/>
  <c r="L1143" i="13"/>
  <c r="L1136" i="13"/>
  <c r="L1135" i="13"/>
  <c r="L1137" i="13"/>
  <c r="L1133" i="13"/>
  <c r="L1130" i="13"/>
  <c r="L440" i="13"/>
  <c r="L1132" i="13"/>
  <c r="L1138" i="13"/>
  <c r="L1128" i="13"/>
  <c r="L1125" i="13"/>
  <c r="L1120" i="13"/>
  <c r="L1124" i="13"/>
  <c r="L1122" i="13"/>
  <c r="L1127" i="13"/>
  <c r="L1116" i="13"/>
  <c r="L1111" i="13"/>
  <c r="L1115" i="13"/>
  <c r="L1110" i="13"/>
  <c r="L1109" i="13"/>
  <c r="L1117" i="13"/>
  <c r="L1106" i="13"/>
  <c r="L1103" i="13"/>
  <c r="L1102" i="13"/>
  <c r="L1100" i="13"/>
  <c r="L737" i="13"/>
  <c r="L1629" i="13"/>
  <c r="L735" i="13"/>
  <c r="L727" i="13"/>
  <c r="L728" i="13"/>
  <c r="L856" i="13"/>
  <c r="L730" i="13"/>
  <c r="L725" i="13"/>
  <c r="L720" i="13"/>
  <c r="L723" i="13"/>
  <c r="L719" i="13"/>
  <c r="L731" i="13"/>
  <c r="L251" i="13"/>
  <c r="L718" i="13"/>
  <c r="L717" i="13"/>
  <c r="L716" i="13"/>
  <c r="L721" i="13"/>
  <c r="L706" i="13"/>
  <c r="L707" i="13"/>
  <c r="L708" i="13"/>
  <c r="L714" i="13"/>
  <c r="L1462" i="13"/>
  <c r="L704" i="13"/>
  <c r="L697" i="13"/>
  <c r="L1296" i="13"/>
  <c r="L698" i="13"/>
  <c r="L696" i="13"/>
  <c r="L1452" i="13"/>
  <c r="L691" i="13"/>
  <c r="L758" i="13"/>
  <c r="L829" i="13"/>
  <c r="L687" i="13"/>
  <c r="L686" i="13"/>
  <c r="L679" i="13"/>
  <c r="L678" i="13"/>
  <c r="L673" i="13"/>
  <c r="L672" i="13"/>
  <c r="L666" i="13"/>
  <c r="L670" i="13"/>
  <c r="L665" i="13"/>
  <c r="L668" i="13"/>
  <c r="L669" i="13"/>
  <c r="L661" i="13"/>
  <c r="L659" i="13"/>
  <c r="L662" i="13"/>
  <c r="L657" i="13"/>
  <c r="L655" i="13"/>
  <c r="L648" i="13"/>
  <c r="L650" i="13"/>
  <c r="L647" i="13"/>
  <c r="L645" i="13"/>
  <c r="L653" i="13"/>
  <c r="L652" i="13"/>
  <c r="L646" i="13"/>
  <c r="L642" i="13"/>
  <c r="L640" i="13"/>
  <c r="L641" i="13"/>
  <c r="L635" i="13"/>
  <c r="L638" i="13"/>
  <c r="L639" i="13"/>
  <c r="L637" i="13"/>
  <c r="L636" i="13"/>
  <c r="L629" i="13"/>
  <c r="L632" i="13"/>
  <c r="L630" i="13"/>
  <c r="L628" i="13"/>
  <c r="L677" i="13"/>
  <c r="L626" i="13"/>
  <c r="L1308" i="13"/>
  <c r="L622" i="13"/>
  <c r="L621" i="13"/>
  <c r="L623" i="13"/>
  <c r="L618" i="13"/>
  <c r="L617" i="13"/>
  <c r="L611" i="13"/>
  <c r="L610" i="13"/>
  <c r="L605" i="13"/>
  <c r="L606" i="13"/>
  <c r="L601" i="13"/>
  <c r="L600" i="13"/>
  <c r="L604" i="13"/>
  <c r="L595" i="13"/>
  <c r="L592" i="13"/>
  <c r="L596" i="13"/>
  <c r="L594" i="13"/>
  <c r="L591" i="13"/>
  <c r="L597" i="13"/>
  <c r="L593" i="13"/>
  <c r="L583" i="13"/>
  <c r="L580" i="13"/>
  <c r="L581" i="13"/>
  <c r="L584" i="13"/>
  <c r="L578" i="13"/>
  <c r="L579" i="13"/>
  <c r="L1404" i="13"/>
  <c r="L574" i="13"/>
  <c r="L573" i="13"/>
  <c r="L575" i="13"/>
  <c r="L572" i="13"/>
  <c r="L570" i="13"/>
  <c r="L571" i="13"/>
  <c r="L569" i="13"/>
  <c r="L568" i="13"/>
  <c r="L566" i="13"/>
  <c r="L565" i="13"/>
  <c r="L562" i="13"/>
  <c r="L563" i="13"/>
  <c r="L557" i="13"/>
  <c r="L559" i="13"/>
  <c r="L558" i="13"/>
  <c r="L554" i="13"/>
  <c r="L564" i="13"/>
  <c r="L555" i="13"/>
  <c r="L553" i="13"/>
  <c r="L550" i="13"/>
  <c r="L549" i="13"/>
  <c r="L542" i="13"/>
  <c r="L541" i="13"/>
  <c r="L536" i="13"/>
  <c r="L534" i="13"/>
  <c r="L535" i="13"/>
  <c r="L531" i="13"/>
  <c r="L532" i="13"/>
  <c r="L528" i="13"/>
  <c r="L523" i="13"/>
  <c r="L513" i="13"/>
  <c r="L526" i="13"/>
  <c r="L527" i="13"/>
  <c r="L519" i="13"/>
  <c r="L520" i="13"/>
  <c r="L516" i="13"/>
  <c r="L512" i="13"/>
  <c r="L514" i="13"/>
  <c r="L524" i="13"/>
  <c r="L511" i="13"/>
  <c r="L508" i="13"/>
  <c r="L506" i="13"/>
  <c r="L507" i="13"/>
  <c r="L843" i="13"/>
  <c r="L502" i="13"/>
  <c r="L500" i="13"/>
  <c r="L501" i="13"/>
  <c r="L493" i="13"/>
  <c r="L495" i="13"/>
  <c r="L490" i="13"/>
  <c r="L492" i="13"/>
  <c r="L491" i="13"/>
  <c r="L496" i="13"/>
  <c r="L497" i="13"/>
  <c r="L487" i="13"/>
  <c r="L494" i="13"/>
  <c r="L486" i="13"/>
  <c r="L485" i="13"/>
  <c r="L1309" i="13"/>
  <c r="L483" i="13"/>
  <c r="L480" i="13"/>
  <c r="L479" i="13"/>
  <c r="L472" i="13"/>
  <c r="L470" i="13"/>
  <c r="L464" i="13"/>
  <c r="L461" i="13"/>
  <c r="L463" i="13"/>
  <c r="L1421" i="13"/>
  <c r="L462" i="13"/>
  <c r="L1155" i="13"/>
  <c r="L459" i="13"/>
  <c r="L468" i="13"/>
  <c r="L460" i="13"/>
  <c r="L455" i="13"/>
  <c r="L454" i="13"/>
  <c r="L1414" i="13"/>
  <c r="L1144" i="13"/>
  <c r="L453" i="13"/>
  <c r="L449" i="13"/>
  <c r="L444" i="13"/>
  <c r="L1131" i="13"/>
  <c r="L1405" i="13"/>
  <c r="L317" i="13"/>
  <c r="L448" i="13"/>
  <c r="L432" i="13"/>
  <c r="L435" i="13"/>
  <c r="L434" i="13"/>
  <c r="L437" i="13"/>
  <c r="L436" i="13"/>
  <c r="L1123" i="13"/>
  <c r="L1121" i="13"/>
  <c r="L1258" i="13"/>
  <c r="L431" i="13"/>
  <c r="L1461" i="13"/>
  <c r="L426" i="13"/>
  <c r="L1386" i="13"/>
  <c r="L428" i="13"/>
  <c r="L1108" i="13"/>
  <c r="L420" i="13"/>
  <c r="L418" i="13"/>
  <c r="L417" i="13"/>
  <c r="L416" i="13"/>
  <c r="L412" i="13"/>
  <c r="L1099" i="13"/>
  <c r="L816" i="13"/>
  <c r="L59" i="13"/>
  <c r="L808" i="13"/>
  <c r="L812" i="13"/>
  <c r="L813" i="13"/>
  <c r="L738" i="13"/>
  <c r="L807" i="13"/>
  <c r="L811" i="13"/>
  <c r="L810" i="13"/>
  <c r="L806" i="13"/>
  <c r="L802" i="13"/>
  <c r="L804" i="13"/>
  <c r="L801" i="13"/>
  <c r="L795" i="13"/>
  <c r="L243" i="13"/>
  <c r="L789" i="13"/>
  <c r="L791" i="13"/>
  <c r="L794" i="13"/>
  <c r="L800" i="13"/>
  <c r="L790" i="13"/>
  <c r="L788" i="13"/>
  <c r="L793" i="13"/>
  <c r="L780" i="13"/>
  <c r="L784" i="13"/>
  <c r="L778" i="13"/>
  <c r="L783" i="13"/>
  <c r="L777" i="13"/>
  <c r="L776" i="13"/>
  <c r="L781" i="13"/>
  <c r="L785" i="13"/>
  <c r="L771" i="13"/>
  <c r="L772" i="13"/>
  <c r="L770" i="13"/>
  <c r="L768" i="13"/>
  <c r="L767" i="13"/>
  <c r="L769" i="13"/>
  <c r="L766" i="13"/>
  <c r="L765" i="13"/>
  <c r="L759" i="13"/>
  <c r="L757" i="13"/>
  <c r="L754" i="13"/>
  <c r="L753" i="13"/>
  <c r="L338" i="13"/>
  <c r="L337" i="13"/>
  <c r="L336" i="13"/>
  <c r="L332" i="13"/>
  <c r="L331" i="13"/>
  <c r="L327" i="13"/>
  <c r="L330" i="13"/>
  <c r="L326" i="13"/>
  <c r="L325" i="13"/>
  <c r="L321" i="13"/>
  <c r="L319" i="13"/>
  <c r="L316" i="13"/>
  <c r="L315" i="13"/>
  <c r="L318" i="13"/>
  <c r="L311" i="13"/>
  <c r="L322" i="13"/>
  <c r="L442" i="13"/>
  <c r="L447" i="13"/>
  <c r="L309" i="13"/>
  <c r="L443" i="13"/>
  <c r="L310" i="13"/>
  <c r="L306" i="13"/>
  <c r="L860" i="13"/>
  <c r="L308" i="13"/>
  <c r="L303" i="13"/>
  <c r="L298" i="13"/>
  <c r="L297" i="13"/>
  <c r="L295" i="13"/>
  <c r="L296" i="13"/>
  <c r="L299" i="13"/>
  <c r="L292" i="13"/>
  <c r="L291" i="13"/>
  <c r="L293" i="13"/>
  <c r="L290" i="13"/>
  <c r="L288" i="13"/>
  <c r="L286" i="13"/>
  <c r="L287" i="13"/>
  <c r="L285" i="13"/>
  <c r="L1173" i="13"/>
  <c r="L281" i="13"/>
  <c r="L280" i="13"/>
  <c r="L277" i="13"/>
  <c r="L276" i="13"/>
  <c r="L401" i="13"/>
  <c r="L397" i="13"/>
  <c r="L394" i="13"/>
  <c r="L395" i="13"/>
  <c r="L382" i="13"/>
  <c r="L388" i="13"/>
  <c r="L391" i="13"/>
  <c r="L387" i="13"/>
  <c r="L386" i="13"/>
  <c r="L726" i="13"/>
  <c r="L376" i="13"/>
  <c r="L383" i="13"/>
  <c r="L379" i="13"/>
  <c r="L390" i="13"/>
  <c r="L385" i="13"/>
  <c r="L997" i="13"/>
  <c r="L369" i="13"/>
  <c r="L374" i="13"/>
  <c r="L371" i="13"/>
  <c r="L367" i="13"/>
  <c r="L710" i="13"/>
  <c r="L368" i="13"/>
  <c r="L365" i="13"/>
  <c r="L358" i="13"/>
  <c r="L364" i="13"/>
  <c r="L357" i="13"/>
  <c r="L363" i="13"/>
  <c r="L356" i="13"/>
  <c r="L362" i="13"/>
  <c r="L359" i="13"/>
  <c r="L353" i="13"/>
  <c r="L349" i="13"/>
  <c r="L348" i="13"/>
  <c r="L346" i="13"/>
  <c r="L345" i="13"/>
  <c r="L269" i="13"/>
  <c r="L259" i="13"/>
  <c r="L258" i="13"/>
  <c r="L739" i="13"/>
  <c r="L261" i="13"/>
  <c r="L265" i="13"/>
  <c r="L262" i="13"/>
  <c r="L263" i="13"/>
  <c r="L256" i="13"/>
  <c r="L255" i="13"/>
  <c r="L254" i="13"/>
  <c r="L799" i="13"/>
  <c r="L250" i="13"/>
  <c r="L253" i="13"/>
  <c r="L248" i="13"/>
  <c r="L246" i="13"/>
  <c r="L247" i="13"/>
  <c r="L245" i="13"/>
  <c r="L242" i="13"/>
  <c r="L236" i="13"/>
  <c r="L238" i="13"/>
  <c r="L234" i="13"/>
  <c r="L232" i="13"/>
  <c r="L233" i="13"/>
  <c r="L702" i="13"/>
  <c r="L225" i="13"/>
  <c r="L228" i="13"/>
  <c r="L227" i="13"/>
  <c r="L229" i="13"/>
  <c r="L223" i="13"/>
  <c r="L222" i="13"/>
  <c r="L224" i="13"/>
  <c r="L217" i="13"/>
  <c r="L215" i="13"/>
  <c r="L213" i="13"/>
  <c r="L145" i="13"/>
  <c r="L209" i="13"/>
  <c r="L195" i="13"/>
  <c r="L396" i="13"/>
  <c r="L193" i="13"/>
  <c r="L196" i="13"/>
  <c r="L192" i="13"/>
  <c r="L184" i="13"/>
  <c r="L189" i="13"/>
  <c r="L252" i="13"/>
  <c r="L186" i="13"/>
  <c r="L183" i="13"/>
  <c r="L185" i="13"/>
  <c r="L177" i="13"/>
  <c r="L175" i="13"/>
  <c r="L176" i="13"/>
  <c r="L178" i="13"/>
  <c r="L241" i="13"/>
  <c r="L240" i="13"/>
  <c r="L170" i="13"/>
  <c r="L168" i="13"/>
  <c r="L163" i="13"/>
  <c r="L231" i="13"/>
  <c r="L164" i="13"/>
  <c r="L160" i="13"/>
  <c r="L158" i="13"/>
  <c r="L13" i="13"/>
  <c r="L159" i="13"/>
  <c r="L153" i="13"/>
  <c r="L154" i="13"/>
  <c r="L156" i="13"/>
  <c r="L155" i="13"/>
  <c r="L152" i="13"/>
  <c r="L157" i="13"/>
  <c r="L214" i="13"/>
  <c r="L147" i="13"/>
  <c r="L146" i="13"/>
  <c r="L143" i="13"/>
  <c r="L142" i="13"/>
  <c r="L134" i="13"/>
  <c r="L133" i="13"/>
  <c r="L130" i="13"/>
  <c r="L124" i="13"/>
  <c r="L129" i="13"/>
  <c r="L128" i="13"/>
  <c r="L127" i="13"/>
  <c r="L123" i="13"/>
  <c r="L119" i="13"/>
  <c r="L118" i="13"/>
  <c r="L115" i="13"/>
  <c r="L114" i="13"/>
  <c r="L120" i="13"/>
  <c r="L105" i="13"/>
  <c r="L113" i="13"/>
  <c r="L109" i="13"/>
  <c r="L108" i="13"/>
  <c r="L107" i="13"/>
  <c r="L106" i="13"/>
  <c r="L98" i="13"/>
  <c r="L100" i="13"/>
  <c r="L97" i="13"/>
  <c r="L99" i="13"/>
  <c r="L95" i="13"/>
  <c r="L101" i="13"/>
  <c r="L94" i="13"/>
  <c r="L93" i="13"/>
  <c r="L89" i="13"/>
  <c r="L88" i="13"/>
  <c r="L90" i="13"/>
  <c r="L86" i="13"/>
  <c r="L84" i="13"/>
  <c r="L91" i="13"/>
  <c r="L79" i="13"/>
  <c r="L77" i="13"/>
  <c r="L81" i="13"/>
  <c r="L76" i="13"/>
  <c r="L75" i="13"/>
  <c r="L74" i="13"/>
  <c r="L73" i="13"/>
  <c r="L72" i="13"/>
  <c r="L65" i="13"/>
  <c r="L62" i="13"/>
  <c r="L63" i="13"/>
  <c r="L55" i="13"/>
  <c r="L61" i="13"/>
  <c r="L56" i="13"/>
  <c r="L48" i="13"/>
  <c r="L52" i="13"/>
  <c r="L49" i="13"/>
  <c r="L45" i="13"/>
  <c r="L38" i="13"/>
  <c r="L47" i="13"/>
  <c r="L803" i="13"/>
  <c r="L46" i="13"/>
  <c r="L39" i="13"/>
  <c r="L42" i="13"/>
  <c r="L50" i="13"/>
  <c r="L41" i="13"/>
  <c r="L37" i="13"/>
  <c r="L23" i="13"/>
  <c r="L20" i="13"/>
  <c r="L21" i="13"/>
  <c r="L19" i="13"/>
  <c r="L22" i="13"/>
  <c r="L14" i="13"/>
  <c r="L9" i="13"/>
  <c r="L11" i="13"/>
  <c r="L10" i="13"/>
  <c r="L5" i="13"/>
  <c r="L7" i="13"/>
  <c r="K1637" i="13"/>
  <c r="K877" i="13"/>
  <c r="K1631" i="13"/>
  <c r="K1632" i="13"/>
  <c r="K1630" i="13"/>
  <c r="K1627" i="13"/>
  <c r="K1628" i="13"/>
  <c r="K1624" i="13"/>
  <c r="K1618" i="13"/>
  <c r="K1623" i="13"/>
  <c r="K1621" i="13"/>
  <c r="K1620" i="13"/>
  <c r="K1619" i="13"/>
  <c r="K1615" i="13"/>
  <c r="K1616" i="13"/>
  <c r="K1608" i="13"/>
  <c r="K1610" i="13"/>
  <c r="K1605" i="13"/>
  <c r="K1603" i="13"/>
  <c r="K1598" i="13"/>
  <c r="K844" i="13"/>
  <c r="K1597" i="13"/>
  <c r="K1601" i="13"/>
  <c r="K1599" i="13"/>
  <c r="K1600" i="13"/>
  <c r="K1595" i="13"/>
  <c r="K1593" i="13"/>
  <c r="K1594" i="13"/>
  <c r="K1590" i="13"/>
  <c r="K1592" i="13"/>
  <c r="K1588" i="13"/>
  <c r="K1589" i="13"/>
  <c r="K1587" i="13"/>
  <c r="K1586" i="13"/>
  <c r="K1583" i="13"/>
  <c r="K1584" i="13"/>
  <c r="K1582" i="13"/>
  <c r="K1581" i="13"/>
  <c r="K1580" i="13"/>
  <c r="K1570" i="13"/>
  <c r="K1569" i="13"/>
  <c r="K1566" i="13"/>
  <c r="K1562" i="13"/>
  <c r="K1564" i="13"/>
  <c r="K1563" i="13"/>
  <c r="K1560" i="13"/>
  <c r="K1559" i="13"/>
  <c r="K1555" i="13"/>
  <c r="K1553" i="13"/>
  <c r="K1552" i="13"/>
  <c r="K1550" i="13"/>
  <c r="K1554" i="13"/>
  <c r="K1548" i="13"/>
  <c r="K1549" i="13"/>
  <c r="K1538" i="13"/>
  <c r="K1545" i="13"/>
  <c r="K1537" i="13"/>
  <c r="K1539" i="13"/>
  <c r="K1536" i="13"/>
  <c r="K1542" i="13"/>
  <c r="K1525" i="13"/>
  <c r="K1533" i="13"/>
  <c r="K1527" i="13"/>
  <c r="K1531" i="13"/>
  <c r="K1534" i="13"/>
  <c r="K1528" i="13"/>
  <c r="K1532" i="13"/>
  <c r="K1530" i="13"/>
  <c r="K1522" i="13"/>
  <c r="K1114" i="13"/>
  <c r="K1521" i="13"/>
  <c r="K1520" i="13"/>
  <c r="K1518" i="13"/>
  <c r="K1517" i="13"/>
  <c r="K1516" i="13"/>
  <c r="K1515" i="13"/>
  <c r="K1513" i="13"/>
  <c r="K1511" i="13"/>
  <c r="K1508" i="13"/>
  <c r="K1239" i="13"/>
  <c r="K1502" i="13"/>
  <c r="K1501" i="13"/>
  <c r="K1500" i="13"/>
  <c r="K1491" i="13"/>
  <c r="K1488" i="13"/>
  <c r="K1496" i="13"/>
  <c r="K1492" i="13"/>
  <c r="K1495" i="13"/>
  <c r="K1489" i="13"/>
  <c r="K1494" i="13"/>
  <c r="K1497" i="13"/>
  <c r="K1490" i="13"/>
  <c r="K1484" i="13"/>
  <c r="K1483" i="13"/>
  <c r="K1480" i="13"/>
  <c r="K1476" i="13"/>
  <c r="K1474" i="13"/>
  <c r="K1481" i="13"/>
  <c r="K1473" i="13"/>
  <c r="K1472" i="13"/>
  <c r="K1477" i="13"/>
  <c r="K1475" i="13"/>
  <c r="K1465" i="13"/>
  <c r="K372" i="13"/>
  <c r="K1469" i="13"/>
  <c r="K1468" i="13"/>
  <c r="K1467" i="13"/>
  <c r="K1463" i="13"/>
  <c r="K1458" i="13"/>
  <c r="K1454" i="13"/>
  <c r="K1457" i="13"/>
  <c r="K1456" i="13"/>
  <c r="K1453" i="13"/>
  <c r="K1459" i="13"/>
  <c r="K1449" i="13"/>
  <c r="K1448" i="13"/>
  <c r="K1445" i="13"/>
  <c r="K1444" i="13"/>
  <c r="K1442" i="13"/>
  <c r="K1440" i="13"/>
  <c r="K1430" i="13"/>
  <c r="K1425" i="13"/>
  <c r="K1427" i="13"/>
  <c r="K1429" i="13"/>
  <c r="K1008" i="13"/>
  <c r="K875" i="13"/>
  <c r="K1422" i="13"/>
  <c r="K1428" i="13"/>
  <c r="K1418" i="13"/>
  <c r="K1415" i="13"/>
  <c r="K1410" i="13"/>
  <c r="K1413" i="13"/>
  <c r="K1416" i="13"/>
  <c r="K1411" i="13"/>
  <c r="K446" i="13"/>
  <c r="K582" i="13"/>
  <c r="K1407" i="13"/>
  <c r="K1406" i="13"/>
  <c r="K1408" i="13"/>
  <c r="K1402" i="13"/>
  <c r="K1401" i="13"/>
  <c r="K1395" i="13"/>
  <c r="K1392" i="13"/>
  <c r="K1399" i="13"/>
  <c r="K1398" i="13"/>
  <c r="K1394" i="13"/>
  <c r="K1393" i="13"/>
  <c r="K1396" i="13"/>
  <c r="K1397" i="13"/>
  <c r="K1387" i="13"/>
  <c r="K1384" i="13"/>
  <c r="K1385" i="13"/>
  <c r="K1383" i="13"/>
  <c r="K1378" i="13"/>
  <c r="K1379" i="13"/>
  <c r="K1376" i="13"/>
  <c r="K1372" i="13"/>
  <c r="K344" i="13"/>
  <c r="K1352" i="13"/>
  <c r="K1357" i="13"/>
  <c r="K1356" i="13"/>
  <c r="K1355" i="13"/>
  <c r="K1353" i="13"/>
  <c r="K1358" i="13"/>
  <c r="K1354" i="13"/>
  <c r="K1341" i="13"/>
  <c r="K1347" i="13"/>
  <c r="K1335" i="13"/>
  <c r="K1344" i="13"/>
  <c r="K656" i="13"/>
  <c r="K1343" i="13"/>
  <c r="K1142" i="13"/>
  <c r="K1338" i="13"/>
  <c r="K1340" i="13"/>
  <c r="K378" i="13"/>
  <c r="K1334" i="13"/>
  <c r="K1328" i="13"/>
  <c r="K96" i="13"/>
  <c r="K1330" i="13"/>
  <c r="K1325" i="13"/>
  <c r="K1329" i="13"/>
  <c r="K1327" i="13"/>
  <c r="K1365" i="13"/>
  <c r="K1318" i="13"/>
  <c r="K833" i="13"/>
  <c r="K1319" i="13"/>
  <c r="K1322" i="13"/>
  <c r="K1315" i="13"/>
  <c r="K484" i="13"/>
  <c r="K1310" i="13"/>
  <c r="K1306" i="13"/>
  <c r="K1305" i="13"/>
  <c r="K1292" i="13"/>
  <c r="K1287" i="13"/>
  <c r="K1289" i="13"/>
  <c r="K1286" i="13"/>
  <c r="K1291" i="13"/>
  <c r="K1293" i="13"/>
  <c r="K1288" i="13"/>
  <c r="K1290" i="13"/>
  <c r="K1282" i="13"/>
  <c r="K1284" i="13"/>
  <c r="K1281" i="13"/>
  <c r="K1278" i="13"/>
  <c r="K1273" i="13"/>
  <c r="K1271" i="13"/>
  <c r="K1268" i="13"/>
  <c r="K1274" i="13"/>
  <c r="K1270" i="13"/>
  <c r="K1541" i="13"/>
  <c r="K1272" i="13"/>
  <c r="K1265" i="13"/>
  <c r="K1260" i="13"/>
  <c r="K1259" i="13"/>
  <c r="K1261" i="13"/>
  <c r="K1253" i="13"/>
  <c r="K1252" i="13"/>
  <c r="K1249" i="13"/>
  <c r="K1297" i="13"/>
  <c r="K1251" i="13"/>
  <c r="K1248" i="13"/>
  <c r="K1246" i="13"/>
  <c r="K1243" i="13"/>
  <c r="K1242" i="13"/>
  <c r="K1238" i="13"/>
  <c r="K1228" i="13"/>
  <c r="K1231" i="13"/>
  <c r="K1222" i="13"/>
  <c r="K1226" i="13"/>
  <c r="K1225" i="13"/>
  <c r="K1220" i="13"/>
  <c r="K1221" i="13"/>
  <c r="K1224" i="13"/>
  <c r="K1219" i="13"/>
  <c r="K1223" i="13"/>
  <c r="K1217" i="13"/>
  <c r="K1218" i="13"/>
  <c r="K1212" i="13"/>
  <c r="K1210" i="13"/>
  <c r="K1211" i="13"/>
  <c r="K1209" i="13"/>
  <c r="K1206" i="13"/>
  <c r="K1202" i="13"/>
  <c r="K1213" i="13"/>
  <c r="K1205" i="13"/>
  <c r="K1203" i="13"/>
  <c r="K1200" i="13"/>
  <c r="K1201" i="13"/>
  <c r="K1194" i="13"/>
  <c r="K1192" i="13"/>
  <c r="K1191" i="13"/>
  <c r="K1197" i="13"/>
  <c r="K1196" i="13"/>
  <c r="K1190" i="13"/>
  <c r="K1193" i="13"/>
  <c r="K1198" i="13"/>
  <c r="K1189" i="13"/>
  <c r="K1186" i="13"/>
  <c r="K1181" i="13"/>
  <c r="K1183" i="13"/>
  <c r="K1182" i="13"/>
  <c r="K1174" i="13"/>
  <c r="K1187" i="13"/>
  <c r="K1177" i="13"/>
  <c r="K1176" i="13"/>
  <c r="K1169" i="13"/>
  <c r="K1092" i="13"/>
  <c r="K1091" i="13"/>
  <c r="K1086" i="13"/>
  <c r="K1082" i="13"/>
  <c r="K1087" i="13"/>
  <c r="K1084" i="13"/>
  <c r="K1081" i="13"/>
  <c r="K1079" i="13"/>
  <c r="K1083" i="13"/>
  <c r="K1080" i="13"/>
  <c r="K1077" i="13"/>
  <c r="K1073" i="13"/>
  <c r="K1075" i="13"/>
  <c r="K1071" i="13"/>
  <c r="K1074" i="13"/>
  <c r="K1072" i="13"/>
  <c r="K1058" i="13"/>
  <c r="K1063" i="13"/>
  <c r="K1064" i="13"/>
  <c r="K1059" i="13"/>
  <c r="K1066" i="13"/>
  <c r="K1061" i="13"/>
  <c r="K1062" i="13"/>
  <c r="K1065" i="13"/>
  <c r="K1051" i="13"/>
  <c r="K1055" i="13"/>
  <c r="K1053" i="13"/>
  <c r="K1054" i="13"/>
  <c r="K1052" i="13"/>
  <c r="K1048" i="13"/>
  <c r="K1043" i="13"/>
  <c r="K1040" i="13"/>
  <c r="K1038" i="13"/>
  <c r="K1039" i="13"/>
  <c r="K1033" i="13"/>
  <c r="K1035" i="13"/>
  <c r="K1044" i="13"/>
  <c r="K1034" i="13"/>
  <c r="K1031" i="13"/>
  <c r="K1030" i="13"/>
  <c r="K1029" i="13"/>
  <c r="K1028" i="13"/>
  <c r="K1024" i="13"/>
  <c r="K1016" i="13"/>
  <c r="K1015" i="13"/>
  <c r="K1014" i="13"/>
  <c r="K1009" i="13"/>
  <c r="K1010" i="13"/>
  <c r="K736" i="13"/>
  <c r="K1004" i="13"/>
  <c r="K1001" i="13"/>
  <c r="K1003" i="13"/>
  <c r="K998" i="13"/>
  <c r="K999" i="13"/>
  <c r="K1345" i="13"/>
  <c r="K1000" i="13"/>
  <c r="K991" i="13"/>
  <c r="K990" i="13"/>
  <c r="K989" i="13"/>
  <c r="K307" i="13"/>
  <c r="K377" i="13"/>
  <c r="K984" i="13"/>
  <c r="K370" i="13"/>
  <c r="K982" i="13"/>
  <c r="K981" i="13"/>
  <c r="K980" i="13"/>
  <c r="K165" i="13"/>
  <c r="K979" i="13"/>
  <c r="K978" i="13"/>
  <c r="K969" i="13"/>
  <c r="K352" i="13"/>
  <c r="K973" i="13"/>
  <c r="K968" i="13"/>
  <c r="K967" i="13"/>
  <c r="K1382" i="13"/>
  <c r="K975" i="13"/>
  <c r="K974" i="13"/>
  <c r="K972" i="13"/>
  <c r="K971" i="13"/>
  <c r="K965" i="13"/>
  <c r="K964" i="13"/>
  <c r="K963" i="13"/>
  <c r="K962" i="13"/>
  <c r="K961" i="13"/>
  <c r="K960" i="13"/>
  <c r="K952" i="13"/>
  <c r="K948" i="13"/>
  <c r="K943" i="13"/>
  <c r="K941" i="13"/>
  <c r="K946" i="13"/>
  <c r="K942" i="13"/>
  <c r="K944" i="13"/>
  <c r="K935" i="13"/>
  <c r="K933" i="13"/>
  <c r="K934" i="13"/>
  <c r="K923" i="13"/>
  <c r="K927" i="13"/>
  <c r="K924" i="13"/>
  <c r="K922" i="13"/>
  <c r="K918" i="13"/>
  <c r="K913" i="13"/>
  <c r="K916" i="13"/>
  <c r="K919" i="13"/>
  <c r="K917" i="13"/>
  <c r="K914" i="13"/>
  <c r="K915" i="13"/>
  <c r="K904" i="13"/>
  <c r="K908" i="13"/>
  <c r="K910" i="13"/>
  <c r="K905" i="13"/>
  <c r="K903" i="13"/>
  <c r="K906" i="13"/>
  <c r="K911" i="13"/>
  <c r="K902" i="13"/>
  <c r="K901" i="13"/>
  <c r="K898" i="13"/>
  <c r="K897" i="13"/>
  <c r="K896" i="13"/>
  <c r="K894" i="13"/>
  <c r="K893" i="13"/>
  <c r="K885" i="13"/>
  <c r="K874" i="13"/>
  <c r="K876" i="13"/>
  <c r="K880" i="13"/>
  <c r="K54" i="13"/>
  <c r="K879" i="13"/>
  <c r="K873" i="13"/>
  <c r="K865" i="13"/>
  <c r="K1346" i="13"/>
  <c r="K863" i="13"/>
  <c r="K729" i="13"/>
  <c r="K864" i="13"/>
  <c r="K857" i="13"/>
  <c r="K859" i="13"/>
  <c r="K858" i="13"/>
  <c r="K1609" i="13"/>
  <c r="K235" i="13"/>
  <c r="K849" i="13"/>
  <c r="K851" i="13"/>
  <c r="K1326" i="13"/>
  <c r="K852" i="13"/>
  <c r="K847" i="13"/>
  <c r="K845" i="13"/>
  <c r="K834" i="13"/>
  <c r="K837" i="13"/>
  <c r="K703" i="13"/>
  <c r="K836" i="13"/>
  <c r="K831" i="13"/>
  <c r="K835" i="13"/>
  <c r="K832" i="13"/>
  <c r="K1032" i="13"/>
  <c r="K1579" i="13"/>
  <c r="K825" i="13"/>
  <c r="K824" i="13"/>
  <c r="K1157" i="13"/>
  <c r="K1151" i="13"/>
  <c r="K1156" i="13"/>
  <c r="K1153" i="13"/>
  <c r="K1152" i="13"/>
  <c r="K467" i="13"/>
  <c r="K1145" i="13"/>
  <c r="K1141" i="13"/>
  <c r="K452" i="13"/>
  <c r="K1143" i="13"/>
  <c r="K1136" i="13"/>
  <c r="K1135" i="13"/>
  <c r="K1137" i="13"/>
  <c r="K1133" i="13"/>
  <c r="K1130" i="13"/>
  <c r="K440" i="13"/>
  <c r="K1132" i="13"/>
  <c r="K1138" i="13"/>
  <c r="K1128" i="13"/>
  <c r="K1125" i="13"/>
  <c r="K1120" i="13"/>
  <c r="K1124" i="13"/>
  <c r="K1122" i="13"/>
  <c r="K1127" i="13"/>
  <c r="K1116" i="13"/>
  <c r="K1111" i="13"/>
  <c r="K1115" i="13"/>
  <c r="K1110" i="13"/>
  <c r="K1109" i="13"/>
  <c r="K1117" i="13"/>
  <c r="K1106" i="13"/>
  <c r="K1103" i="13"/>
  <c r="K1102" i="13"/>
  <c r="K1100" i="13"/>
  <c r="K737" i="13"/>
  <c r="K1629" i="13"/>
  <c r="K735" i="13"/>
  <c r="K856" i="13"/>
  <c r="K730" i="13"/>
  <c r="K725" i="13"/>
  <c r="K719" i="13"/>
  <c r="K731" i="13"/>
  <c r="K251" i="13"/>
  <c r="K718" i="13"/>
  <c r="K717" i="13"/>
  <c r="K716" i="13"/>
  <c r="K721" i="13"/>
  <c r="K706" i="13"/>
  <c r="K707" i="13"/>
  <c r="K708" i="13"/>
  <c r="K714" i="13"/>
  <c r="K1462" i="13"/>
  <c r="K704" i="13"/>
  <c r="K697" i="13"/>
  <c r="K1296" i="13"/>
  <c r="K698" i="13"/>
  <c r="K696" i="13"/>
  <c r="K1452" i="13"/>
  <c r="K829" i="13"/>
  <c r="K686" i="13"/>
  <c r="K679" i="13"/>
  <c r="K678" i="13"/>
  <c r="K666" i="13"/>
  <c r="K670" i="13"/>
  <c r="K665" i="13"/>
  <c r="K668" i="13"/>
  <c r="K659" i="13"/>
  <c r="K662" i="13"/>
  <c r="K657" i="13"/>
  <c r="K655" i="13"/>
  <c r="K650" i="13"/>
  <c r="K647" i="13"/>
  <c r="K645" i="13"/>
  <c r="K653" i="13"/>
  <c r="K652" i="13"/>
  <c r="K646" i="13"/>
  <c r="K642" i="13"/>
  <c r="K640" i="13"/>
  <c r="K641" i="13"/>
  <c r="K635" i="13"/>
  <c r="K638" i="13"/>
  <c r="K639" i="13"/>
  <c r="K637" i="13"/>
  <c r="K636" i="13"/>
  <c r="K629" i="13"/>
  <c r="K632" i="13"/>
  <c r="K630" i="13"/>
  <c r="K628" i="13"/>
  <c r="K677" i="13"/>
  <c r="K626" i="13"/>
  <c r="K1308" i="13"/>
  <c r="K622" i="13"/>
  <c r="K621" i="13"/>
  <c r="K623" i="13"/>
  <c r="K624" i="13"/>
  <c r="K618" i="13"/>
  <c r="K611" i="13"/>
  <c r="K610" i="13"/>
  <c r="K605" i="13"/>
  <c r="K606" i="13"/>
  <c r="K601" i="13"/>
  <c r="K600" i="13"/>
  <c r="K604" i="13"/>
  <c r="K595" i="13"/>
  <c r="K592" i="13"/>
  <c r="K596" i="13"/>
  <c r="K594" i="13"/>
  <c r="K591" i="13"/>
  <c r="K597" i="13"/>
  <c r="K583" i="13"/>
  <c r="K580" i="13"/>
  <c r="K581" i="13"/>
  <c r="K584" i="13"/>
  <c r="K578" i="13"/>
  <c r="K579" i="13"/>
  <c r="K1404" i="13"/>
  <c r="K574" i="13"/>
  <c r="K573" i="13"/>
  <c r="K575" i="13"/>
  <c r="K572" i="13"/>
  <c r="K570" i="13"/>
  <c r="K571" i="13"/>
  <c r="K569" i="13"/>
  <c r="K568" i="13"/>
  <c r="K566" i="13"/>
  <c r="K565" i="13"/>
  <c r="K562" i="13"/>
  <c r="K563" i="13"/>
  <c r="K557" i="13"/>
  <c r="K559" i="13"/>
  <c r="K554" i="13"/>
  <c r="K564" i="13"/>
  <c r="K555" i="13"/>
  <c r="K553" i="13"/>
  <c r="K550" i="13"/>
  <c r="K549" i="13"/>
  <c r="K542" i="13"/>
  <c r="K541" i="13"/>
  <c r="K536" i="13"/>
  <c r="K534" i="13"/>
  <c r="K535" i="13"/>
  <c r="K533" i="13"/>
  <c r="K523" i="13"/>
  <c r="K513" i="13"/>
  <c r="K526" i="13"/>
  <c r="K527" i="13"/>
  <c r="K519" i="13"/>
  <c r="K520" i="13"/>
  <c r="K516" i="13"/>
  <c r="K512" i="13"/>
  <c r="K514" i="13"/>
  <c r="K524" i="13"/>
  <c r="K511" i="13"/>
  <c r="K508" i="13"/>
  <c r="K506" i="13"/>
  <c r="K507" i="13"/>
  <c r="K843" i="13"/>
  <c r="K502" i="13"/>
  <c r="K500" i="13"/>
  <c r="K501" i="13"/>
  <c r="K493" i="13"/>
  <c r="K495" i="13"/>
  <c r="K490" i="13"/>
  <c r="K492" i="13"/>
  <c r="K491" i="13"/>
  <c r="K496" i="13"/>
  <c r="K497" i="13"/>
  <c r="K487" i="13"/>
  <c r="K494" i="13"/>
  <c r="K486" i="13"/>
  <c r="K485" i="13"/>
  <c r="K1309" i="13"/>
  <c r="K483" i="13"/>
  <c r="K479" i="13"/>
  <c r="K472" i="13"/>
  <c r="K470" i="13"/>
  <c r="K463" i="13"/>
  <c r="K1421" i="13"/>
  <c r="K462" i="13"/>
  <c r="K1155" i="13"/>
  <c r="K459" i="13"/>
  <c r="K468" i="13"/>
  <c r="K460" i="13"/>
  <c r="K454" i="13"/>
  <c r="K1414" i="13"/>
  <c r="K1144" i="13"/>
  <c r="K453" i="13"/>
  <c r="K449" i="13"/>
  <c r="K444" i="13"/>
  <c r="K1131" i="13"/>
  <c r="K1405" i="13"/>
  <c r="K317" i="13"/>
  <c r="K448" i="13"/>
  <c r="K432" i="13"/>
  <c r="K435" i="13"/>
  <c r="K434" i="13"/>
  <c r="K437" i="13"/>
  <c r="K436" i="13"/>
  <c r="K1123" i="13"/>
  <c r="K1121" i="13"/>
  <c r="K1258" i="13"/>
  <c r="K431" i="13"/>
  <c r="K1461" i="13"/>
  <c r="K426" i="13"/>
  <c r="K1386" i="13"/>
  <c r="K428" i="13"/>
  <c r="K1108" i="13"/>
  <c r="K420" i="13"/>
  <c r="K418" i="13"/>
  <c r="K417" i="13"/>
  <c r="K416" i="13"/>
  <c r="K412" i="13"/>
  <c r="K1099" i="13"/>
  <c r="K817" i="13"/>
  <c r="K59" i="13"/>
  <c r="K808" i="13"/>
  <c r="K812" i="13"/>
  <c r="K813" i="13"/>
  <c r="K738" i="13"/>
  <c r="K807" i="13"/>
  <c r="K811" i="13"/>
  <c r="K810" i="13"/>
  <c r="K806" i="13"/>
  <c r="K802" i="13"/>
  <c r="K804" i="13"/>
  <c r="K801" i="13"/>
  <c r="K791" i="13"/>
  <c r="K794" i="13"/>
  <c r="K800" i="13"/>
  <c r="K790" i="13"/>
  <c r="K788" i="13"/>
  <c r="K793" i="13"/>
  <c r="K780" i="13"/>
  <c r="K784" i="13"/>
  <c r="K778" i="13"/>
  <c r="K783" i="13"/>
  <c r="K777" i="13"/>
  <c r="K776" i="13"/>
  <c r="K781" i="13"/>
  <c r="K785" i="13"/>
  <c r="K772" i="13"/>
  <c r="K770" i="13"/>
  <c r="K768" i="13"/>
  <c r="K767" i="13"/>
  <c r="K769" i="13"/>
  <c r="K759" i="13"/>
  <c r="K757" i="13"/>
  <c r="K753" i="13"/>
  <c r="K339" i="13"/>
  <c r="K338" i="13"/>
  <c r="K337" i="13"/>
  <c r="K331" i="13"/>
  <c r="K327" i="13"/>
  <c r="K330" i="13"/>
  <c r="K326" i="13"/>
  <c r="K325" i="13"/>
  <c r="K319" i="13"/>
  <c r="K316" i="13"/>
  <c r="K315" i="13"/>
  <c r="K318" i="13"/>
  <c r="K311" i="13"/>
  <c r="K322" i="13"/>
  <c r="K443" i="13"/>
  <c r="K310" i="13"/>
  <c r="K306" i="13"/>
  <c r="K860" i="13"/>
  <c r="K308" i="13"/>
  <c r="K303" i="13"/>
  <c r="K298" i="13"/>
  <c r="K297" i="13"/>
  <c r="K295" i="13"/>
  <c r="K296" i="13"/>
  <c r="K299" i="13"/>
  <c r="K292" i="13"/>
  <c r="K291" i="13"/>
  <c r="K293" i="13"/>
  <c r="K290" i="13"/>
  <c r="K288" i="13"/>
  <c r="K286" i="13"/>
  <c r="K287" i="13"/>
  <c r="K285" i="13"/>
  <c r="K1173" i="13"/>
  <c r="K281" i="13"/>
  <c r="K280" i="13"/>
  <c r="K277" i="13"/>
  <c r="K276" i="13"/>
  <c r="K406" i="13"/>
  <c r="K398" i="13"/>
  <c r="K397" i="13"/>
  <c r="K394" i="13"/>
  <c r="K395" i="13"/>
  <c r="K391" i="13"/>
  <c r="K387" i="13"/>
  <c r="K386" i="13"/>
  <c r="K726" i="13"/>
  <c r="K381" i="13"/>
  <c r="K383" i="13"/>
  <c r="K379" i="13"/>
  <c r="K390" i="13"/>
  <c r="K385" i="13"/>
  <c r="K997" i="13"/>
  <c r="K369" i="13"/>
  <c r="K374" i="13"/>
  <c r="K371" i="13"/>
  <c r="K367" i="13"/>
  <c r="K710" i="13"/>
  <c r="K368" i="13"/>
  <c r="K365" i="13"/>
  <c r="K358" i="13"/>
  <c r="K364" i="13"/>
  <c r="K357" i="13"/>
  <c r="K363" i="13"/>
  <c r="K356" i="13"/>
  <c r="K362" i="13"/>
  <c r="K359" i="13"/>
  <c r="K353" i="13"/>
  <c r="K349" i="13"/>
  <c r="K348" i="13"/>
  <c r="K346" i="13"/>
  <c r="K345" i="13"/>
  <c r="K270" i="13"/>
  <c r="K269" i="13"/>
  <c r="K259" i="13"/>
  <c r="K258" i="13"/>
  <c r="K739" i="13"/>
  <c r="K261" i="13"/>
  <c r="K265" i="13"/>
  <c r="K262" i="13"/>
  <c r="K263" i="13"/>
  <c r="K254" i="13"/>
  <c r="K799" i="13"/>
  <c r="K250" i="13"/>
  <c r="K244" i="13"/>
  <c r="K246" i="13"/>
  <c r="K247" i="13"/>
  <c r="K245" i="13"/>
  <c r="K242" i="13"/>
  <c r="K236" i="13"/>
  <c r="K238" i="13"/>
  <c r="K234" i="13"/>
  <c r="K232" i="13"/>
  <c r="K233" i="13"/>
  <c r="K702" i="13"/>
  <c r="K225" i="13"/>
  <c r="K228" i="13"/>
  <c r="K227" i="13"/>
  <c r="K229" i="13"/>
  <c r="K223" i="13"/>
  <c r="K224" i="13"/>
  <c r="K217" i="13"/>
  <c r="K215" i="13"/>
  <c r="K213" i="13"/>
  <c r="K145" i="13"/>
  <c r="K209" i="13"/>
  <c r="K195" i="13"/>
  <c r="K396" i="13"/>
  <c r="K193" i="13"/>
  <c r="K252" i="13"/>
  <c r="K186" i="13"/>
  <c r="K183" i="13"/>
  <c r="K185" i="13"/>
  <c r="K175" i="13"/>
  <c r="K176" i="13"/>
  <c r="K241" i="13"/>
  <c r="K240" i="13"/>
  <c r="K170" i="13"/>
  <c r="K168" i="13"/>
  <c r="K163" i="13"/>
  <c r="K231" i="13"/>
  <c r="K164" i="13"/>
  <c r="K160" i="13"/>
  <c r="K158" i="13"/>
  <c r="K13" i="13"/>
  <c r="K159" i="13"/>
  <c r="K153" i="13"/>
  <c r="K154" i="13"/>
  <c r="K156" i="13"/>
  <c r="K155" i="13"/>
  <c r="K152" i="13"/>
  <c r="K214" i="13"/>
  <c r="K147" i="13"/>
  <c r="K146" i="13"/>
  <c r="K143" i="13"/>
  <c r="K142" i="13"/>
  <c r="K134" i="13"/>
  <c r="K133" i="13"/>
  <c r="K129" i="13"/>
  <c r="K128" i="13"/>
  <c r="K127" i="13"/>
  <c r="K123" i="13"/>
  <c r="K118" i="13"/>
  <c r="K115" i="13"/>
  <c r="K114" i="13"/>
  <c r="K120" i="13"/>
  <c r="K105" i="13"/>
  <c r="K109" i="13"/>
  <c r="K108" i="13"/>
  <c r="K107" i="13"/>
  <c r="K106" i="13"/>
  <c r="K98" i="13"/>
  <c r="K100" i="13"/>
  <c r="K97" i="13"/>
  <c r="K99" i="13"/>
  <c r="K95" i="13"/>
  <c r="K101" i="13"/>
  <c r="K94" i="13"/>
  <c r="K93" i="13"/>
  <c r="K89" i="13"/>
  <c r="K88" i="13"/>
  <c r="K90" i="13"/>
  <c r="K86" i="13"/>
  <c r="K91" i="13"/>
  <c r="K79" i="13"/>
  <c r="K77" i="13"/>
  <c r="K81" i="13"/>
  <c r="K76" i="13"/>
  <c r="K75" i="13"/>
  <c r="K74" i="13"/>
  <c r="K73" i="13"/>
  <c r="K72" i="13"/>
  <c r="K66" i="13"/>
  <c r="K55" i="13"/>
  <c r="K61" i="13"/>
  <c r="K56" i="13"/>
  <c r="K48" i="13"/>
  <c r="K45" i="13"/>
  <c r="K38" i="13"/>
  <c r="K47" i="13"/>
  <c r="K46" i="13"/>
  <c r="K42" i="13"/>
  <c r="K50" i="13"/>
  <c r="K41" i="13"/>
  <c r="K37" i="13"/>
  <c r="K23" i="13"/>
  <c r="K20" i="13"/>
  <c r="K21" i="13"/>
  <c r="K19" i="13"/>
  <c r="K22" i="13"/>
  <c r="K14" i="13"/>
  <c r="K9" i="13"/>
  <c r="K11" i="13"/>
  <c r="K10" i="13"/>
  <c r="K5" i="13"/>
  <c r="K7" i="13"/>
  <c r="J1637" i="13"/>
  <c r="J877" i="13"/>
  <c r="J1631" i="13"/>
  <c r="J1632" i="13"/>
  <c r="J1630" i="13"/>
  <c r="J1627" i="13"/>
  <c r="J1628" i="13"/>
  <c r="J1624" i="13"/>
  <c r="J1618" i="13"/>
  <c r="J1623" i="13"/>
  <c r="J1621" i="13"/>
  <c r="J1620" i="13"/>
  <c r="J1619" i="13"/>
  <c r="J1615" i="13"/>
  <c r="J1616" i="13"/>
  <c r="J1608" i="13"/>
  <c r="J1610" i="13"/>
  <c r="J1605" i="13"/>
  <c r="J1603" i="13"/>
  <c r="J1598" i="13"/>
  <c r="J844" i="13"/>
  <c r="J1597" i="13"/>
  <c r="J1601" i="13"/>
  <c r="J1599" i="13"/>
  <c r="J1600" i="13"/>
  <c r="J1595" i="13"/>
  <c r="J1593" i="13"/>
  <c r="J1594" i="13"/>
  <c r="J1590" i="13"/>
  <c r="J1592" i="13"/>
  <c r="J1588" i="13"/>
  <c r="J1589" i="13"/>
  <c r="J1587" i="13"/>
  <c r="J1586" i="13"/>
  <c r="J1583" i="13"/>
  <c r="J1584" i="13"/>
  <c r="J1582" i="13"/>
  <c r="J1581" i="13"/>
  <c r="J1580" i="13"/>
  <c r="J1570" i="13"/>
  <c r="J1569" i="13"/>
  <c r="J1566" i="13"/>
  <c r="J1562" i="13"/>
  <c r="J1564" i="13"/>
  <c r="J1563" i="13"/>
  <c r="J1560" i="13"/>
  <c r="J1559" i="13"/>
  <c r="J1555" i="13"/>
  <c r="J1553" i="13"/>
  <c r="J1552" i="13"/>
  <c r="J1550" i="13"/>
  <c r="J1554" i="13"/>
  <c r="J1548" i="13"/>
  <c r="J1549" i="13"/>
  <c r="J1538" i="13"/>
  <c r="J1545" i="13"/>
  <c r="J1537" i="13"/>
  <c r="J1539" i="13"/>
  <c r="J1536" i="13"/>
  <c r="J1542" i="13"/>
  <c r="J1525" i="13"/>
  <c r="J1533" i="13"/>
  <c r="J1527" i="13"/>
  <c r="J1531" i="13"/>
  <c r="J1534" i="13"/>
  <c r="J1528" i="13"/>
  <c r="J1532" i="13"/>
  <c r="J1530" i="13"/>
  <c r="J1522" i="13"/>
  <c r="J1114" i="13"/>
  <c r="J1521" i="13"/>
  <c r="J1520" i="13"/>
  <c r="J1518" i="13"/>
  <c r="J1517" i="13"/>
  <c r="J1516" i="13"/>
  <c r="J1515" i="13"/>
  <c r="J1513" i="13"/>
  <c r="J1511" i="13"/>
  <c r="J1508" i="13"/>
  <c r="J1239" i="13"/>
  <c r="J1501" i="13"/>
  <c r="J1500" i="13"/>
  <c r="J1491" i="13"/>
  <c r="J1488" i="13"/>
  <c r="J1496" i="13"/>
  <c r="J1492" i="13"/>
  <c r="J1495" i="13"/>
  <c r="J1489" i="13"/>
  <c r="J1494" i="13"/>
  <c r="J1497" i="13"/>
  <c r="J1490" i="13"/>
  <c r="J1485" i="13"/>
  <c r="J1484" i="13"/>
  <c r="J1483" i="13"/>
  <c r="J1480" i="13"/>
  <c r="J1476" i="13"/>
  <c r="J1474" i="13"/>
  <c r="J1481" i="13"/>
  <c r="J1473" i="13"/>
  <c r="J1472" i="13"/>
  <c r="J1477" i="13"/>
  <c r="J1475" i="13"/>
  <c r="J1465" i="13"/>
  <c r="J372" i="13"/>
  <c r="J1469" i="13"/>
  <c r="J1468" i="13"/>
  <c r="J1467" i="13"/>
  <c r="J1463" i="13"/>
  <c r="J1458" i="13"/>
  <c r="J1454" i="13"/>
  <c r="J1457" i="13"/>
  <c r="J1456" i="13"/>
  <c r="J1453" i="13"/>
  <c r="J1459" i="13"/>
  <c r="J1449" i="13"/>
  <c r="J1448" i="13"/>
  <c r="J1445" i="13"/>
  <c r="J1444" i="13"/>
  <c r="J1442" i="13"/>
  <c r="J1440" i="13"/>
  <c r="J1430" i="13"/>
  <c r="J1425" i="13"/>
  <c r="J1427" i="13"/>
  <c r="J1429" i="13"/>
  <c r="J1008" i="13"/>
  <c r="J875" i="13"/>
  <c r="J1422" i="13"/>
  <c r="J1428" i="13"/>
  <c r="J1418" i="13"/>
  <c r="J1415" i="13"/>
  <c r="J1410" i="13"/>
  <c r="J1413" i="13"/>
  <c r="J1416" i="13"/>
  <c r="J1411" i="13"/>
  <c r="J446" i="13"/>
  <c r="J582" i="13"/>
  <c r="J1407" i="13"/>
  <c r="J1406" i="13"/>
  <c r="J1408" i="13"/>
  <c r="J1402" i="13"/>
  <c r="J1401" i="13"/>
  <c r="J1395" i="13"/>
  <c r="J1392" i="13"/>
  <c r="J1399" i="13"/>
  <c r="J1398" i="13"/>
  <c r="J1394" i="13"/>
  <c r="J1393" i="13"/>
  <c r="J1396" i="13"/>
  <c r="J1397" i="13"/>
  <c r="J1387" i="13"/>
  <c r="J1384" i="13"/>
  <c r="J1385" i="13"/>
  <c r="J1383" i="13"/>
  <c r="J1378" i="13"/>
  <c r="J1379" i="13"/>
  <c r="J1376" i="13"/>
  <c r="J1372" i="13"/>
  <c r="J344" i="13"/>
  <c r="J1352" i="13"/>
  <c r="J1357" i="13"/>
  <c r="J1356" i="13"/>
  <c r="J1355" i="13"/>
  <c r="J1353" i="13"/>
  <c r="J1358" i="13"/>
  <c r="J1354" i="13"/>
  <c r="J1341" i="13"/>
  <c r="J1347" i="13"/>
  <c r="J1335" i="13"/>
  <c r="J1344" i="13"/>
  <c r="J656" i="13"/>
  <c r="J1343" i="13"/>
  <c r="J1142" i="13"/>
  <c r="J1338" i="13"/>
  <c r="J1340" i="13"/>
  <c r="J378" i="13"/>
  <c r="J1334" i="13"/>
  <c r="J1328" i="13"/>
  <c r="J96" i="13"/>
  <c r="J1330" i="13"/>
  <c r="J1325" i="13"/>
  <c r="J1329" i="13"/>
  <c r="J1327" i="13"/>
  <c r="J1365" i="13"/>
  <c r="J1318" i="13"/>
  <c r="J833" i="13"/>
  <c r="J1319" i="13"/>
  <c r="J1322" i="13"/>
  <c r="J1315" i="13"/>
  <c r="J484" i="13"/>
  <c r="J1310" i="13"/>
  <c r="J1306" i="13"/>
  <c r="J1305" i="13"/>
  <c r="J1292" i="13"/>
  <c r="J1287" i="13"/>
  <c r="J1289" i="13"/>
  <c r="J1286" i="13"/>
  <c r="J1291" i="13"/>
  <c r="J1293" i="13"/>
  <c r="J1288" i="13"/>
  <c r="J1290" i="13"/>
  <c r="J1282" i="13"/>
  <c r="J1284" i="13"/>
  <c r="J1281" i="13"/>
  <c r="J1278" i="13"/>
  <c r="J1273" i="13"/>
  <c r="J1271" i="13"/>
  <c r="J1268" i="13"/>
  <c r="J1274" i="13"/>
  <c r="J1270" i="13"/>
  <c r="J1541" i="13"/>
  <c r="J1272" i="13"/>
  <c r="J1265" i="13"/>
  <c r="J1260" i="13"/>
  <c r="J1259" i="13"/>
  <c r="J1261" i="13"/>
  <c r="J1253" i="13"/>
  <c r="J1252" i="13"/>
  <c r="J1249" i="13"/>
  <c r="J1297" i="13"/>
  <c r="J1251" i="13"/>
  <c r="J1248" i="13"/>
  <c r="J1246" i="13"/>
  <c r="J1243" i="13"/>
  <c r="J1242" i="13"/>
  <c r="J1238" i="13"/>
  <c r="J1231" i="13"/>
  <c r="J1222" i="13"/>
  <c r="J1226" i="13"/>
  <c r="J1225" i="13"/>
  <c r="J1220" i="13"/>
  <c r="J1221" i="13"/>
  <c r="J1224" i="13"/>
  <c r="J1219" i="13"/>
  <c r="J1223" i="13"/>
  <c r="J1217" i="13"/>
  <c r="J1218" i="13"/>
  <c r="J1214" i="13"/>
  <c r="J1212" i="13"/>
  <c r="J1210" i="13"/>
  <c r="J1211" i="13"/>
  <c r="J1209" i="13"/>
  <c r="J1206" i="13"/>
  <c r="J1202" i="13"/>
  <c r="J1213" i="13"/>
  <c r="J1205" i="13"/>
  <c r="J1203" i="13"/>
  <c r="J1200" i="13"/>
  <c r="J1201" i="13"/>
  <c r="J1194" i="13"/>
  <c r="J1192" i="13"/>
  <c r="J1191" i="13"/>
  <c r="J1197" i="13"/>
  <c r="J1196" i="13"/>
  <c r="J1190" i="13"/>
  <c r="J1193" i="13"/>
  <c r="J1198" i="13"/>
  <c r="J1189" i="13"/>
  <c r="J1186" i="13"/>
  <c r="J1181" i="13"/>
  <c r="J1183" i="13"/>
  <c r="J1182" i="13"/>
  <c r="J1174" i="13"/>
  <c r="J1187" i="13"/>
  <c r="J1177" i="13"/>
  <c r="J1176" i="13"/>
  <c r="J1169" i="13"/>
  <c r="J1092" i="13"/>
  <c r="J1091" i="13"/>
  <c r="J1086" i="13"/>
  <c r="J1082" i="13"/>
  <c r="J1087" i="13"/>
  <c r="J1084" i="13"/>
  <c r="J1081" i="13"/>
  <c r="J1079" i="13"/>
  <c r="J1083" i="13"/>
  <c r="J1080" i="13"/>
  <c r="J1077" i="13"/>
  <c r="J1073" i="13"/>
  <c r="J1075" i="13"/>
  <c r="J1071" i="13"/>
  <c r="J1074" i="13"/>
  <c r="J1072" i="13"/>
  <c r="J1058" i="13"/>
  <c r="J1063" i="13"/>
  <c r="J1064" i="13"/>
  <c r="J1059" i="13"/>
  <c r="J1066" i="13"/>
  <c r="J1061" i="13"/>
  <c r="J1062" i="13"/>
  <c r="J1065" i="13"/>
  <c r="J1051" i="13"/>
  <c r="J1055" i="13"/>
  <c r="J1053" i="13"/>
  <c r="J1054" i="13"/>
  <c r="J1052" i="13"/>
  <c r="J1048" i="13"/>
  <c r="J1043" i="13"/>
  <c r="J1040" i="13"/>
  <c r="J1038" i="13"/>
  <c r="J1039" i="13"/>
  <c r="J1033" i="13"/>
  <c r="J1035" i="13"/>
  <c r="J1044" i="13"/>
  <c r="J1034" i="13"/>
  <c r="J1031" i="13"/>
  <c r="J1030" i="13"/>
  <c r="J1029" i="13"/>
  <c r="J1028" i="13"/>
  <c r="J1016" i="13"/>
  <c r="J1015" i="13"/>
  <c r="J1014" i="13"/>
  <c r="J1009" i="13"/>
  <c r="J1010" i="13"/>
  <c r="J736" i="13"/>
  <c r="J1004" i="13"/>
  <c r="J1001" i="13"/>
  <c r="J1003" i="13"/>
  <c r="J998" i="13"/>
  <c r="J999" i="13"/>
  <c r="J1345" i="13"/>
  <c r="J988" i="13"/>
  <c r="J1000" i="13"/>
  <c r="J991" i="13"/>
  <c r="J990" i="13"/>
  <c r="J989" i="13"/>
  <c r="J307" i="13"/>
  <c r="J377" i="13"/>
  <c r="J984" i="13"/>
  <c r="J370" i="13"/>
  <c r="J982" i="13"/>
  <c r="J981" i="13"/>
  <c r="J980" i="13"/>
  <c r="J165" i="13"/>
  <c r="J979" i="13"/>
  <c r="J978" i="13"/>
  <c r="J969" i="13"/>
  <c r="J352" i="13"/>
  <c r="J973" i="13"/>
  <c r="J968" i="13"/>
  <c r="J967" i="13"/>
  <c r="J1382" i="13"/>
  <c r="J975" i="13"/>
  <c r="J974" i="13"/>
  <c r="J972" i="13"/>
  <c r="J971" i="13"/>
  <c r="J965" i="13"/>
  <c r="J964" i="13"/>
  <c r="J963" i="13"/>
  <c r="J962" i="13"/>
  <c r="J961" i="13"/>
  <c r="J960" i="13"/>
  <c r="J952" i="13"/>
  <c r="J948" i="13"/>
  <c r="J943" i="13"/>
  <c r="J941" i="13"/>
  <c r="J946" i="13"/>
  <c r="J942" i="13"/>
  <c r="J944" i="13"/>
  <c r="J935" i="13"/>
  <c r="J933" i="13"/>
  <c r="J934" i="13"/>
  <c r="J923" i="13"/>
  <c r="J927" i="13"/>
  <c r="J924" i="13"/>
  <c r="J922" i="13"/>
  <c r="J918" i="13"/>
  <c r="J913" i="13"/>
  <c r="J916" i="13"/>
  <c r="J919" i="13"/>
  <c r="J917" i="13"/>
  <c r="J914" i="13"/>
  <c r="J915" i="13"/>
  <c r="J904" i="13"/>
  <c r="J908" i="13"/>
  <c r="J910" i="13"/>
  <c r="J905" i="13"/>
  <c r="J903" i="13"/>
  <c r="J906" i="13"/>
  <c r="J911" i="13"/>
  <c r="J902" i="13"/>
  <c r="J901" i="13"/>
  <c r="J898" i="13"/>
  <c r="J897" i="13"/>
  <c r="J896" i="13"/>
  <c r="J894" i="13"/>
  <c r="J893" i="13"/>
  <c r="J885" i="13"/>
  <c r="J874" i="13"/>
  <c r="J876" i="13"/>
  <c r="J880" i="13"/>
  <c r="J54" i="13"/>
  <c r="J879" i="13"/>
  <c r="J873" i="13"/>
  <c r="J865" i="13"/>
  <c r="J1346" i="13"/>
  <c r="J863" i="13"/>
  <c r="J729" i="13"/>
  <c r="J864" i="13"/>
  <c r="J867" i="13"/>
  <c r="J857" i="13"/>
  <c r="J859" i="13"/>
  <c r="J858" i="13"/>
  <c r="J1609" i="13"/>
  <c r="J235" i="13"/>
  <c r="J849" i="13"/>
  <c r="J851" i="13"/>
  <c r="J1326" i="13"/>
  <c r="J852" i="13"/>
  <c r="J847" i="13"/>
  <c r="J845" i="13"/>
  <c r="J834" i="13"/>
  <c r="J837" i="13"/>
  <c r="J703" i="13"/>
  <c r="J836" i="13"/>
  <c r="J831" i="13"/>
  <c r="J835" i="13"/>
  <c r="J832" i="13"/>
  <c r="J1032" i="13"/>
  <c r="J1579" i="13"/>
  <c r="J825" i="13"/>
  <c r="J824" i="13"/>
  <c r="J1157" i="13"/>
  <c r="J1151" i="13"/>
  <c r="J1156" i="13"/>
  <c r="J1153" i="13"/>
  <c r="J1152" i="13"/>
  <c r="J467" i="13"/>
  <c r="J1145" i="13"/>
  <c r="J1141" i="13"/>
  <c r="J452" i="13"/>
  <c r="J1143" i="13"/>
  <c r="J1136" i="13"/>
  <c r="J1135" i="13"/>
  <c r="J1137" i="13"/>
  <c r="J1133" i="13"/>
  <c r="J1130" i="13"/>
  <c r="J440" i="13"/>
  <c r="J1132" i="13"/>
  <c r="J1138" i="13"/>
  <c r="J1128" i="13"/>
  <c r="J1125" i="13"/>
  <c r="J1120" i="13"/>
  <c r="J1124" i="13"/>
  <c r="J1122" i="13"/>
  <c r="J1127" i="13"/>
  <c r="J1116" i="13"/>
  <c r="J1111" i="13"/>
  <c r="J1115" i="13"/>
  <c r="J1110" i="13"/>
  <c r="J1109" i="13"/>
  <c r="J1117" i="13"/>
  <c r="J1106" i="13"/>
  <c r="J1103" i="13"/>
  <c r="J1102" i="13"/>
  <c r="J1100" i="13"/>
  <c r="J737" i="13"/>
  <c r="J1629" i="13"/>
  <c r="J735" i="13"/>
  <c r="J856" i="13"/>
  <c r="J730" i="13"/>
  <c r="J725" i="13"/>
  <c r="J719" i="13"/>
  <c r="J731" i="13"/>
  <c r="J251" i="13"/>
  <c r="J718" i="13"/>
  <c r="J717" i="13"/>
  <c r="J716" i="13"/>
  <c r="J721" i="13"/>
  <c r="J706" i="13"/>
  <c r="J707" i="13"/>
  <c r="J708" i="13"/>
  <c r="J714" i="13"/>
  <c r="J1462" i="13"/>
  <c r="J704" i="13"/>
  <c r="J697" i="13"/>
  <c r="J1296" i="13"/>
  <c r="J698" i="13"/>
  <c r="J696" i="13"/>
  <c r="J1452" i="13"/>
  <c r="J693" i="13"/>
  <c r="J691" i="13"/>
  <c r="J758" i="13"/>
  <c r="J829" i="13"/>
  <c r="J686" i="13"/>
  <c r="J679" i="13"/>
  <c r="J678" i="13"/>
  <c r="J666" i="13"/>
  <c r="J670" i="13"/>
  <c r="J665" i="13"/>
  <c r="J668" i="13"/>
  <c r="J659" i="13"/>
  <c r="J662" i="13"/>
  <c r="J657" i="13"/>
  <c r="J655" i="13"/>
  <c r="J650" i="13"/>
  <c r="J647" i="13"/>
  <c r="J645" i="13"/>
  <c r="J653" i="13"/>
  <c r="J652" i="13"/>
  <c r="J646" i="13"/>
  <c r="J642" i="13"/>
  <c r="J640" i="13"/>
  <c r="J641" i="13"/>
  <c r="J635" i="13"/>
  <c r="J638" i="13"/>
  <c r="J639" i="13"/>
  <c r="J637" i="13"/>
  <c r="J636" i="13"/>
  <c r="J629" i="13"/>
  <c r="J632" i="13"/>
  <c r="J630" i="13"/>
  <c r="J628" i="13"/>
  <c r="J677" i="13"/>
  <c r="J626" i="13"/>
  <c r="J1308" i="13"/>
  <c r="J622" i="13"/>
  <c r="J621" i="13"/>
  <c r="J623" i="13"/>
  <c r="J624" i="13"/>
  <c r="J618" i="13"/>
  <c r="J611" i="13"/>
  <c r="J610" i="13"/>
  <c r="J605" i="13"/>
  <c r="J606" i="13"/>
  <c r="J601" i="13"/>
  <c r="J600" i="13"/>
  <c r="J604" i="13"/>
  <c r="J595" i="13"/>
  <c r="J592" i="13"/>
  <c r="J596" i="13"/>
  <c r="J594" i="13"/>
  <c r="J591" i="13"/>
  <c r="J597" i="13"/>
  <c r="J583" i="13"/>
  <c r="J580" i="13"/>
  <c r="J581" i="13"/>
  <c r="J584" i="13"/>
  <c r="J578" i="13"/>
  <c r="J579" i="13"/>
  <c r="J1404" i="13"/>
  <c r="J574" i="13"/>
  <c r="J573" i="13"/>
  <c r="J575" i="13"/>
  <c r="J572" i="13"/>
  <c r="J570" i="13"/>
  <c r="J571" i="13"/>
  <c r="J569" i="13"/>
  <c r="J568" i="13"/>
  <c r="J566" i="13"/>
  <c r="J565" i="13"/>
  <c r="J562" i="13"/>
  <c r="J563" i="13"/>
  <c r="J557" i="13"/>
  <c r="J559" i="13"/>
  <c r="J554" i="13"/>
  <c r="J564" i="13"/>
  <c r="J555" i="13"/>
  <c r="J553" i="13"/>
  <c r="J550" i="13"/>
  <c r="J549" i="13"/>
  <c r="J542" i="13"/>
  <c r="J541" i="13"/>
  <c r="J536" i="13"/>
  <c r="J534" i="13"/>
  <c r="J535" i="13"/>
  <c r="J533" i="13"/>
  <c r="J523" i="13"/>
  <c r="J513" i="13"/>
  <c r="J526" i="13"/>
  <c r="J527" i="13"/>
  <c r="J519" i="13"/>
  <c r="J520" i="13"/>
  <c r="J516" i="13"/>
  <c r="J512" i="13"/>
  <c r="J514" i="13"/>
  <c r="J524" i="13"/>
  <c r="J511" i="13"/>
  <c r="J508" i="13"/>
  <c r="J506" i="13"/>
  <c r="J507" i="13"/>
  <c r="J843" i="13"/>
  <c r="J502" i="13"/>
  <c r="J500" i="13"/>
  <c r="J501" i="13"/>
  <c r="J493" i="13"/>
  <c r="J495" i="13"/>
  <c r="J490" i="13"/>
  <c r="J492" i="13"/>
  <c r="J491" i="13"/>
  <c r="J496" i="13"/>
  <c r="J497" i="13"/>
  <c r="J487" i="13"/>
  <c r="J494" i="13"/>
  <c r="J486" i="13"/>
  <c r="J485" i="13"/>
  <c r="J1309" i="13"/>
  <c r="J483" i="13"/>
  <c r="J479" i="13"/>
  <c r="J472" i="13"/>
  <c r="J470" i="13"/>
  <c r="J463" i="13"/>
  <c r="J1421" i="13"/>
  <c r="J462" i="13"/>
  <c r="J1155" i="13"/>
  <c r="J459" i="13"/>
  <c r="J468" i="13"/>
  <c r="J460" i="13"/>
  <c r="J454" i="13"/>
  <c r="J1414" i="13"/>
  <c r="J1144" i="13"/>
  <c r="J453" i="13"/>
  <c r="J449" i="13"/>
  <c r="J444" i="13"/>
  <c r="J1131" i="13"/>
  <c r="J1405" i="13"/>
  <c r="J317" i="13"/>
  <c r="J448" i="13"/>
  <c r="J432" i="13"/>
  <c r="J435" i="13"/>
  <c r="J434" i="13"/>
  <c r="J437" i="13"/>
  <c r="J436" i="13"/>
  <c r="J1123" i="13"/>
  <c r="J1121" i="13"/>
  <c r="J1258" i="13"/>
  <c r="J431" i="13"/>
  <c r="J1461" i="13"/>
  <c r="J426" i="13"/>
  <c r="J1386" i="13"/>
  <c r="J428" i="13"/>
  <c r="J1108" i="13"/>
  <c r="J420" i="13"/>
  <c r="J418" i="13"/>
  <c r="J417" i="13"/>
  <c r="J416" i="13"/>
  <c r="J412" i="13"/>
  <c r="J1099" i="13"/>
  <c r="J817" i="13"/>
  <c r="J59" i="13"/>
  <c r="J808" i="13"/>
  <c r="J812" i="13"/>
  <c r="J813" i="13"/>
  <c r="J738" i="13"/>
  <c r="J807" i="13"/>
  <c r="J811" i="13"/>
  <c r="J810" i="13"/>
  <c r="J806" i="13"/>
  <c r="J802" i="13"/>
  <c r="J804" i="13"/>
  <c r="J801" i="13"/>
  <c r="J791" i="13"/>
  <c r="J794" i="13"/>
  <c r="J800" i="13"/>
  <c r="J790" i="13"/>
  <c r="J788" i="13"/>
  <c r="J793" i="13"/>
  <c r="J780" i="13"/>
  <c r="J784" i="13"/>
  <c r="J778" i="13"/>
  <c r="J783" i="13"/>
  <c r="J777" i="13"/>
  <c r="J776" i="13"/>
  <c r="J781" i="13"/>
  <c r="J785" i="13"/>
  <c r="J771" i="13"/>
  <c r="J772" i="13"/>
  <c r="J770" i="13"/>
  <c r="J768" i="13"/>
  <c r="J767" i="13"/>
  <c r="J769" i="13"/>
  <c r="J759" i="13"/>
  <c r="J757" i="13"/>
  <c r="J753" i="13"/>
  <c r="J338" i="13"/>
  <c r="J337" i="13"/>
  <c r="J331" i="13"/>
  <c r="J327" i="13"/>
  <c r="J330" i="13"/>
  <c r="J326" i="13"/>
  <c r="J325" i="13"/>
  <c r="J319" i="13"/>
  <c r="J316" i="13"/>
  <c r="J315" i="13"/>
  <c r="J318" i="13"/>
  <c r="J311" i="13"/>
  <c r="J322" i="13"/>
  <c r="J309" i="13"/>
  <c r="J443" i="13"/>
  <c r="J310" i="13"/>
  <c r="J306" i="13"/>
  <c r="J860" i="13"/>
  <c r="J308" i="13"/>
  <c r="J303" i="13"/>
  <c r="J298" i="13"/>
  <c r="J297" i="13"/>
  <c r="J295" i="13"/>
  <c r="J296" i="13"/>
  <c r="J299" i="13"/>
  <c r="J292" i="13"/>
  <c r="J291" i="13"/>
  <c r="J293" i="13"/>
  <c r="J290" i="13"/>
  <c r="J288" i="13"/>
  <c r="J286" i="13"/>
  <c r="J287" i="13"/>
  <c r="J285" i="13"/>
  <c r="J1173" i="13"/>
  <c r="J281" i="13"/>
  <c r="J280" i="13"/>
  <c r="J277" i="13"/>
  <c r="J276" i="13"/>
  <c r="J398" i="13"/>
  <c r="J397" i="13"/>
  <c r="J394" i="13"/>
  <c r="J395" i="13"/>
  <c r="J391" i="13"/>
  <c r="J387" i="13"/>
  <c r="J386" i="13"/>
  <c r="J726" i="13"/>
  <c r="J381" i="13"/>
  <c r="J383" i="13"/>
  <c r="J379" i="13"/>
  <c r="J390" i="13"/>
  <c r="J385" i="13"/>
  <c r="J997" i="13"/>
  <c r="J369" i="13"/>
  <c r="J374" i="13"/>
  <c r="J371" i="13"/>
  <c r="J367" i="13"/>
  <c r="J710" i="13"/>
  <c r="J368" i="13"/>
  <c r="J365" i="13"/>
  <c r="J358" i="13"/>
  <c r="J364" i="13"/>
  <c r="J357" i="13"/>
  <c r="J363" i="13"/>
  <c r="J356" i="13"/>
  <c r="J362" i="13"/>
  <c r="J359" i="13"/>
  <c r="J353" i="13"/>
  <c r="J349" i="13"/>
  <c r="J348" i="13"/>
  <c r="J346" i="13"/>
  <c r="J345" i="13"/>
  <c r="J269" i="13"/>
  <c r="J259" i="13"/>
  <c r="J258" i="13"/>
  <c r="J264" i="13"/>
  <c r="J739" i="13"/>
  <c r="J261" i="13"/>
  <c r="J265" i="13"/>
  <c r="J262" i="13"/>
  <c r="J263" i="13"/>
  <c r="J254" i="13"/>
  <c r="J799" i="13"/>
  <c r="J250" i="13"/>
  <c r="J244" i="13"/>
  <c r="J246" i="13"/>
  <c r="J247" i="13"/>
  <c r="J245" i="13"/>
  <c r="J242" i="13"/>
  <c r="J236" i="13"/>
  <c r="J238" i="13"/>
  <c r="J234" i="13"/>
  <c r="J232" i="13"/>
  <c r="J233" i="13"/>
  <c r="J702" i="13"/>
  <c r="J225" i="13"/>
  <c r="J228" i="13"/>
  <c r="J227" i="13"/>
  <c r="J229" i="13"/>
  <c r="J223" i="13"/>
  <c r="J224" i="13"/>
  <c r="J217" i="13"/>
  <c r="J215" i="13"/>
  <c r="J213" i="13"/>
  <c r="J145" i="13"/>
  <c r="J209" i="13"/>
  <c r="J195" i="13"/>
  <c r="J396" i="13"/>
  <c r="J193" i="13"/>
  <c r="J252" i="13"/>
  <c r="J186" i="13"/>
  <c r="J183" i="13"/>
  <c r="J185" i="13"/>
  <c r="J175" i="13"/>
  <c r="J176" i="13"/>
  <c r="J241" i="13"/>
  <c r="J240" i="13"/>
  <c r="J170" i="13"/>
  <c r="J168" i="13"/>
  <c r="J163" i="13"/>
  <c r="J231" i="13"/>
  <c r="J164" i="13"/>
  <c r="J160" i="13"/>
  <c r="J158" i="13"/>
  <c r="J13" i="13"/>
  <c r="J159" i="13"/>
  <c r="J153" i="13"/>
  <c r="J154" i="13"/>
  <c r="J156" i="13"/>
  <c r="J155" i="13"/>
  <c r="J152" i="13"/>
  <c r="J214" i="13"/>
  <c r="J147" i="13"/>
  <c r="J146" i="13"/>
  <c r="J143" i="13"/>
  <c r="J142" i="13"/>
  <c r="J134" i="13"/>
  <c r="J133" i="13"/>
  <c r="J129" i="13"/>
  <c r="J128" i="13"/>
  <c r="J127" i="13"/>
  <c r="J123" i="13"/>
  <c r="J118" i="13"/>
  <c r="J115" i="13"/>
  <c r="J114" i="13"/>
  <c r="J120" i="13"/>
  <c r="J105" i="13"/>
  <c r="J109" i="13"/>
  <c r="J108" i="13"/>
  <c r="J107" i="13"/>
  <c r="J106" i="13"/>
  <c r="J98" i="13"/>
  <c r="J100" i="13"/>
  <c r="J97" i="13"/>
  <c r="J99" i="13"/>
  <c r="J95" i="13"/>
  <c r="J101" i="13"/>
  <c r="J94" i="13"/>
  <c r="J93" i="13"/>
  <c r="J89" i="13"/>
  <c r="J88" i="13"/>
  <c r="J90" i="13"/>
  <c r="J86" i="13"/>
  <c r="J91" i="13"/>
  <c r="J79" i="13"/>
  <c r="J77" i="13"/>
  <c r="J81" i="13"/>
  <c r="J76" i="13"/>
  <c r="J75" i="13"/>
  <c r="J74" i="13"/>
  <c r="J73" i="13"/>
  <c r="J72" i="13"/>
  <c r="J55" i="13"/>
  <c r="J61" i="13"/>
  <c r="J56" i="13"/>
  <c r="J48" i="13"/>
  <c r="J45" i="13"/>
  <c r="J38" i="13"/>
  <c r="J47" i="13"/>
  <c r="J46" i="13"/>
  <c r="J42" i="13"/>
  <c r="J50" i="13"/>
  <c r="J41" i="13"/>
  <c r="J37" i="13"/>
  <c r="J23" i="13"/>
  <c r="J20" i="13"/>
  <c r="J21" i="13"/>
  <c r="J19" i="13"/>
  <c r="J22" i="13"/>
  <c r="J14" i="13"/>
  <c r="J9" i="13"/>
  <c r="J11" i="13"/>
  <c r="J10" i="13"/>
  <c r="J5" i="13"/>
  <c r="J7" i="13"/>
  <c r="I1637" i="13"/>
  <c r="I877" i="13"/>
  <c r="I1631" i="13"/>
  <c r="I1632" i="13"/>
  <c r="I1630" i="13"/>
  <c r="I1627" i="13"/>
  <c r="I1628" i="13"/>
  <c r="I1624" i="13"/>
  <c r="I1618" i="13"/>
  <c r="I1623" i="13"/>
  <c r="I1621" i="13"/>
  <c r="I1620" i="13"/>
  <c r="I1619" i="13"/>
  <c r="I1612" i="13"/>
  <c r="I1615" i="13"/>
  <c r="I1616" i="13"/>
  <c r="I1608" i="13"/>
  <c r="I1610" i="13"/>
  <c r="I1605" i="13"/>
  <c r="I1603" i="13"/>
  <c r="I1598" i="13"/>
  <c r="I844" i="13"/>
  <c r="I1597" i="13"/>
  <c r="I1601" i="13"/>
  <c r="I1599" i="13"/>
  <c r="I1600" i="13"/>
  <c r="I1595" i="13"/>
  <c r="I1593" i="13"/>
  <c r="I1594" i="13"/>
  <c r="I1590" i="13"/>
  <c r="I1592" i="13"/>
  <c r="I1588" i="13"/>
  <c r="I1589" i="13"/>
  <c r="I1587" i="13"/>
  <c r="I1586" i="13"/>
  <c r="I1583" i="13"/>
  <c r="I1584" i="13"/>
  <c r="I1582" i="13"/>
  <c r="I1581" i="13"/>
  <c r="I1580" i="13"/>
  <c r="I1570" i="13"/>
  <c r="I1569" i="13"/>
  <c r="I1566" i="13"/>
  <c r="I1562" i="13"/>
  <c r="I1564" i="13"/>
  <c r="I1563" i="13"/>
  <c r="I1560" i="13"/>
  <c r="I1559" i="13"/>
  <c r="I1555" i="13"/>
  <c r="I1553" i="13"/>
  <c r="I1552" i="13"/>
  <c r="I1550" i="13"/>
  <c r="I1554" i="13"/>
  <c r="I1548" i="13"/>
  <c r="I1549" i="13"/>
  <c r="I1544" i="13"/>
  <c r="I1538" i="13"/>
  <c r="I1545" i="13"/>
  <c r="I1537" i="13"/>
  <c r="I1539" i="13"/>
  <c r="I1536" i="13"/>
  <c r="I1542" i="13"/>
  <c r="I1525" i="13"/>
  <c r="I1533" i="13"/>
  <c r="I1527" i="13"/>
  <c r="I1531" i="13"/>
  <c r="I1534" i="13"/>
  <c r="I1528" i="13"/>
  <c r="I1532" i="13"/>
  <c r="I1530" i="13"/>
  <c r="I1522" i="13"/>
  <c r="I1114" i="13"/>
  <c r="I1521" i="13"/>
  <c r="I1520" i="13"/>
  <c r="I1518" i="13"/>
  <c r="I1517" i="13"/>
  <c r="I1516" i="13"/>
  <c r="I1515" i="13"/>
  <c r="I1513" i="13"/>
  <c r="I1511" i="13"/>
  <c r="I1508" i="13"/>
  <c r="I1239" i="13"/>
  <c r="I1501" i="13"/>
  <c r="I1500" i="13"/>
  <c r="I1491" i="13"/>
  <c r="I1488" i="13"/>
  <c r="I1496" i="13"/>
  <c r="I1492" i="13"/>
  <c r="I1495" i="13"/>
  <c r="I1489" i="13"/>
  <c r="I1494" i="13"/>
  <c r="I1497" i="13"/>
  <c r="I1490" i="13"/>
  <c r="I1493" i="13"/>
  <c r="I1482" i="13"/>
  <c r="I1485" i="13"/>
  <c r="I1484" i="13"/>
  <c r="I1483" i="13"/>
  <c r="I1480" i="13"/>
  <c r="I1476" i="13"/>
  <c r="I1474" i="13"/>
  <c r="I1481" i="13"/>
  <c r="I1473" i="13"/>
  <c r="I1472" i="13"/>
  <c r="I1477" i="13"/>
  <c r="I1475" i="13"/>
  <c r="I1465" i="13"/>
  <c r="I372" i="13"/>
  <c r="I1469" i="13"/>
  <c r="I1468" i="13"/>
  <c r="I1467" i="13"/>
  <c r="I1463" i="13"/>
  <c r="I1458" i="13"/>
  <c r="I1454" i="13"/>
  <c r="I1457" i="13"/>
  <c r="I1456" i="13"/>
  <c r="I1453" i="13"/>
  <c r="I1459" i="13"/>
  <c r="I1449" i="13"/>
  <c r="I1448" i="13"/>
  <c r="I1445" i="13"/>
  <c r="I1444" i="13"/>
  <c r="I1442" i="13"/>
  <c r="I1440" i="13"/>
  <c r="I1433" i="13"/>
  <c r="I1430" i="13"/>
  <c r="I1425" i="13"/>
  <c r="I1427" i="13"/>
  <c r="I1429" i="13"/>
  <c r="I1008" i="13"/>
  <c r="I875" i="13"/>
  <c r="I1422" i="13"/>
  <c r="I1428" i="13"/>
  <c r="I1424" i="13"/>
  <c r="I1423" i="13"/>
  <c r="I1419" i="13"/>
  <c r="I445" i="13"/>
  <c r="I1417" i="13"/>
  <c r="I1418" i="13"/>
  <c r="I1415" i="13"/>
  <c r="I1410" i="13"/>
  <c r="I1413" i="13"/>
  <c r="I1416" i="13"/>
  <c r="I1411" i="13"/>
  <c r="I1403" i="13"/>
  <c r="I446" i="13"/>
  <c r="I582" i="13"/>
  <c r="I1407" i="13"/>
  <c r="I1406" i="13"/>
  <c r="I1408" i="13"/>
  <c r="I1402" i="13"/>
  <c r="I1401" i="13"/>
  <c r="I1395" i="13"/>
  <c r="I1392" i="13"/>
  <c r="I1399" i="13"/>
  <c r="I1398" i="13"/>
  <c r="I1394" i="13"/>
  <c r="I1393" i="13"/>
  <c r="I1396" i="13"/>
  <c r="I1397" i="13"/>
  <c r="I1387" i="13"/>
  <c r="I1384" i="13"/>
  <c r="I1385" i="13"/>
  <c r="I1383" i="13"/>
  <c r="I1378" i="13"/>
  <c r="I1379" i="13"/>
  <c r="I1376" i="13"/>
  <c r="I1372" i="13"/>
  <c r="I344" i="13"/>
  <c r="I1352" i="13"/>
  <c r="I1357" i="13"/>
  <c r="I1356" i="13"/>
  <c r="I1355" i="13"/>
  <c r="I1353" i="13"/>
  <c r="I1358" i="13"/>
  <c r="I1354" i="13"/>
  <c r="I1341" i="13"/>
  <c r="I1347" i="13"/>
  <c r="I1335" i="13"/>
  <c r="I1344" i="13"/>
  <c r="I656" i="13"/>
  <c r="I1343" i="13"/>
  <c r="I1142" i="13"/>
  <c r="I1339" i="13"/>
  <c r="I1338" i="13"/>
  <c r="I1340" i="13"/>
  <c r="I378" i="13"/>
  <c r="I1334" i="13"/>
  <c r="I1336" i="13"/>
  <c r="I1328" i="13"/>
  <c r="I96" i="13"/>
  <c r="I1330" i="13"/>
  <c r="I1325" i="13"/>
  <c r="I1329" i="13"/>
  <c r="I1327" i="13"/>
  <c r="I1365" i="13"/>
  <c r="I1318" i="13"/>
  <c r="I833" i="13"/>
  <c r="I1319" i="13"/>
  <c r="I1322" i="13"/>
  <c r="I1315" i="13"/>
  <c r="I484" i="13"/>
  <c r="I1310" i="13"/>
  <c r="I1306" i="13"/>
  <c r="I1305" i="13"/>
  <c r="I1292" i="13"/>
  <c r="I1287" i="13"/>
  <c r="I1289" i="13"/>
  <c r="I1286" i="13"/>
  <c r="I1291" i="13"/>
  <c r="I1293" i="13"/>
  <c r="I1288" i="13"/>
  <c r="I1290" i="13"/>
  <c r="I1283" i="13"/>
  <c r="I1280" i="13"/>
  <c r="I1279" i="13"/>
  <c r="I1282" i="13"/>
  <c r="I1284" i="13"/>
  <c r="I1281" i="13"/>
  <c r="I1278" i="13"/>
  <c r="I1273" i="13"/>
  <c r="I1271" i="13"/>
  <c r="I1268" i="13"/>
  <c r="I1274" i="13"/>
  <c r="I1270" i="13"/>
  <c r="I1541" i="13"/>
  <c r="I1272" i="13"/>
  <c r="I1265" i="13"/>
  <c r="I1260" i="13"/>
  <c r="I1259" i="13"/>
  <c r="I1261" i="13"/>
  <c r="I1253" i="13"/>
  <c r="I1252" i="13"/>
  <c r="I1249" i="13"/>
  <c r="I1297" i="13"/>
  <c r="I1251" i="13"/>
  <c r="I1248" i="13"/>
  <c r="I1246" i="13"/>
  <c r="I1243" i="13"/>
  <c r="I1242" i="13"/>
  <c r="I1238" i="13"/>
  <c r="I1231" i="13"/>
  <c r="I1222" i="13"/>
  <c r="I1226" i="13"/>
  <c r="I1225" i="13"/>
  <c r="I1220" i="13"/>
  <c r="I1221" i="13"/>
  <c r="I1224" i="13"/>
  <c r="I1219" i="13"/>
  <c r="I1223" i="13"/>
  <c r="I1217" i="13"/>
  <c r="I1218" i="13"/>
  <c r="I1214" i="13"/>
  <c r="I1212" i="13"/>
  <c r="I1210" i="13"/>
  <c r="I1211" i="13"/>
  <c r="I1209" i="13"/>
  <c r="I1206" i="13"/>
  <c r="I1202" i="13"/>
  <c r="I1213" i="13"/>
  <c r="I1205" i="13"/>
  <c r="I1203" i="13"/>
  <c r="I1200" i="13"/>
  <c r="I1201" i="13"/>
  <c r="I1194" i="13"/>
  <c r="I1192" i="13"/>
  <c r="I1191" i="13"/>
  <c r="I1197" i="13"/>
  <c r="I1196" i="13"/>
  <c r="I1190" i="13"/>
  <c r="I1193" i="13"/>
  <c r="I1198" i="13"/>
  <c r="I1189" i="13"/>
  <c r="I1186" i="13"/>
  <c r="I1181" i="13"/>
  <c r="I1183" i="13"/>
  <c r="I1182" i="13"/>
  <c r="I1174" i="13"/>
  <c r="I1187" i="13"/>
  <c r="I1177" i="13"/>
  <c r="I1176" i="13"/>
  <c r="I1169" i="13"/>
  <c r="I1092" i="13"/>
  <c r="I1091" i="13"/>
  <c r="I1086" i="13"/>
  <c r="I1082" i="13"/>
  <c r="I1087" i="13"/>
  <c r="I1084" i="13"/>
  <c r="I1081" i="13"/>
  <c r="I1079" i="13"/>
  <c r="I1083" i="13"/>
  <c r="I1080" i="13"/>
  <c r="I1077" i="13"/>
  <c r="I1076" i="13"/>
  <c r="I1073" i="13"/>
  <c r="I1075" i="13"/>
  <c r="I1071" i="13"/>
  <c r="I1074" i="13"/>
  <c r="I1072" i="13"/>
  <c r="I1058" i="13"/>
  <c r="I1063" i="13"/>
  <c r="I1064" i="13"/>
  <c r="I1059" i="13"/>
  <c r="I1066" i="13"/>
  <c r="I1061" i="13"/>
  <c r="I1062" i="13"/>
  <c r="I1065" i="13"/>
  <c r="I1060" i="13"/>
  <c r="I1051" i="13"/>
  <c r="I1055" i="13"/>
  <c r="I1053" i="13"/>
  <c r="I1054" i="13"/>
  <c r="I1052" i="13"/>
  <c r="I1048" i="13"/>
  <c r="I1043" i="13"/>
  <c r="I1040" i="13"/>
  <c r="I1038" i="13"/>
  <c r="I1039" i="13"/>
  <c r="I1033" i="13"/>
  <c r="I1035" i="13"/>
  <c r="I1044" i="13"/>
  <c r="I1034" i="13"/>
  <c r="I1031" i="13"/>
  <c r="I1030" i="13"/>
  <c r="I1029" i="13"/>
  <c r="I1028" i="13"/>
  <c r="I1016" i="13"/>
  <c r="I1015" i="13"/>
  <c r="I1014" i="13"/>
  <c r="I1009" i="13"/>
  <c r="I1010" i="13"/>
  <c r="I736" i="13"/>
  <c r="I1002" i="13"/>
  <c r="I1004" i="13"/>
  <c r="I1001" i="13"/>
  <c r="I1003" i="13"/>
  <c r="I998" i="13"/>
  <c r="I999" i="13"/>
  <c r="I1345" i="13"/>
  <c r="I988" i="13"/>
  <c r="I1000" i="13"/>
  <c r="I991" i="13"/>
  <c r="I990" i="13"/>
  <c r="I989" i="13"/>
  <c r="I307" i="13"/>
  <c r="I377" i="13"/>
  <c r="I984" i="13"/>
  <c r="I370" i="13"/>
  <c r="I982" i="13"/>
  <c r="I981" i="13"/>
  <c r="I980" i="13"/>
  <c r="I165" i="13"/>
  <c r="I979" i="13"/>
  <c r="I978" i="13"/>
  <c r="I969" i="13"/>
  <c r="I352" i="13"/>
  <c r="I973" i="13"/>
  <c r="I968" i="13"/>
  <c r="I967" i="13"/>
  <c r="I1382" i="13"/>
  <c r="I975" i="13"/>
  <c r="I974" i="13"/>
  <c r="I972" i="13"/>
  <c r="I971" i="13"/>
  <c r="I965" i="13"/>
  <c r="I964" i="13"/>
  <c r="I963" i="13"/>
  <c r="I962" i="13"/>
  <c r="I961" i="13"/>
  <c r="I960" i="13"/>
  <c r="I952" i="13"/>
  <c r="I948" i="13"/>
  <c r="I943" i="13"/>
  <c r="I941" i="13"/>
  <c r="I946" i="13"/>
  <c r="I942" i="13"/>
  <c r="I944" i="13"/>
  <c r="I947" i="13"/>
  <c r="I936" i="13"/>
  <c r="I935" i="13"/>
  <c r="I933" i="13"/>
  <c r="I934" i="13"/>
  <c r="I929" i="13"/>
  <c r="I928" i="13"/>
  <c r="I923" i="13"/>
  <c r="I927" i="13"/>
  <c r="I924" i="13"/>
  <c r="I922" i="13"/>
  <c r="I925" i="13"/>
  <c r="I918" i="13"/>
  <c r="I913" i="13"/>
  <c r="I916" i="13"/>
  <c r="I919" i="13"/>
  <c r="I917" i="13"/>
  <c r="I914" i="13"/>
  <c r="I915" i="13"/>
  <c r="I904" i="13"/>
  <c r="I908" i="13"/>
  <c r="I910" i="13"/>
  <c r="I905" i="13"/>
  <c r="I903" i="13"/>
  <c r="I906" i="13"/>
  <c r="I911" i="13"/>
  <c r="I902" i="13"/>
  <c r="I901" i="13"/>
  <c r="I898" i="13"/>
  <c r="I897" i="13"/>
  <c r="I896" i="13"/>
  <c r="I894" i="13"/>
  <c r="I893" i="13"/>
  <c r="I885" i="13"/>
  <c r="I874" i="13"/>
  <c r="I876" i="13"/>
  <c r="I880" i="13"/>
  <c r="I54" i="13"/>
  <c r="I879" i="13"/>
  <c r="I873" i="13"/>
  <c r="I868" i="13"/>
  <c r="I865" i="13"/>
  <c r="I1346" i="13"/>
  <c r="I863" i="13"/>
  <c r="I729" i="13"/>
  <c r="I864" i="13"/>
  <c r="I867" i="13"/>
  <c r="I857" i="13"/>
  <c r="I859" i="13"/>
  <c r="I858" i="13"/>
  <c r="I1609" i="13"/>
  <c r="I235" i="13"/>
  <c r="I849" i="13"/>
  <c r="I851" i="13"/>
  <c r="I1326" i="13"/>
  <c r="I852" i="13"/>
  <c r="I847" i="13"/>
  <c r="I845" i="13"/>
  <c r="I834" i="13"/>
  <c r="I837" i="13"/>
  <c r="I703" i="13"/>
  <c r="I836" i="13"/>
  <c r="I831" i="13"/>
  <c r="I835" i="13"/>
  <c r="I832" i="13"/>
  <c r="I1032" i="13"/>
  <c r="I1579" i="13"/>
  <c r="I825" i="13"/>
  <c r="I824" i="13"/>
  <c r="I1157" i="13"/>
  <c r="I1151" i="13"/>
  <c r="I1156" i="13"/>
  <c r="I1153" i="13"/>
  <c r="I1152" i="13"/>
  <c r="I467" i="13"/>
  <c r="I1146" i="13"/>
  <c r="I1145" i="13"/>
  <c r="I1141" i="13"/>
  <c r="I452" i="13"/>
  <c r="I1143" i="13"/>
  <c r="I1136" i="13"/>
  <c r="I1135" i="13"/>
  <c r="I1137" i="13"/>
  <c r="I1133" i="13"/>
  <c r="I1130" i="13"/>
  <c r="I440" i="13"/>
  <c r="I1132" i="13"/>
  <c r="I1138" i="13"/>
  <c r="I1128" i="13"/>
  <c r="I1125" i="13"/>
  <c r="I1120" i="13"/>
  <c r="I1124" i="13"/>
  <c r="I1122" i="13"/>
  <c r="I1127" i="13"/>
  <c r="I1116" i="13"/>
  <c r="I1111" i="13"/>
  <c r="I1115" i="13"/>
  <c r="I1110" i="13"/>
  <c r="I1109" i="13"/>
  <c r="I1117" i="13"/>
  <c r="I1106" i="13"/>
  <c r="I1103" i="13"/>
  <c r="I1102" i="13"/>
  <c r="I1100" i="13"/>
  <c r="I737" i="13"/>
  <c r="I1629" i="13"/>
  <c r="I735" i="13"/>
  <c r="I727" i="13"/>
  <c r="I728" i="13"/>
  <c r="I856" i="13"/>
  <c r="I730" i="13"/>
  <c r="I725" i="13"/>
  <c r="I720" i="13"/>
  <c r="I723" i="13"/>
  <c r="I719" i="13"/>
  <c r="I731" i="13"/>
  <c r="I251" i="13"/>
  <c r="I718" i="13"/>
  <c r="I717" i="13"/>
  <c r="I716" i="13"/>
  <c r="I721" i="13"/>
  <c r="I706" i="13"/>
  <c r="I707" i="13"/>
  <c r="I708" i="13"/>
  <c r="I714" i="13"/>
  <c r="I1462" i="13"/>
  <c r="I704" i="13"/>
  <c r="I697" i="13"/>
  <c r="I1296" i="13"/>
  <c r="I698" i="13"/>
  <c r="I696" i="13"/>
  <c r="I1452" i="13"/>
  <c r="I693" i="13"/>
  <c r="I691" i="13"/>
  <c r="I758" i="13"/>
  <c r="I829" i="13"/>
  <c r="I686" i="13"/>
  <c r="I679" i="13"/>
  <c r="I678" i="13"/>
  <c r="I666" i="13"/>
  <c r="I670" i="13"/>
  <c r="I665" i="13"/>
  <c r="I668" i="13"/>
  <c r="I669" i="13"/>
  <c r="I661" i="13"/>
  <c r="I659" i="13"/>
  <c r="I662" i="13"/>
  <c r="I657" i="13"/>
  <c r="I648" i="13"/>
  <c r="I650" i="13"/>
  <c r="I647" i="13"/>
  <c r="I645" i="13"/>
  <c r="I653" i="13"/>
  <c r="I652" i="13"/>
  <c r="I646" i="13"/>
  <c r="I642" i="13"/>
  <c r="I640" i="13"/>
  <c r="I641" i="13"/>
  <c r="I635" i="13"/>
  <c r="I638" i="13"/>
  <c r="I639" i="13"/>
  <c r="I637" i="13"/>
  <c r="I636" i="13"/>
  <c r="I629" i="13"/>
  <c r="I632" i="13"/>
  <c r="I630" i="13"/>
  <c r="I628" i="13"/>
  <c r="I677" i="13"/>
  <c r="I626" i="13"/>
  <c r="I1308" i="13"/>
  <c r="I622" i="13"/>
  <c r="I621" i="13"/>
  <c r="I623" i="13"/>
  <c r="I624" i="13"/>
  <c r="I618" i="13"/>
  <c r="I611" i="13"/>
  <c r="I610" i="13"/>
  <c r="I605" i="13"/>
  <c r="I606" i="13"/>
  <c r="I601" i="13"/>
  <c r="I600" i="13"/>
  <c r="I604" i="13"/>
  <c r="I603" i="13"/>
  <c r="I595" i="13"/>
  <c r="I592" i="13"/>
  <c r="I596" i="13"/>
  <c r="I594" i="13"/>
  <c r="I591" i="13"/>
  <c r="I597" i="13"/>
  <c r="I593" i="13"/>
  <c r="I583" i="13"/>
  <c r="I580" i="13"/>
  <c r="I581" i="13"/>
  <c r="I584" i="13"/>
  <c r="I578" i="13"/>
  <c r="I579" i="13"/>
  <c r="I1404" i="13"/>
  <c r="I574" i="13"/>
  <c r="I573" i="13"/>
  <c r="I575" i="13"/>
  <c r="I572" i="13"/>
  <c r="I570" i="13"/>
  <c r="I571" i="13"/>
  <c r="I569" i="13"/>
  <c r="I568" i="13"/>
  <c r="I566" i="13"/>
  <c r="I565" i="13"/>
  <c r="I562" i="13"/>
  <c r="I563" i="13"/>
  <c r="I557" i="13"/>
  <c r="I559" i="13"/>
  <c r="I560" i="13"/>
  <c r="I554" i="13"/>
  <c r="I564" i="13"/>
  <c r="I555" i="13"/>
  <c r="I553" i="13"/>
  <c r="I550" i="13"/>
  <c r="I549" i="13"/>
  <c r="I542" i="13"/>
  <c r="I541" i="13"/>
  <c r="I536" i="13"/>
  <c r="I534" i="13"/>
  <c r="I535" i="13"/>
  <c r="I533" i="13"/>
  <c r="I531" i="13"/>
  <c r="I532" i="13"/>
  <c r="I528" i="13"/>
  <c r="I523" i="13"/>
  <c r="I513" i="13"/>
  <c r="I526" i="13"/>
  <c r="I527" i="13"/>
  <c r="I519" i="13"/>
  <c r="I520" i="13"/>
  <c r="I516" i="13"/>
  <c r="I512" i="13"/>
  <c r="I514" i="13"/>
  <c r="I524" i="13"/>
  <c r="I511" i="13"/>
  <c r="I508" i="13"/>
  <c r="I506" i="13"/>
  <c r="I507" i="13"/>
  <c r="I843" i="13"/>
  <c r="I502" i="13"/>
  <c r="I500" i="13"/>
  <c r="I501" i="13"/>
  <c r="I493" i="13"/>
  <c r="I495" i="13"/>
  <c r="I490" i="13"/>
  <c r="I492" i="13"/>
  <c r="I491" i="13"/>
  <c r="I496" i="13"/>
  <c r="I497" i="13"/>
  <c r="I487" i="13"/>
  <c r="I494" i="13"/>
  <c r="I486" i="13"/>
  <c r="I485" i="13"/>
  <c r="I1309" i="13"/>
  <c r="I483" i="13"/>
  <c r="I479" i="13"/>
  <c r="I472" i="13"/>
  <c r="I470" i="13"/>
  <c r="I463" i="13"/>
  <c r="I1421" i="13"/>
  <c r="I462" i="13"/>
  <c r="I1155" i="13"/>
  <c r="I459" i="13"/>
  <c r="I468" i="13"/>
  <c r="I460" i="13"/>
  <c r="I455" i="13"/>
  <c r="I454" i="13"/>
  <c r="I1414" i="13"/>
  <c r="I1144" i="13"/>
  <c r="I453" i="13"/>
  <c r="I449" i="13"/>
  <c r="I444" i="13"/>
  <c r="I1131" i="13"/>
  <c r="I1405" i="13"/>
  <c r="I317" i="13"/>
  <c r="I448" i="13"/>
  <c r="I432" i="13"/>
  <c r="I435" i="13"/>
  <c r="I434" i="13"/>
  <c r="I437" i="13"/>
  <c r="I436" i="13"/>
  <c r="I1123" i="13"/>
  <c r="I1121" i="13"/>
  <c r="I1258" i="13"/>
  <c r="I431" i="13"/>
  <c r="I1461" i="13"/>
  <c r="I426" i="13"/>
  <c r="I1386" i="13"/>
  <c r="I428" i="13"/>
  <c r="I1108" i="13"/>
  <c r="I420" i="13"/>
  <c r="I418" i="13"/>
  <c r="I417" i="13"/>
  <c r="I416" i="13"/>
  <c r="I412" i="13"/>
  <c r="I1099" i="13"/>
  <c r="I817" i="13"/>
  <c r="I59" i="13"/>
  <c r="I808" i="13"/>
  <c r="I812" i="13"/>
  <c r="I813" i="13"/>
  <c r="I738" i="13"/>
  <c r="I807" i="13"/>
  <c r="I811" i="13"/>
  <c r="I810" i="13"/>
  <c r="I806" i="13"/>
  <c r="I802" i="13"/>
  <c r="I804" i="13"/>
  <c r="I801" i="13"/>
  <c r="I795" i="13"/>
  <c r="I243" i="13"/>
  <c r="I789" i="13"/>
  <c r="I791" i="13"/>
  <c r="I794" i="13"/>
  <c r="I800" i="13"/>
  <c r="I790" i="13"/>
  <c r="I788" i="13"/>
  <c r="I793" i="13"/>
  <c r="I780" i="13"/>
  <c r="I784" i="13"/>
  <c r="I778" i="13"/>
  <c r="I783" i="13"/>
  <c r="I777" i="13"/>
  <c r="I776" i="13"/>
  <c r="I781" i="13"/>
  <c r="I785" i="13"/>
  <c r="I771" i="13"/>
  <c r="I772" i="13"/>
  <c r="I770" i="13"/>
  <c r="I768" i="13"/>
  <c r="I767" i="13"/>
  <c r="I769" i="13"/>
  <c r="I759" i="13"/>
  <c r="I757" i="13"/>
  <c r="I753" i="13"/>
  <c r="I338" i="13"/>
  <c r="I337" i="13"/>
  <c r="I331" i="13"/>
  <c r="I327" i="13"/>
  <c r="I330" i="13"/>
  <c r="I326" i="13"/>
  <c r="I325" i="13"/>
  <c r="I321" i="13"/>
  <c r="I319" i="13"/>
  <c r="I316" i="13"/>
  <c r="I315" i="13"/>
  <c r="I318" i="13"/>
  <c r="I311" i="13"/>
  <c r="I322" i="13"/>
  <c r="I442" i="13"/>
  <c r="I447" i="13"/>
  <c r="I309" i="13"/>
  <c r="I443" i="13"/>
  <c r="I310" i="13"/>
  <c r="I306" i="13"/>
  <c r="I860" i="13"/>
  <c r="I308" i="13"/>
  <c r="I303" i="13"/>
  <c r="I298" i="13"/>
  <c r="I297" i="13"/>
  <c r="I295" i="13"/>
  <c r="I296" i="13"/>
  <c r="I299" i="13"/>
  <c r="I292" i="13"/>
  <c r="I291" i="13"/>
  <c r="I293" i="13"/>
  <c r="I290" i="13"/>
  <c r="I288" i="13"/>
  <c r="I286" i="13"/>
  <c r="I287" i="13"/>
  <c r="I285" i="13"/>
  <c r="I1173" i="13"/>
  <c r="I281" i="13"/>
  <c r="I280" i="13"/>
  <c r="I277" i="13"/>
  <c r="I276" i="13"/>
  <c r="I398" i="13"/>
  <c r="I397" i="13"/>
  <c r="I394" i="13"/>
  <c r="I395" i="13"/>
  <c r="I1011" i="13"/>
  <c r="I382" i="13"/>
  <c r="I388" i="13"/>
  <c r="I391" i="13"/>
  <c r="I387" i="13"/>
  <c r="I386" i="13"/>
  <c r="I726" i="13"/>
  <c r="I376" i="13"/>
  <c r="I381" i="13"/>
  <c r="I383" i="13"/>
  <c r="I379" i="13"/>
  <c r="I390" i="13"/>
  <c r="I385" i="13"/>
  <c r="I997" i="13"/>
  <c r="I369" i="13"/>
  <c r="I374" i="13"/>
  <c r="I371" i="13"/>
  <c r="I367" i="13"/>
  <c r="I710" i="13"/>
  <c r="I368" i="13"/>
  <c r="I365" i="13"/>
  <c r="I358" i="13"/>
  <c r="I364" i="13"/>
  <c r="I357" i="13"/>
  <c r="I363" i="13"/>
  <c r="I356" i="13"/>
  <c r="I362" i="13"/>
  <c r="I359" i="13"/>
  <c r="I353" i="13"/>
  <c r="I349" i="13"/>
  <c r="I348" i="13"/>
  <c r="I346" i="13"/>
  <c r="I345" i="13"/>
  <c r="I269" i="13"/>
  <c r="I259" i="13"/>
  <c r="I258" i="13"/>
  <c r="I264" i="13"/>
  <c r="I739" i="13"/>
  <c r="I261" i="13"/>
  <c r="I265" i="13"/>
  <c r="I262" i="13"/>
  <c r="I263" i="13"/>
  <c r="I256" i="13"/>
  <c r="I255" i="13"/>
  <c r="I254" i="13"/>
  <c r="I799" i="13"/>
  <c r="I250" i="13"/>
  <c r="I253" i="13"/>
  <c r="I244" i="13"/>
  <c r="I248" i="13"/>
  <c r="I246" i="13"/>
  <c r="I247" i="13"/>
  <c r="I245" i="13"/>
  <c r="I242" i="13"/>
  <c r="I236" i="13"/>
  <c r="I238" i="13"/>
  <c r="I234" i="13"/>
  <c r="I232" i="13"/>
  <c r="I233" i="13"/>
  <c r="I702" i="13"/>
  <c r="I225" i="13"/>
  <c r="I228" i="13"/>
  <c r="I227" i="13"/>
  <c r="I229" i="13"/>
  <c r="I223" i="13"/>
  <c r="I224" i="13"/>
  <c r="I217" i="13"/>
  <c r="I215" i="13"/>
  <c r="I213" i="13"/>
  <c r="I145" i="13"/>
  <c r="I209" i="13"/>
  <c r="I195" i="13"/>
  <c r="I396" i="13"/>
  <c r="I193" i="13"/>
  <c r="I196" i="13"/>
  <c r="I184" i="13"/>
  <c r="I189" i="13"/>
  <c r="I252" i="13"/>
  <c r="I186" i="13"/>
  <c r="I183" i="13"/>
  <c r="I185" i="13"/>
  <c r="I177" i="13"/>
  <c r="I175" i="13"/>
  <c r="I176" i="13"/>
  <c r="I178" i="13"/>
  <c r="I241" i="13"/>
  <c r="I240" i="13"/>
  <c r="I170" i="13"/>
  <c r="I168" i="13"/>
  <c r="I163" i="13"/>
  <c r="I231" i="13"/>
  <c r="I164" i="13"/>
  <c r="I160" i="13"/>
  <c r="I158" i="13"/>
  <c r="I13" i="13"/>
  <c r="I159" i="13"/>
  <c r="I153" i="13"/>
  <c r="I154" i="13"/>
  <c r="I156" i="13"/>
  <c r="I155" i="13"/>
  <c r="I152" i="13"/>
  <c r="I214" i="13"/>
  <c r="I147" i="13"/>
  <c r="I146" i="13"/>
  <c r="I143" i="13"/>
  <c r="I142" i="13"/>
  <c r="I134" i="13"/>
  <c r="I133" i="13"/>
  <c r="I129" i="13"/>
  <c r="I128" i="13"/>
  <c r="I127" i="13"/>
  <c r="I123" i="13"/>
  <c r="I119" i="13"/>
  <c r="I118" i="13"/>
  <c r="I115" i="13"/>
  <c r="I114" i="13"/>
  <c r="I120" i="13"/>
  <c r="I105" i="13"/>
  <c r="I113" i="13"/>
  <c r="I109" i="13"/>
  <c r="I108" i="13"/>
  <c r="I107" i="13"/>
  <c r="I106" i="13"/>
  <c r="I98" i="13"/>
  <c r="I100" i="13"/>
  <c r="I97" i="13"/>
  <c r="I99" i="13"/>
  <c r="I95" i="13"/>
  <c r="I101" i="13"/>
  <c r="I94" i="13"/>
  <c r="I93" i="13"/>
  <c r="I89" i="13"/>
  <c r="I88" i="13"/>
  <c r="I90" i="13"/>
  <c r="I86" i="13"/>
  <c r="I91" i="13"/>
  <c r="I79" i="13"/>
  <c r="I77" i="13"/>
  <c r="I81" i="13"/>
  <c r="I76" i="13"/>
  <c r="I75" i="13"/>
  <c r="I74" i="13"/>
  <c r="I73" i="13"/>
  <c r="I72" i="13"/>
  <c r="I55" i="13"/>
  <c r="I61" i="13"/>
  <c r="I56" i="13"/>
  <c r="I48" i="13"/>
  <c r="I52" i="13"/>
  <c r="I45" i="13"/>
  <c r="I38" i="13"/>
  <c r="I47" i="13"/>
  <c r="I803" i="13"/>
  <c r="I46" i="13"/>
  <c r="I39" i="13"/>
  <c r="I42" i="13"/>
  <c r="I50" i="13"/>
  <c r="I41" i="13"/>
  <c r="I37" i="13"/>
  <c r="I23" i="13"/>
  <c r="I20" i="13"/>
  <c r="I21" i="13"/>
  <c r="I19" i="13"/>
  <c r="I22" i="13"/>
  <c r="I14" i="13"/>
  <c r="I9" i="13"/>
  <c r="I11" i="13"/>
  <c r="I10" i="13"/>
  <c r="I5" i="13"/>
  <c r="I7" i="13"/>
  <c r="H1637" i="13"/>
  <c r="H877" i="13"/>
  <c r="H1631" i="13"/>
  <c r="H1632" i="13"/>
  <c r="H1630" i="13"/>
  <c r="H1627" i="13"/>
  <c r="H1628" i="13"/>
  <c r="H1624" i="13"/>
  <c r="H1618" i="13"/>
  <c r="H1623" i="13"/>
  <c r="H1621" i="13"/>
  <c r="H1620" i="13"/>
  <c r="H1619" i="13"/>
  <c r="H1612" i="13"/>
  <c r="H1615" i="13"/>
  <c r="H1616" i="13"/>
  <c r="H1608" i="13"/>
  <c r="H1610" i="13"/>
  <c r="H1605" i="13"/>
  <c r="H1603" i="13"/>
  <c r="H1598" i="13"/>
  <c r="H844" i="13"/>
  <c r="H1597" i="13"/>
  <c r="H1601" i="13"/>
  <c r="H1599" i="13"/>
  <c r="H1600" i="13"/>
  <c r="H1595" i="13"/>
  <c r="H1593" i="13"/>
  <c r="H1594" i="13"/>
  <c r="H1590" i="13"/>
  <c r="H1592" i="13"/>
  <c r="H1588" i="13"/>
  <c r="H1589" i="13"/>
  <c r="H1587" i="13"/>
  <c r="H1586" i="13"/>
  <c r="H1583" i="13"/>
  <c r="H1584" i="13"/>
  <c r="H1582" i="13"/>
  <c r="H1581" i="13"/>
  <c r="H1580" i="13"/>
  <c r="H1570" i="13"/>
  <c r="H1569" i="13"/>
  <c r="H1566" i="13"/>
  <c r="H1562" i="13"/>
  <c r="H1564" i="13"/>
  <c r="H1563" i="13"/>
  <c r="H1560" i="13"/>
  <c r="H1559" i="13"/>
  <c r="H1555" i="13"/>
  <c r="H1553" i="13"/>
  <c r="H1552" i="13"/>
  <c r="H1550" i="13"/>
  <c r="H1554" i="13"/>
  <c r="H1548" i="13"/>
  <c r="H1549" i="13"/>
  <c r="H1544" i="13"/>
  <c r="H1538" i="13"/>
  <c r="H1545" i="13"/>
  <c r="H1537" i="13"/>
  <c r="H1539" i="13"/>
  <c r="H1536" i="13"/>
  <c r="H1542" i="13"/>
  <c r="H1525" i="13"/>
  <c r="H1533" i="13"/>
  <c r="H1527" i="13"/>
  <c r="H1531" i="13"/>
  <c r="H1534" i="13"/>
  <c r="H1528" i="13"/>
  <c r="H1532" i="13"/>
  <c r="H1530" i="13"/>
  <c r="H1522" i="13"/>
  <c r="H1114" i="13"/>
  <c r="H1521" i="13"/>
  <c r="H1520" i="13"/>
  <c r="H1518" i="13"/>
  <c r="H1517" i="13"/>
  <c r="H1516" i="13"/>
  <c r="H1515" i="13"/>
  <c r="H1513" i="13"/>
  <c r="H1511" i="13"/>
  <c r="H1508" i="13"/>
  <c r="H1239" i="13"/>
  <c r="H1501" i="13"/>
  <c r="H1500" i="13"/>
  <c r="H1491" i="13"/>
  <c r="H1488" i="13"/>
  <c r="H1496" i="13"/>
  <c r="H1492" i="13"/>
  <c r="H1495" i="13"/>
  <c r="H1489" i="13"/>
  <c r="H1494" i="13"/>
  <c r="H1497" i="13"/>
  <c r="H1490" i="13"/>
  <c r="H1493" i="13"/>
  <c r="H1482" i="13"/>
  <c r="H1485" i="13"/>
  <c r="H1484" i="13"/>
  <c r="H1483" i="13"/>
  <c r="H1480" i="13"/>
  <c r="H1476" i="13"/>
  <c r="H1474" i="13"/>
  <c r="H1481" i="13"/>
  <c r="H1473" i="13"/>
  <c r="H1472" i="13"/>
  <c r="H1477" i="13"/>
  <c r="H1475" i="13"/>
  <c r="H1465" i="13"/>
  <c r="H372" i="13"/>
  <c r="H1469" i="13"/>
  <c r="H1468" i="13"/>
  <c r="H1467" i="13"/>
  <c r="H1463" i="13"/>
  <c r="H1458" i="13"/>
  <c r="H1454" i="13"/>
  <c r="H1457" i="13"/>
  <c r="H1456" i="13"/>
  <c r="H1453" i="13"/>
  <c r="H1459" i="13"/>
  <c r="H1449" i="13"/>
  <c r="H1448" i="13"/>
  <c r="H1445" i="13"/>
  <c r="H1444" i="13"/>
  <c r="H1442" i="13"/>
  <c r="H1440" i="13"/>
  <c r="H1433" i="13"/>
  <c r="H1430" i="13"/>
  <c r="H1425" i="13"/>
  <c r="H1427" i="13"/>
  <c r="H1429" i="13"/>
  <c r="H1008" i="13"/>
  <c r="H875" i="13"/>
  <c r="H1422" i="13"/>
  <c r="H1428" i="13"/>
  <c r="H1424" i="13"/>
  <c r="H1423" i="13"/>
  <c r="H1419" i="13"/>
  <c r="H445" i="13"/>
  <c r="H1417" i="13"/>
  <c r="H1418" i="13"/>
  <c r="H1415" i="13"/>
  <c r="H1410" i="13"/>
  <c r="H1413" i="13"/>
  <c r="H1416" i="13"/>
  <c r="H1411" i="13"/>
  <c r="H1403" i="13"/>
  <c r="H446" i="13"/>
  <c r="H582" i="13"/>
  <c r="H1407" i="13"/>
  <c r="H1406" i="13"/>
  <c r="H1408" i="13"/>
  <c r="H1402" i="13"/>
  <c r="H1401" i="13"/>
  <c r="H1395" i="13"/>
  <c r="H1392" i="13"/>
  <c r="H1399" i="13"/>
  <c r="H1398" i="13"/>
  <c r="H1394" i="13"/>
  <c r="H1393" i="13"/>
  <c r="H1396" i="13"/>
  <c r="H1397" i="13"/>
  <c r="H1387" i="13"/>
  <c r="H1384" i="13"/>
  <c r="H1385" i="13"/>
  <c r="H1383" i="13"/>
  <c r="H1378" i="13"/>
  <c r="H1379" i="13"/>
  <c r="H1376" i="13"/>
  <c r="H1372" i="13"/>
  <c r="H344" i="13"/>
  <c r="H1352" i="13"/>
  <c r="H1357" i="13"/>
  <c r="H1356" i="13"/>
  <c r="H1355" i="13"/>
  <c r="H1353" i="13"/>
  <c r="H1358" i="13"/>
  <c r="H1354" i="13"/>
  <c r="H1341" i="13"/>
  <c r="H1347" i="13"/>
  <c r="H1335" i="13"/>
  <c r="H1344" i="13"/>
  <c r="H656" i="13"/>
  <c r="H1343" i="13"/>
  <c r="H1142" i="13"/>
  <c r="H1339" i="13"/>
  <c r="H1338" i="13"/>
  <c r="H1340" i="13"/>
  <c r="H378" i="13"/>
  <c r="H1334" i="13"/>
  <c r="H1336" i="13"/>
  <c r="H1328" i="13"/>
  <c r="H96" i="13"/>
  <c r="H1330" i="13"/>
  <c r="H1325" i="13"/>
  <c r="H1329" i="13"/>
  <c r="H1327" i="13"/>
  <c r="H1365" i="13"/>
  <c r="H1318" i="13"/>
  <c r="H833" i="13"/>
  <c r="H1319" i="13"/>
  <c r="H1322" i="13"/>
  <c r="H1315" i="13"/>
  <c r="H484" i="13"/>
  <c r="H1310" i="13"/>
  <c r="H1306" i="13"/>
  <c r="H1305" i="13"/>
  <c r="H1292" i="13"/>
  <c r="H1287" i="13"/>
  <c r="H1289" i="13"/>
  <c r="H1286" i="13"/>
  <c r="H1291" i="13"/>
  <c r="H1293" i="13"/>
  <c r="H1288" i="13"/>
  <c r="H1290" i="13"/>
  <c r="H1283" i="13"/>
  <c r="H1280" i="13"/>
  <c r="H1279" i="13"/>
  <c r="H1282" i="13"/>
  <c r="H1284" i="13"/>
  <c r="H1281" i="13"/>
  <c r="H1278" i="13"/>
  <c r="H1273" i="13"/>
  <c r="H1271" i="13"/>
  <c r="H1268" i="13"/>
  <c r="H1274" i="13"/>
  <c r="H1270" i="13"/>
  <c r="H1541" i="13"/>
  <c r="H1272" i="13"/>
  <c r="H1265" i="13"/>
  <c r="H1260" i="13"/>
  <c r="H1259" i="13"/>
  <c r="H1261" i="13"/>
  <c r="H1253" i="13"/>
  <c r="H1252" i="13"/>
  <c r="H1249" i="13"/>
  <c r="H1297" i="13"/>
  <c r="H1251" i="13"/>
  <c r="H1248" i="13"/>
  <c r="H1246" i="13"/>
  <c r="H1243" i="13"/>
  <c r="H1242" i="13"/>
  <c r="H1238" i="13"/>
  <c r="H1231" i="13"/>
  <c r="H1222" i="13"/>
  <c r="H1226" i="13"/>
  <c r="H1225" i="13"/>
  <c r="H1220" i="13"/>
  <c r="H1221" i="13"/>
  <c r="H1224" i="13"/>
  <c r="H1219" i="13"/>
  <c r="H1223" i="13"/>
  <c r="H1217" i="13"/>
  <c r="H1218" i="13"/>
  <c r="H1214" i="13"/>
  <c r="H1212" i="13"/>
  <c r="H1210" i="13"/>
  <c r="H1211" i="13"/>
  <c r="H1209" i="13"/>
  <c r="H1206" i="13"/>
  <c r="H1202" i="13"/>
  <c r="H1213" i="13"/>
  <c r="H1205" i="13"/>
  <c r="H1203" i="13"/>
  <c r="H1200" i="13"/>
  <c r="H1201" i="13"/>
  <c r="H1194" i="13"/>
  <c r="H1192" i="13"/>
  <c r="H1191" i="13"/>
  <c r="H1197" i="13"/>
  <c r="H1196" i="13"/>
  <c r="H1190" i="13"/>
  <c r="H1193" i="13"/>
  <c r="H1198" i="13"/>
  <c r="H1189" i="13"/>
  <c r="H1186" i="13"/>
  <c r="H1181" i="13"/>
  <c r="H1183" i="13"/>
  <c r="H1182" i="13"/>
  <c r="H1174" i="13"/>
  <c r="H1187" i="13"/>
  <c r="H1177" i="13"/>
  <c r="H1176" i="13"/>
  <c r="H1169" i="13"/>
  <c r="H1092" i="13"/>
  <c r="H1091" i="13"/>
  <c r="H1086" i="13"/>
  <c r="H1082" i="13"/>
  <c r="H1087" i="13"/>
  <c r="H1084" i="13"/>
  <c r="H1081" i="13"/>
  <c r="H1079" i="13"/>
  <c r="H1083" i="13"/>
  <c r="H1080" i="13"/>
  <c r="H1077" i="13"/>
  <c r="H1076" i="13"/>
  <c r="H1073" i="13"/>
  <c r="H1075" i="13"/>
  <c r="H1071" i="13"/>
  <c r="H1074" i="13"/>
  <c r="H1072" i="13"/>
  <c r="H1058" i="13"/>
  <c r="H1063" i="13"/>
  <c r="H1064" i="13"/>
  <c r="H1059" i="13"/>
  <c r="H1066" i="13"/>
  <c r="H1061" i="13"/>
  <c r="H1062" i="13"/>
  <c r="H1065" i="13"/>
  <c r="H1060" i="13"/>
  <c r="H1051" i="13"/>
  <c r="H1055" i="13"/>
  <c r="H1053" i="13"/>
  <c r="H1054" i="13"/>
  <c r="H1052" i="13"/>
  <c r="H1048" i="13"/>
  <c r="H1043" i="13"/>
  <c r="H1040" i="13"/>
  <c r="H1038" i="13"/>
  <c r="H1039" i="13"/>
  <c r="H1033" i="13"/>
  <c r="H1035" i="13"/>
  <c r="H1044" i="13"/>
  <c r="H1034" i="13"/>
  <c r="H1031" i="13"/>
  <c r="H1030" i="13"/>
  <c r="H1029" i="13"/>
  <c r="H1028" i="13"/>
  <c r="H1016" i="13"/>
  <c r="H1015" i="13"/>
  <c r="H1014" i="13"/>
  <c r="H1009" i="13"/>
  <c r="H1010" i="13"/>
  <c r="H736" i="13"/>
  <c r="H1002" i="13"/>
  <c r="H1004" i="13"/>
  <c r="H1001" i="13"/>
  <c r="H1003" i="13"/>
  <c r="H998" i="13"/>
  <c r="H999" i="13"/>
  <c r="H1345" i="13"/>
  <c r="H988" i="13"/>
  <c r="H1000" i="13"/>
  <c r="H991" i="13"/>
  <c r="H990" i="13"/>
  <c r="H989" i="13"/>
  <c r="H307" i="13"/>
  <c r="H377" i="13"/>
  <c r="H984" i="13"/>
  <c r="H370" i="13"/>
  <c r="H982" i="13"/>
  <c r="H981" i="13"/>
  <c r="H980" i="13"/>
  <c r="H165" i="13"/>
  <c r="H979" i="13"/>
  <c r="H978" i="13"/>
  <c r="H969" i="13"/>
  <c r="H352" i="13"/>
  <c r="H973" i="13"/>
  <c r="H968" i="13"/>
  <c r="H967" i="13"/>
  <c r="H1382" i="13"/>
  <c r="H975" i="13"/>
  <c r="H974" i="13"/>
  <c r="H972" i="13"/>
  <c r="H971" i="13"/>
  <c r="H965" i="13"/>
  <c r="H964" i="13"/>
  <c r="H963" i="13"/>
  <c r="H962" i="13"/>
  <c r="H961" i="13"/>
  <c r="H960" i="13"/>
  <c r="H952" i="13"/>
  <c r="H948" i="13"/>
  <c r="H943" i="13"/>
  <c r="H941" i="13"/>
  <c r="H946" i="13"/>
  <c r="H942" i="13"/>
  <c r="H944" i="13"/>
  <c r="H947" i="13"/>
  <c r="H936" i="13"/>
  <c r="H935" i="13"/>
  <c r="H933" i="13"/>
  <c r="H934" i="13"/>
  <c r="H929" i="13"/>
  <c r="H928" i="13"/>
  <c r="H923" i="13"/>
  <c r="H927" i="13"/>
  <c r="H924" i="13"/>
  <c r="H922" i="13"/>
  <c r="H925" i="13"/>
  <c r="H918" i="13"/>
  <c r="H913" i="13"/>
  <c r="H916" i="13"/>
  <c r="H919" i="13"/>
  <c r="H917" i="13"/>
  <c r="H914" i="13"/>
  <c r="H915" i="13"/>
  <c r="H904" i="13"/>
  <c r="H908" i="13"/>
  <c r="H910" i="13"/>
  <c r="H905" i="13"/>
  <c r="H903" i="13"/>
  <c r="H906" i="13"/>
  <c r="H911" i="13"/>
  <c r="H902" i="13"/>
  <c r="H901" i="13"/>
  <c r="H898" i="13"/>
  <c r="H897" i="13"/>
  <c r="H896" i="13"/>
  <c r="H894" i="13"/>
  <c r="H893" i="13"/>
  <c r="H885" i="13"/>
  <c r="H874" i="13"/>
  <c r="H876" i="13"/>
  <c r="H880" i="13"/>
  <c r="H54" i="13"/>
  <c r="H879" i="13"/>
  <c r="H873" i="13"/>
  <c r="H868" i="13"/>
  <c r="H865" i="13"/>
  <c r="H1346" i="13"/>
  <c r="H863" i="13"/>
  <c r="H729" i="13"/>
  <c r="H864" i="13"/>
  <c r="H867" i="13"/>
  <c r="H857" i="13"/>
  <c r="H859" i="13"/>
  <c r="H858" i="13"/>
  <c r="H1609" i="13"/>
  <c r="H235" i="13"/>
  <c r="H849" i="13"/>
  <c r="H851" i="13"/>
  <c r="H1326" i="13"/>
  <c r="H852" i="13"/>
  <c r="H847" i="13"/>
  <c r="H845" i="13"/>
  <c r="H834" i="13"/>
  <c r="H837" i="13"/>
  <c r="H703" i="13"/>
  <c r="H836" i="13"/>
  <c r="H831" i="13"/>
  <c r="H835" i="13"/>
  <c r="H832" i="13"/>
  <c r="H1032" i="13"/>
  <c r="H1579" i="13"/>
  <c r="H825" i="13"/>
  <c r="H824" i="13"/>
  <c r="H1157" i="13"/>
  <c r="H1151" i="13"/>
  <c r="H1156" i="13"/>
  <c r="H1153" i="13"/>
  <c r="H1152" i="13"/>
  <c r="H467" i="13"/>
  <c r="H1146" i="13"/>
  <c r="H1145" i="13"/>
  <c r="H1141" i="13"/>
  <c r="H452" i="13"/>
  <c r="H1143" i="13"/>
  <c r="H1136" i="13"/>
  <c r="H1135" i="13"/>
  <c r="H1137" i="13"/>
  <c r="H1133" i="13"/>
  <c r="H1130" i="13"/>
  <c r="H440" i="13"/>
  <c r="H1132" i="13"/>
  <c r="H1138" i="13"/>
  <c r="H1128" i="13"/>
  <c r="H1125" i="13"/>
  <c r="H1120" i="13"/>
  <c r="H1124" i="13"/>
  <c r="H1122" i="13"/>
  <c r="H1127" i="13"/>
  <c r="H1116" i="13"/>
  <c r="H1111" i="13"/>
  <c r="H1115" i="13"/>
  <c r="H1110" i="13"/>
  <c r="H1109" i="13"/>
  <c r="H1117" i="13"/>
  <c r="H1106" i="13"/>
  <c r="H1103" i="13"/>
  <c r="H1102" i="13"/>
  <c r="H1100" i="13"/>
  <c r="H737" i="13"/>
  <c r="H1629" i="13"/>
  <c r="H735" i="13"/>
  <c r="H727" i="13"/>
  <c r="H728" i="13"/>
  <c r="H856" i="13"/>
  <c r="H730" i="13"/>
  <c r="H725" i="13"/>
  <c r="H720" i="13"/>
  <c r="H723" i="13"/>
  <c r="H719" i="13"/>
  <c r="H731" i="13"/>
  <c r="H251" i="13"/>
  <c r="H718" i="13"/>
  <c r="H717" i="13"/>
  <c r="H716" i="13"/>
  <c r="H721" i="13"/>
  <c r="H706" i="13"/>
  <c r="H707" i="13"/>
  <c r="H708" i="13"/>
  <c r="H714" i="13"/>
  <c r="H1462" i="13"/>
  <c r="H704" i="13"/>
  <c r="H697" i="13"/>
  <c r="H1296" i="13"/>
  <c r="H698" i="13"/>
  <c r="H696" i="13"/>
  <c r="H1452" i="13"/>
  <c r="H693" i="13"/>
  <c r="H691" i="13"/>
  <c r="H758" i="13"/>
  <c r="H829" i="13"/>
  <c r="H686" i="13"/>
  <c r="H679" i="13"/>
  <c r="H678" i="13"/>
  <c r="H666" i="13"/>
  <c r="H670" i="13"/>
  <c r="H665" i="13"/>
  <c r="H668" i="13"/>
  <c r="H669" i="13"/>
  <c r="H661" i="13"/>
  <c r="H659" i="13"/>
  <c r="H662" i="13"/>
  <c r="H657" i="13"/>
  <c r="H648" i="13"/>
  <c r="H650" i="13"/>
  <c r="H647" i="13"/>
  <c r="H645" i="13"/>
  <c r="H653" i="13"/>
  <c r="H652" i="13"/>
  <c r="H646" i="13"/>
  <c r="H642" i="13"/>
  <c r="H640" i="13"/>
  <c r="H641" i="13"/>
  <c r="H635" i="13"/>
  <c r="H638" i="13"/>
  <c r="H639" i="13"/>
  <c r="H637" i="13"/>
  <c r="H636" i="13"/>
  <c r="H629" i="13"/>
  <c r="H632" i="13"/>
  <c r="H630" i="13"/>
  <c r="H628" i="13"/>
  <c r="H677" i="13"/>
  <c r="H626" i="13"/>
  <c r="H1308" i="13"/>
  <c r="H622" i="13"/>
  <c r="H621" i="13"/>
  <c r="H623" i="13"/>
  <c r="H624" i="13"/>
  <c r="H618" i="13"/>
  <c r="H611" i="13"/>
  <c r="H610" i="13"/>
  <c r="H605" i="13"/>
  <c r="H606" i="13"/>
  <c r="H601" i="13"/>
  <c r="H600" i="13"/>
  <c r="H604" i="13"/>
  <c r="H603" i="13"/>
  <c r="H595" i="13"/>
  <c r="H592" i="13"/>
  <c r="H596" i="13"/>
  <c r="H594" i="13"/>
  <c r="H591" i="13"/>
  <c r="H597" i="13"/>
  <c r="H593" i="13"/>
  <c r="H583" i="13"/>
  <c r="H580" i="13"/>
  <c r="H581" i="13"/>
  <c r="H584" i="13"/>
  <c r="H578" i="13"/>
  <c r="H579" i="13"/>
  <c r="H1404" i="13"/>
  <c r="H574" i="13"/>
  <c r="H573" i="13"/>
  <c r="H575" i="13"/>
  <c r="H572" i="13"/>
  <c r="H570" i="13"/>
  <c r="H571" i="13"/>
  <c r="H569" i="13"/>
  <c r="H568" i="13"/>
  <c r="H566" i="13"/>
  <c r="H565" i="13"/>
  <c r="H562" i="13"/>
  <c r="H563" i="13"/>
  <c r="H557" i="13"/>
  <c r="H559" i="13"/>
  <c r="H560" i="13"/>
  <c r="H554" i="13"/>
  <c r="H564" i="13"/>
  <c r="H555" i="13"/>
  <c r="H553" i="13"/>
  <c r="H551" i="13"/>
  <c r="H550" i="13"/>
  <c r="H549" i="13"/>
  <c r="H542" i="13"/>
  <c r="H541" i="13"/>
  <c r="H536" i="13"/>
  <c r="H534" i="13"/>
  <c r="H535" i="13"/>
  <c r="H533" i="13"/>
  <c r="H531" i="13"/>
  <c r="H532" i="13"/>
  <c r="H528" i="13"/>
  <c r="H523" i="13"/>
  <c r="H513" i="13"/>
  <c r="H526" i="13"/>
  <c r="H527" i="13"/>
  <c r="H519" i="13"/>
  <c r="H520" i="13"/>
  <c r="H516" i="13"/>
  <c r="H512" i="13"/>
  <c r="H514" i="13"/>
  <c r="H524" i="13"/>
  <c r="H511" i="13"/>
  <c r="H508" i="13"/>
  <c r="H506" i="13"/>
  <c r="H507" i="13"/>
  <c r="H843" i="13"/>
  <c r="H502" i="13"/>
  <c r="H500" i="13"/>
  <c r="H501" i="13"/>
  <c r="H493" i="13"/>
  <c r="H495" i="13"/>
  <c r="H490" i="13"/>
  <c r="H492" i="13"/>
  <c r="H491" i="13"/>
  <c r="H496" i="13"/>
  <c r="H497" i="13"/>
  <c r="H487" i="13"/>
  <c r="H494" i="13"/>
  <c r="H486" i="13"/>
  <c r="H485" i="13"/>
  <c r="H1309" i="13"/>
  <c r="H483" i="13"/>
  <c r="H479" i="13"/>
  <c r="H472" i="13"/>
  <c r="H471" i="13"/>
  <c r="H470" i="13"/>
  <c r="H463" i="13"/>
  <c r="H1421" i="13"/>
  <c r="H462" i="13"/>
  <c r="H1155" i="13"/>
  <c r="H459" i="13"/>
  <c r="H468" i="13"/>
  <c r="H460" i="13"/>
  <c r="H455" i="13"/>
  <c r="H454" i="13"/>
  <c r="H1414" i="13"/>
  <c r="H1144" i="13"/>
  <c r="H453" i="13"/>
  <c r="H449" i="13"/>
  <c r="H444" i="13"/>
  <c r="H1131" i="13"/>
  <c r="H1405" i="13"/>
  <c r="H317" i="13"/>
  <c r="H448" i="13"/>
  <c r="H432" i="13"/>
  <c r="H435" i="13"/>
  <c r="H434" i="13"/>
  <c r="H437" i="13"/>
  <c r="H436" i="13"/>
  <c r="H1123" i="13"/>
  <c r="H1121" i="13"/>
  <c r="H1258" i="13"/>
  <c r="H431" i="13"/>
  <c r="H1461" i="13"/>
  <c r="H426" i="13"/>
  <c r="H1386" i="13"/>
  <c r="H428" i="13"/>
  <c r="H1108" i="13"/>
  <c r="H420" i="13"/>
  <c r="H418" i="13"/>
  <c r="H417" i="13"/>
  <c r="H416" i="13"/>
  <c r="H412" i="13"/>
  <c r="H1099" i="13"/>
  <c r="H817" i="13"/>
  <c r="H59" i="13"/>
  <c r="H808" i="13"/>
  <c r="H812" i="13"/>
  <c r="H813" i="13"/>
  <c r="H738" i="13"/>
  <c r="H807" i="13"/>
  <c r="H811" i="13"/>
  <c r="H810" i="13"/>
  <c r="H806" i="13"/>
  <c r="H802" i="13"/>
  <c r="H804" i="13"/>
  <c r="H801" i="13"/>
  <c r="H795" i="13"/>
  <c r="H243" i="13"/>
  <c r="H789" i="13"/>
  <c r="H791" i="13"/>
  <c r="H794" i="13"/>
  <c r="H800" i="13"/>
  <c r="H790" i="13"/>
  <c r="H788" i="13"/>
  <c r="H793" i="13"/>
  <c r="H780" i="13"/>
  <c r="H784" i="13"/>
  <c r="H778" i="13"/>
  <c r="H783" i="13"/>
  <c r="H777" i="13"/>
  <c r="H776" i="13"/>
  <c r="H781" i="13"/>
  <c r="H785" i="13"/>
  <c r="H771" i="13"/>
  <c r="H772" i="13"/>
  <c r="H770" i="13"/>
  <c r="H768" i="13"/>
  <c r="H767" i="13"/>
  <c r="H769" i="13"/>
  <c r="H759" i="13"/>
  <c r="H757" i="13"/>
  <c r="H753" i="13"/>
  <c r="H338" i="13"/>
  <c r="H337" i="13"/>
  <c r="H331" i="13"/>
  <c r="H327" i="13"/>
  <c r="H330" i="13"/>
  <c r="H326" i="13"/>
  <c r="H325" i="13"/>
  <c r="H321" i="13"/>
  <c r="H319" i="13"/>
  <c r="H316" i="13"/>
  <c r="H315" i="13"/>
  <c r="H318" i="13"/>
  <c r="H311" i="13"/>
  <c r="H322" i="13"/>
  <c r="H442" i="13"/>
  <c r="H447" i="13"/>
  <c r="H309" i="13"/>
  <c r="H443" i="13"/>
  <c r="H310" i="13"/>
  <c r="H306" i="13"/>
  <c r="H860" i="13"/>
  <c r="H308" i="13"/>
  <c r="H303" i="13"/>
  <c r="H298" i="13"/>
  <c r="H297" i="13"/>
  <c r="H295" i="13"/>
  <c r="H296" i="13"/>
  <c r="H299" i="13"/>
  <c r="H292" i="13"/>
  <c r="H291" i="13"/>
  <c r="H293" i="13"/>
  <c r="H290" i="13"/>
  <c r="H288" i="13"/>
  <c r="H286" i="13"/>
  <c r="H287" i="13"/>
  <c r="H285" i="13"/>
  <c r="H1173" i="13"/>
  <c r="H281" i="13"/>
  <c r="H280" i="13"/>
  <c r="H277" i="13"/>
  <c r="H276" i="13"/>
  <c r="H398" i="13"/>
  <c r="H397" i="13"/>
  <c r="H394" i="13"/>
  <c r="H395" i="13"/>
  <c r="H1011" i="13"/>
  <c r="H382" i="13"/>
  <c r="H388" i="13"/>
  <c r="H391" i="13"/>
  <c r="H387" i="13"/>
  <c r="H386" i="13"/>
  <c r="H726" i="13"/>
  <c r="H376" i="13"/>
  <c r="H381" i="13"/>
  <c r="H383" i="13"/>
  <c r="H379" i="13"/>
  <c r="H390" i="13"/>
  <c r="H385" i="13"/>
  <c r="H997" i="13"/>
  <c r="H369" i="13"/>
  <c r="H374" i="13"/>
  <c r="H371" i="13"/>
  <c r="H367" i="13"/>
  <c r="H710" i="13"/>
  <c r="H368" i="13"/>
  <c r="H365" i="13"/>
  <c r="H358" i="13"/>
  <c r="H364" i="13"/>
  <c r="H357" i="13"/>
  <c r="H363" i="13"/>
  <c r="H356" i="13"/>
  <c r="H362" i="13"/>
  <c r="H359" i="13"/>
  <c r="H353" i="13"/>
  <c r="H349" i="13"/>
  <c r="H348" i="13"/>
  <c r="H346" i="13"/>
  <c r="H345" i="13"/>
  <c r="H269" i="13"/>
  <c r="H259" i="13"/>
  <c r="H258" i="13"/>
  <c r="H264" i="13"/>
  <c r="H739" i="13"/>
  <c r="H261" i="13"/>
  <c r="H265" i="13"/>
  <c r="H262" i="13"/>
  <c r="H263" i="13"/>
  <c r="H256" i="13"/>
  <c r="H255" i="13"/>
  <c r="H254" i="13"/>
  <c r="H799" i="13"/>
  <c r="H250" i="13"/>
  <c r="H253" i="13"/>
  <c r="H244" i="13"/>
  <c r="H248" i="13"/>
  <c r="H246" i="13"/>
  <c r="H247" i="13"/>
  <c r="H245" i="13"/>
  <c r="H242" i="13"/>
  <c r="H236" i="13"/>
  <c r="H238" i="13"/>
  <c r="H234" i="13"/>
  <c r="H232" i="13"/>
  <c r="H233" i="13"/>
  <c r="H702" i="13"/>
  <c r="H225" i="13"/>
  <c r="H228" i="13"/>
  <c r="H227" i="13"/>
  <c r="H229" i="13"/>
  <c r="H223" i="13"/>
  <c r="H224" i="13"/>
  <c r="H217" i="13"/>
  <c r="H215" i="13"/>
  <c r="H213" i="13"/>
  <c r="H145" i="13"/>
  <c r="H209" i="13"/>
  <c r="H195" i="13"/>
  <c r="H396" i="13"/>
  <c r="H193" i="13"/>
  <c r="H196" i="13"/>
  <c r="H184" i="13"/>
  <c r="H189" i="13"/>
  <c r="H252" i="13"/>
  <c r="H186" i="13"/>
  <c r="H183" i="13"/>
  <c r="H185" i="13"/>
  <c r="H177" i="13"/>
  <c r="H175" i="13"/>
  <c r="H176" i="13"/>
  <c r="H178" i="13"/>
  <c r="H241" i="13"/>
  <c r="H240" i="13"/>
  <c r="H170" i="13"/>
  <c r="H168" i="13"/>
  <c r="H163" i="13"/>
  <c r="H231" i="13"/>
  <c r="H164" i="13"/>
  <c r="H160" i="13"/>
  <c r="H158" i="13"/>
  <c r="H13" i="13"/>
  <c r="H159" i="13"/>
  <c r="H153" i="13"/>
  <c r="H154" i="13"/>
  <c r="H156" i="13"/>
  <c r="H155" i="13"/>
  <c r="H152" i="13"/>
  <c r="H214" i="13"/>
  <c r="H147" i="13"/>
  <c r="H146" i="13"/>
  <c r="H143" i="13"/>
  <c r="H142" i="13"/>
  <c r="H134" i="13"/>
  <c r="H133" i="13"/>
  <c r="H129" i="13"/>
  <c r="H128" i="13"/>
  <c r="H127" i="13"/>
  <c r="H123" i="13"/>
  <c r="H119" i="13"/>
  <c r="H118" i="13"/>
  <c r="H115" i="13"/>
  <c r="H114" i="13"/>
  <c r="H120" i="13"/>
  <c r="H105" i="13"/>
  <c r="H113" i="13"/>
  <c r="H109" i="13"/>
  <c r="H108" i="13"/>
  <c r="H107" i="13"/>
  <c r="H106" i="13"/>
  <c r="H98" i="13"/>
  <c r="H100" i="13"/>
  <c r="H97" i="13"/>
  <c r="H99" i="13"/>
  <c r="H95" i="13"/>
  <c r="H101" i="13"/>
  <c r="H94" i="13"/>
  <c r="H93" i="13"/>
  <c r="H89" i="13"/>
  <c r="H88" i="13"/>
  <c r="H90" i="13"/>
  <c r="H86" i="13"/>
  <c r="H91" i="13"/>
  <c r="H79" i="13"/>
  <c r="H77" i="13"/>
  <c r="H81" i="13"/>
  <c r="H76" i="13"/>
  <c r="H75" i="13"/>
  <c r="H74" i="13"/>
  <c r="H73" i="13"/>
  <c r="H72" i="13"/>
  <c r="H55" i="13"/>
  <c r="H61" i="13"/>
  <c r="H56" i="13"/>
  <c r="H48" i="13"/>
  <c r="H52" i="13"/>
  <c r="H49" i="13"/>
  <c r="H45" i="13"/>
  <c r="H38" i="13"/>
  <c r="H47" i="13"/>
  <c r="H803" i="13"/>
  <c r="H46" i="13"/>
  <c r="H39" i="13"/>
  <c r="H42" i="13"/>
  <c r="H50" i="13"/>
  <c r="H41" i="13"/>
  <c r="H37" i="13"/>
  <c r="H23" i="13"/>
  <c r="H20" i="13"/>
  <c r="H21" i="13"/>
  <c r="H19" i="13"/>
  <c r="H22" i="13"/>
  <c r="H14" i="13"/>
  <c r="H9" i="13"/>
  <c r="H11" i="13"/>
  <c r="H10" i="13"/>
  <c r="H5" i="13"/>
  <c r="H7" i="13"/>
  <c r="G1637" i="13"/>
  <c r="G1636" i="13"/>
  <c r="G877" i="13"/>
  <c r="G1631" i="13"/>
  <c r="G1632" i="13"/>
  <c r="G1630" i="13"/>
  <c r="G1627" i="13"/>
  <c r="G1628" i="13"/>
  <c r="G1624" i="13"/>
  <c r="G1618" i="13"/>
  <c r="G1623" i="13"/>
  <c r="G1621" i="13"/>
  <c r="G1620" i="13"/>
  <c r="G1619" i="13"/>
  <c r="G1612" i="13"/>
  <c r="G1615" i="13"/>
  <c r="G1616" i="13"/>
  <c r="G1608" i="13"/>
  <c r="G1610" i="13"/>
  <c r="G1605" i="13"/>
  <c r="G1603" i="13"/>
  <c r="G1598" i="13"/>
  <c r="G844" i="13"/>
  <c r="G1597" i="13"/>
  <c r="G1601" i="13"/>
  <c r="G1599" i="13"/>
  <c r="G1600" i="13"/>
  <c r="G1595" i="13"/>
  <c r="G1593" i="13"/>
  <c r="G1594" i="13"/>
  <c r="G1590" i="13"/>
  <c r="G1592" i="13"/>
  <c r="G1588" i="13"/>
  <c r="G1589" i="13"/>
  <c r="G1587" i="13"/>
  <c r="G1586" i="13"/>
  <c r="G1583" i="13"/>
  <c r="G1584" i="13"/>
  <c r="G1582" i="13"/>
  <c r="G1581" i="13"/>
  <c r="G1580" i="13"/>
  <c r="G1570" i="13"/>
  <c r="G1569" i="13"/>
  <c r="G1566" i="13"/>
  <c r="G1565" i="13"/>
  <c r="G1562" i="13"/>
  <c r="G1564" i="13"/>
  <c r="G1563" i="13"/>
  <c r="G1560" i="13"/>
  <c r="G1559" i="13"/>
  <c r="G1555" i="13"/>
  <c r="G1553" i="13"/>
  <c r="G1552" i="13"/>
  <c r="G1550" i="13"/>
  <c r="G1554" i="13"/>
  <c r="G1548" i="13"/>
  <c r="G1549" i="13"/>
  <c r="G1544" i="13"/>
  <c r="G1538" i="13"/>
  <c r="G1545" i="13"/>
  <c r="G1537" i="13"/>
  <c r="G1539" i="13"/>
  <c r="G1536" i="13"/>
  <c r="G1542" i="13"/>
  <c r="G1525" i="13"/>
  <c r="G1533" i="13"/>
  <c r="G1527" i="13"/>
  <c r="G1531" i="13"/>
  <c r="G1534" i="13"/>
  <c r="G1528" i="13"/>
  <c r="G1532" i="13"/>
  <c r="G1530" i="13"/>
  <c r="G1522" i="13"/>
  <c r="G1114" i="13"/>
  <c r="G1521" i="13"/>
  <c r="G1520" i="13"/>
  <c r="G1518" i="13"/>
  <c r="G1517" i="13"/>
  <c r="G1516" i="13"/>
  <c r="G1515" i="13"/>
  <c r="G1513" i="13"/>
  <c r="G1511" i="13"/>
  <c r="G1508" i="13"/>
  <c r="G1239" i="13"/>
  <c r="G1501" i="13"/>
  <c r="G1500" i="13"/>
  <c r="G1488" i="13"/>
  <c r="G1496" i="13"/>
  <c r="G1492" i="13"/>
  <c r="G1495" i="13"/>
  <c r="G1489" i="13"/>
  <c r="G1494" i="13"/>
  <c r="G1497" i="13"/>
  <c r="G1490" i="13"/>
  <c r="G1493" i="13"/>
  <c r="G1482" i="13"/>
  <c r="G1485" i="13"/>
  <c r="G1484" i="13"/>
  <c r="G1483" i="13"/>
  <c r="G1480" i="13"/>
  <c r="G1476" i="13"/>
  <c r="G1474" i="13"/>
  <c r="G1481" i="13"/>
  <c r="G1473" i="13"/>
  <c r="G1472" i="13"/>
  <c r="G1477" i="13"/>
  <c r="G1475" i="13"/>
  <c r="G1465" i="13"/>
  <c r="G372" i="13"/>
  <c r="G1469" i="13"/>
  <c r="G1468" i="13"/>
  <c r="G1467" i="13"/>
  <c r="G1463" i="13"/>
  <c r="G1458" i="13"/>
  <c r="G1454" i="13"/>
  <c r="G1457" i="13"/>
  <c r="G1456" i="13"/>
  <c r="G1453" i="13"/>
  <c r="G1459" i="13"/>
  <c r="G1449" i="13"/>
  <c r="G1448" i="13"/>
  <c r="G1445" i="13"/>
  <c r="G1444" i="13"/>
  <c r="G1442" i="13"/>
  <c r="G1440" i="13"/>
  <c r="G1377" i="13"/>
  <c r="G1433" i="13"/>
  <c r="G1426" i="13"/>
  <c r="G1430" i="13"/>
  <c r="G1425" i="13"/>
  <c r="G1427" i="13"/>
  <c r="G1429" i="13"/>
  <c r="G1008" i="13"/>
  <c r="G875" i="13"/>
  <c r="G1422" i="13"/>
  <c r="G1428" i="13"/>
  <c r="G1424" i="13"/>
  <c r="G1423" i="13"/>
  <c r="G1419" i="13"/>
  <c r="G445" i="13"/>
  <c r="G1417" i="13"/>
  <c r="G1418" i="13"/>
  <c r="G1415" i="13"/>
  <c r="G1410" i="13"/>
  <c r="G1413" i="13"/>
  <c r="G1416" i="13"/>
  <c r="G1411" i="13"/>
  <c r="G1403" i="13"/>
  <c r="G446" i="13"/>
  <c r="G582" i="13"/>
  <c r="G1407" i="13"/>
  <c r="G1406" i="13"/>
  <c r="G1408" i="13"/>
  <c r="G1402" i="13"/>
  <c r="G1401" i="13"/>
  <c r="G1395" i="13"/>
  <c r="G1392" i="13"/>
  <c r="G1399" i="13"/>
  <c r="G1398" i="13"/>
  <c r="G1394" i="13"/>
  <c r="G1393" i="13"/>
  <c r="G1396" i="13"/>
  <c r="G1397" i="13"/>
  <c r="G1387" i="13"/>
  <c r="G1384" i="13"/>
  <c r="G1385" i="13"/>
  <c r="G1383" i="13"/>
  <c r="G1378" i="13"/>
  <c r="G1379" i="13"/>
  <c r="G1376" i="13"/>
  <c r="G1372" i="13"/>
  <c r="G344" i="13"/>
  <c r="G1352" i="13"/>
  <c r="G1357" i="13"/>
  <c r="G1356" i="13"/>
  <c r="G1355" i="13"/>
  <c r="G1353" i="13"/>
  <c r="G1358" i="13"/>
  <c r="G1354" i="13"/>
  <c r="G1341" i="13"/>
  <c r="G1347" i="13"/>
  <c r="G1335" i="13"/>
  <c r="G1344" i="13"/>
  <c r="G656" i="13"/>
  <c r="G1343" i="13"/>
  <c r="G1142" i="13"/>
  <c r="G1339" i="13"/>
  <c r="G1338" i="13"/>
  <c r="G1340" i="13"/>
  <c r="G378" i="13"/>
  <c r="G1334" i="13"/>
  <c r="G1336" i="13"/>
  <c r="G1328" i="13"/>
  <c r="G96" i="13"/>
  <c r="G1330" i="13"/>
  <c r="G1325" i="13"/>
  <c r="G1329" i="13"/>
  <c r="G1327" i="13"/>
  <c r="G1365" i="13"/>
  <c r="G1318" i="13"/>
  <c r="G833" i="13"/>
  <c r="G1319" i="13"/>
  <c r="G1322" i="13"/>
  <c r="G1315" i="13"/>
  <c r="G484" i="13"/>
  <c r="G1310" i="13"/>
  <c r="G1306" i="13"/>
  <c r="G1305" i="13"/>
  <c r="G1298" i="13"/>
  <c r="G1292" i="13"/>
  <c r="G1287" i="13"/>
  <c r="G1289" i="13"/>
  <c r="G1286" i="13"/>
  <c r="G1291" i="13"/>
  <c r="G1293" i="13"/>
  <c r="G1288" i="13"/>
  <c r="G1290" i="13"/>
  <c r="G1283" i="13"/>
  <c r="G1280" i="13"/>
  <c r="G1279" i="13"/>
  <c r="G1282" i="13"/>
  <c r="G1284" i="13"/>
  <c r="G1281" i="13"/>
  <c r="G1278" i="13"/>
  <c r="G1273" i="13"/>
  <c r="G1271" i="13"/>
  <c r="G1268" i="13"/>
  <c r="G1274" i="13"/>
  <c r="G1270" i="13"/>
  <c r="G1541" i="13"/>
  <c r="G1272" i="13"/>
  <c r="G1265" i="13"/>
  <c r="G1260" i="13"/>
  <c r="G1259" i="13"/>
  <c r="G1261" i="13"/>
  <c r="G1253" i="13"/>
  <c r="G1252" i="13"/>
  <c r="G1249" i="13"/>
  <c r="G1297" i="13"/>
  <c r="G1251" i="13"/>
  <c r="G1248" i="13"/>
  <c r="G1246" i="13"/>
  <c r="G1243" i="13"/>
  <c r="G1242" i="13"/>
  <c r="G1238" i="13"/>
  <c r="G1231" i="13"/>
  <c r="G1230" i="13"/>
  <c r="G1222" i="13"/>
  <c r="G1226" i="13"/>
  <c r="G1225" i="13"/>
  <c r="G1220" i="13"/>
  <c r="G1221" i="13"/>
  <c r="G1224" i="13"/>
  <c r="G1219" i="13"/>
  <c r="G1223" i="13"/>
  <c r="G1217" i="13"/>
  <c r="G1218" i="13"/>
  <c r="G1214" i="13"/>
  <c r="G1212" i="13"/>
  <c r="G1210" i="13"/>
  <c r="G1211" i="13"/>
  <c r="G1209" i="13"/>
  <c r="G1206" i="13"/>
  <c r="G1202" i="13"/>
  <c r="G1213" i="13"/>
  <c r="G1205" i="13"/>
  <c r="G1203" i="13"/>
  <c r="G1200" i="13"/>
  <c r="G1201" i="13"/>
  <c r="G1194" i="13"/>
  <c r="G1192" i="13"/>
  <c r="G1191" i="13"/>
  <c r="G1197" i="13"/>
  <c r="G1196" i="13"/>
  <c r="G1190" i="13"/>
  <c r="G1193" i="13"/>
  <c r="G1198" i="13"/>
  <c r="G1189" i="13"/>
  <c r="G1186" i="13"/>
  <c r="G1181" i="13"/>
  <c r="G1183" i="13"/>
  <c r="G1182" i="13"/>
  <c r="G1174" i="13"/>
  <c r="G1187" i="13"/>
  <c r="G1177" i="13"/>
  <c r="G1176" i="13"/>
  <c r="G1169" i="13"/>
  <c r="G1092" i="13"/>
  <c r="G1091" i="13"/>
  <c r="G1085" i="13"/>
  <c r="G1086" i="13"/>
  <c r="G1082" i="13"/>
  <c r="G1087" i="13"/>
  <c r="G1084" i="13"/>
  <c r="G1081" i="13"/>
  <c r="G1079" i="13"/>
  <c r="G1083" i="13"/>
  <c r="G1080" i="13"/>
  <c r="G1077" i="13"/>
  <c r="G1076" i="13"/>
  <c r="G1073" i="13"/>
  <c r="G1075" i="13"/>
  <c r="G1071" i="13"/>
  <c r="G1074" i="13"/>
  <c r="G1072" i="13"/>
  <c r="G1058" i="13"/>
  <c r="G1063" i="13"/>
  <c r="G1064" i="13"/>
  <c r="G1059" i="13"/>
  <c r="G1066" i="13"/>
  <c r="G1061" i="13"/>
  <c r="G1062" i="13"/>
  <c r="G1065" i="13"/>
  <c r="G1060" i="13"/>
  <c r="G1051" i="13"/>
  <c r="G1055" i="13"/>
  <c r="G1053" i="13"/>
  <c r="G1054" i="13"/>
  <c r="G1052" i="13"/>
  <c r="G1048" i="13"/>
  <c r="G1043" i="13"/>
  <c r="G1040" i="13"/>
  <c r="G1038" i="13"/>
  <c r="G1039" i="13"/>
  <c r="G1033" i="13"/>
  <c r="G1035" i="13"/>
  <c r="G1044" i="13"/>
  <c r="G1034" i="13"/>
  <c r="G1031" i="13"/>
  <c r="G1030" i="13"/>
  <c r="G1029" i="13"/>
  <c r="G1028" i="13"/>
  <c r="G1018" i="13"/>
  <c r="G1013" i="13"/>
  <c r="G1016" i="13"/>
  <c r="G1015" i="13"/>
  <c r="G1014" i="13"/>
  <c r="G1009" i="13"/>
  <c r="G1010" i="13"/>
  <c r="G736" i="13"/>
  <c r="G1002" i="13"/>
  <c r="G1004" i="13"/>
  <c r="G1001" i="13"/>
  <c r="G1003" i="13"/>
  <c r="G998" i="13"/>
  <c r="G999" i="13"/>
  <c r="G1345" i="13"/>
  <c r="G988" i="13"/>
  <c r="G1000" i="13"/>
  <c r="G991" i="13"/>
  <c r="G990" i="13"/>
  <c r="G989" i="13"/>
  <c r="G307" i="13"/>
  <c r="G377" i="13"/>
  <c r="G984" i="13"/>
  <c r="G370" i="13"/>
  <c r="G982" i="13"/>
  <c r="G981" i="13"/>
  <c r="G980" i="13"/>
  <c r="G165" i="13"/>
  <c r="G979" i="13"/>
  <c r="G978" i="13"/>
  <c r="G969" i="13"/>
  <c r="G352" i="13"/>
  <c r="G973" i="13"/>
  <c r="G1020" i="13"/>
  <c r="G968" i="13"/>
  <c r="G967" i="13"/>
  <c r="G1382" i="13"/>
  <c r="G975" i="13"/>
  <c r="G974" i="13"/>
  <c r="G972" i="13"/>
  <c r="G971" i="13"/>
  <c r="G965" i="13"/>
  <c r="G964" i="13"/>
  <c r="G963" i="13"/>
  <c r="G962" i="13"/>
  <c r="G961" i="13"/>
  <c r="G960" i="13"/>
  <c r="G952" i="13"/>
  <c r="G948" i="13"/>
  <c r="G943" i="13"/>
  <c r="G941" i="13"/>
  <c r="G946" i="13"/>
  <c r="G942" i="13"/>
  <c r="G944" i="13"/>
  <c r="G947" i="13"/>
  <c r="G936" i="13"/>
  <c r="G935" i="13"/>
  <c r="G933" i="13"/>
  <c r="G934" i="13"/>
  <c r="G929" i="13"/>
  <c r="G928" i="13"/>
  <c r="G923" i="13"/>
  <c r="G927" i="13"/>
  <c r="G924" i="13"/>
  <c r="G922" i="13"/>
  <c r="G925" i="13"/>
  <c r="G918" i="13"/>
  <c r="G913" i="13"/>
  <c r="G916" i="13"/>
  <c r="G919" i="13"/>
  <c r="G917" i="13"/>
  <c r="G914" i="13"/>
  <c r="G915" i="13"/>
  <c r="G904" i="13"/>
  <c r="G908" i="13"/>
  <c r="G910" i="13"/>
  <c r="G905" i="13"/>
  <c r="G903" i="13"/>
  <c r="G906" i="13"/>
  <c r="G911" i="13"/>
  <c r="G902" i="13"/>
  <c r="G901" i="13"/>
  <c r="G898" i="13"/>
  <c r="G897" i="13"/>
  <c r="G896" i="13"/>
  <c r="G894" i="13"/>
  <c r="G893" i="13"/>
  <c r="G885" i="13"/>
  <c r="G884" i="13"/>
  <c r="G874" i="13"/>
  <c r="G876" i="13"/>
  <c r="G880" i="13"/>
  <c r="G54" i="13"/>
  <c r="G879" i="13"/>
  <c r="G873" i="13"/>
  <c r="G868" i="13"/>
  <c r="G865" i="13"/>
  <c r="G1346" i="13"/>
  <c r="G863" i="13"/>
  <c r="G729" i="13"/>
  <c r="G864" i="13"/>
  <c r="G867" i="13"/>
  <c r="G857" i="13"/>
  <c r="G859" i="13"/>
  <c r="G858" i="13"/>
  <c r="G1609" i="13"/>
  <c r="G235" i="13"/>
  <c r="G849" i="13"/>
  <c r="G851" i="13"/>
  <c r="G1326" i="13"/>
  <c r="G852" i="13"/>
  <c r="G847" i="13"/>
  <c r="G845" i="13"/>
  <c r="G834" i="13"/>
  <c r="G837" i="13"/>
  <c r="G703" i="13"/>
  <c r="G836" i="13"/>
  <c r="G831" i="13"/>
  <c r="G835" i="13"/>
  <c r="G832" i="13"/>
  <c r="G1032" i="13"/>
  <c r="G1579" i="13"/>
  <c r="G825" i="13"/>
  <c r="G824" i="13"/>
  <c r="G1163" i="13"/>
  <c r="G1162" i="13"/>
  <c r="G1157" i="13"/>
  <c r="G1151" i="13"/>
  <c r="G1156" i="13"/>
  <c r="G1153" i="13"/>
  <c r="G1152" i="13"/>
  <c r="G467" i="13"/>
  <c r="G1146" i="13"/>
  <c r="G1145" i="13"/>
  <c r="G1141" i="13"/>
  <c r="G452" i="13"/>
  <c r="G1143" i="13"/>
  <c r="G1136" i="13"/>
  <c r="G1135" i="13"/>
  <c r="G1137" i="13"/>
  <c r="G1133" i="13"/>
  <c r="G1130" i="13"/>
  <c r="G440" i="13"/>
  <c r="G1132" i="13"/>
  <c r="G1138" i="13"/>
  <c r="G1128" i="13"/>
  <c r="G1125" i="13"/>
  <c r="G1120" i="13"/>
  <c r="G1124" i="13"/>
  <c r="G1122" i="13"/>
  <c r="G1127" i="13"/>
  <c r="G1116" i="13"/>
  <c r="G1111" i="13"/>
  <c r="G1115" i="13"/>
  <c r="G1110" i="13"/>
  <c r="G1109" i="13"/>
  <c r="G1117" i="13"/>
  <c r="G1106" i="13"/>
  <c r="G1103" i="13"/>
  <c r="G1102" i="13"/>
  <c r="G1100" i="13"/>
  <c r="G737" i="13"/>
  <c r="G1629" i="13"/>
  <c r="G735" i="13"/>
  <c r="G727" i="13"/>
  <c r="G728" i="13"/>
  <c r="G856" i="13"/>
  <c r="G730" i="13"/>
  <c r="G725" i="13"/>
  <c r="G720" i="13"/>
  <c r="G723" i="13"/>
  <c r="G719" i="13"/>
  <c r="G731" i="13"/>
  <c r="G251" i="13"/>
  <c r="G718" i="13"/>
  <c r="G717" i="13"/>
  <c r="G716" i="13"/>
  <c r="G721" i="13"/>
  <c r="G706" i="13"/>
  <c r="G707" i="13"/>
  <c r="G708" i="13"/>
  <c r="G714" i="13"/>
  <c r="G1462" i="13"/>
  <c r="G704" i="13"/>
  <c r="G697" i="13"/>
  <c r="G1296" i="13"/>
  <c r="G698" i="13"/>
  <c r="G696" i="13"/>
  <c r="G1452" i="13"/>
  <c r="G693" i="13"/>
  <c r="G691" i="13"/>
  <c r="G758" i="13"/>
  <c r="G829" i="13"/>
  <c r="G686" i="13"/>
  <c r="G679" i="13"/>
  <c r="G678" i="13"/>
  <c r="G673" i="13"/>
  <c r="G672" i="13"/>
  <c r="G666" i="13"/>
  <c r="G670" i="13"/>
  <c r="G665" i="13"/>
  <c r="G668" i="13"/>
  <c r="G669" i="13"/>
  <c r="G661" i="13"/>
  <c r="G659" i="13"/>
  <c r="G662" i="13"/>
  <c r="G657" i="13"/>
  <c r="G648" i="13"/>
  <c r="G650" i="13"/>
  <c r="G647" i="13"/>
  <c r="G645" i="13"/>
  <c r="G653" i="13"/>
  <c r="G652" i="13"/>
  <c r="G646" i="13"/>
  <c r="G642" i="13"/>
  <c r="G640" i="13"/>
  <c r="G641" i="13"/>
  <c r="G635" i="13"/>
  <c r="G638" i="13"/>
  <c r="G639" i="13"/>
  <c r="G637" i="13"/>
  <c r="G636" i="13"/>
  <c r="G629" i="13"/>
  <c r="G632" i="13"/>
  <c r="G630" i="13"/>
  <c r="G628" i="13"/>
  <c r="G677" i="13"/>
  <c r="G626" i="13"/>
  <c r="G1308" i="13"/>
  <c r="G622" i="13"/>
  <c r="G621" i="13"/>
  <c r="G623" i="13"/>
  <c r="G624" i="13"/>
  <c r="G618" i="13"/>
  <c r="G611" i="13"/>
  <c r="G610" i="13"/>
  <c r="G605" i="13"/>
  <c r="G606" i="13"/>
  <c r="G601" i="13"/>
  <c r="G600" i="13"/>
  <c r="G604" i="13"/>
  <c r="G603" i="13"/>
  <c r="G595" i="13"/>
  <c r="G592" i="13"/>
  <c r="G596" i="13"/>
  <c r="G594" i="13"/>
  <c r="G591" i="13"/>
  <c r="G597" i="13"/>
  <c r="G593" i="13"/>
  <c r="G583" i="13"/>
  <c r="G580" i="13"/>
  <c r="G581" i="13"/>
  <c r="G584" i="13"/>
  <c r="G578" i="13"/>
  <c r="G579" i="13"/>
  <c r="G1404" i="13"/>
  <c r="G574" i="13"/>
  <c r="G573" i="13"/>
  <c r="G575" i="13"/>
  <c r="G572" i="13"/>
  <c r="G570" i="13"/>
  <c r="G571" i="13"/>
  <c r="G569" i="13"/>
  <c r="G568" i="13"/>
  <c r="G566" i="13"/>
  <c r="G565" i="13"/>
  <c r="G562" i="13"/>
  <c r="G563" i="13"/>
  <c r="G557" i="13"/>
  <c r="G559" i="13"/>
  <c r="G560" i="13"/>
  <c r="G554" i="13"/>
  <c r="G564" i="13"/>
  <c r="G555" i="13"/>
  <c r="G553" i="13"/>
  <c r="G551" i="13"/>
  <c r="G550" i="13"/>
  <c r="G549" i="13"/>
  <c r="G542" i="13"/>
  <c r="G541" i="13"/>
  <c r="G536" i="13"/>
  <c r="G534" i="13"/>
  <c r="G535" i="13"/>
  <c r="G533" i="13"/>
  <c r="G531" i="13"/>
  <c r="G532" i="13"/>
  <c r="G528" i="13"/>
  <c r="G523" i="13"/>
  <c r="G513" i="13"/>
  <c r="G526" i="13"/>
  <c r="G527" i="13"/>
  <c r="G519" i="13"/>
  <c r="G520" i="13"/>
  <c r="G516" i="13"/>
  <c r="G512" i="13"/>
  <c r="G514" i="13"/>
  <c r="G524" i="13"/>
  <c r="G511" i="13"/>
  <c r="G508" i="13"/>
  <c r="G506" i="13"/>
  <c r="G507" i="13"/>
  <c r="G843" i="13"/>
  <c r="G502" i="13"/>
  <c r="G500" i="13"/>
  <c r="G501" i="13"/>
  <c r="G493" i="13"/>
  <c r="G495" i="13"/>
  <c r="G490" i="13"/>
  <c r="G492" i="13"/>
  <c r="G491" i="13"/>
  <c r="G496" i="13"/>
  <c r="G497" i="13"/>
  <c r="G487" i="13"/>
  <c r="G494" i="13"/>
  <c r="G486" i="13"/>
  <c r="G485" i="13"/>
  <c r="G1309" i="13"/>
  <c r="G483" i="13"/>
  <c r="G479" i="13"/>
  <c r="G472" i="13"/>
  <c r="G471" i="13"/>
  <c r="G470" i="13"/>
  <c r="G464" i="13"/>
  <c r="G461" i="13"/>
  <c r="G463" i="13"/>
  <c r="G1421" i="13"/>
  <c r="G462" i="13"/>
  <c r="G1155" i="13"/>
  <c r="G459" i="13"/>
  <c r="G468" i="13"/>
  <c r="G460" i="13"/>
  <c r="G455" i="13"/>
  <c r="G454" i="13"/>
  <c r="G1414" i="13"/>
  <c r="G1144" i="13"/>
  <c r="G453" i="13"/>
  <c r="G449" i="13"/>
  <c r="G444" i="13"/>
  <c r="G1131" i="13"/>
  <c r="G1405" i="13"/>
  <c r="G317" i="13"/>
  <c r="G448" i="13"/>
  <c r="G432" i="13"/>
  <c r="G435" i="13"/>
  <c r="G434" i="13"/>
  <c r="G437" i="13"/>
  <c r="G436" i="13"/>
  <c r="G1123" i="13"/>
  <c r="G1121" i="13"/>
  <c r="G1258" i="13"/>
  <c r="G431" i="13"/>
  <c r="G1461" i="13"/>
  <c r="G426" i="13"/>
  <c r="G1386" i="13"/>
  <c r="G428" i="13"/>
  <c r="G1108" i="13"/>
  <c r="G420" i="13"/>
  <c r="G418" i="13"/>
  <c r="G417" i="13"/>
  <c r="G416" i="13"/>
  <c r="G412" i="13"/>
  <c r="G1099" i="13"/>
  <c r="G817" i="13"/>
  <c r="G816" i="13"/>
  <c r="G59" i="13"/>
  <c r="G808" i="13"/>
  <c r="G812" i="13"/>
  <c r="G813" i="13"/>
  <c r="G738" i="13"/>
  <c r="G807" i="13"/>
  <c r="G811" i="13"/>
  <c r="G810" i="13"/>
  <c r="G806" i="13"/>
  <c r="G802" i="13"/>
  <c r="G804" i="13"/>
  <c r="G801" i="13"/>
  <c r="G795" i="13"/>
  <c r="G243" i="13"/>
  <c r="G789" i="13"/>
  <c r="G791" i="13"/>
  <c r="G794" i="13"/>
  <c r="G800" i="13"/>
  <c r="G790" i="13"/>
  <c r="G788" i="13"/>
  <c r="G793" i="13"/>
  <c r="G780" i="13"/>
  <c r="G784" i="13"/>
  <c r="G778" i="13"/>
  <c r="G783" i="13"/>
  <c r="G777" i="13"/>
  <c r="G776" i="13"/>
  <c r="G781" i="13"/>
  <c r="G785" i="13"/>
  <c r="G771" i="13"/>
  <c r="G772" i="13"/>
  <c r="G770" i="13"/>
  <c r="G768" i="13"/>
  <c r="G767" i="13"/>
  <c r="G769" i="13"/>
  <c r="G759" i="13"/>
  <c r="G757" i="13"/>
  <c r="G753" i="13"/>
  <c r="G338" i="13"/>
  <c r="G337" i="13"/>
  <c r="G336" i="13"/>
  <c r="G332" i="13"/>
  <c r="G331" i="13"/>
  <c r="G327" i="13"/>
  <c r="G330" i="13"/>
  <c r="G326" i="13"/>
  <c r="G325" i="13"/>
  <c r="G321" i="13"/>
  <c r="G319" i="13"/>
  <c r="G316" i="13"/>
  <c r="G315" i="13"/>
  <c r="G318" i="13"/>
  <c r="G311" i="13"/>
  <c r="G322" i="13"/>
  <c r="G442" i="13"/>
  <c r="G447" i="13"/>
  <c r="G309" i="13"/>
  <c r="G443" i="13"/>
  <c r="G310" i="13"/>
  <c r="G306" i="13"/>
  <c r="G860" i="13"/>
  <c r="G308" i="13"/>
  <c r="G303" i="13"/>
  <c r="G298" i="13"/>
  <c r="G297" i="13"/>
  <c r="G295" i="13"/>
  <c r="G296" i="13"/>
  <c r="G299" i="13"/>
  <c r="G292" i="13"/>
  <c r="G291" i="13"/>
  <c r="G293" i="13"/>
  <c r="G290" i="13"/>
  <c r="G288" i="13"/>
  <c r="G286" i="13"/>
  <c r="G287" i="13"/>
  <c r="G285" i="13"/>
  <c r="G1173" i="13"/>
  <c r="G281" i="13"/>
  <c r="G280" i="13"/>
  <c r="G277" i="13"/>
  <c r="G276" i="13"/>
  <c r="G401" i="13"/>
  <c r="G398" i="13"/>
  <c r="G397" i="13"/>
  <c r="G394" i="13"/>
  <c r="G395" i="13"/>
  <c r="G1011" i="13"/>
  <c r="G382" i="13"/>
  <c r="G388" i="13"/>
  <c r="G391" i="13"/>
  <c r="G387" i="13"/>
  <c r="G386" i="13"/>
  <c r="G726" i="13"/>
  <c r="G376" i="13"/>
  <c r="G381" i="13"/>
  <c r="G383" i="13"/>
  <c r="G379" i="13"/>
  <c r="G390" i="13"/>
  <c r="G385" i="13"/>
  <c r="G997" i="13"/>
  <c r="G369" i="13"/>
  <c r="G374" i="13"/>
  <c r="G371" i="13"/>
  <c r="G367" i="13"/>
  <c r="G710" i="13"/>
  <c r="G368" i="13"/>
  <c r="G365" i="13"/>
  <c r="G358" i="13"/>
  <c r="G364" i="13"/>
  <c r="G357" i="13"/>
  <c r="G363" i="13"/>
  <c r="G356" i="13"/>
  <c r="G362" i="13"/>
  <c r="G359" i="13"/>
  <c r="G353" i="13"/>
  <c r="G349" i="13"/>
  <c r="G348" i="13"/>
  <c r="G346" i="13"/>
  <c r="G345" i="13"/>
  <c r="G269" i="13"/>
  <c r="G259" i="13"/>
  <c r="G258" i="13"/>
  <c r="G264" i="13"/>
  <c r="G739" i="13"/>
  <c r="G261" i="13"/>
  <c r="G265" i="13"/>
  <c r="G262" i="13"/>
  <c r="G263" i="13"/>
  <c r="G256" i="13"/>
  <c r="G255" i="13"/>
  <c r="G254" i="13"/>
  <c r="G799" i="13"/>
  <c r="G250" i="13"/>
  <c r="G253" i="13"/>
  <c r="G244" i="13"/>
  <c r="G248" i="13"/>
  <c r="G246" i="13"/>
  <c r="G247" i="13"/>
  <c r="G245" i="13"/>
  <c r="G242" i="13"/>
  <c r="G236" i="13"/>
  <c r="G238" i="13"/>
  <c r="G234" i="13"/>
  <c r="G232" i="13"/>
  <c r="G233" i="13"/>
  <c r="G702" i="13"/>
  <c r="G225" i="13"/>
  <c r="G228" i="13"/>
  <c r="G227" i="13"/>
  <c r="G229" i="13"/>
  <c r="G223" i="13"/>
  <c r="G224" i="13"/>
  <c r="G217" i="13"/>
  <c r="G215" i="13"/>
  <c r="G213" i="13"/>
  <c r="G145" i="13"/>
  <c r="G209" i="13"/>
  <c r="G195" i="13"/>
  <c r="G396" i="13"/>
  <c r="G193" i="13"/>
  <c r="G196" i="13"/>
  <c r="G192" i="13"/>
  <c r="G184" i="13"/>
  <c r="G189" i="13"/>
  <c r="G252" i="13"/>
  <c r="G186" i="13"/>
  <c r="G183" i="13"/>
  <c r="G185" i="13"/>
  <c r="G177" i="13"/>
  <c r="G175" i="13"/>
  <c r="G176" i="13"/>
  <c r="G178" i="13"/>
  <c r="G241" i="13"/>
  <c r="G240" i="13"/>
  <c r="G170" i="13"/>
  <c r="G168" i="13"/>
  <c r="G163" i="13"/>
  <c r="G231" i="13"/>
  <c r="G164" i="13"/>
  <c r="G160" i="13"/>
  <c r="G158" i="13"/>
  <c r="G13" i="13"/>
  <c r="G159" i="13"/>
  <c r="G153" i="13"/>
  <c r="G154" i="13"/>
  <c r="G156" i="13"/>
  <c r="G155" i="13"/>
  <c r="G152" i="13"/>
  <c r="G214" i="13"/>
  <c r="G147" i="13"/>
  <c r="G146" i="13"/>
  <c r="G143" i="13"/>
  <c r="G142" i="13"/>
  <c r="G134" i="13"/>
  <c r="G133" i="13"/>
  <c r="G130" i="13"/>
  <c r="G124" i="13"/>
  <c r="G129" i="13"/>
  <c r="G128" i="13"/>
  <c r="G127" i="13"/>
  <c r="G123" i="13"/>
  <c r="G119" i="13"/>
  <c r="G118" i="13"/>
  <c r="G115" i="13"/>
  <c r="G114" i="13"/>
  <c r="G120" i="13"/>
  <c r="G105" i="13"/>
  <c r="G113" i="13"/>
  <c r="G109" i="13"/>
  <c r="G108" i="13"/>
  <c r="G107" i="13"/>
  <c r="G106" i="13"/>
  <c r="G98" i="13"/>
  <c r="G100" i="13"/>
  <c r="G97" i="13"/>
  <c r="G99" i="13"/>
  <c r="G95" i="13"/>
  <c r="G101" i="13"/>
  <c r="G94" i="13"/>
  <c r="G93" i="13"/>
  <c r="G89" i="13"/>
  <c r="G88" i="13"/>
  <c r="G90" i="13"/>
  <c r="G86" i="13"/>
  <c r="G91" i="13"/>
  <c r="G79" i="13"/>
  <c r="G77" i="13"/>
  <c r="G81" i="13"/>
  <c r="G76" i="13"/>
  <c r="G75" i="13"/>
  <c r="G74" i="13"/>
  <c r="G73" i="13"/>
  <c r="G72" i="13"/>
  <c r="G62" i="13"/>
  <c r="G63" i="13"/>
  <c r="G55" i="13"/>
  <c r="G61" i="13"/>
  <c r="G56" i="13"/>
  <c r="G48" i="13"/>
  <c r="G52" i="13"/>
  <c r="G45" i="13"/>
  <c r="G38" i="13"/>
  <c r="G47" i="13"/>
  <c r="G803" i="13"/>
  <c r="G46" i="13"/>
  <c r="G39" i="13"/>
  <c r="G42" i="13"/>
  <c r="G50" i="13"/>
  <c r="G41" i="13"/>
  <c r="G37" i="13"/>
  <c r="G23" i="13"/>
  <c r="G20" i="13"/>
  <c r="G21" i="13"/>
  <c r="G19" i="13"/>
  <c r="G22" i="13"/>
  <c r="G14" i="13"/>
  <c r="G9" i="13"/>
  <c r="G11" i="13"/>
  <c r="G10" i="13"/>
  <c r="G5" i="13"/>
  <c r="G7" i="13"/>
  <c r="F1637" i="13"/>
  <c r="F1636" i="13"/>
  <c r="F877" i="13"/>
  <c r="F1631" i="13"/>
  <c r="F1632" i="13"/>
  <c r="F1630" i="13"/>
  <c r="F1627" i="13"/>
  <c r="F1628" i="13"/>
  <c r="F1624" i="13"/>
  <c r="F1618" i="13"/>
  <c r="F1623" i="13"/>
  <c r="F1621" i="13"/>
  <c r="F1620" i="13"/>
  <c r="F1619" i="13"/>
  <c r="F1612" i="13"/>
  <c r="F1615" i="13"/>
  <c r="F1616" i="13"/>
  <c r="F1608" i="13"/>
  <c r="F1610" i="13"/>
  <c r="F1605" i="13"/>
  <c r="F1603" i="13"/>
  <c r="F1598" i="13"/>
  <c r="F844" i="13"/>
  <c r="F1597" i="13"/>
  <c r="F1601" i="13"/>
  <c r="F1599" i="13"/>
  <c r="F1600" i="13"/>
  <c r="F1595" i="13"/>
  <c r="F1593" i="13"/>
  <c r="F1594" i="13"/>
  <c r="F1590" i="13"/>
  <c r="F1592" i="13"/>
  <c r="F1588" i="13"/>
  <c r="F1589" i="13"/>
  <c r="F1587" i="13"/>
  <c r="F1586" i="13"/>
  <c r="F1583" i="13"/>
  <c r="F1584" i="13"/>
  <c r="F1582" i="13"/>
  <c r="F1581" i="13"/>
  <c r="F1580" i="13"/>
  <c r="F1570" i="13"/>
  <c r="F1569" i="13"/>
  <c r="F1566" i="13"/>
  <c r="F1565" i="13"/>
  <c r="F1562" i="13"/>
  <c r="F1564" i="13"/>
  <c r="F1563" i="13"/>
  <c r="F1560" i="13"/>
  <c r="F1559" i="13"/>
  <c r="F1555" i="13"/>
  <c r="F1553" i="13"/>
  <c r="F1552" i="13"/>
  <c r="F1550" i="13"/>
  <c r="F1554" i="13"/>
  <c r="F1548" i="13"/>
  <c r="F1549" i="13"/>
  <c r="F1544" i="13"/>
  <c r="F1538" i="13"/>
  <c r="F1545" i="13"/>
  <c r="F1537" i="13"/>
  <c r="F1539" i="13"/>
  <c r="F1536" i="13"/>
  <c r="F1542" i="13"/>
  <c r="F1525" i="13"/>
  <c r="F1533" i="13"/>
  <c r="F1527" i="13"/>
  <c r="F1531" i="13"/>
  <c r="F1534" i="13"/>
  <c r="F1528" i="13"/>
  <c r="F1532" i="13"/>
  <c r="F1530" i="13"/>
  <c r="F1522" i="13"/>
  <c r="F1114" i="13"/>
  <c r="F1521" i="13"/>
  <c r="F1520" i="13"/>
  <c r="F1518" i="13"/>
  <c r="F1517" i="13"/>
  <c r="F1516" i="13"/>
  <c r="F1515" i="13"/>
  <c r="F1513" i="13"/>
  <c r="F1511" i="13"/>
  <c r="F1508" i="13"/>
  <c r="F1239" i="13"/>
  <c r="F1501" i="13"/>
  <c r="F1500" i="13"/>
  <c r="F1488" i="13"/>
  <c r="F1496" i="13"/>
  <c r="F1492" i="13"/>
  <c r="F1495" i="13"/>
  <c r="F1489" i="13"/>
  <c r="F1494" i="13"/>
  <c r="F1497" i="13"/>
  <c r="F1490" i="13"/>
  <c r="F1493" i="13"/>
  <c r="F1482" i="13"/>
  <c r="F1485" i="13"/>
  <c r="F1484" i="13"/>
  <c r="F1483" i="13"/>
  <c r="F1480" i="13"/>
  <c r="F1476" i="13"/>
  <c r="F1474" i="13"/>
  <c r="F1481" i="13"/>
  <c r="F1473" i="13"/>
  <c r="F1472" i="13"/>
  <c r="F1477" i="13"/>
  <c r="F1475" i="13"/>
  <c r="F1465" i="13"/>
  <c r="F372" i="13"/>
  <c r="F1469" i="13"/>
  <c r="F1468" i="13"/>
  <c r="F1467" i="13"/>
  <c r="F1463" i="13"/>
  <c r="F1458" i="13"/>
  <c r="F1454" i="13"/>
  <c r="F1457" i="13"/>
  <c r="F1456" i="13"/>
  <c r="F1453" i="13"/>
  <c r="F1455" i="13"/>
  <c r="F1459" i="13"/>
  <c r="F1449" i="13"/>
  <c r="F1448" i="13"/>
  <c r="F1445" i="13"/>
  <c r="F1444" i="13"/>
  <c r="F1442" i="13"/>
  <c r="F1441" i="13"/>
  <c r="F1440" i="13"/>
  <c r="F1377" i="13"/>
  <c r="F1433" i="13"/>
  <c r="F1426" i="13"/>
  <c r="F1430" i="13"/>
  <c r="F1425" i="13"/>
  <c r="F1427" i="13"/>
  <c r="F1429" i="13"/>
  <c r="F1008" i="13"/>
  <c r="F875" i="13"/>
  <c r="F1422" i="13"/>
  <c r="F1428" i="13"/>
  <c r="F1424" i="13"/>
  <c r="F1423" i="13"/>
  <c r="F1419" i="13"/>
  <c r="F445" i="13"/>
  <c r="F1417" i="13"/>
  <c r="F1418" i="13"/>
  <c r="F1415" i="13"/>
  <c r="F1410" i="13"/>
  <c r="F1413" i="13"/>
  <c r="F1416" i="13"/>
  <c r="F1411" i="13"/>
  <c r="F1403" i="13"/>
  <c r="F446" i="13"/>
  <c r="F582" i="13"/>
  <c r="F1407" i="13"/>
  <c r="F1406" i="13"/>
  <c r="F1408" i="13"/>
  <c r="F1402" i="13"/>
  <c r="F1395" i="13"/>
  <c r="F1392" i="13"/>
  <c r="F1399" i="13"/>
  <c r="F1398" i="13"/>
  <c r="F1394" i="13"/>
  <c r="F1393" i="13"/>
  <c r="F1396" i="13"/>
  <c r="F1397" i="13"/>
  <c r="F1387" i="13"/>
  <c r="F1384" i="13"/>
  <c r="F1385" i="13"/>
  <c r="F1383" i="13"/>
  <c r="F1378" i="13"/>
  <c r="F1379" i="13"/>
  <c r="F1376" i="13"/>
  <c r="F1372" i="13"/>
  <c r="F344" i="13"/>
  <c r="F1364" i="13"/>
  <c r="F1363" i="13"/>
  <c r="F1352" i="13"/>
  <c r="F1357" i="13"/>
  <c r="F1356" i="13"/>
  <c r="F1355" i="13"/>
  <c r="F1353" i="13"/>
  <c r="F1358" i="13"/>
  <c r="F1354" i="13"/>
  <c r="F1341" i="13"/>
  <c r="F1347" i="13"/>
  <c r="F1335" i="13"/>
  <c r="F1344" i="13"/>
  <c r="F656" i="13"/>
  <c r="F1343" i="13"/>
  <c r="F1142" i="13"/>
  <c r="F1339" i="13"/>
  <c r="F1338" i="13"/>
  <c r="F1340" i="13"/>
  <c r="F378" i="13"/>
  <c r="F1334" i="13"/>
  <c r="F1336" i="13"/>
  <c r="F1328" i="13"/>
  <c r="F96" i="13"/>
  <c r="F1330" i="13"/>
  <c r="F1325" i="13"/>
  <c r="F1329" i="13"/>
  <c r="F1327" i="13"/>
  <c r="F1365" i="13"/>
  <c r="F1318" i="13"/>
  <c r="F833" i="13"/>
  <c r="F1319" i="13"/>
  <c r="F1322" i="13"/>
  <c r="F1315" i="13"/>
  <c r="F484" i="13"/>
  <c r="F1310" i="13"/>
  <c r="F1314" i="13"/>
  <c r="F1306" i="13"/>
  <c r="F1305" i="13"/>
  <c r="F1298" i="13"/>
  <c r="F1292" i="13"/>
  <c r="F1287" i="13"/>
  <c r="F1289" i="13"/>
  <c r="F1286" i="13"/>
  <c r="F1291" i="13"/>
  <c r="F1293" i="13"/>
  <c r="F1288" i="13"/>
  <c r="F1290" i="13"/>
  <c r="F1283" i="13"/>
  <c r="F1280" i="13"/>
  <c r="F1279" i="13"/>
  <c r="F1282" i="13"/>
  <c r="F1284" i="13"/>
  <c r="F1281" i="13"/>
  <c r="F1278" i="13"/>
  <c r="F1273" i="13"/>
  <c r="F1271" i="13"/>
  <c r="F1268" i="13"/>
  <c r="F1274" i="13"/>
  <c r="F1270" i="13"/>
  <c r="F1541" i="13"/>
  <c r="F1272" i="13"/>
  <c r="F1265" i="13"/>
  <c r="F1260" i="13"/>
  <c r="F1259" i="13"/>
  <c r="F1261" i="13"/>
  <c r="F1253" i="13"/>
  <c r="F1252" i="13"/>
  <c r="F1249" i="13"/>
  <c r="F1297" i="13"/>
  <c r="F1251" i="13"/>
  <c r="F1248" i="13"/>
  <c r="F1246" i="13"/>
  <c r="F1243" i="13"/>
  <c r="F1242" i="13"/>
  <c r="F1238" i="13"/>
  <c r="F1231" i="13"/>
  <c r="F1230" i="13"/>
  <c r="F1222" i="13"/>
  <c r="F1226" i="13"/>
  <c r="F1225" i="13"/>
  <c r="F1220" i="13"/>
  <c r="F1221" i="13"/>
  <c r="F1224" i="13"/>
  <c r="F1219" i="13"/>
  <c r="F1223" i="13"/>
  <c r="F1217" i="13"/>
  <c r="F1218" i="13"/>
  <c r="F1214" i="13"/>
  <c r="F1212" i="13"/>
  <c r="F1210" i="13"/>
  <c r="F1211" i="13"/>
  <c r="F1209" i="13"/>
  <c r="F1206" i="13"/>
  <c r="F1202" i="13"/>
  <c r="F1213" i="13"/>
  <c r="F1205" i="13"/>
  <c r="F1203" i="13"/>
  <c r="F1200" i="13"/>
  <c r="F1201" i="13"/>
  <c r="F1194" i="13"/>
  <c r="F1192" i="13"/>
  <c r="F1191" i="13"/>
  <c r="F1197" i="13"/>
  <c r="F1196" i="13"/>
  <c r="F1190" i="13"/>
  <c r="F1193" i="13"/>
  <c r="F1198" i="13"/>
  <c r="F1189" i="13"/>
  <c r="F1186" i="13"/>
  <c r="F1181" i="13"/>
  <c r="F1183" i="13"/>
  <c r="F1182" i="13"/>
  <c r="F1174" i="13"/>
  <c r="F1187" i="13"/>
  <c r="F1177" i="13"/>
  <c r="F1176" i="13"/>
  <c r="F1169" i="13"/>
  <c r="F1092" i="13"/>
  <c r="F1091" i="13"/>
  <c r="F1085" i="13"/>
  <c r="F1086" i="13"/>
  <c r="F1082" i="13"/>
  <c r="F1087" i="13"/>
  <c r="F1084" i="13"/>
  <c r="F1081" i="13"/>
  <c r="F1079" i="13"/>
  <c r="F1083" i="13"/>
  <c r="F1080" i="13"/>
  <c r="F1077" i="13"/>
  <c r="F1076" i="13"/>
  <c r="F1073" i="13"/>
  <c r="F1075" i="13"/>
  <c r="F1071" i="13"/>
  <c r="F1074" i="13"/>
  <c r="F1072" i="13"/>
  <c r="F1058" i="13"/>
  <c r="F1063" i="13"/>
  <c r="F1064" i="13"/>
  <c r="F1059" i="13"/>
  <c r="F1066" i="13"/>
  <c r="F1061" i="13"/>
  <c r="F1062" i="13"/>
  <c r="F1065" i="13"/>
  <c r="F1060" i="13"/>
  <c r="F1051" i="13"/>
  <c r="F1055" i="13"/>
  <c r="F1053" i="13"/>
  <c r="F1054" i="13"/>
  <c r="F1052" i="13"/>
  <c r="F1048" i="13"/>
  <c r="F1043" i="13"/>
  <c r="F1040" i="13"/>
  <c r="F1038" i="13"/>
  <c r="F1039" i="13"/>
  <c r="F1033" i="13"/>
  <c r="F1035" i="13"/>
  <c r="F1044" i="13"/>
  <c r="F1034" i="13"/>
  <c r="F1031" i="13"/>
  <c r="F1029" i="13"/>
  <c r="F1028" i="13"/>
  <c r="F1019" i="13"/>
  <c r="F1018" i="13"/>
  <c r="F1013" i="13"/>
  <c r="F1016" i="13"/>
  <c r="F1015" i="13"/>
  <c r="F1014" i="13"/>
  <c r="F1009" i="13"/>
  <c r="F1010" i="13"/>
  <c r="F736" i="13"/>
  <c r="F1002" i="13"/>
  <c r="F1004" i="13"/>
  <c r="F1001" i="13"/>
  <c r="F1003" i="13"/>
  <c r="F998" i="13"/>
  <c r="F999" i="13"/>
  <c r="F1345" i="13"/>
  <c r="F988" i="13"/>
  <c r="F1000" i="13"/>
  <c r="F991" i="13"/>
  <c r="F990" i="13"/>
  <c r="F989" i="13"/>
  <c r="F307" i="13"/>
  <c r="F377" i="13"/>
  <c r="F984" i="13"/>
  <c r="F370" i="13"/>
  <c r="F982" i="13"/>
  <c r="F981" i="13"/>
  <c r="F980" i="13"/>
  <c r="F165" i="13"/>
  <c r="F979" i="13"/>
  <c r="F978" i="13"/>
  <c r="F969" i="13"/>
  <c r="F352" i="13"/>
  <c r="F973" i="13"/>
  <c r="F1020" i="13"/>
  <c r="F968" i="13"/>
  <c r="F967" i="13"/>
  <c r="F1382" i="13"/>
  <c r="F975" i="13"/>
  <c r="F974" i="13"/>
  <c r="F972" i="13"/>
  <c r="F971" i="13"/>
  <c r="F965" i="13"/>
  <c r="F964" i="13"/>
  <c r="F963" i="13"/>
  <c r="F961" i="13"/>
  <c r="F960" i="13"/>
  <c r="F899" i="13"/>
  <c r="F953" i="13"/>
  <c r="F952" i="13"/>
  <c r="F948" i="13"/>
  <c r="F943" i="13"/>
  <c r="F941" i="13"/>
  <c r="F946" i="13"/>
  <c r="F942" i="13"/>
  <c r="F944" i="13"/>
  <c r="F947" i="13"/>
  <c r="F936" i="13"/>
  <c r="F935" i="13"/>
  <c r="F933" i="13"/>
  <c r="F934" i="13"/>
  <c r="F929" i="13"/>
  <c r="F928" i="13"/>
  <c r="F923" i="13"/>
  <c r="F927" i="13"/>
  <c r="F924" i="13"/>
  <c r="F922" i="13"/>
  <c r="F925" i="13"/>
  <c r="F918" i="13"/>
  <c r="F913" i="13"/>
  <c r="F916" i="13"/>
  <c r="F919" i="13"/>
  <c r="F917" i="13"/>
  <c r="F914" i="13"/>
  <c r="F915" i="13"/>
  <c r="F904" i="13"/>
  <c r="F908" i="13"/>
  <c r="F910" i="13"/>
  <c r="F905" i="13"/>
  <c r="F903" i="13"/>
  <c r="F906" i="13"/>
  <c r="F911" i="13"/>
  <c r="F902" i="13"/>
  <c r="F901" i="13"/>
  <c r="F898" i="13"/>
  <c r="F897" i="13"/>
  <c r="F896" i="13"/>
  <c r="F893" i="13"/>
  <c r="F885" i="13"/>
  <c r="F884" i="13"/>
  <c r="F874" i="13"/>
  <c r="F876" i="13"/>
  <c r="F880" i="13"/>
  <c r="F54" i="13"/>
  <c r="F879" i="13"/>
  <c r="F873" i="13"/>
  <c r="F868" i="13"/>
  <c r="F865" i="13"/>
  <c r="F1346" i="13"/>
  <c r="F863" i="13"/>
  <c r="F729" i="13"/>
  <c r="F864" i="13"/>
  <c r="F867" i="13"/>
  <c r="F857" i="13"/>
  <c r="F859" i="13"/>
  <c r="F858" i="13"/>
  <c r="F1609" i="13"/>
  <c r="F235" i="13"/>
  <c r="F849" i="13"/>
  <c r="F851" i="13"/>
  <c r="F1326" i="13"/>
  <c r="F852" i="13"/>
  <c r="F847" i="13"/>
  <c r="F845" i="13"/>
  <c r="F834" i="13"/>
  <c r="F837" i="13"/>
  <c r="F703" i="13"/>
  <c r="F836" i="13"/>
  <c r="F831" i="13"/>
  <c r="F835" i="13"/>
  <c r="F832" i="13"/>
  <c r="F1032" i="13"/>
  <c r="F1579" i="13"/>
  <c r="F825" i="13"/>
  <c r="F824" i="13"/>
  <c r="F1163" i="13"/>
  <c r="F1162" i="13"/>
  <c r="F1158" i="13"/>
  <c r="F1157" i="13"/>
  <c r="F1151" i="13"/>
  <c r="F1156" i="13"/>
  <c r="F1153" i="13"/>
  <c r="F1152" i="13"/>
  <c r="F467" i="13"/>
  <c r="F1146" i="13"/>
  <c r="F1145" i="13"/>
  <c r="F1141" i="13"/>
  <c r="F452" i="13"/>
  <c r="F1143" i="13"/>
  <c r="F1136" i="13"/>
  <c r="F1135" i="13"/>
  <c r="F1137" i="13"/>
  <c r="F1133" i="13"/>
  <c r="F1130" i="13"/>
  <c r="F440" i="13"/>
  <c r="F1132" i="13"/>
  <c r="F1138" i="13"/>
  <c r="F1128" i="13"/>
  <c r="F1125" i="13"/>
  <c r="F1120" i="13"/>
  <c r="F1124" i="13"/>
  <c r="F1122" i="13"/>
  <c r="F1127" i="13"/>
  <c r="F1116" i="13"/>
  <c r="F1111" i="13"/>
  <c r="F1115" i="13"/>
  <c r="F1110" i="13"/>
  <c r="F1109" i="13"/>
  <c r="F1117" i="13"/>
  <c r="F1106" i="13"/>
  <c r="F1103" i="13"/>
  <c r="F1102" i="13"/>
  <c r="F1100" i="13"/>
  <c r="F737" i="13"/>
  <c r="F1629" i="13"/>
  <c r="F735" i="13"/>
  <c r="F727" i="13"/>
  <c r="F728" i="13"/>
  <c r="F856" i="13"/>
  <c r="F730" i="13"/>
  <c r="F725" i="13"/>
  <c r="F720" i="13"/>
  <c r="F723" i="13"/>
  <c r="F719" i="13"/>
  <c r="F731" i="13"/>
  <c r="F251" i="13"/>
  <c r="F718" i="13"/>
  <c r="F717" i="13"/>
  <c r="F716" i="13"/>
  <c r="F721" i="13"/>
  <c r="F706" i="13"/>
  <c r="F707" i="13"/>
  <c r="F708" i="13"/>
  <c r="F714" i="13"/>
  <c r="F1462" i="13"/>
  <c r="F704" i="13"/>
  <c r="F697" i="13"/>
  <c r="F1296" i="13"/>
  <c r="F698" i="13"/>
  <c r="F696" i="13"/>
  <c r="F1452" i="13"/>
  <c r="F693" i="13"/>
  <c r="F691" i="13"/>
  <c r="F758" i="13"/>
  <c r="F829" i="13"/>
  <c r="F687" i="13"/>
  <c r="F686" i="13"/>
  <c r="F679" i="13"/>
  <c r="F678" i="13"/>
  <c r="F673" i="13"/>
  <c r="F672" i="13"/>
  <c r="F666" i="13"/>
  <c r="F670" i="13"/>
  <c r="F665" i="13"/>
  <c r="F668" i="13"/>
  <c r="F669" i="13"/>
  <c r="F661" i="13"/>
  <c r="F659" i="13"/>
  <c r="F662" i="13"/>
  <c r="F657" i="13"/>
  <c r="F648" i="13"/>
  <c r="F650" i="13"/>
  <c r="F647" i="13"/>
  <c r="F645" i="13"/>
  <c r="F653" i="13"/>
  <c r="F652" i="13"/>
  <c r="F646" i="13"/>
  <c r="F642" i="13"/>
  <c r="F640" i="13"/>
  <c r="F641" i="13"/>
  <c r="F635" i="13"/>
  <c r="F638" i="13"/>
  <c r="F639" i="13"/>
  <c r="F637" i="13"/>
  <c r="F636" i="13"/>
  <c r="F629" i="13"/>
  <c r="F632" i="13"/>
  <c r="F630" i="13"/>
  <c r="F628" i="13"/>
  <c r="F677" i="13"/>
  <c r="F626" i="13"/>
  <c r="F1308" i="13"/>
  <c r="F622" i="13"/>
  <c r="F621" i="13"/>
  <c r="F623" i="13"/>
  <c r="F624" i="13"/>
  <c r="F618" i="13"/>
  <c r="F617" i="13"/>
  <c r="F610" i="13"/>
  <c r="F605" i="13"/>
  <c r="F606" i="13"/>
  <c r="F601" i="13"/>
  <c r="F600" i="13"/>
  <c r="F604" i="13"/>
  <c r="F603" i="13"/>
  <c r="F595" i="13"/>
  <c r="F592" i="13"/>
  <c r="F596" i="13"/>
  <c r="F594" i="13"/>
  <c r="F591" i="13"/>
  <c r="F597" i="13"/>
  <c r="F593" i="13"/>
  <c r="F583" i="13"/>
  <c r="F580" i="13"/>
  <c r="F581" i="13"/>
  <c r="F584" i="13"/>
  <c r="F578" i="13"/>
  <c r="F579" i="13"/>
  <c r="F1404" i="13"/>
  <c r="F574" i="13"/>
  <c r="F573" i="13"/>
  <c r="F575" i="13"/>
  <c r="F572" i="13"/>
  <c r="F570" i="13"/>
  <c r="F571" i="13"/>
  <c r="F569" i="13"/>
  <c r="F568" i="13"/>
  <c r="F565" i="13"/>
  <c r="F562" i="13"/>
  <c r="F563" i="13"/>
  <c r="F557" i="13"/>
  <c r="F559" i="13"/>
  <c r="F560" i="13"/>
  <c r="F558" i="13"/>
  <c r="F554" i="13"/>
  <c r="F564" i="13"/>
  <c r="F555" i="13"/>
  <c r="F553" i="13"/>
  <c r="F551" i="13"/>
  <c r="F550" i="13"/>
  <c r="F549" i="13"/>
  <c r="F542" i="13"/>
  <c r="F541" i="13"/>
  <c r="F536" i="13"/>
  <c r="F534" i="13"/>
  <c r="F535" i="13"/>
  <c r="F533" i="13"/>
  <c r="F531" i="13"/>
  <c r="F532" i="13"/>
  <c r="F528" i="13"/>
  <c r="F523" i="13"/>
  <c r="F513" i="13"/>
  <c r="F526" i="13"/>
  <c r="F527" i="13"/>
  <c r="F519" i="13"/>
  <c r="F520" i="13"/>
  <c r="F516" i="13"/>
  <c r="F512" i="13"/>
  <c r="F514" i="13"/>
  <c r="F524" i="13"/>
  <c r="F511" i="13"/>
  <c r="F508" i="13"/>
  <c r="F506" i="13"/>
  <c r="F507" i="13"/>
  <c r="F843" i="13"/>
  <c r="F502" i="13"/>
  <c r="F500" i="13"/>
  <c r="F501" i="13"/>
  <c r="F493" i="13"/>
  <c r="F495" i="13"/>
  <c r="F490" i="13"/>
  <c r="F492" i="13"/>
  <c r="F491" i="13"/>
  <c r="F496" i="13"/>
  <c r="F497" i="13"/>
  <c r="F487" i="13"/>
  <c r="F494" i="13"/>
  <c r="F486" i="13"/>
  <c r="F485" i="13"/>
  <c r="F1309" i="13"/>
  <c r="F483" i="13"/>
  <c r="F480" i="13"/>
  <c r="F479" i="13"/>
  <c r="F472" i="13"/>
  <c r="F471" i="13"/>
  <c r="F470" i="13"/>
  <c r="F464" i="13"/>
  <c r="F461" i="13"/>
  <c r="F463" i="13"/>
  <c r="F1421" i="13"/>
  <c r="F462" i="13"/>
  <c r="F1155" i="13"/>
  <c r="F459" i="13"/>
  <c r="F468" i="13"/>
  <c r="F460" i="13"/>
  <c r="F455" i="13"/>
  <c r="F454" i="13"/>
  <c r="F1414" i="13"/>
  <c r="F1144" i="13"/>
  <c r="F453" i="13"/>
  <c r="F449" i="13"/>
  <c r="F444" i="13"/>
  <c r="F1131" i="13"/>
  <c r="F1405" i="13"/>
  <c r="F317" i="13"/>
  <c r="F448" i="13"/>
  <c r="F432" i="13"/>
  <c r="F435" i="13"/>
  <c r="F434" i="13"/>
  <c r="F437" i="13"/>
  <c r="F436" i="13"/>
  <c r="F1123" i="13"/>
  <c r="F1121" i="13"/>
  <c r="F1258" i="13"/>
  <c r="F431" i="13"/>
  <c r="F1461" i="13"/>
  <c r="F426" i="13"/>
  <c r="F1386" i="13"/>
  <c r="F428" i="13"/>
  <c r="F1108" i="13"/>
  <c r="F420" i="13"/>
  <c r="F418" i="13"/>
  <c r="F417" i="13"/>
  <c r="F416" i="13"/>
  <c r="F412" i="13"/>
  <c r="F1099" i="13"/>
  <c r="F817" i="13"/>
  <c r="F816" i="13"/>
  <c r="F59" i="13"/>
  <c r="F808" i="13"/>
  <c r="F812" i="13"/>
  <c r="F813" i="13"/>
  <c r="F738" i="13"/>
  <c r="F807" i="13"/>
  <c r="F811" i="13"/>
  <c r="F810" i="13"/>
  <c r="F806" i="13"/>
  <c r="F802" i="13"/>
  <c r="F804" i="13"/>
  <c r="F801" i="13"/>
  <c r="F795" i="13"/>
  <c r="F243" i="13"/>
  <c r="F789" i="13"/>
  <c r="F791" i="13"/>
  <c r="F794" i="13"/>
  <c r="F800" i="13"/>
  <c r="F790" i="13"/>
  <c r="F788" i="13"/>
  <c r="F793" i="13"/>
  <c r="F780" i="13"/>
  <c r="F784" i="13"/>
  <c r="F778" i="13"/>
  <c r="F783" i="13"/>
  <c r="F777" i="13"/>
  <c r="F776" i="13"/>
  <c r="F781" i="13"/>
  <c r="F785" i="13"/>
  <c r="F771" i="13"/>
  <c r="F772" i="13"/>
  <c r="F770" i="13"/>
  <c r="F768" i="13"/>
  <c r="F767" i="13"/>
  <c r="F769" i="13"/>
  <c r="F766" i="13"/>
  <c r="F765" i="13"/>
  <c r="F759" i="13"/>
  <c r="F757" i="13"/>
  <c r="F754" i="13"/>
  <c r="F753" i="13"/>
  <c r="F338" i="13"/>
  <c r="F337" i="13"/>
  <c r="F336" i="13"/>
  <c r="F332" i="13"/>
  <c r="F331" i="13"/>
  <c r="F327" i="13"/>
  <c r="F330" i="13"/>
  <c r="F326" i="13"/>
  <c r="F325" i="13"/>
  <c r="F321" i="13"/>
  <c r="F319" i="13"/>
  <c r="F316" i="13"/>
  <c r="F315" i="13"/>
  <c r="F318" i="13"/>
  <c r="F311" i="13"/>
  <c r="F322" i="13"/>
  <c r="F442" i="13"/>
  <c r="F447" i="13"/>
  <c r="F309" i="13"/>
  <c r="F443" i="13"/>
  <c r="F310" i="13"/>
  <c r="F306" i="13"/>
  <c r="F860" i="13"/>
  <c r="F308" i="13"/>
  <c r="F303" i="13"/>
  <c r="F298" i="13"/>
  <c r="F297" i="13"/>
  <c r="F295" i="13"/>
  <c r="F296" i="13"/>
  <c r="F299" i="13"/>
  <c r="F292" i="13"/>
  <c r="F291" i="13"/>
  <c r="F293" i="13"/>
  <c r="F290" i="13"/>
  <c r="F288" i="13"/>
  <c r="F286" i="13"/>
  <c r="F287" i="13"/>
  <c r="F285" i="13"/>
  <c r="F1173" i="13"/>
  <c r="F281" i="13"/>
  <c r="F280" i="13"/>
  <c r="F277" i="13"/>
  <c r="F276" i="13"/>
  <c r="F401" i="13"/>
  <c r="F398" i="13"/>
  <c r="F397" i="13"/>
  <c r="F394" i="13"/>
  <c r="F395" i="13"/>
  <c r="F1011" i="13"/>
  <c r="F382" i="13"/>
  <c r="F388" i="13"/>
  <c r="F391" i="13"/>
  <c r="F387" i="13"/>
  <c r="F386" i="13"/>
  <c r="F726" i="13"/>
  <c r="F376" i="13"/>
  <c r="F381" i="13"/>
  <c r="F383" i="13"/>
  <c r="F379" i="13"/>
  <c r="F390" i="13"/>
  <c r="F385" i="13"/>
  <c r="F997" i="13"/>
  <c r="F369" i="13"/>
  <c r="F374" i="13"/>
  <c r="F371" i="13"/>
  <c r="F367" i="13"/>
  <c r="F710" i="13"/>
  <c r="F368" i="13"/>
  <c r="F365" i="13"/>
  <c r="F358" i="13"/>
  <c r="F364" i="13"/>
  <c r="F357" i="13"/>
  <c r="F363" i="13"/>
  <c r="F356" i="13"/>
  <c r="F362" i="13"/>
  <c r="F359" i="13"/>
  <c r="F353" i="13"/>
  <c r="F349" i="13"/>
  <c r="F348" i="13"/>
  <c r="F346" i="13"/>
  <c r="F345" i="13"/>
  <c r="F269" i="13"/>
  <c r="F259" i="13"/>
  <c r="F258" i="13"/>
  <c r="F264" i="13"/>
  <c r="F739" i="13"/>
  <c r="F261" i="13"/>
  <c r="F265" i="13"/>
  <c r="F262" i="13"/>
  <c r="F263" i="13"/>
  <c r="F256" i="13"/>
  <c r="F255" i="13"/>
  <c r="F254" i="13"/>
  <c r="F799" i="13"/>
  <c r="F250" i="13"/>
  <c r="F253" i="13"/>
  <c r="F244" i="13"/>
  <c r="F248" i="13"/>
  <c r="F246" i="13"/>
  <c r="F247" i="13"/>
  <c r="F245" i="13"/>
  <c r="F242" i="13"/>
  <c r="F236" i="13"/>
  <c r="F238" i="13"/>
  <c r="F234" i="13"/>
  <c r="F232" i="13"/>
  <c r="F233" i="13"/>
  <c r="F702" i="13"/>
  <c r="F225" i="13"/>
  <c r="F228" i="13"/>
  <c r="F227" i="13"/>
  <c r="F229" i="13"/>
  <c r="F223" i="13"/>
  <c r="F268" i="13"/>
  <c r="F222" i="13"/>
  <c r="F224" i="13"/>
  <c r="F217" i="13"/>
  <c r="F215" i="13"/>
  <c r="F213" i="13"/>
  <c r="F145" i="13"/>
  <c r="F209" i="13"/>
  <c r="F202" i="13"/>
  <c r="F195" i="13"/>
  <c r="F396" i="13"/>
  <c r="F193" i="13"/>
  <c r="F196" i="13"/>
  <c r="F192" i="13"/>
  <c r="F184" i="13"/>
  <c r="F189" i="13"/>
  <c r="F252" i="13"/>
  <c r="F186" i="13"/>
  <c r="F183" i="13"/>
  <c r="F185" i="13"/>
  <c r="F177" i="13"/>
  <c r="F175" i="13"/>
  <c r="F176" i="13"/>
  <c r="F178" i="13"/>
  <c r="F241" i="13"/>
  <c r="F240" i="13"/>
  <c r="F170" i="13"/>
  <c r="F168" i="13"/>
  <c r="F163" i="13"/>
  <c r="F231" i="13"/>
  <c r="F164" i="13"/>
  <c r="F160" i="13"/>
  <c r="F158" i="13"/>
  <c r="F13" i="13"/>
  <c r="F159" i="13"/>
  <c r="F153" i="13"/>
  <c r="F154" i="13"/>
  <c r="F156" i="13"/>
  <c r="F155" i="13"/>
  <c r="F152" i="13"/>
  <c r="F157" i="13"/>
  <c r="F214" i="13"/>
  <c r="F147" i="13"/>
  <c r="F146" i="13"/>
  <c r="F143" i="13"/>
  <c r="F142" i="13"/>
  <c r="F134" i="13"/>
  <c r="F133" i="13"/>
  <c r="F130" i="13"/>
  <c r="F124" i="13"/>
  <c r="F129" i="13"/>
  <c r="F128" i="13"/>
  <c r="F127" i="13"/>
  <c r="F123" i="13"/>
  <c r="F119" i="13"/>
  <c r="F118" i="13"/>
  <c r="F115" i="13"/>
  <c r="F114" i="13"/>
  <c r="F120" i="13"/>
  <c r="F105" i="13"/>
  <c r="F113" i="13"/>
  <c r="F109" i="13"/>
  <c r="F108" i="13"/>
  <c r="F107" i="13"/>
  <c r="F106" i="13"/>
  <c r="F98" i="13"/>
  <c r="F100" i="13"/>
  <c r="F97" i="13"/>
  <c r="F99" i="13"/>
  <c r="F95" i="13"/>
  <c r="F101" i="13"/>
  <c r="F94" i="13"/>
  <c r="F93" i="13"/>
  <c r="F89" i="13"/>
  <c r="F88" i="13"/>
  <c r="F90" i="13"/>
  <c r="F86" i="13"/>
  <c r="F84" i="13"/>
  <c r="F91" i="13"/>
  <c r="F79" i="13"/>
  <c r="F77" i="13"/>
  <c r="F81" i="13"/>
  <c r="F76" i="13"/>
  <c r="F75" i="13"/>
  <c r="F74" i="13"/>
  <c r="F73" i="13"/>
  <c r="F72" i="13"/>
  <c r="F62" i="13"/>
  <c r="F63" i="13"/>
  <c r="F55" i="13"/>
  <c r="F61" i="13"/>
  <c r="F56" i="13"/>
  <c r="F48" i="13"/>
  <c r="F52" i="13"/>
  <c r="F45" i="13"/>
  <c r="F38" i="13"/>
  <c r="F47" i="13"/>
  <c r="F803" i="13"/>
  <c r="F46" i="13"/>
  <c r="F39" i="13"/>
  <c r="F42" i="13"/>
  <c r="F50" i="13"/>
  <c r="F41" i="13"/>
  <c r="F37" i="13"/>
  <c r="F23" i="13"/>
  <c r="F20" i="13"/>
  <c r="F21" i="13"/>
  <c r="F19" i="13"/>
  <c r="F22" i="13"/>
  <c r="F14" i="13"/>
  <c r="F9" i="13"/>
  <c r="F11" i="13"/>
  <c r="F10" i="13"/>
  <c r="F5" i="13"/>
  <c r="F7" i="13"/>
  <c r="A1637" i="13"/>
  <c r="A1636" i="13"/>
  <c r="A877" i="13"/>
  <c r="A1631" i="13"/>
  <c r="A1632" i="13"/>
  <c r="A1630" i="13"/>
  <c r="A1627" i="13"/>
  <c r="A1628" i="13"/>
  <c r="A1624" i="13"/>
  <c r="A1618" i="13"/>
  <c r="A1623" i="13"/>
  <c r="A1621" i="13"/>
  <c r="A1620" i="13"/>
  <c r="A1619" i="13"/>
  <c r="A1612" i="13"/>
  <c r="A1615" i="13"/>
  <c r="A1616" i="13"/>
  <c r="A1608" i="13"/>
  <c r="A1610" i="13"/>
  <c r="A1605" i="13"/>
  <c r="A1603" i="13"/>
  <c r="A1598" i="13"/>
  <c r="A844" i="13"/>
  <c r="A1597" i="13"/>
  <c r="A1601" i="13"/>
  <c r="A1599" i="13"/>
  <c r="A1600" i="13"/>
  <c r="A1595" i="13"/>
  <c r="A1593" i="13"/>
  <c r="A1594" i="13"/>
  <c r="A1590" i="13"/>
  <c r="A1592" i="13"/>
  <c r="A1588" i="13"/>
  <c r="A1589" i="13"/>
  <c r="A1587" i="13"/>
  <c r="A1586" i="13"/>
  <c r="A1583" i="13"/>
  <c r="A1584" i="13"/>
  <c r="A1582" i="13"/>
  <c r="A1581" i="13"/>
  <c r="A1580" i="13"/>
  <c r="A1576" i="13"/>
  <c r="A1570" i="13"/>
  <c r="A1569" i="13"/>
  <c r="A1566" i="13"/>
  <c r="A1565" i="13"/>
  <c r="A1562" i="13"/>
  <c r="A1564" i="13"/>
  <c r="A1563" i="13"/>
  <c r="A1560" i="13"/>
  <c r="A1559" i="13"/>
  <c r="A1555" i="13"/>
  <c r="A1553" i="13"/>
  <c r="A1552" i="13"/>
  <c r="A1550" i="13"/>
  <c r="A1554" i="13"/>
  <c r="A1548" i="13"/>
  <c r="A1549" i="13"/>
  <c r="A1544" i="13"/>
  <c r="A1538" i="13"/>
  <c r="A1545" i="13"/>
  <c r="A1537" i="13"/>
  <c r="A1539" i="13"/>
  <c r="A1536" i="13"/>
  <c r="A1542" i="13"/>
  <c r="A1525" i="13"/>
  <c r="A1533" i="13"/>
  <c r="A1527" i="13"/>
  <c r="A1531" i="13"/>
  <c r="A1534" i="13"/>
  <c r="A1528" i="13"/>
  <c r="A1532" i="13"/>
  <c r="A1530" i="13"/>
  <c r="A1522" i="13"/>
  <c r="A1114" i="13"/>
  <c r="A1521" i="13"/>
  <c r="A1520" i="13"/>
  <c r="A1518" i="13"/>
  <c r="A1517" i="13"/>
  <c r="A1516" i="13"/>
  <c r="A1515" i="13"/>
  <c r="A1513" i="13"/>
  <c r="A1511" i="13"/>
  <c r="A1508" i="13"/>
  <c r="A1239" i="13"/>
  <c r="A1501" i="13"/>
  <c r="A1500" i="13"/>
  <c r="A1488" i="13"/>
  <c r="A1496" i="13"/>
  <c r="A1492" i="13"/>
  <c r="A1495" i="13"/>
  <c r="A1489" i="13"/>
  <c r="A1494" i="13"/>
  <c r="A1497" i="13"/>
  <c r="A1490" i="13"/>
  <c r="A1493" i="13"/>
  <c r="A1482" i="13"/>
  <c r="A1485" i="13"/>
  <c r="A1484" i="13"/>
  <c r="A1483" i="13"/>
  <c r="A1480" i="13"/>
  <c r="A1476" i="13"/>
  <c r="A1474" i="13"/>
  <c r="A1481" i="13"/>
  <c r="A1473" i="13"/>
  <c r="A1472" i="13"/>
  <c r="A1477" i="13"/>
  <c r="A1475" i="13"/>
  <c r="A1465" i="13"/>
  <c r="A372" i="13"/>
  <c r="A1469" i="13"/>
  <c r="A1468" i="13"/>
  <c r="A1467" i="13"/>
  <c r="A1463" i="13"/>
  <c r="A1458" i="13"/>
  <c r="A1454" i="13"/>
  <c r="A1457" i="13"/>
  <c r="A1456" i="13"/>
  <c r="A1453" i="13"/>
  <c r="A1455" i="13"/>
  <c r="A1459" i="13"/>
  <c r="A1449" i="13"/>
  <c r="A1448" i="13"/>
  <c r="A1445" i="13"/>
  <c r="A1444" i="13"/>
  <c r="A1442" i="13"/>
  <c r="A1441" i="13"/>
  <c r="A1440" i="13"/>
  <c r="A1377" i="13"/>
  <c r="A1433" i="13"/>
  <c r="A1426" i="13"/>
  <c r="A1430" i="13"/>
  <c r="A1425" i="13"/>
  <c r="A1427" i="13"/>
  <c r="A1429" i="13"/>
  <c r="A1008" i="13"/>
  <c r="A875" i="13"/>
  <c r="A1422" i="13"/>
  <c r="A1428" i="13"/>
  <c r="A1424" i="13"/>
  <c r="A1423" i="13"/>
  <c r="A1419" i="13"/>
  <c r="A445" i="13"/>
  <c r="A1417" i="13"/>
  <c r="A1418" i="13"/>
  <c r="A1415" i="13"/>
  <c r="A1410" i="13"/>
  <c r="A1413" i="13"/>
  <c r="A1416" i="13"/>
  <c r="A1411" i="13"/>
  <c r="A1403" i="13"/>
  <c r="A446" i="13"/>
  <c r="A582" i="13"/>
  <c r="A1407" i="13"/>
  <c r="A1406" i="13"/>
  <c r="A1408" i="13"/>
  <c r="A1402" i="13"/>
  <c r="A1395" i="13"/>
  <c r="A1392" i="13"/>
  <c r="A1399" i="13"/>
  <c r="A1398" i="13"/>
  <c r="A1394" i="13"/>
  <c r="A1393" i="13"/>
  <c r="A1396" i="13"/>
  <c r="A1397" i="13"/>
  <c r="A1387" i="13"/>
  <c r="A1384" i="13"/>
  <c r="A1385" i="13"/>
  <c r="A1383" i="13"/>
  <c r="A1378" i="13"/>
  <c r="A1379" i="13"/>
  <c r="A1376" i="13"/>
  <c r="A344" i="13"/>
  <c r="A1364" i="13"/>
  <c r="A1363" i="13"/>
  <c r="A1352" i="13"/>
  <c r="A1357" i="13"/>
  <c r="A1356" i="13"/>
  <c r="A1355" i="13"/>
  <c r="A1353" i="13"/>
  <c r="A1358" i="13"/>
  <c r="A1354" i="13"/>
  <c r="A1341" i="13"/>
  <c r="A1347" i="13"/>
  <c r="A1335" i="13"/>
  <c r="A1344" i="13"/>
  <c r="A656" i="13"/>
  <c r="A1343" i="13"/>
  <c r="A1142" i="13"/>
  <c r="A1339" i="13"/>
  <c r="A1338" i="13"/>
  <c r="A1340" i="13"/>
  <c r="A378" i="13"/>
  <c r="A1334" i="13"/>
  <c r="A1336" i="13"/>
  <c r="A1328" i="13"/>
  <c r="A96" i="13"/>
  <c r="A1330" i="13"/>
  <c r="A1325" i="13"/>
  <c r="A1329" i="13"/>
  <c r="A1327" i="13"/>
  <c r="A1365" i="13"/>
  <c r="A1318" i="13"/>
  <c r="A833" i="13"/>
  <c r="A1319" i="13"/>
  <c r="A1322" i="13"/>
  <c r="A1315" i="13"/>
  <c r="A484" i="13"/>
  <c r="A1310" i="13"/>
  <c r="A1314" i="13"/>
  <c r="A1306" i="13"/>
  <c r="A1305" i="13"/>
  <c r="A1298" i="13"/>
  <c r="A1292" i="13"/>
  <c r="A1287" i="13"/>
  <c r="A1289" i="13"/>
  <c r="A1286" i="13"/>
  <c r="A1291" i="13"/>
  <c r="A1293" i="13"/>
  <c r="A1288" i="13"/>
  <c r="A1290" i="13"/>
  <c r="A1283" i="13"/>
  <c r="A1280" i="13"/>
  <c r="A1279" i="13"/>
  <c r="A1282" i="13"/>
  <c r="A1284" i="13"/>
  <c r="A1281" i="13"/>
  <c r="A1278" i="13"/>
  <c r="A1273" i="13"/>
  <c r="A1271" i="13"/>
  <c r="A1268" i="13"/>
  <c r="A1274" i="13"/>
  <c r="A1270" i="13"/>
  <c r="A1541" i="13"/>
  <c r="A1272" i="13"/>
  <c r="A1265" i="13"/>
  <c r="A1260" i="13"/>
  <c r="A1259" i="13"/>
  <c r="A1261" i="13"/>
  <c r="A1253" i="13"/>
  <c r="A1252" i="13"/>
  <c r="A1249" i="13"/>
  <c r="A1297" i="13"/>
  <c r="A1251" i="13"/>
  <c r="A1248" i="13"/>
  <c r="A1246" i="13"/>
  <c r="A1243" i="13"/>
  <c r="A1242" i="13"/>
  <c r="A1238" i="13"/>
  <c r="A1231" i="13"/>
  <c r="A1222" i="13"/>
  <c r="A1226" i="13"/>
  <c r="A1225" i="13"/>
  <c r="A1220" i="13"/>
  <c r="A1221" i="13"/>
  <c r="A1224" i="13"/>
  <c r="A1219" i="13"/>
  <c r="A1223" i="13"/>
  <c r="A1217" i="13"/>
  <c r="A1218" i="13"/>
  <c r="A1214" i="13"/>
  <c r="A1212" i="13"/>
  <c r="A1210" i="13"/>
  <c r="A1211" i="13"/>
  <c r="A1209" i="13"/>
  <c r="A1206" i="13"/>
  <c r="A1202" i="13"/>
  <c r="A1213" i="13"/>
  <c r="A1205" i="13"/>
  <c r="A1203" i="13"/>
  <c r="A1200" i="13"/>
  <c r="A1201" i="13"/>
  <c r="A1194" i="13"/>
  <c r="A1192" i="13"/>
  <c r="A1191" i="13"/>
  <c r="A1197" i="13"/>
  <c r="A1196" i="13"/>
  <c r="A1190" i="13"/>
  <c r="A1193" i="13"/>
  <c r="A1198" i="13"/>
  <c r="A1189" i="13"/>
  <c r="A1186" i="13"/>
  <c r="A1181" i="13"/>
  <c r="A1183" i="13"/>
  <c r="A1182" i="13"/>
  <c r="A1174" i="13"/>
  <c r="A1187" i="13"/>
  <c r="A1177" i="13"/>
  <c r="A1176" i="13"/>
  <c r="A1169" i="13"/>
  <c r="A1092" i="13"/>
  <c r="A1091" i="13"/>
  <c r="A1085" i="13"/>
  <c r="A1086" i="13"/>
  <c r="A1082" i="13"/>
  <c r="A1087" i="13"/>
  <c r="A1084" i="13"/>
  <c r="A1081" i="13"/>
  <c r="A1079" i="13"/>
  <c r="A1083" i="13"/>
  <c r="A1080" i="13"/>
  <c r="A1077" i="13"/>
  <c r="A1076" i="13"/>
  <c r="A1073" i="13"/>
  <c r="A1075" i="13"/>
  <c r="A1071" i="13"/>
  <c r="A1074" i="13"/>
  <c r="A1072" i="13"/>
  <c r="A1058" i="13"/>
  <c r="A1063" i="13"/>
  <c r="A1064" i="13"/>
  <c r="A1059" i="13"/>
  <c r="A1066" i="13"/>
  <c r="A1061" i="13"/>
  <c r="A1062" i="13"/>
  <c r="A1065" i="13"/>
  <c r="A1060" i="13"/>
  <c r="A1051" i="13"/>
  <c r="A1055" i="13"/>
  <c r="A1053" i="13"/>
  <c r="A1054" i="13"/>
  <c r="A1052" i="13"/>
  <c r="A1048" i="13"/>
  <c r="A1043" i="13"/>
  <c r="A1040" i="13"/>
  <c r="A1038" i="13"/>
  <c r="A1039" i="13"/>
  <c r="A1033" i="13"/>
  <c r="A1035" i="13"/>
  <c r="A1044" i="13"/>
  <c r="A1034" i="13"/>
  <c r="A1031" i="13"/>
  <c r="A1029" i="13"/>
  <c r="A1028" i="13"/>
  <c r="A1019" i="13"/>
  <c r="A1018" i="13"/>
  <c r="A1013" i="13"/>
  <c r="A1016" i="13"/>
  <c r="A1015" i="13"/>
  <c r="A1014" i="13"/>
  <c r="A1009" i="13"/>
  <c r="A1010" i="13"/>
  <c r="A736" i="13"/>
  <c r="A1002" i="13"/>
  <c r="A1004" i="13"/>
  <c r="A1001" i="13"/>
  <c r="A1003" i="13"/>
  <c r="A998" i="13"/>
  <c r="A999" i="13"/>
  <c r="A1345" i="13"/>
  <c r="A988" i="13"/>
  <c r="A1000" i="13"/>
  <c r="A991" i="13"/>
  <c r="A990" i="13"/>
  <c r="A989" i="13"/>
  <c r="A307" i="13"/>
  <c r="A377" i="13"/>
  <c r="A984" i="13"/>
  <c r="A370" i="13"/>
  <c r="A982" i="13"/>
  <c r="A981" i="13"/>
  <c r="A980" i="13"/>
  <c r="A165" i="13"/>
  <c r="A979" i="13"/>
  <c r="A978" i="13"/>
  <c r="A969" i="13"/>
  <c r="A352" i="13"/>
  <c r="A973" i="13"/>
  <c r="A1020" i="13"/>
  <c r="A968" i="13"/>
  <c r="A967" i="13"/>
  <c r="A1382" i="13"/>
  <c r="A975" i="13"/>
  <c r="A974" i="13"/>
  <c r="A972" i="13"/>
  <c r="A971" i="13"/>
  <c r="A965" i="13"/>
  <c r="A964" i="13"/>
  <c r="A963" i="13"/>
  <c r="A961" i="13"/>
  <c r="A899" i="13"/>
  <c r="A953" i="13"/>
  <c r="A952" i="13"/>
  <c r="A948" i="13"/>
  <c r="A943" i="13"/>
  <c r="A941" i="13"/>
  <c r="A946" i="13"/>
  <c r="A942" i="13"/>
  <c r="A944" i="13"/>
  <c r="A947" i="13"/>
  <c r="A936" i="13"/>
  <c r="A935" i="13"/>
  <c r="A933" i="13"/>
  <c r="A934" i="13"/>
  <c r="A929" i="13"/>
  <c r="A928" i="13"/>
  <c r="A923" i="13"/>
  <c r="A927" i="13"/>
  <c r="A924" i="13"/>
  <c r="A922" i="13"/>
  <c r="A925" i="13"/>
  <c r="A918" i="13"/>
  <c r="A913" i="13"/>
  <c r="A916" i="13"/>
  <c r="A919" i="13"/>
  <c r="A917" i="13"/>
  <c r="A914" i="13"/>
  <c r="A915" i="13"/>
  <c r="A904" i="13"/>
  <c r="A908" i="13"/>
  <c r="A910" i="13"/>
  <c r="A905" i="13"/>
  <c r="A903" i="13"/>
  <c r="A906" i="13"/>
  <c r="A911" i="13"/>
  <c r="A902" i="13"/>
  <c r="A901" i="13"/>
  <c r="A898" i="13"/>
  <c r="A897" i="13"/>
  <c r="A896" i="13"/>
  <c r="A893" i="13"/>
  <c r="A885" i="13"/>
  <c r="A884" i="13"/>
  <c r="A874" i="13"/>
  <c r="A876" i="13"/>
  <c r="A880" i="13"/>
  <c r="A54" i="13"/>
  <c r="A879" i="13"/>
  <c r="A873" i="13"/>
  <c r="A868" i="13"/>
  <c r="A865" i="13"/>
  <c r="A1346" i="13"/>
  <c r="A863" i="13"/>
  <c r="A729" i="13"/>
  <c r="A864" i="13"/>
  <c r="A857" i="13"/>
  <c r="A859" i="13"/>
  <c r="A858" i="13"/>
  <c r="A1609" i="13"/>
  <c r="A235" i="13"/>
  <c r="A849" i="13"/>
  <c r="A851" i="13"/>
  <c r="A1326" i="13"/>
  <c r="A852" i="13"/>
  <c r="A847" i="13"/>
  <c r="A845" i="13"/>
  <c r="A834" i="13"/>
  <c r="A837" i="13"/>
  <c r="A703" i="13"/>
  <c r="A836" i="13"/>
  <c r="A831" i="13"/>
  <c r="A835" i="13"/>
  <c r="A832" i="13"/>
  <c r="A1032" i="13"/>
  <c r="A1579" i="13"/>
  <c r="A825" i="13"/>
  <c r="A824" i="13"/>
  <c r="A1163" i="13"/>
  <c r="A1162" i="13"/>
  <c r="A1158" i="13"/>
  <c r="A1157" i="13"/>
  <c r="A1151" i="13"/>
  <c r="A1156" i="13"/>
  <c r="A1153" i="13"/>
  <c r="A1152" i="13"/>
  <c r="A467" i="13"/>
  <c r="A1146" i="13"/>
  <c r="A1145" i="13"/>
  <c r="A1141" i="13"/>
  <c r="A452" i="13"/>
  <c r="A1143" i="13"/>
  <c r="A1136" i="13"/>
  <c r="A1135" i="13"/>
  <c r="A1137" i="13"/>
  <c r="A1133" i="13"/>
  <c r="A1130" i="13"/>
  <c r="A440" i="13"/>
  <c r="A1132" i="13"/>
  <c r="A1138" i="13"/>
  <c r="A1128" i="13"/>
  <c r="A1125" i="13"/>
  <c r="A1120" i="13"/>
  <c r="A1124" i="13"/>
  <c r="A1122" i="13"/>
  <c r="A1127" i="13"/>
  <c r="A1116" i="13"/>
  <c r="A1111" i="13"/>
  <c r="A1115" i="13"/>
  <c r="A1110" i="13"/>
  <c r="A1109" i="13"/>
  <c r="A1117" i="13"/>
  <c r="A1106" i="13"/>
  <c r="A1103" i="13"/>
  <c r="A1102" i="13"/>
  <c r="A1100" i="13"/>
  <c r="A737" i="13"/>
  <c r="A1629" i="13"/>
  <c r="A735" i="13"/>
  <c r="A727" i="13"/>
  <c r="A728" i="13"/>
  <c r="A856" i="13"/>
  <c r="A730" i="13"/>
  <c r="A725" i="13"/>
  <c r="A706" i="13"/>
  <c r="A707" i="13"/>
  <c r="A708" i="13"/>
  <c r="A714" i="13"/>
  <c r="A1462" i="13"/>
  <c r="A704" i="13"/>
  <c r="A1591" i="13"/>
  <c r="A697" i="13"/>
  <c r="A1296" i="13"/>
  <c r="A698" i="13"/>
  <c r="A696" i="13"/>
  <c r="A1452" i="13"/>
  <c r="A693" i="13"/>
  <c r="A691" i="13"/>
  <c r="A758" i="13"/>
  <c r="A687" i="13"/>
  <c r="A686" i="13"/>
  <c r="A679" i="13"/>
  <c r="A678" i="13"/>
  <c r="A673" i="13"/>
  <c r="A672" i="13"/>
  <c r="A666" i="13"/>
  <c r="A670" i="13"/>
  <c r="A665" i="13"/>
  <c r="A668" i="13"/>
  <c r="A669" i="13"/>
  <c r="A661" i="13"/>
  <c r="A659" i="13"/>
  <c r="A662" i="13"/>
  <c r="A657" i="13"/>
  <c r="A648" i="13"/>
  <c r="A650" i="13"/>
  <c r="A647" i="13"/>
  <c r="A645" i="13"/>
  <c r="A653" i="13"/>
  <c r="A652" i="13"/>
  <c r="A646" i="13"/>
  <c r="A642" i="13"/>
  <c r="A640" i="13"/>
  <c r="A641" i="13"/>
  <c r="A635" i="13"/>
  <c r="A638" i="13"/>
  <c r="A639" i="13"/>
  <c r="A637" i="13"/>
  <c r="A636" i="13"/>
  <c r="A629" i="13"/>
  <c r="A632" i="13"/>
  <c r="A630" i="13"/>
  <c r="A628" i="13"/>
  <c r="A677" i="13"/>
  <c r="A626" i="13"/>
  <c r="A1308" i="13"/>
  <c r="A622" i="13"/>
  <c r="A621" i="13"/>
  <c r="A623" i="13"/>
  <c r="A624" i="13"/>
  <c r="A618" i="13"/>
  <c r="A610" i="13"/>
  <c r="A605" i="13"/>
  <c r="A606" i="13"/>
  <c r="A601" i="13"/>
  <c r="A600" i="13"/>
  <c r="A604" i="13"/>
  <c r="A603" i="13"/>
  <c r="A595" i="13"/>
  <c r="A592" i="13"/>
  <c r="A596" i="13"/>
  <c r="A594" i="13"/>
  <c r="A591" i="13"/>
  <c r="A597" i="13"/>
  <c r="A583" i="13"/>
  <c r="A580" i="13"/>
  <c r="A581" i="13"/>
  <c r="A584" i="13"/>
  <c r="A578" i="13"/>
  <c r="A579" i="13"/>
  <c r="A1404" i="13"/>
  <c r="A574" i="13"/>
  <c r="A573" i="13"/>
  <c r="A575" i="13"/>
  <c r="A572" i="13"/>
  <c r="A570" i="13"/>
  <c r="A571" i="13"/>
  <c r="A569" i="13"/>
  <c r="A568" i="13"/>
  <c r="A565" i="13"/>
  <c r="A562" i="13"/>
  <c r="A563" i="13"/>
  <c r="A557" i="13"/>
  <c r="A559" i="13"/>
  <c r="A560" i="13"/>
  <c r="A558" i="13"/>
  <c r="A554" i="13"/>
  <c r="A564" i="13"/>
  <c r="A555" i="13"/>
  <c r="A553" i="13"/>
  <c r="A551" i="13"/>
  <c r="A549" i="13"/>
  <c r="A542" i="13"/>
  <c r="A541" i="13"/>
  <c r="A536" i="13"/>
  <c r="A534" i="13"/>
  <c r="A535" i="13"/>
  <c r="A533" i="13"/>
  <c r="A531" i="13"/>
  <c r="A532" i="13"/>
  <c r="A528" i="13"/>
  <c r="A523" i="13"/>
  <c r="A513" i="13"/>
  <c r="A526" i="13"/>
  <c r="A527" i="13"/>
  <c r="A519" i="13"/>
  <c r="A520" i="13"/>
  <c r="A516" i="13"/>
  <c r="A512" i="13"/>
  <c r="A514" i="13"/>
  <c r="A524" i="13"/>
  <c r="A511" i="13"/>
  <c r="A508" i="13"/>
  <c r="A506" i="13"/>
  <c r="A507" i="13"/>
  <c r="A843" i="13"/>
  <c r="A502" i="13"/>
  <c r="A500" i="13"/>
  <c r="A501" i="13"/>
  <c r="A493" i="13"/>
  <c r="A495" i="13"/>
  <c r="A490" i="13"/>
  <c r="A492" i="13"/>
  <c r="A491" i="13"/>
  <c r="A496" i="13"/>
  <c r="A497" i="13"/>
  <c r="A487" i="13"/>
  <c r="A494" i="13"/>
  <c r="A486" i="13"/>
  <c r="A485" i="13"/>
  <c r="A1309" i="13"/>
  <c r="A480" i="13"/>
  <c r="A479" i="13"/>
  <c r="A472" i="13"/>
  <c r="A471" i="13"/>
  <c r="A470" i="13"/>
  <c r="A464" i="13"/>
  <c r="A461" i="13"/>
  <c r="A463" i="13"/>
  <c r="A1421" i="13"/>
  <c r="A462" i="13"/>
  <c r="A1155" i="13"/>
  <c r="A459" i="13"/>
  <c r="A468" i="13"/>
  <c r="A460" i="13"/>
  <c r="A455" i="13"/>
  <c r="A454" i="13"/>
  <c r="A1414" i="13"/>
  <c r="A1144" i="13"/>
  <c r="A453" i="13"/>
  <c r="A449" i="13"/>
  <c r="A444" i="13"/>
  <c r="A1131" i="13"/>
  <c r="A1405" i="13"/>
  <c r="A317" i="13"/>
  <c r="A448" i="13"/>
  <c r="A432" i="13"/>
  <c r="A435" i="13"/>
  <c r="A434" i="13"/>
  <c r="A437" i="13"/>
  <c r="A436" i="13"/>
  <c r="A1123" i="13"/>
  <c r="A1121" i="13"/>
  <c r="A1258" i="13"/>
  <c r="A431" i="13"/>
  <c r="A1461" i="13"/>
  <c r="A426" i="13"/>
  <c r="A1386" i="13"/>
  <c r="A428" i="13"/>
  <c r="A1108" i="13"/>
  <c r="A420" i="13"/>
  <c r="A418" i="13"/>
  <c r="A417" i="13"/>
  <c r="A416" i="13"/>
  <c r="A1099" i="13"/>
  <c r="A817" i="13"/>
  <c r="A816" i="13"/>
  <c r="A59" i="13"/>
  <c r="A808" i="13"/>
  <c r="A812" i="13"/>
  <c r="A813" i="13"/>
  <c r="A738" i="13"/>
  <c r="A807" i="13"/>
  <c r="A811" i="13"/>
  <c r="A810" i="13"/>
  <c r="A806" i="13"/>
  <c r="A802" i="13"/>
  <c r="A801" i="13"/>
  <c r="A795" i="13"/>
  <c r="A243" i="13"/>
  <c r="A789" i="13"/>
  <c r="A791" i="13"/>
  <c r="A794" i="13"/>
  <c r="A790" i="13"/>
  <c r="A788" i="13"/>
  <c r="A793" i="13"/>
  <c r="A780" i="13"/>
  <c r="A784" i="13"/>
  <c r="A778" i="13"/>
  <c r="A783" i="13"/>
  <c r="A777" i="13"/>
  <c r="A776" i="13"/>
  <c r="A781" i="13"/>
  <c r="A785" i="13"/>
  <c r="A771" i="13"/>
  <c r="A772" i="13"/>
  <c r="A770" i="13"/>
  <c r="A768" i="13"/>
  <c r="A767" i="13"/>
  <c r="A769" i="13"/>
  <c r="A766" i="13"/>
  <c r="A765" i="13"/>
  <c r="A759" i="13"/>
  <c r="A754" i="13"/>
  <c r="A753" i="13"/>
  <c r="A338" i="13"/>
  <c r="A337" i="13"/>
  <c r="A336" i="13"/>
  <c r="A332" i="13"/>
  <c r="A331" i="13"/>
  <c r="A327" i="13"/>
  <c r="A330" i="13"/>
  <c r="A326" i="13"/>
  <c r="A325" i="13"/>
  <c r="A321" i="13"/>
  <c r="A319" i="13"/>
  <c r="A316" i="13"/>
  <c r="A315" i="13"/>
  <c r="A318" i="13"/>
  <c r="A311" i="13"/>
  <c r="A322" i="13"/>
  <c r="A442" i="13"/>
  <c r="A447" i="13"/>
  <c r="A309" i="13"/>
  <c r="A443" i="13"/>
  <c r="A310" i="13"/>
  <c r="A306" i="13"/>
  <c r="A860" i="13"/>
  <c r="A308" i="13"/>
  <c r="A303" i="13"/>
  <c r="A298" i="13"/>
  <c r="A297" i="13"/>
  <c r="A295" i="13"/>
  <c r="A296" i="13"/>
  <c r="A299" i="13"/>
  <c r="A292" i="13"/>
  <c r="A291" i="13"/>
  <c r="A293" i="13"/>
  <c r="A290" i="13"/>
  <c r="A288" i="13"/>
  <c r="A286" i="13"/>
  <c r="A287" i="13"/>
  <c r="A285" i="13"/>
  <c r="A1173" i="13"/>
  <c r="A281" i="13"/>
  <c r="A280" i="13"/>
  <c r="A277" i="13"/>
  <c r="A276" i="13"/>
  <c r="A401" i="13"/>
  <c r="A398" i="13"/>
  <c r="A397" i="13"/>
  <c r="A394" i="13"/>
  <c r="A395" i="13"/>
  <c r="A1011" i="13"/>
  <c r="A382" i="13"/>
  <c r="A388" i="13"/>
  <c r="A391" i="13"/>
  <c r="A387" i="13"/>
  <c r="A386" i="13"/>
  <c r="A726" i="13"/>
  <c r="A376" i="13"/>
  <c r="A381" i="13"/>
  <c r="A383" i="13"/>
  <c r="A379" i="13"/>
  <c r="A390" i="13"/>
  <c r="A385" i="13"/>
  <c r="A997" i="13"/>
  <c r="A369" i="13"/>
  <c r="A374" i="13"/>
  <c r="A371" i="13"/>
  <c r="A367" i="13"/>
  <c r="A710" i="13"/>
  <c r="A368" i="13"/>
  <c r="A365" i="13"/>
  <c r="A358" i="13"/>
  <c r="A364" i="13"/>
  <c r="A357" i="13"/>
  <c r="A363" i="13"/>
  <c r="A356" i="13"/>
  <c r="A362" i="13"/>
  <c r="A359" i="13"/>
  <c r="A353" i="13"/>
  <c r="A349" i="13"/>
  <c r="A348" i="13"/>
  <c r="A346" i="13"/>
  <c r="A345" i="13"/>
  <c r="A269" i="13"/>
  <c r="A259" i="13"/>
  <c r="A258" i="13"/>
  <c r="A264" i="13"/>
  <c r="A739" i="13"/>
  <c r="A261" i="13"/>
  <c r="A265" i="13"/>
  <c r="A262" i="13"/>
  <c r="A263" i="13"/>
  <c r="A256" i="13"/>
  <c r="A255" i="13"/>
  <c r="A254" i="13"/>
  <c r="A799" i="13"/>
  <c r="A250" i="13"/>
  <c r="A253" i="13"/>
  <c r="A244" i="13"/>
  <c r="A248" i="13"/>
  <c r="A246" i="13"/>
  <c r="A247" i="13"/>
  <c r="A245" i="13"/>
  <c r="A242" i="13"/>
  <c r="A236" i="13"/>
  <c r="A238" i="13"/>
  <c r="A234" i="13"/>
  <c r="A232" i="13"/>
  <c r="A233" i="13"/>
  <c r="A702" i="13"/>
  <c r="A225" i="13"/>
  <c r="A228" i="13"/>
  <c r="A227" i="13"/>
  <c r="A229" i="13"/>
  <c r="A223" i="13"/>
  <c r="A268" i="13"/>
  <c r="A222" i="13"/>
  <c r="A224" i="13"/>
  <c r="A217" i="13"/>
  <c r="A215" i="13"/>
  <c r="A213" i="13"/>
  <c r="A145" i="13"/>
  <c r="A209" i="13"/>
  <c r="A195" i="13"/>
  <c r="A396" i="13"/>
  <c r="A193" i="13"/>
  <c r="A196" i="13"/>
  <c r="A192" i="13"/>
  <c r="A184" i="13"/>
  <c r="A189" i="13"/>
  <c r="A252" i="13"/>
  <c r="A186" i="13"/>
  <c r="A183" i="13"/>
  <c r="A185" i="13"/>
  <c r="A177" i="13"/>
  <c r="A175" i="13"/>
  <c r="A176" i="13"/>
  <c r="A178" i="13"/>
  <c r="A241" i="13"/>
  <c r="A240" i="13"/>
  <c r="A170" i="13"/>
  <c r="A168" i="13"/>
  <c r="A163" i="13"/>
  <c r="A231" i="13"/>
  <c r="A164" i="13"/>
  <c r="A160" i="13"/>
  <c r="A158" i="13"/>
  <c r="A13" i="13"/>
  <c r="A159" i="13"/>
  <c r="A153" i="13"/>
  <c r="A154" i="13"/>
  <c r="A156" i="13"/>
  <c r="A155" i="13"/>
  <c r="A152" i="13"/>
  <c r="A214" i="13"/>
  <c r="A147" i="13"/>
  <c r="A143" i="13"/>
  <c r="A142" i="13"/>
  <c r="A134" i="13"/>
  <c r="A133" i="13"/>
  <c r="A130" i="13"/>
  <c r="A124" i="13"/>
  <c r="A129" i="13"/>
  <c r="A128" i="13"/>
  <c r="A127" i="13"/>
  <c r="A123" i="13"/>
  <c r="A119" i="13"/>
  <c r="A118" i="13"/>
  <c r="A115" i="13"/>
  <c r="A114" i="13"/>
  <c r="A120" i="13"/>
  <c r="A105" i="13"/>
  <c r="A113" i="13"/>
  <c r="A109" i="13"/>
  <c r="A108" i="13"/>
  <c r="A107" i="13"/>
  <c r="A106" i="13"/>
  <c r="A98" i="13"/>
  <c r="A100" i="13"/>
  <c r="A97" i="13"/>
  <c r="A99" i="13"/>
  <c r="A95" i="13"/>
  <c r="A101" i="13"/>
  <c r="A94" i="13"/>
  <c r="A93" i="13"/>
  <c r="A89" i="13"/>
  <c r="A88" i="13"/>
  <c r="A90" i="13"/>
  <c r="A86" i="13"/>
  <c r="A84" i="13"/>
  <c r="A91" i="13"/>
  <c r="A79" i="13"/>
  <c r="A77" i="13"/>
  <c r="A81" i="13"/>
  <c r="A76" i="13"/>
  <c r="A74" i="13"/>
  <c r="A73" i="13"/>
  <c r="A72" i="13"/>
  <c r="A65" i="13"/>
  <c r="A62" i="13"/>
  <c r="A63" i="13"/>
  <c r="A55" i="13"/>
  <c r="A61" i="13"/>
  <c r="A56" i="13"/>
  <c r="A48" i="13"/>
  <c r="A52" i="13"/>
  <c r="A45" i="13"/>
  <c r="A38" i="13"/>
  <c r="A47" i="13"/>
  <c r="A803" i="13"/>
  <c r="A46" i="13"/>
  <c r="A39" i="13"/>
  <c r="A42" i="13"/>
  <c r="A50" i="13"/>
  <c r="A41" i="13"/>
  <c r="A37" i="13"/>
  <c r="A23" i="13"/>
  <c r="A20" i="13"/>
  <c r="A21" i="13"/>
  <c r="A19" i="13"/>
  <c r="A22" i="13"/>
  <c r="A14" i="13"/>
  <c r="A9" i="13"/>
  <c r="A11" i="13"/>
  <c r="A10" i="13"/>
  <c r="A5" i="13"/>
  <c r="A721" i="13"/>
  <c r="A716" i="13"/>
  <c r="A717" i="13"/>
  <c r="A718" i="13"/>
  <c r="A251" i="13"/>
  <c r="A731" i="13"/>
  <c r="A719" i="13"/>
  <c r="A723" i="13"/>
  <c r="A720" i="13"/>
  <c r="L1606" i="42" l="1"/>
  <c r="L1605" i="42"/>
  <c r="L1604" i="42"/>
  <c r="L1603" i="42"/>
  <c r="L1602" i="42"/>
  <c r="L1601" i="42"/>
  <c r="L1600" i="42"/>
  <c r="L1599" i="42"/>
  <c r="L1598" i="42"/>
  <c r="L1597" i="42"/>
  <c r="L1596" i="42"/>
  <c r="L1595" i="42"/>
  <c r="L1594" i="42"/>
  <c r="L1593" i="42"/>
  <c r="L1592" i="42"/>
  <c r="L1591" i="42"/>
  <c r="L1590" i="42"/>
  <c r="L1589" i="42"/>
  <c r="L1588" i="42"/>
  <c r="L1587" i="42"/>
  <c r="L1586" i="42"/>
  <c r="L1585" i="42"/>
  <c r="L1584" i="42"/>
  <c r="L1583" i="42"/>
  <c r="L1582" i="42"/>
  <c r="L1581" i="42"/>
  <c r="L1580" i="42"/>
  <c r="L1579" i="42"/>
  <c r="L1578" i="42"/>
  <c r="L1577" i="42"/>
  <c r="L1576" i="42"/>
  <c r="L1575" i="42"/>
  <c r="L1574" i="42"/>
  <c r="L1573" i="42"/>
  <c r="L1572" i="42"/>
  <c r="L1571" i="42"/>
  <c r="L1570" i="42"/>
  <c r="L1569" i="42"/>
  <c r="L1568" i="42"/>
  <c r="L1567" i="42"/>
  <c r="L1566" i="42"/>
  <c r="L1565" i="42"/>
  <c r="L1564" i="42"/>
  <c r="L1563" i="42"/>
  <c r="L1562" i="42"/>
  <c r="L1561" i="42"/>
  <c r="L1560" i="42"/>
  <c r="L1559" i="42"/>
  <c r="L1558" i="42"/>
  <c r="L1557" i="42"/>
  <c r="L1556" i="42"/>
  <c r="L1555" i="42"/>
  <c r="L1554" i="42"/>
  <c r="L1553" i="42"/>
  <c r="L1552" i="42"/>
  <c r="L1551" i="42"/>
  <c r="L1550" i="42"/>
  <c r="L1549" i="42"/>
  <c r="L1548" i="42"/>
  <c r="L1547" i="42"/>
  <c r="L1546" i="42"/>
  <c r="L1545" i="42"/>
  <c r="L1544" i="42"/>
  <c r="L1543" i="42"/>
  <c r="L1542" i="42"/>
  <c r="L1541" i="42"/>
  <c r="L1540" i="42"/>
  <c r="L1539" i="42"/>
  <c r="L1538" i="42"/>
  <c r="L1537" i="42"/>
  <c r="L1536" i="42"/>
  <c r="L1535" i="42"/>
  <c r="L1534" i="42"/>
  <c r="L1533" i="42"/>
  <c r="L1532" i="42"/>
  <c r="L1531" i="42"/>
  <c r="L1530" i="42"/>
  <c r="L1529" i="42"/>
  <c r="L1528" i="42"/>
  <c r="L1527" i="42"/>
  <c r="L1526" i="42"/>
  <c r="L1525" i="42"/>
  <c r="L1524" i="42"/>
  <c r="L1523" i="42"/>
  <c r="L1522" i="42"/>
  <c r="L1521" i="42"/>
  <c r="L1520" i="42"/>
  <c r="L1519" i="42"/>
  <c r="L1518" i="42"/>
  <c r="L1517" i="42"/>
  <c r="L1516" i="42"/>
  <c r="L1515" i="42"/>
  <c r="L1514" i="42"/>
  <c r="L1513" i="42"/>
  <c r="L1512" i="42"/>
  <c r="L1511" i="42"/>
  <c r="L1510" i="42"/>
  <c r="L1509" i="42"/>
  <c r="L1508" i="42"/>
  <c r="L1507" i="42"/>
  <c r="L1506" i="42"/>
  <c r="L1505" i="42"/>
  <c r="L1504" i="42"/>
  <c r="L1503" i="42"/>
  <c r="L1502" i="42"/>
  <c r="L1501" i="42"/>
  <c r="L1500" i="42"/>
  <c r="L1499" i="42"/>
  <c r="L1498" i="42"/>
  <c r="L1497" i="42"/>
  <c r="L1496" i="42"/>
  <c r="L1495" i="42"/>
  <c r="L1494" i="42"/>
  <c r="L1493" i="42"/>
  <c r="L1492" i="42"/>
  <c r="L1491" i="42"/>
  <c r="L1490" i="42"/>
  <c r="L1489" i="42"/>
  <c r="L1488" i="42"/>
  <c r="L1487" i="42"/>
  <c r="L1486" i="42"/>
  <c r="L1485" i="42"/>
  <c r="L1484" i="42"/>
  <c r="L1483" i="42"/>
  <c r="L1482" i="42"/>
  <c r="L1481" i="42"/>
  <c r="L1480" i="42"/>
  <c r="L1479" i="42"/>
  <c r="L1478" i="42"/>
  <c r="L1477" i="42"/>
  <c r="L1476" i="42"/>
  <c r="L1475" i="42"/>
  <c r="L1474" i="42"/>
  <c r="L1473" i="42"/>
  <c r="L1472" i="42"/>
  <c r="L1471" i="42"/>
  <c r="L1470" i="42"/>
  <c r="L1469" i="42"/>
  <c r="L1468" i="42"/>
  <c r="L1467" i="42"/>
  <c r="L1466" i="42"/>
  <c r="L1465" i="42"/>
  <c r="L1464" i="42"/>
  <c r="L1463" i="42"/>
  <c r="L1462" i="42"/>
  <c r="L1461" i="42"/>
  <c r="L1460" i="42"/>
  <c r="L1459" i="42"/>
  <c r="L1458" i="42"/>
  <c r="L1457" i="42"/>
  <c r="L1456" i="42"/>
  <c r="L1455" i="42"/>
  <c r="L1454" i="42"/>
  <c r="L1453" i="42"/>
  <c r="L1452" i="42"/>
  <c r="L1451" i="42"/>
  <c r="L1450" i="42"/>
  <c r="L1449" i="42"/>
  <c r="L1448" i="42"/>
  <c r="L1447" i="42"/>
  <c r="L1446" i="42"/>
  <c r="L1445" i="42"/>
  <c r="L1444" i="42"/>
  <c r="L1443" i="42"/>
  <c r="L1442" i="42"/>
  <c r="L1441" i="42"/>
  <c r="L1440" i="42"/>
  <c r="L1439" i="42"/>
  <c r="L1438" i="42"/>
  <c r="L1437" i="42"/>
  <c r="L1436" i="42"/>
  <c r="L1435" i="42"/>
  <c r="L1434" i="42"/>
  <c r="L1433" i="42"/>
  <c r="L1432" i="42"/>
  <c r="L1431" i="42"/>
  <c r="L1430" i="42"/>
  <c r="L1429" i="42"/>
  <c r="L1428" i="42"/>
  <c r="L1427" i="42"/>
  <c r="L1426" i="42"/>
  <c r="L1425" i="42"/>
  <c r="L1424" i="42"/>
  <c r="L1423" i="42"/>
  <c r="L1422" i="42"/>
  <c r="L1421" i="42"/>
  <c r="L1420" i="42"/>
  <c r="L1419" i="42"/>
  <c r="L1418" i="42"/>
  <c r="L1417" i="42"/>
  <c r="L1416" i="42"/>
  <c r="L1415" i="42"/>
  <c r="L1414" i="42"/>
  <c r="L1413" i="42"/>
  <c r="L1412" i="42"/>
  <c r="L1411" i="42"/>
  <c r="L1410" i="42"/>
  <c r="L1409" i="42"/>
  <c r="L1408" i="42"/>
  <c r="L1407" i="42"/>
  <c r="L1406" i="42"/>
  <c r="L1405" i="42"/>
  <c r="L1404" i="42"/>
  <c r="L1403" i="42"/>
  <c r="L1402" i="42"/>
  <c r="L1401" i="42"/>
  <c r="L1400" i="42"/>
  <c r="L1399" i="42"/>
  <c r="L1398" i="42"/>
  <c r="L1397" i="42"/>
  <c r="L1396" i="42"/>
  <c r="L1395" i="42"/>
  <c r="L1394" i="42"/>
  <c r="L1393" i="42"/>
  <c r="L1392" i="42"/>
  <c r="L1391" i="42"/>
  <c r="L1390" i="42"/>
  <c r="L1389" i="42"/>
  <c r="L1388" i="42"/>
  <c r="L1387" i="42"/>
  <c r="L1386" i="42"/>
  <c r="L1385" i="42"/>
  <c r="L1384" i="42"/>
  <c r="L1383" i="42"/>
  <c r="L1382" i="42"/>
  <c r="L1381" i="42"/>
  <c r="L1380" i="42"/>
  <c r="L1379" i="42"/>
  <c r="L1378" i="42"/>
  <c r="L1377" i="42"/>
  <c r="L1376" i="42"/>
  <c r="L1375" i="42"/>
  <c r="L1374" i="42"/>
  <c r="L1373" i="42"/>
  <c r="L1372" i="42"/>
  <c r="L1371" i="42"/>
  <c r="L1370" i="42"/>
  <c r="L1369" i="42"/>
  <c r="L1368" i="42"/>
  <c r="L1367" i="42"/>
  <c r="L1366" i="42"/>
  <c r="L1365" i="42"/>
  <c r="L1364" i="42"/>
  <c r="L1363" i="42"/>
  <c r="L1362" i="42"/>
  <c r="L1361" i="42"/>
  <c r="L1360" i="42"/>
  <c r="L1359" i="42"/>
  <c r="L1358" i="42"/>
  <c r="L1357" i="42"/>
  <c r="L1356" i="42"/>
  <c r="L1355" i="42"/>
  <c r="L1354" i="42"/>
  <c r="L1353" i="42"/>
  <c r="L1352" i="42"/>
  <c r="L1351" i="42"/>
  <c r="L1350" i="42"/>
  <c r="L1349" i="42"/>
  <c r="L1348" i="42"/>
  <c r="L1347" i="42"/>
  <c r="L1346" i="42"/>
  <c r="L1345" i="42"/>
  <c r="L1344" i="42"/>
  <c r="L1343" i="42"/>
  <c r="L1342" i="42"/>
  <c r="L1341" i="42"/>
  <c r="L1340" i="42"/>
  <c r="L1339" i="42"/>
  <c r="L1338" i="42"/>
  <c r="L1337" i="42"/>
  <c r="L1336" i="42"/>
  <c r="L1335" i="42"/>
  <c r="L1334" i="42"/>
  <c r="L1333" i="42"/>
  <c r="L1332" i="42"/>
  <c r="L1331" i="42"/>
  <c r="L1330" i="42"/>
  <c r="L1329" i="42"/>
  <c r="L1328" i="42"/>
  <c r="L1327" i="42"/>
  <c r="L1326" i="42"/>
  <c r="L1325" i="42"/>
  <c r="L1324" i="42"/>
  <c r="L1323" i="42"/>
  <c r="L1322" i="42"/>
  <c r="L1321" i="42"/>
  <c r="L1320" i="42"/>
  <c r="L1319" i="42"/>
  <c r="L1318" i="42"/>
  <c r="L1317" i="42"/>
  <c r="L1316" i="42"/>
  <c r="L1315" i="42"/>
  <c r="L1314" i="42"/>
  <c r="L1313" i="42"/>
  <c r="L1312" i="42"/>
  <c r="L1311" i="42"/>
  <c r="L1310" i="42"/>
  <c r="L1309" i="42"/>
  <c r="L1308" i="42"/>
  <c r="L1307" i="42"/>
  <c r="L1306" i="42"/>
  <c r="L1305" i="42"/>
  <c r="L1304" i="42"/>
  <c r="L1303" i="42"/>
  <c r="L1302" i="42"/>
  <c r="L1301" i="42"/>
  <c r="L1300" i="42"/>
  <c r="L1299" i="42"/>
  <c r="L1298" i="42"/>
  <c r="L1297" i="42"/>
  <c r="L1296" i="42"/>
  <c r="L1295" i="42"/>
  <c r="L1294" i="42"/>
  <c r="L1293" i="42"/>
  <c r="L1292" i="42"/>
  <c r="L1291" i="42"/>
  <c r="L1290" i="42"/>
  <c r="L1289" i="42"/>
  <c r="L1288" i="42"/>
  <c r="L1287" i="42"/>
  <c r="L1286" i="42"/>
  <c r="L1285" i="42"/>
  <c r="L1284" i="42"/>
  <c r="L1283" i="42"/>
  <c r="L1282" i="42"/>
  <c r="L1281" i="42"/>
  <c r="L1280" i="42"/>
  <c r="L1279" i="42"/>
  <c r="L1278" i="42"/>
  <c r="L1277" i="42"/>
  <c r="L1276" i="42"/>
  <c r="L1275" i="42"/>
  <c r="L1274" i="42"/>
  <c r="L1273" i="42"/>
  <c r="L1272" i="42"/>
  <c r="L1271" i="42"/>
  <c r="L1270" i="42"/>
  <c r="L1269" i="42"/>
  <c r="L1268" i="42"/>
  <c r="L1267" i="42"/>
  <c r="L1266" i="42"/>
  <c r="L1265" i="42"/>
  <c r="L1264" i="42"/>
  <c r="L1263" i="42"/>
  <c r="L1262" i="42"/>
  <c r="L1261" i="42"/>
  <c r="L1260" i="42"/>
  <c r="L1259" i="42"/>
  <c r="L1258" i="42"/>
  <c r="L1257" i="42"/>
  <c r="L1256" i="42"/>
  <c r="L1255" i="42"/>
  <c r="L1254" i="42"/>
  <c r="L1253" i="42"/>
  <c r="L1252" i="42"/>
  <c r="L1251" i="42"/>
  <c r="L1250" i="42"/>
  <c r="L1249" i="42"/>
  <c r="L1248" i="42"/>
  <c r="L1247" i="42"/>
  <c r="L1246" i="42"/>
  <c r="L1245" i="42"/>
  <c r="L1244" i="42"/>
  <c r="L1243" i="42"/>
  <c r="L1242" i="42"/>
  <c r="L1241" i="42"/>
  <c r="L1240" i="42"/>
  <c r="L1239" i="42"/>
  <c r="L1238" i="42"/>
  <c r="L1237" i="42"/>
  <c r="L1236" i="42"/>
  <c r="L1235" i="42"/>
  <c r="L1234" i="42"/>
  <c r="L1233" i="42"/>
  <c r="L1232" i="42"/>
  <c r="L1231" i="42"/>
  <c r="L1230" i="42"/>
  <c r="L1229" i="42"/>
  <c r="L1228" i="42"/>
  <c r="L1227" i="42"/>
  <c r="L1226" i="42"/>
  <c r="L1225" i="42"/>
  <c r="L1224" i="42"/>
  <c r="L1223" i="42"/>
  <c r="L1222" i="42"/>
  <c r="L1221" i="42"/>
  <c r="L1220" i="42"/>
  <c r="L1219" i="42"/>
  <c r="L1218" i="42"/>
  <c r="L1217" i="42"/>
  <c r="L1216" i="42"/>
  <c r="L1215" i="42"/>
  <c r="L1214" i="42"/>
  <c r="L1213" i="42"/>
  <c r="L1212" i="42"/>
  <c r="L1211" i="42"/>
  <c r="L1210" i="42"/>
  <c r="L1209" i="42"/>
  <c r="L1208" i="42"/>
  <c r="L1207" i="42"/>
  <c r="L1206" i="42"/>
  <c r="L1205" i="42"/>
  <c r="L1204" i="42"/>
  <c r="L1203" i="42"/>
  <c r="L1202" i="42"/>
  <c r="L1201" i="42"/>
  <c r="L1200" i="42"/>
  <c r="L1199" i="42"/>
  <c r="L1198" i="42"/>
  <c r="L1197" i="42"/>
  <c r="L1196" i="42"/>
  <c r="L1195" i="42"/>
  <c r="L1194" i="42"/>
  <c r="L1193" i="42"/>
  <c r="L1192" i="42"/>
  <c r="L1191" i="42"/>
  <c r="L1190" i="42"/>
  <c r="L1189" i="42"/>
  <c r="L1188" i="42"/>
  <c r="L1187" i="42"/>
  <c r="L1186" i="42"/>
  <c r="L1185" i="42"/>
  <c r="L1184" i="42"/>
  <c r="L1183" i="42"/>
  <c r="L1182" i="42"/>
  <c r="L1181" i="42"/>
  <c r="L1180" i="42"/>
  <c r="L1179" i="42"/>
  <c r="L1178" i="42"/>
  <c r="L1177" i="42"/>
  <c r="L1176" i="42"/>
  <c r="L1175" i="42"/>
  <c r="L1174" i="42"/>
  <c r="L1173" i="42"/>
  <c r="L1172" i="42"/>
  <c r="L1171" i="42"/>
  <c r="L1170" i="42"/>
  <c r="L1169" i="42"/>
  <c r="L1168" i="42"/>
  <c r="L1167" i="42"/>
  <c r="L1166" i="42"/>
  <c r="L1165" i="42"/>
  <c r="L1164" i="42"/>
  <c r="L1163" i="42"/>
  <c r="L1162" i="42"/>
  <c r="L1161" i="42"/>
  <c r="L1160" i="42"/>
  <c r="L1159" i="42"/>
  <c r="L1158" i="42"/>
  <c r="L1157" i="42"/>
  <c r="L1156" i="42"/>
  <c r="L1155" i="42"/>
  <c r="L1154" i="42"/>
  <c r="L1153" i="42"/>
  <c r="L1152" i="42"/>
  <c r="L1151" i="42"/>
  <c r="L1150" i="42"/>
  <c r="L1149" i="42"/>
  <c r="L1148" i="42"/>
  <c r="L1147" i="42"/>
  <c r="L1146" i="42"/>
  <c r="L1145" i="42"/>
  <c r="L1144" i="42"/>
  <c r="L1143" i="42"/>
  <c r="L1142" i="42"/>
  <c r="L1141" i="42"/>
  <c r="L1140" i="42"/>
  <c r="L1139" i="42"/>
  <c r="L1138" i="42"/>
  <c r="L1137" i="42"/>
  <c r="L1136" i="42"/>
  <c r="L1135" i="42"/>
  <c r="L1134" i="42"/>
  <c r="L1133" i="42"/>
  <c r="L1132" i="42"/>
  <c r="L1131" i="42"/>
  <c r="L1130" i="42"/>
  <c r="L1129" i="42"/>
  <c r="L1128" i="42"/>
  <c r="L1127" i="42"/>
  <c r="L1126" i="42"/>
  <c r="L1125" i="42"/>
  <c r="L1124" i="42"/>
  <c r="L1123" i="42"/>
  <c r="L1122" i="42"/>
  <c r="L1121" i="42"/>
  <c r="L1120" i="42"/>
  <c r="L1119" i="42"/>
  <c r="L1118" i="42"/>
  <c r="L1117" i="42"/>
  <c r="L1116" i="42"/>
  <c r="L1115" i="42"/>
  <c r="L1114" i="42"/>
  <c r="L1113" i="42"/>
  <c r="L1112" i="42"/>
  <c r="L1111" i="42"/>
  <c r="L1110" i="42"/>
  <c r="L1109" i="42"/>
  <c r="L1108" i="42"/>
  <c r="L1107" i="42"/>
  <c r="L1106" i="42"/>
  <c r="L1105" i="42"/>
  <c r="L1104" i="42"/>
  <c r="L1103" i="42"/>
  <c r="L1102" i="42"/>
  <c r="L1101" i="42"/>
  <c r="L1100" i="42"/>
  <c r="L1099" i="42"/>
  <c r="L1098" i="42"/>
  <c r="L1097" i="42"/>
  <c r="L1096" i="42"/>
  <c r="L1095" i="42"/>
  <c r="L1094" i="42"/>
  <c r="L1093" i="42"/>
  <c r="L1092" i="42"/>
  <c r="L1091" i="42"/>
  <c r="L1090" i="42"/>
  <c r="L1089" i="42"/>
  <c r="L1088" i="42"/>
  <c r="L1087" i="42"/>
  <c r="L1086" i="42"/>
  <c r="L1085" i="42"/>
  <c r="L1084" i="42"/>
  <c r="L1083" i="42"/>
  <c r="L1082" i="42"/>
  <c r="L1081" i="42"/>
  <c r="L1080" i="42"/>
  <c r="L1079" i="42"/>
  <c r="L1078" i="42"/>
  <c r="L1077" i="42"/>
  <c r="L1076" i="42"/>
  <c r="L1075" i="42"/>
  <c r="L1074" i="42"/>
  <c r="L1073" i="42"/>
  <c r="L1072" i="42"/>
  <c r="L1071" i="42"/>
  <c r="L1070" i="42"/>
  <c r="L1069" i="42"/>
  <c r="L1068" i="42"/>
  <c r="L1067" i="42"/>
  <c r="L1066" i="42"/>
  <c r="L1065" i="42"/>
  <c r="L1064" i="42"/>
  <c r="L1063" i="42"/>
  <c r="L1062" i="42"/>
  <c r="L1061" i="42"/>
  <c r="L1060" i="42"/>
  <c r="L1059" i="42"/>
  <c r="L1058" i="42"/>
  <c r="L1057" i="42"/>
  <c r="L1056" i="42"/>
  <c r="L1055" i="42"/>
  <c r="L1054" i="42"/>
  <c r="L1053" i="42"/>
  <c r="L1052" i="42"/>
  <c r="L1051" i="42"/>
  <c r="L1050" i="42"/>
  <c r="L1049" i="42"/>
  <c r="L1048" i="42"/>
  <c r="L1047" i="42"/>
  <c r="L1046" i="42"/>
  <c r="L1045" i="42"/>
  <c r="L1044" i="42"/>
  <c r="L1043" i="42"/>
  <c r="L1042" i="42"/>
  <c r="L1041" i="42"/>
  <c r="L1040" i="42"/>
  <c r="L1039" i="42"/>
  <c r="L1038" i="42"/>
  <c r="L1037" i="42"/>
  <c r="L1036" i="42"/>
  <c r="L1035" i="42"/>
  <c r="L1034" i="42"/>
  <c r="L1033" i="42"/>
  <c r="L1032" i="42"/>
  <c r="L1031" i="42"/>
  <c r="L1030" i="42"/>
  <c r="L1029" i="42"/>
  <c r="L1028" i="42"/>
  <c r="L1027" i="42"/>
  <c r="L1026" i="42"/>
  <c r="L1025" i="42"/>
  <c r="L1024" i="42"/>
  <c r="L1023" i="42"/>
  <c r="L1022" i="42"/>
  <c r="L1021" i="42"/>
  <c r="L1020" i="42"/>
  <c r="L1019" i="42"/>
  <c r="L1018" i="42"/>
  <c r="L1017" i="42"/>
  <c r="L1016" i="42"/>
  <c r="L1015" i="42"/>
  <c r="L1014" i="42"/>
  <c r="L1013" i="42"/>
  <c r="L1012" i="42"/>
  <c r="L1011" i="42"/>
  <c r="L1010" i="42"/>
  <c r="L1009" i="42"/>
  <c r="L1008" i="42"/>
  <c r="L1007" i="42"/>
  <c r="L1006" i="42"/>
  <c r="L1005" i="42"/>
  <c r="L1004" i="42"/>
  <c r="L1003" i="42"/>
  <c r="L1002" i="42"/>
  <c r="L1001" i="42"/>
  <c r="L1000" i="42"/>
  <c r="L999" i="42"/>
  <c r="L998" i="42"/>
  <c r="L997" i="42"/>
  <c r="L996" i="42"/>
  <c r="L995" i="42"/>
  <c r="L994" i="42"/>
  <c r="L993" i="42"/>
  <c r="L992" i="42"/>
  <c r="L991" i="42"/>
  <c r="L990" i="42"/>
  <c r="L989" i="42"/>
  <c r="L988" i="42"/>
  <c r="L987" i="42"/>
  <c r="L986" i="42"/>
  <c r="L985" i="42"/>
  <c r="L984" i="42"/>
  <c r="L983" i="42"/>
  <c r="L982" i="42"/>
  <c r="L981" i="42"/>
  <c r="L980" i="42"/>
  <c r="L979" i="42"/>
  <c r="L978" i="42"/>
  <c r="L977" i="42"/>
  <c r="L976" i="42"/>
  <c r="L975" i="42"/>
  <c r="L974" i="42"/>
  <c r="L973" i="42"/>
  <c r="L972" i="42"/>
  <c r="L971" i="42"/>
  <c r="L970" i="42"/>
  <c r="L969" i="42"/>
  <c r="L968" i="42"/>
  <c r="L967" i="42"/>
  <c r="L966" i="42"/>
  <c r="L965" i="42"/>
  <c r="L964" i="42"/>
  <c r="L963" i="42"/>
  <c r="L962" i="42"/>
  <c r="L961" i="42"/>
  <c r="L960" i="42"/>
  <c r="L959" i="42"/>
  <c r="L958" i="42"/>
  <c r="L957" i="42"/>
  <c r="L956" i="42"/>
  <c r="L955" i="42"/>
  <c r="L954" i="42"/>
  <c r="L953" i="42"/>
  <c r="L952" i="42"/>
  <c r="L951" i="42"/>
  <c r="L950" i="42"/>
  <c r="L949" i="42"/>
  <c r="L948" i="42"/>
  <c r="L947" i="42"/>
  <c r="L946" i="42"/>
  <c r="L945" i="42"/>
  <c r="L944" i="42"/>
  <c r="L943" i="42"/>
  <c r="L942" i="42"/>
  <c r="L941" i="42"/>
  <c r="L940" i="42"/>
  <c r="L939" i="42"/>
  <c r="L938" i="42"/>
  <c r="L937" i="42"/>
  <c r="L936" i="42"/>
  <c r="L935" i="42"/>
  <c r="L934" i="42"/>
  <c r="L933" i="42"/>
  <c r="L932" i="42"/>
  <c r="L931" i="42"/>
  <c r="L930" i="42"/>
  <c r="L929" i="42"/>
  <c r="L928" i="42"/>
  <c r="L927" i="42"/>
  <c r="L926" i="42"/>
  <c r="L925" i="42"/>
  <c r="L924" i="42"/>
  <c r="L923" i="42"/>
  <c r="L922" i="42"/>
  <c r="L921" i="42"/>
  <c r="L920" i="42"/>
  <c r="L919" i="42"/>
  <c r="L918" i="42"/>
  <c r="L917" i="42"/>
  <c r="L916" i="42"/>
  <c r="L915" i="42"/>
  <c r="L914" i="42"/>
  <c r="L913" i="42"/>
  <c r="L912" i="42"/>
  <c r="L911" i="42"/>
  <c r="L910" i="42"/>
  <c r="L909" i="42"/>
  <c r="L908" i="42"/>
  <c r="L907" i="42"/>
  <c r="L906" i="42"/>
  <c r="L905" i="42"/>
  <c r="L904" i="42"/>
  <c r="L903" i="42"/>
  <c r="L902" i="42"/>
  <c r="L901" i="42"/>
  <c r="L900" i="42"/>
  <c r="L899" i="42"/>
  <c r="L898" i="42"/>
  <c r="L897" i="42"/>
  <c r="L896" i="42"/>
  <c r="L895" i="42"/>
  <c r="L894" i="42"/>
  <c r="L893" i="42"/>
  <c r="L892" i="42"/>
  <c r="L891" i="42"/>
  <c r="L890" i="42"/>
  <c r="L889" i="42"/>
  <c r="L888" i="42"/>
  <c r="L887" i="42"/>
  <c r="L886" i="42"/>
  <c r="L885" i="42"/>
  <c r="L884" i="42"/>
  <c r="L883" i="42"/>
  <c r="L882" i="42"/>
  <c r="L881" i="42"/>
  <c r="L880" i="42"/>
  <c r="L879" i="42"/>
  <c r="L878" i="42"/>
  <c r="L877" i="42"/>
  <c r="L876" i="42"/>
  <c r="L875" i="42"/>
  <c r="L874" i="42"/>
  <c r="L873" i="42"/>
  <c r="L872" i="42"/>
  <c r="L871" i="42"/>
  <c r="L870" i="42"/>
  <c r="L869" i="42"/>
  <c r="L868" i="42"/>
  <c r="L867" i="42"/>
  <c r="L866" i="42"/>
  <c r="L865" i="42"/>
  <c r="L864" i="42"/>
  <c r="L863" i="42"/>
  <c r="L862" i="42"/>
  <c r="L861" i="42"/>
  <c r="L860" i="42"/>
  <c r="L859" i="42"/>
  <c r="L858" i="42"/>
  <c r="L857" i="42"/>
  <c r="L856" i="42"/>
  <c r="L855" i="42"/>
  <c r="L854" i="42"/>
  <c r="L853" i="42"/>
  <c r="L852" i="42"/>
  <c r="L851" i="42"/>
  <c r="L850" i="42"/>
  <c r="L849" i="42"/>
  <c r="L848" i="42"/>
  <c r="L847" i="42"/>
  <c r="L846" i="42"/>
  <c r="L845" i="42"/>
  <c r="L844" i="42"/>
  <c r="L843" i="42"/>
  <c r="L842" i="42"/>
  <c r="L841" i="42"/>
  <c r="L840" i="42"/>
  <c r="L839" i="42"/>
  <c r="L838" i="42"/>
  <c r="L837" i="42"/>
  <c r="L836" i="42"/>
  <c r="L835" i="42"/>
  <c r="L834" i="42"/>
  <c r="L833" i="42"/>
  <c r="L832" i="42"/>
  <c r="L831" i="42"/>
  <c r="L830" i="42"/>
  <c r="L829" i="42"/>
  <c r="L828" i="42"/>
  <c r="L827" i="42"/>
  <c r="L826" i="42"/>
  <c r="L825" i="42"/>
  <c r="L824" i="42"/>
  <c r="L823" i="42"/>
  <c r="L822" i="42"/>
  <c r="L821" i="42"/>
  <c r="L820" i="42"/>
  <c r="L819" i="42"/>
  <c r="L818" i="42"/>
  <c r="L817" i="42"/>
  <c r="L816" i="42"/>
  <c r="L815" i="42"/>
  <c r="L814" i="42"/>
  <c r="L813" i="42"/>
  <c r="L812" i="42"/>
  <c r="L811" i="42"/>
  <c r="L810" i="42"/>
  <c r="L809" i="42"/>
  <c r="L808" i="42"/>
  <c r="L807" i="42"/>
  <c r="L806" i="42"/>
  <c r="L805" i="42"/>
  <c r="L804" i="42"/>
  <c r="L803" i="42"/>
  <c r="L802" i="42"/>
  <c r="L801" i="42"/>
  <c r="L800" i="42"/>
  <c r="L799" i="42"/>
  <c r="L798" i="42"/>
  <c r="L797" i="42"/>
  <c r="L796" i="42"/>
  <c r="L795" i="42"/>
  <c r="L794" i="42"/>
  <c r="L793" i="42"/>
  <c r="L792" i="42"/>
  <c r="L791" i="42"/>
  <c r="L790" i="42"/>
  <c r="L789" i="42"/>
  <c r="L788" i="42"/>
  <c r="L787" i="42"/>
  <c r="L786" i="42"/>
  <c r="L785" i="42"/>
  <c r="L784" i="42"/>
  <c r="L783" i="42"/>
  <c r="L782" i="42"/>
  <c r="L781" i="42"/>
  <c r="L780" i="42"/>
  <c r="L779" i="42"/>
  <c r="L778" i="42"/>
  <c r="L777" i="42"/>
  <c r="L776" i="42"/>
  <c r="L775" i="42"/>
  <c r="L774" i="42"/>
  <c r="L773" i="42"/>
  <c r="L772" i="42"/>
  <c r="L771" i="42"/>
  <c r="L770" i="42"/>
  <c r="L769" i="42"/>
  <c r="L768" i="42"/>
  <c r="L767" i="42"/>
  <c r="L766" i="42"/>
  <c r="L765" i="42"/>
  <c r="L764" i="42"/>
  <c r="L763" i="42"/>
  <c r="L762" i="42"/>
  <c r="L761" i="42"/>
  <c r="L760" i="42"/>
  <c r="L759" i="42"/>
  <c r="L758" i="42"/>
  <c r="L757" i="42"/>
  <c r="L756" i="42"/>
  <c r="L755" i="42"/>
  <c r="L754" i="42"/>
  <c r="L753" i="42"/>
  <c r="L752" i="42"/>
  <c r="L751" i="42"/>
  <c r="L750" i="42"/>
  <c r="L749" i="42"/>
  <c r="L748" i="42"/>
  <c r="L747" i="42"/>
  <c r="L746" i="42"/>
  <c r="L745" i="42"/>
  <c r="L744" i="42"/>
  <c r="L743" i="42"/>
  <c r="L742" i="42"/>
  <c r="L741" i="42"/>
  <c r="L740" i="42"/>
  <c r="L739" i="42"/>
  <c r="L738" i="42"/>
  <c r="L737" i="42"/>
  <c r="L736" i="42"/>
  <c r="L735" i="42"/>
  <c r="L734" i="42"/>
  <c r="L733" i="42"/>
  <c r="L732" i="42"/>
  <c r="L731" i="42"/>
  <c r="L730" i="42"/>
  <c r="L729" i="42"/>
  <c r="L728" i="42"/>
  <c r="L727" i="42"/>
  <c r="L726" i="42"/>
  <c r="L725" i="42"/>
  <c r="L724" i="42"/>
  <c r="L723" i="42"/>
  <c r="L722" i="42"/>
  <c r="L721" i="42"/>
  <c r="L720" i="42"/>
  <c r="L719" i="42"/>
  <c r="L718" i="42"/>
  <c r="L717" i="42"/>
  <c r="L716" i="42"/>
  <c r="L715" i="42"/>
  <c r="L714" i="42"/>
  <c r="L713" i="42"/>
  <c r="L712" i="42"/>
  <c r="L711" i="42"/>
  <c r="L710" i="42"/>
  <c r="L709" i="42"/>
  <c r="L708" i="42"/>
  <c r="L707" i="42"/>
  <c r="L706" i="42"/>
  <c r="L705" i="42"/>
  <c r="L704" i="42"/>
  <c r="L703" i="42"/>
  <c r="L702" i="42"/>
  <c r="L701" i="42"/>
  <c r="L700" i="42"/>
  <c r="L699" i="42"/>
  <c r="L698" i="42"/>
  <c r="L697" i="42"/>
  <c r="L696" i="42"/>
  <c r="L695" i="42"/>
  <c r="L694" i="42"/>
  <c r="L693" i="42"/>
  <c r="L692" i="42"/>
  <c r="L691" i="42"/>
  <c r="L690" i="42"/>
  <c r="L689" i="42"/>
  <c r="L688" i="42"/>
  <c r="L687" i="42"/>
  <c r="L686" i="42"/>
  <c r="L685" i="42"/>
  <c r="L684" i="42"/>
  <c r="L683" i="42"/>
  <c r="L682" i="42"/>
  <c r="L681" i="42"/>
  <c r="L680" i="42"/>
  <c r="L679" i="42"/>
  <c r="L678" i="42"/>
  <c r="L677" i="42"/>
  <c r="L676" i="42"/>
  <c r="L675" i="42"/>
  <c r="L674" i="42"/>
  <c r="L673" i="42"/>
  <c r="L672" i="42"/>
  <c r="L671" i="42"/>
  <c r="L670" i="42"/>
  <c r="L669" i="42"/>
  <c r="L668" i="42"/>
  <c r="L667" i="42"/>
  <c r="L666" i="42"/>
  <c r="L665" i="42"/>
  <c r="L664" i="42"/>
  <c r="L663" i="42"/>
  <c r="L662" i="42"/>
  <c r="L661" i="42"/>
  <c r="L660" i="42"/>
  <c r="L659" i="42"/>
  <c r="L658" i="42"/>
  <c r="L657" i="42"/>
  <c r="L656" i="42"/>
  <c r="L655" i="42"/>
  <c r="L654" i="42"/>
  <c r="L653" i="42"/>
  <c r="L652" i="42"/>
  <c r="L651" i="42"/>
  <c r="L650" i="42"/>
  <c r="L649" i="42"/>
  <c r="L648" i="42"/>
  <c r="L647" i="42"/>
  <c r="L646" i="42"/>
  <c r="L645" i="42"/>
  <c r="L644" i="42"/>
  <c r="L643" i="42"/>
  <c r="L642" i="42"/>
  <c r="L641" i="42"/>
  <c r="L640" i="42"/>
  <c r="L639" i="42"/>
  <c r="L638" i="42"/>
  <c r="L637" i="42"/>
  <c r="L636" i="42"/>
  <c r="L635" i="42"/>
  <c r="L634" i="42"/>
  <c r="L633" i="42"/>
  <c r="L632" i="42"/>
  <c r="L631" i="42"/>
  <c r="L630" i="42"/>
  <c r="L629" i="42"/>
  <c r="L628" i="42"/>
  <c r="L627" i="42"/>
  <c r="L626" i="42"/>
  <c r="L625" i="42"/>
  <c r="L624" i="42"/>
  <c r="L623" i="42"/>
  <c r="L622" i="42"/>
  <c r="L621" i="42"/>
  <c r="L620" i="42"/>
  <c r="L619" i="42"/>
  <c r="L618" i="42"/>
  <c r="L617" i="42"/>
  <c r="L616" i="42"/>
  <c r="L615" i="42"/>
  <c r="L614" i="42"/>
  <c r="L613" i="42"/>
  <c r="L612" i="42"/>
  <c r="L611" i="42"/>
  <c r="L610" i="42"/>
  <c r="L609" i="42"/>
  <c r="L608" i="42"/>
  <c r="L607" i="42"/>
  <c r="L606" i="42"/>
  <c r="L605" i="42"/>
  <c r="L604" i="42"/>
  <c r="L603" i="42"/>
  <c r="L602" i="42"/>
  <c r="L601" i="42"/>
  <c r="L600" i="42"/>
  <c r="L599" i="42"/>
  <c r="L598" i="42"/>
  <c r="L597" i="42"/>
  <c r="L596" i="42"/>
  <c r="L595" i="42"/>
  <c r="L594" i="42"/>
  <c r="L593" i="42"/>
  <c r="L592" i="42"/>
  <c r="L591" i="42"/>
  <c r="L590" i="42"/>
  <c r="L589" i="42"/>
  <c r="L588" i="42"/>
  <c r="L587" i="42"/>
  <c r="L586" i="42"/>
  <c r="L585" i="42"/>
  <c r="L584" i="42"/>
  <c r="L583" i="42"/>
  <c r="L582" i="42"/>
  <c r="L581" i="42"/>
  <c r="L580" i="42"/>
  <c r="L579" i="42"/>
  <c r="L578" i="42"/>
  <c r="L577" i="42"/>
  <c r="L576" i="42"/>
  <c r="L575" i="42"/>
  <c r="L574" i="42"/>
  <c r="L573" i="42"/>
  <c r="L572" i="42"/>
  <c r="L571" i="42"/>
  <c r="L570" i="42"/>
  <c r="L569" i="42"/>
  <c r="L568" i="42"/>
  <c r="L567" i="42"/>
  <c r="L566" i="42"/>
  <c r="L565" i="42"/>
  <c r="L564" i="42"/>
  <c r="L563" i="42"/>
  <c r="L562" i="42"/>
  <c r="L561" i="42"/>
  <c r="L560" i="42"/>
  <c r="L559" i="42"/>
  <c r="L558" i="42"/>
  <c r="L557" i="42"/>
  <c r="L556" i="42"/>
  <c r="L555" i="42"/>
  <c r="L554" i="42"/>
  <c r="L553" i="42"/>
  <c r="L552" i="42"/>
  <c r="L551" i="42"/>
  <c r="L550" i="42"/>
  <c r="L549" i="42"/>
  <c r="L548" i="42"/>
  <c r="L547" i="42"/>
  <c r="L546" i="42"/>
  <c r="L545" i="42"/>
  <c r="L544" i="42"/>
  <c r="L543" i="42"/>
  <c r="L542" i="42"/>
  <c r="L541" i="42"/>
  <c r="L540" i="42"/>
  <c r="L539" i="42"/>
  <c r="L538" i="42"/>
  <c r="L537" i="42"/>
  <c r="L536" i="42"/>
  <c r="L535" i="42"/>
  <c r="L534" i="42"/>
  <c r="L533" i="42"/>
  <c r="L532" i="42"/>
  <c r="L531" i="42"/>
  <c r="L530" i="42"/>
  <c r="L529" i="42"/>
  <c r="L528" i="42"/>
  <c r="L527" i="42"/>
  <c r="L526" i="42"/>
  <c r="L525" i="42"/>
  <c r="L524" i="42"/>
  <c r="L523" i="42"/>
  <c r="L522" i="42"/>
  <c r="L521" i="42"/>
  <c r="L520" i="42"/>
  <c r="L519" i="42"/>
  <c r="L518" i="42"/>
  <c r="L517" i="42"/>
  <c r="L516" i="42"/>
  <c r="L515" i="42"/>
  <c r="L514" i="42"/>
  <c r="L513" i="42"/>
  <c r="L512" i="42"/>
  <c r="L511" i="42"/>
  <c r="L510" i="42"/>
  <c r="L509" i="42"/>
  <c r="L508" i="42"/>
  <c r="L507" i="42"/>
  <c r="L506" i="42"/>
  <c r="L505" i="42"/>
  <c r="L504" i="42"/>
  <c r="L503" i="42"/>
  <c r="L502" i="42"/>
  <c r="L501" i="42"/>
  <c r="L500" i="42"/>
  <c r="L499" i="42"/>
  <c r="L498" i="42"/>
  <c r="L497" i="42"/>
  <c r="L496" i="42"/>
  <c r="L495" i="42"/>
  <c r="L494" i="42"/>
  <c r="L493" i="42"/>
  <c r="L492" i="42"/>
  <c r="L491" i="42"/>
  <c r="L490" i="42"/>
  <c r="L489" i="42"/>
  <c r="L488" i="42"/>
  <c r="L487" i="42"/>
  <c r="L486" i="42"/>
  <c r="L485" i="42"/>
  <c r="L484" i="42"/>
  <c r="L483" i="42"/>
  <c r="L482" i="42"/>
  <c r="L481" i="42"/>
  <c r="L480" i="42"/>
  <c r="L479" i="42"/>
  <c r="L478" i="42"/>
  <c r="L477" i="42"/>
  <c r="L476" i="42"/>
  <c r="L475" i="42"/>
  <c r="L474" i="42"/>
  <c r="L473" i="42"/>
  <c r="L472" i="42"/>
  <c r="L471" i="42"/>
  <c r="L470" i="42"/>
  <c r="L469" i="42"/>
  <c r="L468" i="42"/>
  <c r="L467" i="42"/>
  <c r="L466" i="42"/>
  <c r="L465" i="42"/>
  <c r="L464" i="42"/>
  <c r="L463" i="42"/>
  <c r="L462" i="42"/>
  <c r="L461" i="42"/>
  <c r="L460" i="42"/>
  <c r="L459" i="42"/>
  <c r="L458" i="42"/>
  <c r="L457" i="42"/>
  <c r="L456" i="42"/>
  <c r="L455" i="42"/>
  <c r="L454" i="42"/>
  <c r="L453" i="42"/>
  <c r="L452" i="42"/>
  <c r="L451" i="42"/>
  <c r="L450" i="42"/>
  <c r="L449" i="42"/>
  <c r="L448" i="42"/>
  <c r="L447" i="42"/>
  <c r="L446" i="42"/>
  <c r="L445" i="42"/>
  <c r="L444" i="42"/>
  <c r="L443" i="42"/>
  <c r="L442" i="42"/>
  <c r="L441" i="42"/>
  <c r="L440" i="42"/>
  <c r="L439" i="42"/>
  <c r="L438" i="42"/>
  <c r="L437" i="42"/>
  <c r="L436" i="42"/>
  <c r="L435" i="42"/>
  <c r="L434" i="42"/>
  <c r="L433" i="42"/>
  <c r="L432" i="42"/>
  <c r="L431" i="42"/>
  <c r="L430" i="42"/>
  <c r="L429" i="42"/>
  <c r="L428" i="42"/>
  <c r="L427" i="42"/>
  <c r="L426" i="42"/>
  <c r="L425" i="42"/>
  <c r="L424" i="42"/>
  <c r="L423" i="42"/>
  <c r="L422" i="42"/>
  <c r="L421" i="42"/>
  <c r="L420" i="42"/>
  <c r="L419" i="42"/>
  <c r="L418" i="42"/>
  <c r="L417" i="42"/>
  <c r="L416" i="42"/>
  <c r="L415" i="42"/>
  <c r="L414" i="42"/>
  <c r="L413" i="42"/>
  <c r="L412" i="42"/>
  <c r="L411" i="42"/>
  <c r="L410" i="42"/>
  <c r="L409" i="42"/>
  <c r="L408" i="42"/>
  <c r="L407" i="42"/>
  <c r="L406" i="42"/>
  <c r="L405" i="42"/>
  <c r="L404" i="42"/>
  <c r="L403" i="42"/>
  <c r="L402" i="42"/>
  <c r="L401" i="42"/>
  <c r="L400" i="42"/>
  <c r="L399" i="42"/>
  <c r="L398" i="42"/>
  <c r="L397" i="42"/>
  <c r="L396" i="42"/>
  <c r="L395" i="42"/>
  <c r="L394" i="42"/>
  <c r="L393" i="42"/>
  <c r="L392" i="42"/>
  <c r="L391" i="42"/>
  <c r="L390" i="42"/>
  <c r="L389" i="42"/>
  <c r="L388" i="42"/>
  <c r="L387" i="42"/>
  <c r="L386" i="42"/>
  <c r="L385" i="42"/>
  <c r="L384" i="42"/>
  <c r="L383" i="42"/>
  <c r="L382" i="42"/>
  <c r="L381" i="42"/>
  <c r="L380" i="42"/>
  <c r="L379" i="42"/>
  <c r="L378" i="42"/>
  <c r="L377" i="42"/>
  <c r="L376" i="42"/>
  <c r="L375" i="42"/>
  <c r="L374" i="42"/>
  <c r="L373" i="42"/>
  <c r="L372" i="42"/>
  <c r="L371" i="42"/>
  <c r="L370" i="42"/>
  <c r="L369" i="42"/>
  <c r="L368" i="42"/>
  <c r="L367" i="42"/>
  <c r="L366" i="42"/>
  <c r="L365" i="42"/>
  <c r="L364" i="42"/>
  <c r="L363" i="42"/>
  <c r="L362" i="42"/>
  <c r="L361" i="42"/>
  <c r="L360" i="42"/>
  <c r="L359" i="42"/>
  <c r="L358" i="42"/>
  <c r="L357" i="42"/>
  <c r="L356" i="42"/>
  <c r="L355" i="42"/>
  <c r="L354" i="42"/>
  <c r="L353" i="42"/>
  <c r="L352" i="42"/>
  <c r="L351" i="42"/>
  <c r="L350" i="42"/>
  <c r="L349" i="42"/>
  <c r="L348" i="42"/>
  <c r="L347" i="42"/>
  <c r="L346" i="42"/>
  <c r="L345" i="42"/>
  <c r="L344" i="42"/>
  <c r="L343" i="42"/>
  <c r="L342" i="42"/>
  <c r="L341" i="42"/>
  <c r="L340" i="42"/>
  <c r="L339" i="42"/>
  <c r="L338" i="42"/>
  <c r="L337" i="42"/>
  <c r="L336" i="42"/>
  <c r="L335" i="42"/>
  <c r="L334" i="42"/>
  <c r="L333" i="42"/>
  <c r="L332" i="42"/>
  <c r="L331" i="42"/>
  <c r="L330" i="42"/>
  <c r="L329" i="42"/>
  <c r="L328" i="42"/>
  <c r="L327" i="42"/>
  <c r="L326" i="42"/>
  <c r="L325" i="42"/>
  <c r="L324" i="42"/>
  <c r="L323" i="42"/>
  <c r="L322" i="42"/>
  <c r="L321" i="42"/>
  <c r="L320" i="42"/>
  <c r="L319" i="42"/>
  <c r="L318" i="42"/>
  <c r="L317" i="42"/>
  <c r="L316" i="42"/>
  <c r="L315" i="42"/>
  <c r="L314" i="42"/>
  <c r="L313" i="42"/>
  <c r="L312" i="42"/>
  <c r="L311" i="42"/>
  <c r="L310" i="42"/>
  <c r="L309" i="42"/>
  <c r="L308" i="42"/>
  <c r="L307" i="42"/>
  <c r="L306" i="42"/>
  <c r="L305" i="42"/>
  <c r="L304" i="42"/>
  <c r="L303" i="42"/>
  <c r="L302" i="42"/>
  <c r="L301" i="42"/>
  <c r="L300" i="42"/>
  <c r="L299" i="42"/>
  <c r="L298" i="42"/>
  <c r="L297" i="42"/>
  <c r="L296" i="42"/>
  <c r="L295" i="42"/>
  <c r="L294" i="42"/>
  <c r="L293" i="42"/>
  <c r="L292" i="42"/>
  <c r="L291" i="42"/>
  <c r="L290" i="42"/>
  <c r="L289" i="42"/>
  <c r="L288" i="42"/>
  <c r="L287" i="42"/>
  <c r="L286" i="42"/>
  <c r="L285" i="42"/>
  <c r="L284" i="42"/>
  <c r="L283" i="42"/>
  <c r="L282" i="42"/>
  <c r="L281" i="42"/>
  <c r="L280" i="42"/>
  <c r="L279" i="42"/>
  <c r="L278" i="42"/>
  <c r="L277" i="42"/>
  <c r="L276" i="42"/>
  <c r="L275" i="42"/>
  <c r="L274" i="42"/>
  <c r="L273" i="42"/>
  <c r="L272" i="42"/>
  <c r="L271" i="42"/>
  <c r="L270" i="42"/>
  <c r="L269" i="42"/>
  <c r="L268" i="42"/>
  <c r="L267" i="42"/>
  <c r="L266" i="42"/>
  <c r="L265" i="42"/>
  <c r="L264" i="42"/>
  <c r="L263" i="42"/>
  <c r="L262" i="42"/>
  <c r="L261" i="42"/>
  <c r="L260" i="42"/>
  <c r="L259" i="42"/>
  <c r="L258" i="42"/>
  <c r="L257" i="42"/>
  <c r="L256" i="42"/>
  <c r="L255" i="42"/>
  <c r="L254" i="42"/>
  <c r="L253" i="42"/>
  <c r="L252" i="42"/>
  <c r="L251" i="42"/>
  <c r="L250" i="42"/>
  <c r="L249" i="42"/>
  <c r="L248" i="42"/>
  <c r="L247" i="42"/>
  <c r="L246" i="42"/>
  <c r="L245" i="42"/>
  <c r="L244" i="42"/>
  <c r="L243" i="42"/>
  <c r="L242" i="42"/>
  <c r="L241" i="42"/>
  <c r="L240" i="42"/>
  <c r="L239" i="42"/>
  <c r="L238" i="42"/>
  <c r="L237" i="42"/>
  <c r="L236" i="42"/>
  <c r="L235" i="42"/>
  <c r="L234" i="42"/>
  <c r="L233" i="42"/>
  <c r="L232" i="42"/>
  <c r="L231" i="42"/>
  <c r="L230" i="42"/>
  <c r="L229" i="42"/>
  <c r="L228" i="42"/>
  <c r="L227" i="42"/>
  <c r="L226" i="42"/>
  <c r="L225" i="42"/>
  <c r="L224" i="42"/>
  <c r="L223" i="42"/>
  <c r="L222" i="42"/>
  <c r="L221" i="42"/>
  <c r="L220" i="42"/>
  <c r="L219" i="42"/>
  <c r="L218" i="42"/>
  <c r="L217" i="42"/>
  <c r="L216" i="42"/>
  <c r="L215" i="42"/>
  <c r="L214" i="42"/>
  <c r="L213" i="42"/>
  <c r="L212" i="42"/>
  <c r="L211" i="42"/>
  <c r="L210" i="42"/>
  <c r="L209" i="42"/>
  <c r="L208" i="42"/>
  <c r="L207" i="42"/>
  <c r="L206" i="42"/>
  <c r="L205" i="42"/>
  <c r="L204" i="42"/>
  <c r="L203" i="42"/>
  <c r="L202" i="42"/>
  <c r="L201" i="42"/>
  <c r="L200" i="42"/>
  <c r="L199" i="42"/>
  <c r="L198" i="42"/>
  <c r="L197" i="42"/>
  <c r="L196" i="42"/>
  <c r="L195" i="42"/>
  <c r="L194" i="42"/>
  <c r="L193" i="42"/>
  <c r="L192" i="42"/>
  <c r="L191" i="42"/>
  <c r="L190" i="42"/>
  <c r="L189" i="42"/>
  <c r="L188" i="42"/>
  <c r="L187" i="42"/>
  <c r="L186" i="42"/>
  <c r="L185" i="42"/>
  <c r="L184" i="42"/>
  <c r="L183" i="42"/>
  <c r="L182" i="42"/>
  <c r="L181" i="42"/>
  <c r="L180" i="42"/>
  <c r="L179" i="42"/>
  <c r="L178" i="42"/>
  <c r="L177" i="42"/>
  <c r="L176" i="42"/>
  <c r="L175" i="42"/>
  <c r="L174" i="42"/>
  <c r="L173" i="42"/>
  <c r="L172" i="42"/>
  <c r="L171" i="42"/>
  <c r="L170" i="42"/>
  <c r="L169" i="42"/>
  <c r="L168" i="42"/>
  <c r="L167" i="42"/>
  <c r="L166" i="42"/>
  <c r="L165" i="42"/>
  <c r="L164" i="42"/>
  <c r="L163" i="42"/>
  <c r="L162" i="42"/>
  <c r="L161" i="42"/>
  <c r="L160" i="42"/>
  <c r="L159" i="42"/>
  <c r="L158" i="42"/>
  <c r="L157" i="42"/>
  <c r="L156" i="42"/>
  <c r="L155" i="42"/>
  <c r="L154" i="42"/>
  <c r="L153" i="42"/>
  <c r="L152" i="42"/>
  <c r="L151" i="42"/>
  <c r="L150" i="42"/>
  <c r="L149" i="42"/>
  <c r="L148" i="42"/>
  <c r="L147" i="42"/>
  <c r="L146" i="42"/>
  <c r="L145" i="42"/>
  <c r="L144" i="42"/>
  <c r="L143" i="42"/>
  <c r="L142" i="42"/>
  <c r="L141" i="42"/>
  <c r="L140" i="42"/>
  <c r="L139" i="42"/>
  <c r="L138" i="42"/>
  <c r="L137" i="42"/>
  <c r="L136" i="42"/>
  <c r="L135" i="42"/>
  <c r="L134" i="42"/>
  <c r="L133" i="42"/>
  <c r="L132" i="42"/>
  <c r="L131" i="42"/>
  <c r="L130" i="42"/>
  <c r="L129" i="42"/>
  <c r="L128" i="42"/>
  <c r="L127" i="42"/>
  <c r="L126" i="42"/>
  <c r="L125" i="42"/>
  <c r="L124" i="42"/>
  <c r="L123" i="42"/>
  <c r="L122" i="42"/>
  <c r="L121" i="42"/>
  <c r="L120" i="42"/>
  <c r="L119" i="42"/>
  <c r="L118" i="42"/>
  <c r="L117" i="42"/>
  <c r="L116" i="42"/>
  <c r="L115" i="42"/>
  <c r="L114" i="42"/>
  <c r="L113" i="42"/>
  <c r="L112" i="42"/>
  <c r="L111" i="42"/>
  <c r="L110" i="42"/>
  <c r="L109" i="42"/>
  <c r="L108" i="42"/>
  <c r="L107" i="42"/>
  <c r="L106" i="42"/>
  <c r="L105" i="42"/>
  <c r="L104" i="42"/>
  <c r="L103" i="42"/>
  <c r="L102" i="42"/>
  <c r="L101" i="42"/>
  <c r="L100" i="42"/>
  <c r="L99" i="42"/>
  <c r="L98"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7" i="42"/>
  <c r="L66" i="42"/>
  <c r="L65" i="42"/>
  <c r="L64" i="42"/>
  <c r="L63" i="42"/>
  <c r="L62" i="42"/>
  <c r="L61" i="42"/>
  <c r="L60" i="42"/>
  <c r="L59" i="42"/>
  <c r="L58" i="42"/>
  <c r="L57" i="42"/>
  <c r="L56" i="42"/>
  <c r="L55" i="42"/>
  <c r="L54" i="42"/>
  <c r="L53" i="42"/>
  <c r="L52" i="42"/>
  <c r="L51" i="42"/>
  <c r="L50" i="42"/>
  <c r="L49" i="42"/>
  <c r="L48" i="42"/>
  <c r="L47" i="42"/>
  <c r="L46" i="42"/>
  <c r="L45" i="42"/>
  <c r="L44" i="42"/>
  <c r="L43" i="42"/>
  <c r="L42" i="42"/>
  <c r="L41" i="42"/>
  <c r="L40" i="42"/>
  <c r="L39" i="42"/>
  <c r="L38" i="42"/>
  <c r="L37" i="42"/>
  <c r="L36" i="42"/>
  <c r="L35" i="42"/>
  <c r="L34" i="42"/>
  <c r="L33" i="42"/>
  <c r="L32" i="42"/>
  <c r="L31" i="42"/>
  <c r="L30" i="42"/>
  <c r="L29" i="42"/>
  <c r="L28" i="42"/>
  <c r="L27" i="42"/>
  <c r="L26" i="42"/>
  <c r="L25" i="42"/>
  <c r="L24" i="42"/>
  <c r="L23" i="42"/>
  <c r="L22" i="42"/>
  <c r="L21" i="42"/>
  <c r="L20" i="42"/>
  <c r="L19" i="42"/>
  <c r="L18" i="42"/>
  <c r="L17" i="42"/>
  <c r="L16" i="42"/>
  <c r="L15" i="42"/>
  <c r="L14" i="42"/>
  <c r="L13" i="42"/>
  <c r="L12" i="42"/>
  <c r="L11" i="42"/>
  <c r="L10" i="42"/>
  <c r="L9" i="42"/>
  <c r="L8" i="42"/>
  <c r="L7" i="42"/>
  <c r="L6" i="42"/>
  <c r="L5" i="42"/>
  <c r="L4" i="42"/>
  <c r="L3" i="42"/>
  <c r="L2" i="42"/>
  <c r="L266" i="37"/>
  <c r="L664" i="37"/>
  <c r="L964" i="37"/>
  <c r="L1009" i="37"/>
  <c r="L1131" i="37"/>
  <c r="L1264" i="37"/>
  <c r="L1347" i="37"/>
  <c r="L174" i="37"/>
  <c r="L226" i="37"/>
  <c r="L513" i="37"/>
  <c r="L567" i="37"/>
  <c r="L861" i="37"/>
  <c r="L885" i="37"/>
  <c r="L913" i="37"/>
  <c r="L939" i="37"/>
  <c r="L1217" i="37"/>
  <c r="L1240" i="37"/>
  <c r="L1475" i="37"/>
  <c r="L149" i="37"/>
  <c r="L168" i="37"/>
  <c r="L400" i="37"/>
  <c r="L672" i="37"/>
  <c r="L957" i="37"/>
  <c r="L1277" i="37"/>
  <c r="L1327" i="37"/>
  <c r="L1560" i="37"/>
  <c r="L100" i="37"/>
  <c r="L129" i="37"/>
  <c r="L346" i="37"/>
  <c r="L433" i="37"/>
  <c r="L459" i="37"/>
  <c r="L872" i="37"/>
  <c r="L993" i="37"/>
  <c r="L1034" i="37"/>
  <c r="L1316" i="37"/>
  <c r="L318" i="37"/>
  <c r="L830" i="37"/>
  <c r="L864" i="37"/>
  <c r="L999" i="37"/>
  <c r="L1072" i="37"/>
  <c r="L1156" i="37"/>
  <c r="L1406" i="37"/>
  <c r="L1417" i="37"/>
  <c r="L1497" i="37"/>
  <c r="L96" i="37"/>
  <c r="L302" i="37"/>
  <c r="L322" i="37"/>
  <c r="L829" i="37"/>
  <c r="L848" i="37"/>
  <c r="L879" i="37"/>
  <c r="L908" i="37"/>
  <c r="L1481" i="37"/>
  <c r="L121" i="37"/>
  <c r="L656" i="37"/>
  <c r="L818" i="37"/>
  <c r="L823" i="37"/>
  <c r="L932" i="37"/>
  <c r="L1196" i="37"/>
  <c r="L1364" i="37"/>
  <c r="L1396" i="37"/>
  <c r="L503" i="37"/>
  <c r="L588" i="37"/>
  <c r="L647" i="37"/>
  <c r="L722" i="37"/>
  <c r="L731" i="37"/>
  <c r="L772" i="37"/>
  <c r="L967" i="37"/>
  <c r="L1125" i="37"/>
  <c r="L1152" i="37"/>
  <c r="L1283" i="37"/>
  <c r="L274" i="37"/>
  <c r="L450" i="37"/>
  <c r="L469" i="37"/>
  <c r="L808" i="37"/>
  <c r="L874" i="37"/>
  <c r="L905" i="37"/>
  <c r="L1306" i="37"/>
  <c r="L1337" i="37"/>
  <c r="L1493" i="37"/>
  <c r="L3" i="37"/>
  <c r="L309" i="37"/>
  <c r="L317" i="37"/>
  <c r="L354" i="37"/>
  <c r="L501" i="37"/>
  <c r="L1140" i="37"/>
  <c r="L1273" i="37"/>
  <c r="L1431" i="37"/>
  <c r="L1487" i="37"/>
  <c r="L132" i="37"/>
  <c r="L840" i="37"/>
  <c r="L942" i="37"/>
  <c r="L991" i="37"/>
  <c r="L1182" i="37"/>
  <c r="L1201" i="37"/>
  <c r="L1235" i="37"/>
  <c r="L1491" i="37"/>
  <c r="L82" i="37"/>
  <c r="L190" i="37"/>
  <c r="L713" i="37"/>
  <c r="L858" i="37"/>
  <c r="L863" i="37"/>
  <c r="L1078" i="37"/>
  <c r="L1359" i="37"/>
  <c r="L1405" i="37"/>
  <c r="L1423" i="37"/>
  <c r="L251" i="37"/>
  <c r="L475" i="37"/>
  <c r="L654" i="37"/>
  <c r="L740" i="37"/>
  <c r="L891" i="37"/>
  <c r="L902" i="37"/>
  <c r="L1232" i="37"/>
  <c r="L1402" i="37"/>
  <c r="L49" i="37"/>
  <c r="L240" i="37"/>
  <c r="L505" i="37"/>
  <c r="L550" i="37"/>
  <c r="L791" i="37"/>
  <c r="L1019" i="37"/>
  <c r="L1284" i="37"/>
  <c r="L221" i="37"/>
  <c r="L859" i="37"/>
  <c r="L1033" i="37"/>
  <c r="L1045" i="37"/>
  <c r="L1174" i="37"/>
  <c r="L1194" i="37"/>
  <c r="L1253" i="37"/>
  <c r="L1357" i="37"/>
  <c r="L24" i="37"/>
  <c r="L382" i="37"/>
  <c r="L417" i="37"/>
  <c r="L444" i="37"/>
  <c r="L1144" i="37"/>
  <c r="L1166" i="37"/>
  <c r="L1239" i="37"/>
  <c r="L1542" i="37"/>
  <c r="L1557" i="37"/>
  <c r="L430" i="37"/>
  <c r="L541" i="37"/>
  <c r="L824" i="37"/>
  <c r="L1113" i="37"/>
  <c r="L1135" i="37"/>
  <c r="L1237" i="37"/>
  <c r="L1243" i="37"/>
  <c r="L1366" i="37"/>
  <c r="L27" i="37"/>
  <c r="L126" i="37"/>
  <c r="L158" i="37"/>
  <c r="L296" i="37"/>
  <c r="L356" i="37"/>
  <c r="L392" i="37"/>
  <c r="L418" i="37"/>
  <c r="L592" i="37"/>
  <c r="L1257" i="37"/>
  <c r="L1485" i="37"/>
  <c r="L128" i="37"/>
  <c r="L213" i="37"/>
  <c r="L326" i="37"/>
  <c r="L336" i="37"/>
  <c r="L355" i="37"/>
  <c r="L799" i="37"/>
  <c r="L1126" i="37"/>
  <c r="L1341" i="37"/>
  <c r="L1468" i="37"/>
  <c r="L151" i="37"/>
  <c r="L272" i="37"/>
  <c r="L375" i="37"/>
  <c r="L404" i="37"/>
  <c r="L623" i="37"/>
  <c r="L807" i="37"/>
  <c r="L1063" i="37"/>
  <c r="L1165" i="37"/>
  <c r="L1218" i="37"/>
  <c r="L1408" i="37"/>
  <c r="L222" i="37"/>
  <c r="L313" i="37"/>
  <c r="L411" i="37"/>
  <c r="L436" i="37"/>
  <c r="L782" i="37"/>
  <c r="L907" i="37"/>
  <c r="L1021" i="37"/>
  <c r="L1388" i="37"/>
  <c r="L1558" i="37"/>
  <c r="L62" i="37"/>
  <c r="L250" i="37"/>
  <c r="L384" i="37"/>
  <c r="L929" i="37"/>
  <c r="L1061" i="37"/>
  <c r="L1085" i="37"/>
  <c r="L1141" i="37"/>
  <c r="L1448" i="37"/>
  <c r="L102" i="37"/>
  <c r="L281" i="37"/>
  <c r="L391" i="37"/>
  <c r="L585" i="37"/>
  <c r="L852" i="37"/>
  <c r="L935" i="37"/>
  <c r="L1138" i="37"/>
  <c r="L1256" i="37"/>
  <c r="L1539" i="37"/>
  <c r="L487" i="37"/>
  <c r="L553" i="37"/>
  <c r="L606" i="37"/>
  <c r="L1132" i="37"/>
  <c r="L1167" i="37"/>
  <c r="L1288" i="37"/>
  <c r="L1314" i="37"/>
  <c r="L1565" i="37"/>
  <c r="L184" i="37"/>
  <c r="L515" i="37"/>
  <c r="L659" i="37"/>
  <c r="L678" i="37"/>
  <c r="L696" i="37"/>
  <c r="L705" i="37"/>
  <c r="L969" i="37"/>
  <c r="L1073" i="37"/>
  <c r="L1251" i="37"/>
  <c r="L164" i="37"/>
  <c r="L363" i="37"/>
  <c r="L605" i="37"/>
  <c r="L737" i="37"/>
  <c r="L788" i="37"/>
  <c r="L1097" i="37"/>
  <c r="L1130" i="37"/>
  <c r="L1249" i="37"/>
  <c r="L1412" i="37"/>
  <c r="L86" i="37"/>
  <c r="L353" i="37"/>
  <c r="L431" i="37"/>
  <c r="L442" i="37"/>
  <c r="L465" i="37"/>
  <c r="L1051" i="37"/>
  <c r="L1119" i="37"/>
  <c r="L1426" i="37"/>
  <c r="L161" i="37"/>
  <c r="L173" i="37"/>
  <c r="L427" i="37"/>
  <c r="L455" i="37"/>
  <c r="L666" i="37"/>
  <c r="L677" i="37"/>
  <c r="L687" i="37"/>
  <c r="L760" i="37"/>
  <c r="L1114" i="37"/>
  <c r="L185" i="37"/>
  <c r="L483" i="37"/>
  <c r="L941" i="37"/>
  <c r="L1095" i="37"/>
  <c r="L1177" i="37"/>
  <c r="L1276" i="37"/>
  <c r="L1325" i="37"/>
  <c r="L1392" i="37"/>
  <c r="L223" i="37"/>
  <c r="L371" i="37"/>
  <c r="L593" i="37"/>
  <c r="L720" i="37"/>
  <c r="L897" i="37"/>
  <c r="L1287" i="37"/>
  <c r="L1334" i="37"/>
  <c r="L1452" i="37"/>
  <c r="L1472" i="37"/>
  <c r="L283" i="37"/>
  <c r="L338" i="37"/>
  <c r="L372" i="37"/>
  <c r="L746" i="37"/>
  <c r="L790" i="37"/>
  <c r="L851" i="37"/>
  <c r="L1134" i="37"/>
  <c r="L1216" i="37"/>
  <c r="L114" i="37"/>
  <c r="L245" i="37"/>
  <c r="L451" i="37"/>
  <c r="L904" i="37"/>
  <c r="L996" i="37"/>
  <c r="L1088" i="37"/>
  <c r="L1207" i="37"/>
  <c r="L1234" i="37"/>
  <c r="L36" i="37"/>
  <c r="L79" i="37"/>
  <c r="L85" i="37"/>
  <c r="L182" i="37"/>
  <c r="L191" i="37"/>
  <c r="L367" i="37"/>
  <c r="L445" i="37"/>
  <c r="L544" i="37"/>
  <c r="L613" i="37"/>
  <c r="L748" i="37"/>
  <c r="L749" i="37"/>
  <c r="L796" i="37"/>
  <c r="L898" i="37"/>
  <c r="L936" i="37"/>
  <c r="L1005" i="37"/>
  <c r="L1096" i="37"/>
  <c r="L1100" i="37"/>
  <c r="L1101" i="37"/>
  <c r="L1151" i="37"/>
  <c r="L1155" i="37"/>
  <c r="L1162" i="37"/>
  <c r="L1384" i="37"/>
  <c r="L1385" i="37"/>
  <c r="L1414" i="37"/>
  <c r="L1437" i="37"/>
  <c r="L34" i="37"/>
  <c r="L76" i="37"/>
  <c r="L105" i="37"/>
  <c r="L217" i="37"/>
  <c r="L235" i="37"/>
  <c r="L256" i="37"/>
  <c r="L280" i="37"/>
  <c r="L305" i="37"/>
  <c r="L316" i="37"/>
  <c r="L344" i="37"/>
  <c r="L686" i="37"/>
  <c r="L709" i="37"/>
  <c r="L758" i="37"/>
  <c r="L784" i="37"/>
  <c r="L945" i="37"/>
  <c r="L968" i="37"/>
  <c r="L1057" i="37"/>
  <c r="L1060" i="37"/>
  <c r="L1255" i="37"/>
  <c r="L1356" i="37"/>
  <c r="L1399" i="37"/>
  <c r="L1401" i="37"/>
  <c r="L1553" i="37"/>
  <c r="L72" i="37"/>
  <c r="L127" i="37"/>
  <c r="L144" i="37"/>
  <c r="L210" i="37"/>
  <c r="L228" i="37"/>
  <c r="L252" i="37"/>
  <c r="L405" i="37"/>
  <c r="L409" i="37"/>
  <c r="L437" i="37"/>
  <c r="L464" i="37"/>
  <c r="L662" i="37"/>
  <c r="L779" i="37"/>
  <c r="L850" i="37"/>
  <c r="L1064" i="37"/>
  <c r="L1086" i="37"/>
  <c r="L1098" i="37"/>
  <c r="L1107" i="37"/>
  <c r="L1172" i="37"/>
  <c r="L1294" i="37"/>
  <c r="L1371" i="37"/>
  <c r="L1446" i="37"/>
  <c r="L1492" i="37"/>
  <c r="L1552" i="37"/>
  <c r="L20" i="37"/>
  <c r="L22" i="37"/>
  <c r="L268" i="37"/>
  <c r="L390" i="37"/>
  <c r="L660" i="37"/>
  <c r="L675" i="37"/>
  <c r="L727" i="37"/>
  <c r="L736" i="37"/>
  <c r="L741" i="37"/>
  <c r="L837" i="37"/>
  <c r="L866" i="37"/>
  <c r="L875" i="37"/>
  <c r="L896" i="37"/>
  <c r="L963" i="37"/>
  <c r="L1006" i="37"/>
  <c r="L1015" i="37"/>
  <c r="L1056" i="37"/>
  <c r="L1104" i="37"/>
  <c r="L1105" i="37"/>
  <c r="L1121" i="37"/>
  <c r="L1326" i="37"/>
  <c r="L1361" i="37"/>
  <c r="L1382" i="37"/>
  <c r="L1440" i="37"/>
  <c r="L1480" i="37"/>
  <c r="L12" i="37"/>
  <c r="L140" i="37"/>
  <c r="L150" i="37"/>
  <c r="L199" i="37"/>
  <c r="L208" i="37"/>
  <c r="L236" i="37"/>
  <c r="L260" i="37"/>
  <c r="L408" i="37"/>
  <c r="L595" i="37"/>
  <c r="L649" i="37"/>
  <c r="L683" i="37"/>
  <c r="L694" i="37"/>
  <c r="L753" i="37"/>
  <c r="L815" i="37"/>
  <c r="L877" i="37"/>
  <c r="L880" i="37"/>
  <c r="L930" i="37"/>
  <c r="L940" i="37"/>
  <c r="L966" i="37"/>
  <c r="L1038" i="37"/>
  <c r="L1115" i="37"/>
  <c r="L1163" i="37"/>
  <c r="L1282" i="37"/>
  <c r="L1386" i="37"/>
  <c r="L44" i="37"/>
  <c r="L45" i="37"/>
  <c r="L133" i="37"/>
  <c r="L203" i="37"/>
  <c r="L257" i="37"/>
  <c r="L454" i="37"/>
  <c r="L473" i="37"/>
  <c r="L511" i="37"/>
  <c r="L684" i="37"/>
  <c r="L695" i="37"/>
  <c r="L819" i="37"/>
  <c r="L883" i="37"/>
  <c r="L887" i="37"/>
  <c r="L952" i="37"/>
  <c r="L1024" i="37"/>
  <c r="L1109" i="37"/>
  <c r="L1190" i="37"/>
  <c r="L1275" i="37"/>
  <c r="L1301" i="37"/>
  <c r="L1390" i="37"/>
  <c r="L1397" i="37"/>
  <c r="L1409" i="37"/>
  <c r="L1508" i="37"/>
  <c r="L52" i="37"/>
  <c r="L197" i="37"/>
  <c r="L200" i="37"/>
  <c r="L230" i="37"/>
  <c r="L303" i="37"/>
  <c r="L339" i="37"/>
  <c r="L403" i="37"/>
  <c r="L485" i="37"/>
  <c r="L546" i="37"/>
  <c r="L977" i="37"/>
  <c r="L1008" i="37"/>
  <c r="L1048" i="37"/>
  <c r="L1143" i="37"/>
  <c r="L1154" i="37"/>
  <c r="L1176" i="37"/>
  <c r="L1236" i="37"/>
  <c r="L1349" i="37"/>
  <c r="L1355" i="37"/>
  <c r="L1368" i="37"/>
  <c r="L1424" i="37"/>
  <c r="L1444" i="37"/>
  <c r="L1482" i="37"/>
  <c r="L1499" i="37"/>
  <c r="L1530" i="37"/>
  <c r="L65" i="37"/>
  <c r="L99" i="37"/>
  <c r="L120" i="37"/>
  <c r="L170" i="37"/>
  <c r="L183" i="37"/>
  <c r="L357" i="37"/>
  <c r="L379" i="37"/>
  <c r="L419" i="37"/>
  <c r="L432" i="37"/>
  <c r="L502" i="37"/>
  <c r="L657" i="37"/>
  <c r="L702" i="37"/>
  <c r="L835" i="37"/>
  <c r="L884" i="37"/>
  <c r="L955" i="37"/>
  <c r="L1026" i="37"/>
  <c r="L1103" i="37"/>
  <c r="L1123" i="37"/>
  <c r="L1170" i="37"/>
  <c r="L1403" i="37"/>
  <c r="L1425" i="37"/>
  <c r="L1467" i="37"/>
  <c r="L1513" i="37"/>
  <c r="L1525" i="37"/>
  <c r="L1554" i="37"/>
  <c r="L63" i="37"/>
  <c r="L74" i="37"/>
  <c r="L112" i="37"/>
  <c r="L171" i="37"/>
  <c r="L276" i="37"/>
  <c r="L300" i="37"/>
  <c r="L301" i="37"/>
  <c r="L306" i="37"/>
  <c r="L518" i="37"/>
  <c r="L597" i="37"/>
  <c r="L626" i="37"/>
  <c r="L676" i="37"/>
  <c r="L747" i="37"/>
  <c r="L833" i="37"/>
  <c r="L847" i="37"/>
  <c r="L854" i="37"/>
  <c r="L894" i="37"/>
  <c r="L1136" i="37"/>
  <c r="L1293" i="37"/>
  <c r="L1299" i="37"/>
  <c r="L1373" i="37"/>
  <c r="L1383" i="37"/>
  <c r="L1418" i="37"/>
  <c r="L1547" i="37"/>
  <c r="L1549" i="37"/>
  <c r="L15" i="37"/>
  <c r="L66" i="37"/>
  <c r="L267" i="37"/>
  <c r="L323" i="37"/>
  <c r="L335" i="37"/>
  <c r="L453" i="37"/>
  <c r="L462" i="37"/>
  <c r="L583" i="37"/>
  <c r="L584" i="37"/>
  <c r="L608" i="37"/>
  <c r="L752" i="37"/>
  <c r="L794" i="37"/>
  <c r="L800" i="37"/>
  <c r="L958" i="37"/>
  <c r="L982" i="37"/>
  <c r="L1053" i="37"/>
  <c r="L1067" i="37"/>
  <c r="L1161" i="37"/>
  <c r="L1193" i="37"/>
  <c r="L1278" i="37"/>
  <c r="L1336" i="37"/>
  <c r="L1354" i="37"/>
  <c r="L1439" i="37"/>
  <c r="L1533" i="37"/>
  <c r="L67" i="37"/>
  <c r="L101" i="37"/>
  <c r="L341" i="37"/>
  <c r="L348" i="37"/>
  <c r="L523" i="37"/>
  <c r="L570" i="37"/>
  <c r="L573" i="37"/>
  <c r="L579" i="37"/>
  <c r="L581" i="37"/>
  <c r="L636" i="37"/>
  <c r="L700" i="37"/>
  <c r="L723" i="37"/>
  <c r="L725" i="37"/>
  <c r="L759" i="37"/>
  <c r="L899" i="37"/>
  <c r="L971" i="37"/>
  <c r="L1018" i="37"/>
  <c r="L1076" i="37"/>
  <c r="L1087" i="37"/>
  <c r="L1133" i="37"/>
  <c r="L1159" i="37"/>
  <c r="L1268" i="37"/>
  <c r="L1436" i="37"/>
  <c r="L1545" i="37"/>
  <c r="L1563" i="37"/>
  <c r="L9" i="37"/>
  <c r="L18" i="37"/>
  <c r="L43" i="37"/>
  <c r="L196" i="37"/>
  <c r="L218" i="37"/>
  <c r="L254" i="37"/>
  <c r="L423" i="37"/>
  <c r="L486" i="37"/>
  <c r="L517" i="37"/>
  <c r="L532" i="37"/>
  <c r="L638" i="37"/>
  <c r="L698" i="37"/>
  <c r="L787" i="37"/>
  <c r="L803" i="37"/>
  <c r="L825" i="37"/>
  <c r="L878" i="37"/>
  <c r="L906" i="37"/>
  <c r="L1153" i="37"/>
  <c r="L1229" i="37"/>
  <c r="L1300" i="37"/>
  <c r="L1308" i="37"/>
  <c r="L1340" i="37"/>
  <c r="L1515" i="37"/>
  <c r="L10" i="37"/>
  <c r="L11" i="37"/>
  <c r="L122" i="37"/>
  <c r="L264" i="37"/>
  <c r="L286" i="37"/>
  <c r="L310" i="37"/>
  <c r="L314" i="37"/>
  <c r="L380" i="37"/>
  <c r="L479" i="37"/>
  <c r="L500" i="37"/>
  <c r="L566" i="37"/>
  <c r="L724" i="37"/>
  <c r="L774" i="37"/>
  <c r="L900" i="37"/>
  <c r="L946" i="37"/>
  <c r="L959" i="37"/>
  <c r="L974" i="37"/>
  <c r="L1062" i="37"/>
  <c r="L1149" i="37"/>
  <c r="L1164" i="37"/>
  <c r="L1198" i="37"/>
  <c r="L1231" i="37"/>
  <c r="L1419" i="37"/>
  <c r="L1453" i="37"/>
  <c r="L1460" i="37"/>
  <c r="L8" i="37"/>
  <c r="L71" i="37"/>
  <c r="L87" i="37"/>
  <c r="L270" i="37"/>
  <c r="L358" i="37"/>
  <c r="L489" i="37"/>
  <c r="L643" i="37"/>
  <c r="L650" i="37"/>
  <c r="L668" i="37"/>
  <c r="L849" i="37"/>
  <c r="L857" i="37"/>
  <c r="L972" i="37"/>
  <c r="L985" i="37"/>
  <c r="L1000" i="37"/>
  <c r="L1043" i="37"/>
  <c r="L1050" i="37"/>
  <c r="L1254" i="37"/>
  <c r="L1317" i="37"/>
  <c r="L1330" i="37"/>
  <c r="L1363" i="37"/>
  <c r="L1404" i="37"/>
  <c r="L1434" i="37"/>
  <c r="L1521" i="37"/>
  <c r="L1531" i="37"/>
  <c r="L1561" i="37"/>
  <c r="L31" i="37"/>
  <c r="L143" i="37"/>
  <c r="L186" i="37"/>
  <c r="L215" i="37"/>
  <c r="L216" i="37"/>
  <c r="L329" i="37"/>
  <c r="L331" i="37"/>
  <c r="L516" i="37"/>
  <c r="L586" i="37"/>
  <c r="L594" i="37"/>
  <c r="L607" i="37"/>
  <c r="L690" i="37"/>
  <c r="L704" i="37"/>
  <c r="L745" i="37"/>
  <c r="L933" i="37"/>
  <c r="L1023" i="37"/>
  <c r="L1027" i="37"/>
  <c r="L1084" i="37"/>
  <c r="L1213" i="37"/>
  <c r="L1310" i="37"/>
  <c r="L1318" i="37"/>
  <c r="L1511" i="37"/>
  <c r="L1528" i="37"/>
  <c r="L1536" i="37"/>
  <c r="L155" i="37"/>
  <c r="L249" i="37"/>
  <c r="L253" i="37"/>
  <c r="L435" i="37"/>
  <c r="L472" i="37"/>
  <c r="L575" i="37"/>
  <c r="L632" i="37"/>
  <c r="L750" i="37"/>
  <c r="L813" i="37"/>
  <c r="L844" i="37"/>
  <c r="L911" i="37"/>
  <c r="L1028" i="37"/>
  <c r="L1031" i="37"/>
  <c r="L1044" i="37"/>
  <c r="L1049" i="37"/>
  <c r="L1089" i="37"/>
  <c r="L1139" i="37"/>
  <c r="L1228" i="37"/>
  <c r="L1315" i="37"/>
  <c r="L1338" i="37"/>
  <c r="L1387" i="37"/>
  <c r="L1443" i="37"/>
  <c r="L1462" i="37"/>
  <c r="L1518" i="37"/>
  <c r="L1526" i="37"/>
  <c r="L137" i="37"/>
  <c r="L176" i="37"/>
  <c r="L337" i="37"/>
  <c r="L340" i="37"/>
  <c r="L398" i="37"/>
  <c r="L424" i="37"/>
  <c r="L596" i="37"/>
  <c r="L680" i="37"/>
  <c r="L718" i="37"/>
  <c r="L763" i="37"/>
  <c r="L802" i="37"/>
  <c r="L956" i="37"/>
  <c r="L1036" i="37"/>
  <c r="L1094" i="37"/>
  <c r="L1102" i="37"/>
  <c r="L1199" i="37"/>
  <c r="L1323" i="37"/>
  <c r="L1362" i="37"/>
  <c r="L1389" i="37"/>
  <c r="L1394" i="37"/>
  <c r="L1454" i="37"/>
  <c r="L1479" i="37"/>
  <c r="L1514" i="37"/>
  <c r="L163" i="37"/>
  <c r="L246" i="37"/>
  <c r="L352" i="37"/>
  <c r="L368" i="37"/>
  <c r="L386" i="37"/>
  <c r="L467" i="37"/>
  <c r="L468" i="37"/>
  <c r="L478" i="37"/>
  <c r="L551" i="37"/>
  <c r="L625" i="37"/>
  <c r="L653" i="37"/>
  <c r="L777" i="37"/>
  <c r="L865" i="37"/>
  <c r="L870" i="37"/>
  <c r="L912" i="37"/>
  <c r="L1052" i="37"/>
  <c r="L1079" i="37"/>
  <c r="L1142" i="37"/>
  <c r="L1146" i="37"/>
  <c r="L1160" i="37"/>
  <c r="L1191" i="37"/>
  <c r="L1281" i="37"/>
  <c r="L1471" i="37"/>
  <c r="L1495" i="37"/>
  <c r="L1564" i="37"/>
  <c r="L16" i="37"/>
  <c r="L81" i="37"/>
  <c r="L119" i="37"/>
  <c r="L165" i="37"/>
  <c r="L243" i="37"/>
  <c r="L262" i="37"/>
  <c r="L399" i="37"/>
  <c r="L506" i="37"/>
  <c r="L572" i="37"/>
  <c r="L582" i="37"/>
  <c r="L589" i="37"/>
  <c r="L715" i="37"/>
  <c r="L856" i="37"/>
  <c r="L922" i="37"/>
  <c r="L954" i="37"/>
  <c r="L997" i="37"/>
  <c r="L1004" i="37"/>
  <c r="L1016" i="37"/>
  <c r="L1075" i="37"/>
  <c r="L1208" i="37"/>
  <c r="L1265" i="37"/>
  <c r="L1415" i="37"/>
  <c r="L1470" i="37"/>
  <c r="L1489" i="37"/>
  <c r="L1534" i="37"/>
  <c r="L21" i="37"/>
  <c r="L93" i="37"/>
  <c r="L167" i="37"/>
  <c r="L490" i="37"/>
  <c r="L535" i="37"/>
  <c r="L571" i="37"/>
  <c r="L619" i="37"/>
  <c r="L639" i="37"/>
  <c r="L661" i="37"/>
  <c r="L669" i="37"/>
  <c r="L733" i="37"/>
  <c r="L776" i="37"/>
  <c r="L785" i="37"/>
  <c r="L792" i="37"/>
  <c r="L909" i="37"/>
  <c r="L1040" i="37"/>
  <c r="L1171" i="37"/>
  <c r="L1246" i="37"/>
  <c r="L1285" i="37"/>
  <c r="L1290" i="37"/>
  <c r="L1328" i="37"/>
  <c r="L1463" i="37"/>
  <c r="L1465" i="37"/>
  <c r="L1466" i="37"/>
  <c r="L1527" i="37"/>
  <c r="L113" i="37"/>
  <c r="L166" i="37"/>
  <c r="L206" i="37"/>
  <c r="L214" i="37"/>
  <c r="L248" i="37"/>
  <c r="L273" i="37"/>
  <c r="L498" i="37"/>
  <c r="L547" i="37"/>
  <c r="L568" i="37"/>
  <c r="L616" i="37"/>
  <c r="L697" i="37"/>
  <c r="L761" i="37"/>
  <c r="L925" i="37"/>
  <c r="L926" i="37"/>
  <c r="L1187" i="37"/>
  <c r="L1258" i="37"/>
  <c r="L1269" i="37"/>
  <c r="L1416" i="37"/>
  <c r="L1501" i="37"/>
  <c r="L1537" i="37"/>
  <c r="L1540" i="37"/>
  <c r="L38" i="37"/>
  <c r="L54" i="37"/>
  <c r="L55" i="37"/>
  <c r="L57" i="37"/>
  <c r="L111" i="37"/>
  <c r="L180" i="37"/>
  <c r="L327" i="37"/>
  <c r="L333" i="37"/>
  <c r="L395" i="37"/>
  <c r="L482" i="37"/>
  <c r="L528" i="37"/>
  <c r="L601" i="37"/>
  <c r="L714" i="37"/>
  <c r="L770" i="37"/>
  <c r="L806" i="37"/>
  <c r="L832" i="37"/>
  <c r="L1065" i="37"/>
  <c r="L1145" i="37"/>
  <c r="L1189" i="37"/>
  <c r="L1197" i="37"/>
  <c r="L1344" i="37"/>
  <c r="L1365" i="37"/>
  <c r="L1407" i="37"/>
  <c r="L1505" i="37"/>
  <c r="L1509" i="37"/>
  <c r="L7" i="37"/>
  <c r="L46" i="37"/>
  <c r="L69" i="37"/>
  <c r="L98" i="37"/>
  <c r="L194" i="37"/>
  <c r="L220" i="37"/>
  <c r="L239" i="37"/>
  <c r="L295" i="37"/>
  <c r="L429" i="37"/>
  <c r="L552" i="37"/>
  <c r="L611" i="37"/>
  <c r="L716" i="37"/>
  <c r="L783" i="37"/>
  <c r="L828" i="37"/>
  <c r="L882" i="37"/>
  <c r="L915" i="37"/>
  <c r="L917" i="37"/>
  <c r="L950" i="37"/>
  <c r="L1106" i="37"/>
  <c r="L1117" i="37"/>
  <c r="L1186" i="37"/>
  <c r="L1261" i="37"/>
  <c r="L1512" i="37"/>
  <c r="L1520" i="37"/>
  <c r="L80" i="37"/>
  <c r="L84" i="37"/>
  <c r="L103" i="37"/>
  <c r="L118" i="37"/>
  <c r="L187" i="37"/>
  <c r="L237" i="37"/>
  <c r="L241" i="37"/>
  <c r="L287" i="37"/>
  <c r="L510" i="37"/>
  <c r="L554" i="37"/>
  <c r="L559" i="37"/>
  <c r="L617" i="37"/>
  <c r="L834" i="37"/>
  <c r="L876" i="37"/>
  <c r="L901" i="37"/>
  <c r="L919" i="37"/>
  <c r="L943" i="37"/>
  <c r="L1046" i="37"/>
  <c r="L1092" i="37"/>
  <c r="L1108" i="37"/>
  <c r="L1274" i="37"/>
  <c r="L1376" i="37"/>
  <c r="L1391" i="37"/>
  <c r="L1504" i="37"/>
  <c r="L1559" i="37"/>
  <c r="L193" i="37"/>
  <c r="L282" i="37"/>
  <c r="L308" i="37"/>
  <c r="L438" i="37"/>
  <c r="L557" i="37"/>
  <c r="L562" i="37"/>
  <c r="L578" i="37"/>
  <c r="L673" i="37"/>
  <c r="L732" i="37"/>
  <c r="L771" i="37"/>
  <c r="L775" i="37"/>
  <c r="L778" i="37"/>
  <c r="L798" i="37"/>
  <c r="L836" i="37"/>
  <c r="L841" i="37"/>
  <c r="L846" i="37"/>
  <c r="L916" i="37"/>
  <c r="L920" i="37"/>
  <c r="L992" i="37"/>
  <c r="L1001" i="37"/>
  <c r="L1029" i="37"/>
  <c r="L1180" i="37"/>
  <c r="L1484" i="37"/>
  <c r="L1488" i="37"/>
  <c r="L1551" i="37"/>
  <c r="L73" i="37"/>
  <c r="L92" i="37"/>
  <c r="L152" i="37"/>
  <c r="L304" i="37"/>
  <c r="L315" i="37"/>
  <c r="L324" i="37"/>
  <c r="L373" i="37"/>
  <c r="L397" i="37"/>
  <c r="L413" i="37"/>
  <c r="L492" i="37"/>
  <c r="L525" i="37"/>
  <c r="L542" i="37"/>
  <c r="L555" i="37"/>
  <c r="L598" i="37"/>
  <c r="L717" i="37"/>
  <c r="L721" i="37"/>
  <c r="L766" i="37"/>
  <c r="L842" i="37"/>
  <c r="L889" i="37"/>
  <c r="L951" i="37"/>
  <c r="L973" i="37"/>
  <c r="L1178" i="37"/>
  <c r="L1181" i="37"/>
  <c r="L1211" i="37"/>
  <c r="L1345" i="37"/>
  <c r="L13" i="37"/>
  <c r="L40" i="37"/>
  <c r="L95" i="37"/>
  <c r="L189" i="37"/>
  <c r="L198" i="37"/>
  <c r="L204" i="37"/>
  <c r="L244" i="37"/>
  <c r="L320" i="37"/>
  <c r="L381" i="37"/>
  <c r="L389" i="37"/>
  <c r="L447" i="37"/>
  <c r="L549" i="37"/>
  <c r="L565" i="37"/>
  <c r="L612" i="37"/>
  <c r="L629" i="37"/>
  <c r="L838" i="37"/>
  <c r="L910" i="37"/>
  <c r="L934" i="37"/>
  <c r="L1020" i="37"/>
  <c r="L1320" i="37"/>
  <c r="L1342" i="37"/>
  <c r="L1461" i="37"/>
  <c r="L1517" i="37"/>
  <c r="L41" i="37"/>
  <c r="L53" i="37"/>
  <c r="L97" i="37"/>
  <c r="L123" i="37"/>
  <c r="L201" i="37"/>
  <c r="L258" i="37"/>
  <c r="L271" i="37"/>
  <c r="L361" i="37"/>
  <c r="L452" i="37"/>
  <c r="L463" i="37"/>
  <c r="L530" i="37"/>
  <c r="L539" i="37"/>
  <c r="L540" i="37"/>
  <c r="L622" i="37"/>
  <c r="L692" i="37"/>
  <c r="L711" i="37"/>
  <c r="L793" i="37"/>
  <c r="L801" i="37"/>
  <c r="L938" i="37"/>
  <c r="L979" i="37"/>
  <c r="L1158" i="37"/>
  <c r="L1430" i="37"/>
  <c r="L1546" i="37"/>
  <c r="L1556" i="37"/>
  <c r="L19" i="37"/>
  <c r="L39" i="37"/>
  <c r="L60" i="37"/>
  <c r="L124" i="37"/>
  <c r="L138" i="37"/>
  <c r="L188" i="37"/>
  <c r="L349" i="37"/>
  <c r="L460" i="37"/>
  <c r="L533" i="37"/>
  <c r="L580" i="37"/>
  <c r="L755" i="37"/>
  <c r="L845" i="37"/>
  <c r="L987" i="37"/>
  <c r="L995" i="37"/>
  <c r="L1037" i="37"/>
  <c r="L1157" i="37"/>
  <c r="L1263" i="37"/>
  <c r="L1351" i="37"/>
  <c r="L1358" i="37"/>
  <c r="L1379" i="37"/>
  <c r="L1447" i="37"/>
  <c r="L1449" i="37"/>
  <c r="L1503" i="37"/>
  <c r="L1543" i="37"/>
  <c r="L1566" i="37"/>
  <c r="L4" i="37"/>
  <c r="L5" i="37"/>
  <c r="L25" i="37"/>
  <c r="L94" i="37"/>
  <c r="L328" i="37"/>
  <c r="L330" i="37"/>
  <c r="L347" i="37"/>
  <c r="L351" i="37"/>
  <c r="L396" i="37"/>
  <c r="L494" i="37"/>
  <c r="L976" i="37"/>
  <c r="L1007" i="37"/>
  <c r="L1013" i="37"/>
  <c r="L1017" i="37"/>
  <c r="L1035" i="37"/>
  <c r="L1039" i="37"/>
  <c r="L1110" i="37"/>
  <c r="L1302" i="37"/>
  <c r="L1329" i="37"/>
  <c r="L1331" i="37"/>
  <c r="L1339" i="37"/>
  <c r="L1421" i="37"/>
  <c r="L1477" i="37"/>
  <c r="L1483" i="37"/>
  <c r="L162" i="37"/>
  <c r="L177" i="37"/>
  <c r="L207" i="37"/>
  <c r="L209" i="37"/>
  <c r="L238" i="37"/>
  <c r="L297" i="37"/>
  <c r="L421" i="37"/>
  <c r="L440" i="37"/>
  <c r="L496" i="37"/>
  <c r="L642" i="37"/>
  <c r="L688" i="37"/>
  <c r="L691" i="37"/>
  <c r="L726" i="37"/>
  <c r="L757" i="37"/>
  <c r="L826" i="37"/>
  <c r="L871" i="37"/>
  <c r="L886" i="37"/>
  <c r="L1184" i="37"/>
  <c r="L1214" i="37"/>
  <c r="L1267" i="37"/>
  <c r="L1270" i="37"/>
  <c r="L1305" i="37"/>
  <c r="L1411" i="37"/>
  <c r="L1432" i="37"/>
  <c r="L1550" i="37"/>
  <c r="L29" i="37"/>
  <c r="L48" i="37"/>
  <c r="L56" i="37"/>
  <c r="L139" i="37"/>
  <c r="L275" i="37"/>
  <c r="L279" i="37"/>
  <c r="L378" i="37"/>
  <c r="L561" i="37"/>
  <c r="L609" i="37"/>
  <c r="L635" i="37"/>
  <c r="L682" i="37"/>
  <c r="L797" i="37"/>
  <c r="L947" i="37"/>
  <c r="L988" i="37"/>
  <c r="L990" i="37"/>
  <c r="L1025" i="37"/>
  <c r="L1032" i="37"/>
  <c r="L1041" i="37"/>
  <c r="L1066" i="37"/>
  <c r="L1083" i="37"/>
  <c r="L1150" i="37"/>
  <c r="L1247" i="37"/>
  <c r="L1248" i="37"/>
  <c r="L1346" i="37"/>
  <c r="L1469" i="37"/>
  <c r="D1377" i="13" l="1"/>
  <c r="E1377" i="13"/>
  <c r="D720" i="13" l="1"/>
  <c r="E720" i="13"/>
  <c r="D160" i="13"/>
  <c r="E160" i="13"/>
  <c r="D868" i="13"/>
  <c r="E868" i="13"/>
  <c r="D661" i="13"/>
  <c r="E661" i="13"/>
  <c r="D1339" i="13"/>
  <c r="E1339" i="13"/>
  <c r="D975" i="13"/>
  <c r="E975" i="13"/>
  <c r="D184" i="13"/>
  <c r="E184" i="13"/>
  <c r="D236" i="13"/>
  <c r="E236" i="13"/>
  <c r="D1086" i="13"/>
  <c r="E1086" i="13"/>
  <c r="D648" i="13"/>
  <c r="E648" i="13"/>
  <c r="D1032" i="13"/>
  <c r="E1032" i="13"/>
  <c r="D834" i="13"/>
  <c r="E834" i="13"/>
  <c r="D1379" i="13"/>
  <c r="E1379" i="13"/>
  <c r="D1419" i="13"/>
  <c r="E1419" i="13"/>
  <c r="D1387" i="13"/>
  <c r="E1387" i="13"/>
  <c r="D974" i="13"/>
  <c r="E974" i="13"/>
  <c r="D189" i="13"/>
  <c r="E189" i="13"/>
  <c r="D899" i="13"/>
  <c r="E899" i="13"/>
  <c r="D244" i="13"/>
  <c r="E244" i="13"/>
  <c r="D1033" i="13"/>
  <c r="E1033" i="13"/>
  <c r="D1116" i="13"/>
  <c r="E1116" i="13"/>
  <c r="D642" i="13"/>
  <c r="E642" i="13"/>
  <c r="D1582" i="13"/>
  <c r="E1582" i="13"/>
  <c r="D1500" i="13"/>
  <c r="E1500" i="13"/>
  <c r="Z20" i="25" l="1"/>
  <c r="Z21" i="25"/>
  <c r="Z22" i="25"/>
  <c r="Z23" i="25"/>
  <c r="Z24" i="25"/>
  <c r="Z25" i="25"/>
  <c r="Z26" i="25"/>
  <c r="Z27" i="25"/>
  <c r="Z28" i="25"/>
  <c r="Z29" i="25"/>
  <c r="Z15" i="25"/>
  <c r="Z16" i="25"/>
  <c r="Z17" i="25"/>
  <c r="Z18" i="25"/>
  <c r="Z19" i="25"/>
  <c r="Z7" i="25"/>
  <c r="Z8" i="25"/>
  <c r="Z9" i="25"/>
  <c r="Z10" i="25"/>
  <c r="Z11" i="25"/>
  <c r="D353" i="13"/>
  <c r="E353" i="13"/>
  <c r="Z14" i="25"/>
  <c r="Z12" i="25"/>
  <c r="Z13" i="25"/>
  <c r="D1583" i="13"/>
  <c r="E1583" i="13"/>
  <c r="D759" i="13"/>
  <c r="E759" i="13"/>
  <c r="D1605" i="13"/>
  <c r="E1605" i="13"/>
  <c r="D202" i="13"/>
  <c r="E202" i="13"/>
  <c r="D1328" i="13"/>
  <c r="E1328" i="13"/>
  <c r="D369" i="13"/>
  <c r="E369" i="13"/>
  <c r="D1230" i="13"/>
  <c r="E1230" i="13"/>
  <c r="D256" i="13"/>
  <c r="E256" i="13"/>
  <c r="D1283" i="13"/>
  <c r="E1283" i="13"/>
  <c r="D119" i="13"/>
  <c r="E119" i="13"/>
  <c r="D336" i="13"/>
  <c r="E336" i="13"/>
  <c r="D1085" i="13"/>
  <c r="E1085" i="13"/>
  <c r="D1106" i="13"/>
  <c r="E1106" i="13"/>
  <c r="D1280" i="13"/>
  <c r="E1280" i="13"/>
  <c r="D1459" i="13"/>
  <c r="E1459" i="13"/>
  <c r="D1076" i="13"/>
  <c r="E1076" i="13"/>
  <c r="D455" i="13"/>
  <c r="E455" i="13"/>
  <c r="D1002" i="13"/>
  <c r="E1002" i="13"/>
  <c r="D192" i="13"/>
  <c r="E192" i="13"/>
  <c r="D52" i="13"/>
  <c r="E52" i="13"/>
  <c r="D1544" i="13"/>
  <c r="E1544" i="13"/>
  <c r="D1522" i="13"/>
  <c r="E1522" i="13"/>
  <c r="D1158" i="13"/>
  <c r="E1158" i="13"/>
  <c r="D1482" i="13"/>
  <c r="E1482" i="13"/>
  <c r="D1403" i="13"/>
  <c r="E1403" i="13"/>
  <c r="D898" i="13"/>
  <c r="E898" i="13"/>
  <c r="D382" i="13"/>
  <c r="E382" i="13"/>
  <c r="D629" i="13"/>
  <c r="E629" i="13"/>
  <c r="D178" i="13"/>
  <c r="E178" i="13"/>
  <c r="D62" i="13"/>
  <c r="E62" i="13"/>
  <c r="D480" i="13"/>
  <c r="E480" i="13"/>
  <c r="D445" i="13"/>
  <c r="E445" i="13"/>
  <c r="D332" i="13"/>
  <c r="E332" i="13"/>
  <c r="D130" i="13"/>
  <c r="E130" i="13"/>
  <c r="D673" i="13"/>
  <c r="E673" i="13"/>
  <c r="D969" i="13"/>
  <c r="E969" i="13"/>
  <c r="D196" i="13"/>
  <c r="E196" i="13"/>
  <c r="D816" i="13"/>
  <c r="E816" i="13"/>
  <c r="D1595" i="13"/>
  <c r="E1595" i="13"/>
  <c r="D365" i="13"/>
  <c r="E365" i="13"/>
  <c r="D1163" i="13"/>
  <c r="E1163" i="13"/>
  <c r="D1159" i="13"/>
  <c r="D255" i="13"/>
  <c r="E255" i="13"/>
  <c r="D1194" i="13"/>
  <c r="E1194" i="13"/>
  <c r="D1525" i="13"/>
  <c r="E1525" i="13"/>
  <c r="D98" i="13"/>
  <c r="E98" i="13"/>
  <c r="D574" i="13"/>
  <c r="E574" i="13"/>
  <c r="D884" i="13"/>
  <c r="E884" i="13"/>
  <c r="D1426" i="13"/>
  <c r="E1426" i="13"/>
  <c r="D885" i="13"/>
  <c r="E885" i="13"/>
  <c r="D1441" i="13"/>
  <c r="E1441" i="13"/>
  <c r="E929" i="13"/>
  <c r="D929" i="13"/>
  <c r="D1314" i="13"/>
  <c r="E1314" i="13"/>
  <c r="D243" i="13"/>
  <c r="E243" i="13"/>
  <c r="D795" i="13"/>
  <c r="E795" i="13"/>
  <c r="D222" i="13"/>
  <c r="E222" i="13"/>
  <c r="D49" i="13"/>
  <c r="E49" i="13"/>
  <c r="D401" i="13"/>
  <c r="E401" i="13"/>
  <c r="D1417" i="13"/>
  <c r="E1417" i="13"/>
  <c r="D928" i="13"/>
  <c r="E928" i="13"/>
  <c r="D248" i="13"/>
  <c r="E248" i="13"/>
  <c r="D1174" i="13"/>
  <c r="E1174" i="13"/>
  <c r="D1533" i="13"/>
  <c r="E1533" i="13"/>
  <c r="D803" i="13"/>
  <c r="E803" i="13"/>
  <c r="D442" i="13"/>
  <c r="E442" i="13"/>
  <c r="D528" i="13"/>
  <c r="E528" i="13"/>
  <c r="D1485" i="13"/>
  <c r="E1485" i="13"/>
  <c r="D640" i="13"/>
  <c r="E640" i="13"/>
  <c r="E687" i="13"/>
  <c r="D1013" i="13"/>
  <c r="E1013" i="13"/>
  <c r="D177" i="13"/>
  <c r="E177" i="13"/>
  <c r="D754" i="13"/>
  <c r="E754" i="13"/>
  <c r="D358" i="13"/>
  <c r="E358" i="13"/>
  <c r="D464" i="13"/>
  <c r="E464" i="13"/>
  <c r="D1322" i="13"/>
  <c r="E1322" i="13"/>
  <c r="D1214" i="13"/>
  <c r="E1214" i="13"/>
  <c r="D1253" i="13"/>
  <c r="E1253" i="13"/>
  <c r="D321" i="13"/>
  <c r="E321" i="13"/>
  <c r="D1527" i="13"/>
  <c r="E1527" i="13"/>
  <c r="D63" i="13"/>
  <c r="E63" i="13"/>
  <c r="D100" i="13"/>
  <c r="E100" i="13"/>
  <c r="D235" i="13"/>
  <c r="E235" i="13"/>
  <c r="D558" i="13"/>
  <c r="E558" i="13"/>
  <c r="D1298" i="13"/>
  <c r="E1298" i="13"/>
  <c r="D672" i="13"/>
  <c r="E672" i="13"/>
  <c r="D1465" i="13"/>
  <c r="E1465" i="13"/>
  <c r="D1378" i="13"/>
  <c r="E1378" i="13"/>
  <c r="D624" i="13"/>
  <c r="E624" i="13"/>
  <c r="D641" i="13"/>
  <c r="E641" i="13"/>
  <c r="D904" i="13"/>
  <c r="E904" i="13"/>
  <c r="D1018" i="13"/>
  <c r="E1018" i="13"/>
  <c r="D1162" i="13"/>
  <c r="E1162" i="13"/>
  <c r="D785" i="13"/>
  <c r="E785" i="13"/>
  <c r="D1636" i="13"/>
  <c r="E1636" i="13"/>
  <c r="D224" i="13"/>
  <c r="E224" i="13"/>
  <c r="D1111" i="13"/>
  <c r="E1111" i="13"/>
  <c r="D1565" i="13"/>
  <c r="E1565" i="13"/>
  <c r="D1518" i="13"/>
  <c r="E1518" i="13"/>
  <c r="D65" i="13"/>
  <c r="E65" i="13"/>
  <c r="D1035" i="13"/>
  <c r="E1035" i="13"/>
  <c r="D124" i="13"/>
  <c r="E124" i="13"/>
  <c r="D523" i="13"/>
  <c r="E523" i="13"/>
  <c r="D1455" i="13"/>
  <c r="E1455" i="13"/>
  <c r="D1326" i="13"/>
  <c r="E1326" i="13"/>
  <c r="D432" i="13"/>
  <c r="E432" i="13"/>
  <c r="D1363" i="13"/>
  <c r="E1363" i="13"/>
  <c r="D1365" i="13"/>
  <c r="E1365" i="13"/>
  <c r="D837" i="13"/>
  <c r="E837" i="13"/>
  <c r="D359" i="13"/>
  <c r="E359" i="13"/>
  <c r="D309" i="13"/>
  <c r="E309" i="13"/>
  <c r="D447" i="13"/>
  <c r="E447" i="13"/>
  <c r="D1612" i="13"/>
  <c r="E1612" i="13"/>
  <c r="D918" i="13"/>
  <c r="E918" i="13"/>
  <c r="D376" i="13"/>
  <c r="E376" i="13"/>
  <c r="D1192" i="13"/>
  <c r="E1192" i="13"/>
  <c r="D1513" i="13"/>
  <c r="E1513" i="13"/>
  <c r="D91" i="13"/>
  <c r="E91" i="13"/>
  <c r="D723" i="13"/>
  <c r="E723" i="13"/>
  <c r="D1493" i="13"/>
  <c r="E1493" i="13"/>
  <c r="D1490" i="13"/>
  <c r="E1490" i="13"/>
  <c r="D1060" i="13"/>
  <c r="E1060" i="13"/>
  <c r="D554" i="13"/>
  <c r="E554" i="13"/>
  <c r="D496" i="13"/>
  <c r="E496" i="13"/>
  <c r="D771" i="13"/>
  <c r="E771" i="13"/>
  <c r="D1279" i="13"/>
  <c r="E1279" i="13"/>
  <c r="D1146" i="13"/>
  <c r="E1146" i="13"/>
  <c r="D635" i="13"/>
  <c r="E635" i="13"/>
  <c r="D253" i="13"/>
  <c r="E253" i="13"/>
  <c r="D947" i="13"/>
  <c r="E947" i="13"/>
  <c r="D781" i="13"/>
  <c r="E781" i="13"/>
  <c r="D765" i="13"/>
  <c r="E765" i="13"/>
  <c r="D157" i="13"/>
  <c r="E157" i="13"/>
  <c r="D461" i="13"/>
  <c r="E461" i="13"/>
  <c r="D988" i="13"/>
  <c r="E988" i="13"/>
  <c r="D936" i="13"/>
  <c r="E936" i="13"/>
  <c r="D702" i="13"/>
  <c r="E702" i="13"/>
  <c r="D1191" i="13"/>
  <c r="E1191" i="13"/>
  <c r="D39" i="13"/>
  <c r="E39" i="13"/>
  <c r="D388" i="13"/>
  <c r="E388" i="13"/>
  <c r="D727" i="13"/>
  <c r="E727" i="13"/>
  <c r="D84" i="13"/>
  <c r="E84" i="13"/>
  <c r="G84" i="13"/>
  <c r="D532" i="13"/>
  <c r="E532" i="13"/>
  <c r="D789" i="13"/>
  <c r="E789" i="13"/>
  <c r="D1327" i="13"/>
  <c r="E1327" i="13"/>
  <c r="D997" i="13"/>
  <c r="E997" i="13"/>
  <c r="D704" i="13"/>
  <c r="E704" i="13"/>
  <c r="D1310" i="13"/>
  <c r="E1310" i="13"/>
  <c r="D1480" i="13"/>
  <c r="E1480" i="13"/>
  <c r="D669" i="13"/>
  <c r="E669" i="13"/>
  <c r="E719" i="13"/>
  <c r="D719" i="13"/>
  <c r="D944" i="13"/>
  <c r="E944" i="13"/>
  <c r="D22" i="13"/>
  <c r="E22" i="13"/>
  <c r="D420" i="13"/>
  <c r="E420" i="13"/>
  <c r="D1065" i="13"/>
  <c r="E1065" i="13"/>
  <c r="D299" i="13"/>
  <c r="E299" i="13"/>
  <c r="D908" i="13"/>
  <c r="E908" i="13"/>
  <c r="D1397" i="13"/>
  <c r="E1397" i="13"/>
  <c r="D867" i="13"/>
  <c r="E867" i="13"/>
  <c r="D233" i="13"/>
  <c r="E233" i="13"/>
  <c r="D1189" i="13"/>
  <c r="E1189" i="13"/>
  <c r="D1542" i="13"/>
  <c r="E1542" i="13"/>
  <c r="D766" i="13"/>
  <c r="E766" i="13"/>
  <c r="D113" i="13"/>
  <c r="E113" i="13"/>
  <c r="D285" i="13"/>
  <c r="E285" i="13"/>
  <c r="D593" i="13"/>
  <c r="E593" i="13"/>
  <c r="D531" i="13"/>
  <c r="E531" i="13"/>
  <c r="D1444" i="13"/>
  <c r="E1444" i="13"/>
  <c r="D1497" i="13"/>
  <c r="E1497" i="13"/>
  <c r="D636" i="13"/>
  <c r="E636" i="13"/>
  <c r="D1372" i="13"/>
  <c r="E1372" i="13"/>
  <c r="D1242" i="13"/>
  <c r="E1242" i="13"/>
  <c r="D757" i="13"/>
  <c r="E757" i="13"/>
  <c r="E925" i="13"/>
  <c r="D925" i="13"/>
  <c r="D412" i="13"/>
  <c r="E412" i="13"/>
  <c r="D603" i="13"/>
  <c r="E603" i="13"/>
  <c r="D1396" i="13"/>
  <c r="E1396" i="13"/>
  <c r="D146" i="13"/>
  <c r="E146" i="13"/>
  <c r="D1336" i="13"/>
  <c r="E1336" i="13"/>
  <c r="D1011" i="13"/>
  <c r="E1011" i="13"/>
  <c r="D145" i="13"/>
  <c r="E145" i="13"/>
  <c r="D1423" i="13"/>
  <c r="E1423" i="13"/>
  <c r="D1549" i="13"/>
  <c r="E1549" i="13"/>
  <c r="D1218" i="13"/>
  <c r="E1218" i="13"/>
  <c r="D443" i="13"/>
  <c r="E443" i="13"/>
  <c r="D308" i="13"/>
  <c r="D860" i="13"/>
  <c r="D306" i="13"/>
  <c r="D310" i="13"/>
  <c r="D322" i="13"/>
  <c r="D311" i="13"/>
  <c r="E322" i="13"/>
  <c r="D93" i="13"/>
  <c r="E93" i="13"/>
  <c r="D758" i="13"/>
  <c r="E758" i="13"/>
  <c r="D829" i="13"/>
  <c r="E829" i="13"/>
  <c r="D1424" i="13"/>
  <c r="E1424" i="13"/>
  <c r="D728" i="13"/>
  <c r="E728" i="13"/>
  <c r="D467" i="13"/>
  <c r="E467" i="13"/>
  <c r="D483" i="13"/>
  <c r="E483" i="13"/>
  <c r="D1548" i="13"/>
  <c r="E1548" i="13"/>
  <c r="E617" i="13"/>
  <c r="D617" i="13"/>
  <c r="E960" i="13"/>
  <c r="D960" i="13"/>
  <c r="L1614" i="38"/>
  <c r="L1613" i="38"/>
  <c r="L1612" i="38"/>
  <c r="L1611" i="38"/>
  <c r="L1610" i="38"/>
  <c r="L1609" i="38"/>
  <c r="L1608" i="38"/>
  <c r="L1607" i="38"/>
  <c r="L1606" i="38"/>
  <c r="L1605" i="38"/>
  <c r="L1604" i="38"/>
  <c r="L1603" i="38"/>
  <c r="L1602" i="38"/>
  <c r="L1601" i="38"/>
  <c r="L1600" i="38"/>
  <c r="L1599" i="38"/>
  <c r="L1598" i="38"/>
  <c r="L1597" i="38"/>
  <c r="L1596" i="38"/>
  <c r="L1595" i="38"/>
  <c r="L1594" i="38"/>
  <c r="L1593" i="38"/>
  <c r="L1592" i="38"/>
  <c r="L1591" i="38"/>
  <c r="L1590" i="38"/>
  <c r="L1589" i="38"/>
  <c r="L1588" i="38"/>
  <c r="L1587" i="38"/>
  <c r="L1586" i="38"/>
  <c r="L1585" i="38"/>
  <c r="L1584" i="38"/>
  <c r="L1583" i="38"/>
  <c r="L1582" i="38"/>
  <c r="L1581" i="38"/>
  <c r="L1580" i="38"/>
  <c r="L1579" i="38"/>
  <c r="L1578" i="38"/>
  <c r="L1577" i="38"/>
  <c r="L1576" i="38"/>
  <c r="L1575" i="38"/>
  <c r="L1574" i="38"/>
  <c r="L1573" i="38"/>
  <c r="L1572" i="38"/>
  <c r="L1571" i="38"/>
  <c r="L1570" i="38"/>
  <c r="L1569" i="38"/>
  <c r="L1568" i="38"/>
  <c r="L1567" i="38"/>
  <c r="L1566" i="38"/>
  <c r="L1565" i="38"/>
  <c r="L1564" i="38"/>
  <c r="L1563" i="38"/>
  <c r="L1562" i="38"/>
  <c r="L1561" i="38"/>
  <c r="L1560" i="38"/>
  <c r="L1559" i="38"/>
  <c r="L1558" i="38"/>
  <c r="L1557" i="38"/>
  <c r="L1556" i="38"/>
  <c r="L1555" i="38"/>
  <c r="L1554" i="38"/>
  <c r="L1553" i="38"/>
  <c r="L1552" i="38"/>
  <c r="L1551" i="38"/>
  <c r="L1550" i="38"/>
  <c r="L1549" i="38"/>
  <c r="L1548" i="38"/>
  <c r="L1547" i="38"/>
  <c r="L1546" i="38"/>
  <c r="L1545" i="38"/>
  <c r="L1544" i="38"/>
  <c r="L1543" i="38"/>
  <c r="L1542" i="38"/>
  <c r="L1541" i="38"/>
  <c r="L1540" i="38"/>
  <c r="L1539" i="38"/>
  <c r="L1538" i="38"/>
  <c r="L1537" i="38"/>
  <c r="L1536" i="38"/>
  <c r="L1535" i="38"/>
  <c r="L1534" i="38"/>
  <c r="L1533" i="38"/>
  <c r="L1532" i="38"/>
  <c r="L1531" i="38"/>
  <c r="L1530" i="38"/>
  <c r="L1529" i="38"/>
  <c r="L1528" i="38"/>
  <c r="L1527" i="38"/>
  <c r="L1526" i="38"/>
  <c r="L1525" i="38"/>
  <c r="L1524" i="38"/>
  <c r="L1523" i="38"/>
  <c r="L1522" i="38"/>
  <c r="L1521" i="38"/>
  <c r="L1520" i="38"/>
  <c r="L1519" i="38"/>
  <c r="L1518" i="38"/>
  <c r="L1517" i="38"/>
  <c r="L1516" i="38"/>
  <c r="L1515" i="38"/>
  <c r="L1514" i="38"/>
  <c r="L1513" i="38"/>
  <c r="L1512" i="38"/>
  <c r="L1511" i="38"/>
  <c r="L1510" i="38"/>
  <c r="L1509" i="38"/>
  <c r="L1508" i="38"/>
  <c r="L1507" i="38"/>
  <c r="L1506" i="38"/>
  <c r="L1505" i="38"/>
  <c r="L1504" i="38"/>
  <c r="L1503" i="38"/>
  <c r="L1502" i="38"/>
  <c r="L1501" i="38"/>
  <c r="L1500" i="38"/>
  <c r="L1499" i="38"/>
  <c r="L1498" i="38"/>
  <c r="L1497" i="38"/>
  <c r="L1496" i="38"/>
  <c r="L1495" i="38"/>
  <c r="L1494" i="38"/>
  <c r="L1493" i="38"/>
  <c r="L1492" i="38"/>
  <c r="L1491" i="38"/>
  <c r="L1490" i="38"/>
  <c r="L1489" i="38"/>
  <c r="L1488" i="38"/>
  <c r="L1487" i="38"/>
  <c r="L1486" i="38"/>
  <c r="L1485" i="38"/>
  <c r="L1484" i="38"/>
  <c r="L1483" i="38"/>
  <c r="L1482" i="38"/>
  <c r="L1481" i="38"/>
  <c r="L1480" i="38"/>
  <c r="L1479" i="38"/>
  <c r="L1478" i="38"/>
  <c r="L1477" i="38"/>
  <c r="L1476" i="38"/>
  <c r="L1475" i="38"/>
  <c r="L1474" i="38"/>
  <c r="L1473" i="38"/>
  <c r="L1472" i="38"/>
  <c r="L1471" i="38"/>
  <c r="L1470" i="38"/>
  <c r="L1469" i="38"/>
  <c r="L1468" i="38"/>
  <c r="L1467" i="38"/>
  <c r="L1466" i="38"/>
  <c r="L1465" i="38"/>
  <c r="L1464" i="38"/>
  <c r="L1463" i="38"/>
  <c r="L1462" i="38"/>
  <c r="L1461" i="38"/>
  <c r="L1460" i="38"/>
  <c r="L1459" i="38"/>
  <c r="L1458" i="38"/>
  <c r="L1457" i="38"/>
  <c r="L1456" i="38"/>
  <c r="L1455" i="38"/>
  <c r="L1454" i="38"/>
  <c r="L1453" i="38"/>
  <c r="L1452" i="38"/>
  <c r="L1451" i="38"/>
  <c r="L1450" i="38"/>
  <c r="L1449" i="38"/>
  <c r="L1448" i="38"/>
  <c r="L1447" i="38"/>
  <c r="L1446" i="38"/>
  <c r="L1445" i="38"/>
  <c r="L1444" i="38"/>
  <c r="L1443" i="38"/>
  <c r="L1442" i="38"/>
  <c r="L1441" i="38"/>
  <c r="L1440" i="38"/>
  <c r="L1439" i="38"/>
  <c r="L1438" i="38"/>
  <c r="L1437" i="38"/>
  <c r="L1436" i="38"/>
  <c r="L1435" i="38"/>
  <c r="L1434" i="38"/>
  <c r="L1433" i="38"/>
  <c r="L1432" i="38"/>
  <c r="L1431" i="38"/>
  <c r="L1430" i="38"/>
  <c r="L1429" i="38"/>
  <c r="L1428" i="38"/>
  <c r="L1427" i="38"/>
  <c r="L1426" i="38"/>
  <c r="L1425" i="38"/>
  <c r="L1424" i="38"/>
  <c r="L1423" i="38"/>
  <c r="L1422" i="38"/>
  <c r="L1421" i="38"/>
  <c r="L1420" i="38"/>
  <c r="L1419" i="38"/>
  <c r="L1418" i="38"/>
  <c r="L1417" i="38"/>
  <c r="L1416" i="38"/>
  <c r="L1415" i="38"/>
  <c r="L1414" i="38"/>
  <c r="L1413" i="38"/>
  <c r="L1412" i="38"/>
  <c r="L1411" i="38"/>
  <c r="L1410" i="38"/>
  <c r="L1409" i="38"/>
  <c r="L1408" i="38"/>
  <c r="L1407" i="38"/>
  <c r="L1406" i="38"/>
  <c r="L1405" i="38"/>
  <c r="L1404" i="38"/>
  <c r="L1403" i="38"/>
  <c r="L1402" i="38"/>
  <c r="L1401" i="38"/>
  <c r="L1400" i="38"/>
  <c r="L1399" i="38"/>
  <c r="L1398" i="38"/>
  <c r="L1397" i="38"/>
  <c r="L1396" i="38"/>
  <c r="L1395" i="38"/>
  <c r="L1394" i="38"/>
  <c r="L1393" i="38"/>
  <c r="L1392" i="38"/>
  <c r="L1391" i="38"/>
  <c r="L1390" i="38"/>
  <c r="L1389" i="38"/>
  <c r="L1388" i="38"/>
  <c r="L1387" i="38"/>
  <c r="L1386" i="38"/>
  <c r="L1385" i="38"/>
  <c r="L1384" i="38"/>
  <c r="L1383" i="38"/>
  <c r="L1382" i="38"/>
  <c r="L1381" i="38"/>
  <c r="L1380" i="38"/>
  <c r="L1379" i="38"/>
  <c r="L1378" i="38"/>
  <c r="L1377" i="38"/>
  <c r="L1376" i="38"/>
  <c r="L1375" i="38"/>
  <c r="L1374" i="38"/>
  <c r="L1373" i="38"/>
  <c r="L1372" i="38"/>
  <c r="L1371" i="38"/>
  <c r="L1370" i="38"/>
  <c r="L1369" i="38"/>
  <c r="L1368" i="38"/>
  <c r="L1367" i="38"/>
  <c r="L1366" i="38"/>
  <c r="L1365" i="38"/>
  <c r="L1364" i="38"/>
  <c r="L1363" i="38"/>
  <c r="L1362" i="38"/>
  <c r="L1361" i="38"/>
  <c r="L1360" i="38"/>
  <c r="L1359" i="38"/>
  <c r="L1358" i="38"/>
  <c r="L1357" i="38"/>
  <c r="L1356" i="38"/>
  <c r="L1355" i="38"/>
  <c r="L1354" i="38"/>
  <c r="L1353" i="38"/>
  <c r="L1352" i="38"/>
  <c r="L1351" i="38"/>
  <c r="L1350" i="38"/>
  <c r="L1349" i="38"/>
  <c r="L1348" i="38"/>
  <c r="L1347" i="38"/>
  <c r="L1346" i="38"/>
  <c r="L1345" i="38"/>
  <c r="L1344" i="38"/>
  <c r="L1343" i="38"/>
  <c r="L1342" i="38"/>
  <c r="L1341" i="38"/>
  <c r="L1340" i="38"/>
  <c r="L1339" i="38"/>
  <c r="L1338" i="38"/>
  <c r="L1337" i="38"/>
  <c r="L1336" i="38"/>
  <c r="L1335" i="38"/>
  <c r="L1334" i="38"/>
  <c r="L1333" i="38"/>
  <c r="L1332" i="38"/>
  <c r="L1331" i="38"/>
  <c r="L1330" i="38"/>
  <c r="L1329" i="38"/>
  <c r="L1328" i="38"/>
  <c r="L1327" i="38"/>
  <c r="L1326" i="38"/>
  <c r="L1325" i="38"/>
  <c r="L1324" i="38"/>
  <c r="L1323" i="38"/>
  <c r="L1322" i="38"/>
  <c r="L1321" i="38"/>
  <c r="L1320" i="38"/>
  <c r="L1319" i="38"/>
  <c r="L1318" i="38"/>
  <c r="L1317" i="38"/>
  <c r="L1316" i="38"/>
  <c r="L1315" i="38"/>
  <c r="L1314" i="38"/>
  <c r="L1313" i="38"/>
  <c r="L1312" i="38"/>
  <c r="L1311" i="38"/>
  <c r="L1310" i="38"/>
  <c r="L1309" i="38"/>
  <c r="L1308" i="38"/>
  <c r="L1307" i="38"/>
  <c r="L1306" i="38"/>
  <c r="L1305" i="38"/>
  <c r="L1304" i="38"/>
  <c r="L1303" i="38"/>
  <c r="L1302" i="38"/>
  <c r="L1301" i="38"/>
  <c r="L1300" i="38"/>
  <c r="L1299" i="38"/>
  <c r="L1298" i="38"/>
  <c r="L1297" i="38"/>
  <c r="L1296" i="38"/>
  <c r="L1295" i="38"/>
  <c r="L1294" i="38"/>
  <c r="L1293" i="38"/>
  <c r="L1292" i="38"/>
  <c r="L1291" i="38"/>
  <c r="L1290" i="38"/>
  <c r="L1289" i="38"/>
  <c r="L1288" i="38"/>
  <c r="L1287" i="38"/>
  <c r="L1286" i="38"/>
  <c r="L1285" i="38"/>
  <c r="L1284" i="38"/>
  <c r="L1283" i="38"/>
  <c r="L1282" i="38"/>
  <c r="L1281" i="38"/>
  <c r="L1280" i="38"/>
  <c r="L1279" i="38"/>
  <c r="L1278" i="38"/>
  <c r="L1277" i="38"/>
  <c r="L1276" i="38"/>
  <c r="L1275" i="38"/>
  <c r="L1274" i="38"/>
  <c r="L1273" i="38"/>
  <c r="L1272" i="38"/>
  <c r="L1271" i="38"/>
  <c r="L1270" i="38"/>
  <c r="L1269" i="38"/>
  <c r="L1268" i="38"/>
  <c r="L1267" i="38"/>
  <c r="L1266" i="38"/>
  <c r="L1265" i="38"/>
  <c r="L1264" i="38"/>
  <c r="L1263" i="38"/>
  <c r="L1262" i="38"/>
  <c r="L1261" i="38"/>
  <c r="L1260" i="38"/>
  <c r="L1259" i="38"/>
  <c r="L1258" i="38"/>
  <c r="L1257" i="38"/>
  <c r="L1256" i="38"/>
  <c r="L1255" i="38"/>
  <c r="L1254" i="38"/>
  <c r="L1253" i="38"/>
  <c r="L1252" i="38"/>
  <c r="L1251" i="38"/>
  <c r="L1250" i="38"/>
  <c r="L1249" i="38"/>
  <c r="L1248" i="38"/>
  <c r="L1247" i="38"/>
  <c r="L1246" i="38"/>
  <c r="L1245" i="38"/>
  <c r="L1244" i="38"/>
  <c r="L1243" i="38"/>
  <c r="L1242" i="38"/>
  <c r="L1241" i="38"/>
  <c r="L1240" i="38"/>
  <c r="L1239" i="38"/>
  <c r="L1238" i="38"/>
  <c r="L1237" i="38"/>
  <c r="L1236" i="38"/>
  <c r="L1235" i="38"/>
  <c r="L1234" i="38"/>
  <c r="L1233" i="38"/>
  <c r="L1232" i="38"/>
  <c r="L1231" i="38"/>
  <c r="L1230" i="38"/>
  <c r="L1229" i="38"/>
  <c r="L1228" i="38"/>
  <c r="L1227" i="38"/>
  <c r="L1226" i="38"/>
  <c r="L1225" i="38"/>
  <c r="L1224" i="38"/>
  <c r="L1223" i="38"/>
  <c r="L1222" i="38"/>
  <c r="L1221" i="38"/>
  <c r="L1220" i="38"/>
  <c r="L1219" i="38"/>
  <c r="L1218" i="38"/>
  <c r="L1217" i="38"/>
  <c r="L1216" i="38"/>
  <c r="L1215" i="38"/>
  <c r="L1214" i="38"/>
  <c r="L1213" i="38"/>
  <c r="L1212" i="38"/>
  <c r="L1211" i="38"/>
  <c r="L1210" i="38"/>
  <c r="L1209" i="38"/>
  <c r="L1208" i="38"/>
  <c r="L1207" i="38"/>
  <c r="L1206" i="38"/>
  <c r="L1205" i="38"/>
  <c r="L1204" i="38"/>
  <c r="L1203" i="38"/>
  <c r="L1202" i="38"/>
  <c r="L1201" i="38"/>
  <c r="L1200" i="38"/>
  <c r="L1199" i="38"/>
  <c r="L1198" i="38"/>
  <c r="L1197" i="38"/>
  <c r="L1196" i="38"/>
  <c r="L1195" i="38"/>
  <c r="L1194" i="38"/>
  <c r="L1193" i="38"/>
  <c r="L1192" i="38"/>
  <c r="L1191" i="38"/>
  <c r="L1190" i="38"/>
  <c r="L1189" i="38"/>
  <c r="L1188" i="38"/>
  <c r="L1187" i="38"/>
  <c r="L1186" i="38"/>
  <c r="L1185" i="38"/>
  <c r="L1184" i="38"/>
  <c r="L1183" i="38"/>
  <c r="L1182" i="38"/>
  <c r="L1181" i="38"/>
  <c r="L1180" i="38"/>
  <c r="L1179" i="38"/>
  <c r="L1178" i="38"/>
  <c r="L1177" i="38"/>
  <c r="L1176" i="38"/>
  <c r="L1175" i="38"/>
  <c r="L1174" i="38"/>
  <c r="L1173" i="38"/>
  <c r="L1172" i="38"/>
  <c r="L1171" i="38"/>
  <c r="L1170" i="38"/>
  <c r="L1169" i="38"/>
  <c r="L1168" i="38"/>
  <c r="L1167" i="38"/>
  <c r="L1166" i="38"/>
  <c r="L1165" i="38"/>
  <c r="L1164" i="38"/>
  <c r="L1163" i="38"/>
  <c r="L1162" i="38"/>
  <c r="L1161" i="38"/>
  <c r="L1160" i="38"/>
  <c r="L1159" i="38"/>
  <c r="L1158" i="38"/>
  <c r="L1157" i="38"/>
  <c r="L1156" i="38"/>
  <c r="L1155" i="38"/>
  <c r="L1154" i="38"/>
  <c r="L1153" i="38"/>
  <c r="L1152" i="38"/>
  <c r="L1151" i="38"/>
  <c r="L1150" i="38"/>
  <c r="L1149" i="38"/>
  <c r="L1148" i="38"/>
  <c r="L1147" i="38"/>
  <c r="L1146" i="38"/>
  <c r="L1145" i="38"/>
  <c r="L1144" i="38"/>
  <c r="L1143" i="38"/>
  <c r="L1142" i="38"/>
  <c r="L1141" i="38"/>
  <c r="L1140" i="38"/>
  <c r="L1139" i="38"/>
  <c r="L1138" i="38"/>
  <c r="L1137" i="38"/>
  <c r="L1136" i="38"/>
  <c r="L1135" i="38"/>
  <c r="L1134" i="38"/>
  <c r="L1133" i="38"/>
  <c r="L1132" i="38"/>
  <c r="L1131" i="38"/>
  <c r="L1130" i="38"/>
  <c r="L1129" i="38"/>
  <c r="L1128" i="38"/>
  <c r="L1127" i="38"/>
  <c r="L1126" i="38"/>
  <c r="L1125" i="38"/>
  <c r="L1124" i="38"/>
  <c r="L1123" i="38"/>
  <c r="L1122" i="38"/>
  <c r="L1121" i="38"/>
  <c r="L1120" i="38"/>
  <c r="L1119" i="38"/>
  <c r="L1118" i="38"/>
  <c r="L1117" i="38"/>
  <c r="L1116" i="38"/>
  <c r="L1115" i="38"/>
  <c r="L1114" i="38"/>
  <c r="L1113" i="38"/>
  <c r="L1112" i="38"/>
  <c r="L1111" i="38"/>
  <c r="L1110" i="38"/>
  <c r="L1109" i="38"/>
  <c r="L1108" i="38"/>
  <c r="L1107" i="38"/>
  <c r="L1106" i="38"/>
  <c r="L1105" i="38"/>
  <c r="L1104" i="38"/>
  <c r="L1103" i="38"/>
  <c r="L1102" i="38"/>
  <c r="L1101" i="38"/>
  <c r="L1100" i="38"/>
  <c r="L1099" i="38"/>
  <c r="L1098" i="38"/>
  <c r="L1097" i="38"/>
  <c r="L1096" i="38"/>
  <c r="L1095" i="38"/>
  <c r="L1094" i="38"/>
  <c r="L1093" i="38"/>
  <c r="L1092" i="38"/>
  <c r="L1091" i="38"/>
  <c r="L1090" i="38"/>
  <c r="L1089" i="38"/>
  <c r="L1088" i="38"/>
  <c r="L1087" i="38"/>
  <c r="L1086" i="38"/>
  <c r="L1085" i="38"/>
  <c r="L1084" i="38"/>
  <c r="L1083" i="38"/>
  <c r="L1082" i="38"/>
  <c r="L1081" i="38"/>
  <c r="L1080" i="38"/>
  <c r="L1079" i="38"/>
  <c r="L1078" i="38"/>
  <c r="L1077" i="38"/>
  <c r="L1076" i="38"/>
  <c r="L1075" i="38"/>
  <c r="L1074" i="38"/>
  <c r="L1073" i="38"/>
  <c r="L1072" i="38"/>
  <c r="L1071" i="38"/>
  <c r="L1070" i="38"/>
  <c r="L1069" i="38"/>
  <c r="L1068" i="38"/>
  <c r="L1067" i="38"/>
  <c r="L1066" i="38"/>
  <c r="L1065" i="38"/>
  <c r="L1064" i="38"/>
  <c r="L1063" i="38"/>
  <c r="L1062" i="38"/>
  <c r="L1061" i="38"/>
  <c r="L1060" i="38"/>
  <c r="L1059" i="38"/>
  <c r="L1058" i="38"/>
  <c r="L1057" i="38"/>
  <c r="L1056" i="38"/>
  <c r="L1055" i="38"/>
  <c r="L1054" i="38"/>
  <c r="L1053" i="38"/>
  <c r="L1052" i="38"/>
  <c r="L1051" i="38"/>
  <c r="L1050" i="38"/>
  <c r="L1049" i="38"/>
  <c r="L1048" i="38"/>
  <c r="L1047" i="38"/>
  <c r="L1046" i="38"/>
  <c r="L1045" i="38"/>
  <c r="L1044" i="38"/>
  <c r="L1043" i="38"/>
  <c r="L1042" i="38"/>
  <c r="L1041" i="38"/>
  <c r="L1040" i="38"/>
  <c r="L1039" i="38"/>
  <c r="L1038" i="38"/>
  <c r="L1037" i="38"/>
  <c r="L1036" i="38"/>
  <c r="L1035" i="38"/>
  <c r="L1034" i="38"/>
  <c r="L1033" i="38"/>
  <c r="L1032" i="38"/>
  <c r="L1031" i="38"/>
  <c r="L1030" i="38"/>
  <c r="L1029" i="38"/>
  <c r="L1028" i="38"/>
  <c r="L1027" i="38"/>
  <c r="L1026" i="38"/>
  <c r="L1025" i="38"/>
  <c r="L1024" i="38"/>
  <c r="L1023" i="38"/>
  <c r="L1022" i="38"/>
  <c r="L1021" i="38"/>
  <c r="L1020" i="38"/>
  <c r="L1019" i="38"/>
  <c r="L1018" i="38"/>
  <c r="L1017" i="38"/>
  <c r="L1016" i="38"/>
  <c r="L1015" i="38"/>
  <c r="L1014" i="38"/>
  <c r="L1013" i="38"/>
  <c r="L1012" i="38"/>
  <c r="L1011" i="38"/>
  <c r="L1010" i="38"/>
  <c r="L1009" i="38"/>
  <c r="L1008" i="38"/>
  <c r="L1007" i="38"/>
  <c r="L1006" i="38"/>
  <c r="L1005" i="38"/>
  <c r="L1004" i="38"/>
  <c r="L1003" i="38"/>
  <c r="L1002" i="38"/>
  <c r="L1001" i="38"/>
  <c r="L1000" i="38"/>
  <c r="L999" i="38"/>
  <c r="L998" i="38"/>
  <c r="L997" i="38"/>
  <c r="L996" i="38"/>
  <c r="L995" i="38"/>
  <c r="L994" i="38"/>
  <c r="L993" i="38"/>
  <c r="L992" i="38"/>
  <c r="L991" i="38"/>
  <c r="L990" i="38"/>
  <c r="L989" i="38"/>
  <c r="L988" i="38"/>
  <c r="L987" i="38"/>
  <c r="L986" i="38"/>
  <c r="L985" i="38"/>
  <c r="L984" i="38"/>
  <c r="L983" i="38"/>
  <c r="L982" i="38"/>
  <c r="L981" i="38"/>
  <c r="L980" i="38"/>
  <c r="L979" i="38"/>
  <c r="L978" i="38"/>
  <c r="L977" i="38"/>
  <c r="L976" i="38"/>
  <c r="L975" i="38"/>
  <c r="L974" i="38"/>
  <c r="L973" i="38"/>
  <c r="L972" i="38"/>
  <c r="L971" i="38"/>
  <c r="L970" i="38"/>
  <c r="L969" i="38"/>
  <c r="L968" i="38"/>
  <c r="L967" i="38"/>
  <c r="L966" i="38"/>
  <c r="L965" i="38"/>
  <c r="L964" i="38"/>
  <c r="L963" i="38"/>
  <c r="L962" i="38"/>
  <c r="L961" i="38"/>
  <c r="L960" i="38"/>
  <c r="L959" i="38"/>
  <c r="L958" i="38"/>
  <c r="L957" i="38"/>
  <c r="L956" i="38"/>
  <c r="L955" i="38"/>
  <c r="L954" i="38"/>
  <c r="L953" i="38"/>
  <c r="L952" i="38"/>
  <c r="L951" i="38"/>
  <c r="L950" i="38"/>
  <c r="L949" i="38"/>
  <c r="L948" i="38"/>
  <c r="L947" i="38"/>
  <c r="L946" i="38"/>
  <c r="L945" i="38"/>
  <c r="L944" i="38"/>
  <c r="L943" i="38"/>
  <c r="L942" i="38"/>
  <c r="L941" i="38"/>
  <c r="L940" i="38"/>
  <c r="L939" i="38"/>
  <c r="L938" i="38"/>
  <c r="L937" i="38"/>
  <c r="L936" i="38"/>
  <c r="L935" i="38"/>
  <c r="L934" i="38"/>
  <c r="L933" i="38"/>
  <c r="L932" i="38"/>
  <c r="L931" i="38"/>
  <c r="L930" i="38"/>
  <c r="L929" i="38"/>
  <c r="L928" i="38"/>
  <c r="L927" i="38"/>
  <c r="L926" i="38"/>
  <c r="L925" i="38"/>
  <c r="L924" i="38"/>
  <c r="L923" i="38"/>
  <c r="L922" i="38"/>
  <c r="L921" i="38"/>
  <c r="L920" i="38"/>
  <c r="L919" i="38"/>
  <c r="L918" i="38"/>
  <c r="L917" i="38"/>
  <c r="L916" i="38"/>
  <c r="L915" i="38"/>
  <c r="L914" i="38"/>
  <c r="L913" i="38"/>
  <c r="L912" i="38"/>
  <c r="L911" i="38"/>
  <c r="L910" i="38"/>
  <c r="L909" i="38"/>
  <c r="L908" i="38"/>
  <c r="L907" i="38"/>
  <c r="L906" i="38"/>
  <c r="L905" i="38"/>
  <c r="L904" i="38"/>
  <c r="L903" i="38"/>
  <c r="L902" i="38"/>
  <c r="L901" i="38"/>
  <c r="L900" i="38"/>
  <c r="L899" i="38"/>
  <c r="L898" i="38"/>
  <c r="L897" i="38"/>
  <c r="L896" i="38"/>
  <c r="L895" i="38"/>
  <c r="L894" i="38"/>
  <c r="L893" i="38"/>
  <c r="L892" i="38"/>
  <c r="L891" i="38"/>
  <c r="L890" i="38"/>
  <c r="L889" i="38"/>
  <c r="L888" i="38"/>
  <c r="L887" i="38"/>
  <c r="L886" i="38"/>
  <c r="L885" i="38"/>
  <c r="L884" i="38"/>
  <c r="L883" i="38"/>
  <c r="L882" i="38"/>
  <c r="L881" i="38"/>
  <c r="L880" i="38"/>
  <c r="L879" i="38"/>
  <c r="L878" i="38"/>
  <c r="L877" i="38"/>
  <c r="L876" i="38"/>
  <c r="L875" i="38"/>
  <c r="L874" i="38"/>
  <c r="L873" i="38"/>
  <c r="L872" i="38"/>
  <c r="L871" i="38"/>
  <c r="L870" i="38"/>
  <c r="L869" i="38"/>
  <c r="L868" i="38"/>
  <c r="L867" i="38"/>
  <c r="L866" i="38"/>
  <c r="L865" i="38"/>
  <c r="L864" i="38"/>
  <c r="L863" i="38"/>
  <c r="L862" i="38"/>
  <c r="L861" i="38"/>
  <c r="L860" i="38"/>
  <c r="L859" i="38"/>
  <c r="L858" i="38"/>
  <c r="L857" i="38"/>
  <c r="L856" i="38"/>
  <c r="L855" i="38"/>
  <c r="L854" i="38"/>
  <c r="L853" i="38"/>
  <c r="L852" i="38"/>
  <c r="L851" i="38"/>
  <c r="L850" i="38"/>
  <c r="L849" i="38"/>
  <c r="L848" i="38"/>
  <c r="L847" i="38"/>
  <c r="L846" i="38"/>
  <c r="L845" i="38"/>
  <c r="L844" i="38"/>
  <c r="L843" i="38"/>
  <c r="L842" i="38"/>
  <c r="L841" i="38"/>
  <c r="L840" i="38"/>
  <c r="L839" i="38"/>
  <c r="L838" i="38"/>
  <c r="L837" i="38"/>
  <c r="L836" i="38"/>
  <c r="L835" i="38"/>
  <c r="L834" i="38"/>
  <c r="L833" i="38"/>
  <c r="L832" i="38"/>
  <c r="L831" i="38"/>
  <c r="L830" i="38"/>
  <c r="L829" i="38"/>
  <c r="L828" i="38"/>
  <c r="L827" i="38"/>
  <c r="L826" i="38"/>
  <c r="L825" i="38"/>
  <c r="L824" i="38"/>
  <c r="L823" i="38"/>
  <c r="L822" i="38"/>
  <c r="L821" i="38"/>
  <c r="L820" i="38"/>
  <c r="L819" i="38"/>
  <c r="L818" i="38"/>
  <c r="L817" i="38"/>
  <c r="L816" i="38"/>
  <c r="L815" i="38"/>
  <c r="L814" i="38"/>
  <c r="L813" i="38"/>
  <c r="L812" i="38"/>
  <c r="L811" i="38"/>
  <c r="L810" i="38"/>
  <c r="L809" i="38"/>
  <c r="L808" i="38"/>
  <c r="L807" i="38"/>
  <c r="L806" i="38"/>
  <c r="L805" i="38"/>
  <c r="L804" i="38"/>
  <c r="L803" i="38"/>
  <c r="L802" i="38"/>
  <c r="L801" i="38"/>
  <c r="L800" i="38"/>
  <c r="L799" i="38"/>
  <c r="L798" i="38"/>
  <c r="L797" i="38"/>
  <c r="L796" i="38"/>
  <c r="L795" i="38"/>
  <c r="L794" i="38"/>
  <c r="L793" i="38"/>
  <c r="L792" i="38"/>
  <c r="L791" i="38"/>
  <c r="L790" i="38"/>
  <c r="L789" i="38"/>
  <c r="L788" i="38"/>
  <c r="L787" i="38"/>
  <c r="L786" i="38"/>
  <c r="L785" i="38"/>
  <c r="L784" i="38"/>
  <c r="L783" i="38"/>
  <c r="L782" i="38"/>
  <c r="L781" i="38"/>
  <c r="L780" i="38"/>
  <c r="L779" i="38"/>
  <c r="L778" i="38"/>
  <c r="L777" i="38"/>
  <c r="L776" i="38"/>
  <c r="L775" i="38"/>
  <c r="L774" i="38"/>
  <c r="L773" i="38"/>
  <c r="L772" i="38"/>
  <c r="L771" i="38"/>
  <c r="L770" i="38"/>
  <c r="L769" i="38"/>
  <c r="L768" i="38"/>
  <c r="L767" i="38"/>
  <c r="L766" i="38"/>
  <c r="L765" i="38"/>
  <c r="L764" i="38"/>
  <c r="L763" i="38"/>
  <c r="L762" i="38"/>
  <c r="L761" i="38"/>
  <c r="L760" i="38"/>
  <c r="L759" i="38"/>
  <c r="L758" i="38"/>
  <c r="L757" i="38"/>
  <c r="L756" i="38"/>
  <c r="L755" i="38"/>
  <c r="L754" i="38"/>
  <c r="L753" i="38"/>
  <c r="L752" i="38"/>
  <c r="L751" i="38"/>
  <c r="L750" i="38"/>
  <c r="L749" i="38"/>
  <c r="L748" i="38"/>
  <c r="L747" i="38"/>
  <c r="L746" i="38"/>
  <c r="L745" i="38"/>
  <c r="L744" i="38"/>
  <c r="L743" i="38"/>
  <c r="L742" i="38"/>
  <c r="L741" i="38"/>
  <c r="L740" i="38"/>
  <c r="L739" i="38"/>
  <c r="L738" i="38"/>
  <c r="L737" i="38"/>
  <c r="L736" i="38"/>
  <c r="L735" i="38"/>
  <c r="L734" i="38"/>
  <c r="L733" i="38"/>
  <c r="L732" i="38"/>
  <c r="L731" i="38"/>
  <c r="L730" i="38"/>
  <c r="L729" i="38"/>
  <c r="L728" i="38"/>
  <c r="L727" i="38"/>
  <c r="L726" i="38"/>
  <c r="L725" i="38"/>
  <c r="L724" i="38"/>
  <c r="L723" i="38"/>
  <c r="L722" i="38"/>
  <c r="L721" i="38"/>
  <c r="L720" i="38"/>
  <c r="L719" i="38"/>
  <c r="L718" i="38"/>
  <c r="L717" i="38"/>
  <c r="L716" i="38"/>
  <c r="L715" i="38"/>
  <c r="L714" i="38"/>
  <c r="L713" i="38"/>
  <c r="L712" i="38"/>
  <c r="L711" i="38"/>
  <c r="L710" i="38"/>
  <c r="L709" i="38"/>
  <c r="L708" i="38"/>
  <c r="L707" i="38"/>
  <c r="L706" i="38"/>
  <c r="L705" i="38"/>
  <c r="L704" i="38"/>
  <c r="L703" i="38"/>
  <c r="L702" i="38"/>
  <c r="L701" i="38"/>
  <c r="L700" i="38"/>
  <c r="L699" i="38"/>
  <c r="L698" i="38"/>
  <c r="L697" i="38"/>
  <c r="L696" i="38"/>
  <c r="L695" i="38"/>
  <c r="L694" i="38"/>
  <c r="L693" i="38"/>
  <c r="L692" i="38"/>
  <c r="L691" i="38"/>
  <c r="L690" i="38"/>
  <c r="L689" i="38"/>
  <c r="L688" i="38"/>
  <c r="L687" i="38"/>
  <c r="L686" i="38"/>
  <c r="L685" i="38"/>
  <c r="L684" i="38"/>
  <c r="L683" i="38"/>
  <c r="L682" i="38"/>
  <c r="L681" i="38"/>
  <c r="L680" i="38"/>
  <c r="L679" i="38"/>
  <c r="L678" i="38"/>
  <c r="L677" i="38"/>
  <c r="L676" i="38"/>
  <c r="L675" i="38"/>
  <c r="L674" i="38"/>
  <c r="L673" i="38"/>
  <c r="L672" i="38"/>
  <c r="L671" i="38"/>
  <c r="L670" i="38"/>
  <c r="L669" i="38"/>
  <c r="L668" i="38"/>
  <c r="L667" i="38"/>
  <c r="L666" i="38"/>
  <c r="L665" i="38"/>
  <c r="L664" i="38"/>
  <c r="L663" i="38"/>
  <c r="L662" i="38"/>
  <c r="L661" i="38"/>
  <c r="L660" i="38"/>
  <c r="L659" i="38"/>
  <c r="L658" i="38"/>
  <c r="L657" i="38"/>
  <c r="L656" i="38"/>
  <c r="L655" i="38"/>
  <c r="L654" i="38"/>
  <c r="L653" i="38"/>
  <c r="L652" i="38"/>
  <c r="L651" i="38"/>
  <c r="L650" i="38"/>
  <c r="L649" i="38"/>
  <c r="L648" i="38"/>
  <c r="L647" i="38"/>
  <c r="L646" i="38"/>
  <c r="L645" i="38"/>
  <c r="L644" i="38"/>
  <c r="L643" i="38"/>
  <c r="L642" i="38"/>
  <c r="L641" i="38"/>
  <c r="L640" i="38"/>
  <c r="L639" i="38"/>
  <c r="L638" i="38"/>
  <c r="L637" i="38"/>
  <c r="L636" i="38"/>
  <c r="L635" i="38"/>
  <c r="L634" i="38"/>
  <c r="L633" i="38"/>
  <c r="L632" i="38"/>
  <c r="L631" i="38"/>
  <c r="L630" i="38"/>
  <c r="L629" i="38"/>
  <c r="L628" i="38"/>
  <c r="L627" i="38"/>
  <c r="L626" i="38"/>
  <c r="L625" i="38"/>
  <c r="L624" i="38"/>
  <c r="L623" i="38"/>
  <c r="L622" i="38"/>
  <c r="L621" i="38"/>
  <c r="L620" i="38"/>
  <c r="L619" i="38"/>
  <c r="L618" i="38"/>
  <c r="L617" i="38"/>
  <c r="L616" i="38"/>
  <c r="L615" i="38"/>
  <c r="L614" i="38"/>
  <c r="L613" i="38"/>
  <c r="L612" i="38"/>
  <c r="L611" i="38"/>
  <c r="L610" i="38"/>
  <c r="L609" i="38"/>
  <c r="L608" i="38"/>
  <c r="L607" i="38"/>
  <c r="L606" i="38"/>
  <c r="L605" i="38"/>
  <c r="L604" i="38"/>
  <c r="L603" i="38"/>
  <c r="L602" i="38"/>
  <c r="L601" i="38"/>
  <c r="L600" i="38"/>
  <c r="L599" i="38"/>
  <c r="L598" i="38"/>
  <c r="L597" i="38"/>
  <c r="L596" i="38"/>
  <c r="L595" i="38"/>
  <c r="L594" i="38"/>
  <c r="L593" i="38"/>
  <c r="L592" i="38"/>
  <c r="L591" i="38"/>
  <c r="L590" i="38"/>
  <c r="L589" i="38"/>
  <c r="L588" i="38"/>
  <c r="L587" i="38"/>
  <c r="L586" i="38"/>
  <c r="L585" i="38"/>
  <c r="L584" i="38"/>
  <c r="L583" i="38"/>
  <c r="L582" i="38"/>
  <c r="L581" i="38"/>
  <c r="L580" i="38"/>
  <c r="L579" i="38"/>
  <c r="L578" i="38"/>
  <c r="L577" i="38"/>
  <c r="L576" i="38"/>
  <c r="L575" i="38"/>
  <c r="L574" i="38"/>
  <c r="L573" i="38"/>
  <c r="L572" i="38"/>
  <c r="L571" i="38"/>
  <c r="L570" i="38"/>
  <c r="L569" i="38"/>
  <c r="L568" i="38"/>
  <c r="L567" i="38"/>
  <c r="L566" i="38"/>
  <c r="L565" i="38"/>
  <c r="L564" i="38"/>
  <c r="L563" i="38"/>
  <c r="L562" i="38"/>
  <c r="L561" i="38"/>
  <c r="L560" i="38"/>
  <c r="L559" i="38"/>
  <c r="L558" i="38"/>
  <c r="L557" i="38"/>
  <c r="L556" i="38"/>
  <c r="L555" i="38"/>
  <c r="L554" i="38"/>
  <c r="L553" i="38"/>
  <c r="L552" i="38"/>
  <c r="L551" i="38"/>
  <c r="L550" i="38"/>
  <c r="L549" i="38"/>
  <c r="L548" i="38"/>
  <c r="L547" i="38"/>
  <c r="L546" i="38"/>
  <c r="L545" i="38"/>
  <c r="L544" i="38"/>
  <c r="L543" i="38"/>
  <c r="L542" i="38"/>
  <c r="L541" i="38"/>
  <c r="L540" i="38"/>
  <c r="L539" i="38"/>
  <c r="L538" i="38"/>
  <c r="L537" i="38"/>
  <c r="L536" i="38"/>
  <c r="L535" i="38"/>
  <c r="L534" i="38"/>
  <c r="L533" i="38"/>
  <c r="L532" i="38"/>
  <c r="L531" i="38"/>
  <c r="L530" i="38"/>
  <c r="L529" i="38"/>
  <c r="L528" i="38"/>
  <c r="L527" i="38"/>
  <c r="L526" i="38"/>
  <c r="L525" i="38"/>
  <c r="L524" i="38"/>
  <c r="L523" i="38"/>
  <c r="L522" i="38"/>
  <c r="L521" i="38"/>
  <c r="L520" i="38"/>
  <c r="L519" i="38"/>
  <c r="L518" i="38"/>
  <c r="L517" i="38"/>
  <c r="L516" i="38"/>
  <c r="L515" i="38"/>
  <c r="L514" i="38"/>
  <c r="L513" i="38"/>
  <c r="L512" i="38"/>
  <c r="L511" i="38"/>
  <c r="L510" i="38"/>
  <c r="L509" i="38"/>
  <c r="L508" i="38"/>
  <c r="L507" i="38"/>
  <c r="L506" i="38"/>
  <c r="L505" i="38"/>
  <c r="L504" i="38"/>
  <c r="L503" i="38"/>
  <c r="L502" i="38"/>
  <c r="L501" i="38"/>
  <c r="L500" i="38"/>
  <c r="L499" i="38"/>
  <c r="L498" i="38"/>
  <c r="L497" i="38"/>
  <c r="L496" i="38"/>
  <c r="L495" i="38"/>
  <c r="L494" i="38"/>
  <c r="L493" i="38"/>
  <c r="L492" i="38"/>
  <c r="L491" i="38"/>
  <c r="L490" i="38"/>
  <c r="L489" i="38"/>
  <c r="L488" i="38"/>
  <c r="L487" i="38"/>
  <c r="L486" i="38"/>
  <c r="L485" i="38"/>
  <c r="L484" i="38"/>
  <c r="L483" i="38"/>
  <c r="L482" i="38"/>
  <c r="L481" i="38"/>
  <c r="L480" i="38"/>
  <c r="L479" i="38"/>
  <c r="L478" i="38"/>
  <c r="L477" i="38"/>
  <c r="L476" i="38"/>
  <c r="L475" i="38"/>
  <c r="L474" i="38"/>
  <c r="L473" i="38"/>
  <c r="L472" i="38"/>
  <c r="L471" i="38"/>
  <c r="L470" i="38"/>
  <c r="L469" i="38"/>
  <c r="L468" i="38"/>
  <c r="L467" i="38"/>
  <c r="L466" i="38"/>
  <c r="L465" i="38"/>
  <c r="L464" i="38"/>
  <c r="L463" i="38"/>
  <c r="L462" i="38"/>
  <c r="L461" i="38"/>
  <c r="L460" i="38"/>
  <c r="L459" i="38"/>
  <c r="L458" i="38"/>
  <c r="L457" i="38"/>
  <c r="L456" i="38"/>
  <c r="L455" i="38"/>
  <c r="L454" i="38"/>
  <c r="L453" i="38"/>
  <c r="L452" i="38"/>
  <c r="L451" i="38"/>
  <c r="L450" i="38"/>
  <c r="L449" i="38"/>
  <c r="L448" i="38"/>
  <c r="L447" i="38"/>
  <c r="L446" i="38"/>
  <c r="L445" i="38"/>
  <c r="L444" i="38"/>
  <c r="L443" i="38"/>
  <c r="L442" i="38"/>
  <c r="L441" i="38"/>
  <c r="L440" i="38"/>
  <c r="L439" i="38"/>
  <c r="L438" i="38"/>
  <c r="L437" i="38"/>
  <c r="L436" i="38"/>
  <c r="L435" i="38"/>
  <c r="L434" i="38"/>
  <c r="L433" i="38"/>
  <c r="L432" i="38"/>
  <c r="L431" i="38"/>
  <c r="L430" i="38"/>
  <c r="L429" i="38"/>
  <c r="L428" i="38"/>
  <c r="L427" i="38"/>
  <c r="L426" i="38"/>
  <c r="L425" i="38"/>
  <c r="L424" i="38"/>
  <c r="L423" i="38"/>
  <c r="L422" i="38"/>
  <c r="L421" i="38"/>
  <c r="L420" i="38"/>
  <c r="L419" i="38"/>
  <c r="L418" i="38"/>
  <c r="L417" i="38"/>
  <c r="L416" i="38"/>
  <c r="L415" i="38"/>
  <c r="L414" i="38"/>
  <c r="L413" i="38"/>
  <c r="L412" i="38"/>
  <c r="L411" i="38"/>
  <c r="L410" i="38"/>
  <c r="L409" i="38"/>
  <c r="L408" i="38"/>
  <c r="L407" i="38"/>
  <c r="L406" i="38"/>
  <c r="L405" i="38"/>
  <c r="L404" i="38"/>
  <c r="L403" i="38"/>
  <c r="L402" i="38"/>
  <c r="L401" i="38"/>
  <c r="L400" i="38"/>
  <c r="L399" i="38"/>
  <c r="L398" i="38"/>
  <c r="L397" i="38"/>
  <c r="L396" i="38"/>
  <c r="L395" i="38"/>
  <c r="L394" i="38"/>
  <c r="L393" i="38"/>
  <c r="L392" i="38"/>
  <c r="L391" i="38"/>
  <c r="L390" i="38"/>
  <c r="L389" i="38"/>
  <c r="L388" i="38"/>
  <c r="L387" i="38"/>
  <c r="L386" i="38"/>
  <c r="L385" i="38"/>
  <c r="L384" i="38"/>
  <c r="L383" i="38"/>
  <c r="L382" i="38"/>
  <c r="L381" i="38"/>
  <c r="L380" i="38"/>
  <c r="L379" i="38"/>
  <c r="L378" i="38"/>
  <c r="L377" i="38"/>
  <c r="L376" i="38"/>
  <c r="L375" i="38"/>
  <c r="L374" i="38"/>
  <c r="L373" i="38"/>
  <c r="L372" i="38"/>
  <c r="L371" i="38"/>
  <c r="L370" i="38"/>
  <c r="L369" i="38"/>
  <c r="L368" i="38"/>
  <c r="L367" i="38"/>
  <c r="L366" i="38"/>
  <c r="L365" i="38"/>
  <c r="L364" i="38"/>
  <c r="L363" i="38"/>
  <c r="L362" i="38"/>
  <c r="L361" i="38"/>
  <c r="L360" i="38"/>
  <c r="L359" i="38"/>
  <c r="L358" i="38"/>
  <c r="L357" i="38"/>
  <c r="L356" i="38"/>
  <c r="L355" i="38"/>
  <c r="L354" i="38"/>
  <c r="L353" i="38"/>
  <c r="L352" i="38"/>
  <c r="L351" i="38"/>
  <c r="L350" i="38"/>
  <c r="L349" i="38"/>
  <c r="L348" i="38"/>
  <c r="L347" i="38"/>
  <c r="L346" i="38"/>
  <c r="L345" i="38"/>
  <c r="L344" i="38"/>
  <c r="L343" i="38"/>
  <c r="L342" i="38"/>
  <c r="L341" i="38"/>
  <c r="L340" i="38"/>
  <c r="L339" i="38"/>
  <c r="L338" i="38"/>
  <c r="L337" i="38"/>
  <c r="L336" i="38"/>
  <c r="L335" i="38"/>
  <c r="L334" i="38"/>
  <c r="L333" i="38"/>
  <c r="L332" i="38"/>
  <c r="L331" i="38"/>
  <c r="L330" i="38"/>
  <c r="L329" i="38"/>
  <c r="L328" i="38"/>
  <c r="L327" i="38"/>
  <c r="L326" i="38"/>
  <c r="L325" i="38"/>
  <c r="L324" i="38"/>
  <c r="L323" i="38"/>
  <c r="L322" i="38"/>
  <c r="L321" i="38"/>
  <c r="L320" i="38"/>
  <c r="L319" i="38"/>
  <c r="L318" i="38"/>
  <c r="L317" i="38"/>
  <c r="L316" i="38"/>
  <c r="L315" i="38"/>
  <c r="L314" i="38"/>
  <c r="L313" i="38"/>
  <c r="L312" i="38"/>
  <c r="L311" i="38"/>
  <c r="L310" i="38"/>
  <c r="L309" i="38"/>
  <c r="L308" i="38"/>
  <c r="L307" i="38"/>
  <c r="L306" i="38"/>
  <c r="L305" i="38"/>
  <c r="L304" i="38"/>
  <c r="L303" i="38"/>
  <c r="L302" i="38"/>
  <c r="L301" i="38"/>
  <c r="L300" i="38"/>
  <c r="L299" i="38"/>
  <c r="L298" i="38"/>
  <c r="L297" i="38"/>
  <c r="L296" i="38"/>
  <c r="L295" i="38"/>
  <c r="L294" i="38"/>
  <c r="L293" i="38"/>
  <c r="L292" i="38"/>
  <c r="L291" i="38"/>
  <c r="L290" i="38"/>
  <c r="L289" i="38"/>
  <c r="L288" i="38"/>
  <c r="L287" i="38"/>
  <c r="L286" i="38"/>
  <c r="L285" i="38"/>
  <c r="L284" i="38"/>
  <c r="L283" i="38"/>
  <c r="L282" i="38"/>
  <c r="L281" i="38"/>
  <c r="L280" i="38"/>
  <c r="L279" i="38"/>
  <c r="L278" i="38"/>
  <c r="L277" i="38"/>
  <c r="L276" i="38"/>
  <c r="L275" i="38"/>
  <c r="L274" i="38"/>
  <c r="L273" i="38"/>
  <c r="L272" i="38"/>
  <c r="L271" i="38"/>
  <c r="L270" i="38"/>
  <c r="L269" i="38"/>
  <c r="L268" i="38"/>
  <c r="L267" i="38"/>
  <c r="L266" i="38"/>
  <c r="L265" i="38"/>
  <c r="L264" i="38"/>
  <c r="L263" i="38"/>
  <c r="L262" i="38"/>
  <c r="L261" i="38"/>
  <c r="L260" i="38"/>
  <c r="L259" i="38"/>
  <c r="L258" i="38"/>
  <c r="L257" i="38"/>
  <c r="L256" i="38"/>
  <c r="L255" i="38"/>
  <c r="L254" i="38"/>
  <c r="L253" i="38"/>
  <c r="L252" i="38"/>
  <c r="L251" i="38"/>
  <c r="L250" i="38"/>
  <c r="L249" i="38"/>
  <c r="L248" i="38"/>
  <c r="L247" i="38"/>
  <c r="L246" i="38"/>
  <c r="L245" i="38"/>
  <c r="L244" i="38"/>
  <c r="L243" i="38"/>
  <c r="L242" i="38"/>
  <c r="L241" i="38"/>
  <c r="L240" i="38"/>
  <c r="L239" i="38"/>
  <c r="L238" i="38"/>
  <c r="L237" i="38"/>
  <c r="L236" i="38"/>
  <c r="L235" i="38"/>
  <c r="L234" i="38"/>
  <c r="L233" i="38"/>
  <c r="L232" i="38"/>
  <c r="L231" i="38"/>
  <c r="L230" i="38"/>
  <c r="L229" i="38"/>
  <c r="L228" i="38"/>
  <c r="L227" i="38"/>
  <c r="L226" i="38"/>
  <c r="L225" i="38"/>
  <c r="L224" i="38"/>
  <c r="L223" i="38"/>
  <c r="L222" i="38"/>
  <c r="L221" i="38"/>
  <c r="L220" i="38"/>
  <c r="L219" i="38"/>
  <c r="L218" i="38"/>
  <c r="L217" i="38"/>
  <c r="L216" i="38"/>
  <c r="L215" i="38"/>
  <c r="L214" i="38"/>
  <c r="L213" i="38"/>
  <c r="L212" i="38"/>
  <c r="L211" i="38"/>
  <c r="L210" i="38"/>
  <c r="L209" i="38"/>
  <c r="L208" i="38"/>
  <c r="L207" i="38"/>
  <c r="L206" i="38"/>
  <c r="L205" i="38"/>
  <c r="L204" i="38"/>
  <c r="L203" i="38"/>
  <c r="L202" i="38"/>
  <c r="L201" i="38"/>
  <c r="L200" i="38"/>
  <c r="L199" i="38"/>
  <c r="L198" i="38"/>
  <c r="L197" i="38"/>
  <c r="L196" i="38"/>
  <c r="L195" i="38"/>
  <c r="L194" i="38"/>
  <c r="L193" i="38"/>
  <c r="L192" i="38"/>
  <c r="L191" i="38"/>
  <c r="L190" i="38"/>
  <c r="L189" i="38"/>
  <c r="L188" i="38"/>
  <c r="L187" i="38"/>
  <c r="L186" i="38"/>
  <c r="L185" i="38"/>
  <c r="L184" i="38"/>
  <c r="L183" i="38"/>
  <c r="L182" i="38"/>
  <c r="L181" i="38"/>
  <c r="L180" i="38"/>
  <c r="L179" i="38"/>
  <c r="L178"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L60" i="38"/>
  <c r="L59" i="38"/>
  <c r="L58" i="38"/>
  <c r="L57" i="38"/>
  <c r="L56" i="38"/>
  <c r="L55" i="38"/>
  <c r="L54" i="38"/>
  <c r="L53" i="38"/>
  <c r="L52" i="38"/>
  <c r="L51" i="38"/>
  <c r="L50" i="38"/>
  <c r="L49" i="38"/>
  <c r="L48" i="38"/>
  <c r="L47" i="38"/>
  <c r="L46" i="38"/>
  <c r="L45" i="38"/>
  <c r="L44" i="38"/>
  <c r="L43" i="38"/>
  <c r="L42" i="38"/>
  <c r="L41" i="38"/>
  <c r="L40" i="38"/>
  <c r="L39" i="38"/>
  <c r="L38" i="38"/>
  <c r="L37" i="38"/>
  <c r="L36" i="38"/>
  <c r="L35" i="38"/>
  <c r="L34" i="38"/>
  <c r="L33" i="38"/>
  <c r="L32" i="38"/>
  <c r="L31" i="38"/>
  <c r="L30" i="38"/>
  <c r="L29" i="38"/>
  <c r="L28" i="38"/>
  <c r="L27" i="38"/>
  <c r="L26" i="38"/>
  <c r="L25" i="38"/>
  <c r="L24" i="38"/>
  <c r="L23" i="38"/>
  <c r="L22" i="38"/>
  <c r="L21" i="38"/>
  <c r="L20" i="38"/>
  <c r="L19" i="38"/>
  <c r="L18" i="38"/>
  <c r="L17" i="38"/>
  <c r="L16" i="38"/>
  <c r="L15" i="38"/>
  <c r="L14" i="38"/>
  <c r="L13" i="38"/>
  <c r="L12" i="38"/>
  <c r="L11" i="38"/>
  <c r="L10" i="38"/>
  <c r="L9" i="38"/>
  <c r="L8" i="38"/>
  <c r="L7" i="38"/>
  <c r="L6" i="38"/>
  <c r="L5" i="38"/>
  <c r="L4" i="38"/>
  <c r="L3" i="38"/>
  <c r="L2" i="38"/>
  <c r="E1273" i="13"/>
  <c r="D1273" i="13"/>
  <c r="E1347" i="13"/>
  <c r="D1347" i="13"/>
  <c r="E1291" i="13"/>
  <c r="D1291" i="13"/>
  <c r="E847" i="13"/>
  <c r="D847" i="13"/>
  <c r="E813" i="13"/>
  <c r="D813" i="13"/>
  <c r="E865" i="13"/>
  <c r="D865" i="13"/>
  <c r="E1156" i="13"/>
  <c r="D1156" i="13"/>
  <c r="E916" i="13"/>
  <c r="D916" i="13"/>
  <c r="E437" i="13"/>
  <c r="D437" i="13"/>
  <c r="E731" i="13"/>
  <c r="D731" i="13"/>
  <c r="E175" i="13"/>
  <c r="D175" i="13"/>
  <c r="E338" i="13"/>
  <c r="D338" i="13"/>
  <c r="E953" i="13"/>
  <c r="D953" i="13"/>
  <c r="E1306" i="13"/>
  <c r="D1306" i="13"/>
  <c r="E791" i="13"/>
  <c r="D791" i="13"/>
  <c r="E1217" i="13"/>
  <c r="D1217" i="13"/>
  <c r="E668" i="13"/>
  <c r="D668" i="13"/>
  <c r="E1040" i="13"/>
  <c r="D1040" i="13"/>
  <c r="E1415" i="13"/>
  <c r="D1415" i="13"/>
  <c r="E1271" i="13"/>
  <c r="D1271" i="13"/>
  <c r="E770" i="13"/>
  <c r="D770" i="13"/>
  <c r="E337" i="13"/>
  <c r="D337" i="13"/>
  <c r="E79" i="13"/>
  <c r="D79" i="13"/>
  <c r="E905" i="13"/>
  <c r="D905" i="13"/>
  <c r="E1477" i="13"/>
  <c r="D1477" i="13"/>
  <c r="E647" i="13"/>
  <c r="D647" i="13"/>
  <c r="E1084" i="13"/>
  <c r="D1084" i="13"/>
  <c r="E1343" i="13"/>
  <c r="D1343" i="13"/>
  <c r="E1072" i="13"/>
  <c r="D1072" i="13"/>
  <c r="E1570" i="13"/>
  <c r="D1570" i="13"/>
  <c r="E981" i="13"/>
  <c r="D981" i="13"/>
  <c r="E984" i="13"/>
  <c r="D984" i="13"/>
  <c r="E89" i="13"/>
  <c r="D89" i="13"/>
  <c r="E374" i="13"/>
  <c r="D374" i="13"/>
  <c r="E1433" i="13"/>
  <c r="D1433" i="13"/>
  <c r="E1003" i="13"/>
  <c r="D1003" i="13"/>
  <c r="E1341" i="13"/>
  <c r="D1341" i="13"/>
  <c r="E1521" i="13"/>
  <c r="D1521" i="13"/>
  <c r="E364" i="13"/>
  <c r="D364" i="13"/>
  <c r="E356" i="13"/>
  <c r="D356" i="13"/>
  <c r="E225" i="13"/>
  <c r="D225" i="13"/>
  <c r="E804" i="13"/>
  <c r="D804" i="13"/>
  <c r="E1449" i="13"/>
  <c r="D1449" i="13"/>
  <c r="E371" i="13"/>
  <c r="D371" i="13"/>
  <c r="E952" i="13"/>
  <c r="D952" i="13"/>
  <c r="E1384" i="13"/>
  <c r="D1384" i="13"/>
  <c r="E1425" i="13"/>
  <c r="D1425" i="13"/>
  <c r="E584" i="13"/>
  <c r="D584" i="13"/>
  <c r="E495" i="13"/>
  <c r="D495" i="13"/>
  <c r="E670" i="13"/>
  <c r="D670" i="13"/>
  <c r="E1001" i="13"/>
  <c r="D1001" i="13"/>
  <c r="E807" i="13"/>
  <c r="D807" i="13"/>
  <c r="E265" i="13"/>
  <c r="D265" i="13"/>
  <c r="E315" i="13"/>
  <c r="D315" i="13"/>
  <c r="E1151" i="13"/>
  <c r="D1151" i="13"/>
  <c r="E1325" i="13"/>
  <c r="D1325" i="13"/>
  <c r="E115" i="13"/>
  <c r="D115" i="13"/>
  <c r="E1206" i="13"/>
  <c r="D1206" i="13"/>
  <c r="E666" i="13"/>
  <c r="D666" i="13"/>
  <c r="E1408" i="13"/>
  <c r="D1408" i="13"/>
  <c r="E1274" i="13"/>
  <c r="D1274" i="13"/>
  <c r="E1569" i="13"/>
  <c r="D1569" i="13"/>
  <c r="E1566" i="13"/>
  <c r="D1566" i="13"/>
  <c r="E1562" i="13"/>
  <c r="D1562" i="13"/>
  <c r="E1563" i="13"/>
  <c r="D1563" i="13"/>
  <c r="E1564" i="13"/>
  <c r="D1564" i="13"/>
  <c r="E1559" i="13"/>
  <c r="D1559" i="13"/>
  <c r="E1560" i="13"/>
  <c r="D1560" i="13"/>
  <c r="E1550" i="13"/>
  <c r="D1550" i="13"/>
  <c r="E1554" i="13"/>
  <c r="D1554" i="13"/>
  <c r="E1553" i="13"/>
  <c r="D1553" i="13"/>
  <c r="E1410" i="13"/>
  <c r="D1410" i="13"/>
  <c r="E1411" i="13"/>
  <c r="D1411" i="13"/>
  <c r="E1416" i="13"/>
  <c r="D1416" i="13"/>
  <c r="E1620" i="13"/>
  <c r="D1620" i="13"/>
  <c r="E268" i="13"/>
  <c r="D268" i="13"/>
  <c r="E1187" i="13"/>
  <c r="D1187" i="13"/>
  <c r="E1278" i="13"/>
  <c r="D1278" i="13"/>
  <c r="E254" i="13"/>
  <c r="D254" i="13"/>
  <c r="E460" i="13"/>
  <c r="D460" i="13"/>
  <c r="E346" i="13"/>
  <c r="D346" i="13"/>
  <c r="E168" i="13"/>
  <c r="D168" i="13"/>
  <c r="E876" i="13"/>
  <c r="D876" i="13"/>
  <c r="E500" i="13"/>
  <c r="D500" i="13"/>
  <c r="E1364" i="13"/>
  <c r="D1364" i="13"/>
  <c r="E1020" i="13"/>
  <c r="D1020" i="13"/>
  <c r="E1385" i="13"/>
  <c r="D1385" i="13"/>
  <c r="E186" i="13"/>
  <c r="D186" i="13"/>
  <c r="E1127" i="13"/>
  <c r="D1127" i="13"/>
  <c r="E303" i="13"/>
  <c r="D303" i="13"/>
  <c r="E1061" i="13"/>
  <c r="D1061" i="13"/>
  <c r="E802" i="13"/>
  <c r="D802" i="13"/>
  <c r="E1066" i="13"/>
  <c r="D1066" i="13"/>
  <c r="E446" i="13"/>
  <c r="D446" i="13"/>
  <c r="E1252" i="13"/>
  <c r="D1252" i="13"/>
  <c r="E462" i="13"/>
  <c r="D462" i="13"/>
  <c r="E520" i="13"/>
  <c r="D520" i="13"/>
  <c r="E506" i="13"/>
  <c r="D506" i="13"/>
  <c r="E153" i="13"/>
  <c r="D153" i="13"/>
  <c r="E1176" i="13"/>
  <c r="D1176" i="13"/>
  <c r="E1352" i="13"/>
  <c r="D1352" i="13"/>
  <c r="E1545" i="13"/>
  <c r="D1545" i="13"/>
  <c r="E1249" i="13"/>
  <c r="D1249" i="13"/>
  <c r="E292" i="13"/>
  <c r="D292" i="13"/>
  <c r="E77" i="13"/>
  <c r="D77" i="13"/>
  <c r="E1186" i="13"/>
  <c r="D1186" i="13"/>
  <c r="E1205" i="13"/>
  <c r="D1205" i="13"/>
  <c r="E638" i="13"/>
  <c r="D638" i="13"/>
  <c r="E581" i="13"/>
  <c r="D581" i="13"/>
  <c r="E941" i="13"/>
  <c r="D941" i="13"/>
  <c r="E352" i="13"/>
  <c r="D352" i="13"/>
  <c r="E516" i="13"/>
  <c r="E81" i="13"/>
  <c r="D81" i="13"/>
  <c r="E1103" i="13"/>
  <c r="D1103" i="13"/>
  <c r="E1494" i="13"/>
  <c r="D1494" i="13"/>
  <c r="E1221" i="13"/>
  <c r="D1221" i="13"/>
  <c r="E1456" i="13"/>
  <c r="D1456" i="13"/>
  <c r="E1297" i="13"/>
  <c r="D1297" i="13"/>
  <c r="E1181" i="13"/>
  <c r="D1181" i="13"/>
  <c r="E691" i="13"/>
  <c r="D691" i="13"/>
  <c r="E1308" i="13"/>
  <c r="D1308" i="13"/>
  <c r="E897" i="13"/>
  <c r="D897" i="13"/>
  <c r="E362" i="13"/>
  <c r="D362" i="13"/>
  <c r="E1082" i="13"/>
  <c r="D1082" i="13"/>
  <c r="E533" i="13"/>
  <c r="D533" i="13"/>
  <c r="E1398" i="13"/>
  <c r="D1398" i="13"/>
  <c r="E968" i="13"/>
  <c r="D968" i="13"/>
  <c r="E1224" i="13"/>
  <c r="D1224" i="13"/>
  <c r="E1014" i="13"/>
  <c r="D1014" i="13"/>
  <c r="E1293" i="13"/>
  <c r="D1293" i="13"/>
  <c r="E440" i="13"/>
  <c r="D440" i="13"/>
  <c r="E1631" i="13"/>
  <c r="D1631" i="13"/>
  <c r="E1064" i="13"/>
  <c r="D1064" i="13"/>
  <c r="E877" i="13"/>
  <c r="D877" i="13"/>
  <c r="E331" i="13"/>
  <c r="D331" i="13"/>
  <c r="E1145" i="13"/>
  <c r="D1145" i="13"/>
  <c r="E1476" i="13"/>
  <c r="D1476" i="13"/>
  <c r="E1182" i="13"/>
  <c r="D1182" i="13"/>
  <c r="E553" i="13"/>
  <c r="D553" i="13"/>
  <c r="E1442" i="13"/>
  <c r="D1442" i="13"/>
  <c r="E1000" i="13"/>
  <c r="D1000" i="13"/>
  <c r="E735" i="13"/>
  <c r="D735" i="13"/>
  <c r="E1054" i="13"/>
  <c r="D1054" i="13"/>
  <c r="E1270" i="13"/>
  <c r="D1270" i="13"/>
  <c r="E1219" i="13"/>
  <c r="D1219" i="13"/>
  <c r="E1038" i="13"/>
  <c r="D1038" i="13"/>
  <c r="E527" i="13"/>
  <c r="D527" i="13"/>
  <c r="E1392" i="13"/>
  <c r="D1392" i="13"/>
  <c r="E1144" i="13"/>
  <c r="D1144" i="13"/>
  <c r="E348" i="13"/>
  <c r="D348" i="13"/>
  <c r="E1531" i="13"/>
  <c r="D1531" i="13"/>
  <c r="E1259" i="13"/>
  <c r="D1259" i="13"/>
  <c r="E1520" i="13"/>
  <c r="D1520" i="13"/>
  <c r="E1281" i="13"/>
  <c r="D1281" i="13"/>
  <c r="E290" i="13"/>
  <c r="D290" i="13"/>
  <c r="E372" i="13"/>
  <c r="D372" i="13"/>
  <c r="E288" i="13"/>
  <c r="D288" i="13"/>
  <c r="E215" i="13"/>
  <c r="D215" i="13"/>
  <c r="E1203" i="13"/>
  <c r="D1203" i="13"/>
  <c r="E1422" i="13"/>
  <c r="D1422" i="13"/>
  <c r="E452" i="13"/>
  <c r="D452" i="13"/>
  <c r="E622" i="13"/>
  <c r="D622" i="13"/>
  <c r="E397" i="13"/>
  <c r="D397" i="13"/>
  <c r="E563" i="13"/>
  <c r="D563" i="13"/>
  <c r="E902" i="13"/>
  <c r="D902" i="13"/>
  <c r="E910" i="13"/>
  <c r="D910" i="13"/>
  <c r="E213" i="13"/>
  <c r="D213" i="13"/>
  <c r="E1079" i="13"/>
  <c r="D1079" i="13"/>
  <c r="E1536" i="13"/>
  <c r="D1536" i="13"/>
  <c r="E1418" i="13"/>
  <c r="D1418" i="13"/>
  <c r="E1344" i="13"/>
  <c r="D1344" i="13"/>
  <c r="E1083" i="13"/>
  <c r="D1083" i="13"/>
  <c r="E999" i="13"/>
  <c r="D999" i="13"/>
  <c r="E946" i="13"/>
  <c r="D946" i="13"/>
  <c r="E1428" i="13"/>
  <c r="D1428" i="13"/>
  <c r="E9" i="13"/>
  <c r="D9" i="13"/>
  <c r="E526" i="13"/>
  <c r="D526" i="13"/>
  <c r="E1048" i="13"/>
  <c r="D1048" i="13"/>
  <c r="E1319" i="13"/>
  <c r="D1319" i="13"/>
  <c r="E1268" i="13"/>
  <c r="D1268" i="13"/>
  <c r="E1102" i="13"/>
  <c r="D1102" i="13"/>
  <c r="E1080" i="13"/>
  <c r="D1080" i="13"/>
  <c r="E1008" i="13"/>
  <c r="D1008" i="13"/>
  <c r="E1201" i="13"/>
  <c r="D1201" i="13"/>
  <c r="E395" i="13"/>
  <c r="D395" i="13"/>
  <c r="E550" i="13"/>
  <c r="D550" i="13"/>
  <c r="E1031" i="13"/>
  <c r="D1031" i="13"/>
  <c r="E1440" i="13"/>
  <c r="D1440" i="13"/>
  <c r="E344" i="13"/>
  <c r="D344" i="13"/>
  <c r="E623" i="13"/>
  <c r="D623" i="13"/>
  <c r="E1621" i="13"/>
  <c r="D1555" i="13"/>
  <c r="D1552" i="13"/>
  <c r="D1538" i="13"/>
  <c r="D1539" i="13"/>
  <c r="D1537" i="13"/>
  <c r="D1534" i="13"/>
  <c r="D1528" i="13"/>
  <c r="D1532" i="13"/>
  <c r="D1530" i="13"/>
  <c r="D1114" i="13"/>
  <c r="D1517" i="13"/>
  <c r="D1516" i="13"/>
  <c r="D229" i="13"/>
  <c r="D1515" i="13"/>
  <c r="D1511" i="13"/>
  <c r="D1508" i="13"/>
  <c r="D1239" i="13"/>
  <c r="D1501" i="13"/>
  <c r="D1457" i="13"/>
  <c r="D1492" i="13"/>
  <c r="D1496" i="13"/>
  <c r="D1495" i="13"/>
  <c r="D1488" i="13"/>
  <c r="D1489" i="13"/>
  <c r="D1484" i="13"/>
  <c r="D1075" i="13"/>
  <c r="D1483" i="13"/>
  <c r="D1472" i="13"/>
  <c r="D1473" i="13"/>
  <c r="D1609" i="13"/>
  <c r="D1474" i="13"/>
  <c r="D1467" i="13"/>
  <c r="D1463" i="13"/>
  <c r="D1469" i="13"/>
  <c r="D1468" i="13"/>
  <c r="D1458" i="13"/>
  <c r="D1454" i="13"/>
  <c r="D1453" i="13"/>
  <c r="D1448" i="13"/>
  <c r="D1445" i="13"/>
  <c r="D345" i="13"/>
  <c r="D1427" i="13"/>
  <c r="D875" i="13"/>
  <c r="D1429" i="13"/>
  <c r="D1430" i="13"/>
  <c r="D1413" i="13"/>
  <c r="D582" i="13"/>
  <c r="D1406" i="13"/>
  <c r="D1407" i="13"/>
  <c r="D444" i="13"/>
  <c r="D1402" i="13"/>
  <c r="D1394" i="13"/>
  <c r="D1393" i="13"/>
  <c r="D1395" i="13"/>
  <c r="D1399" i="13"/>
  <c r="D1383" i="13"/>
  <c r="D1356" i="13"/>
  <c r="D1355" i="13"/>
  <c r="D1353" i="13"/>
  <c r="D193" i="13"/>
  <c r="D1358" i="13"/>
  <c r="D656" i="13"/>
  <c r="D1621" i="13"/>
  <c r="D1335" i="13"/>
  <c r="D245" i="13"/>
  <c r="D1340" i="13"/>
  <c r="D1338" i="13"/>
  <c r="D378" i="13"/>
  <c r="D1404" i="13"/>
  <c r="D1334" i="13"/>
  <c r="D1329" i="13"/>
  <c r="D1330" i="13"/>
  <c r="D96" i="13"/>
  <c r="D1318" i="13"/>
  <c r="D833" i="13"/>
  <c r="D1315" i="13"/>
  <c r="D484" i="13"/>
  <c r="D1305" i="13"/>
  <c r="D471" i="13"/>
  <c r="D1289" i="13"/>
  <c r="D1287" i="13"/>
  <c r="D1292" i="13"/>
  <c r="D1288" i="13"/>
  <c r="D1282" i="13"/>
  <c r="D38" i="13"/>
  <c r="D1284" i="13"/>
  <c r="D1541" i="13"/>
  <c r="D1261" i="13"/>
  <c r="D1265" i="13"/>
  <c r="D1260" i="13"/>
  <c r="D1251" i="13"/>
  <c r="D1248" i="13"/>
  <c r="D156" i="13"/>
  <c r="D1246" i="13"/>
  <c r="D147" i="13"/>
  <c r="D1238" i="13"/>
  <c r="D1157" i="13"/>
  <c r="D1152" i="13"/>
  <c r="D1153" i="13"/>
  <c r="D1141" i="13"/>
  <c r="D1143" i="13"/>
  <c r="D1138" i="13"/>
  <c r="D1133" i="13"/>
  <c r="D1135" i="13"/>
  <c r="D1137" i="13"/>
  <c r="D1136" i="13"/>
  <c r="D1132" i="13"/>
  <c r="D1130" i="13"/>
  <c r="D1128" i="13"/>
  <c r="D1120" i="13"/>
  <c r="D1124" i="13"/>
  <c r="D1125" i="13"/>
  <c r="D852" i="13"/>
  <c r="D1122" i="13"/>
  <c r="D1115" i="13"/>
  <c r="D1110" i="13"/>
  <c r="D1109" i="13"/>
  <c r="D1117" i="13"/>
  <c r="D1579" i="13"/>
  <c r="D1100" i="13"/>
  <c r="D269" i="13"/>
  <c r="D470" i="13"/>
  <c r="D739" i="13"/>
  <c r="D264" i="13"/>
  <c r="D261" i="13"/>
  <c r="D736" i="13"/>
  <c r="D262" i="13"/>
  <c r="D263" i="13"/>
  <c r="D250" i="13"/>
  <c r="D799" i="13"/>
  <c r="D247" i="13"/>
  <c r="D246" i="13"/>
  <c r="D238" i="13"/>
  <c r="D232" i="13"/>
  <c r="D234" i="13"/>
  <c r="D228" i="13"/>
  <c r="D227" i="13"/>
  <c r="D223" i="13"/>
  <c r="D217" i="13"/>
  <c r="D209" i="13"/>
  <c r="D327" i="13"/>
  <c r="D326" i="13"/>
  <c r="D330" i="13"/>
  <c r="D325" i="13"/>
  <c r="D318" i="13"/>
  <c r="D319" i="13"/>
  <c r="D298" i="13"/>
  <c r="D297" i="13"/>
  <c r="D295" i="13"/>
  <c r="D291" i="13"/>
  <c r="D293" i="13"/>
  <c r="D286" i="13"/>
  <c r="D287" i="13"/>
  <c r="D1173" i="13"/>
  <c r="D281" i="13"/>
  <c r="D280" i="13"/>
  <c r="D825" i="13"/>
  <c r="D277" i="13"/>
  <c r="D276" i="13"/>
  <c r="D1231" i="13"/>
  <c r="D1226" i="13"/>
  <c r="D1222" i="13"/>
  <c r="D1225" i="13"/>
  <c r="D1223" i="13"/>
  <c r="D1220" i="13"/>
  <c r="D1210" i="13"/>
  <c r="D1211" i="13"/>
  <c r="D1212" i="13"/>
  <c r="D1209" i="13"/>
  <c r="D1202" i="13"/>
  <c r="D1213" i="13"/>
  <c r="D1200" i="13"/>
  <c r="D1197" i="13"/>
  <c r="D1196" i="13"/>
  <c r="D1193" i="13"/>
  <c r="D1190" i="13"/>
  <c r="D1198" i="13"/>
  <c r="D1183" i="13"/>
  <c r="D1177" i="13"/>
  <c r="D1169" i="13"/>
  <c r="D1092" i="13"/>
  <c r="D1091" i="13"/>
  <c r="D1081" i="13"/>
  <c r="D1290" i="13"/>
  <c r="D1073" i="13"/>
  <c r="D1071" i="13"/>
  <c r="D1074" i="13"/>
  <c r="D1059" i="13"/>
  <c r="D1063" i="13"/>
  <c r="D1052" i="13"/>
  <c r="D1051" i="13"/>
  <c r="D1053" i="13"/>
  <c r="D917" i="13"/>
  <c r="D1055" i="13"/>
  <c r="D1043" i="13"/>
  <c r="D1039" i="13"/>
  <c r="D1044" i="13"/>
  <c r="D1034" i="13"/>
  <c r="D5" i="13"/>
  <c r="D1630" i="13"/>
  <c r="D1627" i="13"/>
  <c r="D1628" i="13"/>
  <c r="D1632" i="13"/>
  <c r="D1624" i="13"/>
  <c r="D1618" i="13"/>
  <c r="D1623" i="13"/>
  <c r="D579" i="13"/>
  <c r="D1608" i="13"/>
  <c r="D1616" i="13"/>
  <c r="D1615" i="13"/>
  <c r="D1610" i="13"/>
  <c r="D1601" i="13"/>
  <c r="D1603" i="13"/>
  <c r="D1599" i="13"/>
  <c r="D1598" i="13"/>
  <c r="D844" i="13"/>
  <c r="D1597" i="13"/>
  <c r="D1600" i="13"/>
  <c r="D1594" i="13"/>
  <c r="D1590" i="13"/>
  <c r="D1592" i="13"/>
  <c r="D1588" i="13"/>
  <c r="D1589" i="13"/>
  <c r="D1587" i="13"/>
  <c r="D1586" i="13"/>
  <c r="D1637" i="13"/>
  <c r="D1584" i="13"/>
  <c r="D1581" i="13"/>
  <c r="D1576" i="13"/>
  <c r="D1010" i="13"/>
  <c r="D1016" i="13"/>
  <c r="D1009" i="13"/>
  <c r="D259" i="13"/>
  <c r="D1015" i="13"/>
  <c r="D258" i="13"/>
  <c r="D46" i="13"/>
  <c r="D1004" i="13"/>
  <c r="D1619" i="13"/>
  <c r="D998" i="13"/>
  <c r="D991" i="13"/>
  <c r="D989" i="13"/>
  <c r="D990" i="13"/>
  <c r="D307" i="13"/>
  <c r="D982" i="13"/>
  <c r="D370" i="13"/>
  <c r="D980" i="13"/>
  <c r="D979" i="13"/>
  <c r="D978" i="13"/>
  <c r="D165" i="13"/>
  <c r="D973" i="13"/>
  <c r="D967" i="13"/>
  <c r="D1382" i="13"/>
  <c r="D972" i="13"/>
  <c r="D971" i="13"/>
  <c r="D965" i="13"/>
  <c r="D964" i="13"/>
  <c r="D963" i="13"/>
  <c r="D142" i="13"/>
  <c r="D948" i="13"/>
  <c r="D1087" i="13"/>
  <c r="D943" i="13"/>
  <c r="D942" i="13"/>
  <c r="D873" i="13"/>
  <c r="D1357" i="13"/>
  <c r="D935" i="13"/>
  <c r="D933" i="13"/>
  <c r="D1062" i="13"/>
  <c r="D927" i="13"/>
  <c r="D924" i="13"/>
  <c r="D922" i="13"/>
  <c r="D923" i="13"/>
  <c r="D919" i="13"/>
  <c r="D915" i="13"/>
  <c r="D914" i="13"/>
  <c r="D913" i="13"/>
  <c r="D903" i="13"/>
  <c r="D906" i="13"/>
  <c r="D911" i="13"/>
  <c r="D901" i="13"/>
  <c r="D896" i="13"/>
  <c r="D1376" i="13"/>
  <c r="D893" i="13"/>
  <c r="D1029" i="13"/>
  <c r="D874" i="13"/>
  <c r="D880" i="13"/>
  <c r="D54" i="13"/>
  <c r="D316" i="13"/>
  <c r="D1346" i="13"/>
  <c r="D729" i="13"/>
  <c r="D863" i="13"/>
  <c r="D934" i="13"/>
  <c r="D859" i="13"/>
  <c r="D514" i="13"/>
  <c r="D858" i="13"/>
  <c r="D864" i="13"/>
  <c r="D849" i="13"/>
  <c r="D845" i="13"/>
  <c r="D851" i="13"/>
  <c r="D703" i="13"/>
  <c r="D836" i="13"/>
  <c r="D831" i="13"/>
  <c r="D835" i="13"/>
  <c r="D832" i="13"/>
  <c r="D1580" i="13"/>
  <c r="D824" i="13"/>
  <c r="D604" i="13"/>
  <c r="D48" i="13"/>
  <c r="D737" i="13"/>
  <c r="D1414" i="13"/>
  <c r="D801" i="13"/>
  <c r="D725" i="13"/>
  <c r="D41" i="13"/>
  <c r="D856" i="13"/>
  <c r="D730" i="13"/>
  <c r="D718" i="13"/>
  <c r="D717" i="13"/>
  <c r="D716" i="13"/>
  <c r="D1123" i="13"/>
  <c r="D707" i="13"/>
  <c r="D708" i="13"/>
  <c r="D714" i="13"/>
  <c r="D1462" i="13"/>
  <c r="D1593" i="13"/>
  <c r="D697" i="13"/>
  <c r="D1296" i="13"/>
  <c r="D698" i="13"/>
  <c r="D696" i="13"/>
  <c r="D693" i="13"/>
  <c r="D11" i="13"/>
  <c r="D10" i="13"/>
  <c r="D416" i="13"/>
  <c r="D1028" i="13"/>
  <c r="D679" i="13"/>
  <c r="D678" i="13"/>
  <c r="D665" i="13"/>
  <c r="D657" i="13"/>
  <c r="D659" i="13"/>
  <c r="D662" i="13"/>
  <c r="D646" i="13"/>
  <c r="D512" i="13"/>
  <c r="D650" i="13"/>
  <c r="D645" i="13"/>
  <c r="D653" i="13"/>
  <c r="D652" i="13"/>
  <c r="D639" i="13"/>
  <c r="D637" i="13"/>
  <c r="D632" i="13"/>
  <c r="D630" i="13"/>
  <c r="D628" i="13"/>
  <c r="D677" i="13"/>
  <c r="D626" i="13"/>
  <c r="D621" i="13"/>
  <c r="D686" i="13"/>
  <c r="D618" i="13"/>
  <c r="D610" i="13"/>
  <c r="D606" i="13"/>
  <c r="D600" i="13"/>
  <c r="D605" i="13"/>
  <c r="D601" i="13"/>
  <c r="D1629" i="13"/>
  <c r="D592" i="13"/>
  <c r="D596" i="13"/>
  <c r="D594" i="13"/>
  <c r="D595" i="13"/>
  <c r="D597" i="13"/>
  <c r="D591" i="13"/>
  <c r="D578" i="13"/>
  <c r="D583" i="13"/>
  <c r="D580" i="13"/>
  <c r="D575" i="13"/>
  <c r="D572" i="13"/>
  <c r="D570" i="13"/>
  <c r="D573" i="13"/>
  <c r="D571" i="13"/>
  <c r="D569" i="13"/>
  <c r="D568" i="13"/>
  <c r="D565" i="13"/>
  <c r="D562" i="13"/>
  <c r="D557" i="13"/>
  <c r="D559" i="13"/>
  <c r="D560" i="13"/>
  <c r="D564" i="13"/>
  <c r="D555" i="13"/>
  <c r="D551" i="13"/>
  <c r="D549" i="13"/>
  <c r="D542" i="13"/>
  <c r="D541" i="13"/>
  <c r="D536" i="13"/>
  <c r="D535" i="13"/>
  <c r="D534" i="13"/>
  <c r="D513" i="13"/>
  <c r="D519" i="13"/>
  <c r="D1142" i="13"/>
  <c r="D524" i="13"/>
  <c r="D511" i="13"/>
  <c r="D857" i="13"/>
  <c r="D507" i="13"/>
  <c r="D501" i="13"/>
  <c r="D508" i="13"/>
  <c r="D843" i="13"/>
  <c r="D502" i="13"/>
  <c r="D490" i="13"/>
  <c r="D494" i="13"/>
  <c r="D493" i="13"/>
  <c r="D492" i="13"/>
  <c r="D491" i="13"/>
  <c r="D497" i="13"/>
  <c r="D487" i="13"/>
  <c r="D486" i="13"/>
  <c r="D485" i="13"/>
  <c r="D1309" i="13"/>
  <c r="D961" i="13"/>
  <c r="D479" i="13"/>
  <c r="D472" i="13"/>
  <c r="D468" i="13"/>
  <c r="D1155" i="13"/>
  <c r="D463" i="13"/>
  <c r="D879" i="13"/>
  <c r="D1421" i="13"/>
  <c r="D317" i="13"/>
  <c r="D454" i="13"/>
  <c r="D1077" i="13"/>
  <c r="D453" i="13"/>
  <c r="D47" i="13"/>
  <c r="D1131" i="13"/>
  <c r="D448" i="13"/>
  <c r="D1405" i="13"/>
  <c r="D431" i="13"/>
  <c r="D436" i="13"/>
  <c r="D435" i="13"/>
  <c r="D434" i="13"/>
  <c r="D1461" i="13"/>
  <c r="D1121" i="13"/>
  <c r="D1258" i="13"/>
  <c r="D426" i="13"/>
  <c r="D1386" i="13"/>
  <c r="D428" i="13"/>
  <c r="D1108" i="13"/>
  <c r="D418" i="13"/>
  <c r="D1099" i="13"/>
  <c r="D817" i="13"/>
  <c r="D738" i="13"/>
  <c r="D808" i="13"/>
  <c r="D812" i="13"/>
  <c r="D59" i="13"/>
  <c r="D811" i="13"/>
  <c r="D810" i="13"/>
  <c r="D806" i="13"/>
  <c r="D788" i="13"/>
  <c r="D790" i="13"/>
  <c r="D1475" i="13"/>
  <c r="D794" i="13"/>
  <c r="D800" i="13"/>
  <c r="D793" i="13"/>
  <c r="D783" i="13"/>
  <c r="D784" i="13"/>
  <c r="D778" i="13"/>
  <c r="D780" i="13"/>
  <c r="D777" i="13"/>
  <c r="D776" i="13"/>
  <c r="D772" i="13"/>
  <c r="D1452" i="13"/>
  <c r="D768" i="13"/>
  <c r="D767" i="13"/>
  <c r="D769" i="13"/>
  <c r="D753" i="13"/>
  <c r="D398" i="13"/>
  <c r="D394" i="13"/>
  <c r="D387" i="13"/>
  <c r="D385" i="13"/>
  <c r="D391" i="13"/>
  <c r="D386" i="13"/>
  <c r="D726" i="13"/>
  <c r="D1272" i="13"/>
  <c r="D381" i="13"/>
  <c r="D383" i="13"/>
  <c r="D379" i="13"/>
  <c r="D390" i="13"/>
  <c r="D706" i="13"/>
  <c r="D296" i="13"/>
  <c r="D710" i="13"/>
  <c r="D368" i="13"/>
  <c r="D367" i="13"/>
  <c r="D363" i="13"/>
  <c r="D357" i="13"/>
  <c r="D349" i="13"/>
  <c r="D1019" i="13"/>
  <c r="D1286" i="13"/>
  <c r="D396" i="13"/>
  <c r="D195" i="13"/>
  <c r="D1354" i="13"/>
  <c r="D185" i="13"/>
  <c r="D183" i="13"/>
  <c r="D252" i="13"/>
  <c r="D1345" i="13"/>
  <c r="D176" i="13"/>
  <c r="D1481" i="13"/>
  <c r="D1058" i="13"/>
  <c r="D242" i="13"/>
  <c r="D241" i="13"/>
  <c r="D240" i="13"/>
  <c r="D170" i="13"/>
  <c r="D231" i="13"/>
  <c r="D164" i="13"/>
  <c r="D163" i="13"/>
  <c r="D158" i="13"/>
  <c r="D13" i="13"/>
  <c r="D159" i="13"/>
  <c r="D154" i="13"/>
  <c r="D155" i="13"/>
  <c r="D152" i="13"/>
  <c r="D214" i="13"/>
  <c r="D143" i="13"/>
  <c r="D134" i="13"/>
  <c r="D133" i="13"/>
  <c r="D123" i="13"/>
  <c r="D127" i="13"/>
  <c r="D129" i="13"/>
  <c r="D128" i="13"/>
  <c r="D118" i="13"/>
  <c r="D106" i="13"/>
  <c r="D120" i="13"/>
  <c r="D114" i="13"/>
  <c r="D105" i="13"/>
  <c r="D109" i="13"/>
  <c r="D107" i="13"/>
  <c r="D108" i="13"/>
  <c r="D101" i="13"/>
  <c r="D99" i="13"/>
  <c r="D95" i="13"/>
  <c r="D97" i="13"/>
  <c r="D94" i="13"/>
  <c r="D88" i="13"/>
  <c r="D90" i="13"/>
  <c r="D86" i="13"/>
  <c r="D76" i="13"/>
  <c r="D74" i="13"/>
  <c r="D73" i="13"/>
  <c r="D72" i="13"/>
  <c r="D61" i="13"/>
  <c r="D56" i="13"/>
  <c r="D55" i="13"/>
  <c r="D459" i="13"/>
  <c r="D50" i="13"/>
  <c r="D45" i="13"/>
  <c r="D449" i="13"/>
  <c r="D42" i="13"/>
  <c r="D37" i="13"/>
  <c r="D377" i="13"/>
  <c r="D721" i="13"/>
  <c r="D23" i="13"/>
  <c r="D20" i="13"/>
  <c r="D21" i="13"/>
  <c r="D19" i="13"/>
  <c r="D14" i="13"/>
  <c r="D417" i="13"/>
  <c r="D1243" i="13"/>
  <c r="D7" i="13"/>
  <c r="E1597" i="13"/>
  <c r="E316" i="13"/>
  <c r="E1346" i="13"/>
  <c r="E729" i="13"/>
  <c r="E863" i="13"/>
  <c r="E934" i="13"/>
  <c r="E812" i="13"/>
  <c r="E363" i="13"/>
  <c r="E381" i="13"/>
  <c r="E250" i="13"/>
  <c r="E1395" i="13"/>
  <c r="E471" i="13"/>
  <c r="E264" i="13"/>
  <c r="E783" i="13"/>
  <c r="E1062" i="13"/>
  <c r="E1296" i="13"/>
  <c r="E810" i="13"/>
  <c r="E1196" i="13"/>
  <c r="E560" i="13"/>
  <c r="E398" i="13"/>
  <c r="E1265" i="13"/>
  <c r="E1044" i="13"/>
  <c r="E1492" i="13"/>
  <c r="E88" i="13"/>
  <c r="E851" i="13"/>
  <c r="E1210" i="13"/>
  <c r="E1481" i="13"/>
  <c r="E297" i="13"/>
  <c r="E972" i="13"/>
  <c r="E176" i="13"/>
  <c r="H1236" i="13"/>
  <c r="E965" i="13"/>
  <c r="E1128" i="13"/>
  <c r="E183" i="13"/>
  <c r="E61" i="13"/>
  <c r="E1355" i="13"/>
  <c r="E551" i="13"/>
  <c r="E1251" i="13"/>
  <c r="E844" i="13"/>
  <c r="E610" i="13"/>
  <c r="E512" i="13"/>
  <c r="E223" i="13"/>
  <c r="E485" i="13"/>
  <c r="E817" i="13"/>
  <c r="E1016" i="13"/>
  <c r="E1272" i="13"/>
  <c r="E1153" i="13"/>
  <c r="E1584" i="13"/>
  <c r="E1534" i="13"/>
  <c r="E370" i="13"/>
  <c r="E281" i="13"/>
  <c r="E158" i="13"/>
  <c r="E1457" i="13"/>
  <c r="E14" i="13"/>
  <c r="E1226" i="13"/>
  <c r="E357" i="13"/>
  <c r="E915" i="13"/>
  <c r="E935" i="13"/>
  <c r="E582" i="13"/>
  <c r="E245" i="13"/>
  <c r="E1340" i="13"/>
  <c r="E541" i="13"/>
  <c r="E1338" i="13"/>
  <c r="E1051" i="13"/>
  <c r="E246" i="13"/>
  <c r="E657" i="13"/>
  <c r="E385" i="13"/>
  <c r="E831" i="13"/>
  <c r="E801" i="13"/>
  <c r="E656" i="13"/>
  <c r="E128" i="13"/>
  <c r="E1157" i="13"/>
  <c r="E1594" i="13"/>
  <c r="E1010" i="13"/>
  <c r="E1177" i="13"/>
  <c r="E155" i="13"/>
  <c r="E394" i="13"/>
  <c r="E943" i="13"/>
  <c r="E1406" i="13"/>
  <c r="E468" i="13"/>
  <c r="E1356" i="13"/>
  <c r="E1009" i="13"/>
  <c r="E129" i="13"/>
  <c r="E286" i="13"/>
  <c r="E1133" i="13"/>
  <c r="E1552" i="13"/>
  <c r="E417" i="13"/>
  <c r="E431" i="13"/>
  <c r="E41" i="13"/>
  <c r="E790" i="13"/>
  <c r="E665" i="13"/>
  <c r="E924" i="13"/>
  <c r="E1448" i="13"/>
  <c r="E1383" i="13"/>
  <c r="E1407" i="13"/>
  <c r="E1138" i="13"/>
  <c r="E1414" i="13"/>
  <c r="E1071" i="13"/>
  <c r="E1212" i="13"/>
  <c r="E1588" i="13"/>
  <c r="E453" i="13"/>
  <c r="E13" i="13"/>
  <c r="E1053" i="13"/>
  <c r="E501" i="13"/>
  <c r="E948" i="13"/>
  <c r="E645" i="13"/>
  <c r="E998" i="13"/>
  <c r="E1200" i="13"/>
  <c r="E459" i="13"/>
  <c r="E1609" i="13"/>
  <c r="E927" i="13"/>
  <c r="E1015" i="13"/>
  <c r="E95" i="13"/>
  <c r="E1209" i="13"/>
  <c r="E971" i="13"/>
  <c r="E229" i="13"/>
  <c r="E367" i="13"/>
  <c r="E893" i="13"/>
  <c r="E19" i="13"/>
  <c r="E1039" i="13"/>
  <c r="E1393" i="13"/>
  <c r="E1427" i="13"/>
  <c r="E777" i="13"/>
  <c r="E524" i="13"/>
  <c r="E621" i="13"/>
  <c r="E1516" i="13"/>
  <c r="E1289" i="13"/>
  <c r="E1402" i="13"/>
  <c r="E1472" i="13"/>
  <c r="E37" i="13"/>
  <c r="E1211" i="13"/>
  <c r="E1430" i="13"/>
  <c r="E1120" i="13"/>
  <c r="E1376" i="13"/>
  <c r="E120" i="13"/>
  <c r="E306" i="13"/>
  <c r="E963" i="13"/>
  <c r="E1238" i="13"/>
  <c r="E1576" i="13"/>
  <c r="E906" i="13"/>
  <c r="E573" i="13"/>
  <c r="E164" i="13"/>
  <c r="E11" i="13"/>
  <c r="E1399" i="13"/>
  <c r="E1286" i="13"/>
  <c r="E1282" i="13"/>
  <c r="E228" i="13"/>
  <c r="E269" i="13"/>
  <c r="E261" i="13"/>
  <c r="E919" i="13"/>
  <c r="E1354" i="13"/>
  <c r="E601" i="13"/>
  <c r="E42" i="13"/>
  <c r="E1452" i="13"/>
  <c r="E1287" i="13"/>
  <c r="E1484" i="13"/>
  <c r="E1468" i="13"/>
  <c r="E1197" i="13"/>
  <c r="E1183" i="13"/>
  <c r="E101" i="13"/>
  <c r="E1063" i="13"/>
  <c r="E1059" i="13"/>
  <c r="E575" i="13"/>
  <c r="E555" i="13"/>
  <c r="E497" i="13"/>
  <c r="E1081" i="13"/>
  <c r="E387" i="13"/>
  <c r="E383" i="13"/>
  <c r="E109" i="13"/>
  <c r="E118" i="13"/>
  <c r="E564" i="13"/>
  <c r="E572" i="13"/>
  <c r="E1469" i="13"/>
  <c r="E484" i="13"/>
  <c r="E291" i="13"/>
  <c r="E1225" i="13"/>
  <c r="E1173" i="13"/>
  <c r="E127" i="13"/>
  <c r="E74" i="13"/>
  <c r="E73" i="13"/>
  <c r="E1637" i="13"/>
  <c r="E1034" i="13"/>
  <c r="E718" i="13"/>
  <c r="E849" i="13"/>
  <c r="E1091" i="13"/>
  <c r="E780" i="13"/>
  <c r="E1019" i="13"/>
  <c r="E1601" i="13"/>
  <c r="E114" i="13"/>
  <c r="E1458" i="13"/>
  <c r="E596" i="13"/>
  <c r="E426" i="13"/>
  <c r="E784" i="13"/>
  <c r="E185" i="13"/>
  <c r="E825" i="13"/>
  <c r="E618" i="13"/>
  <c r="E859" i="13"/>
  <c r="E1619" i="13"/>
  <c r="E1475" i="13"/>
  <c r="E630" i="13"/>
  <c r="E379" i="13"/>
  <c r="E1124" i="13"/>
  <c r="E772" i="13"/>
  <c r="E923" i="13"/>
  <c r="E922" i="13"/>
  <c r="E1496" i="13"/>
  <c r="E59" i="13"/>
  <c r="E652" i="13"/>
  <c r="E133" i="13"/>
  <c r="E1445" i="13"/>
  <c r="E327" i="13"/>
  <c r="E843" i="13"/>
  <c r="E903" i="13"/>
  <c r="E1603" i="13"/>
  <c r="E1074" i="13"/>
  <c r="E1467" i="13"/>
  <c r="E793" i="13"/>
  <c r="E463" i="13"/>
  <c r="E1220" i="13"/>
  <c r="E1222" i="13"/>
  <c r="E632" i="13"/>
  <c r="E1454" i="13"/>
  <c r="E234" i="13"/>
  <c r="E1043" i="13"/>
  <c r="E1248" i="13"/>
  <c r="E1243" i="13"/>
  <c r="E1473" i="13"/>
  <c r="E717" i="13"/>
  <c r="E23" i="13"/>
  <c r="E592" i="13"/>
  <c r="E1202" i="13"/>
  <c r="E1213" i="13"/>
  <c r="E493" i="13"/>
  <c r="E1528" i="13"/>
  <c r="E436" i="13"/>
  <c r="E97" i="13"/>
  <c r="E1632" i="13"/>
  <c r="E1532" i="13"/>
  <c r="E147" i="13"/>
  <c r="E298" i="13"/>
  <c r="AT298" i="13"/>
  <c r="AS298" i="13"/>
  <c r="AR298" i="13"/>
  <c r="AQ298" i="13"/>
  <c r="AP298" i="13"/>
  <c r="AO298" i="13"/>
  <c r="AN298" i="13"/>
  <c r="AM298" i="13"/>
  <c r="AL298" i="13"/>
  <c r="AK298" i="13"/>
  <c r="AJ298" i="13"/>
  <c r="AI298" i="13"/>
  <c r="AH298" i="13"/>
  <c r="AG298" i="13"/>
  <c r="AF298" i="13"/>
  <c r="AE298" i="13"/>
  <c r="AD298" i="13"/>
  <c r="AC298" i="13"/>
  <c r="AB298" i="13"/>
  <c r="AA298" i="13"/>
  <c r="Z298" i="13"/>
  <c r="Y298" i="13"/>
  <c r="X298" i="13"/>
  <c r="W298" i="13"/>
  <c r="V298" i="13"/>
  <c r="U298" i="13"/>
  <c r="T298" i="13"/>
  <c r="S298" i="13"/>
  <c r="R298" i="13"/>
  <c r="E800" i="13"/>
  <c r="E1193" i="13"/>
  <c r="E295" i="13"/>
  <c r="E578" i="13"/>
  <c r="E583" i="13"/>
  <c r="E318" i="13"/>
  <c r="E852" i="13"/>
  <c r="E911" i="13"/>
  <c r="E45" i="13"/>
  <c r="E1073" i="13"/>
  <c r="E1599" i="13"/>
  <c r="E159" i="13"/>
  <c r="E738" i="13"/>
  <c r="E806" i="13"/>
  <c r="E280" i="13"/>
  <c r="E964" i="13"/>
  <c r="E152" i="13"/>
  <c r="E1260" i="13"/>
  <c r="AT1260" i="13"/>
  <c r="AS1260" i="13"/>
  <c r="AR1260" i="13"/>
  <c r="AQ1260" i="13"/>
  <c r="AP1260" i="13"/>
  <c r="AO1260" i="13"/>
  <c r="AN1260" i="13"/>
  <c r="AM1260" i="13"/>
  <c r="AL1260" i="13"/>
  <c r="AK1260" i="13"/>
  <c r="AJ1260" i="13"/>
  <c r="AI1260" i="13"/>
  <c r="AH1260" i="13"/>
  <c r="AG1260" i="13"/>
  <c r="AF1260" i="13"/>
  <c r="AE1260" i="13"/>
  <c r="AD1260" i="13"/>
  <c r="AC1260" i="13"/>
  <c r="AB1260" i="13"/>
  <c r="AA1260" i="13"/>
  <c r="Z1260" i="13"/>
  <c r="Y1260" i="13"/>
  <c r="X1260" i="13"/>
  <c r="W1260" i="13"/>
  <c r="V1260" i="13"/>
  <c r="U1260" i="13"/>
  <c r="T1260" i="13"/>
  <c r="S1260" i="13"/>
  <c r="R1260" i="13"/>
  <c r="E349" i="13"/>
  <c r="E1143" i="13"/>
  <c r="E1135" i="13"/>
  <c r="E21" i="13"/>
  <c r="E296" i="13"/>
  <c r="E368" i="13"/>
  <c r="E50" i="13"/>
  <c r="E1618" i="13"/>
  <c r="E1463" i="13"/>
  <c r="E1630" i="13"/>
  <c r="E1109" i="13"/>
  <c r="E1413" i="13"/>
  <c r="E597" i="13"/>
  <c r="E46" i="13"/>
  <c r="E677" i="13"/>
  <c r="E989" i="13"/>
  <c r="E513" i="13"/>
  <c r="E557" i="13"/>
  <c r="E1581" i="13"/>
  <c r="E1586" i="13"/>
  <c r="E105" i="13"/>
  <c r="E276" i="13"/>
  <c r="E416" i="13"/>
  <c r="E693" i="13"/>
  <c r="E55" i="13"/>
  <c r="E1353" i="13"/>
  <c r="E1132" i="13"/>
  <c r="E72" i="13"/>
  <c r="E880" i="13"/>
  <c r="D168" i="22"/>
  <c r="F168" i="22" s="1"/>
  <c r="H168" i="22" s="1"/>
  <c r="J168" i="22" s="1"/>
  <c r="B196" i="22"/>
  <c r="D196" i="22" s="1"/>
  <c r="F196" i="22" s="1"/>
  <c r="H196" i="22" s="1"/>
  <c r="J196" i="22" s="1"/>
  <c r="B224" i="22" s="1"/>
  <c r="D224" i="22" s="1"/>
  <c r="F224" i="22" s="1"/>
  <c r="H224" i="22"/>
  <c r="J224" i="22" s="1"/>
  <c r="E1508" i="13"/>
  <c r="E873" i="13"/>
  <c r="E879" i="13"/>
  <c r="E594" i="13"/>
  <c r="E1292" i="13"/>
  <c r="E38" i="13"/>
  <c r="E1489" i="13"/>
  <c r="E708" i="13"/>
  <c r="E1624" i="13"/>
  <c r="E639" i="13"/>
  <c r="E794" i="13"/>
  <c r="E507" i="13"/>
  <c r="E799" i="13"/>
  <c r="E293" i="13"/>
  <c r="E778" i="13"/>
  <c r="E874" i="13"/>
  <c r="E263" i="13"/>
  <c r="E396" i="13"/>
  <c r="E942" i="13"/>
  <c r="E1627" i="13"/>
  <c r="E914" i="13"/>
  <c r="E96" i="13"/>
  <c r="E913" i="13"/>
  <c r="E901" i="13"/>
  <c r="E707" i="13"/>
  <c r="E696" i="13"/>
  <c r="E1511" i="13"/>
  <c r="E1239" i="13"/>
  <c r="E1501" i="13"/>
  <c r="E1495" i="13"/>
  <c r="E1628" i="13"/>
  <c r="E1488" i="13"/>
  <c r="E1483" i="13"/>
  <c r="E1610" i="13"/>
  <c r="E1592" i="13"/>
  <c r="E1453" i="13"/>
  <c r="E1028" i="13"/>
  <c r="E1087" i="13"/>
  <c r="E262" i="13"/>
  <c r="E933" i="13"/>
  <c r="E247" i="13"/>
  <c r="E1334" i="13"/>
  <c r="E378" i="13"/>
  <c r="E1330" i="13"/>
  <c r="E1329" i="13"/>
  <c r="E1600" i="13"/>
  <c r="E1315" i="13"/>
  <c r="E1318" i="13"/>
  <c r="E896" i="13"/>
  <c r="E486" i="13"/>
  <c r="E1152" i="13"/>
  <c r="E1141" i="13"/>
  <c r="E514" i="13"/>
  <c r="E1137" i="13"/>
  <c r="E1615" i="13"/>
  <c r="E1136" i="13"/>
  <c r="E1125" i="13"/>
  <c r="E1122" i="13"/>
  <c r="E1115" i="13"/>
  <c r="E1110" i="13"/>
  <c r="E1117" i="13"/>
  <c r="E1579" i="13"/>
  <c r="E1100" i="13"/>
  <c r="E679" i="13"/>
  <c r="E678" i="13"/>
  <c r="E659" i="13"/>
  <c r="E662" i="13"/>
  <c r="E1404" i="13"/>
  <c r="E653" i="13"/>
  <c r="E646" i="13"/>
  <c r="E637" i="13"/>
  <c r="E1055" i="13"/>
  <c r="E628" i="13"/>
  <c r="E626" i="13"/>
  <c r="E686" i="13"/>
  <c r="E739" i="13"/>
  <c r="E238" i="13"/>
  <c r="E232" i="13"/>
  <c r="E227" i="13"/>
  <c r="E470" i="13"/>
  <c r="E217" i="13"/>
  <c r="E209" i="13"/>
  <c r="E326" i="13"/>
  <c r="E325" i="13"/>
  <c r="E311" i="13"/>
  <c r="E319" i="13"/>
  <c r="E390" i="13"/>
  <c r="E310" i="13"/>
  <c r="E308" i="13"/>
  <c r="E277" i="13"/>
  <c r="E1231" i="13"/>
  <c r="E1223" i="13"/>
  <c r="E1358" i="13"/>
  <c r="E1539" i="13"/>
  <c r="E1190" i="13"/>
  <c r="E1198" i="13"/>
  <c r="E1169" i="13"/>
  <c r="E1092" i="13"/>
  <c r="E1290" i="13"/>
  <c r="E605" i="13"/>
  <c r="E252" i="13"/>
  <c r="E725" i="13"/>
  <c r="E1335" i="13"/>
  <c r="E1130" i="13"/>
  <c r="E1474" i="13"/>
  <c r="E1123" i="13"/>
  <c r="E1052" i="13"/>
  <c r="E835" i="13"/>
  <c r="E1580" i="13"/>
  <c r="E5" i="13"/>
  <c r="E736" i="13"/>
  <c r="E1623" i="13"/>
  <c r="E579" i="13"/>
  <c r="E1598" i="13"/>
  <c r="E1590" i="13"/>
  <c r="E1589" i="13"/>
  <c r="E1587" i="13"/>
  <c r="E1305" i="13"/>
  <c r="E258" i="13"/>
  <c r="E1288" i="13"/>
  <c r="E454" i="13"/>
  <c r="E1004" i="13"/>
  <c r="E307" i="13"/>
  <c r="E1538" i="13"/>
  <c r="E650" i="13"/>
  <c r="E991" i="13"/>
  <c r="E982" i="13"/>
  <c r="E979" i="13"/>
  <c r="E980" i="13"/>
  <c r="E165" i="13"/>
  <c r="E978" i="13"/>
  <c r="E967" i="13"/>
  <c r="E832" i="13"/>
  <c r="E973" i="13"/>
  <c r="E142" i="13"/>
  <c r="E195" i="13"/>
  <c r="E56" i="13"/>
  <c r="E600" i="13"/>
  <c r="E730" i="13"/>
  <c r="E241" i="13"/>
  <c r="E716" i="13"/>
  <c r="E571" i="13"/>
  <c r="E1462" i="13"/>
  <c r="E1530" i="13"/>
  <c r="E1114" i="13"/>
  <c r="E1593" i="13"/>
  <c r="E1517" i="13"/>
  <c r="E697" i="13"/>
  <c r="E833" i="13"/>
  <c r="E1429" i="13"/>
  <c r="E193" i="13"/>
  <c r="E444" i="13"/>
  <c r="E580" i="13"/>
  <c r="E1405" i="13"/>
  <c r="E434" i="13"/>
  <c r="E845" i="13"/>
  <c r="E565" i="13"/>
  <c r="E698" i="13"/>
  <c r="E811" i="13"/>
  <c r="E788" i="13"/>
  <c r="E721" i="13"/>
  <c r="E768" i="13"/>
  <c r="E767" i="13"/>
  <c r="E769" i="13"/>
  <c r="E753" i="13"/>
  <c r="E542" i="13"/>
  <c r="E536" i="13"/>
  <c r="E535" i="13"/>
  <c r="E534" i="13"/>
  <c r="E1142" i="13"/>
  <c r="E857" i="13"/>
  <c r="E519" i="13"/>
  <c r="E511" i="13"/>
  <c r="E508" i="13"/>
  <c r="E502" i="13"/>
  <c r="E491" i="13"/>
  <c r="E490" i="13"/>
  <c r="E492" i="13"/>
  <c r="E494" i="13"/>
  <c r="E487" i="13"/>
  <c r="E1309" i="13"/>
  <c r="E961" i="13"/>
  <c r="E479" i="13"/>
  <c r="E472" i="13"/>
  <c r="E1155" i="13"/>
  <c r="E737" i="13"/>
  <c r="E875" i="13"/>
  <c r="E1421" i="13"/>
  <c r="E251" i="13"/>
  <c r="E1077" i="13"/>
  <c r="E448" i="13"/>
  <c r="E1131" i="13"/>
  <c r="E860" i="13"/>
  <c r="E435" i="13"/>
  <c r="E1258" i="13"/>
  <c r="E1121" i="13"/>
  <c r="E1461" i="13"/>
  <c r="E1386" i="13"/>
  <c r="E428" i="13"/>
  <c r="E1108" i="13"/>
  <c r="E418" i="13"/>
  <c r="E1099" i="13"/>
  <c r="E606" i="13"/>
  <c r="E1629" i="13"/>
  <c r="E595" i="13"/>
  <c r="E568" i="13"/>
  <c r="E170" i="13"/>
  <c r="E917" i="13"/>
  <c r="E570" i="13"/>
  <c r="E569" i="13"/>
  <c r="E562" i="13"/>
  <c r="E559" i="13"/>
  <c r="E549" i="13"/>
  <c r="E345" i="13"/>
  <c r="E259" i="13"/>
  <c r="E808" i="13"/>
  <c r="E1075" i="13"/>
  <c r="E54" i="13"/>
  <c r="E1608" i="13"/>
  <c r="E864" i="13"/>
  <c r="E990" i="13"/>
  <c r="E317" i="13"/>
  <c r="E858" i="13"/>
  <c r="E1394" i="13"/>
  <c r="E776" i="13"/>
  <c r="E703" i="13"/>
  <c r="E287" i="13"/>
  <c r="E1382" i="13"/>
  <c r="E824" i="13"/>
  <c r="E391" i="13"/>
  <c r="E386" i="13"/>
  <c r="E1555" i="13"/>
  <c r="E726" i="13"/>
  <c r="E1616" i="13"/>
  <c r="E242" i="13"/>
  <c r="E710" i="13"/>
  <c r="E706" i="13"/>
  <c r="E836" i="13"/>
  <c r="E47" i="13"/>
  <c r="E377" i="13"/>
  <c r="E449" i="13"/>
  <c r="E856" i="13"/>
  <c r="E20" i="13"/>
  <c r="E10" i="13"/>
  <c r="E7" i="13"/>
  <c r="E330" i="13"/>
  <c r="E1284" i="13"/>
  <c r="E1541" i="13"/>
  <c r="E1261" i="13"/>
  <c r="E156" i="13"/>
  <c r="E1515" i="13"/>
  <c r="E1246" i="13"/>
  <c r="E604" i="13"/>
  <c r="E1345" i="13"/>
  <c r="E1058" i="13"/>
  <c r="E240" i="13"/>
  <c r="E1537" i="13"/>
  <c r="E163" i="13"/>
  <c r="E231" i="13"/>
  <c r="E714" i="13"/>
  <c r="E154" i="13"/>
  <c r="E214" i="13"/>
  <c r="E143" i="13"/>
  <c r="E134" i="13"/>
  <c r="E48" i="13"/>
  <c r="E123" i="13"/>
  <c r="E106" i="13"/>
  <c r="E107" i="13"/>
  <c r="E108" i="13"/>
  <c r="E99" i="13"/>
  <c r="E94" i="13"/>
  <c r="E86" i="13"/>
  <c r="E90" i="13"/>
  <c r="E76" i="13"/>
  <c r="AT500" i="13"/>
  <c r="AS500" i="13"/>
  <c r="AR500" i="13"/>
  <c r="AQ500" i="13"/>
  <c r="AP500" i="13"/>
  <c r="AO500" i="13"/>
  <c r="AN500" i="13"/>
  <c r="AM500" i="13"/>
  <c r="AL500" i="13"/>
  <c r="AK500" i="13"/>
  <c r="AJ500" i="13"/>
  <c r="AI500" i="13"/>
  <c r="AH500" i="13"/>
  <c r="AG500" i="13"/>
  <c r="AF500" i="13"/>
  <c r="AE500" i="13"/>
  <c r="AD500" i="13"/>
  <c r="AC500" i="13"/>
  <c r="AB500" i="13"/>
  <c r="AA500" i="13"/>
  <c r="Z500" i="13"/>
  <c r="Y500" i="13"/>
  <c r="X500" i="13"/>
  <c r="W500" i="13"/>
  <c r="V500" i="13"/>
  <c r="U500" i="13"/>
  <c r="T500" i="13"/>
  <c r="S500" i="13"/>
  <c r="R500" i="13"/>
  <c r="H3" i="13"/>
  <c r="AT1136" i="13"/>
  <c r="AS1136" i="13"/>
  <c r="AR1136" i="13"/>
  <c r="AQ1136" i="13"/>
  <c r="AP1136" i="13"/>
  <c r="AO1136" i="13"/>
  <c r="AN1136" i="13"/>
  <c r="AM1136" i="13"/>
  <c r="AL1136" i="13"/>
  <c r="AK1136" i="13"/>
  <c r="AJ1136" i="13"/>
  <c r="AI1136" i="13"/>
  <c r="AH1136" i="13"/>
  <c r="AG1136" i="13"/>
  <c r="AF1136" i="13"/>
  <c r="AE1136" i="13"/>
  <c r="AD1136" i="13"/>
  <c r="AC1136" i="13"/>
  <c r="AB1136" i="13"/>
  <c r="AA1136" i="13"/>
  <c r="Z1136" i="13"/>
  <c r="Y1136" i="13"/>
  <c r="X1136" i="13"/>
  <c r="W1136" i="13"/>
  <c r="V1136" i="13"/>
  <c r="U1136" i="13"/>
  <c r="T1136" i="13"/>
  <c r="S1136" i="13"/>
  <c r="R1136" i="13"/>
  <c r="AT901" i="13"/>
  <c r="AS901" i="13"/>
  <c r="AR901" i="13"/>
  <c r="AQ901" i="13"/>
  <c r="AP901" i="13"/>
  <c r="AO901" i="13"/>
  <c r="AN901" i="13"/>
  <c r="AM901" i="13"/>
  <c r="AL901" i="13"/>
  <c r="AK901" i="13"/>
  <c r="AJ901" i="13"/>
  <c r="AI901" i="13"/>
  <c r="AH901" i="13"/>
  <c r="AG901" i="13"/>
  <c r="AF901" i="13"/>
  <c r="AE901" i="13"/>
  <c r="AD901" i="13"/>
  <c r="AC901" i="13"/>
  <c r="AB901" i="13"/>
  <c r="AA901" i="13"/>
  <c r="Z901" i="13"/>
  <c r="Y901" i="13"/>
  <c r="X901" i="13"/>
  <c r="W901" i="13"/>
  <c r="V901" i="13"/>
  <c r="U901" i="13"/>
  <c r="T901" i="13"/>
  <c r="S901" i="13"/>
  <c r="R901" i="13"/>
  <c r="AT1346" i="13"/>
  <c r="AS1346" i="13"/>
  <c r="AR1346" i="13"/>
  <c r="AQ1346" i="13"/>
  <c r="AP1346" i="13"/>
  <c r="AO1346" i="13"/>
  <c r="AN1346" i="13"/>
  <c r="AM1346" i="13"/>
  <c r="AL1346" i="13"/>
  <c r="AK1346" i="13"/>
  <c r="AJ1346" i="13"/>
  <c r="AI1346" i="13"/>
  <c r="AH1346" i="13"/>
  <c r="AG1346" i="13"/>
  <c r="AF1346" i="13"/>
  <c r="AE1346" i="13"/>
  <c r="AD1346" i="13"/>
  <c r="AC1346" i="13"/>
  <c r="AB1346" i="13"/>
  <c r="AA1346" i="13"/>
  <c r="Z1346" i="13"/>
  <c r="Y1346" i="13"/>
  <c r="X1346" i="13"/>
  <c r="W1346" i="13"/>
  <c r="V1346" i="13"/>
  <c r="U1346" i="13"/>
  <c r="T1346" i="13"/>
  <c r="S1346" i="13"/>
  <c r="R1346" i="13"/>
  <c r="E591" i="13"/>
  <c r="AT1615" i="13"/>
  <c r="AS1615" i="13"/>
  <c r="AR1615" i="13"/>
  <c r="AQ1615" i="13"/>
  <c r="AP1615" i="13"/>
  <c r="AO1615" i="13"/>
  <c r="AN1615" i="13"/>
  <c r="AM1615" i="13"/>
  <c r="AL1615" i="13"/>
  <c r="AK1615" i="13"/>
  <c r="AJ1615" i="13"/>
  <c r="AI1615" i="13"/>
  <c r="AH1615" i="13"/>
  <c r="AG1615" i="13"/>
  <c r="AF1615" i="13"/>
  <c r="AE1615" i="13"/>
  <c r="AD1615" i="13"/>
  <c r="AC1615" i="13"/>
  <c r="AB1615" i="13"/>
  <c r="AA1615" i="13"/>
  <c r="Z1615" i="13"/>
  <c r="Y1615" i="13"/>
  <c r="X1615" i="13"/>
  <c r="W1615" i="13"/>
  <c r="V1615" i="13"/>
  <c r="U1615" i="13"/>
  <c r="T1615" i="13"/>
  <c r="S1615" i="13"/>
  <c r="R1615" i="13"/>
  <c r="H1167" i="13"/>
  <c r="AT978" i="13"/>
  <c r="AS978" i="13"/>
  <c r="AR978" i="13"/>
  <c r="AQ978" i="13"/>
  <c r="AP978" i="13"/>
  <c r="AO978" i="13"/>
  <c r="AN978" i="13"/>
  <c r="AM978" i="13"/>
  <c r="AL978" i="13"/>
  <c r="AK978" i="13"/>
  <c r="AJ978" i="13"/>
  <c r="AI978" i="13"/>
  <c r="AH978" i="13"/>
  <c r="AG978" i="13"/>
  <c r="AF978" i="13"/>
  <c r="AE978" i="13"/>
  <c r="AD978" i="13"/>
  <c r="AC978" i="13"/>
  <c r="AB978" i="13"/>
  <c r="AA978" i="13"/>
  <c r="Z978" i="13"/>
  <c r="Y978" i="13"/>
  <c r="X978" i="13"/>
  <c r="W978" i="13"/>
  <c r="V978" i="13"/>
  <c r="U978" i="13"/>
  <c r="T978" i="13"/>
  <c r="S978" i="13"/>
  <c r="R978" i="13"/>
  <c r="AT417" i="13"/>
  <c r="AS417" i="13"/>
  <c r="AR417" i="13"/>
  <c r="AQ417" i="13"/>
  <c r="AP417" i="13"/>
  <c r="AO417" i="13"/>
  <c r="AN417" i="13"/>
  <c r="AM417" i="13"/>
  <c r="AL417" i="13"/>
  <c r="AK417" i="13"/>
  <c r="AJ417" i="13"/>
  <c r="AI417" i="13"/>
  <c r="AH417" i="13"/>
  <c r="AG417" i="13"/>
  <c r="AF417" i="13"/>
  <c r="AE417" i="13"/>
  <c r="AD417" i="13"/>
  <c r="AC417" i="13"/>
  <c r="AB417" i="13"/>
  <c r="AA417" i="13"/>
  <c r="Z417" i="13"/>
  <c r="Y417" i="13"/>
  <c r="X417" i="13"/>
  <c r="W417" i="13"/>
  <c r="V417" i="13"/>
  <c r="U417" i="13"/>
  <c r="T417" i="13"/>
  <c r="S417" i="13"/>
  <c r="R417" i="13"/>
  <c r="AS1462" i="13"/>
  <c r="AR1462" i="13"/>
  <c r="AQ1462" i="13"/>
  <c r="AP1462" i="13"/>
  <c r="AO1462" i="13"/>
  <c r="AN1462" i="13"/>
  <c r="AM1462" i="13"/>
  <c r="AL1462" i="13"/>
  <c r="AK1462" i="13"/>
  <c r="AJ1462" i="13"/>
  <c r="AI1462" i="13"/>
  <c r="AH1462" i="13"/>
  <c r="AG1462" i="13"/>
  <c r="AF1462" i="13"/>
  <c r="AE1462" i="13"/>
  <c r="AD1462" i="13"/>
  <c r="AC1462" i="13"/>
  <c r="AB1462" i="13"/>
  <c r="AA1462" i="13"/>
  <c r="Z1462" i="13"/>
  <c r="Y1462" i="13"/>
  <c r="X1462" i="13"/>
  <c r="W1462" i="13"/>
  <c r="V1462" i="13"/>
  <c r="U1462" i="13"/>
  <c r="T1462" i="13"/>
  <c r="S1462" i="13"/>
  <c r="R1462" i="13"/>
  <c r="Q1462" i="13"/>
  <c r="AS729" i="13"/>
  <c r="AR729" i="13"/>
  <c r="AQ729" i="13"/>
  <c r="AP729" i="13"/>
  <c r="AO729" i="13"/>
  <c r="AN729" i="13"/>
  <c r="AM729" i="13"/>
  <c r="AL729" i="13"/>
  <c r="AK729" i="13"/>
  <c r="AJ729" i="13"/>
  <c r="AI729" i="13"/>
  <c r="AH729" i="13"/>
  <c r="AG729" i="13"/>
  <c r="AF729" i="13"/>
  <c r="AE729" i="13"/>
  <c r="AD729" i="13"/>
  <c r="AC729" i="13"/>
  <c r="AB729" i="13"/>
  <c r="AA729" i="13"/>
  <c r="Z729" i="13"/>
  <c r="Y729" i="13"/>
  <c r="X729" i="13"/>
  <c r="W729" i="13"/>
  <c r="V729" i="13"/>
  <c r="U729" i="13"/>
  <c r="T729" i="13"/>
  <c r="S729" i="13"/>
  <c r="R729" i="13"/>
  <c r="Q729" i="13"/>
  <c r="AS251" i="13"/>
  <c r="AR251" i="13"/>
  <c r="AQ251" i="13"/>
  <c r="AP251" i="13"/>
  <c r="AO251" i="13"/>
  <c r="AN251" i="13"/>
  <c r="AM251" i="13"/>
  <c r="AL251" i="13"/>
  <c r="AK251" i="13"/>
  <c r="AJ251" i="13"/>
  <c r="AI251" i="13"/>
  <c r="AH251" i="13"/>
  <c r="AG251" i="13"/>
  <c r="AF251" i="13"/>
  <c r="AE251" i="13"/>
  <c r="AD251" i="13"/>
  <c r="AC251" i="13"/>
  <c r="AB251" i="13"/>
  <c r="AA251" i="13"/>
  <c r="Z251" i="13"/>
  <c r="Y251" i="13"/>
  <c r="X251" i="13"/>
  <c r="W251" i="13"/>
  <c r="V251" i="13"/>
  <c r="U251" i="13"/>
  <c r="T251" i="13"/>
  <c r="S251" i="13"/>
  <c r="R251" i="13"/>
  <c r="Q251" i="13"/>
  <c r="AS460" i="13"/>
  <c r="AR460" i="13"/>
  <c r="AQ460" i="13"/>
  <c r="AP460" i="13"/>
  <c r="AO460" i="13"/>
  <c r="AN460" i="13"/>
  <c r="AM460" i="13"/>
  <c r="AL460" i="13"/>
  <c r="AK460" i="13"/>
  <c r="AJ460" i="13"/>
  <c r="AI460" i="13"/>
  <c r="AH460" i="13"/>
  <c r="AG460" i="13"/>
  <c r="AF460" i="13"/>
  <c r="AE460" i="13"/>
  <c r="AD460" i="13"/>
  <c r="AC460" i="13"/>
  <c r="AB460" i="13"/>
  <c r="AA460" i="13"/>
  <c r="Z460" i="13"/>
  <c r="Y460" i="13"/>
  <c r="X460" i="13"/>
  <c r="W460" i="13"/>
  <c r="V460" i="13"/>
  <c r="U460" i="13"/>
  <c r="T460" i="13"/>
  <c r="S460" i="13"/>
  <c r="R460" i="13"/>
  <c r="Q460" i="13"/>
  <c r="AS1517" i="13"/>
  <c r="AR1517" i="13"/>
  <c r="AQ1517" i="13"/>
  <c r="AP1517" i="13"/>
  <c r="AO1517" i="13"/>
  <c r="AN1517" i="13"/>
  <c r="AM1517" i="13"/>
  <c r="AL1517" i="13"/>
  <c r="AK1517" i="13"/>
  <c r="AJ1517" i="13"/>
  <c r="AI1517" i="13"/>
  <c r="AH1517" i="13"/>
  <c r="AG1517" i="13"/>
  <c r="AF1517" i="13"/>
  <c r="AE1517" i="13"/>
  <c r="AD1517" i="13"/>
  <c r="AC1517" i="13"/>
  <c r="AB1517" i="13"/>
  <c r="AA1517" i="13"/>
  <c r="Z1517" i="13"/>
  <c r="Y1517" i="13"/>
  <c r="X1517" i="13"/>
  <c r="W1517" i="13"/>
  <c r="V1517" i="13"/>
  <c r="U1517" i="13"/>
  <c r="T1517" i="13"/>
  <c r="S1517" i="13"/>
  <c r="R1517" i="13"/>
  <c r="Q1517" i="13"/>
  <c r="AS1624" i="13"/>
  <c r="AR1624" i="13"/>
  <c r="AQ1624" i="13"/>
  <c r="AP1624" i="13"/>
  <c r="AO1624" i="13"/>
  <c r="AN1624" i="13"/>
  <c r="AM1624" i="13"/>
  <c r="AL1624" i="13"/>
  <c r="AK1624" i="13"/>
  <c r="AJ1624" i="13"/>
  <c r="AI1624" i="13"/>
  <c r="AH1624" i="13"/>
  <c r="AG1624" i="13"/>
  <c r="AF1624" i="13"/>
  <c r="AE1624" i="13"/>
  <c r="AD1624" i="13"/>
  <c r="AC1624" i="13"/>
  <c r="AB1624" i="13"/>
  <c r="AA1624" i="13"/>
  <c r="Z1624" i="13"/>
  <c r="Y1624" i="13"/>
  <c r="X1624" i="13"/>
  <c r="W1624" i="13"/>
  <c r="V1624" i="13"/>
  <c r="U1624" i="13"/>
  <c r="T1624" i="13"/>
  <c r="S1624" i="13"/>
  <c r="R1624" i="13"/>
  <c r="Q1624" i="13"/>
  <c r="AS308" i="13"/>
  <c r="AR308" i="13"/>
  <c r="AQ308" i="13"/>
  <c r="AP308" i="13"/>
  <c r="AO308" i="13"/>
  <c r="AN308" i="13"/>
  <c r="AM308" i="13"/>
  <c r="AL308" i="13"/>
  <c r="AK308" i="13"/>
  <c r="AJ308" i="13"/>
  <c r="AI308" i="13"/>
  <c r="AH308" i="13"/>
  <c r="AG308" i="13"/>
  <c r="AF308" i="13"/>
  <c r="AE308" i="13"/>
  <c r="AD308" i="13"/>
  <c r="AC308" i="13"/>
  <c r="AB308" i="13"/>
  <c r="AA308" i="13"/>
  <c r="Z308" i="13"/>
  <c r="Y308" i="13"/>
  <c r="X308" i="13"/>
  <c r="W308" i="13"/>
  <c r="V308" i="13"/>
  <c r="U308" i="13"/>
  <c r="T308" i="13"/>
  <c r="S308" i="13"/>
  <c r="R308" i="13"/>
  <c r="Q308" i="13"/>
  <c r="AS1261" i="13"/>
  <c r="AR1261" i="13"/>
  <c r="AQ1261" i="13"/>
  <c r="AP1261" i="13"/>
  <c r="AO1261" i="13"/>
  <c r="AN1261" i="13"/>
  <c r="AM1261" i="13"/>
  <c r="AL1261" i="13"/>
  <c r="AK1261" i="13"/>
  <c r="AJ1261" i="13"/>
  <c r="AI1261" i="13"/>
  <c r="AH1261" i="13"/>
  <c r="AG1261" i="13"/>
  <c r="AF1261" i="13"/>
  <c r="AE1261" i="13"/>
  <c r="AD1261" i="13"/>
  <c r="AC1261" i="13"/>
  <c r="AB1261" i="13"/>
  <c r="AA1261" i="13"/>
  <c r="Z1261" i="13"/>
  <c r="Y1261" i="13"/>
  <c r="X1261" i="13"/>
  <c r="W1261" i="13"/>
  <c r="V1261" i="13"/>
  <c r="U1261" i="13"/>
  <c r="T1261" i="13"/>
  <c r="S1261" i="13"/>
  <c r="R1261" i="13"/>
  <c r="Q1261" i="13"/>
  <c r="AS933" i="13"/>
  <c r="AR933" i="13"/>
  <c r="AQ933" i="13"/>
  <c r="AP933" i="13"/>
  <c r="AO933" i="13"/>
  <c r="AN933" i="13"/>
  <c r="AM933" i="13"/>
  <c r="AL933" i="13"/>
  <c r="AK933" i="13"/>
  <c r="AJ933" i="13"/>
  <c r="AI933" i="13"/>
  <c r="AH933" i="13"/>
  <c r="AG933" i="13"/>
  <c r="AF933" i="13"/>
  <c r="AE933" i="13"/>
  <c r="AD933" i="13"/>
  <c r="AC933" i="13"/>
  <c r="AB933" i="13"/>
  <c r="AA933" i="13"/>
  <c r="Z933" i="13"/>
  <c r="Y933" i="13"/>
  <c r="X933" i="13"/>
  <c r="W933" i="13"/>
  <c r="V933" i="13"/>
  <c r="U933" i="13"/>
  <c r="T933" i="13"/>
  <c r="S933" i="13"/>
  <c r="R933" i="13"/>
  <c r="Q933" i="13"/>
  <c r="AS923" i="13"/>
  <c r="AR923" i="13"/>
  <c r="AQ923" i="13"/>
  <c r="AP923" i="13"/>
  <c r="AO923" i="13"/>
  <c r="AN923" i="13"/>
  <c r="AM923" i="13"/>
  <c r="AL923" i="13"/>
  <c r="AK923" i="13"/>
  <c r="AJ923" i="13"/>
  <c r="AI923" i="13"/>
  <c r="AH923" i="13"/>
  <c r="AG923" i="13"/>
  <c r="AF923" i="13"/>
  <c r="AE923" i="13"/>
  <c r="AD923" i="13"/>
  <c r="AC923" i="13"/>
  <c r="AB923" i="13"/>
  <c r="AA923" i="13"/>
  <c r="Z923" i="13"/>
  <c r="Y923" i="13"/>
  <c r="X923" i="13"/>
  <c r="W923" i="13"/>
  <c r="V923" i="13"/>
  <c r="U923" i="13"/>
  <c r="T923" i="13"/>
  <c r="S923" i="13"/>
  <c r="R923" i="13"/>
  <c r="Q923" i="13"/>
  <c r="G1644" i="13"/>
  <c r="M1644" i="13"/>
  <c r="G1645" i="13"/>
  <c r="M1645" i="13"/>
  <c r="G1646" i="13"/>
  <c r="M1649" i="13"/>
  <c r="G1650" i="13"/>
  <c r="M1650" i="13"/>
  <c r="G1651" i="13"/>
  <c r="G1652" i="13"/>
  <c r="Z6" i="25"/>
  <c r="I28" i="25" l="1"/>
  <c r="M1646" i="13"/>
  <c r="G1647" i="13"/>
  <c r="M1651" i="13"/>
  <c r="D23" i="25"/>
  <c r="I24" i="25"/>
  <c r="Y26" i="25"/>
  <c r="E6" i="25"/>
  <c r="R9" i="25"/>
  <c r="G1653" i="13"/>
  <c r="U7" i="25"/>
  <c r="H8" i="25"/>
  <c r="C10" i="25"/>
  <c r="W9" i="25"/>
  <c r="L15" i="25"/>
  <c r="S12" i="25"/>
  <c r="X13" i="25"/>
  <c r="G14" i="25"/>
  <c r="K11" i="25"/>
  <c r="Q18" i="25"/>
  <c r="U19" i="25"/>
  <c r="M20" i="25"/>
  <c r="S21" i="25"/>
  <c r="V23" i="25"/>
  <c r="D16" i="25"/>
  <c r="N26" i="25"/>
  <c r="G24" i="25"/>
  <c r="O17" i="25"/>
  <c r="X25" i="25"/>
  <c r="J28" i="25"/>
  <c r="J11" i="25"/>
  <c r="N20" i="25"/>
  <c r="H15" i="25"/>
  <c r="O7" i="25"/>
  <c r="L17" i="25"/>
  <c r="Q28" i="25"/>
  <c r="Q14" i="25"/>
  <c r="J6" i="25"/>
  <c r="D15" i="25"/>
  <c r="O20" i="25"/>
  <c r="C18" i="25"/>
  <c r="Y19" i="25"/>
  <c r="G21" i="25"/>
  <c r="W23" i="25"/>
  <c r="Q24" i="25"/>
  <c r="R16" i="25"/>
  <c r="M25" i="25"/>
  <c r="D26" i="25"/>
  <c r="Y27" i="25"/>
  <c r="E9" i="25"/>
  <c r="N29" i="25"/>
  <c r="O21" i="25"/>
  <c r="H10" i="25"/>
  <c r="R11" i="25"/>
  <c r="N13" i="25"/>
  <c r="N8" i="25"/>
  <c r="Y8" i="25"/>
  <c r="C8" i="25"/>
  <c r="T8" i="25"/>
  <c r="P8" i="25"/>
  <c r="O8" i="25"/>
  <c r="G8" i="25"/>
  <c r="L8" i="25"/>
  <c r="J8" i="25"/>
  <c r="K8" i="25"/>
  <c r="G17" i="25"/>
  <c r="X17" i="25"/>
  <c r="Q17" i="25"/>
  <c r="P17" i="25"/>
  <c r="J17" i="25"/>
  <c r="Y17" i="25"/>
  <c r="W17" i="25"/>
  <c r="D17" i="25"/>
  <c r="M17" i="25"/>
  <c r="R17" i="25"/>
  <c r="I17" i="25"/>
  <c r="U17" i="25"/>
  <c r="T17" i="25"/>
  <c r="V17" i="25"/>
  <c r="C23" i="25"/>
  <c r="S23" i="25"/>
  <c r="G23" i="25"/>
  <c r="M23" i="25"/>
  <c r="U23" i="25"/>
  <c r="O23" i="25"/>
  <c r="P23" i="25"/>
  <c r="Q23" i="25"/>
  <c r="Y23" i="25"/>
  <c r="N23" i="25"/>
  <c r="X24" i="25"/>
  <c r="H24" i="25"/>
  <c r="T24" i="25"/>
  <c r="K24" i="25"/>
  <c r="L24" i="25"/>
  <c r="P24" i="25"/>
  <c r="W24" i="25"/>
  <c r="R24" i="25"/>
  <c r="Y18" i="25"/>
  <c r="D18" i="25"/>
  <c r="J18" i="25"/>
  <c r="K18" i="25"/>
  <c r="L18" i="25"/>
  <c r="G18" i="25"/>
  <c r="S18" i="25"/>
  <c r="I18" i="25"/>
  <c r="R18" i="25"/>
  <c r="X18" i="25"/>
  <c r="E18" i="25"/>
  <c r="J15" i="25"/>
  <c r="W15" i="25"/>
  <c r="M15" i="25"/>
  <c r="Y15" i="25"/>
  <c r="K15" i="25"/>
  <c r="U15" i="25"/>
  <c r="G15" i="25"/>
  <c r="Q15" i="25"/>
  <c r="E15" i="25"/>
  <c r="C15" i="25"/>
  <c r="R15" i="25"/>
  <c r="S15" i="25"/>
  <c r="V15" i="25"/>
  <c r="P19" i="25"/>
  <c r="G19" i="25"/>
  <c r="E19" i="25"/>
  <c r="D19" i="25"/>
  <c r="M19" i="25"/>
  <c r="L19" i="25"/>
  <c r="I19" i="25"/>
  <c r="H19" i="25"/>
  <c r="V19" i="25"/>
  <c r="W19" i="25"/>
  <c r="C19" i="25"/>
  <c r="R19" i="25"/>
  <c r="Q19" i="25"/>
  <c r="S19" i="25"/>
  <c r="P25" i="25"/>
  <c r="Q25" i="25"/>
  <c r="K25" i="25"/>
  <c r="O25" i="25"/>
  <c r="E25" i="25"/>
  <c r="W25" i="25"/>
  <c r="T25" i="25"/>
  <c r="J25" i="25"/>
  <c r="I25" i="25"/>
  <c r="T26" i="25"/>
  <c r="J26" i="25"/>
  <c r="W26" i="25"/>
  <c r="I26" i="25"/>
  <c r="U26" i="25"/>
  <c r="M26" i="25"/>
  <c r="E26" i="25"/>
  <c r="H26" i="25"/>
  <c r="X26" i="25"/>
  <c r="Q26" i="25"/>
  <c r="O26" i="25"/>
  <c r="S26" i="25"/>
  <c r="P26" i="25"/>
  <c r="C28" i="25"/>
  <c r="S28" i="25"/>
  <c r="P28" i="25"/>
  <c r="N28" i="25"/>
  <c r="T28" i="25"/>
  <c r="Y28" i="25"/>
  <c r="E28" i="25"/>
  <c r="R28" i="25"/>
  <c r="O28" i="25"/>
  <c r="M28" i="25"/>
  <c r="G28" i="25"/>
  <c r="H28" i="25"/>
  <c r="I20" i="25"/>
  <c r="W20" i="25"/>
  <c r="S20" i="25"/>
  <c r="T20" i="25"/>
  <c r="P20" i="25"/>
  <c r="H20" i="25"/>
  <c r="V20" i="25"/>
  <c r="C20" i="25"/>
  <c r="E20" i="25"/>
  <c r="K20" i="25"/>
  <c r="J20" i="25"/>
  <c r="R20" i="25"/>
  <c r="L20" i="25"/>
  <c r="U20" i="25"/>
  <c r="Q20" i="25"/>
  <c r="P6" i="25"/>
  <c r="Y7" i="25"/>
  <c r="E7" i="25"/>
  <c r="R7" i="25"/>
  <c r="L7" i="25"/>
  <c r="V7" i="25"/>
  <c r="G7" i="25"/>
  <c r="J7" i="25"/>
  <c r="C7" i="25"/>
  <c r="H7" i="25"/>
  <c r="P7" i="25"/>
  <c r="I7" i="25"/>
  <c r="N7" i="25"/>
  <c r="W7" i="25"/>
  <c r="Q7" i="25"/>
  <c r="D7" i="25"/>
  <c r="K26" i="25"/>
  <c r="D25" i="25"/>
  <c r="K23" i="25"/>
  <c r="I15" i="25"/>
  <c r="T11" i="25"/>
  <c r="S11" i="25"/>
  <c r="H27" i="25"/>
  <c r="U28" i="25"/>
  <c r="S8" i="25"/>
  <c r="N9" i="25"/>
  <c r="C26" i="25"/>
  <c r="R25" i="25"/>
  <c r="K21" i="25"/>
  <c r="L25" i="25"/>
  <c r="H9" i="25"/>
  <c r="Y20" i="25"/>
  <c r="V26" i="25"/>
  <c r="H17" i="25"/>
  <c r="X8" i="25"/>
  <c r="N24" i="25"/>
  <c r="D24" i="25"/>
  <c r="D28" i="25"/>
  <c r="W29" i="25"/>
  <c r="X12" i="25"/>
  <c r="V12" i="25"/>
  <c r="Y12" i="25"/>
  <c r="P12" i="25"/>
  <c r="G12" i="25"/>
  <c r="K12" i="25"/>
  <c r="H12" i="25"/>
  <c r="Q12" i="25"/>
  <c r="M12" i="25"/>
  <c r="W12" i="25"/>
  <c r="U12" i="25"/>
  <c r="E22" i="25"/>
  <c r="Q22" i="25"/>
  <c r="H22" i="25"/>
  <c r="R22" i="25"/>
  <c r="O22" i="25"/>
  <c r="J22" i="25"/>
  <c r="X22" i="25"/>
  <c r="I22" i="25"/>
  <c r="Y22" i="25"/>
  <c r="C22" i="25"/>
  <c r="G22" i="25"/>
  <c r="T14" i="25"/>
  <c r="H23" i="25"/>
  <c r="J24" i="25"/>
  <c r="T16" i="25"/>
  <c r="K29" i="25"/>
  <c r="T21" i="25"/>
  <c r="V11" i="25"/>
  <c r="M21" i="25"/>
  <c r="Q11" i="25"/>
  <c r="H29" i="25"/>
  <c r="X23" i="25"/>
  <c r="T18" i="25"/>
  <c r="O6" i="25"/>
  <c r="C17" i="25"/>
  <c r="C29" i="25"/>
  <c r="M8" i="25"/>
  <c r="T19" i="25"/>
  <c r="N15" i="25"/>
  <c r="H25" i="25"/>
  <c r="M7" i="25"/>
  <c r="J23" i="25"/>
  <c r="I16" i="25"/>
  <c r="L26" i="25"/>
  <c r="S22" i="25"/>
  <c r="P15" i="25"/>
  <c r="R10" i="25"/>
  <c r="E10" i="25"/>
  <c r="L10" i="25"/>
  <c r="T10" i="25"/>
  <c r="K10" i="25"/>
  <c r="Y10" i="25"/>
  <c r="G10" i="25"/>
  <c r="M10" i="25"/>
  <c r="S10" i="25"/>
  <c r="V10" i="25"/>
  <c r="J10" i="25"/>
  <c r="P10" i="25"/>
  <c r="N10" i="25"/>
  <c r="C11" i="25"/>
  <c r="P11" i="25"/>
  <c r="E11" i="25"/>
  <c r="H11" i="25"/>
  <c r="I11" i="25"/>
  <c r="Y11" i="25"/>
  <c r="M11" i="25"/>
  <c r="N11" i="25"/>
  <c r="L11" i="25"/>
  <c r="W11" i="25"/>
  <c r="G11" i="25"/>
  <c r="T27" i="25"/>
  <c r="L27" i="25"/>
  <c r="C27" i="25"/>
  <c r="S27" i="25"/>
  <c r="P27" i="25"/>
  <c r="D27" i="25"/>
  <c r="V27" i="25"/>
  <c r="Q27" i="25"/>
  <c r="I27" i="25"/>
  <c r="U27" i="25"/>
  <c r="G27" i="25"/>
  <c r="X16" i="25"/>
  <c r="G29" i="25"/>
  <c r="X10" i="25"/>
  <c r="U11" i="25"/>
  <c r="R26" i="25"/>
  <c r="T9" i="25"/>
  <c r="V18" i="25"/>
  <c r="V16" i="25"/>
  <c r="L12" i="25"/>
  <c r="T7" i="25"/>
  <c r="G26" i="25"/>
  <c r="I10" i="25"/>
  <c r="G25" i="25"/>
  <c r="N19" i="25"/>
  <c r="E27" i="25"/>
  <c r="T12" i="25"/>
  <c r="H18" i="25"/>
  <c r="U9" i="25"/>
  <c r="U22" i="25"/>
  <c r="X27" i="25"/>
  <c r="L28" i="25"/>
  <c r="D14" i="25"/>
  <c r="E21" i="25"/>
  <c r="K19" i="25"/>
  <c r="C16" i="25"/>
  <c r="C12" i="25"/>
  <c r="W8" i="25"/>
  <c r="R27" i="25"/>
  <c r="N21" i="25"/>
  <c r="O19" i="25"/>
  <c r="K28" i="25"/>
  <c r="S24" i="25"/>
  <c r="O16" i="25"/>
  <c r="U8" i="25"/>
  <c r="D13" i="25"/>
  <c r="P13" i="25"/>
  <c r="U13" i="25"/>
  <c r="K13" i="25"/>
  <c r="R13" i="25"/>
  <c r="L13" i="25"/>
  <c r="J13" i="25"/>
  <c r="O13" i="25"/>
  <c r="G13" i="25"/>
  <c r="M13" i="25"/>
  <c r="I13" i="25"/>
  <c r="C13" i="25"/>
  <c r="S13" i="25"/>
  <c r="T13" i="25"/>
  <c r="V13" i="25"/>
  <c r="H14" i="25"/>
  <c r="M14" i="25"/>
  <c r="L14" i="25"/>
  <c r="V14" i="25"/>
  <c r="E14" i="25"/>
  <c r="I14" i="25"/>
  <c r="X14" i="25"/>
  <c r="R14" i="25"/>
  <c r="W14" i="25"/>
  <c r="P14" i="25"/>
  <c r="S14" i="25"/>
  <c r="J9" i="25"/>
  <c r="X9" i="25"/>
  <c r="P9" i="25"/>
  <c r="S9" i="25"/>
  <c r="D9" i="25"/>
  <c r="C9" i="25"/>
  <c r="O9" i="25"/>
  <c r="J14" i="25"/>
  <c r="T23" i="25"/>
  <c r="V22" i="25"/>
  <c r="N18" i="25"/>
  <c r="O24" i="25"/>
  <c r="E13" i="25"/>
  <c r="I9" i="25"/>
  <c r="Y9" i="25"/>
  <c r="E24" i="25"/>
  <c r="U14" i="25"/>
  <c r="Q9" i="25"/>
  <c r="K9" i="25"/>
  <c r="J27" i="25"/>
  <c r="Q13" i="25"/>
  <c r="X20" i="25"/>
  <c r="K22" i="25"/>
  <c r="V8" i="25"/>
  <c r="Q10" i="25"/>
  <c r="M22" i="25"/>
  <c r="K14" i="25"/>
  <c r="T22" i="25"/>
  <c r="G20" i="25"/>
  <c r="U25" i="25"/>
  <c r="C25" i="25"/>
  <c r="V25" i="25"/>
  <c r="R8" i="25"/>
  <c r="U24" i="25"/>
  <c r="O11" i="25"/>
  <c r="O10" i="25"/>
  <c r="N25" i="25"/>
  <c r="N27" i="25"/>
  <c r="X11" i="25"/>
  <c r="U18" i="25"/>
  <c r="W10" i="25"/>
  <c r="W13" i="25"/>
  <c r="X7" i="25"/>
  <c r="P18" i="25"/>
  <c r="I8" i="25"/>
  <c r="T6" i="25"/>
  <c r="V6" i="25"/>
  <c r="R6" i="25"/>
  <c r="H6" i="25"/>
  <c r="K6" i="25"/>
  <c r="Y6" i="25"/>
  <c r="D6" i="25"/>
  <c r="N6" i="25"/>
  <c r="I6" i="25"/>
  <c r="V21" i="25"/>
  <c r="X21" i="25"/>
  <c r="I21" i="25"/>
  <c r="R21" i="25"/>
  <c r="U21" i="25"/>
  <c r="C21" i="25"/>
  <c r="P21" i="25"/>
  <c r="Q21" i="25"/>
  <c r="L21" i="25"/>
  <c r="W21" i="25"/>
  <c r="D21" i="25"/>
  <c r="J21" i="25"/>
  <c r="P29" i="25"/>
  <c r="I29" i="25"/>
  <c r="V29" i="25"/>
  <c r="D29" i="25"/>
  <c r="L29" i="25"/>
  <c r="X29" i="25"/>
  <c r="M29" i="25"/>
  <c r="R29" i="25"/>
  <c r="Y29" i="25"/>
  <c r="O29" i="25"/>
  <c r="S29" i="25"/>
  <c r="J29" i="25"/>
  <c r="H21" i="25"/>
  <c r="E12" i="25"/>
  <c r="N12" i="25"/>
  <c r="L23" i="25"/>
  <c r="Y21" i="25"/>
  <c r="M18" i="25"/>
  <c r="O12" i="25"/>
  <c r="L9" i="25"/>
  <c r="V28" i="25"/>
  <c r="Y16" i="25"/>
  <c r="S7" i="25"/>
  <c r="S16" i="25"/>
  <c r="O15" i="25"/>
  <c r="W22" i="25"/>
  <c r="Y24" i="25"/>
  <c r="E29" i="25"/>
  <c r="Q29" i="25"/>
  <c r="V24" i="25"/>
  <c r="E23" i="25"/>
  <c r="S17" i="25"/>
  <c r="M27" i="25"/>
  <c r="I12" i="25"/>
  <c r="W18" i="25"/>
  <c r="Y13" i="25"/>
  <c r="J19" i="25"/>
  <c r="U6" i="25"/>
  <c r="C6" i="25"/>
  <c r="S25" i="25"/>
  <c r="E8" i="25"/>
  <c r="N14" i="25"/>
  <c r="E17" i="25"/>
  <c r="D11" i="25"/>
  <c r="D8" i="25"/>
  <c r="X15" i="25"/>
  <c r="X19" i="25"/>
  <c r="M24" i="25"/>
  <c r="D22" i="25"/>
  <c r="H13" i="25"/>
  <c r="X28" i="25"/>
  <c r="P22" i="25"/>
  <c r="N16" i="25"/>
  <c r="E16" i="25"/>
  <c r="M16" i="25"/>
  <c r="U16" i="25"/>
  <c r="Q16" i="25"/>
  <c r="W16" i="25"/>
  <c r="H16" i="25"/>
  <c r="J16" i="25"/>
  <c r="K16" i="25"/>
  <c r="L16" i="25"/>
  <c r="G16" i="25"/>
  <c r="U29" i="25"/>
  <c r="Q8" i="25"/>
  <c r="U10" i="25"/>
  <c r="S6" i="25"/>
  <c r="J12" i="25"/>
  <c r="K27" i="25"/>
  <c r="W27" i="25"/>
  <c r="I23" i="25"/>
  <c r="O18" i="25"/>
  <c r="N22" i="25"/>
  <c r="V9" i="25"/>
  <c r="D10" i="25"/>
  <c r="R12" i="25"/>
  <c r="Y14" i="25"/>
  <c r="W28" i="25"/>
  <c r="D12" i="25"/>
  <c r="N17" i="25"/>
  <c r="Y25" i="25"/>
  <c r="Q6" i="25"/>
  <c r="G6" i="25"/>
  <c r="D20" i="25"/>
  <c r="O14" i="25"/>
  <c r="G9" i="25"/>
  <c r="C24" i="25"/>
  <c r="C14" i="25"/>
  <c r="M6" i="25"/>
  <c r="L6" i="25"/>
  <c r="X6" i="25"/>
  <c r="K17" i="25"/>
  <c r="T15" i="25"/>
  <c r="O27" i="25"/>
  <c r="K7" i="25"/>
  <c r="W6" i="25"/>
  <c r="M9" i="25"/>
  <c r="R23" i="25"/>
  <c r="L22" i="25"/>
  <c r="T29" i="25"/>
  <c r="P16" i="25"/>
  <c r="F23" i="25" l="1"/>
  <c r="F20" i="25"/>
  <c r="F9" i="25"/>
  <c r="F16" i="25"/>
  <c r="F22" i="25"/>
  <c r="F28" i="25"/>
  <c r="F6" i="25"/>
  <c r="F26" i="25"/>
  <c r="F10" i="25"/>
  <c r="F12" i="25"/>
  <c r="F21" i="25"/>
  <c r="F15" i="25"/>
  <c r="F11" i="25"/>
  <c r="F25" i="25"/>
  <c r="F18" i="25"/>
  <c r="F14" i="25"/>
  <c r="F7" i="25"/>
  <c r="F17" i="25"/>
  <c r="F8" i="25"/>
  <c r="F13" i="25"/>
  <c r="F27" i="25"/>
  <c r="F24" i="25"/>
  <c r="F29" i="25"/>
  <c r="F19" i="25"/>
</calcChain>
</file>

<file path=xl/sharedStrings.xml><?xml version="1.0" encoding="utf-8"?>
<sst xmlns="http://schemas.openxmlformats.org/spreadsheetml/2006/main" count="48224" uniqueCount="8508">
  <si>
    <t>Change secondary to include ^ symbol - filter to def prim and in pass rush column filter out players with a #, this will give you DBs, CBs, and safties</t>
    <phoneticPr fontId="53" type="noConversion"/>
  </si>
  <si>
    <t>91. Brighton trades Matt Giordano to Michigan for Ronald Bartell</t>
  </si>
  <si>
    <t>86. Brighton trades Mike Tolbert and Boulder's 2nd round pick in 2014 to Vero for Marcel Reece and Vero's 3rd round pick in 2014</t>
  </si>
  <si>
    <t>CAVE</t>
    <phoneticPr fontId="53" type="noConversion"/>
  </si>
  <si>
    <t>ANN</t>
    <phoneticPr fontId="53" type="noConversion"/>
  </si>
  <si>
    <t>BLD</t>
    <phoneticPr fontId="53" type="noConversion"/>
  </si>
  <si>
    <t>VER</t>
    <phoneticPr fontId="53" type="noConversion"/>
  </si>
  <si>
    <t>BEA</t>
    <phoneticPr fontId="53" type="noConversion"/>
  </si>
  <si>
    <t>VIR</t>
    <phoneticPr fontId="53" type="noConversion"/>
  </si>
  <si>
    <t>TOK</t>
    <phoneticPr fontId="53" type="noConversion"/>
  </si>
  <si>
    <t>End = End $, RE = RE $, LE = LE $ - I filtered on pass rushers with no LB in the field - you do not want to include most LBs - there is a handful of LB/Des that are easy to get manually by filtering</t>
    <phoneticPr fontId="53" type="noConversion"/>
  </si>
  <si>
    <t>Add in a "list" so you can sort and filter easier</t>
    <phoneticPr fontId="53" type="noConversion"/>
  </si>
  <si>
    <t>Filter to Primary Run block (non blanks) to get offensive players - Centers only - change "C" to "OC" using find and replace</t>
    <phoneticPr fontId="53" type="noConversion"/>
  </si>
  <si>
    <t>Change filter to primary defensive column- non blanks - T changes to DT LT and RT change to RDT and LDT and NT to NDT</t>
    <phoneticPr fontId="53" type="noConversion"/>
  </si>
  <si>
    <t>Punt</t>
    <phoneticPr fontId="53" type="noConversion"/>
  </si>
  <si>
    <t>Kick</t>
    <phoneticPr fontId="53" type="noConversion"/>
  </si>
  <si>
    <t>KR</t>
    <phoneticPr fontId="53" type="noConversion"/>
  </si>
  <si>
    <t>PR</t>
    <phoneticPr fontId="53" type="noConversion"/>
  </si>
  <si>
    <t>7)</t>
    <phoneticPr fontId="53" type="noConversion"/>
  </si>
  <si>
    <t>T-DB</t>
    <phoneticPr fontId="53" type="noConversion"/>
  </si>
  <si>
    <t>8)</t>
    <phoneticPr fontId="53" type="noConversion"/>
  </si>
  <si>
    <t>83. Brighton trades Aaron Williams, John Jerry, Armanti Edwards and Brighton's 2nd and 3rd round picks in 2014 to Virginia for Nate Livings and Devin McCourty (Virginia drops LB-Josh Hull)</t>
  </si>
  <si>
    <t>Offensive tackles need to be changed - LT is LOT, RT is ROT, T is OT - filter to "T" - if you filter the Tes i.e. do not contain TE, you can just relpace any T with OT and it will be done</t>
    <phoneticPr fontId="53" type="noConversion"/>
  </si>
  <si>
    <t>REMINDER ON STEPS TO IMPLEMENT YEARLY</t>
    <phoneticPr fontId="53" type="noConversion"/>
  </si>
  <si>
    <t>79. Dallas trades Matt Ryan to Maple Grove for Carlos Dunlop and Vontaze Burfict (Dallas cuts Dekoda Watson)</t>
  </si>
  <si>
    <t>81. Brighton trades Brighton's 5th round pick in 2014 and Tavon Wilson to Michigan for Michigan's 7th round pick and Adrian Wilson</t>
  </si>
  <si>
    <t>TEAM</t>
    <phoneticPr fontId="53" type="noConversion"/>
  </si>
  <si>
    <t>QB</t>
    <phoneticPr fontId="53" type="noConversion"/>
  </si>
  <si>
    <t>HB</t>
    <phoneticPr fontId="53" type="noConversion"/>
  </si>
  <si>
    <t>TE</t>
    <phoneticPr fontId="53" type="noConversion"/>
  </si>
  <si>
    <t>OT</t>
    <phoneticPr fontId="53" type="noConversion"/>
  </si>
  <si>
    <t>OG</t>
    <phoneticPr fontId="53" type="noConversion"/>
  </si>
  <si>
    <t>C</t>
    <phoneticPr fontId="53" type="noConversion"/>
  </si>
  <si>
    <t>T-Oline</t>
    <phoneticPr fontId="53" type="noConversion"/>
  </si>
  <si>
    <t>DT</t>
    <phoneticPr fontId="53" type="noConversion"/>
  </si>
  <si>
    <t>DE</t>
    <phoneticPr fontId="53" type="noConversion"/>
  </si>
  <si>
    <t>T-Dline</t>
    <phoneticPr fontId="53" type="noConversion"/>
  </si>
  <si>
    <t>ILB</t>
    <phoneticPr fontId="53" type="noConversion"/>
  </si>
  <si>
    <t>OLB</t>
    <phoneticPr fontId="53" type="noConversion"/>
  </si>
  <si>
    <t>T-LB</t>
    <phoneticPr fontId="53" type="noConversion"/>
  </si>
  <si>
    <t>CB</t>
    <phoneticPr fontId="53" type="noConversion"/>
  </si>
  <si>
    <t>S</t>
    <phoneticPr fontId="53" type="noConversion"/>
  </si>
  <si>
    <t>Roster</t>
    <phoneticPr fontId="53" type="noConversion"/>
  </si>
  <si>
    <t>82. Brighton trades Roman Harper, Casey Matthews, and Mike Martin to Ann Arbor for Martin Tevaseau, Jamal Westerman, and Josh Gordy</t>
  </si>
  <si>
    <t>84. Maple Grove trades Ahmad Bradshaw to Brighton for Bernard Pierce and Brighton's 4th round pick in 2014</t>
  </si>
  <si>
    <t>89. Brighton trades James Carpenter to Rome for James Backus</t>
  </si>
  <si>
    <t>90. Brighton trades Chase Daniel to Vero for Drew Stanton</t>
  </si>
  <si>
    <t xml:space="preserve">88. Brighton trades Orlando Franklin, Ryan Cook, Beach City's 2nd round pick in 2014 and Vero's 3rd round pick in 2014 to Cave Creek for Alex Mack and Nate Solder </t>
  </si>
  <si>
    <t>85. Brighton trades Brent Grimes and Kareem Jackson to Ann Arbor for Brandon Flowers and Ann Arbor's 2nd round pick in 2014 (Ann Arbor drops DB-Jarrett Bush)</t>
  </si>
  <si>
    <t>Minimum</t>
    <phoneticPr fontId="53" type="noConversion"/>
  </si>
  <si>
    <t>72. Jacksonville trades Charlie Johnson to Dracut for Zach Strief</t>
  </si>
  <si>
    <t>80. Dallas trades Jared Allen, Dashon Goldson, Josh Sitton, and Ray Lewis to Brighton for Russell Wilson, Paris Lenon, Derrick Morgan, DeJon Gomes, and Deuce Lutui (Dallas cuts Travian Robertson)</t>
  </si>
  <si>
    <t>* - This pick was missed on the draft grid so it is changed to Brighton's 8th round pick in 2014</t>
  </si>
  <si>
    <t>87. Dallas trades Vince Wilfork and Ryan Clark to Maple Grove for Rahim Moore, Sen'Derrick Marks and Maple Grove's 3rd round pick in 2014</t>
  </si>
  <si>
    <t xml:space="preserve">78. Michigan trades Chmidi Chekwa and Colin McCarthy to Cave Creek for Adrian Wilson and Devin Aromashadou </t>
  </si>
  <si>
    <t>Adams, Mike P.</t>
  </si>
  <si>
    <t>74. Brighton trades Deji Karim to Beach City for Phil Costa</t>
  </si>
  <si>
    <t>75. Tokyo trades Josh Hull and Reggie Walker to Virginia for Richard Marshall, Tyler Polumbus and Virginia's 10th round pick in 2014</t>
  </si>
  <si>
    <t>76. St. Paul trades Tavon Wilson to Brighton for Brighton's 10th round pick in 2014</t>
  </si>
  <si>
    <t>77. Michigan trades Jacob Cutrera and their 10th round pick in 2014 to Brighton for Andre Neblett and Brighton's 9th round pick in 2014</t>
  </si>
  <si>
    <t>48. Cave Creek trades Kendall Hunter to River City for Jackie Battle and Lance Kendricks</t>
  </si>
  <si>
    <t>21. Tokyo trades Knowshon Moreno and Chris Conte to Michigan for Michigan's 4th round pick and O'Brien Schofield</t>
  </si>
  <si>
    <t>47. Cave Creek trades Jake Locker to Jacksonville for Jacksonville's 2nd round pick in 2014 and Kendall Hunter</t>
  </si>
  <si>
    <t>6. Cave Creek trades Matt Birk to Beach City for Terrence Cody</t>
  </si>
  <si>
    <t>Jacksonville</t>
  </si>
  <si>
    <t>Williams, Kyle B.</t>
  </si>
  <si>
    <t>22. Cave Creek trades Matt Hasselbeck and Ronde Barber to Rome for Alex Mack and Jo-Lonn Dunbar</t>
  </si>
  <si>
    <t>23. Boulder trades Arian Foster and Boulder's fourth round pick in 2014 to Michigan for Percy Harvin and Knowshon Moreno</t>
  </si>
  <si>
    <t>27. Cave Creek trades Roddy White to Michigan for Michigan's 2nd round pick in 2014 and Danario Alexander</t>
  </si>
  <si>
    <t>28. Blackburn trades Barry Richardson to Vero for Dawan Landry</t>
  </si>
  <si>
    <t>12/1 (2)</t>
  </si>
  <si>
    <t>12/1 (1)</t>
  </si>
  <si>
    <t>11/3supp</t>
  </si>
  <si>
    <t>12/1 (8)</t>
  </si>
  <si>
    <t>12/1 (22)</t>
  </si>
  <si>
    <t xml:space="preserve">32. Rome sends Ryan Fitzpatrick to Vero for Quintin Jammer </t>
  </si>
  <si>
    <t>33. Dracut trades Geno Hayes to Cave Creek for their 9th round pick in 2014</t>
  </si>
  <si>
    <t>34. River City trades Steve Hutchison to Rome for Ben Watson</t>
  </si>
  <si>
    <t>12/1 (27)</t>
  </si>
  <si>
    <t>Ohrnberger, Rich</t>
  </si>
  <si>
    <t>Johnson, Mike P.</t>
  </si>
  <si>
    <t>CNA</t>
  </si>
  <si>
    <t>DAN</t>
  </si>
  <si>
    <t>DEN</t>
  </si>
  <si>
    <t>Davis, C.J.</t>
  </si>
  <si>
    <t>HOA</t>
  </si>
  <si>
    <t>Hills, Tony</t>
  </si>
  <si>
    <t>T TE</t>
  </si>
  <si>
    <t>Taylor, Herb</t>
  </si>
  <si>
    <t>Robinson, Will</t>
  </si>
  <si>
    <t>NYN</t>
  </si>
  <si>
    <t>Turner, Robert</t>
  </si>
  <si>
    <t>8. Cave Creek trades Ryan Lilja and Brent Celek to Blackburn for Rey Mauluga and Rob Housler</t>
  </si>
  <si>
    <t>NT End</t>
  </si>
  <si>
    <t>DB KOR</t>
  </si>
  <si>
    <t>Reeves, Jacques</t>
  </si>
  <si>
    <t>Toribio, Anthony</t>
  </si>
  <si>
    <t>End OLB</t>
  </si>
  <si>
    <t>RE NT</t>
  </si>
  <si>
    <t>Lankster, Ellis</t>
  </si>
  <si>
    <t>Brown, Stevie</t>
  </si>
  <si>
    <t>Adams, Phillip</t>
  </si>
  <si>
    <t>CB KOR</t>
  </si>
  <si>
    <t>Allen, Will A.</t>
  </si>
  <si>
    <t>Cox, Perrish</t>
  </si>
  <si>
    <t>16. River City trades Sedrick Ellis to Phoenix for David Hawthorne</t>
  </si>
  <si>
    <t>(Was Atlanta)</t>
  </si>
  <si>
    <t>(Was London)</t>
  </si>
  <si>
    <t>Rome$</t>
  </si>
  <si>
    <t>Rome</t>
  </si>
  <si>
    <t>17. Dracut trades Matt Shaughnessy and Demeco Ryans to Vero for Darnell Dockett</t>
  </si>
  <si>
    <t>Pierce, Bernard</t>
  </si>
  <si>
    <t>Poe, Dontari</t>
  </si>
  <si>
    <t>12/1 (11)</t>
  </si>
  <si>
    <t>Pointer, Quinton</t>
  </si>
  <si>
    <t>Posey, DeVier</t>
  </si>
  <si>
    <t>Potter, Nate</t>
  </si>
  <si>
    <t>Powe, Jerrell</t>
  </si>
  <si>
    <t>Powell, William</t>
  </si>
  <si>
    <t>Quick, Brian</t>
  </si>
  <si>
    <t>Randall, Kheeston</t>
  </si>
  <si>
    <t>Reed, D'Aundre</t>
  </si>
  <si>
    <t>Robinson, Aldrick</t>
  </si>
  <si>
    <t>Robinson, Josh</t>
  </si>
  <si>
    <t>Robinson, Keenan</t>
  </si>
  <si>
    <t>Robinson, Trevor</t>
  </si>
  <si>
    <t>Rodgers-Cromartie, D.</t>
  </si>
  <si>
    <t>Rodriguez, Evan</t>
  </si>
  <si>
    <t>Ross, Brandian</t>
  </si>
  <si>
    <t>Ross, Jay</t>
  </si>
  <si>
    <t>Samuda, Josh</t>
  </si>
  <si>
    <t>Sanu, Mohamed</t>
  </si>
  <si>
    <t>Scafe, Damik</t>
  </si>
  <si>
    <t>Schwartz, Mitchell</t>
  </si>
  <si>
    <t>Scruggs, Greg</t>
  </si>
  <si>
    <t>Sensabaugh, Coty</t>
  </si>
  <si>
    <t>Vero**</t>
  </si>
  <si>
    <t>St. Paul**</t>
  </si>
  <si>
    <t>Lake Huron**</t>
  </si>
  <si>
    <t>Beach City**</t>
  </si>
  <si>
    <t>Big Grove**</t>
  </si>
  <si>
    <t>Virginia*</t>
  </si>
  <si>
    <t>Blackburn***</t>
  </si>
  <si>
    <t>Winchester***</t>
  </si>
  <si>
    <t>Ann Arbor***</t>
  </si>
  <si>
    <t>Boulder***</t>
  </si>
  <si>
    <t>Even Rounds</t>
  </si>
  <si>
    <t>Winn, Billy</t>
  </si>
  <si>
    <t>Wolfe, Derek</t>
  </si>
  <si>
    <t>Worthington, Doug</t>
  </si>
  <si>
    <t>Worthy, Jerel</t>
  </si>
  <si>
    <t>Wright, Eric</t>
  </si>
  <si>
    <t>Wright, Jarius</t>
  </si>
  <si>
    <t>Wright, Kendall</t>
  </si>
  <si>
    <t>12/1 (20)</t>
  </si>
  <si>
    <t>Yeatman, Will</t>
  </si>
  <si>
    <t>Zeitler, Kevin</t>
  </si>
  <si>
    <t>Hill, Stephen</t>
  </si>
  <si>
    <t>Hill, Will</t>
  </si>
  <si>
    <t>Hillman, Ronnie</t>
  </si>
  <si>
    <t>Hilton, T.Y.</t>
  </si>
  <si>
    <t>Hosley, Jayron</t>
  </si>
  <si>
    <t>House, Davon</t>
  </si>
  <si>
    <t>Howard, Austin</t>
  </si>
  <si>
    <t>Howard, Jaye</t>
  </si>
  <si>
    <t>Hughes, John</t>
  </si>
  <si>
    <t>Hughes, Robert</t>
  </si>
  <si>
    <t>Hull, Josh</t>
  </si>
  <si>
    <t>Ingram, Melvin</t>
  </si>
  <si>
    <t>Allen, Roger</t>
  </si>
  <si>
    <t>TNA</t>
  </si>
  <si>
    <t>Black, Jordan</t>
  </si>
  <si>
    <t>End</t>
  </si>
  <si>
    <t>End T</t>
  </si>
  <si>
    <t>RE OLB</t>
  </si>
  <si>
    <t>LE OLB</t>
  </si>
  <si>
    <t>McClain, Robert</t>
  </si>
  <si>
    <t>LT End</t>
  </si>
  <si>
    <t>Norman, Joshua</t>
  </si>
  <si>
    <t>Johnson, Charlie</t>
  </si>
  <si>
    <t>Johnson, Damaris</t>
  </si>
  <si>
    <t>Johnson, George</t>
  </si>
  <si>
    <t>Johnson, James-Michael</t>
  </si>
  <si>
    <t>Johnson, Jeron</t>
  </si>
  <si>
    <t>Johnson, Leonard</t>
  </si>
  <si>
    <t>Johnson, Michael</t>
  </si>
  <si>
    <t>Johnson, Quinn</t>
  </si>
  <si>
    <t>Johnson, Robert</t>
  </si>
  <si>
    <t>Johnson, Trumaine</t>
  </si>
  <si>
    <t>Johnson, Will</t>
  </si>
  <si>
    <t>Jones, Ben</t>
  </si>
  <si>
    <t>Jones, Chandler</t>
  </si>
  <si>
    <t>Cudjo, Jermelle</t>
  </si>
  <si>
    <t>Cutrera, Jacob</t>
  </si>
  <si>
    <t>Afalava, Al</t>
  </si>
  <si>
    <t>Mouton, Ryan</t>
  </si>
  <si>
    <t>Johnson, D.J.</t>
  </si>
  <si>
    <t>PK</t>
  </si>
  <si>
    <t>Tucker, Justin</t>
  </si>
  <si>
    <t>Walsh, Blair</t>
  </si>
  <si>
    <t>Hartley, Garrett</t>
  </si>
  <si>
    <t>Zuerlein, Greg</t>
  </si>
  <si>
    <t>Forbath, Kai</t>
  </si>
  <si>
    <t>Punt</t>
  </si>
  <si>
    <t>Anger, Bryan</t>
  </si>
  <si>
    <t>Malone, Robert</t>
  </si>
  <si>
    <t>Hekker, Johnny</t>
  </si>
  <si>
    <t>Butler, Drew</t>
  </si>
  <si>
    <t>Nortman, Brad</t>
  </si>
  <si>
    <t>Powell, Shawn</t>
  </si>
  <si>
    <t>Thompson, Deonte</t>
  </si>
  <si>
    <t>KOR</t>
  </si>
  <si>
    <t>Adams, Joe</t>
  </si>
  <si>
    <t>KOR PR</t>
  </si>
  <si>
    <t>Thigpen, Marcus</t>
  </si>
  <si>
    <t>Cadet, Travaris</t>
  </si>
  <si>
    <t>Rainey, Chris</t>
  </si>
  <si>
    <t>Pead, Isaiah</t>
  </si>
  <si>
    <t>Lewis, LeQuan</t>
  </si>
  <si>
    <t>Lindley, Ryan</t>
  </si>
  <si>
    <t>HB KOR</t>
  </si>
  <si>
    <t>SE FL KOR</t>
  </si>
  <si>
    <t>SE FL KOR PR</t>
  </si>
  <si>
    <t>SE FL PR</t>
  </si>
  <si>
    <t>Harrell, Graham</t>
  </si>
  <si>
    <t>HB KOR PR</t>
  </si>
  <si>
    <t>Randle, Rueben</t>
  </si>
  <si>
    <t>Foles, Nick</t>
  </si>
  <si>
    <t>Wilson, Russell</t>
  </si>
  <si>
    <t>Cousins, Kirk</t>
  </si>
  <si>
    <t>Griffin III, Robert</t>
  </si>
  <si>
    <t>Lewis, Thaddeus</t>
  </si>
  <si>
    <t>Weeden, Brandon</t>
  </si>
  <si>
    <t>Osweiler, Brock</t>
  </si>
  <si>
    <t>Luck, Andrew</t>
  </si>
  <si>
    <t>Tannehill, Ryan</t>
  </si>
  <si>
    <t>Mallett, Ryan</t>
  </si>
  <si>
    <t>McElroy, Greg</t>
  </si>
  <si>
    <t>Pryor, Terrelle</t>
  </si>
  <si>
    <t>734-546-6526</t>
  </si>
  <si>
    <t>Nix, Lucas</t>
  </si>
  <si>
    <t>Olsen, Eric</t>
  </si>
  <si>
    <t>Osemele, Kelechi</t>
  </si>
  <si>
    <t>Parker, Ron</t>
  </si>
  <si>
    <t>Parsons, Alex</t>
  </si>
  <si>
    <t>Pasztor, Austin</t>
  </si>
  <si>
    <t>Paulson, David</t>
  </si>
  <si>
    <t>Perry, Nick</t>
  </si>
  <si>
    <t>12/1 (28)</t>
  </si>
  <si>
    <t>Peterson, Adrian</t>
  </si>
  <si>
    <t>Phillips, Jason</t>
  </si>
  <si>
    <t>Brazill, LaVon</t>
  </si>
  <si>
    <t>Brewer, James</t>
  </si>
  <si>
    <t>Brewster, Michael</t>
  </si>
  <si>
    <t>Brockers, Michael</t>
  </si>
  <si>
    <t>12/1 (14)</t>
  </si>
  <si>
    <t>Brooks, Brandon</t>
  </si>
  <si>
    <t>Brooks, Ron</t>
  </si>
  <si>
    <t>Brown, Andre</t>
  </si>
  <si>
    <t>Brown, Bryce</t>
  </si>
  <si>
    <t>Brown, Chykie</t>
  </si>
  <si>
    <t>Brown, Colin</t>
  </si>
  <si>
    <t>Brown, Curtis</t>
  </si>
  <si>
    <t>Reiff, Riley</t>
  </si>
  <si>
    <t>12/1 (23)</t>
  </si>
  <si>
    <t>Reuland, Konrad</t>
  </si>
  <si>
    <t>Reyes, Kendall</t>
  </si>
  <si>
    <t>Reynolds, Dallas</t>
  </si>
  <si>
    <t>Richardson, Daryl</t>
  </si>
  <si>
    <t>Richardson, Trent</t>
  </si>
  <si>
    <t>12/1 (3)</t>
  </si>
  <si>
    <t>Rivera, Mike</t>
  </si>
  <si>
    <t>Robertson, Craig</t>
  </si>
  <si>
    <t>Robertson, Travian</t>
  </si>
  <si>
    <t>Campbell, D.J.</t>
  </si>
  <si>
    <t>Capers, Selvish</t>
  </si>
  <si>
    <t>Carimi, Gabe</t>
  </si>
  <si>
    <t>11/1 (29)</t>
  </si>
  <si>
    <t>Carmichael, Rashad</t>
  </si>
  <si>
    <t>Carter, Tony</t>
  </si>
  <si>
    <t>Charles, Orson</t>
  </si>
  <si>
    <t>Claiborne, Morris</t>
  </si>
  <si>
    <t>12/1 (6)</t>
  </si>
  <si>
    <t>Cole, Justin</t>
  </si>
  <si>
    <t>Conrath, Matt</t>
  </si>
  <si>
    <t>Coples, Quinton</t>
  </si>
  <si>
    <t>12/1 (16)</t>
  </si>
  <si>
    <t>Cox, Fletcher</t>
  </si>
  <si>
    <t>Shelby, Derrick</t>
  </si>
  <si>
    <t>Shipley, A.Q.</t>
  </si>
  <si>
    <t>Silatolu, Amini</t>
  </si>
  <si>
    <t>Siliga, Sealver</t>
  </si>
  <si>
    <t>Silva, Ricardo</t>
  </si>
  <si>
    <t>Sims, David</t>
  </si>
  <si>
    <t>Smith, Armond</t>
  </si>
  <si>
    <t>Smith, D'Anthony</t>
  </si>
  <si>
    <t>Smith, Harrison</t>
  </si>
  <si>
    <t>12/1 (29)</t>
  </si>
  <si>
    <t>Smith, Shelley</t>
  </si>
  <si>
    <t>Snow, David</t>
  </si>
  <si>
    <t>Solomon, Scott</t>
  </si>
  <si>
    <t>Sowell, Bradley</t>
  </si>
  <si>
    <t>Spears, Marcus</t>
  </si>
  <si>
    <t>Spitler, Austin</t>
  </si>
  <si>
    <t>Stanford, Julian</t>
  </si>
  <si>
    <t>Stephenson, Donald</t>
  </si>
  <si>
    <t>Still, Devon</t>
  </si>
  <si>
    <t>Streater, Rod</t>
  </si>
  <si>
    <t>Sweezy, J.R.</t>
  </si>
  <si>
    <t>Taylor, Brandon</t>
  </si>
  <si>
    <t>Thomas, J.T.</t>
  </si>
  <si>
    <t>Thomas, Josh</t>
  </si>
  <si>
    <t>Thompson, Brandon</t>
  </si>
  <si>
    <t>Thompson, Taylor</t>
  </si>
  <si>
    <t>Thornton, Cedric</t>
  </si>
  <si>
    <t>Thorpe, Neiko</t>
  </si>
  <si>
    <t>Tracy, Adrian</t>
  </si>
  <si>
    <t>Trevathan, Danny</t>
  </si>
  <si>
    <t>Tukuafu, Will</t>
  </si>
  <si>
    <t>Turbin, Robert</t>
  </si>
  <si>
    <t>Tyson, DeAngelo</t>
  </si>
  <si>
    <t>Upshaw, Courtney</t>
  </si>
  <si>
    <t>Van Roten, Greg</t>
  </si>
  <si>
    <t>Vernon, Olivier</t>
  </si>
  <si>
    <t>Victorian, Josh</t>
  </si>
  <si>
    <t>Wade, Trevin</t>
  </si>
  <si>
    <t>Wagner, Bobby</t>
  </si>
  <si>
    <t>Walters, Anthony</t>
  </si>
  <si>
    <t>Ware, D.J.</t>
  </si>
  <si>
    <t>Wedige, Scott</t>
  </si>
  <si>
    <t>White, Corey</t>
  </si>
  <si>
    <t>Wilhoite, Michael</t>
  </si>
  <si>
    <t>Williams Jr., D.J.</t>
  </si>
  <si>
    <t>Williams, Ian</t>
  </si>
  <si>
    <t>Wilson, David</t>
  </si>
  <si>
    <t>12/1 (32)</t>
  </si>
  <si>
    <t>Wilson, Tavon</t>
  </si>
  <si>
    <t>Hankerson, Leonard</t>
  </si>
  <si>
    <t>Hanna, James</t>
  </si>
  <si>
    <t>Harewood, Ramon</t>
  </si>
  <si>
    <t>Harris, Bryce</t>
  </si>
  <si>
    <t>Harris, DaJohn</t>
  </si>
  <si>
    <t>Harris, Michael</t>
  </si>
  <si>
    <t>Harris, Mike</t>
  </si>
  <si>
    <t>Hartman, Tysyn</t>
  </si>
  <si>
    <t>Havili, Stanley</t>
  </si>
  <si>
    <t>Hayward, Casey</t>
  </si>
  <si>
    <t>Hightower, Dont'a</t>
  </si>
  <si>
    <t>12/1 (25)</t>
  </si>
  <si>
    <t>12/1 (18)</t>
  </si>
  <si>
    <t>Irvin, Bruce</t>
  </si>
  <si>
    <t>12/1 (15)</t>
  </si>
  <si>
    <t>Irvin, Corvey</t>
  </si>
  <si>
    <t>Jackson, Malik</t>
  </si>
  <si>
    <t>James, LaMichael</t>
  </si>
  <si>
    <t>James, Robert</t>
  </si>
  <si>
    <t>Jean, Lestar</t>
  </si>
  <si>
    <t>Jeffery, Alshon</t>
  </si>
  <si>
    <t>Jenkins, Janoris</t>
  </si>
  <si>
    <t>Jenkins, Jarvis</t>
  </si>
  <si>
    <t>12/1 (21)</t>
  </si>
  <si>
    <t>Jones, Marvin</t>
  </si>
  <si>
    <t>Kaddu, Josh</t>
  </si>
  <si>
    <t>Kalil, Matt</t>
  </si>
  <si>
    <t>12/1 (4)</t>
  </si>
  <si>
    <t>Kelemete, Senio</t>
  </si>
  <si>
    <t>Kelly, Dennis</t>
  </si>
  <si>
    <t>Kendricks, Mychal</t>
  </si>
  <si>
    <t>Kirkpatrick, Dre</t>
  </si>
  <si>
    <t>12/1 (17)</t>
  </si>
  <si>
    <t>Kitchen, Ishmaa'ily</t>
  </si>
  <si>
    <t>Konz, Peter</t>
  </si>
  <si>
    <t>Kuechly, Luke</t>
  </si>
  <si>
    <t>12/1 (9)</t>
  </si>
  <si>
    <t>Kuhn, Markus</t>
  </si>
  <si>
    <t>Lamur, Emmanuel</t>
  </si>
  <si>
    <t>Lane, Jeremy</t>
  </si>
  <si>
    <t>Lane, Jorvorskie</t>
  </si>
  <si>
    <t>Lemon, Orie</t>
  </si>
  <si>
    <t>LeRibeus, Josh</t>
  </si>
  <si>
    <t>Leshoure, Mikel</t>
  </si>
  <si>
    <t>Lewis, Travis</t>
  </si>
  <si>
    <t>Malecki, John</t>
  </si>
  <si>
    <t>Maragos, Chris</t>
  </si>
  <si>
    <t>Martin, Charly</t>
  </si>
  <si>
    <t>Martin, Doug</t>
  </si>
  <si>
    <t>12/1 (31)</t>
  </si>
  <si>
    <t>Martin, Jonathan</t>
  </si>
  <si>
    <t>Martin, Keshawn</t>
  </si>
  <si>
    <t>Martin, Mike</t>
  </si>
  <si>
    <t>Massie, Bobby</t>
  </si>
  <si>
    <t>Matthews, Clay</t>
  </si>
  <si>
    <t>Matthews, Rishard</t>
  </si>
  <si>
    <t>Maxwell, Byron</t>
  </si>
  <si>
    <t>McClellin, Shea</t>
  </si>
  <si>
    <t>12/1 (19)</t>
  </si>
  <si>
    <t>McKenzie, Tyrone</t>
  </si>
  <si>
    <t>McLeod, Rodney</t>
  </si>
  <si>
    <t>McMillian, Jerron</t>
  </si>
  <si>
    <t>McNeill, Mike</t>
  </si>
  <si>
    <t>Mercilus, Whitney</t>
  </si>
  <si>
    <t>12/1 (26)</t>
  </si>
  <si>
    <t>Miller, Jordan</t>
  </si>
  <si>
    <t>Miller, Lamar</t>
  </si>
  <si>
    <t>Miller, Ryan</t>
  </si>
  <si>
    <t>Molden, Antwuan</t>
  </si>
  <si>
    <t>Molk, David</t>
  </si>
  <si>
    <t>Morgan, Joe</t>
  </si>
  <si>
    <t>Morris, Alfred</t>
  </si>
  <si>
    <t>Moses, Dezman</t>
  </si>
  <si>
    <t>Nash, Zack</t>
  </si>
  <si>
    <t>Bethel, Justin</t>
  </si>
  <si>
    <t>12/6</t>
  </si>
  <si>
    <t>Bilukidi, Christo</t>
  </si>
  <si>
    <t>Binns, Armon</t>
  </si>
  <si>
    <t>Blackmon, Justin</t>
  </si>
  <si>
    <t>12/1 (5)</t>
  </si>
  <si>
    <t>Blanton, Robert</t>
  </si>
  <si>
    <t>Bolden, Brandon</t>
  </si>
  <si>
    <t>Bolden, Omar</t>
  </si>
  <si>
    <t>Bosworth, Kyle</t>
  </si>
  <si>
    <t>Boykin, Brandon</t>
  </si>
  <si>
    <t>Bradham, Nigel</t>
  </si>
  <si>
    <t>Branch, Andre</t>
  </si>
  <si>
    <t>Brown, James</t>
  </si>
  <si>
    <t>Brown, Zach</t>
  </si>
  <si>
    <t>Broyles, Ryan</t>
  </si>
  <si>
    <t>Burfict, Vontaze</t>
  </si>
  <si>
    <t>Burris, Miles</t>
  </si>
  <si>
    <t>Bush, Rafael</t>
  </si>
  <si>
    <t>Butler, Crezdon</t>
  </si>
  <si>
    <t>Byers, Jeff</t>
  </si>
  <si>
    <t>Byham, Nate</t>
  </si>
  <si>
    <t>Bynes, Josh</t>
  </si>
  <si>
    <t>Cameron, Jordan</t>
  </si>
  <si>
    <t>42. Dracut trades their 6th round pick, Dallas' 6th round pick and Warren's  10th round pick to Blackburn for Jackie Battle</t>
  </si>
  <si>
    <t>12/1 (12)</t>
  </si>
  <si>
    <t>Crawford, Jack</t>
  </si>
  <si>
    <t>Crawford, Richard</t>
  </si>
  <si>
    <t>Crawford, Tyrone</t>
  </si>
  <si>
    <t>Crick, Jared</t>
  </si>
  <si>
    <t>Cumberland, Jeff</t>
  </si>
  <si>
    <t>Curry, Vinny</t>
  </si>
  <si>
    <t>Daniels, Mike</t>
  </si>
  <si>
    <t>David, Lavonte</t>
  </si>
  <si>
    <t>Davis, Demario</t>
  </si>
  <si>
    <t>Davis, Drew</t>
  </si>
  <si>
    <t>Davis, Hall</t>
  </si>
  <si>
    <t>DeCastro, David</t>
  </si>
  <si>
    <t>12/1 (24)</t>
  </si>
  <si>
    <t>Dennard, Alfonzo</t>
  </si>
  <si>
    <t>Dickerson, Dorin</t>
  </si>
  <si>
    <t>Dockery, James</t>
  </si>
  <si>
    <t>Doss, Tandon</t>
  </si>
  <si>
    <t>Draughn, Shaun</t>
  </si>
  <si>
    <t>Dunbar, Lance</t>
  </si>
  <si>
    <t>Durham, Kris</t>
  </si>
  <si>
    <t>Dwyer, Jonathan</t>
  </si>
  <si>
    <t>Eachus, Nate</t>
  </si>
  <si>
    <t>Ellison, Rhett</t>
  </si>
  <si>
    <t>Fleener, Coby</t>
  </si>
  <si>
    <t>Fleming, Jamell</t>
  </si>
  <si>
    <t>Floyd, Michael</t>
  </si>
  <si>
    <t>12/1 (13)</t>
  </si>
  <si>
    <t>Fort, L.J.</t>
  </si>
  <si>
    <t>Francies, Coye</t>
  </si>
  <si>
    <t>Francis, Justin</t>
  </si>
  <si>
    <t>Freeman, Jerrell</t>
  </si>
  <si>
    <t>Freeny, Jonathan</t>
  </si>
  <si>
    <t>Gilmore, Stephon</t>
  </si>
  <si>
    <t>12/1 (10)</t>
  </si>
  <si>
    <t>Gipson, Tashaun</t>
  </si>
  <si>
    <t>Givens, Chris</t>
  </si>
  <si>
    <t>Glenn, Cordy</t>
  </si>
  <si>
    <t>Goethel, Travis</t>
  </si>
  <si>
    <t>Golden, Robert</t>
  </si>
  <si>
    <t>Goode, Najee</t>
  </si>
  <si>
    <t>Goodman, Andre</t>
  </si>
  <si>
    <t>Gordon, Josh</t>
  </si>
  <si>
    <t>12/2supp</t>
  </si>
  <si>
    <t>Gradkowski, Gino</t>
  </si>
  <si>
    <t>Graham, Garrett</t>
  </si>
  <si>
    <t>Graham, T.J.</t>
  </si>
  <si>
    <t>Green, Alex</t>
  </si>
  <si>
    <t>Green, Jonte</t>
  </si>
  <si>
    <t>Guy, Lawrence</t>
  </si>
  <si>
    <t>23. Phoenix trades Matt Roth and Tokyo's 3rd round pick in 2012 to Michigan for Thomas DeCoud</t>
  </si>
  <si>
    <t>25. Dracut trades Chris Harris to Big Grove for Todd Heap and Big Grove's 9th round pick in 2012</t>
  </si>
  <si>
    <t>11/1 (8)</t>
  </si>
  <si>
    <t>11/1 (1)</t>
  </si>
  <si>
    <t>11/1 (12)</t>
  </si>
  <si>
    <t>29. Cave Creek trades their 1st round pick in 2012 to Beach City for Beach City's 2nd round pick in 2012 and Vero's 3rd round pick in 2012</t>
  </si>
  <si>
    <t>56. Cave Creek trades James Harrison, Quentin Jammer, and Mark Anderson to Vero for Brian Orakpo, Darrelle Revis, and Allen Bailey</t>
  </si>
  <si>
    <t>12/2</t>
  </si>
  <si>
    <t>Alexander, Frank</t>
  </si>
  <si>
    <t>12/4</t>
  </si>
  <si>
    <t>Allen, Antonio</t>
  </si>
  <si>
    <t>12/7</t>
  </si>
  <si>
    <t>Allen, Dwayne</t>
  </si>
  <si>
    <t>12/3</t>
  </si>
  <si>
    <t>Allen, Jeff</t>
  </si>
  <si>
    <t>Ausberry, David</t>
  </si>
  <si>
    <t>Austin, Marvin</t>
  </si>
  <si>
    <t>Austin, Thomas</t>
  </si>
  <si>
    <t>Baker, Sam</t>
  </si>
  <si>
    <t>Bakhtiari, Eric</t>
  </si>
  <si>
    <t>Ballard, Vick</t>
  </si>
  <si>
    <t>12/5</t>
  </si>
  <si>
    <t>Barclay, Don</t>
  </si>
  <si>
    <t>12/FA</t>
  </si>
  <si>
    <t>Barron, Mark</t>
  </si>
  <si>
    <t>12/1 (7)</t>
  </si>
  <si>
    <t>Beachum, Kelvin</t>
  </si>
  <si>
    <t>Bell, Joique</t>
  </si>
  <si>
    <t>Benjamin, Travis</t>
  </si>
  <si>
    <t>Bentley, Dwight</t>
  </si>
  <si>
    <t>Bergstrom, Tony</t>
  </si>
  <si>
    <t>8. River City trades Lake Huron's 2nd and 4th round picks in 2012 to Phoenix for Beanie Wells</t>
  </si>
  <si>
    <t>7. Tokyo trades Tokyo's 3rd round pick in 2012 to Dallas for Matt Moore and Dallas' 8th round pick in 2012</t>
  </si>
  <si>
    <t>Vacated</t>
  </si>
  <si>
    <t>41. Dallas trades Jim Kleinsasser to River City for Lake Huron's 5th round pick in 2012</t>
  </si>
  <si>
    <t>10. Dallas trades Anthony Adams to Boulder for Will Svitek</t>
  </si>
  <si>
    <t>12. St. Paul trades Nick Barnett to Maple Grove for Evan Mathis and Maple Grove's 5th round pick in 2012</t>
  </si>
  <si>
    <t>45. Warren trades Robert Meachem and Warren's 9th round pick in 2012 to River City for Matt Light, River City's 8th and 9th round picks in 2012</t>
  </si>
  <si>
    <t>20. Dracut trades Vernon Carey to Blackburn for Blackburn's 6th round pick in 2012</t>
  </si>
  <si>
    <t xml:space="preserve">22. Blackburn trades Robert Geathers to Virginia for Parys Haralson </t>
  </si>
  <si>
    <t>24. Blackburn trades Michael Griffin and Blackburn's 3rd round pick in 2012 to London for Bart Scott and Abram Elam</t>
  </si>
  <si>
    <t>(Was Rochester)</t>
  </si>
  <si>
    <t>Winchester</t>
  </si>
  <si>
    <t>(Was Las Vegas)</t>
  </si>
  <si>
    <t>26. Dracut trades William Beatty to Virginia for Virginia's 4th round pick in 2012</t>
  </si>
  <si>
    <t xml:space="preserve">27. Michigan trades Doug Free to Maple Grove for Charlie Peprah </t>
  </si>
  <si>
    <t>11/1 (10)</t>
  </si>
  <si>
    <t>2012 SEASON SFFDL ROOKIE DRAFT</t>
  </si>
  <si>
    <t xml:space="preserve">Vero </t>
  </si>
  <si>
    <t xml:space="preserve">Atlanta </t>
  </si>
  <si>
    <t xml:space="preserve">Michigan </t>
  </si>
  <si>
    <t>28. Vero trades their 1st round pick in 2012, Barry Cofield and Sean Lissemore to Virginia for Ndamokon Suh and Fred Robbins</t>
  </si>
  <si>
    <t>30. Warren trades their 2nd round pick in 2012 to Atlanta for Brandon LaFell and Michigan's 3rd round pick in 2012</t>
  </si>
  <si>
    <t>Tyke Wright</t>
  </si>
  <si>
    <t>Brighton</t>
  </si>
  <si>
    <t>2. Maple Grove trades Boulder's 1st round pick in 2012, David Hawthorne and Kyle Arrington to Phoenix for Asante Samuel, Chris Ivory and Phoenix's 4th round pick in 2012</t>
  </si>
  <si>
    <t>9. Atlanta trades Matt Schaub to Michigan for Michigan's 3rd and 6th round picks in 2012;</t>
  </si>
  <si>
    <t>Faulk, Kevin</t>
  </si>
  <si>
    <t>Gabbert, Blaine</t>
  </si>
  <si>
    <t>Gardner, Andrew</t>
  </si>
  <si>
    <t>Giordano, Matt</t>
  </si>
  <si>
    <t>RLB MLB</t>
  </si>
  <si>
    <t>Goodman, Andre'</t>
  </si>
  <si>
    <t>Goodman, Richard</t>
  </si>
  <si>
    <t>Gordon, Amon</t>
  </si>
  <si>
    <t>Gorrer, Danny</t>
  </si>
  <si>
    <t>Harris, DuJuan</t>
  </si>
  <si>
    <t>Harris, Dwayne</t>
  </si>
  <si>
    <t>5. Atlanta trades Tarrell Brown and Atlanta's 3rd round pick in 2012 to St. Paul for Broderick Bunkley</t>
  </si>
  <si>
    <t>Birthdate</t>
  </si>
  <si>
    <t>01/1 (22)</t>
  </si>
  <si>
    <t>05/1 (6)</t>
  </si>
  <si>
    <t>04/1 (22)</t>
  </si>
  <si>
    <t>Johnson, Chris D.</t>
  </si>
  <si>
    <t>SE FL</t>
  </si>
  <si>
    <t>Jones, Pacman</t>
  </si>
  <si>
    <t>Kaepernick, Colin</t>
  </si>
  <si>
    <t>Kafka, Mike</t>
  </si>
  <si>
    <t>Kapinos, Jeremy</t>
  </si>
  <si>
    <t>LG T</t>
  </si>
  <si>
    <t>LE T</t>
  </si>
  <si>
    <t>Linkenbach, Jeffrey</t>
  </si>
  <si>
    <t>Locker, Jake</t>
  </si>
  <si>
    <t>Losman, J.P.</t>
  </si>
  <si>
    <t>Marsh, Curtis</t>
  </si>
  <si>
    <t>Mayo, Jerod</t>
  </si>
  <si>
    <t>McCown, Josh</t>
  </si>
  <si>
    <t>DB PR</t>
  </si>
  <si>
    <t>McQuistan, Paul</t>
  </si>
  <si>
    <t>Mitchell, Jayme</t>
  </si>
  <si>
    <t>Molden, Antwaun</t>
  </si>
  <si>
    <t>13. Cave Creek trades Mark Sanchez, Evan Moore, and Santonio Holmes to Beach City for Roddy White, James Anderson and Beach City's 7th round pick in 2012</t>
  </si>
  <si>
    <t>14. Phoenix trades Jason Avant to Dallas for Tokyo's 3rd round pick in 2012</t>
  </si>
  <si>
    <t>15. Dallas trades Mark Anderson to Cave Creek for Ronald Bartell</t>
  </si>
  <si>
    <t>17. Blackburn trades Leon Hall and Blackburn's 1st round pick in 2012 to Maple Grove for Asante Samuel and Maple Grove's 1st round pick in 2012</t>
  </si>
  <si>
    <t>17. Michigan trades Chad Ochocinco to Warren for Mike Thomas</t>
  </si>
  <si>
    <t>16. Maple Grove trades Glenn Dorsey and Maple Grove's 3rd round pick in 2012 to Vero for Pierre Thomas and Vero's 2nd round pick in 2012</t>
  </si>
  <si>
    <t>18. Dracut trades Dracut's 1st round pick in 2012, Dracut's 4th round pick in 2012, Dracut's 5th round pick in 2012, Maple Grove's 8th round pick in 2012, and London's 9th round pick in 2012 for Curtis Lofton, Kareem Mackenzie, and Warren's 10th round pick in 2012</t>
  </si>
  <si>
    <t>19. Maple Grove Trades Phoenix's 4th round pick in 2012 to Tokyo for Martellus Bennett and Tokyo's 7th round pick in 2012</t>
  </si>
  <si>
    <t>Butch Shramek</t>
  </si>
  <si>
    <t>562-221-3925</t>
  </si>
  <si>
    <t>coachbutch02@msn.com</t>
  </si>
  <si>
    <t>(Was Cape Fear)</t>
  </si>
  <si>
    <t>Lake Huron</t>
  </si>
  <si>
    <t>Spears, Quinton</t>
  </si>
  <si>
    <t>Stanford, R.J.</t>
  </si>
  <si>
    <t>Stephens, Emmanuel</t>
  </si>
  <si>
    <t>Stocker, Luke</t>
  </si>
  <si>
    <t>Stuckey, Darrell</t>
  </si>
  <si>
    <t>Talley, Ronald</t>
  </si>
  <si>
    <t>Tate, Ben</t>
  </si>
  <si>
    <t>Taylor, Phillip</t>
  </si>
  <si>
    <t>11/1 (21)</t>
  </si>
  <si>
    <t>Tepper, Mike</t>
  </si>
  <si>
    <t>Tevaseu, Martin</t>
  </si>
  <si>
    <t>Trades from the 2012 Calendar Year</t>
  </si>
  <si>
    <t>Turner, Patrick</t>
  </si>
  <si>
    <t>Ugoh, Tony</t>
  </si>
  <si>
    <t>Unrein, Mitch</t>
  </si>
  <si>
    <t>Urbik, Kraig</t>
  </si>
  <si>
    <t>Van Dyke, DeMarcus</t>
  </si>
  <si>
    <t>Vandervelde, Julian</t>
  </si>
  <si>
    <t>Vaughan, Josh</t>
  </si>
  <si>
    <t>Vereen, Shane</t>
  </si>
  <si>
    <t>Vincent, Keydrick</t>
  </si>
  <si>
    <t>Walls, Darrin</t>
  </si>
  <si>
    <t>Warner, Kurt</t>
  </si>
  <si>
    <t>Warren, Ty</t>
  </si>
  <si>
    <t>03/1 (13)</t>
  </si>
  <si>
    <t>Watkins, Danny</t>
  </si>
  <si>
    <t>11/1 (23)</t>
  </si>
  <si>
    <t>Watt, J.J.</t>
  </si>
  <si>
    <t>11/1 (11)</t>
  </si>
  <si>
    <t>Welch, Thomas</t>
  </si>
  <si>
    <t xml:space="preserve">St Paul </t>
  </si>
  <si>
    <t xml:space="preserve">Virginia </t>
  </si>
  <si>
    <t xml:space="preserve">Dallas </t>
  </si>
  <si>
    <t xml:space="preserve">Big Grove </t>
  </si>
  <si>
    <t xml:space="preserve">Cave Creek </t>
  </si>
  <si>
    <t xml:space="preserve">River City </t>
  </si>
  <si>
    <t xml:space="preserve">Phoenix </t>
  </si>
  <si>
    <t xml:space="preserve">Dracut </t>
  </si>
  <si>
    <t xml:space="preserve">Tokyo </t>
  </si>
  <si>
    <t>Blackburn</t>
  </si>
  <si>
    <t>Warren</t>
  </si>
  <si>
    <t>Ann Arbor</t>
  </si>
  <si>
    <t>Avengers</t>
  </si>
  <si>
    <t>Bob Ojack</t>
  </si>
  <si>
    <t>928-202-4957</t>
  </si>
  <si>
    <t>a2apollos@aol.com</t>
  </si>
  <si>
    <t>(Was Philly)</t>
  </si>
  <si>
    <t>1. Atlanta trades Atlanta's 1st round pick in 2012 to Virginia for Alex Smith</t>
  </si>
  <si>
    <t>3. Dallas trades Reggie Wayne to Maple Grove for Kenny Britt</t>
  </si>
  <si>
    <t>4. Boulder trades Boulder's 3rd round pick in 2012 to Phoenix for Ryan Pickett</t>
  </si>
  <si>
    <t>6. Cave Creek trades Frank Gore, Aubrayo Franklin to Blackburn for Matt Hasselbeck and Quinten Jammer</t>
  </si>
  <si>
    <t>Conley, T.J.</t>
  </si>
  <si>
    <t>Costanzo, Blake</t>
  </si>
  <si>
    <t>Dalton, Andy</t>
  </si>
  <si>
    <t>C G</t>
  </si>
  <si>
    <t>SE PR</t>
  </si>
  <si>
    <t>Demps, Quintin</t>
  </si>
  <si>
    <t>Dietrich-Smith, Evan</t>
  </si>
  <si>
    <t>Dotson, Demar</t>
  </si>
  <si>
    <t>LLB MLB</t>
  </si>
  <si>
    <t>Edwards, Armanti</t>
  </si>
  <si>
    <t>T G C</t>
  </si>
  <si>
    <t>Evans, Fred</t>
  </si>
  <si>
    <t>Morgan, Mike</t>
  </si>
  <si>
    <t>Moss, Sinorice</t>
  </si>
  <si>
    <t>Moten, Adrian</t>
  </si>
  <si>
    <t>Mulligan, Matthew</t>
  </si>
  <si>
    <t>Murray, DeMarco</t>
  </si>
  <si>
    <t>Nagy, Bill</t>
  </si>
  <si>
    <t>Neal, Mike</t>
  </si>
  <si>
    <t>Nedney, Joe</t>
  </si>
  <si>
    <t>Neild, Chris</t>
  </si>
  <si>
    <t>Nelson, Jonathan</t>
  </si>
  <si>
    <t>Nevis, Drake</t>
  </si>
  <si>
    <t>Hauschka, Steven</t>
  </si>
  <si>
    <t>Hawkins, Lavelle</t>
  </si>
  <si>
    <t>Henery, Alex</t>
  </si>
  <si>
    <t>Henry, Chas</t>
  </si>
  <si>
    <t>Holliday, Trindon</t>
  </si>
  <si>
    <t>Hood, Roderick</t>
  </si>
  <si>
    <t>Johnson, Charlie A.</t>
  </si>
  <si>
    <t>Owens, Montell</t>
  </si>
  <si>
    <t>Paea, Stephen</t>
  </si>
  <si>
    <t>Palmer, Michael</t>
  </si>
  <si>
    <t>Parker, Preston</t>
  </si>
  <si>
    <t>Parnell, Jermey</t>
  </si>
  <si>
    <t>Paulsen, Logan</t>
  </si>
  <si>
    <t>Paxson, Scott</t>
  </si>
  <si>
    <t>Paymah, Karl</t>
  </si>
  <si>
    <t>Paysinger, Spencer</t>
  </si>
  <si>
    <t>Peterson, Patrick</t>
  </si>
  <si>
    <t>11/1 (5)</t>
  </si>
  <si>
    <t>Petrus, Mitch</t>
  </si>
  <si>
    <t>Pettis, Austin</t>
  </si>
  <si>
    <t>Pinkston, Jason</t>
  </si>
  <si>
    <t>Pitoitua, Ropati</t>
  </si>
  <si>
    <t>Poppinga, Brady</t>
  </si>
  <si>
    <t>Porter, Joe</t>
  </si>
  <si>
    <t>Newton, Cam</t>
  </si>
  <si>
    <t>Novak, Nick</t>
  </si>
  <si>
    <t>Osgood, Kassim</t>
  </si>
  <si>
    <t>Palko, Tyler</t>
  </si>
  <si>
    <t>Patrick, Johnny</t>
  </si>
  <si>
    <t>Paul, Niles</t>
  </si>
  <si>
    <t>Peerman, Cedric</t>
  </si>
  <si>
    <t>Peterson, Adrian L.</t>
  </si>
  <si>
    <t>Pilares, Kealoha</t>
  </si>
  <si>
    <t>Ponder, Christian</t>
  </si>
  <si>
    <t>Porter, Quinn</t>
  </si>
  <si>
    <t>Reece, Marcel</t>
  </si>
  <si>
    <t>Reed, Nick</t>
  </si>
  <si>
    <t>Rodgers, Jacquizz</t>
  </si>
  <si>
    <t>Romberg, Brett</t>
  </si>
  <si>
    <t>Scott, Da'Rel</t>
  </si>
  <si>
    <t>Shirley, Jason</t>
  </si>
  <si>
    <t>Shorts, Cecil</t>
  </si>
  <si>
    <t>Smith, Alex D.</t>
  </si>
  <si>
    <t>Spears, Marcus R.</t>
  </si>
  <si>
    <t>Stallworth, Donte'</t>
  </si>
  <si>
    <t>Starks, Max</t>
  </si>
  <si>
    <t>Stephens-Howlin, LaRod</t>
  </si>
  <si>
    <t>Taylor, Tyrod</t>
  </si>
  <si>
    <t>LCB PR</t>
  </si>
  <si>
    <t>White, Tracy</t>
  </si>
  <si>
    <t>Wilkerson, Muhammad</t>
  </si>
  <si>
    <t>Williams, Jason</t>
  </si>
  <si>
    <t>Williams, Mike A.</t>
  </si>
  <si>
    <t>Williams, Roy E.</t>
  </si>
  <si>
    <t>Williams, Thomas</t>
  </si>
  <si>
    <t>Wilson, Kris</t>
  </si>
  <si>
    <t>Wright, Eric A.</t>
  </si>
  <si>
    <t>Yates, T.J.</t>
  </si>
  <si>
    <t>Zastudil, Dave</t>
  </si>
  <si>
    <t>Def-Primary</t>
  </si>
  <si>
    <t>Def-Secondary</t>
  </si>
  <si>
    <t>PassRush</t>
  </si>
  <si>
    <t>PassRush*</t>
  </si>
  <si>
    <t>RunBlock-Primary</t>
  </si>
  <si>
    <t>RunBlock-Secondary</t>
  </si>
  <si>
    <t>PassBlock</t>
  </si>
  <si>
    <t>(Was Syracuse)</t>
  </si>
  <si>
    <t>(Was Indiana)</t>
  </si>
  <si>
    <t>Beach City</t>
  </si>
  <si>
    <t>Bums</t>
  </si>
  <si>
    <t>Smith, D.J.</t>
  </si>
  <si>
    <t>Smith, Jimmy</t>
  </si>
  <si>
    <t>11/1 (27)</t>
  </si>
  <si>
    <t>Smith, Lee</t>
  </si>
  <si>
    <t>Smith, Malcolm</t>
  </si>
  <si>
    <t>Smith, Torrey</t>
  </si>
  <si>
    <t>Smith, Tyron</t>
  </si>
  <si>
    <t>11/1 (9)</t>
  </si>
  <si>
    <t>Smith, Willie</t>
  </si>
  <si>
    <t>Solder, Nate</t>
  </si>
  <si>
    <t>11/1 (17)</t>
  </si>
  <si>
    <t>So'oto, Vic</t>
  </si>
  <si>
    <t>Green, Eric</t>
  </si>
  <si>
    <t>Green, Jarvis</t>
  </si>
  <si>
    <t>Green, Virgil</t>
  </si>
  <si>
    <t>Hagg, Eric</t>
  </si>
  <si>
    <t>Hairston, Chris</t>
  </si>
  <si>
    <t>Hanie, Caleb</t>
  </si>
  <si>
    <t>Hardesty, Montario</t>
  </si>
  <si>
    <t>Harper, Jamie</t>
  </si>
  <si>
    <t>Harris, Brandon</t>
  </si>
  <si>
    <t>Harris, Christopher</t>
  </si>
  <si>
    <t>Hawkins, Andrew</t>
  </si>
  <si>
    <t>Thomas, Adalius</t>
  </si>
  <si>
    <t>Thomas, Daniel</t>
  </si>
  <si>
    <t>Thomas, Kevin</t>
  </si>
  <si>
    <t>Tonga, Manase</t>
  </si>
  <si>
    <t>Trahan, Patrick</t>
  </si>
  <si>
    <t>Trattou, Justin</t>
  </si>
  <si>
    <t>Trufant, Isaiah</t>
  </si>
  <si>
    <t>Hogue, Doug</t>
  </si>
  <si>
    <t>Hoomanawanui, Michael</t>
  </si>
  <si>
    <t>Housler, Rob</t>
  </si>
  <si>
    <t>Houston, Justin</t>
  </si>
  <si>
    <t>Hudson, Rodney</t>
  </si>
  <si>
    <t>Hughes, Brandon</t>
  </si>
  <si>
    <t>Hughes, Kevin</t>
  </si>
  <si>
    <t>Hunt, Phillip</t>
  </si>
  <si>
    <t>Hunter, Kendall</t>
  </si>
  <si>
    <t>Hurt, Maurice</t>
  </si>
  <si>
    <t>Hynoski, Henry</t>
  </si>
  <si>
    <t>Ijalana, Ben</t>
  </si>
  <si>
    <t>Ingram, Mark</t>
  </si>
  <si>
    <t>11/1 (28)</t>
  </si>
  <si>
    <t>Irving, Nate</t>
  </si>
  <si>
    <t>Jackson, Marlin</t>
  </si>
  <si>
    <t>05/1 (29)</t>
  </si>
  <si>
    <t>Jarrett, Jaiquawn</t>
  </si>
  <si>
    <t>West, Chastin</t>
  </si>
  <si>
    <t>White, LenDale</t>
  </si>
  <si>
    <t>11/1 (30)</t>
  </si>
  <si>
    <t>Williams, Aaron</t>
  </si>
  <si>
    <t>Williams, Damian</t>
  </si>
  <si>
    <t>Williams, Jacquian</t>
  </si>
  <si>
    <t>Williams, LaQuan</t>
  </si>
  <si>
    <t>Willis, Matt</t>
  </si>
  <si>
    <t>Willis, Ray</t>
  </si>
  <si>
    <t>Wilson, Jimmy</t>
  </si>
  <si>
    <t>Wilson, Martez</t>
  </si>
  <si>
    <t>Wilson, Tracy</t>
  </si>
  <si>
    <t>Wisniewski, Stefen</t>
  </si>
  <si>
    <t>Witherspoon, Brian</t>
  </si>
  <si>
    <t>Wright, Jason</t>
  </si>
  <si>
    <t>Wright, K.J.</t>
  </si>
  <si>
    <t>Wright, Shareece</t>
  </si>
  <si>
    <t>Young, Titus</t>
  </si>
  <si>
    <t>Young, Willie</t>
  </si>
  <si>
    <t>Ziemba, Lee</t>
  </si>
  <si>
    <t>NEA</t>
  </si>
  <si>
    <t>Last</t>
  </si>
  <si>
    <t>TM</t>
  </si>
  <si>
    <t>Positions</t>
  </si>
  <si>
    <t>Abdullah, Hamza</t>
  </si>
  <si>
    <t>ARN</t>
  </si>
  <si>
    <t>NON</t>
  </si>
  <si>
    <t>ATN</t>
  </si>
  <si>
    <t>CHN</t>
  </si>
  <si>
    <t>Adams, Kyle</t>
  </si>
  <si>
    <t>CLA</t>
  </si>
  <si>
    <t>INA</t>
  </si>
  <si>
    <t>CAN</t>
  </si>
  <si>
    <t>SFN</t>
  </si>
  <si>
    <t>KCA</t>
  </si>
  <si>
    <t>WAN</t>
  </si>
  <si>
    <t>BAA</t>
  </si>
  <si>
    <t>Allen, Armando</t>
  </si>
  <si>
    <t>PIA</t>
  </si>
  <si>
    <t>PHN</t>
  </si>
  <si>
    <t>JXA</t>
  </si>
  <si>
    <t>MLB OLB</t>
  </si>
  <si>
    <t>TBN</t>
  </si>
  <si>
    <t>Awasom, Adrian</t>
  </si>
  <si>
    <t>DNA</t>
  </si>
  <si>
    <t>Bailey, Dan</t>
  </si>
  <si>
    <t>TE BB</t>
  </si>
  <si>
    <t>Baker, Sam D.</t>
  </si>
  <si>
    <t>T G</t>
  </si>
  <si>
    <t>SEN</t>
  </si>
  <si>
    <t>OAA</t>
  </si>
  <si>
    <t>BFA</t>
  </si>
  <si>
    <t>Beck, John</t>
  </si>
  <si>
    <t>RT G</t>
  </si>
  <si>
    <t>G C</t>
  </si>
  <si>
    <t>GBN</t>
  </si>
  <si>
    <t>Blackstock, Darryl</t>
  </si>
  <si>
    <t>LG C</t>
  </si>
  <si>
    <t>Bosher, Matt</t>
  </si>
  <si>
    <t>RG C</t>
  </si>
  <si>
    <t>FB TE</t>
  </si>
  <si>
    <t>HB FB</t>
  </si>
  <si>
    <t>FL PR</t>
  </si>
  <si>
    <t>Bulaga, Bryan</t>
  </si>
  <si>
    <t>Bulman, Tim</t>
  </si>
  <si>
    <t>Campbell, Tommie</t>
  </si>
  <si>
    <t>BB TE</t>
  </si>
  <si>
    <t>Clemons, Chris D.</t>
  </si>
  <si>
    <t>Meredith, Jamon</t>
  </si>
  <si>
    <t>Miles, Jeromy</t>
  </si>
  <si>
    <t>Miller, Brit</t>
  </si>
  <si>
    <t>Miller, Bruce</t>
  </si>
  <si>
    <t>Miller, Von</t>
  </si>
  <si>
    <t>11/1 (2)</t>
  </si>
  <si>
    <t>Moffitt, John</t>
  </si>
  <si>
    <t>Moore, Denarius</t>
  </si>
  <si>
    <t>Moore, Rahim</t>
  </si>
  <si>
    <t>Moore, Sterling</t>
  </si>
  <si>
    <t>Boone, Alex</t>
  </si>
  <si>
    <t>Bowers, Da'Quan</t>
  </si>
  <si>
    <t>Boyd, Jerome</t>
  </si>
  <si>
    <t>Bradfield, Cameron</t>
  </si>
  <si>
    <t>Braman, Bryan</t>
  </si>
  <si>
    <t>Brinkley, Curtis</t>
  </si>
  <si>
    <t>Briscoe, Dezmon</t>
  </si>
  <si>
    <t>Brock, Tramaine</t>
  </si>
  <si>
    <t>Brockel, Richie</t>
  </si>
  <si>
    <t>Brown, Jalil</t>
  </si>
  <si>
    <t>Brown, Patrick</t>
  </si>
  <si>
    <t>Newhouse, Marshall</t>
  </si>
  <si>
    <t>Newton, Derek</t>
  </si>
  <si>
    <t>Norwood, Jerious</t>
  </si>
  <si>
    <t>Norwood, Jordan</t>
  </si>
  <si>
    <t>O'Connell, Jake</t>
  </si>
  <si>
    <t>Odrick, Jared</t>
  </si>
  <si>
    <t>10/1 (28)</t>
  </si>
  <si>
    <t>Ogbonnaya, Chris</t>
  </si>
  <si>
    <t>Burress, Plaxico</t>
  </si>
  <si>
    <t>00/1 (8)</t>
  </si>
  <si>
    <t>Burton, Brandon</t>
  </si>
  <si>
    <t>Butler, Donald</t>
  </si>
  <si>
    <t>Caldwell, David</t>
  </si>
  <si>
    <t>Cannon, Marcus</t>
  </si>
  <si>
    <t>Carpenter, James</t>
  </si>
  <si>
    <t>11/1 (25)</t>
  </si>
  <si>
    <t>Carter, Bruce</t>
  </si>
  <si>
    <t>Carter, Chris</t>
  </si>
  <si>
    <t>Carter, David</t>
  </si>
  <si>
    <t>11/6</t>
  </si>
  <si>
    <t>Carter, Delone</t>
  </si>
  <si>
    <t>Carter, Quinton</t>
  </si>
  <si>
    <t>Casey, Jurrell</t>
  </si>
  <si>
    <t>Casillas, Jonathan</t>
  </si>
  <si>
    <t>Castonzo, Anthony</t>
  </si>
  <si>
    <t>11/1 (22)</t>
  </si>
  <si>
    <t>Potter, Zach</t>
  </si>
  <si>
    <t>Pouncey, Mike</t>
  </si>
  <si>
    <t>11/1 (15)</t>
  </si>
  <si>
    <t>Powell, Bilal</t>
  </si>
  <si>
    <t>Powell, Carlton</t>
  </si>
  <si>
    <t>Price, Brian</t>
  </si>
  <si>
    <t>Prosinski, Chris</t>
  </si>
  <si>
    <t>Quinn, Brady</t>
  </si>
  <si>
    <t>07/1 (22)</t>
  </si>
  <si>
    <t>Quinn, Robert</t>
  </si>
  <si>
    <t>11/1 (14)</t>
  </si>
  <si>
    <t>Rackley, Will</t>
  </si>
  <si>
    <t>Ramirez, Manny</t>
  </si>
  <si>
    <t>Raymond, Mistral</t>
  </si>
  <si>
    <t>Reed, Brooks</t>
  </si>
  <si>
    <t>Reid, Jah</t>
  </si>
  <si>
    <t>Reitz, Joe</t>
  </si>
  <si>
    <t>Rey, Vincent</t>
  </si>
  <si>
    <t>Ridley, Stevan</t>
  </si>
  <si>
    <t>Riley, Perry</t>
  </si>
  <si>
    <t>Rogers, Justin</t>
  </si>
  <si>
    <t>Rolle, Brian</t>
  </si>
  <si>
    <t>Roosevelt, Naaman</t>
  </si>
  <si>
    <t>Rouse, Aaron</t>
  </si>
  <si>
    <t>Royster, Evan</t>
  </si>
  <si>
    <t>Rucker, Chris</t>
  </si>
  <si>
    <t>Rudolph, Kyle</t>
  </si>
  <si>
    <t>07/1 (1)</t>
  </si>
  <si>
    <t>Rutland, Kevin</t>
  </si>
  <si>
    <t>Sampson, DeMarco</t>
  </si>
  <si>
    <t>Sanford, Brian</t>
  </si>
  <si>
    <t>Sanzenbacher, Dane</t>
  </si>
  <si>
    <t>Sash, Tyler</t>
  </si>
  <si>
    <t>Saunders, Weslye</t>
  </si>
  <si>
    <t>Schilling, Stephen</t>
  </si>
  <si>
    <t>Schlauderaff, Caleb</t>
  </si>
  <si>
    <t>Searcy, Da'Norris</t>
  </si>
  <si>
    <t>Session, Clint</t>
  </si>
  <si>
    <t>Sheard, Jabaal</t>
  </si>
  <si>
    <t>Sheffield, Cameron</t>
  </si>
  <si>
    <t>Sheppard, Kelvin</t>
  </si>
  <si>
    <t>Sheppard, Malcolm</t>
  </si>
  <si>
    <t>Sherels, Marcus</t>
  </si>
  <si>
    <t>Sherman, Anthony</t>
  </si>
  <si>
    <t>Sherman, Richard</t>
  </si>
  <si>
    <t>Sherrod, Derek</t>
  </si>
  <si>
    <t>11/1 (32)</t>
  </si>
  <si>
    <t>Sidbury, Lawrence</t>
  </si>
  <si>
    <t>Sims, Eugene</t>
  </si>
  <si>
    <t>Skrine, Buster</t>
  </si>
  <si>
    <t>Smith, Aaron</t>
  </si>
  <si>
    <t>Smith, Aldon</t>
  </si>
  <si>
    <t>11/1 (7)</t>
  </si>
  <si>
    <t>Gilchrist, Marcus</t>
  </si>
  <si>
    <t>Gomes, DeJon</t>
  </si>
  <si>
    <t>Gonzalez, Anthony</t>
  </si>
  <si>
    <t>07/1 (32)</t>
  </si>
  <si>
    <t>Gordy, Josh</t>
  </si>
  <si>
    <t>Gostkowski, Stephen</t>
  </si>
  <si>
    <t>Graham, Corey</t>
  </si>
  <si>
    <t>Green, A.J.</t>
  </si>
  <si>
    <t>11/1 (4)</t>
  </si>
  <si>
    <t>Cave Creek</t>
  </si>
  <si>
    <t>War Eagles</t>
  </si>
  <si>
    <t>Mark Long</t>
  </si>
  <si>
    <t>480-363-3167</t>
  </si>
  <si>
    <t>longshot18@cox.net</t>
  </si>
  <si>
    <t>Philadelphia</t>
  </si>
  <si>
    <t>Michigan</t>
  </si>
  <si>
    <t>Hawkins, Chris</t>
  </si>
  <si>
    <t>Heard, Kellen</t>
  </si>
  <si>
    <t>Helu, Roy</t>
  </si>
  <si>
    <t>Herzlich, Mark</t>
  </si>
  <si>
    <t>Heyward, Cameron</t>
  </si>
  <si>
    <t>11/1 (31)</t>
  </si>
  <si>
    <t>Hill, Anthony</t>
  </si>
  <si>
    <t>Hixon, Domenik</t>
  </si>
  <si>
    <t>ajp711@yahoo.com</t>
  </si>
  <si>
    <t>Dracut</t>
  </si>
  <si>
    <t>Vero</t>
  </si>
  <si>
    <t>Voodoo</t>
  </si>
  <si>
    <t>River City</t>
  </si>
  <si>
    <t>Cape Fear</t>
  </si>
  <si>
    <t>Big Grove</t>
  </si>
  <si>
    <t>Jeanpierre, Lemuel</t>
  </si>
  <si>
    <t>Jefferson, A.J.</t>
  </si>
  <si>
    <t>Jennings, M.D.</t>
  </si>
  <si>
    <t>Johnson, Larry</t>
  </si>
  <si>
    <t>03/1 (27)</t>
  </si>
  <si>
    <t>Johnson, Marquis</t>
  </si>
  <si>
    <t>Johnson, Terrence</t>
  </si>
  <si>
    <t>Johnson, Tom</t>
  </si>
  <si>
    <t>Jones, Arthur</t>
  </si>
  <si>
    <t>Jones, Gregory</t>
  </si>
  <si>
    <t>Jones, Julio</t>
  </si>
  <si>
    <t>11/1 (6)</t>
  </si>
  <si>
    <t>Jordan, Cameron</t>
  </si>
  <si>
    <t>11/1 (24)</t>
  </si>
  <si>
    <t>Kearse, Frank</t>
  </si>
  <si>
    <t>Keiser, Thomas</t>
  </si>
  <si>
    <t>Kelce, Jason</t>
  </si>
  <si>
    <t>Kendricks, Lance</t>
  </si>
  <si>
    <t>Keo, Shiloh</t>
  </si>
  <si>
    <t>Kerley, Jeremy</t>
  </si>
  <si>
    <t>Kerrigan, Ryan</t>
  </si>
  <si>
    <t>11/1 (16)</t>
  </si>
  <si>
    <t>Kilgore, Daniel</t>
  </si>
  <si>
    <t>Klug, Karl</t>
  </si>
  <si>
    <t>Kowalski, Kevin</t>
  </si>
  <si>
    <t>Lefeged, Joe</t>
  </si>
  <si>
    <t>Leftwich, Byron</t>
  </si>
  <si>
    <t>03/1 (7)</t>
  </si>
  <si>
    <t>Leinart, Matt</t>
  </si>
  <si>
    <t>06/1 (10)</t>
  </si>
  <si>
    <t>Levingston, Lazarius</t>
  </si>
  <si>
    <t>Lewis, Dion</t>
  </si>
  <si>
    <t>Little, Greg</t>
  </si>
  <si>
    <t>Liuget, Corey</t>
  </si>
  <si>
    <t>11/1 (18)</t>
  </si>
  <si>
    <t>Lumpkin, Kregg</t>
  </si>
  <si>
    <t>Madu, Mossis</t>
  </si>
  <si>
    <t>Maneri, Steve</t>
  </si>
  <si>
    <t>Marecic, Owen</t>
  </si>
  <si>
    <t>Mastrud, Jeron</t>
  </si>
  <si>
    <t>Mathews, Ricardo</t>
  </si>
  <si>
    <t>Matthews, Casey</t>
  </si>
  <si>
    <t>Mattison, Bryan</t>
  </si>
  <si>
    <t>McCarthy, Colin</t>
  </si>
  <si>
    <t>McCarthy, Kyle</t>
  </si>
  <si>
    <t>McClain, Terrell</t>
  </si>
  <si>
    <t>McClellan, Albert</t>
  </si>
  <si>
    <t>McCown, Luke</t>
  </si>
  <si>
    <t>McCoy, Matt</t>
  </si>
  <si>
    <t>McDonald, Nick</t>
  </si>
  <si>
    <t>McIntyre, Garrett</t>
  </si>
  <si>
    <t>McPhee, Pernell</t>
  </si>
  <si>
    <t>Baxter, Colin</t>
  </si>
  <si>
    <t>Bell, Byron</t>
  </si>
  <si>
    <t>Bellore, Nick</t>
  </si>
  <si>
    <t>Berry, Aaron</t>
  </si>
  <si>
    <t>Bigby, Atari</t>
  </si>
  <si>
    <t>Bird, Bront</t>
  </si>
  <si>
    <t>Black, Ahmad</t>
  </si>
  <si>
    <t>11/5</t>
  </si>
  <si>
    <t>Bodden, Leigh</t>
  </si>
  <si>
    <t>Boling, Clint</t>
  </si>
  <si>
    <t>03/1 (19)</t>
  </si>
  <si>
    <t>09/1 (15)</t>
  </si>
  <si>
    <t>Quin, Glover</t>
  </si>
  <si>
    <t>Barwin, Connor</t>
  </si>
  <si>
    <t>McCain, Brice</t>
  </si>
  <si>
    <t>DeVan, Kyle</t>
  </si>
  <si>
    <t>Collie, Austin</t>
  </si>
  <si>
    <t>Hart, Mike</t>
  </si>
  <si>
    <t>Brown, Donald</t>
  </si>
  <si>
    <t>09/1 (27)</t>
  </si>
  <si>
    <t>Muir, Daniel</t>
  </si>
  <si>
    <t>Powers, Jerraud</t>
  </si>
  <si>
    <t>Moala, Fili</t>
  </si>
  <si>
    <t>Glenn, Cody</t>
  </si>
  <si>
    <t>Brown, Sergio</t>
  </si>
  <si>
    <t>Brown, Vincent</t>
  </si>
  <si>
    <t>Browner, Brandon</t>
  </si>
  <si>
    <t>Browning, Bryant</t>
  </si>
  <si>
    <t>Bryant, Corbin</t>
  </si>
  <si>
    <t>Burgess, Derrick</t>
  </si>
  <si>
    <t>Burnett, Morgan</t>
  </si>
  <si>
    <t>Cox, Derek</t>
  </si>
  <si>
    <t>Long, Lance</t>
  </si>
  <si>
    <t>Jackson, Tyson</t>
  </si>
  <si>
    <t>09/1 (3)</t>
  </si>
  <si>
    <t>Magee, Alex</t>
  </si>
  <si>
    <t>Studebaker, Andy</t>
  </si>
  <si>
    <t>Belcher, Jovan</t>
  </si>
  <si>
    <t>Thomas, Donald</t>
  </si>
  <si>
    <t>Garner, Nate</t>
  </si>
  <si>
    <t>Haynos, Joey</t>
  </si>
  <si>
    <t>Sperry, Kory</t>
  </si>
  <si>
    <t>Hartline, Brian</t>
  </si>
  <si>
    <t>Hilliard, Lex</t>
  </si>
  <si>
    <t>Davis, Vontae</t>
  </si>
  <si>
    <t>09/1 (25)</t>
  </si>
  <si>
    <t>Smith, Sean</t>
  </si>
  <si>
    <t>Wake, Cameron</t>
  </si>
  <si>
    <t>Walden, Erik</t>
  </si>
  <si>
    <t>Edelman, Julian</t>
  </si>
  <si>
    <t>Vollmer, Sebastian</t>
  </si>
  <si>
    <t>Wendell, Ryan</t>
  </si>
  <si>
    <t>Pryor, Myron</t>
  </si>
  <si>
    <t>Chandler, Scott</t>
  </si>
  <si>
    <t>Chekwa, Chimdi</t>
  </si>
  <si>
    <t>Chick, John</t>
  </si>
  <si>
    <t>Chung, Patrick</t>
  </si>
  <si>
    <t>Clark, Jeremy</t>
  </si>
  <si>
    <t>Clay, Charles</t>
  </si>
  <si>
    <t>Clayborn, Adrian</t>
  </si>
  <si>
    <t>11/1 (20)</t>
  </si>
  <si>
    <t>Clayton, Zach</t>
  </si>
  <si>
    <t>Clutts, Tyler</t>
  </si>
  <si>
    <t>Cobb, Randall</t>
  </si>
  <si>
    <t>Cochart, Colin</t>
  </si>
  <si>
    <t>Coles, Laveranues</t>
  </si>
  <si>
    <t>Collins, Jed</t>
  </si>
  <si>
    <t>Collins, Nate</t>
  </si>
  <si>
    <t>Conte, Chris</t>
  </si>
  <si>
    <t>Cook, Erik</t>
  </si>
  <si>
    <t>Cordle, Jim</t>
  </si>
  <si>
    <t>Crabtree, Tom</t>
  </si>
  <si>
    <t>Cruz, Victor</t>
  </si>
  <si>
    <t>Culliver, Chris</t>
  </si>
  <si>
    <t>Dareus, Marcell</t>
  </si>
  <si>
    <t>11/1 (3)</t>
  </si>
  <si>
    <t>Davis, Andra</t>
  </si>
  <si>
    <t>De La Puente, Brian</t>
  </si>
  <si>
    <t>Dean, Larry</t>
  </si>
  <si>
    <t>DeCicco, Dom</t>
  </si>
  <si>
    <t>Dent, Akeem</t>
  </si>
  <si>
    <t>Dillard, Jarett</t>
  </si>
  <si>
    <t>D'Imperio, Ryan</t>
  </si>
  <si>
    <t>Dobbs, Demarcus</t>
  </si>
  <si>
    <t>Edds, A.J.</t>
  </si>
  <si>
    <t>Ellis, Kenrick</t>
  </si>
  <si>
    <t>Estes, John</t>
  </si>
  <si>
    <t>Fairley, Nick</t>
  </si>
  <si>
    <t>11/1 (13)</t>
  </si>
  <si>
    <t>Foster, Mason</t>
  </si>
  <si>
    <t>Fowler, Ryan</t>
  </si>
  <si>
    <t>Franklin, Orlando</t>
  </si>
  <si>
    <t>Franklin, Stephen</t>
  </si>
  <si>
    <t>Franks, Dominique</t>
  </si>
  <si>
    <t>Fua, Sione</t>
  </si>
  <si>
    <t>Fusco, Brandon</t>
  </si>
  <si>
    <t>Gachkar, Andrew</t>
  </si>
  <si>
    <t>Gaither, Jared</t>
  </si>
  <si>
    <t>07/5supp</t>
  </si>
  <si>
    <t>Gaitor, Anthony</t>
  </si>
  <si>
    <t>Galette, Junior</t>
  </si>
  <si>
    <t>Gamble, Darryl</t>
  </si>
  <si>
    <t>Gates, Clyde</t>
  </si>
  <si>
    <t>Geathers, Clifton</t>
  </si>
  <si>
    <t>Giacomini, Breno</t>
  </si>
  <si>
    <t>Gilbert, Marcus</t>
  </si>
  <si>
    <t>ILB</t>
  </si>
  <si>
    <t>Williams, Ricky</t>
  </si>
  <si>
    <t>99/1 (5)</t>
  </si>
  <si>
    <t>Gage, Justin</t>
  </si>
  <si>
    <t>Herrera, Anthony</t>
  </si>
  <si>
    <t>Hunter, Jason</t>
  </si>
  <si>
    <t>Maple Grove</t>
  </si>
  <si>
    <t>30. Philadelphia trades Thomas Jones, Chris Harris and Philadelphia's 5th round pick in '09 to Cave Creek for Gaines Adams, Cave Creek's 2nd round pick in '09 and Cave Creek's 6th round pick in '09.</t>
  </si>
  <si>
    <t>Cooper, Jon</t>
  </si>
  <si>
    <t>Young, Albert</t>
  </si>
  <si>
    <t>Indiana</t>
  </si>
  <si>
    <t xml:space="preserve">Boulder </t>
  </si>
  <si>
    <t>Flatirons</t>
  </si>
  <si>
    <t>Tony Pierskalla</t>
  </si>
  <si>
    <t>507-254-7808</t>
  </si>
  <si>
    <t>Beckum, Travis</t>
  </si>
  <si>
    <t>Beatty, William</t>
  </si>
  <si>
    <t>Nicks, Hakeem</t>
  </si>
  <si>
    <t>09/1 (29)</t>
  </si>
  <si>
    <t>Ware, Danny</t>
  </si>
  <si>
    <t>Sintim, Clint</t>
  </si>
  <si>
    <t>Goff, Jonathan</t>
  </si>
  <si>
    <t>Maclin, Jeremy</t>
  </si>
  <si>
    <t>09/1 (19)</t>
  </si>
  <si>
    <t>McCoy, LeSean</t>
  </si>
  <si>
    <t>Dunlap, King</t>
  </si>
  <si>
    <t>Buckley, Eldra</t>
  </si>
  <si>
    <t>Fokou, Moise</t>
  </si>
  <si>
    <t>Harris, Macho</t>
  </si>
  <si>
    <t>Gibson, Brandon</t>
  </si>
  <si>
    <t>Smith, Jason</t>
  </si>
  <si>
    <t>09/1 (2)</t>
  </si>
  <si>
    <t>Amendola, Danny</t>
  </si>
  <si>
    <t>Laurinaitis, James</t>
  </si>
  <si>
    <t>Ah You, C.J.</t>
  </si>
  <si>
    <t>Grant, Larry</t>
  </si>
  <si>
    <t>King, Justin</t>
  </si>
  <si>
    <t xml:space="preserve">50. Bowling Green trades Gary Guyton, Haruki Nakamura and Bowling Green's 3rd round pick in 2012 to Cape Fear for Keith Rivers and Orlando Scandrick </t>
  </si>
  <si>
    <t>52. Dallas trades Derek Hagan, Kevin Matthews and Dallas' 2nd round pick in 2012 to Vero for Nate Washington and Joe Berger</t>
  </si>
  <si>
    <t>Fill In Coach:</t>
  </si>
  <si>
    <t>Michael Furlong</t>
  </si>
  <si>
    <t xml:space="preserve">one8thmile_2@yahoo.com    </t>
  </si>
  <si>
    <t>AIM = jackmaple9</t>
  </si>
  <si>
    <t>Abdul-Quddus, Isa</t>
  </si>
  <si>
    <t>11/FA</t>
  </si>
  <si>
    <t>Abiamiri, Victor</t>
  </si>
  <si>
    <t>Acho, Sam</t>
  </si>
  <si>
    <t>11/4</t>
  </si>
  <si>
    <t>Addison, Mario</t>
  </si>
  <si>
    <t>Ajirotutu, Seyi</t>
  </si>
  <si>
    <t>Albright, Alex</t>
  </si>
  <si>
    <t>Alexander, Gerald</t>
  </si>
  <si>
    <t>Alexander, Mister</t>
  </si>
  <si>
    <t>Allen, Anthony</t>
  </si>
  <si>
    <t>11/7</t>
  </si>
  <si>
    <t>Allen, Cortez</t>
  </si>
  <si>
    <t>Amukamara, Prince</t>
  </si>
  <si>
    <t>11/1 (19)</t>
  </si>
  <si>
    <t>Asante, Larry</t>
  </si>
  <si>
    <t>Austin, Terrence</t>
  </si>
  <si>
    <t>Ayers, Akeem</t>
  </si>
  <si>
    <t>11/2</t>
  </si>
  <si>
    <t>Bailey, Allen</t>
  </si>
  <si>
    <t>11/3</t>
  </si>
  <si>
    <t>Baldwin, Doug</t>
  </si>
  <si>
    <t>Baldwin, Jon</t>
  </si>
  <si>
    <t>11/1 (26)</t>
  </si>
  <si>
    <t>Ballard, Christian</t>
  </si>
  <si>
    <t>Ballard, Jake</t>
  </si>
  <si>
    <t>Barden, Ramses</t>
  </si>
  <si>
    <t>Barksdale, Joe</t>
  </si>
  <si>
    <t>Barrett, Josh</t>
  </si>
  <si>
    <t>Batten, Danny</t>
  </si>
  <si>
    <t>Cushing, Brian</t>
  </si>
  <si>
    <t>McBath, Darcel</t>
  </si>
  <si>
    <t>Caldwell, Antoine</t>
  </si>
  <si>
    <t>Foster, Arian</t>
  </si>
  <si>
    <t>Dantrell Savage, PR/KR KC</t>
  </si>
  <si>
    <t>Phillip Merling, DE MIA</t>
  </si>
  <si>
    <t>Glenn Martinez, PR DEN</t>
  </si>
  <si>
    <t>Chilo Rachal, G SF</t>
  </si>
  <si>
    <t>Lacey, Jacob</t>
  </si>
  <si>
    <t>Britton, Eben</t>
  </si>
  <si>
    <t>Monroe, Eugene</t>
  </si>
  <si>
    <t>09/1 (8)</t>
  </si>
  <si>
    <t>Miller, Zachary</t>
  </si>
  <si>
    <t>Thomas, Mike</t>
  </si>
  <si>
    <t>Jennings, Rashad</t>
  </si>
  <si>
    <t>Knighton, Terrance</t>
  </si>
  <si>
    <t>Scott Shanle, LB NO</t>
  </si>
  <si>
    <t>Sinorice Moss, WR NYG</t>
  </si>
  <si>
    <t>Calais Campbell, DT AZ</t>
  </si>
  <si>
    <t>Harris, David</t>
  </si>
  <si>
    <t>Revis, Darrelle</t>
  </si>
  <si>
    <t>Smith, Eric</t>
  </si>
  <si>
    <t>Bradshaw, Ahmad</t>
  </si>
  <si>
    <t>Boss, Kevin</t>
  </si>
  <si>
    <r>
      <t>10. Rochester trades its 2</t>
    </r>
    <r>
      <rPr>
        <vertAlign val="superscript"/>
        <sz val="12"/>
        <rFont val="Calibri"/>
        <family val="2"/>
      </rPr>
      <t>nd</t>
    </r>
    <r>
      <rPr>
        <sz val="12"/>
        <rFont val="Calibri"/>
        <family val="2"/>
      </rPr>
      <t xml:space="preserve"> in '09 to Minn for Reggie Hayward</t>
    </r>
  </si>
  <si>
    <r>
      <t>11. Virginia trades Rock Cartwright to Philadelphia for a 5</t>
    </r>
    <r>
      <rPr>
        <vertAlign val="superscript"/>
        <sz val="12"/>
        <rFont val="Calibri"/>
        <family val="2"/>
      </rPr>
      <t>th</t>
    </r>
    <r>
      <rPr>
        <sz val="12"/>
        <rFont val="Calibri"/>
        <family val="2"/>
      </rPr>
      <t xml:space="preserve"> round pick in '09</t>
    </r>
  </si>
  <si>
    <r>
      <t>2. Las Vegas trades its 5</t>
    </r>
    <r>
      <rPr>
        <vertAlign val="superscript"/>
        <sz val="12"/>
        <rFont val="Calibri"/>
        <family val="2"/>
      </rPr>
      <t>th</t>
    </r>
    <r>
      <rPr>
        <sz val="12"/>
        <rFont val="Calibri"/>
        <family val="2"/>
      </rPr>
      <t xml:space="preserve"> in '09 to SAC for OLB Morlin Greenwood</t>
    </r>
  </si>
  <si>
    <t>Sims-Walker, Mike</t>
  </si>
  <si>
    <t>Brace, Ron</t>
  </si>
  <si>
    <t>Ninkovich, Rob</t>
  </si>
  <si>
    <t>Butler, Darius</t>
  </si>
  <si>
    <t>Chung, Pat</t>
  </si>
  <si>
    <t>Slauson, Matt</t>
  </si>
  <si>
    <t>Clowney, David</t>
  </si>
  <si>
    <t>Greene, Shonn</t>
  </si>
  <si>
    <t>Woodhead, Danny</t>
  </si>
  <si>
    <t>Westerman, Jamaal</t>
  </si>
  <si>
    <t>Murphy, Louis</t>
  </si>
  <si>
    <t>Heyward-Bey, Darrius</t>
  </si>
  <si>
    <t>09/1 (7)</t>
  </si>
  <si>
    <t>Shaughnessy, Matt</t>
  </si>
  <si>
    <t>Mitchell, Mike</t>
  </si>
  <si>
    <t>Mendenhall, Rashard</t>
  </si>
  <si>
    <t>08/1 (23)</t>
  </si>
  <si>
    <t>Foster, Ramon</t>
  </si>
  <si>
    <t>Legursky, Doug</t>
  </si>
  <si>
    <t>Wallace, Mike</t>
  </si>
  <si>
    <t>Hood, Ziggy</t>
  </si>
  <si>
    <t>09/1 (32)</t>
  </si>
  <si>
    <t>Mundy, Ryan</t>
  </si>
  <si>
    <t>Lewis, Keenan</t>
  </si>
  <si>
    <t>Vasquez, Louis</t>
  </si>
  <si>
    <t>Dombrowski, Brandyn</t>
  </si>
  <si>
    <t>Martin, Vaughn</t>
  </si>
  <si>
    <t>Nwagbuo, Ogemdi</t>
  </si>
  <si>
    <t>English, Larry</t>
  </si>
  <si>
    <t>09/1 (16)</t>
  </si>
  <si>
    <t>Spillman, C.J.</t>
  </si>
  <si>
    <t>Cook, Jared</t>
  </si>
  <si>
    <t>Kropog, Troy</t>
  </si>
  <si>
    <t>Velasco, Fernando</t>
  </si>
  <si>
    <t>Britt, Kenny</t>
  </si>
  <si>
    <t>09/1 (30)</t>
  </si>
  <si>
    <t>Ringer, Javon</t>
  </si>
  <si>
    <t>Marks, Sen'Derrick</t>
  </si>
  <si>
    <t>McRath, Gerald</t>
  </si>
  <si>
    <t>McCourty, Jason</t>
  </si>
  <si>
    <t>Ogletree, Kevin</t>
  </si>
  <si>
    <t>Stafford, Matthew</t>
  </si>
  <si>
    <t>Hutchinson, Steve</t>
  </si>
  <si>
    <t>01/1 (17)</t>
  </si>
  <si>
    <t>Light, Matt</t>
  </si>
  <si>
    <t>01/7</t>
  </si>
  <si>
    <t>00/6</t>
  </si>
  <si>
    <t>Smith, Shaun</t>
  </si>
  <si>
    <t>Hanson, Joselio</t>
  </si>
  <si>
    <t>Pace, Calvin</t>
  </si>
  <si>
    <t>03/1 (18)</t>
  </si>
  <si>
    <t>Vilma, Jonathan</t>
  </si>
  <si>
    <t>04/1 (12)</t>
  </si>
  <si>
    <t>Scott, Bart</t>
  </si>
  <si>
    <t>24. Tokyo trades OT-Alex Barron to Big Grove for DE-Vonnie Holliday.</t>
  </si>
  <si>
    <t>Kampman, Aaron</t>
  </si>
  <si>
    <t>Adams, Anthony</t>
  </si>
  <si>
    <t>Harvey Dahl, G ATL</t>
  </si>
  <si>
    <t>Jonathan Stewart, HB/KR CAR</t>
  </si>
  <si>
    <t>Jake Long, OT MIA</t>
  </si>
  <si>
    <t>Paul Posluzny, MLB BUF</t>
  </si>
  <si>
    <t>Kevin Smith, HB DET</t>
  </si>
  <si>
    <t>Darren McFadden, HB OAK</t>
  </si>
  <si>
    <t>08/1 (21)</t>
  </si>
  <si>
    <t>08/1 (19)</t>
  </si>
  <si>
    <t>08/1 (13)</t>
  </si>
  <si>
    <t>08/7</t>
  </si>
  <si>
    <t>08/1 (22)</t>
  </si>
  <si>
    <t>08/1 (25)</t>
  </si>
  <si>
    <t>08/6</t>
  </si>
  <si>
    <t>07/1 (27)</t>
  </si>
  <si>
    <t>Guion, Letroy</t>
  </si>
  <si>
    <t>Brinkley, Jasper</t>
  </si>
  <si>
    <t>Onatolu, Kenny</t>
  </si>
  <si>
    <t>Allen, Asher</t>
  </si>
  <si>
    <t>Porter, Tracy</t>
  </si>
  <si>
    <t>Jenkins, Malcolm</t>
  </si>
  <si>
    <t>09/1 (14)</t>
  </si>
  <si>
    <t>Manningham, Mario</t>
  </si>
  <si>
    <t>AVERAGE PASS/RUN DEFENSIVE CARD</t>
  </si>
  <si>
    <t>issued for a combined rating of 23 or better but less than 27 (&gt;=23 &amp; &lt;27)</t>
  </si>
  <si>
    <t>POOR PASS/RUN DEFENSIVE CARD</t>
  </si>
  <si>
    <t>issued for a combined rating of 20 or better but less than 23 (&gt;=20 &amp; &lt;23)</t>
  </si>
  <si>
    <t>VERY POOR PASS/RUN DEFENSIVE CARD</t>
  </si>
  <si>
    <t>issued for a combined rating of less than 20 (&lt;20)</t>
  </si>
  <si>
    <t>Defensive Card Rating Guide:</t>
  </si>
  <si>
    <t>59. Tokyo trades Domenik Hixon to Phoenix for Phoenix's 7th round pick in 2010</t>
  </si>
  <si>
    <t>Crabtree, Michael</t>
  </si>
  <si>
    <t>09/1 (10)</t>
  </si>
  <si>
    <t>Coffee, Glen</t>
  </si>
  <si>
    <t>Unger, Max</t>
  </si>
  <si>
    <t>Gibson, Mike</t>
  </si>
  <si>
    <t>Butler, Deon</t>
  </si>
  <si>
    <t>Curry, Aaron</t>
  </si>
  <si>
    <t>09/1 (4)</t>
  </si>
  <si>
    <t>Murphy, Shawn</t>
  </si>
  <si>
    <t>Stroughter, Sammie</t>
  </si>
  <si>
    <t>Bennett Jr., Michael</t>
  </si>
  <si>
    <t>Moore, Kyle</t>
  </si>
  <si>
    <t>Miller, Roy</t>
  </si>
  <si>
    <t>Kelly, Malcolm</t>
  </si>
  <si>
    <t>Orakpo, Brian</t>
  </si>
  <si>
    <t>09/1 (13)</t>
  </si>
  <si>
    <t>Jarmon, Jeremy</t>
  </si>
  <si>
    <t>Oher, Michael</t>
  </si>
  <si>
    <t>09/1 (23)</t>
  </si>
  <si>
    <t>Gooden, Tavares</t>
  </si>
  <si>
    <t>Kruger, Paul</t>
  </si>
  <si>
    <t>Ellerbe, Dannell</t>
  </si>
  <si>
    <t>Webb, Lardarius</t>
  </si>
  <si>
    <t>Williams, Cary</t>
  </si>
  <si>
    <t>Levitre, Andy</t>
  </si>
  <si>
    <t>Bell, Demetrius</t>
  </si>
  <si>
    <t>Nelson, Shawn</t>
  </si>
  <si>
    <t>Stupar, Jonathan</t>
  </si>
  <si>
    <t>Wood, Eric</t>
  </si>
  <si>
    <t>09/1 (28)</t>
  </si>
  <si>
    <t>Byrd, Jairus</t>
  </si>
  <si>
    <t>Maybin, Aaron</t>
  </si>
  <si>
    <t>Harris, Nic</t>
  </si>
  <si>
    <t>Palmer, Ashlee</t>
  </si>
  <si>
    <t>Cook, Kyle</t>
  </si>
  <si>
    <t>Smith, Andre</t>
  </si>
  <si>
    <t>Scott, Bernard</t>
  </si>
  <si>
    <t>Maualuga, Rey</t>
  </si>
  <si>
    <t>Rivers, Keith</t>
  </si>
  <si>
    <t>08/1 (9)</t>
  </si>
  <si>
    <t>Trent, Morgan</t>
  </si>
  <si>
    <t>Mack, Alex</t>
  </si>
  <si>
    <t>09/1 (21)</t>
  </si>
  <si>
    <t>Massaquoi, Mohamed</t>
  </si>
  <si>
    <t>Moore, Evan</t>
  </si>
  <si>
    <t>Jennings, Chris</t>
  </si>
  <si>
    <t>Schaefering, Brian</t>
  </si>
  <si>
    <t>Benard, Marcus</t>
  </si>
  <si>
    <t>Maiava, Kaluka</t>
  </si>
  <si>
    <t>Moreno, Knowshon</t>
  </si>
  <si>
    <t>09/1 (12)</t>
  </si>
  <si>
    <t>Olsen, Seth</t>
  </si>
  <si>
    <t>McBean, Ryan</t>
  </si>
  <si>
    <t>Ayers, Robert</t>
  </si>
  <si>
    <t>09/1 (18)</t>
  </si>
  <si>
    <t>Smith, Alphonso</t>
  </si>
  <si>
    <t>Beason, Jon</t>
  </si>
  <si>
    <t>Olsen, Greg</t>
  </si>
  <si>
    <t>Hall, Leon</t>
  </si>
  <si>
    <t>Thomas, Joe</t>
  </si>
  <si>
    <t>Spencer, Anthony</t>
  </si>
  <si>
    <t>Jordy Nelson, WR GB</t>
  </si>
  <si>
    <t>Fred Evans, DT MIN</t>
  </si>
  <si>
    <t>Hiram Eugene, FS OAK</t>
  </si>
  <si>
    <t>Mike Pollack, G IND</t>
  </si>
  <si>
    <t>Jeff Otah, RT CAR</t>
  </si>
  <si>
    <t>37. Dracut trades Dracut's 6th round pick to New York Atlantics for New York Atlantic's 4th round pick in '10.</t>
  </si>
  <si>
    <t>Jacob Ford, DE TEN</t>
  </si>
  <si>
    <t>Jason Avant, WR PHI</t>
  </si>
  <si>
    <t>Jonathan Wilhite, DB NE</t>
  </si>
  <si>
    <t>D.D. Lewis, LB SEA</t>
  </si>
  <si>
    <t>Brodie Croyle, QB KC</t>
  </si>
  <si>
    <t>Zach Strief, OT NO</t>
  </si>
  <si>
    <t>Chris Horton, SS WAS</t>
  </si>
  <si>
    <t>Ebenezar Ekuban, DE DEN</t>
  </si>
  <si>
    <t>Tyrell Johnson, DB MIN</t>
  </si>
  <si>
    <t>31. Dracut trades Dracut's 2nd round pick in '09 to New York Atlantics for New York Atlantics 1st round pick in '10.</t>
  </si>
  <si>
    <t>Neal, Stephen</t>
  </si>
  <si>
    <t>OLB</t>
  </si>
  <si>
    <t>03/7</t>
  </si>
  <si>
    <t>TE</t>
  </si>
  <si>
    <t>Kelsay, Chris</t>
  </si>
  <si>
    <t>Williams, Kevin</t>
  </si>
  <si>
    <t>03/1 (9)</t>
  </si>
  <si>
    <t>Bironas, Rob</t>
  </si>
  <si>
    <t>Jackson, Lawrence</t>
  </si>
  <si>
    <t>Hawthorne, David</t>
  </si>
  <si>
    <t>Hayes, Geno</t>
  </si>
  <si>
    <t>Talib, Aqib</t>
  </si>
  <si>
    <t>Davis, Fred</t>
  </si>
  <si>
    <t>Clabo, Tyson</t>
  </si>
  <si>
    <t>Morrison, Kirk</t>
  </si>
  <si>
    <t>Ochocinco, Chad</t>
  </si>
  <si>
    <t>Washington, Leon</t>
  </si>
  <si>
    <t>Brown, Chris</t>
  </si>
  <si>
    <t>Fraley, Hank</t>
  </si>
  <si>
    <t>Beekman, Josh</t>
  </si>
  <si>
    <t>Davis, Chauncey</t>
  </si>
  <si>
    <t>Shanle, Scott</t>
  </si>
  <si>
    <t>Allred, Colin</t>
  </si>
  <si>
    <t>Corner, Reggie</t>
  </si>
  <si>
    <t>Wilson, Josh</t>
  </si>
  <si>
    <t>Jackson, Tarvaris</t>
  </si>
  <si>
    <t>Leonard, Brian</t>
  </si>
  <si>
    <t>Smith, Alex</t>
  </si>
  <si>
    <t>Ojinnaka, Quinn</t>
  </si>
  <si>
    <t>Douglas, Marques</t>
  </si>
  <si>
    <t>Mack, Elbert</t>
  </si>
  <si>
    <t>Sapp, Benny</t>
  </si>
  <si>
    <t>McKinney, Seth</t>
  </si>
  <si>
    <t>Wallace, Cody</t>
  </si>
  <si>
    <t>Moss, Jarvis</t>
  </si>
  <si>
    <t>07/1 (17)</t>
  </si>
  <si>
    <t>McDaniel, Tony</t>
  </si>
  <si>
    <t>Anderson, Deon</t>
  </si>
  <si>
    <t>Bruce, Isaac</t>
  </si>
  <si>
    <t>Quintin Demps, DB/LP PHI</t>
  </si>
  <si>
    <t>Shockey, Jeremy</t>
  </si>
  <si>
    <t>02/1 (14)</t>
  </si>
  <si>
    <t>Williams, Bobbie</t>
  </si>
  <si>
    <t>Raiola, Dominic</t>
  </si>
  <si>
    <t>Manuwai, Vince</t>
  </si>
  <si>
    <t>05/1 (13)</t>
  </si>
  <si>
    <t>Avery, Donnie</t>
  </si>
  <si>
    <t>Fells, Daniel</t>
  </si>
  <si>
    <t>Long, Chris</t>
  </si>
  <si>
    <t>Chamberlain, Chris</t>
  </si>
  <si>
    <t>Rachal, Chilo</t>
  </si>
  <si>
    <t>Morgan, Josh</t>
  </si>
  <si>
    <t>Carlson, John</t>
  </si>
  <si>
    <t>Matt Ryan, QB ATL</t>
  </si>
  <si>
    <t>Joe Flacco, QB BAL</t>
  </si>
  <si>
    <t>Steve Slaton, RB HOU</t>
  </si>
  <si>
    <t>Chris Johnson, RB TEN</t>
  </si>
  <si>
    <t>Jerrod Mayo, LB NE</t>
  </si>
  <si>
    <t>Matt Forte, RB CHI</t>
  </si>
  <si>
    <t>Ray Rice, RB BAL</t>
  </si>
  <si>
    <t>Felix Jones, HB/KR DAL</t>
  </si>
  <si>
    <t>Smith, Kevin</t>
  </si>
  <si>
    <t>Avril, Cliff</t>
  </si>
  <si>
    <t>Fluellen, Andre</t>
  </si>
  <si>
    <t>Sitton, Josh</t>
  </si>
  <si>
    <t>Nelson, Jordy</t>
  </si>
  <si>
    <t>08/5</t>
  </si>
  <si>
    <t>08/FA</t>
  </si>
  <si>
    <t>08/3</t>
  </si>
  <si>
    <t>08/1 (16)</t>
  </si>
  <si>
    <t>08/4</t>
  </si>
  <si>
    <t>08/2</t>
  </si>
  <si>
    <t>40. Vero Beach trades it's 13th round pick in '09 to Las Vegas for Las Vegas' 8th round pick in '10.</t>
  </si>
  <si>
    <t>08/1 (7)</t>
  </si>
  <si>
    <t>08/1 (31)</t>
  </si>
  <si>
    <t>01/2</t>
  </si>
  <si>
    <t>Clemons, Chris</t>
  </si>
  <si>
    <t>Brayton, Tyler</t>
  </si>
  <si>
    <t>issued for a combined rating of 30 or better (&gt;=30)</t>
  </si>
  <si>
    <t>GOOD PASS/RUN DEFENSIVE CARD</t>
  </si>
  <si>
    <t>issued for a combined rating of 27 or better but less than 30 (&gt;=27 &amp; &lt;30)</t>
  </si>
  <si>
    <t>Jeremy Thompson, LB GB</t>
  </si>
  <si>
    <t>Steve Vallos, C SEA</t>
  </si>
  <si>
    <t>Wayne Hunter, OT SF</t>
  </si>
  <si>
    <t>Ryan Nece, LB DET</t>
  </si>
  <si>
    <t>Antoine Harris, DB ATL</t>
  </si>
  <si>
    <t>Daunte Culpepper, QB DET</t>
  </si>
  <si>
    <t>Lance Ball, RB IND</t>
  </si>
  <si>
    <t>Ernest Wilford, FL MIA</t>
  </si>
  <si>
    <t>Brandon Landon, FL MIA</t>
  </si>
  <si>
    <t>Ryan Moats, RB HOU</t>
  </si>
  <si>
    <t>Keenan Burton, WR STL</t>
  </si>
  <si>
    <t>Eric Smith, DB NYJ</t>
  </si>
  <si>
    <t>Adam Terry, OT BAL</t>
  </si>
  <si>
    <t>Donnie Avery, FL STL</t>
  </si>
  <si>
    <t>Charles Godfrey, FS CAR</t>
  </si>
  <si>
    <t>Cassel, Matt</t>
  </si>
  <si>
    <t>Bullitt, Melvin</t>
  </si>
  <si>
    <t>Robison, Brian</t>
  </si>
  <si>
    <t>Scaife, Bo</t>
  </si>
  <si>
    <r>
      <t>4. Las Vegas trades Corey Webster, its 1</t>
    </r>
    <r>
      <rPr>
        <vertAlign val="superscript"/>
        <sz val="12"/>
        <rFont val="Calibri"/>
        <family val="2"/>
      </rPr>
      <t>st</t>
    </r>
    <r>
      <rPr>
        <sz val="12"/>
        <rFont val="Calibri"/>
        <family val="2"/>
      </rPr>
      <t xml:space="preserve"> and 4</t>
    </r>
    <r>
      <rPr>
        <vertAlign val="superscript"/>
        <sz val="12"/>
        <rFont val="Calibri"/>
        <family val="2"/>
      </rPr>
      <t>th</t>
    </r>
    <r>
      <rPr>
        <sz val="12"/>
        <rFont val="Calibri"/>
        <family val="2"/>
      </rPr>
      <t xml:space="preserve"> rounder in '09 to Miami for the #1 pick overall in '09</t>
    </r>
  </si>
  <si>
    <r>
      <t>8. Dracut (formerly Minn) trades Jabari Greer and their 9</t>
    </r>
    <r>
      <rPr>
        <vertAlign val="superscript"/>
        <sz val="12"/>
        <rFont val="Calibri"/>
        <family val="2"/>
      </rPr>
      <t>th</t>
    </r>
    <r>
      <rPr>
        <sz val="12"/>
        <rFont val="Calibri"/>
        <family val="2"/>
      </rPr>
      <t xml:space="preserve"> in '09 to Boulder (formerly SA) for Casey Rabach</t>
    </r>
  </si>
  <si>
    <r>
      <t>10. Las Vegas trades the 1</t>
    </r>
    <r>
      <rPr>
        <vertAlign val="superscript"/>
        <sz val="12"/>
        <rFont val="Calibri"/>
        <family val="2"/>
      </rPr>
      <t>st</t>
    </r>
    <r>
      <rPr>
        <sz val="12"/>
        <rFont val="Calibri"/>
        <family val="2"/>
      </rPr>
      <t xml:space="preserve"> overall pick in '09 and Duece McAlister to Hollywood for Brian Westbrook and Walter Jones</t>
    </r>
  </si>
  <si>
    <r>
      <t>11. Sac sends its 5</t>
    </r>
    <r>
      <rPr>
        <vertAlign val="superscript"/>
        <sz val="12"/>
        <rFont val="Calibri"/>
        <family val="2"/>
      </rPr>
      <t>th</t>
    </r>
    <r>
      <rPr>
        <sz val="12"/>
        <rFont val="Calibri"/>
        <family val="2"/>
      </rPr>
      <t xml:space="preserve"> round pick in '09 to Chicago for DE Anthony Weaver</t>
    </r>
  </si>
  <si>
    <r>
      <t>13. New York Atlantics trades 2</t>
    </r>
    <r>
      <rPr>
        <vertAlign val="superscript"/>
        <sz val="12"/>
        <rFont val="Calibri"/>
        <family val="2"/>
      </rPr>
      <t>nd</t>
    </r>
    <r>
      <rPr>
        <sz val="12"/>
        <rFont val="Calibri"/>
        <family val="2"/>
      </rPr>
      <t xml:space="preserve"> round pick in '09 to Sac for TE Tony Gonzalez</t>
    </r>
  </si>
  <si>
    <r>
      <t>14. Dracut trades Vincent Jackson, Larry Johnson, and 7</t>
    </r>
    <r>
      <rPr>
        <vertAlign val="superscript"/>
        <sz val="12"/>
        <rFont val="Calibri"/>
        <family val="2"/>
      </rPr>
      <t>th</t>
    </r>
    <r>
      <rPr>
        <sz val="12"/>
        <rFont val="Calibri"/>
        <family val="2"/>
      </rPr>
      <t xml:space="preserve"> rounder in '09 to Toronto for Aaron Rodgers</t>
    </r>
  </si>
  <si>
    <r>
      <t>15. Cave Creek trades Earnest Graham and 5</t>
    </r>
    <r>
      <rPr>
        <vertAlign val="superscript"/>
        <sz val="12"/>
        <rFont val="Calibri"/>
        <family val="2"/>
      </rPr>
      <t>th</t>
    </r>
    <r>
      <rPr>
        <sz val="12"/>
        <rFont val="Calibri"/>
        <family val="2"/>
      </rPr>
      <t xml:space="preserve"> round pick in '09 to Sac for Mo Morris</t>
    </r>
  </si>
  <si>
    <r>
      <t>19. Philadelphia trades Rock Cartwright to Virgina in return for Philadelphia's 5</t>
    </r>
    <r>
      <rPr>
        <vertAlign val="superscript"/>
        <sz val="12"/>
        <rFont val="Calibri"/>
        <family val="2"/>
      </rPr>
      <t>th</t>
    </r>
    <r>
      <rPr>
        <sz val="12"/>
        <rFont val="Calibri"/>
        <family val="2"/>
      </rPr>
      <t xml:space="preserve"> round pick in '09</t>
    </r>
  </si>
  <si>
    <t>Hampton, Casey</t>
  </si>
  <si>
    <t>01/1 (19)</t>
  </si>
  <si>
    <t>Hardwick, Nick</t>
  </si>
  <si>
    <t>Womack, Pork Chop</t>
  </si>
  <si>
    <t>04/5</t>
  </si>
  <si>
    <t>Barton, Eric</t>
  </si>
  <si>
    <t>Kalil, Ryan</t>
  </si>
  <si>
    <t>King, Jeff</t>
  </si>
  <si>
    <t>Atlanta</t>
  </si>
  <si>
    <t>Tokyo</t>
  </si>
  <si>
    <t>Yokozunas</t>
  </si>
  <si>
    <t>Dennis Crowley</t>
  </si>
  <si>
    <t>seahawk10@gmail.com</t>
  </si>
  <si>
    <t>21. Dracut trades Lamont Jordan and Victor Abiamiri to Sacramento for Cave Creek's 5th Round Pick in 09, Ben Hartsock and Sacramaneto's 7th and 10th round picks in 09</t>
  </si>
  <si>
    <t>Kenny Phillips, DB NYG</t>
  </si>
  <si>
    <t>Tashard Choice, RB DAL</t>
  </si>
  <si>
    <t>John Carlson, TE SEA</t>
  </si>
  <si>
    <t>Maurice Hicks, KR SF</t>
  </si>
  <si>
    <t>Tyvon Branch, DB OAK</t>
  </si>
  <si>
    <t>Brandon Middleton, KR DET</t>
  </si>
  <si>
    <t>Brian Griese, QB TB</t>
  </si>
  <si>
    <t>Anthony Becht, TE TB</t>
  </si>
  <si>
    <t>Heath Evans, FB NE</t>
  </si>
  <si>
    <t>Dwight Lowery, DB NYJ</t>
  </si>
  <si>
    <t>Demetrius Williams, WR BAL</t>
  </si>
  <si>
    <t>John Gilmore, TE/BB TB</t>
  </si>
  <si>
    <t>Jason Hunter, DE GB</t>
  </si>
  <si>
    <t>Glenn Pakulak, P NO</t>
  </si>
  <si>
    <t>Ahtyba Rubin, NT CLE</t>
  </si>
  <si>
    <t>David Hale, G BAL</t>
  </si>
  <si>
    <t>Jamie Silva, DB IND</t>
  </si>
  <si>
    <t>Adam Jennings, PR ATL</t>
  </si>
  <si>
    <t>Delanie Walker, TE SF</t>
  </si>
  <si>
    <t>Mike Cox, FB KC</t>
  </si>
  <si>
    <t>Eric King, DB TEN</t>
  </si>
  <si>
    <t>Brees, Drew</t>
  </si>
  <si>
    <t>Kolb, Kevin</t>
  </si>
  <si>
    <t>Forsett, Justin</t>
  </si>
  <si>
    <t>Flacco, Joe</t>
  </si>
  <si>
    <t>McClain, Jameel</t>
  </si>
  <si>
    <t>Zbikowski, Tom</t>
  </si>
  <si>
    <t>Posluszny, Paul</t>
  </si>
  <si>
    <t>McKelvin, Leodis</t>
  </si>
  <si>
    <t>Caldwell, Andre</t>
  </si>
  <si>
    <t>Sims, Pat</t>
  </si>
  <si>
    <t>Winslow Jr., Kellen</t>
  </si>
  <si>
    <t>Rubin, Ahtyba</t>
  </si>
  <si>
    <t>Clady, Ryan</t>
  </si>
  <si>
    <t>Royal, Eddie</t>
  </si>
  <si>
    <t>Hillis, Peyton</t>
  </si>
  <si>
    <t>25. Tokyo trades FS-Marvin White and QB-Shaun Hill to Vero Beach for FS-Eric Weddle.</t>
  </si>
  <si>
    <t>STARTING DEFENSE</t>
  </si>
  <si>
    <t>RATING</t>
  </si>
  <si>
    <t>3-4 RUN DEFENSE</t>
  </si>
  <si>
    <t>(DE+NT+DT)*1.0</t>
  </si>
  <si>
    <t>(OLB+OLB)*0.5</t>
  </si>
  <si>
    <t>(ILB+ILB)*0.75</t>
  </si>
  <si>
    <t>TOTAL</t>
  </si>
  <si>
    <t>3-4 PASS DEFENSE</t>
  </si>
  <si>
    <t>(CB+CB+FS+SS)*1.0</t>
  </si>
  <si>
    <t>(OLB+OLB)*0.50</t>
  </si>
  <si>
    <t>(ILB+ILB)*0.25</t>
  </si>
  <si>
    <t>4-3 RUN DEFENSE</t>
  </si>
  <si>
    <t>(DE+DT+DT+DE)*1.0</t>
  </si>
  <si>
    <t>(OLB+MLB+OLB)*0.5</t>
  </si>
  <si>
    <t>4-3 PASS DEFENSE</t>
  </si>
  <si>
    <t>Umenyiora, Osi</t>
  </si>
  <si>
    <t>Briggs, Lance</t>
  </si>
  <si>
    <t>Diggs, Na'il</t>
  </si>
  <si>
    <t>06/1 (8)</t>
  </si>
  <si>
    <t>Kleinsasser, Jim</t>
  </si>
  <si>
    <t>Randle El, Antwaan</t>
  </si>
  <si>
    <t>Haggan, Mario</t>
  </si>
  <si>
    <t>Whitner, Donte</t>
  </si>
  <si>
    <t>Moorman, Brian</t>
  </si>
  <si>
    <t>Gould, Robbie</t>
  </si>
  <si>
    <t>Clark, Danny</t>
  </si>
  <si>
    <t>Tinoisamoa, Pisa</t>
  </si>
  <si>
    <t>00/4</t>
  </si>
  <si>
    <t>99/5</t>
  </si>
  <si>
    <t>FB</t>
  </si>
  <si>
    <t>Johnson, Charles</t>
  </si>
  <si>
    <t>Ben Utecht, BB/TE CIN</t>
  </si>
  <si>
    <t>Kevin Vickerson, DT TEN</t>
  </si>
  <si>
    <t>Brad Cottam, TE KC</t>
  </si>
  <si>
    <t>Beau Bell, ILB CLE</t>
  </si>
  <si>
    <t>Dante Hughes, DB IND</t>
  </si>
  <si>
    <t>Round 21 and beyond - 10/6/2009:</t>
  </si>
  <si>
    <t>Evan Mathis, G CIN</t>
  </si>
  <si>
    <t>Troy Smith, QB BAL</t>
  </si>
  <si>
    <t>Jo_Lunn Dunbar, LB NO</t>
  </si>
  <si>
    <t>Marques Harris, OLB SD</t>
  </si>
  <si>
    <t>DeShawn Wynn, RB GB</t>
  </si>
  <si>
    <t>Dave Ball, DE TEN</t>
  </si>
  <si>
    <t>Luke Lawton, FB OAK</t>
  </si>
  <si>
    <t>Brian Finneran, WR ATL</t>
  </si>
  <si>
    <t>Shaun Cody, DT DET</t>
  </si>
  <si>
    <t>Erik Coleman, FS ATL</t>
  </si>
  <si>
    <t>Dan Connolly, C/G NE</t>
  </si>
  <si>
    <t>Mike Richardson, DB NE</t>
  </si>
  <si>
    <t>Wesley, Woodyard, LB DEN</t>
  </si>
  <si>
    <t>Keiaho, Freddie</t>
  </si>
  <si>
    <t>Torbor, Reggie</t>
  </si>
  <si>
    <t>Mare, Olindo</t>
  </si>
  <si>
    <t>Russell, JaMarcus</t>
  </si>
  <si>
    <t>Dugan, Jeff</t>
  </si>
  <si>
    <t>Burleson, Nate</t>
  </si>
  <si>
    <t>Laws, Trevor</t>
  </si>
  <si>
    <t>Draft, Chris</t>
  </si>
  <si>
    <t>Redman, Chris</t>
  </si>
  <si>
    <t>05/1 (1)</t>
  </si>
  <si>
    <t>Davis, Andre</t>
  </si>
  <si>
    <t>Fuller, Vincent</t>
  </si>
  <si>
    <t>Martin, Derrick</t>
  </si>
  <si>
    <t>Fargas, Justin</t>
  </si>
  <si>
    <t>Tahi, Naufahu</t>
  </si>
  <si>
    <t>Kuhn, John</t>
  </si>
  <si>
    <t>White, Chris</t>
  </si>
  <si>
    <t>Richardson, Jay</t>
  </si>
  <si>
    <t>Doughty, Reed</t>
  </si>
  <si>
    <t>Hanson, Jason</t>
  </si>
  <si>
    <t>Cox, Mike</t>
  </si>
  <si>
    <t>Smith, L.J.</t>
  </si>
  <si>
    <t>Santi, Tom</t>
  </si>
  <si>
    <t>Grimes, Brent</t>
  </si>
  <si>
    <t>Kaeding, Nate</t>
  </si>
  <si>
    <t>Hightower, Tim</t>
  </si>
  <si>
    <t>Doucet, Early</t>
  </si>
  <si>
    <t>Campbell, Calais</t>
  </si>
  <si>
    <t>Lofton, Curtis</t>
  </si>
  <si>
    <t>Biermann, Kroy</t>
  </si>
  <si>
    <t>DeCoud, Thomas</t>
  </si>
  <si>
    <t>Feely, Jay</t>
  </si>
  <si>
    <t>Rice, Ray</t>
  </si>
  <si>
    <t>04/1 (32)</t>
  </si>
  <si>
    <t>05/1 (30)</t>
  </si>
  <si>
    <t>05/1 (28)</t>
  </si>
  <si>
    <t>Tillman, Charles</t>
  </si>
  <si>
    <t>Sensabaugh, Gerald</t>
  </si>
  <si>
    <t>Bethea, Antoine</t>
  </si>
  <si>
    <t>07/1 (7)</t>
  </si>
  <si>
    <t>07/7</t>
  </si>
  <si>
    <t>07/1 (2)</t>
  </si>
  <si>
    <t>07/1 (3)</t>
  </si>
  <si>
    <t>07/1 (5)</t>
  </si>
  <si>
    <t>07/1 (6)</t>
  </si>
  <si>
    <t>07/1 (9)</t>
  </si>
  <si>
    <t>07/1 (10)</t>
  </si>
  <si>
    <t>07/1 (11)</t>
  </si>
  <si>
    <t>Cole, Colin</t>
  </si>
  <si>
    <t>Colombo, Marc</t>
  </si>
  <si>
    <t>00/2</t>
  </si>
  <si>
    <t>LE</t>
  </si>
  <si>
    <t>MIA</t>
  </si>
  <si>
    <t>Starks, Randy</t>
  </si>
  <si>
    <t>04/3</t>
  </si>
  <si>
    <t>RE</t>
  </si>
  <si>
    <t>DT</t>
  </si>
  <si>
    <t>62. Michigan trades Dre Bly to Miami for Chris Crocker</t>
  </si>
  <si>
    <t>Longwell, Ryan</t>
  </si>
  <si>
    <t>Williams, DeAngelo</t>
  </si>
  <si>
    <t>Anderson, James</t>
  </si>
  <si>
    <t>Marshall, Richard</t>
  </si>
  <si>
    <t>Manning, Danieal</t>
  </si>
  <si>
    <t>Anderson, Mark</t>
  </si>
  <si>
    <t>Hester, Devin</t>
  </si>
  <si>
    <t>Peko, Domata</t>
  </si>
  <si>
    <t>Lawson, Manny</t>
  </si>
  <si>
    <t>Virginia</t>
  </si>
  <si>
    <t>Vipers</t>
  </si>
  <si>
    <t>Keith Moubray</t>
  </si>
  <si>
    <t>540-298-8439 / 540-246-4804</t>
  </si>
  <si>
    <t>kmoubray@aol.com</t>
  </si>
  <si>
    <t>Las Vegas</t>
  </si>
  <si>
    <t>Dallas</t>
  </si>
  <si>
    <t>Johnson, Tyrell</t>
  </si>
  <si>
    <t>Cooley, Chris</t>
  </si>
  <si>
    <t>Faneca, Alan</t>
  </si>
  <si>
    <t>98/1 (26)</t>
  </si>
  <si>
    <t>Diehl, David</t>
  </si>
  <si>
    <t>Tomlinson, LaDainian</t>
  </si>
  <si>
    <t>01/1 (5)</t>
  </si>
  <si>
    <t>28. Indiana trades Ryan Clark, and Indiana's 1st and 2nd round picks in '09 to Maple Grove for Eli Manning and Maple Grove's 3rd round pick.</t>
  </si>
  <si>
    <t>Trevor Pryce, DE BAL</t>
  </si>
  <si>
    <t>Jarret Johnson, LB BAL</t>
  </si>
  <si>
    <t>Curtis Lofton, LB ATL</t>
  </si>
  <si>
    <t>Dominique Rodgers-Cromartie, CB AZ</t>
  </si>
  <si>
    <t>Manny Lawson, OLB SF</t>
  </si>
  <si>
    <t>Owner</t>
  </si>
  <si>
    <t>Phone</t>
  </si>
  <si>
    <t>E-mail</t>
  </si>
  <si>
    <t>Cliff Avril, DE DET</t>
  </si>
  <si>
    <t>Tyler Thigpen, QB KC</t>
  </si>
  <si>
    <t>00/1 (9)</t>
  </si>
  <si>
    <t>Haggans, Clark</t>
  </si>
  <si>
    <t>Samuel, Asante</t>
  </si>
  <si>
    <t>Westbrook, Brian</t>
  </si>
  <si>
    <t>06/1 (25)</t>
  </si>
  <si>
    <t>Holmes, Santonio</t>
  </si>
  <si>
    <t>Dumervil, Elvis</t>
  </si>
  <si>
    <t>06/1 (13)</t>
  </si>
  <si>
    <t>Wimbley, Kamerion</t>
  </si>
  <si>
    <t>Howard, Thomas</t>
  </si>
  <si>
    <t>Trueblood, Jeremy</t>
  </si>
  <si>
    <t>Winston, Eric</t>
  </si>
  <si>
    <t>Dockett, Darnell</t>
  </si>
  <si>
    <t>Wilfork, Vince</t>
  </si>
  <si>
    <t>04/1 (21)</t>
  </si>
  <si>
    <t>Jones-Drew, Maurice</t>
  </si>
  <si>
    <t>Keisel, Brett</t>
  </si>
  <si>
    <t>Bell, Jacob</t>
  </si>
  <si>
    <t>Williams, Pat</t>
  </si>
  <si>
    <t>Mikell, Quintin</t>
  </si>
  <si>
    <t>Hayes, William</t>
  </si>
  <si>
    <t>Branch, Deion</t>
  </si>
  <si>
    <t>04/6</t>
  </si>
  <si>
    <t>Scott Mruczkowski, C/G SD</t>
  </si>
  <si>
    <t>Brian Kehl, LB NYG</t>
  </si>
  <si>
    <t>Sam Aiken, WR DAL</t>
  </si>
  <si>
    <t>Kasey Studdard, G HOU</t>
  </si>
  <si>
    <t>Derek Landry, DT JAX</t>
  </si>
  <si>
    <t>Chinedum Ndukwe, SS CIN</t>
  </si>
  <si>
    <t>Justin Harrell, DT GB</t>
  </si>
  <si>
    <t>Gus Frerotte, QB MIN</t>
  </si>
  <si>
    <t>Jeff Dugan, FB TB</t>
  </si>
  <si>
    <t>Jason Hill, WR SF</t>
  </si>
  <si>
    <t>Darnell Stapleton, RG/C PIT</t>
  </si>
  <si>
    <t>Patrick Bailey, OLB PIT</t>
  </si>
  <si>
    <t>Chris Morris, C OAK</t>
  </si>
  <si>
    <t>Tully Banta-Cain, OLB SF</t>
  </si>
  <si>
    <t>Chris Chamberlain, LB STL</t>
  </si>
  <si>
    <t>Jonathan Wade, DB STL</t>
  </si>
  <si>
    <t>Jeremy Kapinos, P GB</t>
  </si>
  <si>
    <t>Lavelle Hawkins, WR/KR TEN</t>
  </si>
  <si>
    <t>Craig Stevens, TE TEN</t>
  </si>
  <si>
    <t>Brendan Ayanbadejo, ILB BAL</t>
  </si>
  <si>
    <t>Damon Huard, QB KC</t>
  </si>
  <si>
    <t>Eugene Wilson, FS HOU</t>
  </si>
  <si>
    <t>Nick Ferguson, SS HOU</t>
  </si>
  <si>
    <t>Freddie Keiaho, RLB IND</t>
  </si>
  <si>
    <t>Brandon Frye, T SEA</t>
  </si>
  <si>
    <t>Haruki Nakamura, DB BAL</t>
  </si>
  <si>
    <t>Antwan Applewhite, OLB SD</t>
  </si>
  <si>
    <t>Dexter Jackson, PR/DB TB</t>
  </si>
  <si>
    <t>Chris Hanson, P NE</t>
  </si>
  <si>
    <t>Jay Richardson, DE OAK</t>
  </si>
  <si>
    <t>Daniel Wilcox, TE BAL</t>
  </si>
  <si>
    <t>Hill, Shaun</t>
  </si>
  <si>
    <t>43. Cave Creek trades Nail Diggs, Kenneth Darby to Philadelphia for Antwan Applewhite, Patrick Lee and Philadelphia's 7th round pick in 2012</t>
  </si>
  <si>
    <t>41. Virginia trades Heath Evans to Las Vegas for Las Vegas's 8th round pick in 2012</t>
  </si>
  <si>
    <t>42. Cape Fear sends John Greco to Virginia for Fred Taylor</t>
  </si>
  <si>
    <t>Winston Justice, OT PHI</t>
  </si>
  <si>
    <t>Kendall Langford, DE MIA</t>
  </si>
  <si>
    <t>Jason Jones, DT/DE TEN</t>
  </si>
  <si>
    <t>11. Dracut trades Patrick Kerney and Clark Haggans to Boulder for Keith Brookings, Boulder's 5th round and 8th round picks in 2010</t>
  </si>
  <si>
    <t>Phoenix</t>
  </si>
  <si>
    <t>Vero Beach</t>
  </si>
  <si>
    <t>Frye, Charlie</t>
  </si>
  <si>
    <t>Gaffney, Jabar</t>
  </si>
  <si>
    <t>Parrish, Roscoe</t>
  </si>
  <si>
    <t>Koets, Adam</t>
  </si>
  <si>
    <t>Landri, Derek</t>
  </si>
  <si>
    <t>Edwards, Ron</t>
  </si>
  <si>
    <t>Iwebema, Kenny</t>
  </si>
  <si>
    <t>Hodge, Abdul</t>
  </si>
  <si>
    <t>Jacobs, Brandon</t>
  </si>
  <si>
    <t>Tuck, Justin</t>
  </si>
  <si>
    <t>Webster, Corey</t>
  </si>
  <si>
    <t>Herremans, Todd</t>
  </si>
  <si>
    <t>Stokley, Brandon</t>
  </si>
  <si>
    <t>99/4</t>
  </si>
  <si>
    <t>Colledge, Daryn</t>
  </si>
  <si>
    <t>Peppers, Julius</t>
  </si>
  <si>
    <t>02/1 (2)</t>
  </si>
  <si>
    <t>Kenny Patterson, DT DEN</t>
  </si>
  <si>
    <t>Jordan Babineaux, DB SEA</t>
  </si>
  <si>
    <t>Jeremy Clark, DT NYG</t>
  </si>
  <si>
    <t>David Hawthorne, LB SEA</t>
  </si>
  <si>
    <t>Mark Brunell, QB NO</t>
  </si>
  <si>
    <t>Jacob Hester, RB SD</t>
  </si>
  <si>
    <t>Andre Fluellen, DT DET</t>
  </si>
  <si>
    <t>Josh Sitton, G GB</t>
  </si>
  <si>
    <t>Legedu Nanee, WR SD</t>
  </si>
  <si>
    <t>Tony Stewart, TE OAK</t>
  </si>
  <si>
    <t>Xavier Adibi, LB HOU</t>
  </si>
  <si>
    <t>Jimmy Wilkerson, DE TB</t>
  </si>
  <si>
    <t>Culpepper, Daunte</t>
  </si>
  <si>
    <t>Croyle, Brodie</t>
  </si>
  <si>
    <t>Barber III, Marion</t>
  </si>
  <si>
    <t>Simpson, Chad</t>
  </si>
  <si>
    <t>Baker, Chris</t>
  </si>
  <si>
    <t>Bryant, Red</t>
  </si>
  <si>
    <t>Nelson, Reggie</t>
  </si>
  <si>
    <t>07/1 (21)</t>
  </si>
  <si>
    <t>Smith, Anthony</t>
  </si>
  <si>
    <t>Koch, Sam</t>
  </si>
  <si>
    <t>McIntyre, Corey</t>
  </si>
  <si>
    <t>Jim Sorgi, QB TOK</t>
  </si>
  <si>
    <t>Mike Furrey, WR/PR DET</t>
  </si>
  <si>
    <t>05/1 (24)</t>
  </si>
  <si>
    <t>04/1 (4)</t>
  </si>
  <si>
    <t>Grant, Deon</t>
  </si>
  <si>
    <t>Phillips, Jermaine</t>
  </si>
  <si>
    <t>02/5</t>
  </si>
  <si>
    <t>IND</t>
  </si>
  <si>
    <t>07/1 (14)</t>
  </si>
  <si>
    <t>07/1 (15)</t>
  </si>
  <si>
    <t>07/1 (18)</t>
  </si>
  <si>
    <t>07/1 (19)</t>
  </si>
  <si>
    <t>Black, Quincy</t>
  </si>
  <si>
    <t>Jackson, Tanard</t>
  </si>
  <si>
    <t>Harris, Leroy</t>
  </si>
  <si>
    <t>Griffin, Michael</t>
  </si>
  <si>
    <t>Fletcher, London</t>
  </si>
  <si>
    <t>Landry, LaRon</t>
  </si>
  <si>
    <t>Staley, Joe</t>
  </si>
  <si>
    <t>Rocca, Sav</t>
  </si>
  <si>
    <t>Olshansky, Igor</t>
  </si>
  <si>
    <t>Hartsock, Ben</t>
  </si>
  <si>
    <t>Royal, Robert</t>
  </si>
  <si>
    <t>Witherspoon, Will</t>
  </si>
  <si>
    <t>Sullivan, John</t>
  </si>
  <si>
    <t>Henderson, Erin</t>
  </si>
  <si>
    <t>Eddie Royal, FL/KR/PR DEN</t>
  </si>
  <si>
    <t>DeSean Jackson, LP/SE</t>
  </si>
  <si>
    <t>Duane Brown, OT HOU</t>
  </si>
  <si>
    <t>Ryan Kalil, C CAR</t>
  </si>
  <si>
    <t>08/1 (10)</t>
  </si>
  <si>
    <t>08/1 (30)</t>
  </si>
  <si>
    <t>08/1 (4)</t>
  </si>
  <si>
    <t>08/1 (27)</t>
  </si>
  <si>
    <t>08/1 (24)</t>
  </si>
  <si>
    <t>Bowens, David</t>
  </si>
  <si>
    <t>McGahee, Willis</t>
  </si>
  <si>
    <t>03/1 (23)</t>
  </si>
  <si>
    <t>01/FA</t>
  </si>
  <si>
    <t>Leach, Vonta</t>
  </si>
  <si>
    <t>Goodwin, Jonathan</t>
  </si>
  <si>
    <t>Jammer, Quentin</t>
  </si>
  <si>
    <t>02/1 (5)</t>
  </si>
  <si>
    <t>Mason, Derrick</t>
  </si>
  <si>
    <t>Schaub, Matt</t>
  </si>
  <si>
    <t>Jones, James</t>
  </si>
  <si>
    <t>Lousaka Polite, FB MIA</t>
  </si>
  <si>
    <t>35. Tokyo trades WR-Marvin Harrison to River City for River City's 3rd round pick in '09.</t>
  </si>
  <si>
    <t>Taylor, Jason</t>
  </si>
  <si>
    <t>Austin, Miles</t>
  </si>
  <si>
    <t>Coleman, Kenyon</t>
  </si>
  <si>
    <t>Williams, Kyle</t>
  </si>
  <si>
    <t>Wright, Mike</t>
  </si>
  <si>
    <t>Franklin, Aubrayo</t>
  </si>
  <si>
    <t>Urlacher, Brian</t>
  </si>
  <si>
    <t>02/1 (9)</t>
  </si>
  <si>
    <t>Rogers, Shaun</t>
  </si>
  <si>
    <t>Fujita, Scott</t>
  </si>
  <si>
    <t>Smith, Will</t>
  </si>
  <si>
    <t>04/1 (18)</t>
  </si>
  <si>
    <t>Gamble, Chris</t>
  </si>
  <si>
    <t>Collins, Kerry</t>
  </si>
  <si>
    <t>LG</t>
  </si>
  <si>
    <t>04/1 (7)</t>
  </si>
  <si>
    <t>Barnett, Nick</t>
  </si>
  <si>
    <t>03/1 (29)</t>
  </si>
  <si>
    <t>James, Bradie</t>
  </si>
  <si>
    <t>Clark, Ryan</t>
  </si>
  <si>
    <t>Merriman, Shawne</t>
  </si>
  <si>
    <t>Sanders, Bob</t>
  </si>
  <si>
    <t>Miller, Heath</t>
  </si>
  <si>
    <t>Essex, Trai</t>
  </si>
  <si>
    <t>Leber, Ben</t>
  </si>
  <si>
    <t>Banta-Cain, Tully</t>
  </si>
  <si>
    <t>06/1 (19)</t>
  </si>
  <si>
    <t>Cromartie, Antonio</t>
  </si>
  <si>
    <t>Edwards, Ray</t>
  </si>
  <si>
    <t>06/1 (3)</t>
  </si>
  <si>
    <t>06/1 (14)</t>
  </si>
  <si>
    <t>Bunkley, Brodrick</t>
  </si>
  <si>
    <t>06/1 (28)</t>
  </si>
  <si>
    <t>Manning, Peyton</t>
  </si>
  <si>
    <t>98/1 (1)</t>
  </si>
  <si>
    <t>QB</t>
  </si>
  <si>
    <t>Brooking, Keith</t>
  </si>
  <si>
    <t>Barber, Ronde</t>
  </si>
  <si>
    <t>Hope, Chris</t>
  </si>
  <si>
    <t>Gonzalez, Tony</t>
  </si>
  <si>
    <t>97/1 (13)</t>
  </si>
  <si>
    <t>Hawk, A.J.</t>
  </si>
  <si>
    <t>McFadden, Bryant</t>
  </si>
  <si>
    <t>Sproles, Darren</t>
  </si>
  <si>
    <t>Castillo, Luis</t>
  </si>
  <si>
    <t>04/2</t>
  </si>
  <si>
    <t>Jenkins, Cullen</t>
  </si>
  <si>
    <t>Dansby, Karlos</t>
  </si>
  <si>
    <t>Ayodele, Akin</t>
  </si>
  <si>
    <t>Chillar, Brandon</t>
  </si>
  <si>
    <t>Brown, Jammal</t>
  </si>
  <si>
    <t>Henderson, Devery</t>
  </si>
  <si>
    <t>Breaston, Steve</t>
  </si>
  <si>
    <t>Brown, Levi</t>
  </si>
  <si>
    <t>Sendlein, Lyle</t>
  </si>
  <si>
    <t>Backus, Jeff</t>
  </si>
  <si>
    <t>01/1 (18)</t>
  </si>
  <si>
    <t>Smith, Justin</t>
  </si>
  <si>
    <t>01/1 (4)</t>
  </si>
  <si>
    <t>Cotchery, Jerricho</t>
  </si>
  <si>
    <t>Mathis, Rashean</t>
  </si>
  <si>
    <t>04/1 (19)</t>
  </si>
  <si>
    <t>Hadnot, Rex</t>
  </si>
  <si>
    <t>Waters, Brian</t>
  </si>
  <si>
    <t>Goldson, Dashon</t>
  </si>
  <si>
    <t>Mebane, Brandon</t>
  </si>
  <si>
    <t>Berrian, Bernard</t>
  </si>
  <si>
    <t>Edwards, Trent</t>
  </si>
  <si>
    <t>Tory Humphrey, TE GB</t>
  </si>
  <si>
    <t>Chevis Jackson, DB ATL</t>
  </si>
  <si>
    <t>Lawyer Milloy, SS ATL</t>
  </si>
  <si>
    <t>Desmond Bishop, LB GB</t>
  </si>
  <si>
    <t>Cornell Green, DB OAK</t>
  </si>
  <si>
    <t>Dane Looker, WR STL</t>
  </si>
  <si>
    <t>Stanford Keglar, LB TEN</t>
  </si>
  <si>
    <t>Alan Ball, DB DAL</t>
  </si>
  <si>
    <t>Brandon Johnson, RLB CIN</t>
  </si>
  <si>
    <t>James Hardy, WR BUF</t>
  </si>
  <si>
    <t>Na'il Diggs, LB CAR</t>
  </si>
  <si>
    <t>Ronald Fields, NT/DE SF</t>
  </si>
  <si>
    <t>Smith, Daryl</t>
  </si>
  <si>
    <t>Scobee, Josh</t>
  </si>
  <si>
    <t>Scott, Bryan</t>
  </si>
  <si>
    <t>Scott, Darell</t>
  </si>
  <si>
    <t>Crumpler, Alge</t>
  </si>
  <si>
    <t>01/5</t>
  </si>
  <si>
    <t>Saturday, Jeff</t>
  </si>
  <si>
    <t>Gallery, Robert</t>
  </si>
  <si>
    <t>04/1 (2)</t>
  </si>
  <si>
    <t>Player</t>
  </si>
  <si>
    <t>NFL Draft</t>
  </si>
  <si>
    <t>Richardson, Tony</t>
  </si>
  <si>
    <t>Johnson, Chris</t>
  </si>
  <si>
    <t>Baas, David</t>
  </si>
  <si>
    <t>Gore, Frank</t>
  </si>
  <si>
    <t>Dawson, Phil</t>
  </si>
  <si>
    <t>Smith, Antonio</t>
  </si>
  <si>
    <t>08/1 (3)</t>
  </si>
  <si>
    <t>08/1 (18)</t>
  </si>
  <si>
    <t>McMichael, Randy</t>
  </si>
  <si>
    <t>Benson, Cedric</t>
  </si>
  <si>
    <t>Davis, Rashied</t>
  </si>
  <si>
    <t>Smith, Steve</t>
  </si>
  <si>
    <t>Tom Santi, TE/BB IND</t>
  </si>
  <si>
    <t>Courtney Roby, WR/KR NO</t>
  </si>
  <si>
    <t>Dante Rosario, TE CAR</t>
  </si>
  <si>
    <t>Chaz Schilens, WR OAK</t>
  </si>
  <si>
    <t>Nick Kazcur, G NE</t>
  </si>
  <si>
    <t>Demetric Evans, LE/DT WAS</t>
  </si>
  <si>
    <t>Bobby Carpenter, ILB DAL</t>
  </si>
  <si>
    <t>Mike Tolbert, FB SD</t>
  </si>
  <si>
    <t>Sean Mahan, C TB</t>
  </si>
  <si>
    <t>Donald Lee, TE GB</t>
  </si>
  <si>
    <t>Gijon Robinson, BB/TE IND</t>
  </si>
  <si>
    <t>David Voroba, LB STL</t>
  </si>
  <si>
    <t>3. Sac sends OLB Jarret Johnson and SS Bernard Pollard to NY for QB Jamarcus Russell</t>
  </si>
  <si>
    <t>5. Dracut (formerly Minn) trades Ryan Pickett to Las Vegas for Tyler Brayton</t>
  </si>
  <si>
    <t>Kevin Robinson, KR/PR, KC</t>
  </si>
  <si>
    <t>Reggie Williams, WR JAX</t>
  </si>
  <si>
    <t>Jason Snelling, HB/FB ATL</t>
  </si>
  <si>
    <t>Jamar Williams, LB SD</t>
  </si>
  <si>
    <t>Cole, Trent</t>
  </si>
  <si>
    <t>Patterson, Mike</t>
  </si>
  <si>
    <t>Barron, Alex</t>
  </si>
  <si>
    <t>Greg Jones, FB JAX</t>
  </si>
  <si>
    <t>Sage Rosenfels, QB MIN</t>
  </si>
  <si>
    <t>36. Hattiesburg trades QB Matt Leinart to Cave Creek for Cave Creek's 3rd round pick in '10.</t>
  </si>
  <si>
    <t>Ryan Fitzpatrick, QB CIN</t>
  </si>
  <si>
    <t>Jameel McClain, OLB BAL</t>
  </si>
  <si>
    <t>Chad Henne, QB MIA</t>
  </si>
  <si>
    <t>Nick Roach, LB CHI</t>
  </si>
  <si>
    <t>John Sullivan, C MIN</t>
  </si>
  <si>
    <t>Byron Leftwhich, QB PIT</t>
  </si>
  <si>
    <t>Bernard Pollard, SS KC</t>
  </si>
  <si>
    <t>27. River City trades Stephen Bowen, Richard Marshall and their 1st round pick in '09 to Virginia for Nick Harper, Chris Canty and Javon Walker.</t>
  </si>
  <si>
    <t>6. Minnesota trades Jordon Dizon, Tanard Jackson, and Darren McFadden to Maple Grove for Jarret Johnson, Renaldo Hill, and Davin Joseph</t>
  </si>
  <si>
    <t>Watson, Ben</t>
  </si>
  <si>
    <t>Crowder, Channing</t>
  </si>
  <si>
    <t>Roth, Matt</t>
  </si>
  <si>
    <t>Mankins, Logan</t>
  </si>
  <si>
    <t>Palmer, Carson</t>
  </si>
  <si>
    <t>03/1 (1)</t>
  </si>
  <si>
    <t>Thomas, Bryan</t>
  </si>
  <si>
    <t>02/1 (22)</t>
  </si>
  <si>
    <t>Cesaire, Jacques</t>
  </si>
  <si>
    <t>Cody, Shaun</t>
  </si>
  <si>
    <t>Maroney, Laurence</t>
  </si>
  <si>
    <t>06/1 (21)</t>
  </si>
  <si>
    <t>Martin, David</t>
  </si>
  <si>
    <t>Masthay, Tim</t>
  </si>
  <si>
    <t>Trevor Scott, DE OAK</t>
  </si>
  <si>
    <t>Brett Kern, P DEN</t>
  </si>
  <si>
    <t>Sam Koch, P BAL</t>
  </si>
  <si>
    <t>Jabar Gaffney, WR HOU</t>
  </si>
  <si>
    <t>Adam Podlesh, P JAX</t>
  </si>
  <si>
    <t>Keiwan Ratliff, DB/LP IND</t>
  </si>
  <si>
    <t>Gary Guyton, ILB NE</t>
  </si>
  <si>
    <t>EXCELLENT PASS/RUN DEFENSIVE CARD</t>
  </si>
  <si>
    <t>7. Cave Creek trades Kerry Rhodes, Aaron Ross, Nate Clements, Clint Session, and Maurice Morris to Hattiesberg for Lance Briggs, Ronald Bartell, Chris Kluwe, and Davone Bess</t>
  </si>
  <si>
    <t>McLendon, Steve</t>
  </si>
  <si>
    <t>Melton, Henry</t>
  </si>
  <si>
    <t>Mesko, Zoltan</t>
  </si>
  <si>
    <t>Miller, Nick</t>
  </si>
  <si>
    <t>Milloy, Lawyer</t>
  </si>
  <si>
    <t>Mincey, Jeremy</t>
  </si>
  <si>
    <t>Misi, Koa</t>
  </si>
  <si>
    <t>Mitchell, Earl</t>
  </si>
  <si>
    <t>Mitchell, Marvin</t>
  </si>
  <si>
    <t>Moats, Arthur</t>
  </si>
  <si>
    <t>Moeaki, Tony</t>
  </si>
  <si>
    <t>Montgomery, Will</t>
  </si>
  <si>
    <t>Moore, Mewelde</t>
  </si>
  <si>
    <t>Moore, William</t>
  </si>
  <si>
    <t>Morgan, Derrick</t>
  </si>
  <si>
    <t>10/1 (16)</t>
  </si>
  <si>
    <t>Morris, Chris</t>
  </si>
  <si>
    <t>Morris, Sammy</t>
  </si>
  <si>
    <t>Moses, Quentin</t>
  </si>
  <si>
    <t>Muckelroy, Roddrick</t>
  </si>
  <si>
    <t>Murphy, Jerome</t>
  </si>
  <si>
    <t>Myers, Brandon</t>
  </si>
  <si>
    <t>Naanee, Legedu</t>
  </si>
  <si>
    <t>Nakamura, Haruki</t>
  </si>
  <si>
    <t>Lewis, Marcedes</t>
  </si>
  <si>
    <t>Griffin, Cedric</t>
  </si>
  <si>
    <t>Chester, Chris</t>
  </si>
  <si>
    <t>05/1 (9)</t>
  </si>
  <si>
    <t>05/1 (22)</t>
  </si>
  <si>
    <t>05/1 (3)</t>
  </si>
  <si>
    <t>05/1 (15)</t>
  </si>
  <si>
    <t>05/1 (2)</t>
  </si>
  <si>
    <t>05/1 (32)</t>
  </si>
  <si>
    <t>Dan Orlovsky, QB DET</t>
  </si>
  <si>
    <t>Jordon Dizon, LB DET</t>
  </si>
  <si>
    <t>Jason Ferguson, NT MIA</t>
  </si>
  <si>
    <t>Geoff Hangartner, OG/C CAR</t>
  </si>
  <si>
    <t>Peyton Hillis, RB DEN</t>
  </si>
  <si>
    <t>Nate Livings, G CIN</t>
  </si>
  <si>
    <t>Aqib Talib, DB TB</t>
  </si>
  <si>
    <t>Randy Thomas, G WAS</t>
  </si>
  <si>
    <t>Lawrence ackson, DE SEA</t>
  </si>
  <si>
    <t>Harry Douglas, WR/PR</t>
  </si>
  <si>
    <t>Michael Bush, RB OAK</t>
  </si>
  <si>
    <t>Woody, Damien</t>
  </si>
  <si>
    <t>99/1 (17)</t>
  </si>
  <si>
    <t>Koppen, Dan</t>
  </si>
  <si>
    <t>Steinbach, Eric</t>
  </si>
  <si>
    <t>Vanden Bosch, Kyle</t>
  </si>
  <si>
    <t>Janikowski, Sebastian</t>
  </si>
  <si>
    <t>00/1 (17)</t>
  </si>
  <si>
    <t>Penn, Donald</t>
  </si>
  <si>
    <t>Andy Allenman, C/G MIA</t>
  </si>
  <si>
    <t>Kelly Jennings, CB SEA</t>
  </si>
  <si>
    <t>Sav Rocca, P PHI</t>
  </si>
  <si>
    <t>Robinson, Patrick</t>
  </si>
  <si>
    <t>10/1 (32)</t>
  </si>
  <si>
    <t>Robiskie, Brian</t>
  </si>
  <si>
    <t>Roland, Dennis</t>
  </si>
  <si>
    <t>Rosario, Dante</t>
  </si>
  <si>
    <t>Ross, Aaron</t>
  </si>
  <si>
    <t>07/1 (20)</t>
  </si>
  <si>
    <t>Ryan, Jon</t>
  </si>
  <si>
    <t>Saffold, Rodger</t>
  </si>
  <si>
    <t>Sanders, Emmanuel</t>
  </si>
  <si>
    <t>Sanford, Jamarca</t>
  </si>
  <si>
    <t>Schmitt, Owen</t>
  </si>
  <si>
    <t>Schofield, O'Brien</t>
  </si>
  <si>
    <t>02/1 (15)</t>
  </si>
  <si>
    <t>Gregg, Kelly</t>
  </si>
  <si>
    <t>Selvie, George</t>
  </si>
  <si>
    <t>Sepulveda, Daniel</t>
  </si>
  <si>
    <t>Sharpton, Darryl</t>
  </si>
  <si>
    <t>Shaw, Tim</t>
  </si>
  <si>
    <t>Shields, Sam</t>
  </si>
  <si>
    <t>Shipley, Jordan</t>
  </si>
  <si>
    <t>Simpson, Jerome</t>
  </si>
  <si>
    <t>Sims, Barry</t>
  </si>
  <si>
    <t>Sims, Ernie</t>
  </si>
  <si>
    <t>06/1 (9)</t>
  </si>
  <si>
    <t>Skelton, John</t>
  </si>
  <si>
    <t>Smith, Hunter</t>
  </si>
  <si>
    <t>Smith, Reggie</t>
  </si>
  <si>
    <t>Snyder, Adam</t>
  </si>
  <si>
    <t>05/1 (26)</t>
  </si>
  <si>
    <t>Spievey, Amari</t>
  </si>
  <si>
    <t>Spikes, Brandon</t>
  </si>
  <si>
    <t>Kory Lichtensteiger, C/G DET</t>
  </si>
  <si>
    <t>Derek Schouman, TE BUF</t>
  </si>
  <si>
    <t>33. Maple Grove trades Arian Foster and Jon Beason to Boulder for DJ Williams, Jason Babin, Mike Tolbert and Boulder's 1st round pick in 2012</t>
  </si>
  <si>
    <t>34. Tokyo trades Jo-Lunn Dunbar and Kory Lichtenstieger to London for Kam Chancellor and Tokyo's 6th round pick in 2011</t>
  </si>
  <si>
    <t>35. Cape Fear trades Nate Clements for Javier Arenas</t>
  </si>
  <si>
    <t>6. Cave Creek trades Matt Cassell to Virg for Adalius Thomas and Jim Leonhard</t>
  </si>
  <si>
    <t>7. Virginia trades Cassel, Santana Moss, Andre Gurode to Michigan (Formerly STL) for Kurt Warner and Javon Haye.</t>
  </si>
  <si>
    <t>Adams, Flozell</t>
  </si>
  <si>
    <t>1. Dracut trades Cedric Griffin to Cave Creek for Chris Harris</t>
  </si>
  <si>
    <t>2. Dracut trades Ryan Lilja to Maple Grove for Vernon Carey</t>
  </si>
  <si>
    <t>3. River City trades Julius Jones to Phoenix for Terrell Owens</t>
  </si>
  <si>
    <t>4. Cave Creek trades Trevor Scott, Adalius Thomas, and Cornell Green to Tokyo for Jake Scott and Clint Session</t>
  </si>
  <si>
    <t>Bailey, Champ</t>
  </si>
  <si>
    <t>99/1 (7)</t>
  </si>
  <si>
    <t>Winfield, Antoine</t>
  </si>
  <si>
    <t>99/1 (23)</t>
  </si>
  <si>
    <t>McGee, Terrence</t>
  </si>
  <si>
    <t>Williams, D.J.</t>
  </si>
  <si>
    <t>Driver, Donald</t>
  </si>
  <si>
    <t>04/7</t>
  </si>
  <si>
    <t>Joseph, Davin</t>
  </si>
  <si>
    <t>Haye, Jovan</t>
  </si>
  <si>
    <t>Roethlisberger, Ben</t>
  </si>
  <si>
    <t>02/6</t>
  </si>
  <si>
    <t>08/1 (26)</t>
  </si>
  <si>
    <t>08/1 (8)</t>
  </si>
  <si>
    <t>08/1 (15)</t>
  </si>
  <si>
    <t>08/1 (5)</t>
  </si>
  <si>
    <t>08/1 (1)</t>
  </si>
  <si>
    <t>Mariani, Marc</t>
  </si>
  <si>
    <t>Mathews, Ryan</t>
  </si>
  <si>
    <t>10/1 (12)</t>
  </si>
  <si>
    <t>Matthews, Kevin</t>
  </si>
  <si>
    <t>Mauga, Josh</t>
  </si>
  <si>
    <t>09/1 (11)</t>
  </si>
  <si>
    <t>Mays, Joe</t>
  </si>
  <si>
    <t>McBride, Trumaine</t>
  </si>
  <si>
    <t>McBride, Turk</t>
  </si>
  <si>
    <t>McCann, Bryan</t>
  </si>
  <si>
    <t>McClain, Rolando</t>
  </si>
  <si>
    <t>10/1 (8)</t>
  </si>
  <si>
    <t>McCluster, Dexter</t>
  </si>
  <si>
    <t>McCourty, Devin</t>
  </si>
  <si>
    <t>10/1 (27)</t>
  </si>
  <si>
    <t>McCoy, Colt</t>
  </si>
  <si>
    <t>McCoy, Gerald</t>
  </si>
  <si>
    <t>10/1 (3)</t>
  </si>
  <si>
    <t>McGlynn, Mike</t>
  </si>
  <si>
    <t>McKinney, Brandon</t>
  </si>
  <si>
    <t>McKnight, Joe</t>
  </si>
  <si>
    <t>Jerome Felton, FB, DET</t>
  </si>
  <si>
    <t>James Anderson, LB CAR</t>
  </si>
  <si>
    <t>George Wilson, DB BUF</t>
  </si>
  <si>
    <t>Chartric Darby, DT BUF</t>
  </si>
  <si>
    <t>John McGraw, DB KC</t>
  </si>
  <si>
    <t>Collin Allred, LB TEN</t>
  </si>
  <si>
    <t>Aundrae Allison, WR MIN</t>
  </si>
  <si>
    <t>Adam Hayward, LB TB</t>
  </si>
  <si>
    <t>Shaun Alexander, RB WAS</t>
  </si>
  <si>
    <t>Donte Stallworth, WR CLE</t>
  </si>
  <si>
    <t>Tank Johnson, DT DAL</t>
  </si>
  <si>
    <t>Kevin Dockery, CB NYG</t>
  </si>
  <si>
    <t>Mike Adams, DB CLE</t>
  </si>
  <si>
    <t>John Standeford, WR DET</t>
  </si>
  <si>
    <t>DJ Hackett, WR CAR</t>
  </si>
  <si>
    <t>Torrance Daniels, LB PHI</t>
  </si>
  <si>
    <t>Tracy White, LB PHI</t>
  </si>
  <si>
    <t>Monty Beisel, LB AZ</t>
  </si>
  <si>
    <t>Jon Greco, G/T STL</t>
  </si>
  <si>
    <t>Nelson, David</t>
  </si>
  <si>
    <t>Nolan, Troy</t>
  </si>
  <si>
    <t>Norwood, Eric</t>
  </si>
  <si>
    <t>Obomanu, Ben</t>
  </si>
  <si>
    <t>Okam, Frank</t>
  </si>
  <si>
    <t>Okung, Russell</t>
  </si>
  <si>
    <t>10/1 (6)</t>
  </si>
  <si>
    <t>Owusu-Ansah, Akwasi</t>
  </si>
  <si>
    <t>Page, Jarrad</t>
  </si>
  <si>
    <t>Parmele, Jalen</t>
  </si>
  <si>
    <t>Pascoe, Bear</t>
  </si>
  <si>
    <t>Pashos, Tony</t>
  </si>
  <si>
    <t>Patrick, Ben</t>
  </si>
  <si>
    <t>Patterson, Dimitri</t>
  </si>
  <si>
    <t>Pears, Erik</t>
  </si>
  <si>
    <t>Peprah, Charlie</t>
  </si>
  <si>
    <t>Peters, Corey</t>
  </si>
  <si>
    <t>Peterson, Julian</t>
  </si>
  <si>
    <t>00/1 (16)</t>
  </si>
  <si>
    <t>Pierre-Paul, Jason</t>
  </si>
  <si>
    <t>10/1 (15)</t>
  </si>
  <si>
    <t>Pitta, Dennis</t>
  </si>
  <si>
    <t>Pitts, Chester</t>
  </si>
  <si>
    <t>Podlesh, Adam</t>
  </si>
  <si>
    <t>Pollak, Mike</t>
  </si>
  <si>
    <t>Pouncey, Maurkice</t>
  </si>
  <si>
    <t>10/1 (18)</t>
  </si>
  <si>
    <t>Pressley, Chris</t>
  </si>
  <si>
    <t>Pugh, Jordan</t>
  </si>
  <si>
    <t>Quarless, Andrew</t>
  </si>
  <si>
    <t>Rackers, Neil</t>
  </si>
  <si>
    <t>Redman, Isaac</t>
  </si>
  <si>
    <t>Reece, Marcell</t>
  </si>
  <si>
    <t>Reed, David</t>
  </si>
  <si>
    <t>Richard, Jamey</t>
  </si>
  <si>
    <t>Rinehart, Chad</t>
  </si>
  <si>
    <t>Roach, Nick</t>
  </si>
  <si>
    <t>Roberts, Andre</t>
  </si>
  <si>
    <t>Robinson, Laurent</t>
  </si>
  <si>
    <t>45. Hattiesburg trades Braylon Edwards and their 8th round pick in '10 to Tokyo for Tokyo's 2nd round pick in '10 and Josh Morgan.</t>
  </si>
  <si>
    <t>Trades from the 2010 Calendar Year</t>
  </si>
  <si>
    <t>2010 SEASON SFFDL ROOKIE DRAFT</t>
  </si>
  <si>
    <t>Harris, Ryan</t>
  </si>
  <si>
    <t>Johnson, Calvin</t>
  </si>
  <si>
    <t>Wells, Scott</t>
  </si>
  <si>
    <t>03/1 (16)</t>
  </si>
  <si>
    <t>Williams, Roy</t>
  </si>
  <si>
    <t>Willis, Patrick</t>
  </si>
  <si>
    <t>Deon Anderson, FB DAL</t>
  </si>
  <si>
    <t>Orlando Sandrick, DB DAL</t>
  </si>
  <si>
    <t>Red Bryant, DT SEA</t>
  </si>
  <si>
    <t>Yamon Figurs, WR/KR/PR BAL</t>
  </si>
  <si>
    <t>Corey Mays, LB KC</t>
  </si>
  <si>
    <t>Will Herring, LB SEA</t>
  </si>
  <si>
    <t>05/1 (12)</t>
  </si>
  <si>
    <t>05/4</t>
  </si>
  <si>
    <t>05/2</t>
  </si>
  <si>
    <t>05/5</t>
  </si>
  <si>
    <t>05/3</t>
  </si>
  <si>
    <t>05/FA</t>
  </si>
  <si>
    <t>06/1 (30)</t>
  </si>
  <si>
    <t>Boothe, Kevin</t>
  </si>
  <si>
    <t>Elam, Abram</t>
  </si>
  <si>
    <t>Kreutz, Olin</t>
  </si>
  <si>
    <t>DeGeare, Chris</t>
  </si>
  <si>
    <t>Delhomme, Jake</t>
  </si>
  <si>
    <t>Lilja, Ryan</t>
  </si>
  <si>
    <t>Boldin, Anquan</t>
  </si>
  <si>
    <t>Incognito, Richie</t>
  </si>
  <si>
    <t>Whitworth, Andrew</t>
  </si>
  <si>
    <t>Fields, Ronald</t>
  </si>
  <si>
    <t>Jeremy Newberry, C SD</t>
  </si>
  <si>
    <t>Ike Ndukwe, OG MIA</t>
  </si>
  <si>
    <t>Michael Bumpus, PR SEA</t>
  </si>
  <si>
    <t>Jermon Bushrod, G/T NO</t>
  </si>
  <si>
    <t>Terrence Wheatley, DB NE</t>
  </si>
  <si>
    <t>David Carr, QB NYG</t>
  </si>
  <si>
    <t>Tatum Bell, HB DEN</t>
  </si>
  <si>
    <t>Kenneth Darby, RB STL</t>
  </si>
  <si>
    <t>Sopoaga, Isaac</t>
  </si>
  <si>
    <t>Johnson, Derrick</t>
  </si>
  <si>
    <t>Lee, Andy</t>
  </si>
  <si>
    <t>Davis, Thomas</t>
  </si>
  <si>
    <t>Romo, Tony</t>
  </si>
  <si>
    <t>Rodgers, Aaron</t>
  </si>
  <si>
    <t>Graham, Daniel</t>
  </si>
  <si>
    <t>02/1 (21)</t>
  </si>
  <si>
    <t>NT/DT</t>
  </si>
  <si>
    <t>Double Picks</t>
  </si>
  <si>
    <t>Pick until your roster is full to 54</t>
  </si>
  <si>
    <t>Trades from 2008 Calendar Year:</t>
  </si>
  <si>
    <t>Trades from 2009 Calendar Year:</t>
  </si>
  <si>
    <t>1. Michigan (STL) trades Jonathan Babineaux to Las Vegas for Tony Pashos</t>
  </si>
  <si>
    <t>Bowe, Dwayne</t>
  </si>
  <si>
    <t>Ginn Jr., Ted</t>
  </si>
  <si>
    <t>Camarillo, Greg</t>
  </si>
  <si>
    <t>Greenway, Chad</t>
  </si>
  <si>
    <t>Meriweather, Brandon</t>
  </si>
  <si>
    <t>Bushrod, Jermon</t>
  </si>
  <si>
    <t>Thomas, Pierre</t>
  </si>
  <si>
    <t>Moore, Lance</t>
  </si>
  <si>
    <t>Harper, Roman</t>
  </si>
  <si>
    <t>Ngata, Haloti</t>
  </si>
  <si>
    <t>Young, Vince</t>
  </si>
  <si>
    <t>Campbell, Jason</t>
  </si>
  <si>
    <t>06/1 (17)</t>
  </si>
  <si>
    <t>05/1 (8)</t>
  </si>
  <si>
    <t>06/1 (12)</t>
  </si>
  <si>
    <t>Dielman, Kris</t>
  </si>
  <si>
    <t>Polamalu, Troy</t>
  </si>
  <si>
    <t>03/2</t>
  </si>
  <si>
    <t>Garrett Mills, TE MIN</t>
  </si>
  <si>
    <t>Daniel Federkeil, OT IND</t>
  </si>
  <si>
    <t>Mansfield Wrotto, C/G SEA</t>
  </si>
  <si>
    <t>H.B. Blades, LB WAS</t>
  </si>
  <si>
    <t>41. Tokyo trades DT-John McCargo to Hattiesberg for Hattiesberg's 18th round pick in '09</t>
  </si>
  <si>
    <t>Quinn Ojinnaka, OT ATL</t>
  </si>
  <si>
    <t>Early Doucet, WR CHI</t>
  </si>
  <si>
    <t>Jones, Jacoby</t>
  </si>
  <si>
    <t>Okoye, Amobi</t>
  </si>
  <si>
    <t>Diles, Zach</t>
  </si>
  <si>
    <t>Atogwe, O.J.</t>
  </si>
  <si>
    <t>03/1 (32)</t>
  </si>
  <si>
    <t>Garza, Roberto</t>
  </si>
  <si>
    <t>Cory Procter, OG DAL</t>
  </si>
  <si>
    <t>Pat McQuistan, OT DAL</t>
  </si>
  <si>
    <t>Zak DeOssie, LB NYG</t>
  </si>
  <si>
    <t>Landon Johnson, LB CAR</t>
  </si>
  <si>
    <t>Rex Grossman, QB CHI</t>
  </si>
  <si>
    <t>Oneil Cousins, G/T BAL</t>
  </si>
  <si>
    <t>Brad Smith, WR NYJ</t>
  </si>
  <si>
    <t>Mark Levoir, C/T NE</t>
  </si>
  <si>
    <t>Allen, Russell</t>
  </si>
  <si>
    <t>Allen, Will</t>
  </si>
  <si>
    <t>Alualu, Tyson</t>
  </si>
  <si>
    <t>10/1 (10)</t>
  </si>
  <si>
    <t>Anderson, Colt</t>
  </si>
  <si>
    <t>Anderson, David</t>
  </si>
  <si>
    <t>Anderson, Derek</t>
  </si>
  <si>
    <t>Anderson, Jamaal</t>
  </si>
  <si>
    <t>07/1 (8)</t>
  </si>
  <si>
    <t>LLB</t>
  </si>
  <si>
    <t>RLB</t>
  </si>
  <si>
    <t>T</t>
  </si>
  <si>
    <t>Andrews, Shawn</t>
  </si>
  <si>
    <t>04/1 (16)</t>
  </si>
  <si>
    <t>RG</t>
  </si>
  <si>
    <t>Angerer, Pat</t>
  </si>
  <si>
    <t>ROLB</t>
  </si>
  <si>
    <t>Applewhite, Antwan</t>
  </si>
  <si>
    <t>Arenas, Javier</t>
  </si>
  <si>
    <t>10/6</t>
  </si>
  <si>
    <t>SE</t>
  </si>
  <si>
    <t>Armstrong, Anthony</t>
  </si>
  <si>
    <t>10/3</t>
  </si>
  <si>
    <t>Arrington, Kyle</t>
  </si>
  <si>
    <t>Asamoah, Jon</t>
  </si>
  <si>
    <t>LCB</t>
  </si>
  <si>
    <t>Atkins, Geno</t>
  </si>
  <si>
    <t>RILB</t>
  </si>
  <si>
    <t>Ball, Dave</t>
  </si>
  <si>
    <t>Ball, Lance</t>
  </si>
  <si>
    <t>08/1 (29)</t>
  </si>
  <si>
    <t>Banks, Brandon</t>
  </si>
  <si>
    <t>LILB</t>
  </si>
  <si>
    <t>Batch, Charlie</t>
  </si>
  <si>
    <t>Ryan Denny, DE BUF</t>
  </si>
  <si>
    <t>Montell Owens, FB JAX</t>
  </si>
  <si>
    <t>Dennis Roland, T CIN</t>
  </si>
  <si>
    <t>Copeland Bryan, DE BUF</t>
  </si>
  <si>
    <t>DelJuan Robinson, DT HOU</t>
  </si>
  <si>
    <t>Chris Clemons, DE PHI</t>
  </si>
  <si>
    <t>Kellen Clemens, QB NYJ</t>
  </si>
  <si>
    <t>Adam Koets, T NYG</t>
  </si>
  <si>
    <t>Marcus Howard, DE IND</t>
  </si>
  <si>
    <t>Josh McCown, QB CAR</t>
  </si>
  <si>
    <t>Kyle Williams, G/T SEA</t>
  </si>
  <si>
    <t>Aveion Cason, KR DET</t>
  </si>
  <si>
    <t>Jones, Donnie</t>
  </si>
  <si>
    <t>Hangartner, Geoff</t>
  </si>
  <si>
    <t>C</t>
  </si>
  <si>
    <t>00/FA</t>
  </si>
  <si>
    <t>02/2</t>
  </si>
  <si>
    <t>Dawkins, Brian</t>
  </si>
  <si>
    <t>42. Dallas trades Brad Poppinga to Chicago for Chicago's 3rd round pick in '10 and Ernest Wilford.</t>
  </si>
  <si>
    <t>43. Dallas trades Aaron Smith to Maple Grove for Kalimba Edwards and Maple Grove's 2nd round pick in '10.</t>
  </si>
  <si>
    <t>44. Hattiesburg trades their 4th round pick in '10 and Kerry Rhodes to Cave Creek for Cave Creek's 1st round pick in '10 and Seth McKinney.</t>
  </si>
  <si>
    <t>Castille, Tim</t>
  </si>
  <si>
    <t>Chambers, Chris</t>
  </si>
  <si>
    <t>Chancellor, Kam</t>
  </si>
  <si>
    <t>Chaney, Jamar</t>
  </si>
  <si>
    <t>Charleston, Jeff</t>
  </si>
  <si>
    <t>Choice, Tashard</t>
  </si>
  <si>
    <t>Church, Barry</t>
  </si>
  <si>
    <t>Clark, Chris</t>
  </si>
  <si>
    <t>Clausen, Jimmy</t>
  </si>
  <si>
    <t>Cobbs, Patrick</t>
  </si>
  <si>
    <t>Cody, Terrence</t>
  </si>
  <si>
    <t>Coleman, Erik</t>
  </si>
  <si>
    <t>Coleman, Kurt</t>
  </si>
  <si>
    <t>00/3</t>
  </si>
  <si>
    <t>Collins, Anthony</t>
  </si>
  <si>
    <t>Amano, Eugene</t>
  </si>
  <si>
    <t>Haynesworth, Albert</t>
  </si>
  <si>
    <t>Conner, Kavell</t>
  </si>
  <si>
    <t>Cook, Chris</t>
  </si>
  <si>
    <t>Cooper, Riley</t>
  </si>
  <si>
    <t>Copper, Terrance</t>
  </si>
  <si>
    <t>Costa, Phil</t>
  </si>
  <si>
    <t>Cousins, Oniel</t>
  </si>
  <si>
    <t>Cundiff, Billy</t>
  </si>
  <si>
    <t>Cunningham, Jermaine</t>
  </si>
  <si>
    <t>Daniel, Chase</t>
  </si>
  <si>
    <t>Darby, Kenneth</t>
  </si>
  <si>
    <t>Davis, Anthony</t>
  </si>
  <si>
    <t>10/1 (11)</t>
  </si>
  <si>
    <t>Deaderick, Brandon</t>
  </si>
  <si>
    <t>Decker, Eric</t>
  </si>
  <si>
    <t>61. Cape Fear Trades Barry Cofield and Reggie Walker for A.J. Hawk and Andre Fluellen</t>
  </si>
  <si>
    <t>37. Virginia trades Ben Grubbs and Eric Berry to Bowling Green for Felix Jones and Brandon Merriweather</t>
  </si>
  <si>
    <t>38. Dracut trades their 9th round pick in 2011 to Maple Grove for Maple Grove's 8th round pick in 2012</t>
  </si>
  <si>
    <t>Kelly, Tommy</t>
  </si>
  <si>
    <t>Peters, Jason</t>
  </si>
  <si>
    <t>Rabach, Casey</t>
  </si>
  <si>
    <t>Clark, Dallas</t>
  </si>
  <si>
    <t>03/1 (24)</t>
  </si>
  <si>
    <t>McNabb, Donovan</t>
  </si>
  <si>
    <t>Carter, Andre</t>
  </si>
  <si>
    <t>01/1 (7)</t>
  </si>
  <si>
    <t>McKenzie, Kareem</t>
  </si>
  <si>
    <t>Favre, Brett</t>
  </si>
  <si>
    <t>Johnson, Jarret</t>
  </si>
  <si>
    <t>McNeill, Marcus</t>
  </si>
  <si>
    <t>Dobbins, Tim</t>
  </si>
  <si>
    <t>03/1 (5)</t>
  </si>
  <si>
    <t>26. Edison trades their 1st round pick in '09 to Sacramento for WR-Lance Moore, OT William Thomas, and Sacramento's 2nd round pick in '09.</t>
  </si>
  <si>
    <t>Sedrick Ellis, DT</t>
  </si>
  <si>
    <t>Yeremiah Bell, SS MIA</t>
  </si>
  <si>
    <t>Chris Long, DE STL</t>
  </si>
  <si>
    <t>Ryan Clady, OT DEN</t>
  </si>
  <si>
    <t>Wallace Gilberry, DE KC</t>
  </si>
  <si>
    <t>Brad Johnson, QB DAL</t>
  </si>
  <si>
    <t>Syndric Steptoe, WR CLE</t>
  </si>
  <si>
    <t>Anthony Adams, DT CHI</t>
  </si>
  <si>
    <t>Will Heller, TE SEA</t>
  </si>
  <si>
    <t>Thomas Williams, LB JAX</t>
  </si>
  <si>
    <t>Manny Ramirez, G DET</t>
  </si>
  <si>
    <t>Ray McDonald, DE SF</t>
  </si>
  <si>
    <t>Daniel Fells, TE/BB STL</t>
  </si>
  <si>
    <t>Billy Volek, QB SD</t>
  </si>
  <si>
    <t>David Thomas, TE NE</t>
  </si>
  <si>
    <t>Josh Scobee, PK JAX</t>
  </si>
  <si>
    <t>Gerris Wilkinson, LB NYG</t>
  </si>
  <si>
    <t>Kevin O'Connell, QB NE</t>
  </si>
  <si>
    <t>Chad Simpson, RB/KR IND</t>
  </si>
  <si>
    <t>Jason David, CB NO</t>
  </si>
  <si>
    <t xml:space="preserve">London </t>
  </si>
  <si>
    <t>Bowling Green</t>
  </si>
  <si>
    <t>Odd</t>
  </si>
  <si>
    <t>Even</t>
  </si>
  <si>
    <t>London</t>
  </si>
  <si>
    <t>Edwards, Braylon</t>
  </si>
  <si>
    <t>Johnson, Andre</t>
  </si>
  <si>
    <t>Bishop, Desmond</t>
  </si>
  <si>
    <t>Williams, Tramon</t>
  </si>
  <si>
    <t>NT</t>
  </si>
  <si>
    <t>RT</t>
  </si>
  <si>
    <t>LT</t>
  </si>
  <si>
    <t>Adibi, Xavier</t>
  </si>
  <si>
    <t>LB</t>
  </si>
  <si>
    <t>Alexander, Danario</t>
  </si>
  <si>
    <t>10/FA</t>
  </si>
  <si>
    <t>LOLB</t>
  </si>
  <si>
    <t>10/4</t>
  </si>
  <si>
    <t>RCB</t>
  </si>
  <si>
    <t>Allen, Nate</t>
  </si>
  <si>
    <t>10/2</t>
  </si>
  <si>
    <t>Steve Heiden, TE CLE</t>
  </si>
  <si>
    <t>Jon Jansen, OT WAS</t>
  </si>
  <si>
    <t>Anthony Collins, OT CIN</t>
  </si>
  <si>
    <t>39. Maple Grove trades Marcus Spears and Bryan Thomas to Vero Beach for James Hall and David Thornton.</t>
  </si>
  <si>
    <t>Wayne, Reggie</t>
  </si>
  <si>
    <t>01/1 (30)</t>
  </si>
  <si>
    <t>99/FA</t>
  </si>
  <si>
    <t>Peelle, Justin</t>
  </si>
  <si>
    <t>02/4</t>
  </si>
  <si>
    <t>Brown, Tony</t>
  </si>
  <si>
    <t>MLB</t>
  </si>
  <si>
    <t>Rhodes, Kerry</t>
  </si>
  <si>
    <t>Pouha, Sione</t>
  </si>
  <si>
    <t>Geathers, Robert</t>
  </si>
  <si>
    <t>Washington, Nate</t>
  </si>
  <si>
    <t>Addai, Joseph</t>
  </si>
  <si>
    <t>Joseph, Johnathan</t>
  </si>
  <si>
    <t>Cutler, Jay</t>
  </si>
  <si>
    <t>06/1 (29)</t>
  </si>
  <si>
    <t>06/1 (22)</t>
  </si>
  <si>
    <t>06/1 (23)</t>
  </si>
  <si>
    <t>06/1 (7)</t>
  </si>
  <si>
    <t>06/1 (5)</t>
  </si>
  <si>
    <t>06/1 (20)</t>
  </si>
  <si>
    <t>06/1 (4)</t>
  </si>
  <si>
    <t>98/2</t>
  </si>
  <si>
    <t>10/7</t>
  </si>
  <si>
    <t>Battle, Jackie</t>
  </si>
  <si>
    <t>Beadles, Zane</t>
  </si>
  <si>
    <t>FL</t>
  </si>
  <si>
    <t>Benn, Arrelious</t>
  </si>
  <si>
    <t>Bennett, Fred</t>
  </si>
  <si>
    <t>Bernard, Rocky</t>
  </si>
  <si>
    <t>Berry, Eric</t>
  </si>
  <si>
    <t>10/1 (5)</t>
  </si>
  <si>
    <t>Best, Jahvid</t>
  </si>
  <si>
    <t>10/1 (30)</t>
  </si>
  <si>
    <t>Biggers, E.J.</t>
  </si>
  <si>
    <t>10/5</t>
  </si>
  <si>
    <t>Blount, LeGarrette</t>
  </si>
  <si>
    <t>Booker, Lorenzo</t>
  </si>
  <si>
    <t>Bowen, Stephen</t>
  </si>
  <si>
    <t>Bowman, NaVorro</t>
  </si>
  <si>
    <t>Bradford, Sam</t>
  </si>
  <si>
    <t>10/1 (1)</t>
  </si>
  <si>
    <t>Brent, Josh</t>
  </si>
  <si>
    <t>10/7sup</t>
  </si>
  <si>
    <t>Brown, Antonio</t>
  </si>
  <si>
    <t>Brown, Charles</t>
  </si>
  <si>
    <t>Bruton, David</t>
  </si>
  <si>
    <t>Bryant, Desmond</t>
  </si>
  <si>
    <t>Bryant, Dez</t>
  </si>
  <si>
    <t>10/1 (24)</t>
  </si>
  <si>
    <t>Bryant, Matt</t>
  </si>
  <si>
    <t>Buehler, David</t>
  </si>
  <si>
    <t>Bulaga, Brian</t>
  </si>
  <si>
    <t>10/1 (23)</t>
  </si>
  <si>
    <t>Bullocks, Josh</t>
  </si>
  <si>
    <t>Bush, Jarrett</t>
  </si>
  <si>
    <t>06/1 (2)</t>
  </si>
  <si>
    <t>Calvin, Jorrick</t>
  </si>
  <si>
    <t>Campbell, Bruce</t>
  </si>
  <si>
    <t>02/1 (1)</t>
  </si>
  <si>
    <t>Carriker, Adam</t>
  </si>
  <si>
    <t>07/1 (13)</t>
  </si>
  <si>
    <t>Carrington, Alex</t>
  </si>
  <si>
    <t>Carroll, Nolan</t>
  </si>
  <si>
    <t>Cartwright, Rock</t>
  </si>
  <si>
    <t>Casey, James</t>
  </si>
  <si>
    <t>31.  Cave Creek trades Eugene Wilson to Tokyo for Nail Diggs</t>
  </si>
  <si>
    <t>30.  Cave Creek trades Thomas Jones and Lance Briggs to Michigan for Brent Celek and Frank Gore</t>
  </si>
  <si>
    <t>32.  Tokyo trades Jamaal Anderson to Hattiesberg for Todd Herrermans</t>
  </si>
  <si>
    <t>1 - 5:00pm ET</t>
  </si>
  <si>
    <t>2 - 5:15pm ET</t>
  </si>
  <si>
    <t>3 - 5:30pm ET</t>
  </si>
  <si>
    <t>Colquitt, Britton</t>
  </si>
  <si>
    <t>Colquitt, Dustin</t>
  </si>
  <si>
    <t>Conner, John</t>
  </si>
  <si>
    <t>7 - 6:30pm ET</t>
  </si>
  <si>
    <t>8 - 6:45pm ET</t>
  </si>
  <si>
    <t>9 - 7:00pm ET</t>
  </si>
  <si>
    <t>10 - 7:15pm ET</t>
  </si>
  <si>
    <t>11 - 7:30pm ET</t>
  </si>
  <si>
    <t>12 - 7:45pm ET</t>
  </si>
  <si>
    <t>13 - 8:00pm ET</t>
  </si>
  <si>
    <t>60. Minnesota trades Brady Quinn and Jonathan Stupar to Maple Grove for Anthony Becht and Kyle Boller</t>
  </si>
  <si>
    <t xml:space="preserve"> </t>
  </si>
  <si>
    <t>Brown, Alex</t>
  </si>
  <si>
    <t>Brown, Ronnie</t>
  </si>
  <si>
    <t>Moss, Randy</t>
  </si>
  <si>
    <t>98/1 (21)</t>
  </si>
  <si>
    <t>Haralson, Parys</t>
  </si>
  <si>
    <t>Nicks, Carl</t>
  </si>
  <si>
    <t>Meachem, Robert</t>
  </si>
  <si>
    <t>Ellis, Sedrick</t>
  </si>
  <si>
    <t>Phillips, Kenny</t>
  </si>
  <si>
    <t>Thomas, Terrell</t>
  </si>
  <si>
    <t>Jackson, DeSean</t>
  </si>
  <si>
    <t>Parker, Juqua</t>
  </si>
  <si>
    <t>Omiyale, Frank</t>
  </si>
  <si>
    <t>White, Roddy</t>
  </si>
  <si>
    <t>Boley, Michael</t>
  </si>
  <si>
    <t>Babineaux, Jonathan</t>
  </si>
  <si>
    <t>Ryans, DeMeco</t>
  </si>
  <si>
    <t>06/1 (1)</t>
  </si>
  <si>
    <t>Williams, Mario</t>
  </si>
  <si>
    <t>Colon, Willie</t>
  </si>
  <si>
    <t>Tapp, Darryl</t>
  </si>
  <si>
    <t>Daniels, Owen</t>
  </si>
  <si>
    <t>Kuper, Chris</t>
  </si>
  <si>
    <t>Niswanger, Rudy</t>
  </si>
  <si>
    <t>06/1 (6)</t>
  </si>
  <si>
    <t>Davis, Vernon</t>
  </si>
  <si>
    <t>06/1 (24)</t>
  </si>
  <si>
    <t>McIntosh, Rocky</t>
  </si>
  <si>
    <t>Robinson, Michael</t>
  </si>
  <si>
    <t>Locklear, Sean</t>
  </si>
  <si>
    <t>Lechler, Shane</t>
  </si>
  <si>
    <t>00/5</t>
  </si>
  <si>
    <t>Taylor, Chester</t>
  </si>
  <si>
    <t>Sellers, Mike</t>
  </si>
  <si>
    <t>Baker, Jason</t>
  </si>
  <si>
    <t>Golston, Kedric</t>
  </si>
  <si>
    <t>Jones, Thomas</t>
  </si>
  <si>
    <t>00/1 (7)</t>
  </si>
  <si>
    <t>Hasselbeck, Matt</t>
  </si>
  <si>
    <t>Dunbar, Jo-Lonn</t>
  </si>
  <si>
    <t>McDonald, Brandon</t>
  </si>
  <si>
    <t>Rushing, T.J.</t>
  </si>
  <si>
    <t>O'Sullivan, J.T.</t>
  </si>
  <si>
    <t>Hurd, Sam</t>
  </si>
  <si>
    <t>Berger, Joe</t>
  </si>
  <si>
    <t>Free, Doug</t>
  </si>
  <si>
    <t>Boone, Alfonso</t>
  </si>
  <si>
    <t>Thomas, Hollis</t>
  </si>
  <si>
    <t>Jones, Edgar</t>
  </si>
  <si>
    <t>Hobbs, Ellis</t>
  </si>
  <si>
    <t>Gay, William</t>
  </si>
  <si>
    <t>McBriar, Mat</t>
  </si>
  <si>
    <t>Griffith, Justin</t>
  </si>
  <si>
    <t>Davis, Craig</t>
  </si>
  <si>
    <t>Thomas, Devin</t>
  </si>
  <si>
    <t>Goldberg, Adam</t>
  </si>
  <si>
    <t>Brown, Tarell</t>
  </si>
  <si>
    <t>Jennings, Kelly</t>
  </si>
  <si>
    <t>Boller, Kyle</t>
  </si>
  <si>
    <t>Urban, Jerheme</t>
  </si>
  <si>
    <t>Moll, Tony</t>
  </si>
  <si>
    <t>Cook, Ryan</t>
  </si>
  <si>
    <t>White, Stylez</t>
  </si>
  <si>
    <t>Brown, Josh</t>
  </si>
  <si>
    <t>St. Paul</t>
  </si>
  <si>
    <t>Adam Snyder, OT SF</t>
  </si>
  <si>
    <t>Patrick Cobbs, RB MIA</t>
  </si>
  <si>
    <t>Ahman Green, RB HOU</t>
  </si>
  <si>
    <t>Nick Harris, P DET</t>
  </si>
  <si>
    <t>Stephen Gostkowski, K NE</t>
  </si>
  <si>
    <t>Brian Williams, CB/S JAX</t>
  </si>
  <si>
    <t>Chris Spencer, C SEA</t>
  </si>
  <si>
    <t>38. Boulder trades it's 7th round pick in '09 to Dracut for Boulder's 6th round pick in '10.</t>
  </si>
  <si>
    <t>Orange Coutny</t>
  </si>
  <si>
    <t>Geno Hayes, OLB TB</t>
  </si>
  <si>
    <t>Shaun Suisham, K WAS</t>
  </si>
  <si>
    <t>Nick Cole, C/G PHI</t>
  </si>
  <si>
    <t>Antonio Johnson, DT IND</t>
  </si>
  <si>
    <t>Jeremy Zuttah, G TB</t>
  </si>
  <si>
    <t>Sabby Piscitelli, S TB</t>
  </si>
  <si>
    <t>Sione Pouha, NT NYJ</t>
  </si>
  <si>
    <t>Kareem Moore, DB WAS</t>
  </si>
  <si>
    <t>Gosder, Cherilus, OT DET</t>
  </si>
  <si>
    <t>Quintin Groves, DE JAX</t>
  </si>
  <si>
    <t>32. Tokyo trades Donte Whitner to River City for Chris Carr</t>
  </si>
  <si>
    <t>09/1 (1)</t>
  </si>
  <si>
    <t>Reynaud, Darius</t>
  </si>
  <si>
    <t>Johnson, Jaymar</t>
  </si>
  <si>
    <t>Morstead, Thomas</t>
  </si>
  <si>
    <t>Freeman, Josh</t>
  </si>
  <si>
    <t>09/1 (17)</t>
  </si>
  <si>
    <t>Johnson, Josh</t>
  </si>
  <si>
    <t>Gano, Graham</t>
  </si>
  <si>
    <t>Brohm, Brian</t>
  </si>
  <si>
    <t>Cosby, Quan</t>
  </si>
  <si>
    <t>Huber, Kevin</t>
  </si>
  <si>
    <t>McAfee, Pat</t>
  </si>
  <si>
    <t>Painter, Curtis</t>
  </si>
  <si>
    <t>Succop, Ryan</t>
  </si>
  <si>
    <t>Slater, Matt</t>
  </si>
  <si>
    <t>Hoyer, Brian</t>
  </si>
  <si>
    <t>Sanchez, Mark</t>
  </si>
  <si>
    <t>09/1 (5)</t>
  </si>
  <si>
    <t>Logan, Stefan</t>
  </si>
  <si>
    <t>Dixon, Dennis</t>
  </si>
  <si>
    <t>Carpenter, Dan</t>
  </si>
  <si>
    <t>Prater, Matt</t>
  </si>
  <si>
    <t>Tynes, Lawrence</t>
  </si>
  <si>
    <t>Weatherford, Steve</t>
  </si>
  <si>
    <t>Boulder</t>
  </si>
  <si>
    <t>06/1 (18)</t>
  </si>
  <si>
    <t>06/1 (11)</t>
  </si>
  <si>
    <t>05/1 (25)</t>
  </si>
  <si>
    <t>Carey, Vernon</t>
  </si>
  <si>
    <t>04/1 (11)</t>
  </si>
  <si>
    <t>Minnesota</t>
  </si>
  <si>
    <t>Johnson, Michael D.</t>
  </si>
  <si>
    <t>25.  Maple Grove trades Ricky Williams, Dunta Robinson, Antrelle Rolle and Maple Grove's 5th round pick to Lake County for Larry Johnson, Darren Sharper, Al Harris and Charles Grant</t>
  </si>
  <si>
    <t>26.  Syracuse trades David Baas to Atlanta for Max Starks</t>
  </si>
  <si>
    <t>27.  Virginia trades Byron Leftwich to Philadelphia to Philadelphia's 10th round pick</t>
  </si>
  <si>
    <t>28.  Syracuse trades Michael Oher and Leroy Hill to Las Vegas for James Laurinaitis</t>
  </si>
  <si>
    <t>29.  Atlanta trades Nick Mangold, Brett Romberg and Daniel Loper to Maple Grove for Chris Kuper, Rudy Niswanger and Charles Johnson</t>
  </si>
  <si>
    <t>50. Dracut trades pick #100 - 4th pick in 2010 round 5  to Maple Grove for Maple Grove's 4th and 8th round picks in 2011</t>
  </si>
  <si>
    <t>56. Dallas trades Dallas' 5th and 10th in 2011 and Dallas' 9th round pick in 2010 to Dracut for Lake County's 6th round pick in 2010</t>
  </si>
  <si>
    <t>4 - 5:45pm ET</t>
  </si>
  <si>
    <t>5 - 6:00pm ET</t>
  </si>
  <si>
    <t>6 - 6:15pm ET</t>
  </si>
  <si>
    <t>Rochester</t>
  </si>
  <si>
    <t>Syracuse</t>
  </si>
  <si>
    <t xml:space="preserve">909-222-2545 (cell) </t>
  </si>
  <si>
    <t>97/1 (8)</t>
  </si>
  <si>
    <t>Harrison, James</t>
  </si>
  <si>
    <t>Hochstein, Russ</t>
  </si>
  <si>
    <t>03/FA</t>
  </si>
  <si>
    <t>99/1 (2)</t>
  </si>
  <si>
    <t>Vinatieri, Adam</t>
  </si>
  <si>
    <t>96/FA</t>
  </si>
  <si>
    <t>Vrabel, Mike</t>
  </si>
  <si>
    <t>Walker, Langston</t>
  </si>
  <si>
    <t>Wallace, Seneca</t>
  </si>
  <si>
    <t>Walton, J.D.</t>
  </si>
  <si>
    <t>Ward, T.J.</t>
  </si>
  <si>
    <t>Warren, Gerard</t>
  </si>
  <si>
    <t>01/1 (3)</t>
  </si>
  <si>
    <t>Washington, Daryl</t>
  </si>
  <si>
    <t>Washington, Donald</t>
  </si>
  <si>
    <t>Washington, Fabian</t>
  </si>
  <si>
    <t>05/1 (23)</t>
  </si>
  <si>
    <t>Watson, Dekoda</t>
  </si>
  <si>
    <t>Weatherspoon, Sean</t>
  </si>
  <si>
    <t>10/1 (19)</t>
  </si>
  <si>
    <t>Webb, J'Marcus</t>
  </si>
  <si>
    <t>Webb, Joe</t>
  </si>
  <si>
    <t>Wells, Reggie</t>
  </si>
  <si>
    <t>Westbrook, Byron</t>
  </si>
  <si>
    <t>White, Blair</t>
  </si>
  <si>
    <t>Whitehurst, Charlie</t>
  </si>
  <si>
    <t>Williams, Brian</t>
  </si>
  <si>
    <t>Williams, Cadillac</t>
  </si>
  <si>
    <t>Justice, Winston</t>
  </si>
  <si>
    <t>Evans, Lee</t>
  </si>
  <si>
    <t>04/1 (13)</t>
  </si>
  <si>
    <t>Polite, Lousaka</t>
  </si>
  <si>
    <t>Peterman, Stephen</t>
  </si>
  <si>
    <t>Ware, DeMarcus</t>
  </si>
  <si>
    <t>02/FA</t>
  </si>
  <si>
    <t>08/1 (2)</t>
  </si>
  <si>
    <t>08/1 (28)</t>
  </si>
  <si>
    <t>08/1 (20)</t>
  </si>
  <si>
    <t>08/1 (11)</t>
  </si>
  <si>
    <t>08/1 (12)</t>
  </si>
  <si>
    <t>Fitzgerald, Larry</t>
  </si>
  <si>
    <t>04/1 (3)</t>
  </si>
  <si>
    <t>Crayton, Patrick</t>
  </si>
  <si>
    <t>Kosier, Kyle</t>
  </si>
  <si>
    <t>Hoke, Chris</t>
  </si>
  <si>
    <t>Newman, Terence</t>
  </si>
  <si>
    <t>Branch, Alan</t>
  </si>
  <si>
    <t>Blalock, Justin</t>
  </si>
  <si>
    <t>Snelling, Jason</t>
  </si>
  <si>
    <t>Nicholas, Stephen</t>
  </si>
  <si>
    <t>Houston, Chris</t>
  </si>
  <si>
    <t>Yanda, Marshal</t>
  </si>
  <si>
    <t>Gates, Antonio</t>
  </si>
  <si>
    <t>O'Hara, Shaun</t>
  </si>
  <si>
    <t>02/1 (29)</t>
  </si>
  <si>
    <t>Maynard, Brad</t>
  </si>
  <si>
    <t>Hayden, Kelvin</t>
  </si>
  <si>
    <t>Crosby, Mason</t>
  </si>
  <si>
    <t>04/1 (29)</t>
  </si>
  <si>
    <t>Ward, Hines</t>
  </si>
  <si>
    <t>99/3</t>
  </si>
  <si>
    <t>Wilson, George</t>
  </si>
  <si>
    <t>Moss, Santana</t>
  </si>
  <si>
    <t>01/1 (16)</t>
  </si>
  <si>
    <t>Wilson, Adrian</t>
  </si>
  <si>
    <t>Welker, Wes</t>
  </si>
  <si>
    <t>Turner, Michael</t>
  </si>
  <si>
    <t>Ellis, Shaun</t>
  </si>
  <si>
    <t>00/1 (12)</t>
  </si>
  <si>
    <t>Hall, James</t>
  </si>
  <si>
    <t>02/3</t>
  </si>
  <si>
    <t>17 - 10:00pm ET</t>
  </si>
  <si>
    <t>Olindo Mare, K SEA</t>
  </si>
  <si>
    <t>Cole, Marquice</t>
  </si>
  <si>
    <t>Coleman, Drew</t>
  </si>
  <si>
    <t>Collins, Todd</t>
  </si>
  <si>
    <t>95/2</t>
  </si>
  <si>
    <t>29. Dracut trades Dallas' 5th round pick in 2011 (5.18) to Maple Grove for Maple Grove's 4th round in 2012.</t>
  </si>
  <si>
    <t>30. Tokyo trades Dan Conner to River City for Michael Robinson</t>
  </si>
  <si>
    <t>20. Edison trades it's 5th round pick in 2010 to Dracut for LB-Cato June</t>
  </si>
  <si>
    <t xml:space="preserve">23. New York Atlantics trade Donte Whitner, Phillip Buchanon and New York Atlantics 11th round pick in '09 to Tokyo for Tokyo's 3rd round pick in '09 </t>
  </si>
  <si>
    <t>48. Hattiesburgh trades their 2010 4th round pick to Dallas for their 2010 5th round pick.</t>
  </si>
  <si>
    <t>49. River City trades Dominic Raiola, Stephen Neal and Adam Goldberg to Rochester for Steve Hutchinson and Ladanian Tomlinson</t>
  </si>
  <si>
    <t>51. Dracut trades pick #102 - 6th pick in 2010 round 5 this year to Lake County for Lake County's 4th and 9th round picks in 2011</t>
  </si>
  <si>
    <t>52. Michigan trades Antonio Johnson to Lake County for Lake County's 5th round pick in 2010</t>
  </si>
  <si>
    <t>53. Dallas Dragons trade Dallas' 2011 4th round pick and their 2010 8th round pick to Hattiesburg for Hattiesburgh's 2010 5th round pick</t>
  </si>
  <si>
    <t>54. Phoenix trades Gerald Sensabaugh to Las Vegas for Rocky McIntosh and Las Vegas' 7th round pick in 2010</t>
  </si>
  <si>
    <t>55. Dracut trades OG 6-3 Brandon Moore and Dracut's 5th round pick to Lake County for OG 5-7 Harvey Dahl and Lake County's 6th round pick</t>
  </si>
  <si>
    <t>Clemons, Chris S.</t>
  </si>
  <si>
    <r>
      <t>6. Cave Creek trades Dan Graham to Rochester for a 5</t>
    </r>
    <r>
      <rPr>
        <vertAlign val="superscript"/>
        <sz val="12"/>
        <rFont val="Calibri"/>
        <family val="2"/>
      </rPr>
      <t>th</t>
    </r>
    <r>
      <rPr>
        <sz val="12"/>
        <rFont val="Calibri"/>
        <family val="2"/>
      </rPr>
      <t xml:space="preserve"> in '08 and a 10</t>
    </r>
    <r>
      <rPr>
        <vertAlign val="superscript"/>
        <sz val="12"/>
        <rFont val="Calibri"/>
        <family val="2"/>
      </rPr>
      <t>th</t>
    </r>
    <r>
      <rPr>
        <sz val="12"/>
        <rFont val="Calibri"/>
        <family val="2"/>
      </rPr>
      <t xml:space="preserve"> in '09</t>
    </r>
  </si>
  <si>
    <r>
      <t>7. Tokyo trades Clint Ingram to Rochester for a 6</t>
    </r>
    <r>
      <rPr>
        <vertAlign val="superscript"/>
        <sz val="12"/>
        <rFont val="Calibri"/>
        <family val="2"/>
      </rPr>
      <t>th</t>
    </r>
    <r>
      <rPr>
        <sz val="12"/>
        <rFont val="Calibri"/>
        <family val="2"/>
      </rPr>
      <t xml:space="preserve"> in '08 and a 6</t>
    </r>
    <r>
      <rPr>
        <vertAlign val="superscript"/>
        <sz val="12"/>
        <rFont val="Calibri"/>
        <family val="2"/>
      </rPr>
      <t>th</t>
    </r>
    <r>
      <rPr>
        <sz val="12"/>
        <rFont val="Calibri"/>
        <family val="2"/>
      </rPr>
      <t xml:space="preserve"> in '09</t>
    </r>
  </si>
  <si>
    <r>
      <t xml:space="preserve">   8. Edison trades 5</t>
    </r>
    <r>
      <rPr>
        <vertAlign val="superscript"/>
        <sz val="12"/>
        <rFont val="Calibri"/>
        <family val="2"/>
      </rPr>
      <t>th</t>
    </r>
    <r>
      <rPr>
        <sz val="12"/>
        <rFont val="Calibri"/>
        <family val="2"/>
      </rPr>
      <t xml:space="preserve"> round pick and Dwayne Wright to Toronto for Shaun Alexander****</t>
    </r>
  </si>
  <si>
    <r>
      <t>9. Stl trades its 3</t>
    </r>
    <r>
      <rPr>
        <vertAlign val="superscript"/>
        <sz val="12"/>
        <rFont val="Calibri"/>
        <family val="2"/>
      </rPr>
      <t>rd</t>
    </r>
    <r>
      <rPr>
        <sz val="12"/>
        <rFont val="Calibri"/>
        <family val="2"/>
      </rPr>
      <t xml:space="preserve"> in '09 and Kameron Wimbley to Sac for Hunter Hillenmeyer</t>
    </r>
  </si>
  <si>
    <t>Torain, Ryan</t>
  </si>
  <si>
    <t>Troup, Torell</t>
  </si>
  <si>
    <t>Trusnik, Jason</t>
  </si>
  <si>
    <t>Tryon, Justin</t>
  </si>
  <si>
    <t>Underwood, Brandon</t>
  </si>
  <si>
    <t>Underwood, Tiquan</t>
  </si>
  <si>
    <t>Vallos, Steve</t>
  </si>
  <si>
    <t>Vasher, Nathan</t>
  </si>
  <si>
    <t>Vaughn, Cassius</t>
  </si>
  <si>
    <t>Veldheer, Jared</t>
  </si>
  <si>
    <t>Verner, Alterraun</t>
  </si>
  <si>
    <t>Vickerson, Kevin</t>
  </si>
  <si>
    <t>6. River City trades Josh Freeman, Shaun Ellis and River City's 4th round pick in 2011 to Phoenix for Shaun Phillips, Sedrick Ellis, Ed Reed and Brett Keisel</t>
  </si>
  <si>
    <t>67. Maple Grove trades Mike Adams and Maple Grove's 5th round pick in 2011 to Dallas for Leigh Bodden</t>
  </si>
  <si>
    <t>8. Tokyo trades Michael Johnson to Dallas for Maple Grove's 5th round pick in 2011 and Dallas 9th round pick in 2012</t>
  </si>
  <si>
    <t>9. Dracut trades Scott Shanle to Boulder for Boulder's 4th round pick in 2011</t>
  </si>
  <si>
    <t>05/1 (5)</t>
  </si>
  <si>
    <t>Williams, Chris</t>
  </si>
  <si>
    <t>08/1 (14)</t>
  </si>
  <si>
    <t>Williams, Dan</t>
  </si>
  <si>
    <t>10/1 (26)</t>
  </si>
  <si>
    <t>Williams, Demorrio</t>
  </si>
  <si>
    <t>Williams, Edwin</t>
  </si>
  <si>
    <t>Williams, Garry</t>
  </si>
  <si>
    <t>Williams, Jamal</t>
  </si>
  <si>
    <t>98/Supp</t>
  </si>
  <si>
    <t>Williams, Keiland</t>
  </si>
  <si>
    <t>Williams, Mike</t>
  </si>
  <si>
    <t>05/1 (10)</t>
  </si>
  <si>
    <t>Williams, Roydell</t>
  </si>
  <si>
    <t>Williams, Trent</t>
  </si>
  <si>
    <t>10/1 (4)</t>
  </si>
  <si>
    <t>Wilson, Eugene</t>
  </si>
  <si>
    <t>Wilson, Kyle</t>
  </si>
  <si>
    <t>10/1 (29)</t>
  </si>
  <si>
    <t>Wootton, Corey</t>
  </si>
  <si>
    <t>Worilds, Jason</t>
  </si>
  <si>
    <t>Wragge, Tony</t>
  </si>
  <si>
    <t>Wright, Major</t>
  </si>
  <si>
    <t>Yates, Billy</t>
  </si>
  <si>
    <t>Young, Darrel</t>
  </si>
  <si>
    <t>Young, Sam</t>
  </si>
  <si>
    <t>Young, Usama</t>
  </si>
  <si>
    <t>Zombo, Frank</t>
  </si>
  <si>
    <t>Zuttah, Jeremy</t>
  </si>
  <si>
    <t>Adams, Michael</t>
  </si>
  <si>
    <t>Alama-Francis, Ikaika</t>
  </si>
  <si>
    <t>Amaya, Jonathon</t>
  </si>
  <si>
    <t>Ayanbadejo, Brendon</t>
  </si>
  <si>
    <t>Bailey, Patrick</t>
  </si>
  <si>
    <t>Barnes, Kevin</t>
  </si>
  <si>
    <t>Barth, Connor</t>
  </si>
  <si>
    <t>Batiste, D'Anthony</t>
  </si>
  <si>
    <t>Blackburn, Chase</t>
  </si>
  <si>
    <t>Blackmon, Will</t>
  </si>
  <si>
    <t>Brown, Cornelius</t>
  </si>
  <si>
    <t>Brown, Titus</t>
  </si>
  <si>
    <t>Butler, James</t>
  </si>
  <si>
    <t>Carey, Don</t>
  </si>
  <si>
    <t>Clayton, Keenan</t>
  </si>
  <si>
    <t>Coe, Michael</t>
  </si>
  <si>
    <t>22. Dallas trades Gerald Alexander to Michigan for Hunter Hillenmeyer</t>
  </si>
  <si>
    <t>23. Virginia trades Tom Brady to Boulder for Boulder's 1st round pick in 2010, Eugene Amano, and Greg Jennings</t>
  </si>
  <si>
    <t>9. Cave Creek sends Abreau Franklin and Ben Watson to Hattiesburg for Greg Olsen and Lavernius Coles</t>
  </si>
  <si>
    <t>12. Cave Creek trades Jake Grove to Dallas (Formerly Hollywood) for Teddy Brushi and Isaac Bruce</t>
  </si>
  <si>
    <t>16. Edison trades Andre Goodman to Tokyo for Mike Peterson</t>
  </si>
  <si>
    <t>17. Cave Creek traded Rockey McIntosh to Las Vegas for Andra Davis (MLB) and Las 6th in 09</t>
  </si>
  <si>
    <t>Soliai, Paul</t>
  </si>
  <si>
    <t>07/5</t>
  </si>
  <si>
    <t>07/6</t>
  </si>
  <si>
    <t>Devito, Mike</t>
  </si>
  <si>
    <t>07/FA</t>
  </si>
  <si>
    <t>Williams, Madieu</t>
  </si>
  <si>
    <t>MIN</t>
  </si>
  <si>
    <t>Otah, Jeff</t>
  </si>
  <si>
    <t>Stewart, Jonathan</t>
  </si>
  <si>
    <t>Godfrey, Charles</t>
  </si>
  <si>
    <t>Bennett, Martellus</t>
  </si>
  <si>
    <t>Avant, Jason</t>
  </si>
  <si>
    <t>Celek, Brent</t>
  </si>
  <si>
    <t>Gocong, Chris</t>
  </si>
  <si>
    <t>Bradley, Stewart</t>
  </si>
  <si>
    <t>Jordan, Akeem</t>
  </si>
  <si>
    <t>64. Dallas trades Reggie Wells to Tokyo for Frank Omiyale</t>
  </si>
  <si>
    <t>63. Minnesota trades Charles Tillman to Boulder for Brandon Carr and Boulder's 3rd round pick in 2011</t>
  </si>
  <si>
    <t>Trades from the 2011 Calendar Year</t>
  </si>
  <si>
    <t>22. New York Atlantics trade Richard Marshall and Dominic Raiola to River City for River City's 5th round pick in '09.</t>
  </si>
  <si>
    <t>23. Dallas trades their 3rd round pick in '09 to Dracut for CB-Tim Jennings and Dracut's 14th round pick in '09.</t>
  </si>
  <si>
    <t>01/1 (31)</t>
  </si>
  <si>
    <t xml:space="preserve">****Edison inadvertently traded it's 5th round pick twice. The second trade will be converted to Edison's 6th round pick, but TOR will be allowed </t>
  </si>
  <si>
    <t>to make that selection in Round 5 after MIC makes their pick.</t>
  </si>
  <si>
    <r>
      <t>1. Atlanta trades David Patten to Toronto for a 5</t>
    </r>
    <r>
      <rPr>
        <vertAlign val="superscript"/>
        <sz val="12"/>
        <rFont val="Calibri"/>
        <family val="2"/>
      </rPr>
      <t>th</t>
    </r>
    <r>
      <rPr>
        <sz val="12"/>
        <rFont val="Calibri"/>
        <family val="2"/>
      </rPr>
      <t xml:space="preserve"> round pick in '09</t>
    </r>
  </si>
  <si>
    <r>
      <t>2. Edison trades its 5</t>
    </r>
    <r>
      <rPr>
        <vertAlign val="superscript"/>
        <sz val="12"/>
        <rFont val="Calibri"/>
        <family val="2"/>
      </rPr>
      <t>th</t>
    </r>
    <r>
      <rPr>
        <sz val="12"/>
        <rFont val="Calibri"/>
        <family val="2"/>
      </rPr>
      <t xml:space="preserve"> in '09 to STL for Chris Spencer</t>
    </r>
  </si>
  <si>
    <r>
      <t>3. Atlanta trades Tom Brady a 5</t>
    </r>
    <r>
      <rPr>
        <vertAlign val="superscript"/>
        <sz val="12"/>
        <rFont val="Calibri"/>
        <family val="2"/>
      </rPr>
      <t>th</t>
    </r>
    <r>
      <rPr>
        <sz val="12"/>
        <rFont val="Calibri"/>
        <family val="2"/>
      </rPr>
      <t xml:space="preserve"> and 6</t>
    </r>
    <r>
      <rPr>
        <vertAlign val="superscript"/>
        <sz val="12"/>
        <rFont val="Calibri"/>
        <family val="2"/>
      </rPr>
      <t>th</t>
    </r>
    <r>
      <rPr>
        <sz val="12"/>
        <rFont val="Calibri"/>
        <family val="2"/>
      </rPr>
      <t xml:space="preserve"> in '09 to Virginia for Derek Anderson, a 1</t>
    </r>
    <r>
      <rPr>
        <vertAlign val="superscript"/>
        <sz val="12"/>
        <rFont val="Calibri"/>
        <family val="2"/>
      </rPr>
      <t>st</t>
    </r>
    <r>
      <rPr>
        <sz val="12"/>
        <rFont val="Calibri"/>
        <family val="2"/>
      </rPr>
      <t xml:space="preserve">, and a 2nd in '09 </t>
    </r>
  </si>
  <si>
    <r>
      <t>4. Minn trades Gary Bracket to STL for 1</t>
    </r>
    <r>
      <rPr>
        <vertAlign val="superscript"/>
        <sz val="12"/>
        <rFont val="Calibri"/>
        <family val="2"/>
      </rPr>
      <t>st</t>
    </r>
    <r>
      <rPr>
        <sz val="12"/>
        <rFont val="Calibri"/>
        <family val="2"/>
      </rPr>
      <t xml:space="preserve"> rounder in '09</t>
    </r>
  </si>
  <si>
    <r>
      <t>5. Big Grove trades Erick Pears and Leroy Hill to Edison for Scott Wells and Edison’s 4</t>
    </r>
    <r>
      <rPr>
        <vertAlign val="superscript"/>
        <sz val="12"/>
        <rFont val="Calibri"/>
        <family val="2"/>
      </rPr>
      <t>th</t>
    </r>
    <r>
      <rPr>
        <sz val="12"/>
        <rFont val="Calibri"/>
        <family val="2"/>
      </rPr>
      <t xml:space="preserve"> rounder in '09</t>
    </r>
  </si>
  <si>
    <t>2. Tokyo trades Stewart Bradley, Vaughn Martin to Maple Grove for Nick Hardwick and Will Witherspoon</t>
  </si>
  <si>
    <t>4. Phoenix trades Mike Vrabel to River City for River City's 6th round pick in 2011</t>
  </si>
  <si>
    <t>5. Maple Grove trades Corey Williams to Big Grove for Paul Soliai</t>
  </si>
  <si>
    <t>Rice, Sidney</t>
  </si>
  <si>
    <t>Fox, Jason</t>
  </si>
  <si>
    <t>Fox, Keyaron</t>
  </si>
  <si>
    <t>Frampton, Eric</t>
  </si>
  <si>
    <t>Francois, Robert</t>
  </si>
  <si>
    <t>Gaither, Omar</t>
  </si>
  <si>
    <t>Galloway, Joey</t>
  </si>
  <si>
    <t>Garrard, David</t>
  </si>
  <si>
    <t>Gerhart, Toby</t>
  </si>
  <si>
    <t>Gettis, David</t>
  </si>
  <si>
    <t>Gibson, Gary</t>
  </si>
  <si>
    <t>Graham, Brandon</t>
  </si>
  <si>
    <t>10/1 (13)</t>
  </si>
  <si>
    <t>Graham, Earnest</t>
  </si>
  <si>
    <t>Graham, Jimmy</t>
  </si>
  <si>
    <t>Graham, Shayne</t>
  </si>
  <si>
    <t>S</t>
  </si>
  <si>
    <t>Greco, John</t>
  </si>
  <si>
    <t>Green, Howard</t>
  </si>
  <si>
    <t>Green, Tyronne</t>
  </si>
  <si>
    <t>Greene, Courtney</t>
  </si>
  <si>
    <t>Green-Ellis, BenJarvus</t>
  </si>
  <si>
    <t>Greenwood, Cory</t>
  </si>
  <si>
    <t>Gresham, Jermaine</t>
  </si>
  <si>
    <t>10/1 (21)</t>
  </si>
  <si>
    <t>Griffen, Everson</t>
  </si>
  <si>
    <t>Grimm, Cody</t>
  </si>
  <si>
    <t>10. Maple Grove trades Scott Fujita to River City for River City's 3rd round pick in 2011</t>
  </si>
  <si>
    <t>11. Rochester trades Julius Peppers, Rochester's 2nd in 2011 and Rochester's 2nd, 4th and 5th round picks in 2012 to River City for Brett Keisel, Terrell Owens, Donnie Avery, Darren Sproles, and Chris Canty</t>
  </si>
  <si>
    <t>16. Michigan trades Matt Roth to Maple Grove for Maple Grove's 4th round pick</t>
  </si>
  <si>
    <t>17. Minnesota trades Dwight Freeney and Minnesota's 4th round pick to Phoenix for Cullen Jenkins, Domato Peko and Phoenix's 4th round pick</t>
  </si>
  <si>
    <t>18. Cape Fear trades Bryan Robinson to Boulder for Bobby Carpenter</t>
  </si>
  <si>
    <t>19. Phoenix trades Pat Williams to Vero Beach for Fred Jackson</t>
  </si>
  <si>
    <t>20. Tokyo trades NT-Ronald Field to Boulder for Boulder's 2nd round pick in 2010.</t>
  </si>
  <si>
    <t>Johnson, David</t>
  </si>
  <si>
    <t>Johnson, Mike</t>
  </si>
  <si>
    <t>Johnson, Rashad</t>
  </si>
  <si>
    <t>Johnson, Steve</t>
  </si>
  <si>
    <t>Jones, Donald</t>
  </si>
  <si>
    <t>Jones, Reshad</t>
  </si>
  <si>
    <t>Joseph, Linval</t>
  </si>
  <si>
    <t>Karim, Deji</t>
  </si>
  <si>
    <t>Karney, Mike</t>
  </si>
  <si>
    <t>Kelly, Reggie</t>
  </si>
  <si>
    <t>Kemoeatu, Ma'ake</t>
  </si>
  <si>
    <t>Kitna, Jon</t>
  </si>
  <si>
    <t>LaBoy, Travis</t>
  </si>
  <si>
    <t>LaFell, Brandon</t>
  </si>
  <si>
    <t>Lane, Austen</t>
  </si>
  <si>
    <t>Larsen, Ted</t>
  </si>
  <si>
    <t>36. London trades Glenn Dorsey to Maple Grove for Maple Grove's 7th round pick in 2011 and Maple Grove's 2nd round pick in 2012</t>
  </si>
  <si>
    <t>Bulluck, Keith</t>
  </si>
  <si>
    <t>00/1 (30)</t>
  </si>
  <si>
    <t>07/1 (23)</t>
  </si>
  <si>
    <t>07/1 (24)</t>
  </si>
  <si>
    <t>07/1 (25)</t>
  </si>
  <si>
    <t>07/1 (26)</t>
  </si>
  <si>
    <t>07/1 (28)</t>
  </si>
  <si>
    <t>07/1 (29)</t>
  </si>
  <si>
    <t>07/1 (31)</t>
  </si>
  <si>
    <t>07/2</t>
  </si>
  <si>
    <t>07/3</t>
  </si>
  <si>
    <t>07/4</t>
  </si>
  <si>
    <t>33. Dracut trades the 12th pick of the 3rd round to Edison in exchange for Edison's 2nd round pick in '10.</t>
  </si>
  <si>
    <t>34. Tokyo trades HB-Ahmad Bradshaw, LB-Calvin Pace, DE-Vonnie Holliday and CB-Andre Goodman to Rochester for Rochester's 3rd round pick in '09, LB-Karlos Dansby, DE-Reggie Hayward, CB-Shawn Springs.</t>
  </si>
  <si>
    <t>Martellus Bennett, TE/BB DAL</t>
  </si>
  <si>
    <t>Tim Hightower, HB AZ</t>
  </si>
  <si>
    <t>Durant, Justin</t>
  </si>
  <si>
    <t>Scott, Jake</t>
  </si>
  <si>
    <t>Faine, Jeff</t>
  </si>
  <si>
    <t>03/1 (21)</t>
  </si>
  <si>
    <t>Dahl, Harvey</t>
  </si>
  <si>
    <t>Clements, Nate</t>
  </si>
  <si>
    <t>01/1 (21)</t>
  </si>
  <si>
    <t>Brown, Sheldon</t>
  </si>
  <si>
    <t>2011 SEASON SFFDL ROOKIE DRAFT</t>
  </si>
  <si>
    <t xml:space="preserve">1. Dracut trades Rochester's 2011 first round pick, Dracut's 2011 first round pick, Brent Grimes, Sean Jones, Keith Brooking, Randy Starks, Zach Diles and Eric Wright </t>
  </si>
  <si>
    <t>to Rochester for Robert Mathis, Calvin Pace, Lofa Tatupu, Channing Crowder, Vonta Leach and Rich Seubert</t>
  </si>
  <si>
    <t>3. Cave Creek trades Jake Scott and Jim Leonhard to Maple Grove for Stewart Bradley, Ryan Lilja and Alan Branch</t>
  </si>
  <si>
    <t>04/1 (8)</t>
  </si>
  <si>
    <t>01/1 (29)</t>
  </si>
  <si>
    <t>Allen, Jared</t>
  </si>
  <si>
    <t>Porter, Joey</t>
  </si>
  <si>
    <t>Farrior, James</t>
  </si>
  <si>
    <t>Alex Hall, OLB CLE</t>
  </si>
  <si>
    <t>Pierre Garcon, WR/KR IND</t>
  </si>
  <si>
    <t>Branden Albert, OT KC</t>
  </si>
  <si>
    <t>Josh Morgan, WR SF</t>
  </si>
  <si>
    <t>Dickson, Ed</t>
  </si>
  <si>
    <t>Dixon, Anthony</t>
  </si>
  <si>
    <t>Dixon, Antonio</t>
  </si>
  <si>
    <t>Douglas, Harry</t>
  </si>
  <si>
    <t>Douzable, Leger</t>
  </si>
  <si>
    <t>Ducasse, Vladimir</t>
  </si>
  <si>
    <t>7. Phoenix trades Wade Smith to Rochester for Rochester's 4th round pick in 2011</t>
  </si>
  <si>
    <t>4/31/1985</t>
  </si>
  <si>
    <t>Dunlap, Carlos</t>
  </si>
  <si>
    <t>Eason, Nick</t>
  </si>
  <si>
    <t>Eldridge, Brody</t>
  </si>
  <si>
    <t>Felton, Jerome</t>
  </si>
  <si>
    <t>Fiammetta, Tony</t>
  </si>
  <si>
    <t>Fields, Brandon</t>
  </si>
  <si>
    <t>Fletcher, Bradley</t>
  </si>
  <si>
    <t>Fletcher, Dane</t>
  </si>
  <si>
    <t>Floyd, Malcom</t>
  </si>
  <si>
    <t>Foote, Larry</t>
  </si>
  <si>
    <t>Ford, Jacob</t>
  </si>
  <si>
    <t>Ford, Jacoby</t>
  </si>
  <si>
    <t>PR</t>
  </si>
  <si>
    <t>Foster, Renardo</t>
  </si>
  <si>
    <t>9. Vero Beach trades Marcus Spears to Dallas for Trent Edwards, Chad Clifton, Maple Grove's 2nd round pick in 2010</t>
  </si>
  <si>
    <t>8. Dallas trades their 4th round pick in 2010 to Michigan for Anthony Adams</t>
  </si>
  <si>
    <t>5. Tokyo trades Kevin Kolb, Shawn Springs and Tokyo's 5th round pick in 2010 to Hattiesburg for Isaac Sopoago, DeAngelo Hall and Tokyo's 2nd round pick</t>
  </si>
  <si>
    <t>13. Maple Grove trades Willis McGahee To Cave Creek for Cave Creek's 3rd round pick in 2011 and Tokyo's 10th round pick in 2011</t>
  </si>
  <si>
    <t>Gronkowski, Chris</t>
  </si>
  <si>
    <t>Gronkowski, Dan</t>
  </si>
  <si>
    <t>Gronkowski, Rob</t>
  </si>
  <si>
    <t>Grossman, Rex</t>
  </si>
  <si>
    <t>03/1 (22)</t>
  </si>
  <si>
    <t>Haden, Joe</t>
  </si>
  <si>
    <t>10/1 (7)</t>
  </si>
  <si>
    <t>Hagan, Derek</t>
  </si>
  <si>
    <t>Hagler, Tyjuan</t>
  </si>
  <si>
    <t>Hall, Chad</t>
  </si>
  <si>
    <t>Hall, Korey</t>
  </si>
  <si>
    <t>Harbor, Clay</t>
  </si>
  <si>
    <t>Hardman, Derek</t>
  </si>
  <si>
    <t>Hardy, Greg</t>
  </si>
  <si>
    <t>Harris, Nick</t>
  </si>
  <si>
    <t>Hawley, Joe</t>
  </si>
  <si>
    <t>Hayes, Gerald</t>
  </si>
  <si>
    <t>Henne, Chad</t>
  </si>
  <si>
    <t>Hernandez, Aaron</t>
  </si>
  <si>
    <t>Herring, Will</t>
  </si>
  <si>
    <t>Hill, Jason</t>
  </si>
  <si>
    <t>Holland, Montrae</t>
  </si>
  <si>
    <t>Holliday, Vonnie</t>
  </si>
  <si>
    <t>Houshmandzadeh, T.J.</t>
  </si>
  <si>
    <t>Houston, Lamarr</t>
  </si>
  <si>
    <t>Hughes, Jerry</t>
  </si>
  <si>
    <t>10/1 (31)</t>
  </si>
  <si>
    <t>Iupati, Mike</t>
  </si>
  <si>
    <t>10/1 (17)</t>
  </si>
  <si>
    <t>Ivory, Chris</t>
  </si>
  <si>
    <t>Iwuh, Brian</t>
  </si>
  <si>
    <t>Jackson, Kareem</t>
  </si>
  <si>
    <t>10/1 (20)</t>
  </si>
  <si>
    <t>Jackson, Rob</t>
  </si>
  <si>
    <t>Jean-Francois, Ricky</t>
  </si>
  <si>
    <t>06/1 (31)</t>
  </si>
  <si>
    <t>Jerry, John</t>
  </si>
  <si>
    <t>Jerry, Peria</t>
  </si>
  <si>
    <t>09/1 (24)</t>
  </si>
  <si>
    <t>Johnson, Brandon</t>
  </si>
  <si>
    <t>Johnson, Bryant</t>
  </si>
  <si>
    <t>03/1 (17)</t>
  </si>
  <si>
    <t>05/1 (14)</t>
  </si>
  <si>
    <t>05/1 (4)</t>
  </si>
  <si>
    <t>05/6</t>
  </si>
  <si>
    <t>05/1 (20)</t>
  </si>
  <si>
    <t>05/1 (11)</t>
  </si>
  <si>
    <t>Hill, Renaldo</t>
  </si>
  <si>
    <t>04/FA</t>
  </si>
  <si>
    <t>Bush, Reggie</t>
  </si>
  <si>
    <t>Colston, Marques</t>
  </si>
  <si>
    <t>Mangold, Nick</t>
  </si>
  <si>
    <t>Ferguson, D'Brickashaw</t>
  </si>
  <si>
    <t>06/1 (32)</t>
  </si>
  <si>
    <t>Kiwanuka, Mathias</t>
  </si>
  <si>
    <t>39. Dracut trades their 10th round pick in 2011 to London for London's 9th round pick in 2012</t>
  </si>
  <si>
    <t>Taylor, Fred</t>
  </si>
  <si>
    <t>Lauvao, Shawn</t>
  </si>
  <si>
    <t>Lee, James</t>
  </si>
  <si>
    <t>Lee, Sean</t>
  </si>
  <si>
    <t>Gross, Jordan</t>
  </si>
  <si>
    <t>03/1 (8)</t>
  </si>
  <si>
    <t>Orton, Kyle</t>
  </si>
  <si>
    <t>Kevin Burnett, ILB, DAL</t>
  </si>
  <si>
    <t>Jamey Richard, G/C IND</t>
  </si>
  <si>
    <t>Derrick Harvey, DE JAX</t>
  </si>
  <si>
    <t>Glenn Dorsey, DT KC</t>
  </si>
  <si>
    <t>Jamal Charles, HB KC</t>
  </si>
  <si>
    <t>Terrell Thomas, DB NYG</t>
  </si>
  <si>
    <t>Randall Gay, CB NO</t>
  </si>
  <si>
    <t>Chris Williams, OT CHI</t>
  </si>
  <si>
    <t>Brandon Carr, CB KC</t>
  </si>
  <si>
    <t>32. Michigan trades Michigan's 2nd round pick in '09 to Virginia for Virginia's 1st round pick in '10.</t>
  </si>
  <si>
    <t>Antonio Bryant, WR TB</t>
  </si>
  <si>
    <t>Kentwan Balmer, DT/DE SF</t>
  </si>
  <si>
    <t>Carl Nicks, LG NO</t>
  </si>
  <si>
    <t>Clifton Smith, KR/PR TB</t>
  </si>
  <si>
    <t>Leodis McKelvin, DB/LK BUF</t>
  </si>
  <si>
    <t>Sam Baker, OT ATL</t>
  </si>
  <si>
    <t>03/1 (3)</t>
  </si>
  <si>
    <t>Birk, Matt</t>
  </si>
  <si>
    <t>Huff, Michael</t>
  </si>
  <si>
    <t>Davis, Leonard</t>
  </si>
  <si>
    <t>01/1 (2)</t>
  </si>
  <si>
    <t>Jackson, Steven</t>
  </si>
  <si>
    <t>Henderson, E.J.</t>
  </si>
  <si>
    <t>Reed, Ed</t>
  </si>
  <si>
    <t>02/1 (24)</t>
  </si>
  <si>
    <t>DB</t>
  </si>
  <si>
    <t>SS</t>
  </si>
  <si>
    <t>04/4</t>
  </si>
  <si>
    <t>FS</t>
  </si>
  <si>
    <t>03/6</t>
  </si>
  <si>
    <t>Shiancoe, Visanthe</t>
  </si>
  <si>
    <t>Moore, Brandon</t>
  </si>
  <si>
    <t>Heap, Todd</t>
  </si>
  <si>
    <t>Keyaron Fox, LB CHI</t>
  </si>
  <si>
    <t>Brian Robison, DE MIN</t>
  </si>
  <si>
    <t>Koren Robinson, SE SEA</t>
  </si>
  <si>
    <t>Sean Considine, SS PHI</t>
  </si>
  <si>
    <t>Trai Essex, OT/G PIT</t>
  </si>
  <si>
    <t>Dante Hall, KR/PR STL</t>
  </si>
  <si>
    <t>J.P. Losman, QB BUF</t>
  </si>
  <si>
    <t>Chris Reis, DB NO</t>
  </si>
  <si>
    <t>Miller, Zach</t>
  </si>
  <si>
    <t>Jackson, Fred</t>
  </si>
  <si>
    <t>Rivers, Philip</t>
  </si>
  <si>
    <t>Woodson, Charles</t>
  </si>
  <si>
    <t>98/1 (4)</t>
  </si>
  <si>
    <t>Renaldo Hill, FS MIA</t>
  </si>
  <si>
    <t>Robert Meachem, WR NO</t>
  </si>
  <si>
    <t>Mike Brown, FS CHI</t>
  </si>
  <si>
    <t>Max Starks, OT PIT</t>
  </si>
  <si>
    <t>Brian Witherspoon, DB/KR/PR JAX</t>
  </si>
  <si>
    <t>Davone Bess, WR MIA</t>
  </si>
  <si>
    <t>Benjarvus Green-Ellis, RB NE</t>
  </si>
  <si>
    <t>Jones, Sean</t>
  </si>
  <si>
    <t>Myers, Chris</t>
  </si>
  <si>
    <t>Foxworth, Domonique</t>
  </si>
  <si>
    <t>05/1 (27)</t>
  </si>
  <si>
    <t>Walter, Kevin</t>
  </si>
  <si>
    <t>Jackson, Jamaal</t>
  </si>
  <si>
    <t>04/1 (24)</t>
  </si>
  <si>
    <t>Diem, Ryan</t>
  </si>
  <si>
    <t>01/4</t>
  </si>
  <si>
    <t>McClure, Todd</t>
  </si>
  <si>
    <t>99/7</t>
  </si>
  <si>
    <t>Taylor, Ike</t>
  </si>
  <si>
    <t>Morris, Maurice</t>
  </si>
  <si>
    <t>13. Syracuse trades Adrian Peterson to the Big Groove Bombers for Charles Woodson and Big Grove's 1st round pick in 2010</t>
  </si>
  <si>
    <t>15. Phoenix trades Kamerion Wimbley to Las Vegas for Ryan Picket and Las Vegas' 4th round pick in 2010.</t>
  </si>
  <si>
    <t>15. London trades Aubrayo Franklin to Cave Creek for Alan Branch and Cave Creek's 4th round pick in 2012</t>
  </si>
  <si>
    <t>14. Dallas sends Antrel Rolle, Will Witherspoon and Dallas' 2nd round pick in 2010 to Maple Grove for Shawne Merriman, Ryan Clark and Maple Grove's 3rd round pick in 2010</t>
  </si>
  <si>
    <t>10. Dracut trades Luis Castillo and Ken Hamlin to River City for Chad Greenway and River City's 8th round pick in 2010</t>
  </si>
  <si>
    <t>19. Rochester trades their 1st round pick in 2012 to River City for Rochester's 2nd round pick in 2011 (2.1)</t>
  </si>
  <si>
    <t>20. Virginia trades their 2nd round pick in 2012 and their 4th round pick in 2011 to Dracut for Dracut's 2nd round pick in 2011</t>
  </si>
  <si>
    <t>Williams, Mike S.</t>
  </si>
  <si>
    <t>21. River City trades James Starks to Cape Fear for Damian Woody and Cape Fear's 4th round pick in 2011</t>
  </si>
  <si>
    <t>23. Cape Fear trades Virginia's 3rd round pick (3.2) in 2011 to London for London's 3rd (3.13) and 4th (4.13) round picks in 2011</t>
  </si>
  <si>
    <t>24. Cape Fear trades their 3rd round pick in 2011 (3.3) to Dallas for Dallas' 3rd round pick (3.18) in 2011 and Dallas' 4th round pick in 2012</t>
  </si>
  <si>
    <t>25. Atlanta trades Terrance Knighton to Michigan for Chris Crocker</t>
  </si>
  <si>
    <t>27. Cape Fear trades Derrick Ward to Tokyo for Tokyo's 3rd round pick in 2011 (3.24)</t>
  </si>
  <si>
    <t>Clifton, Chad</t>
  </si>
  <si>
    <t>Mike Jenkins, DB DAL</t>
  </si>
  <si>
    <t>Trevor Laws, DT PHI</t>
  </si>
  <si>
    <t>Jeremy Bridges, T/G CAR</t>
  </si>
  <si>
    <t>Antoine Cason, DB SD</t>
  </si>
  <si>
    <t>Thomas DeCoud, DB ATL</t>
  </si>
  <si>
    <t>Justin Forsett, PR SEA</t>
  </si>
  <si>
    <t>Andre Caldwell, WR/KR CIN</t>
  </si>
  <si>
    <t>Paris Lenon, LB DET</t>
  </si>
  <si>
    <t>Zach Diles, LB HOU</t>
  </si>
  <si>
    <t>Mark Bradley, WR KC</t>
  </si>
  <si>
    <t>Kevin Kolb, QB PHI</t>
  </si>
  <si>
    <t>Kroy Biermann, LB ATL</t>
  </si>
  <si>
    <t>Justin Miller, KR OAK</t>
  </si>
  <si>
    <t>Roby, Courtney</t>
  </si>
  <si>
    <t>05/7</t>
  </si>
  <si>
    <t>Norman, Dennis</t>
  </si>
  <si>
    <t>Procter, Cory</t>
  </si>
  <si>
    <t>Mruczkowski, Scott</t>
  </si>
  <si>
    <t>Richardson, Barry</t>
  </si>
  <si>
    <t>Johnson, Spencer</t>
  </si>
  <si>
    <t>Polumbus, Tyler</t>
  </si>
  <si>
    <t>Pope, Leonard</t>
  </si>
  <si>
    <t>Prioleau, Pierson</t>
  </si>
  <si>
    <t>98/1 (9)</t>
  </si>
  <si>
    <t>Reed, Jeff</t>
  </si>
  <si>
    <t>99/6</t>
  </si>
  <si>
    <t>00/7</t>
  </si>
  <si>
    <t>Cooper, Stephen</t>
  </si>
  <si>
    <t>Vernon Gholston, LB NYJ</t>
  </si>
  <si>
    <t>Eric Foster, DT IND</t>
  </si>
  <si>
    <t>Brandon Flowers, CB KC</t>
  </si>
  <si>
    <t>Dustin Keller, TE NYJ</t>
  </si>
  <si>
    <t>Chris Johnson, CB OAK</t>
  </si>
  <si>
    <t>Ricky Williams, RB MIA</t>
  </si>
  <si>
    <t>Hargrove, Anthony</t>
  </si>
  <si>
    <t>Lewis, Trey</t>
  </si>
  <si>
    <t>Pearman, Alvin</t>
  </si>
  <si>
    <t>Ryan, Sean</t>
  </si>
  <si>
    <t>Scott, Ian</t>
  </si>
  <si>
    <t>Scott, Jonathan</t>
  </si>
  <si>
    <t>Setterstrom, Mark</t>
  </si>
  <si>
    <t>Spencer, Shawntae</t>
  </si>
  <si>
    <t>Spurlock, Michael</t>
  </si>
  <si>
    <t>Svitek, Will</t>
  </si>
  <si>
    <t>Trotter, Jeremiah</t>
  </si>
  <si>
    <t>Vick, Michael</t>
  </si>
  <si>
    <t>01/1 (1)</t>
  </si>
  <si>
    <t>Washington, Kelley</t>
  </si>
  <si>
    <t>Wells, Beanie</t>
  </si>
  <si>
    <t>09/1 (31)</t>
  </si>
  <si>
    <t>Keith, Brandon</t>
  </si>
  <si>
    <t>Stephens-Howling, LaRod</t>
  </si>
  <si>
    <t>09/7</t>
  </si>
  <si>
    <t>Davis, Will</t>
  </si>
  <si>
    <t>09/6</t>
  </si>
  <si>
    <t>Walker, Reggie</t>
  </si>
  <si>
    <t>09/FA</t>
  </si>
  <si>
    <t>09/3</t>
  </si>
  <si>
    <t>Toler, Greg</t>
  </si>
  <si>
    <t>09/4</t>
  </si>
  <si>
    <t>Crocker, Chris</t>
  </si>
  <si>
    <t>Ward, Derrick</t>
  </si>
  <si>
    <t>Grant, Ryan</t>
  </si>
  <si>
    <t>Jackson, Brandon</t>
  </si>
  <si>
    <t xml:space="preserve">Garrett Wolfe, RB </t>
  </si>
  <si>
    <t>Reggie Corner, DB BUF</t>
  </si>
  <si>
    <t>Mathis, Robert</t>
  </si>
  <si>
    <t>03/5</t>
  </si>
  <si>
    <t>Peterson, Mike</t>
  </si>
  <si>
    <t>Robbins, Fred</t>
  </si>
  <si>
    <t>Snee, Chris</t>
  </si>
  <si>
    <t>Stinchcomb, Jon</t>
  </si>
  <si>
    <t>Asomugha, Nnamdi</t>
  </si>
  <si>
    <t>03/1 (31)</t>
  </si>
  <si>
    <t>Florence, Drayton</t>
  </si>
  <si>
    <t>Hall, DeAngelo</t>
  </si>
  <si>
    <t>Roos, Michael</t>
  </si>
  <si>
    <t>Loper, Daniel</t>
  </si>
  <si>
    <t>Stewart, David</t>
  </si>
  <si>
    <t>Hedgecock, Madison</t>
  </si>
  <si>
    <t>Bartell, Ronald</t>
  </si>
  <si>
    <t>McKinnie, Bryant</t>
  </si>
  <si>
    <t>02/1 (7)</t>
  </si>
  <si>
    <t>Meester, Brad</t>
  </si>
  <si>
    <t>Abraham, John</t>
  </si>
  <si>
    <t>G</t>
  </si>
  <si>
    <t>Brock, Raheem</t>
  </si>
  <si>
    <t>02/7</t>
  </si>
  <si>
    <t>98/FA</t>
  </si>
  <si>
    <t>Bell, Yeremiah</t>
  </si>
  <si>
    <t>Jackson, Vincent</t>
  </si>
  <si>
    <t>Cox, Kennard</t>
  </si>
  <si>
    <t>Daniels, Travis</t>
  </si>
  <si>
    <t>Dixon, Marcus</t>
  </si>
  <si>
    <t>Dodge, Matt</t>
  </si>
  <si>
    <t>Feeley, A.J.</t>
  </si>
  <si>
    <t>Kemoeatu, Chris</t>
  </si>
  <si>
    <t>Tulloch, Stephen</t>
  </si>
  <si>
    <t>98/3</t>
  </si>
  <si>
    <t>Seymour, Richard</t>
  </si>
  <si>
    <t>01/1 (6)</t>
  </si>
  <si>
    <t>Redding, Cory</t>
  </si>
  <si>
    <t>14. Atlanta trades Devon Bess To Cave Creek for Uche Nwarneri</t>
  </si>
  <si>
    <t>15 - 9:30pm ET</t>
  </si>
  <si>
    <t>17. London trade Doug Free to Michigan for Antonio Smith</t>
  </si>
  <si>
    <t>21 - 11:00pm ET</t>
  </si>
  <si>
    <t>22 - 11:15pm ET</t>
  </si>
  <si>
    <t>VIR</t>
  </si>
  <si>
    <t>23 - 11:30pm ET</t>
  </si>
  <si>
    <t>24 - 11:45pm ET</t>
  </si>
  <si>
    <t>TOK</t>
  </si>
  <si>
    <t>22. Cape Fear trades Paris Lenon and Pierre Thomas to Vero Beach for Aytha Rubin and Vero's 3rd round pick in the 2012 Draft</t>
  </si>
  <si>
    <t>Saffold, Roger</t>
  </si>
  <si>
    <t>Williams, Mike TB</t>
  </si>
  <si>
    <t>Dexter McCluster</t>
  </si>
  <si>
    <t>Anthony Davis</t>
  </si>
  <si>
    <t>Brown, Everette</t>
  </si>
  <si>
    <t>09/2</t>
  </si>
  <si>
    <t>Connor, Dan</t>
  </si>
  <si>
    <t>Munnerlyn, Captain</t>
  </si>
  <si>
    <t>Martin, Sherrod</t>
  </si>
  <si>
    <t>Bennett, Earl</t>
  </si>
  <si>
    <t>Davis, Kellen</t>
  </si>
  <si>
    <t>Knox, Johnny</t>
  </si>
  <si>
    <t>Bell, Kahlil</t>
  </si>
  <si>
    <t>Bowman, Zack</t>
  </si>
  <si>
    <t>Phillips, John</t>
  </si>
  <si>
    <t>Butler, Victor</t>
  </si>
  <si>
    <t>Pettigrew, Brandon</t>
  </si>
  <si>
    <t>09/1 (20)</t>
  </si>
  <si>
    <t>Brown, Aaron</t>
  </si>
  <si>
    <t>Hill, Sammie Lee</t>
  </si>
  <si>
    <t>Delmas, Louis</t>
  </si>
  <si>
    <t>Levy, DeAndre</t>
  </si>
  <si>
    <t>Follett, Zack</t>
  </si>
  <si>
    <t>Mathews, Clay</t>
  </si>
  <si>
    <t>09/1 (26)</t>
  </si>
  <si>
    <t>Raji, B.J.</t>
  </si>
  <si>
    <t>09/1 (9)</t>
  </si>
  <si>
    <t>Wynn, Jarius</t>
  </si>
  <si>
    <t>Jones, Brad</t>
  </si>
  <si>
    <t>Finley, Jermichael</t>
  </si>
  <si>
    <t>Havner, Spencer</t>
  </si>
  <si>
    <t>Lang, T.J.</t>
  </si>
  <si>
    <t>Harvin, Percy</t>
  </si>
  <si>
    <t>09/1 (22)</t>
  </si>
  <si>
    <t>Loadholt, Phil</t>
  </si>
  <si>
    <t>Louis, Lance</t>
  </si>
  <si>
    <t>Love, Kyle</t>
  </si>
  <si>
    <t>Fanene, Jonathan</t>
  </si>
  <si>
    <t>Finneran, Brian</t>
  </si>
  <si>
    <t>Ganther, Quinton</t>
  </si>
  <si>
    <t>Hatcher, Jason</t>
  </si>
  <si>
    <t>Hicks, Artis</t>
  </si>
  <si>
    <t>James, William</t>
  </si>
  <si>
    <t>Johnson, Landon</t>
  </si>
  <si>
    <t>Jones, Nathan</t>
  </si>
  <si>
    <t>Kaesviharn, Kevin</t>
  </si>
  <si>
    <t>Leonard, Louis</t>
  </si>
  <si>
    <t>LeVoir, Mark</t>
  </si>
  <si>
    <t>Mathis, Evan</t>
  </si>
  <si>
    <t>McGraw, Jon</t>
  </si>
  <si>
    <t>Pollard, Bernard</t>
  </si>
  <si>
    <t>Smith, Wade</t>
  </si>
  <si>
    <t>Steltz, Craig</t>
  </si>
  <si>
    <t>Wilson, Chris</t>
  </si>
  <si>
    <t>Wire, Coy</t>
  </si>
  <si>
    <t>Zgonina, Jeff</t>
  </si>
  <si>
    <t>Aromashodu, Devin</t>
  </si>
  <si>
    <t>Ayodele, Remi</t>
  </si>
  <si>
    <t>Bell, Mike</t>
  </si>
  <si>
    <t>Brackenridge, Tyron</t>
  </si>
  <si>
    <t>Brown, C.C.</t>
  </si>
  <si>
    <t>Busing, John</t>
  </si>
  <si>
    <t>Claxton, Ben</t>
  </si>
  <si>
    <t>Dahl, Craig</t>
  </si>
  <si>
    <t>Daniels, Phillip</t>
  </si>
  <si>
    <t>Farwell, Heath</t>
  </si>
  <si>
    <t>Foschi, J.P.</t>
  </si>
  <si>
    <t>Garay, Antonio</t>
  </si>
  <si>
    <t>Long, Jake</t>
  </si>
  <si>
    <t>Bess, Davone</t>
  </si>
  <si>
    <t>Jenkins, Michael</t>
  </si>
  <si>
    <t>Nwaneri, Uche</t>
  </si>
  <si>
    <t>Mike Walker, WR JAX</t>
  </si>
  <si>
    <t>Derek Fine, TE/BB BUF</t>
  </si>
  <si>
    <t>Chris Kelsay, DE BUF</t>
  </si>
  <si>
    <t>2009 SEASON SFFDL ROOKIE DRAFT</t>
  </si>
  <si>
    <t>Jones, Greg</t>
  </si>
  <si>
    <t>McKie, Jason</t>
  </si>
  <si>
    <t>Heller, Will</t>
  </si>
  <si>
    <t>14 - 8:15pm ET</t>
  </si>
  <si>
    <t>15 - 8:30pm ET</t>
  </si>
  <si>
    <t>16 - 8:45pm ET</t>
  </si>
  <si>
    <t>17 - 9:00pm ET</t>
  </si>
  <si>
    <t>18 - 9:15pm ET</t>
  </si>
  <si>
    <t>19 - 9:30pm ET</t>
  </si>
  <si>
    <t>20 - 9:45pm ET</t>
  </si>
  <si>
    <t>21 - 10:00pm ET</t>
  </si>
  <si>
    <t>22 - 10:15pm ET</t>
  </si>
  <si>
    <t>23 - 10:30pm ET</t>
  </si>
  <si>
    <t>24 - 10:45pm ET</t>
  </si>
  <si>
    <t>Reynolds, Garrett</t>
  </si>
  <si>
    <t>09/5</t>
  </si>
  <si>
    <t>Weems, Eric</t>
  </si>
  <si>
    <t>Dockery, Derrick</t>
  </si>
  <si>
    <t>O'Callaghan, Ryan</t>
  </si>
  <si>
    <t>Pryce, Trevor</t>
  </si>
  <si>
    <t>Pool, Brodney</t>
  </si>
  <si>
    <t>Sheppard, Lito</t>
  </si>
  <si>
    <t>Landry, Dawan</t>
  </si>
  <si>
    <t>Brunell, Mark</t>
  </si>
  <si>
    <t>Flynn, Matt</t>
  </si>
  <si>
    <t>Betts, Ladell</t>
  </si>
  <si>
    <t>Hoover, Brad</t>
  </si>
  <si>
    <t>Coats, Daniel</t>
  </si>
  <si>
    <t>66. Phoenix trades Julius Jones and Phoenix's 3rd round pick in 2011 to Maple Grove for Matt Roth and Maple Grove's 2nd Round Pick in 2011</t>
  </si>
  <si>
    <t>65. Indiana trades T.J. Houshmanzadeh, Marcus McNeill, Eric Barton and Indiana's 4th round pick in 2011 to Tokyo for WR-Brian Hartline, Daryn Colledge, Rey Maluaga</t>
  </si>
  <si>
    <t>Smith, Steve L.</t>
  </si>
  <si>
    <t>12. Cape Fear trades their 1st round pick in 2011 (1.03) to Virginia for Michigan's 1st round pick in 2011 (1.20), Virginia's 3rd round pick in 2011 and Virginia's 1st round pick in 2012</t>
  </si>
  <si>
    <t>10 - 8:15pm ET</t>
  </si>
  <si>
    <t>11 - 8:30pm ET</t>
  </si>
  <si>
    <t>12 - 8:45pm ET</t>
  </si>
  <si>
    <t>13 - 9:00pm ET</t>
  </si>
  <si>
    <t>14 - 9:15pm ET</t>
  </si>
  <si>
    <t>07/1 (12)</t>
  </si>
  <si>
    <t>16 - 9:45pm ET</t>
  </si>
  <si>
    <t>Kluwe, Chris</t>
  </si>
  <si>
    <t>Pickett, Ryan</t>
  </si>
  <si>
    <t>CB</t>
  </si>
  <si>
    <t>18 - 10:15pm ET</t>
  </si>
  <si>
    <t>19 - 10:30pm ET</t>
  </si>
  <si>
    <t>20 - 10:45pm ET</t>
  </si>
  <si>
    <t>10/1 (9)</t>
  </si>
  <si>
    <t>Spitz, Jason</t>
  </si>
  <si>
    <t>Spurlock, Micheal</t>
  </si>
  <si>
    <t>Stanton, Drew</t>
  </si>
  <si>
    <t>Starks, James</t>
  </si>
  <si>
    <t>Strief, Zach</t>
  </si>
  <si>
    <t>Studdard, Kasey</t>
  </si>
  <si>
    <t>Suh, Ndamukong</t>
  </si>
  <si>
    <t>10/1 (2)</t>
  </si>
  <si>
    <t>Suisham, Shaun</t>
  </si>
  <si>
    <t>Sylvester, Stevenson</t>
  </si>
  <si>
    <t>Tamme, Jacob</t>
  </si>
  <si>
    <t>Tate, Brandon</t>
  </si>
  <si>
    <t>Tate, Golden</t>
  </si>
  <si>
    <t>Tauscher, Mark</t>
  </si>
  <si>
    <t>Tebow, Tim</t>
  </si>
  <si>
    <t>10/1 (25)</t>
  </si>
  <si>
    <t>Tennant, Matt</t>
  </si>
  <si>
    <t>Terrill, Craig</t>
  </si>
  <si>
    <t>Thigpen, Tyler</t>
  </si>
  <si>
    <t>Thomas, Cam</t>
  </si>
  <si>
    <t>Thomas, David</t>
  </si>
  <si>
    <t>Thomas, Demaryius</t>
  </si>
  <si>
    <t>10/1 (22)</t>
  </si>
  <si>
    <t>Thomas, Earl</t>
  </si>
  <si>
    <t>10/1 (14)</t>
  </si>
  <si>
    <t>Thomas, Marcus</t>
  </si>
  <si>
    <t>Lewis, Kendrick</t>
  </si>
  <si>
    <t>Lewis, Myron</t>
  </si>
  <si>
    <t>Lichtensteiger, Kory</t>
  </si>
  <si>
    <t>Lindell, Rian</t>
  </si>
  <si>
    <t>Linkenbach, Jeff</t>
  </si>
  <si>
    <t>Lissemore, Sean</t>
  </si>
  <si>
    <t>Livings, Nate</t>
  </si>
  <si>
    <t>Lorig, Erik</t>
  </si>
  <si>
    <t>Scheffler, Tony</t>
  </si>
  <si>
    <t>Jennings, Greg</t>
  </si>
  <si>
    <t>Spikes, Takeo</t>
  </si>
  <si>
    <t>98/1 (13)</t>
  </si>
  <si>
    <t>Phillips, Shaun</t>
  </si>
  <si>
    <t>Cribbs, Josh</t>
  </si>
  <si>
    <t>Bubba Franks, TE NYJ</t>
  </si>
  <si>
    <t>Michael Koenen, P ATL</t>
  </si>
  <si>
    <t>Mike Wright, DL NE</t>
  </si>
  <si>
    <t>Dominique Barber, DB HOU</t>
  </si>
  <si>
    <t>Limas Sweed, WR PIT</t>
  </si>
  <si>
    <t>Hali, Tamba</t>
  </si>
  <si>
    <t>McClain, Le'Ron</t>
  </si>
  <si>
    <t>99/2</t>
  </si>
  <si>
    <t>Manumaleuna, Brandon</t>
  </si>
  <si>
    <t>Hall, Ahmard</t>
  </si>
  <si>
    <t>Cofield, Barry</t>
  </si>
  <si>
    <t>Brisiel, Mike</t>
  </si>
  <si>
    <t>Brown, Duane</t>
  </si>
  <si>
    <t>Slaton, Steve</t>
  </si>
  <si>
    <t>Foster, Eric</t>
  </si>
  <si>
    <t>Johnson, Antonio</t>
  </si>
  <si>
    <t>Wheeler, Philip</t>
  </si>
  <si>
    <t>Harvey, Derrick</t>
  </si>
  <si>
    <t>Albert, Branden</t>
  </si>
  <si>
    <t>Charles, Jamaal</t>
  </si>
  <si>
    <t>Dorsey, Glenn</t>
  </si>
  <si>
    <t>Carr, Brandon</t>
  </si>
  <si>
    <t>Flowers, Brandon</t>
  </si>
  <si>
    <t>Gilberry, Wallace</t>
  </si>
  <si>
    <t>Erin Henderson, LB MIN</t>
  </si>
  <si>
    <t>Carter, Tyrone</t>
  </si>
  <si>
    <t>Culver, Tyrone</t>
  </si>
  <si>
    <t>Dawson, Keyunta</t>
  </si>
  <si>
    <t>Dreessen, Joel</t>
  </si>
  <si>
    <t>Harrison, Jerome</t>
  </si>
  <si>
    <t>Garcon, Pierre</t>
  </si>
  <si>
    <t>Langford, Kendall</t>
  </si>
  <si>
    <t>Merling, Phillip</t>
  </si>
  <si>
    <t>Connolly, Dan</t>
  </si>
  <si>
    <t>Guyton, Gary</t>
  </si>
  <si>
    <t>Keller, Dustin</t>
  </si>
  <si>
    <t>Lowery, Dwight</t>
  </si>
  <si>
    <t>McFadden, Darren</t>
  </si>
  <si>
    <t>Bush, Michael</t>
  </si>
  <si>
    <t>Scott, Trevor</t>
  </si>
  <si>
    <t>Branch, Tyvon</t>
  </si>
  <si>
    <t>Tolbert, Mike</t>
  </si>
  <si>
    <t>Hester, Jacob</t>
  </si>
  <si>
    <t>Cason, Antoine</t>
  </si>
  <si>
    <t>Stevens, Craig</t>
  </si>
  <si>
    <t>Jones, Jason</t>
  </si>
  <si>
    <t>34. Tokyo trades Arian Foster to Maple Grove for Mike Wallace and Maple Grove's 3rd round pick in 2011</t>
  </si>
  <si>
    <t>Single Picks</t>
  </si>
  <si>
    <t>1 - 6:00pm ET</t>
  </si>
  <si>
    <t>2 - 6:15pm ET</t>
  </si>
  <si>
    <t>3 - 6:30pm ET</t>
  </si>
  <si>
    <t>VER</t>
  </si>
  <si>
    <t>4 - 6:45pm ET</t>
  </si>
  <si>
    <t>5 - 7:00pm ET</t>
  </si>
  <si>
    <t>6 - 7:15pm ET</t>
  </si>
  <si>
    <t>7 - 7:30pm ET</t>
  </si>
  <si>
    <t>LAS</t>
  </si>
  <si>
    <t>8 - 7:45pm ET</t>
  </si>
  <si>
    <t>9 - 8:00pm ET</t>
  </si>
  <si>
    <t>NYA</t>
  </si>
  <si>
    <t>Wharton, Travelle</t>
  </si>
  <si>
    <t>Carlisle, Cooper</t>
  </si>
  <si>
    <t>Fitzpatrick, Ryan</t>
  </si>
  <si>
    <t>Carr, Chris</t>
  </si>
  <si>
    <t>Evans, Heath</t>
  </si>
  <si>
    <t>01/3</t>
  </si>
  <si>
    <t>00/1 (13)</t>
  </si>
  <si>
    <t>Babineaux, Jordan</t>
  </si>
  <si>
    <t>Bannan, Justin</t>
  </si>
  <si>
    <t>Grubbs, Ben</t>
  </si>
  <si>
    <t>Tatupu, Lofa</t>
  </si>
  <si>
    <t>Hill, Leroy</t>
  </si>
  <si>
    <t>Finnegan, Cortland</t>
  </si>
  <si>
    <t>Smith, Brad</t>
  </si>
  <si>
    <t>24. Cave Creek trades Sione Pouha to Miami for Ronde Barber</t>
  </si>
  <si>
    <t>Ryan, Matt</t>
  </si>
  <si>
    <t>Maurice Leggett, DB KC</t>
  </si>
  <si>
    <t>William Hayes, DT/DE TEN</t>
  </si>
  <si>
    <t>Tom Zbikowski, DB BAL</t>
  </si>
  <si>
    <t>Corey Graham, DB CHI</t>
  </si>
  <si>
    <t>Jon Kitna, QB DET</t>
  </si>
  <si>
    <t>Naufahu Tahi, FB MIN</t>
  </si>
  <si>
    <t>Billy Bajema, TE SF</t>
  </si>
  <si>
    <t>Rudi Johnson, HB DET</t>
  </si>
  <si>
    <t>Phillip Wheeler, LB IND</t>
  </si>
  <si>
    <t>Willie Anderson, OT BAL</t>
  </si>
  <si>
    <t>Spiller, C.J.</t>
  </si>
  <si>
    <t>Spaeth, Matt</t>
  </si>
  <si>
    <t>Woodley, LaMarr</t>
  </si>
  <si>
    <t>Timmons, Lawrence</t>
  </si>
  <si>
    <t>Clary, Jeromey</t>
  </si>
  <si>
    <t>Siler, Brandon</t>
  </si>
  <si>
    <t>Weddle, Eric</t>
  </si>
  <si>
    <t>05/1 (31)</t>
  </si>
  <si>
    <t>05/1 (19)</t>
  </si>
  <si>
    <t>Chris Ellis, DE BUF</t>
  </si>
  <si>
    <t>Kevin Jones, HB CHI</t>
  </si>
  <si>
    <t>Ben Wilkerson, C/G ATL</t>
  </si>
  <si>
    <t>Coy Wire, LB ATL</t>
  </si>
  <si>
    <t>Drew Coleman, DB NYJ</t>
  </si>
  <si>
    <t>Matt Flynn, QB GB</t>
  </si>
  <si>
    <t>Steve Justice, C IND</t>
  </si>
  <si>
    <t>Craig Davis, WR SD</t>
  </si>
  <si>
    <t>Lionel Dotson, DE/DT MIA</t>
  </si>
  <si>
    <t>Marvin Mitchell, LB NO</t>
  </si>
  <si>
    <t>Chris Perry, HB CIN</t>
  </si>
  <si>
    <t>DaJuan Morgan, DB KC</t>
  </si>
  <si>
    <t>Corey Smith, DE DET</t>
  </si>
  <si>
    <t>John Kuhn, FB GB</t>
  </si>
  <si>
    <t>Randy Starks, DE MIA</t>
  </si>
  <si>
    <t>Thurmond, Walter</t>
  </si>
  <si>
    <t>Toeaina, Matt</t>
  </si>
  <si>
    <t>Tollefson, Dave</t>
  </si>
  <si>
    <t>40. Cape Fear sends Andre Fluellen and Ryan McBean to Maple Grove for Red Bryant and Bernard Berrian</t>
  </si>
  <si>
    <t>Ruud, Barrett</t>
  </si>
  <si>
    <t>Rogers, Carlos</t>
  </si>
  <si>
    <t>Clayton, Mark</t>
  </si>
  <si>
    <t>Mughelli, Ovie</t>
  </si>
  <si>
    <t>Lewis, Ray</t>
  </si>
  <si>
    <t>96/1 (26)</t>
  </si>
  <si>
    <t>Gurode, Andre</t>
  </si>
  <si>
    <t>Heitmann, Eric</t>
  </si>
  <si>
    <t>Andrews, Stacy</t>
  </si>
  <si>
    <t>Henderson, John</t>
  </si>
  <si>
    <t>Suggs, Terrell</t>
  </si>
  <si>
    <t>03/1 (10)</t>
  </si>
  <si>
    <t>Brackett, Gary</t>
  </si>
  <si>
    <t>Norris, Moran</t>
  </si>
  <si>
    <t>Jones, Dhani</t>
  </si>
  <si>
    <t>HB</t>
  </si>
  <si>
    <t>03/3</t>
  </si>
  <si>
    <t>03/4</t>
  </si>
  <si>
    <t>Collins, Nick</t>
  </si>
  <si>
    <t>Greer, Jabari</t>
  </si>
  <si>
    <t>06/2</t>
  </si>
  <si>
    <t>06/3</t>
  </si>
  <si>
    <t>06/4</t>
  </si>
  <si>
    <t>06/5</t>
  </si>
  <si>
    <t>06/6</t>
  </si>
  <si>
    <t>06/7</t>
  </si>
  <si>
    <t>06/FA</t>
  </si>
  <si>
    <t>Jones, Felix</t>
  </si>
  <si>
    <t>Jenkins, Mike</t>
  </si>
  <si>
    <t>Scandrick, Orlando</t>
  </si>
  <si>
    <t>Ball, Alan</t>
  </si>
  <si>
    <t>Jackson, D'Qwell</t>
  </si>
  <si>
    <t>Fasano, Anthony</t>
  </si>
  <si>
    <t>Carpenter, Bobby</t>
  </si>
  <si>
    <t>Marshall, Brandon</t>
  </si>
  <si>
    <t>David Anderson, WR HOU</t>
  </si>
  <si>
    <t>Rocky Boiman, LB KC</t>
  </si>
  <si>
    <t>Jon Alston, LB OAK</t>
  </si>
  <si>
    <t>Adam Carriker, DT STL</t>
  </si>
  <si>
    <t>Tyrone Carter, DB PIT</t>
  </si>
  <si>
    <t>Marques Murrell, DE/LB NYJ</t>
  </si>
  <si>
    <t>Larry Izzo ILB NE</t>
  </si>
  <si>
    <t>Alex Stepanovich, C ATL</t>
  </si>
  <si>
    <t>Quinton Ganther, RB TEN</t>
  </si>
  <si>
    <t>DONE</t>
  </si>
  <si>
    <t>Will Allen, DB MIA</t>
  </si>
  <si>
    <t>Reggie Torbor, LB MIA</t>
  </si>
  <si>
    <t>Stanford Routt, DB OAK</t>
  </si>
  <si>
    <t>Jerry Porter, WR JAX</t>
  </si>
  <si>
    <t>Jeremy Mincey, LB JAX</t>
  </si>
  <si>
    <t>Alan Branch, DT ARI</t>
  </si>
  <si>
    <t>04/1 (6)</t>
  </si>
  <si>
    <t>Deltha O'Neal, DB ATL</t>
  </si>
  <si>
    <t>Seth McKinney, C/G CLE</t>
  </si>
  <si>
    <t>Fred Davis, TE WAS</t>
  </si>
  <si>
    <t>Abdul Hodge, LB CIN</t>
  </si>
  <si>
    <t>Billy McMullen, WR SEA</t>
  </si>
  <si>
    <t>Tony Wragge, C/G SF</t>
  </si>
  <si>
    <t>Mike DeVito, NT/DE NYJ</t>
  </si>
  <si>
    <t>Najeh Davenport, KR GB</t>
  </si>
  <si>
    <t>Kenny Iwebema, CB BUF</t>
  </si>
  <si>
    <t>Steve Johnson, WR BUF</t>
  </si>
  <si>
    <t>Kirk Chambers, T/G Buffalo</t>
  </si>
  <si>
    <t>44. Michigan trades Dallas' 4th round pick in 2010 to Maple Grove for Jacoby Jones</t>
  </si>
  <si>
    <t>45. Dracut trades Dracut's 2010 4th round pick to Las Vegas for Las Vegas' 2010 5th and 6th round picks</t>
  </si>
  <si>
    <t>46. Michigan trades Brady Quinn to Minnesota for Minnesota's 10th round pick in 2010</t>
  </si>
  <si>
    <t>47. Virginia trades Kurt Warner to Michigan for Michigan's 1st round pick in 2011 and 4th round pick in 2010</t>
  </si>
  <si>
    <t>Bradley, Mark</t>
  </si>
  <si>
    <t>Adams, Gaines</t>
  </si>
  <si>
    <t>Harrison, Marcus</t>
  </si>
  <si>
    <t>Woods, Pierre</t>
  </si>
  <si>
    <t>Barber, Dominique</t>
  </si>
  <si>
    <t>Wilhite, Jonathan</t>
  </si>
  <si>
    <t>Akers, David</t>
  </si>
  <si>
    <t>Rolle, Antrel</t>
  </si>
  <si>
    <t>Bridges, Jeremy</t>
  </si>
  <si>
    <t>Leonhard, Jim</t>
  </si>
  <si>
    <t>Brady, Tom</t>
  </si>
  <si>
    <t>Robinson, Dunta</t>
  </si>
  <si>
    <t>04/1 (10)</t>
  </si>
  <si>
    <t>Trufant, Marcus</t>
  </si>
  <si>
    <t>03/1 (11)</t>
  </si>
  <si>
    <t>Wilson, Gibril</t>
  </si>
  <si>
    <t>Odom, Antwan</t>
  </si>
  <si>
    <t>98/6</t>
  </si>
  <si>
    <t>Babin, Jason</t>
  </si>
  <si>
    <t>04/1 (27)</t>
  </si>
  <si>
    <t>Lewis, Michael</t>
  </si>
  <si>
    <t>Ratliff, Jay</t>
  </si>
  <si>
    <t>Canty, Chris</t>
  </si>
  <si>
    <t>Burnett, Kevin</t>
  </si>
  <si>
    <t>04/1 (28)</t>
  </si>
  <si>
    <t>Edwards, Dwan</t>
  </si>
  <si>
    <t>Manning, Eli</t>
  </si>
  <si>
    <t>04/1 (1)</t>
  </si>
  <si>
    <t>04/1 (17)</t>
  </si>
  <si>
    <t>Harris, Tommie</t>
  </si>
  <si>
    <t>04/1 (14)</t>
  </si>
  <si>
    <t>Dale Van Deven</t>
  </si>
  <si>
    <t>573-999-0809 Cell/573-657-0235 Home</t>
  </si>
  <si>
    <t>NFL Team</t>
  </si>
  <si>
    <t>Evans, Jahri</t>
  </si>
  <si>
    <t>Lutui, Deuce</t>
  </si>
  <si>
    <t>Johnson, Tank</t>
  </si>
  <si>
    <t>Brown, Jason</t>
  </si>
  <si>
    <t>McQuistan, Pat</t>
  </si>
  <si>
    <t>Larsen, Spencer</t>
  </si>
  <si>
    <t>Woodyard, Wesley</t>
  </si>
  <si>
    <t>Buchanon, Phillip</t>
  </si>
  <si>
    <t>02/1 (17)</t>
  </si>
  <si>
    <t>Allen, Jason</t>
  </si>
  <si>
    <t>06/1 (16)</t>
  </si>
  <si>
    <t>Gregory, Steve</t>
  </si>
  <si>
    <t>Oliver, Paul</t>
  </si>
  <si>
    <t>Kern, Brett</t>
  </si>
  <si>
    <t>Wolfe, Garrett</t>
  </si>
  <si>
    <t>Walker, Delanie</t>
  </si>
  <si>
    <t>Wiegmann, Casey</t>
  </si>
  <si>
    <t>Nesbit, Jamar</t>
  </si>
  <si>
    <t>Cole, Nick</t>
  </si>
  <si>
    <t>McDonald, Ray</t>
  </si>
  <si>
    <t>Anderson, Charlie</t>
  </si>
  <si>
    <t>Blades, H.B.</t>
  </si>
  <si>
    <t>Harper, Nick</t>
  </si>
  <si>
    <t>Owens, Chris</t>
  </si>
  <si>
    <t>Walker, Vance</t>
  </si>
  <si>
    <t>Adkins, Spencer</t>
  </si>
  <si>
    <t>46. Las Vegas trades Kelvin Hayden and JJ Arrington to New York for Michael Bush and Carlos Rogers</t>
  </si>
  <si>
    <t>Lynch, Marshawn</t>
  </si>
  <si>
    <t>Bernadeau, Mackenzy</t>
  </si>
  <si>
    <t>Goodson, Mike</t>
  </si>
  <si>
    <t>12. Boulder trades Dave Stewart and Boulder's 6th round pickin 2010 to Maple Grove for Bryant McKinnie and James Hall</t>
  </si>
  <si>
    <t>Owens, Terrell</t>
  </si>
  <si>
    <t>Seubert, Rich</t>
  </si>
  <si>
    <t>Stroud, Marcus</t>
  </si>
  <si>
    <t>01/1 (13)</t>
  </si>
  <si>
    <t>Freeney, Dwight</t>
  </si>
  <si>
    <t>02/1 (11)</t>
  </si>
  <si>
    <t>Green, Ahman</t>
  </si>
  <si>
    <t>Muhammad, Muhsin</t>
  </si>
  <si>
    <t>Stuckey, Chansi</t>
  </si>
  <si>
    <t>Stevens, Jerramy</t>
  </si>
  <si>
    <t>Sims, Rob</t>
  </si>
  <si>
    <t>Pace, Orlando</t>
  </si>
  <si>
    <t>Cherilus, Gosder</t>
  </si>
  <si>
    <t>08/1 (17)</t>
  </si>
  <si>
    <t>Schilens, Chaz</t>
  </si>
  <si>
    <t>Brown, Reggie</t>
  </si>
  <si>
    <t>Jones, Levi</t>
  </si>
  <si>
    <t>Barnes, Khalif</t>
  </si>
  <si>
    <t>Alleman, Andy</t>
  </si>
  <si>
    <t>Groves, Quentin</t>
  </si>
  <si>
    <t>Crowder, Tim</t>
  </si>
  <si>
    <t>Alexander, Eric</t>
  </si>
  <si>
    <t>Sanders, James</t>
  </si>
  <si>
    <t>Jennings, Tim</t>
  </si>
  <si>
    <t>Jones, David</t>
  </si>
  <si>
    <t>Routt, Stanford</t>
  </si>
  <si>
    <t>Carr, David</t>
  </si>
  <si>
    <t>Bennett, Michael</t>
  </si>
  <si>
    <t>Smiley, Justin</t>
  </si>
  <si>
    <t>Spencer, Chris</t>
  </si>
  <si>
    <t>Berry, Bertrand</t>
  </si>
  <si>
    <t>Andre Frazier, LB PIT</t>
  </si>
  <si>
    <t>Jamar Nesbit, G NO</t>
  </si>
  <si>
    <t>Sean McHugh, TE/BB PIT</t>
  </si>
  <si>
    <t>Ronald Curry, WR OAK</t>
  </si>
  <si>
    <t>Cody Wallace, C SF</t>
  </si>
  <si>
    <t>Nick Goings, FB CAR</t>
  </si>
  <si>
    <t>Marty Booker, WR CHI</t>
  </si>
  <si>
    <t>Dan Klecko, FB/DT PHI</t>
  </si>
  <si>
    <t>Clifton Ryan, DT STL</t>
  </si>
  <si>
    <t>Marcus Harrison, DT CHI</t>
  </si>
  <si>
    <t>Marques Douglas, DT?DE BAL</t>
  </si>
  <si>
    <t>Spencer Larson, LB DEN</t>
  </si>
  <si>
    <t>Jason Trusnik, LB NYJ</t>
  </si>
  <si>
    <t>Tim Bulman, DE HOU</t>
  </si>
  <si>
    <t>Patrick Thomas, LB KC</t>
  </si>
  <si>
    <t>Jack Williams, DB DEN</t>
  </si>
  <si>
    <t>Mike McGlynn, G/T PHI</t>
  </si>
  <si>
    <t>Devin Thomas, WR WAS</t>
  </si>
  <si>
    <t>Ryan Tucker, G/T CLE</t>
  </si>
  <si>
    <t>Frank Omiyale, T CAR</t>
  </si>
  <si>
    <t>Gary Gibson, DT STL</t>
  </si>
  <si>
    <t>William James, DB JAX</t>
  </si>
  <si>
    <t>Lance Laury, LB SEA</t>
  </si>
  <si>
    <t>Kenny Watson, RB CIN</t>
  </si>
  <si>
    <t>38. Cave Creek trades Greg Olson, Marion Barber and Cave Creek's 1st round pick in 2011 to Virginia for James Harrison and Virginia's 3rd round pick in 2010</t>
  </si>
  <si>
    <t>39. Maple Grove trades Charles Grant to Philadelphia for Philadelphia's 2010 4th and 2010 5th round picks</t>
  </si>
  <si>
    <t>40. Virginia trades Keydrick Vincent to Philadelphia for Jordan Babineaux</t>
  </si>
  <si>
    <t>Folk, Nick</t>
  </si>
  <si>
    <t>Gandy, Dylan</t>
  </si>
  <si>
    <t>Gholston, Vernon</t>
  </si>
  <si>
    <t>Gilmore, John</t>
  </si>
  <si>
    <t>Hayden, Nick</t>
  </si>
  <si>
    <t>Jason Allen, DB MIA</t>
  </si>
  <si>
    <t>Quentin Moses, OLB MIA</t>
  </si>
  <si>
    <t>Charles Spencer, T JAX</t>
  </si>
  <si>
    <t>42. Cave Creek trades Devon Bess to Atlanta for Steve Slaton</t>
  </si>
  <si>
    <t>43. Cave Creek trades Matt Leinart and Cave Creek's 6th round pick in 2010 to Tokyo for Tokyo's 2011 10th round pick</t>
  </si>
  <si>
    <t>Lynch, Corey</t>
  </si>
  <si>
    <t>Mays, Taylor</t>
  </si>
  <si>
    <t>McClendon, Jacques</t>
  </si>
  <si>
    <t>McCoy, Anthony</t>
  </si>
  <si>
    <t>McCray, Danny</t>
  </si>
  <si>
    <t>McGee, Stephen</t>
  </si>
  <si>
    <t>McManis, Sherrick</t>
  </si>
  <si>
    <t>Middleton, William</t>
  </si>
  <si>
    <t>Moore, D.J.</t>
  </si>
  <si>
    <t>Moore, Kareem</t>
  </si>
  <si>
    <t>Moore, Marlon</t>
  </si>
  <si>
    <t>Morrah, Cameron</t>
  </si>
  <si>
    <t>Mosley, C.J.</t>
  </si>
  <si>
    <t>Nading, Jesse</t>
  </si>
  <si>
    <t>Neblett, Andre</t>
  </si>
  <si>
    <t>Nugent, Mike</t>
  </si>
  <si>
    <t>07/4supp</t>
  </si>
  <si>
    <t>Orlovsky, Dan</t>
  </si>
  <si>
    <t>Otto, Michael</t>
  </si>
  <si>
    <t>Piscitelli, Sabby</t>
  </si>
  <si>
    <t>Rayner, Dave</t>
  </si>
  <si>
    <t>Rosenfels, Sage</t>
  </si>
  <si>
    <t>Rucker, Frostee</t>
  </si>
  <si>
    <t>Schillinger, Shann</t>
  </si>
  <si>
    <t>Scifres, Mike</t>
  </si>
  <si>
    <t>Clemens, Kellen</t>
  </si>
  <si>
    <t>Lloyd, Brandon</t>
  </si>
  <si>
    <t>Jones, Mark</t>
  </si>
  <si>
    <t>Idonije, Israel</t>
  </si>
  <si>
    <t>Williams, Corey</t>
  </si>
  <si>
    <t>Barnes, Antwan</t>
  </si>
  <si>
    <t>Considine, Sean</t>
  </si>
  <si>
    <t>Ndukwe, Chinedum</t>
  </si>
  <si>
    <t>Turk, Matt</t>
  </si>
  <si>
    <t>Lee, Donald</t>
  </si>
  <si>
    <t>Hunter, Wayne</t>
  </si>
  <si>
    <t>Wrotto, Mansfield</t>
  </si>
  <si>
    <t>Kennedy, Jimmy</t>
  </si>
  <si>
    <t>03/1 (12)</t>
  </si>
  <si>
    <t>Harris, Marques</t>
  </si>
  <si>
    <t>Volek, Billy</t>
  </si>
  <si>
    <t>Gradkowski, Bruce</t>
  </si>
  <si>
    <t>Forte', Matt</t>
  </si>
  <si>
    <t>Lewis, Greg</t>
  </si>
  <si>
    <t>Furrey, Mike</t>
  </si>
  <si>
    <t>Leckey, Nick</t>
  </si>
  <si>
    <t>Balmer, Kentwan</t>
  </si>
  <si>
    <t>Lenon, Paris</t>
  </si>
  <si>
    <t>Kehl, Bryan</t>
  </si>
  <si>
    <t>Beisel, Monty</t>
  </si>
  <si>
    <t>Ware, Matt</t>
  </si>
  <si>
    <t>Graham, Ben</t>
  </si>
  <si>
    <t>Moore, Matt</t>
  </si>
  <si>
    <t>Vickers, Lawrence</t>
  </si>
  <si>
    <t>Higgins, Johnnie</t>
  </si>
  <si>
    <t>Stovall, Maurice</t>
  </si>
  <si>
    <t>Witten, Jason</t>
  </si>
  <si>
    <t>Satele, Samson</t>
  </si>
  <si>
    <t>49. Big Grove trades Albert Haynesworth and Big Groves 3rd round pick in 2012 to Phoenix for Jason Jones</t>
  </si>
  <si>
    <t>ANN</t>
    <phoneticPr fontId="0" type="noConversion"/>
  </si>
  <si>
    <t>BEA</t>
    <phoneticPr fontId="0" type="noConversion"/>
  </si>
  <si>
    <t>BLD</t>
    <phoneticPr fontId="0" type="noConversion"/>
  </si>
  <si>
    <t>WR</t>
    <phoneticPr fontId="53" type="noConversion"/>
  </si>
  <si>
    <t>Barnidge, Gary</t>
  </si>
  <si>
    <t>Schwartz, Geoff</t>
  </si>
  <si>
    <t>57. Tokyo trades its 6th round pick in 2011 to Hattiesburgh for Hattiesburgh's 7th round pick in 2010</t>
  </si>
  <si>
    <t>58. Tokyo trades it's 8th and 9th round picks in 2010 to Big Grove for Big Grove's 7th round pick in 2010 and 10th round pick in 2011</t>
  </si>
  <si>
    <t>Wilkerson, Jimmy</t>
  </si>
  <si>
    <t>Smith, Robaire</t>
  </si>
  <si>
    <t>Thornton, David</t>
  </si>
  <si>
    <t>Dizon, Jordon</t>
  </si>
  <si>
    <t>Bulger, Marc</t>
  </si>
  <si>
    <t>CAVE</t>
    <phoneticPr fontId="0" type="noConversion"/>
  </si>
  <si>
    <t>TOK</t>
    <phoneticPr fontId="0" type="noConversion"/>
  </si>
  <si>
    <t>VER</t>
    <phoneticPr fontId="0" type="noConversion"/>
  </si>
  <si>
    <t>VIR</t>
    <phoneticPr fontId="0" type="noConversion"/>
  </si>
  <si>
    <t xml:space="preserve">1) </t>
    <phoneticPr fontId="53" type="noConversion"/>
  </si>
  <si>
    <t xml:space="preserve">2) </t>
    <phoneticPr fontId="53" type="noConversion"/>
  </si>
  <si>
    <t xml:space="preserve">3) </t>
    <phoneticPr fontId="53" type="noConversion"/>
  </si>
  <si>
    <t xml:space="preserve">4) </t>
    <phoneticPr fontId="53" type="noConversion"/>
  </si>
  <si>
    <t>Must convert the ALL sheet to unique positions</t>
    <phoneticPr fontId="53" type="noConversion"/>
  </si>
  <si>
    <t>Brooks, Ahmad</t>
  </si>
  <si>
    <t>06/3Supp</t>
  </si>
  <si>
    <t>Wade, Jonathan</t>
  </si>
  <si>
    <t>Kasay, John</t>
  </si>
  <si>
    <t>Abdullah, Husain</t>
  </si>
  <si>
    <t>Adams, Mike</t>
  </si>
  <si>
    <t>Alexander, Lorenzo</t>
  </si>
  <si>
    <t>Bajema, Billy</t>
  </si>
  <si>
    <t>Becht, Anthony</t>
  </si>
  <si>
    <t>Bentley, Kevin</t>
  </si>
  <si>
    <t>33. Dracut trades it's 2010 1st round pick (14th overall) and River City's 8th round pick to Rochester for Rochester's 3rd round pick in 2010 and Rochester's 1st round pick in 2011</t>
  </si>
  <si>
    <t>35. Tokyo trades Michael Turner and Louis Delmas to Rochester for Ray Rice and Ray Malauga</t>
  </si>
  <si>
    <t>36. Miami trades Miami's 2010 2nd round pick and 2010 3rd round pick to Maple Grove for Maple Grove's 2010 2nd round pick</t>
  </si>
  <si>
    <t>37. Phoenix trades their 2010 4th round pick to Hattiesberg for Demorrio Williams</t>
  </si>
  <si>
    <t>ROSTER REQUIREMENTS</t>
    <phoneticPr fontId="53" type="noConversion"/>
  </si>
  <si>
    <t>FB+BB</t>
    <phoneticPr fontId="53" type="noConversion"/>
  </si>
  <si>
    <t>Hayward, Adam</t>
  </si>
  <si>
    <t>Heyer, Stephon</t>
  </si>
  <si>
    <t>Hilliard, Corey</t>
  </si>
  <si>
    <t>Hodges, Reggie</t>
  </si>
  <si>
    <t>Hughes, Dante</t>
  </si>
  <si>
    <t>Humber, Ramon</t>
  </si>
  <si>
    <t>Ihedigbo, James</t>
  </si>
  <si>
    <t>James, Javarris</t>
  </si>
  <si>
    <t>Jamison, Tim</t>
  </si>
  <si>
    <t>09/3supp</t>
  </si>
  <si>
    <t>Jean-Gilles, Max</t>
  </si>
  <si>
    <t>Johnson, Gartrell</t>
  </si>
  <si>
    <t>Koenen, Michael</t>
  </si>
  <si>
    <t>Lang, Brandon</t>
  </si>
  <si>
    <t>Langford, Reshard</t>
  </si>
  <si>
    <t>Lee, Patrick</t>
  </si>
  <si>
    <t>Lewis, Roy</t>
  </si>
  <si>
    <t>Postion 2 - leave 1st col alone</t>
    <phoneticPr fontId="53" type="noConversion"/>
  </si>
  <si>
    <t xml:space="preserve">5) </t>
    <phoneticPr fontId="53" type="noConversion"/>
  </si>
  <si>
    <t xml:space="preserve">6) </t>
    <phoneticPr fontId="53" type="noConversion"/>
  </si>
  <si>
    <t>Scott, Darrion</t>
  </si>
  <si>
    <t>Senn, Jordan</t>
  </si>
  <si>
    <t>02/1 (26)</t>
  </si>
  <si>
    <t>Shuler, Mickey</t>
  </si>
  <si>
    <t>Skuta, Dan</t>
  </si>
  <si>
    <t>Smith, Troy</t>
  </si>
  <si>
    <t>Spach, Stephen</t>
  </si>
  <si>
    <t>Stallworth, Donte</t>
  </si>
  <si>
    <t>02/1 (13)</t>
  </si>
  <si>
    <t>Stewart, Darian</t>
  </si>
  <si>
    <t>Strickland, Donald</t>
  </si>
  <si>
    <t>Te'o-Nesheim, Daniel</t>
  </si>
  <si>
    <t>Torrence, Leigh</t>
  </si>
  <si>
    <t>Toston, Keith</t>
  </si>
  <si>
    <t>Tucker, Jyles</t>
  </si>
  <si>
    <t>Walker, Frank</t>
  </si>
  <si>
    <t>Wendling, John</t>
  </si>
  <si>
    <t>Whimper, Guy</t>
  </si>
  <si>
    <t>02/1 (8)</t>
  </si>
  <si>
    <t>Wilson, CJ</t>
  </si>
  <si>
    <t>Woods, Al</t>
  </si>
  <si>
    <t>Mike Brisiel, OG/C HOU</t>
  </si>
  <si>
    <t>Richie Incognito, LG STL</t>
  </si>
  <si>
    <t>Pat Sims, DT CIN</t>
  </si>
  <si>
    <t>Chansi Stuckey, WR NYJ</t>
  </si>
  <si>
    <t>45. Vero Beach sends Jonathan Scott to Indiana for Robert Royal</t>
  </si>
  <si>
    <t>46. St. Paul trades Pisa Tinoisamoa to Boulder for Quincy Black and Boulder's 7th round pick in 2012</t>
  </si>
  <si>
    <t>47. Michigan trades Brodney Pool to Syracuse for Chris Houston</t>
  </si>
  <si>
    <t>48. Tokyo trades Rex Hadnot to Rochester for Stephen Neal</t>
  </si>
  <si>
    <t>92. Dracut trades Bradley Fletcher to Cleveland for Buster Skrine</t>
  </si>
  <si>
    <t>93. Dallas trades Kenny Britt to Beach City for Andrew Hawkins</t>
  </si>
  <si>
    <t>BEA</t>
  </si>
  <si>
    <t>Goodwin, Marquise</t>
  </si>
  <si>
    <t>Poyer, Jordan</t>
  </si>
  <si>
    <t>Whittaker, Fozzy</t>
  </si>
  <si>
    <t>Beasley, Cole</t>
  </si>
  <si>
    <t>Williams, Terrance</t>
  </si>
  <si>
    <t>Ross, Jeremy</t>
  </si>
  <si>
    <t>Franklin, Johnathan</t>
  </si>
  <si>
    <t>Hyde, Micah</t>
  </si>
  <si>
    <t>Whalen, Griff</t>
  </si>
  <si>
    <t>Burton, Stephen</t>
  </si>
  <si>
    <t>Sanders, Ace</t>
  </si>
  <si>
    <t>Todman, Jordan</t>
  </si>
  <si>
    <t>Davis, Knile</t>
  </si>
  <si>
    <t>Patterson, Cordarrelle</t>
  </si>
  <si>
    <t>Boyce, Josh</t>
  </si>
  <si>
    <t>Cox, Michael</t>
  </si>
  <si>
    <t>Jernigan, Jerrel</t>
  </si>
  <si>
    <t>Jones, Taiwan</t>
  </si>
  <si>
    <t>Allen, Keenan</t>
  </si>
  <si>
    <t>Kearse, Jermaine</t>
  </si>
  <si>
    <t>Austin, Tavon</t>
  </si>
  <si>
    <t>Cunningham, Benny</t>
  </si>
  <si>
    <t>Page, Eric</t>
  </si>
  <si>
    <t>Aaitui, Isaako</t>
  </si>
  <si>
    <t>Acho, Emmanuel</t>
  </si>
  <si>
    <t>Addae, Jahleel</t>
  </si>
  <si>
    <t>Alford, Robert</t>
  </si>
  <si>
    <t>Allen, Ryan</t>
  </si>
  <si>
    <t>Alonso, Kiko</t>
  </si>
  <si>
    <t>Amerson, David</t>
  </si>
  <si>
    <t>Ansah, Ezekiel</t>
  </si>
  <si>
    <t>Arkin, David</t>
  </si>
  <si>
    <t>Armstead, Terron</t>
  </si>
  <si>
    <t>Armstrong, Ray-Ray</t>
  </si>
  <si>
    <t>Arnfelt, Brian</t>
  </si>
  <si>
    <t>Asiata, Matt</t>
  </si>
  <si>
    <t>Baca, Jeff</t>
  </si>
  <si>
    <t>Bailey, Stedman</t>
  </si>
  <si>
    <t>Baker, Chase</t>
  </si>
  <si>
    <t>T End</t>
  </si>
  <si>
    <t>Baker, Edwin</t>
  </si>
  <si>
    <t>Bakhtiari, David</t>
  </si>
  <si>
    <t>Baldwin, Jonathan</t>
  </si>
  <si>
    <t>Ball, Montee</t>
  </si>
  <si>
    <t>Banjo, Chris</t>
  </si>
  <si>
    <t>Banks, Johnthan</t>
  </si>
  <si>
    <t>Barbre, Allen</t>
  </si>
  <si>
    <t>Barkley, Matt</t>
  </si>
  <si>
    <t>Barner, Kenjon</t>
  </si>
  <si>
    <t>Barnes, Tim</t>
  </si>
  <si>
    <t>Bartu, Joplo</t>
  </si>
  <si>
    <t>Bass, David</t>
  </si>
  <si>
    <t>Bates, Daren</t>
  </si>
  <si>
    <t>Bell, Le'Veon</t>
  </si>
  <si>
    <t>Bentley, Bill</t>
  </si>
  <si>
    <t>Bernard, Giovani</t>
  </si>
  <si>
    <t>Blake, Antwon</t>
  </si>
  <si>
    <t>Boggs, Taylor</t>
  </si>
  <si>
    <t>Bohanon, Tommy</t>
  </si>
  <si>
    <t>Bond, Travis</t>
  </si>
  <si>
    <t>Bostic, Jon</t>
  </si>
  <si>
    <t>Bowie, Michael</t>
  </si>
  <si>
    <t>Boyd, Josh</t>
  </si>
  <si>
    <t>Boykin, Jarrett</t>
  </si>
  <si>
    <t>Brenner, Sam</t>
  </si>
  <si>
    <t>T G TE</t>
  </si>
  <si>
    <t>Brown, Arthur</t>
  </si>
  <si>
    <t>Brown, Jaron</t>
  </si>
  <si>
    <t>Brown, Marlon</t>
  </si>
  <si>
    <t>Brown, Mike</t>
  </si>
  <si>
    <t>Brown, Omar</t>
  </si>
  <si>
    <t>Bryant, Armonty</t>
  </si>
  <si>
    <t>Buchanan, Michael</t>
  </si>
  <si>
    <t>Bullock, Randy</t>
  </si>
  <si>
    <t>Burnett, Kaelin</t>
  </si>
  <si>
    <t>Bush, Josh</t>
  </si>
  <si>
    <t>Butler, Brice</t>
  </si>
  <si>
    <t>Butler, Rashad</t>
  </si>
  <si>
    <t>Carder, Tank</t>
  </si>
  <si>
    <t>Carmichael, Roc</t>
  </si>
  <si>
    <t>TE FB</t>
  </si>
  <si>
    <t>Catapano, Mike</t>
  </si>
  <si>
    <t>Chandler, Nate</t>
  </si>
  <si>
    <t>RG T</t>
  </si>
  <si>
    <t>Chapman, Josh</t>
  </si>
  <si>
    <t>Charles, Stefan</t>
  </si>
  <si>
    <t>Cohen, Landon</t>
  </si>
  <si>
    <t>Cole, Audie</t>
  </si>
  <si>
    <t>Coleman, Derrick</t>
  </si>
  <si>
    <t>Collins, Jamie</t>
  </si>
  <si>
    <t>Compton, Tom</t>
  </si>
  <si>
    <t>Cooper, Josh</t>
  </si>
  <si>
    <t>Cooper, Marcus</t>
  </si>
  <si>
    <t>Cyprien, Johnathan</t>
  </si>
  <si>
    <t>Davis, Dominique</t>
  </si>
  <si>
    <t>Davis, Ryan</t>
  </si>
  <si>
    <t>Davis, Troy</t>
  </si>
  <si>
    <t>Demens, Kenny</t>
  </si>
  <si>
    <t>Develin, James</t>
  </si>
  <si>
    <t>Dial, Quinton</t>
  </si>
  <si>
    <t>DiManche, Jayson</t>
  </si>
  <si>
    <t>DiMarco, Patrick</t>
  </si>
  <si>
    <t>Dobson, Aaron</t>
  </si>
  <si>
    <t>Doyle, Jack</t>
  </si>
  <si>
    <t>Dray, Jim</t>
  </si>
  <si>
    <t>Edwards, Lavar</t>
  </si>
  <si>
    <t>Egnew, Michael</t>
  </si>
  <si>
    <t>Eifert, Tyler</t>
  </si>
  <si>
    <t>Elam, Matt</t>
  </si>
  <si>
    <t>Ellington, Andre</t>
  </si>
  <si>
    <t>Ertz, Zach</t>
  </si>
  <si>
    <t>Escobar, Gavin</t>
  </si>
  <si>
    <t>Eubanks, Darius</t>
  </si>
  <si>
    <t>Evans, Josh</t>
  </si>
  <si>
    <t>Fanaika, Paul</t>
  </si>
  <si>
    <t>Fangupo, Hebron</t>
  </si>
  <si>
    <t>Fauria, Joseph</t>
  </si>
  <si>
    <t>Fisher, Eric</t>
  </si>
  <si>
    <t>Floyd, Sharrif</t>
  </si>
  <si>
    <t>Fluker, D.J.</t>
  </si>
  <si>
    <t>Folkerts, Brian</t>
  </si>
  <si>
    <t>Ford, Michael</t>
  </si>
  <si>
    <t>Foster, Glenn</t>
  </si>
  <si>
    <t>Franklin, Jerry</t>
  </si>
  <si>
    <t>Frederick, Travis</t>
  </si>
  <si>
    <t>Frey, Isaiah</t>
  </si>
  <si>
    <t>Garvin, Terence</t>
  </si>
  <si>
    <t>Geathers, Kwame</t>
  </si>
  <si>
    <t>Gettis, Adam</t>
  </si>
  <si>
    <t>Ghee, Brandon</t>
  </si>
  <si>
    <t>Gholston, William</t>
  </si>
  <si>
    <t>Gilkey, Garrett</t>
  </si>
  <si>
    <t>Glaud, Ka'Lial</t>
  </si>
  <si>
    <t>Glennon, Mike</t>
  </si>
  <si>
    <t>Gooden, Zaviar</t>
  </si>
  <si>
    <t>Goodin, Stephen</t>
  </si>
  <si>
    <t>Goodman, Malliciah</t>
  </si>
  <si>
    <t>Gragg, Chris</t>
  </si>
  <si>
    <t>Gratz, Dwayne</t>
  </si>
  <si>
    <t>Gray, Cyrus</t>
  </si>
  <si>
    <t>Green, Ladarius</t>
  </si>
  <si>
    <t>Greene, Khaseem</t>
  </si>
  <si>
    <t>Greenwood, Chris</t>
  </si>
  <si>
    <t>Griffin, Ryan</t>
  </si>
  <si>
    <t>Grimes, Jonathan</t>
  </si>
  <si>
    <t>Gumbs, Jose</t>
  </si>
  <si>
    <t>Gunn, Harland</t>
  </si>
  <si>
    <t>Guy, Winston</t>
  </si>
  <si>
    <t>Hankins, Johnathan</t>
  </si>
  <si>
    <t>Harkey, Cory</t>
  </si>
  <si>
    <t>Harmon, Duron</t>
  </si>
  <si>
    <t>Harrison, Damon</t>
  </si>
  <si>
    <t>Hayden, D.J.</t>
  </si>
  <si>
    <t>Hazel, Paul</t>
  </si>
  <si>
    <t>Heath, Jeff</t>
  </si>
  <si>
    <t>Hemingway, Junior</t>
  </si>
  <si>
    <t>Hicks, Akiem</t>
  </si>
  <si>
    <t>Hill, Jordan</t>
  </si>
  <si>
    <t>Holloman, DeVonte</t>
  </si>
  <si>
    <t>Holmes, Andre</t>
  </si>
  <si>
    <t>Holmes, Khaled</t>
  </si>
  <si>
    <t>Holmes, Lamar</t>
  </si>
  <si>
    <t>Hopkins, DeAndre</t>
  </si>
  <si>
    <t>Horton, Wes</t>
  </si>
  <si>
    <t>Howell, Delano</t>
  </si>
  <si>
    <t>Hunt, Margus</t>
  </si>
  <si>
    <t>Hunter, Justin</t>
  </si>
  <si>
    <t>Ihenacho, Duke</t>
  </si>
  <si>
    <t>Iloka, George</t>
  </si>
  <si>
    <t>James, Mike</t>
  </si>
  <si>
    <t>Jefferson, Tony</t>
  </si>
  <si>
    <t>Jefferson, Willie</t>
  </si>
  <si>
    <t>Jenkins, A.J.</t>
  </si>
  <si>
    <t>Jenkins, Brandon</t>
  </si>
  <si>
    <t>Jenkins, Jelani</t>
  </si>
  <si>
    <t>Jenkins, John</t>
  </si>
  <si>
    <t>Jerod-Eddie, Tony</t>
  </si>
  <si>
    <t>Johnson, Cam</t>
  </si>
  <si>
    <t>Johnson, Darius</t>
  </si>
  <si>
    <t>Johnson, Dennis</t>
  </si>
  <si>
    <t>Johnson, Lane</t>
  </si>
  <si>
    <t>Johnson, Nico</t>
  </si>
  <si>
    <t>Johnson, Rishaw</t>
  </si>
  <si>
    <t>Johnson, Shelton</t>
  </si>
  <si>
    <t>Jolly, Johnny</t>
  </si>
  <si>
    <t>Jones, Abry</t>
  </si>
  <si>
    <t>Jones, Chris</t>
  </si>
  <si>
    <t>Jones, Chris D.</t>
  </si>
  <si>
    <t>Jones, Colin</t>
  </si>
  <si>
    <t>Jones, Datone</t>
  </si>
  <si>
    <t>Jones, Jarvis</t>
  </si>
  <si>
    <t>Jordan, Dion</t>
  </si>
  <si>
    <t>Keenum, Case</t>
  </si>
  <si>
    <t>King, Marquette</t>
  </si>
  <si>
    <t>Klein, A.J.</t>
  </si>
  <si>
    <t>Kline, Josh</t>
  </si>
  <si>
    <t>Knott, Jake</t>
  </si>
  <si>
    <t>Kush, Eric</t>
  </si>
  <si>
    <t>Lacy, Eddie</t>
  </si>
  <si>
    <t>Lanning, Spencer</t>
  </si>
  <si>
    <t>Lansanah, Danny</t>
  </si>
  <si>
    <t>Lattimore, Jamari</t>
  </si>
  <si>
    <t>Lawrence, Cameron</t>
  </si>
  <si>
    <t>Leary, Ronald</t>
  </si>
  <si>
    <t>Lelito, Tim</t>
  </si>
  <si>
    <t>Lemonier, Corey</t>
  </si>
  <si>
    <t>Lester, Robert</t>
  </si>
  <si>
    <t>Lewis, Thad</t>
  </si>
  <si>
    <t>Locke, Jeff</t>
  </si>
  <si>
    <t>Logan, Bennie</t>
  </si>
  <si>
    <t>Long, Kyle</t>
  </si>
  <si>
    <t>Looney, Joe</t>
  </si>
  <si>
    <t>Lotulelei, John</t>
  </si>
  <si>
    <t>Lotulelei, Star</t>
  </si>
  <si>
    <t>Mady, Lamar</t>
  </si>
  <si>
    <t>Maehl, Jeff</t>
  </si>
  <si>
    <t>Manuel, EJ</t>
  </si>
  <si>
    <t>Marshall, Brandon D.</t>
  </si>
  <si>
    <t>Martin, Eric</t>
  </si>
  <si>
    <t>Martin, Josh</t>
  </si>
  <si>
    <t>Martin, Sam</t>
  </si>
  <si>
    <t>Massaquoi, Jonathan</t>
  </si>
  <si>
    <t>Mathieu, Tyrann</t>
  </si>
  <si>
    <t>Matthews, Cliff</t>
  </si>
  <si>
    <t>Mauti, Michael</t>
  </si>
  <si>
    <t>McCants, Matt</t>
  </si>
  <si>
    <t>McCray, Demetrius</t>
  </si>
  <si>
    <t>McCray, Kelcie</t>
  </si>
  <si>
    <t>McDonald, T.J.</t>
  </si>
  <si>
    <t>McDonald, Vance</t>
  </si>
  <si>
    <t>McFadden, Leon</t>
  </si>
  <si>
    <t>McGee, Brandon</t>
  </si>
  <si>
    <t>McGee, Stacy</t>
  </si>
  <si>
    <t>McGloin, Matt</t>
  </si>
  <si>
    <t>McGrath, Sean</t>
  </si>
  <si>
    <t>McNary, Josh</t>
  </si>
  <si>
    <t>Means, Steven</t>
  </si>
  <si>
    <t>Milliner, Dee</t>
  </si>
  <si>
    <t>Mills, Jordan</t>
  </si>
  <si>
    <t>Mingo, Barkevious</t>
  </si>
  <si>
    <t>Minter, Zach</t>
  </si>
  <si>
    <t>Moch, Dontay</t>
  </si>
  <si>
    <t>Mohamed, Mike</t>
  </si>
  <si>
    <t>Moody, Nick</t>
  </si>
  <si>
    <t>Mooney, Collin</t>
  </si>
  <si>
    <t>Moore, Damontre</t>
  </si>
  <si>
    <t>Moore, Sio</t>
  </si>
  <si>
    <t>Mosley, Brandon</t>
  </si>
  <si>
    <t>Motta, Zeke</t>
  </si>
  <si>
    <t>Mulumba, Andy</t>
  </si>
  <si>
    <t>Nixon, Xavier</t>
  </si>
  <si>
    <t>Nowak, Drew</t>
  </si>
  <si>
    <t>Ogletree, Alec</t>
  </si>
  <si>
    <t>Okafor, Alex</t>
  </si>
  <si>
    <t>Olawale, Jamize</t>
  </si>
  <si>
    <t>Owusu, Chris</t>
  </si>
  <si>
    <t>Ozougwu, Cheta</t>
  </si>
  <si>
    <t>Palmer, Nate</t>
  </si>
  <si>
    <t>Pendleton, Jeris</t>
  </si>
  <si>
    <t>Pleasant, Eddie</t>
  </si>
  <si>
    <t>Polk, Chris</t>
  </si>
  <si>
    <t>Posey, Julian</t>
  </si>
  <si>
    <t>Powell, Ty</t>
  </si>
  <si>
    <t>Pugh, Justin</t>
  </si>
  <si>
    <t>Quigley, Ryan</t>
  </si>
  <si>
    <t>Rainey, Bobby</t>
  </si>
  <si>
    <t>Rambo, Bacarri</t>
  </si>
  <si>
    <t>Randle, Joseph</t>
  </si>
  <si>
    <t>Ratliff, Jeremiah</t>
  </si>
  <si>
    <t>Rayford, Caesar</t>
  </si>
  <si>
    <t>Reddick, Kevin</t>
  </si>
  <si>
    <t>Reed, Jordan</t>
  </si>
  <si>
    <t>Reid, Eric</t>
  </si>
  <si>
    <t>G TE</t>
  </si>
  <si>
    <t>Reynolds, LaRoy</t>
  </si>
  <si>
    <t>Rhodes, Xavier</t>
  </si>
  <si>
    <t>Richardson, Sheldon</t>
  </si>
  <si>
    <t>Riddick, Theo</t>
  </si>
  <si>
    <t>Rivera, Mychal</t>
  </si>
  <si>
    <t>Rivers, Gerald</t>
  </si>
  <si>
    <t>Robey, Nickell</t>
  </si>
  <si>
    <t>Robinson, Denard</t>
  </si>
  <si>
    <t>Robinson, Khiry</t>
  </si>
  <si>
    <t>Robinson, Ryan</t>
  </si>
  <si>
    <t>Robinson, Trenton</t>
  </si>
  <si>
    <t>Rogers, Da'Rick</t>
  </si>
  <si>
    <t>Ryan, Logan</t>
  </si>
  <si>
    <t>Schaffer, J.K.</t>
  </si>
  <si>
    <t>Schraeder, Ryan</t>
  </si>
  <si>
    <t>Schwenke, Brian</t>
  </si>
  <si>
    <t>Scott, Chris</t>
  </si>
  <si>
    <t>Sendejo, Andrew</t>
  </si>
  <si>
    <t>Short, Kawann</t>
  </si>
  <si>
    <t>Simms, Matt</t>
  </si>
  <si>
    <t>Sims, Dion</t>
  </si>
  <si>
    <t>Slay, Darius</t>
  </si>
  <si>
    <t>Smith, Alfonso</t>
  </si>
  <si>
    <t>Smith, Geno</t>
  </si>
  <si>
    <t>Spence, Akeem</t>
  </si>
  <si>
    <t>Square, Damion</t>
  </si>
  <si>
    <t>Stacy, Zac</t>
  </si>
  <si>
    <t>Stafford, Daimion</t>
  </si>
  <si>
    <t>Stewart, Jeremy</t>
  </si>
  <si>
    <t>Stills, Kenny</t>
  </si>
  <si>
    <t>Stingily, Byron</t>
  </si>
  <si>
    <t>Sturgis, Caleb</t>
  </si>
  <si>
    <t>Summers, Frank</t>
  </si>
  <si>
    <t>Swearinger, D.J.</t>
  </si>
  <si>
    <t>Ta'amu, Alameda</t>
  </si>
  <si>
    <t>Tandy, Keith</t>
  </si>
  <si>
    <t>Tanner, Phillip</t>
  </si>
  <si>
    <t>Tarpinian, Jeff</t>
  </si>
  <si>
    <t>Ta'ufoou, Will</t>
  </si>
  <si>
    <t>Taylor, Devin</t>
  </si>
  <si>
    <t>Taylor, Jamar</t>
  </si>
  <si>
    <t>Taylor, Kerry</t>
  </si>
  <si>
    <t>Taylor, Lane</t>
  </si>
  <si>
    <t>Taylor, Phil</t>
  </si>
  <si>
    <t>Taylor, Stepfan</t>
  </si>
  <si>
    <t>Te'o, Manti</t>
  </si>
  <si>
    <t>Thomas, Julius</t>
  </si>
  <si>
    <t>Thomas, Michael</t>
  </si>
  <si>
    <t>Thomas, Shamarko</t>
  </si>
  <si>
    <t>Thompkins, Kenbrell</t>
  </si>
  <si>
    <t>Thornton, Hugh</t>
  </si>
  <si>
    <t>Toilolo, Levine</t>
  </si>
  <si>
    <t>Tolzien, Scott</t>
  </si>
  <si>
    <t>Troutman, Johnnie</t>
  </si>
  <si>
    <t>Trufant, Desmond</t>
  </si>
  <si>
    <t>Tuel, Jeff</t>
  </si>
  <si>
    <t>Tuggle, Justin</t>
  </si>
  <si>
    <t>Tupou, Christian</t>
  </si>
  <si>
    <t>Unga, J.J.</t>
  </si>
  <si>
    <t>Vaccaro, Kenny</t>
  </si>
  <si>
    <t>Vellano, Joe</t>
  </si>
  <si>
    <t>Waddle, LaAdrian</t>
  </si>
  <si>
    <t>Wagner, Ricky</t>
  </si>
  <si>
    <t>Walker, Tyrunn</t>
  </si>
  <si>
    <t>Warford, Larry</t>
  </si>
  <si>
    <t>Warmack, Chance</t>
  </si>
  <si>
    <t>Washington, Brandon</t>
  </si>
  <si>
    <t>Watkins, Rokevious</t>
  </si>
  <si>
    <t>Watson, Menelik</t>
  </si>
  <si>
    <t>Webb, B.W.</t>
  </si>
  <si>
    <t>Werner, Bjoern</t>
  </si>
  <si>
    <t>Wheaton, Markus</t>
  </si>
  <si>
    <t>White, Melvin</t>
  </si>
  <si>
    <t>Whitehead, Tahir</t>
  </si>
  <si>
    <t>LT G</t>
  </si>
  <si>
    <t>Wilber, Kyle</t>
  </si>
  <si>
    <t>Wilcox, J.J.</t>
  </si>
  <si>
    <t>Williams, Brandon</t>
  </si>
  <si>
    <t>Williams, Shawn</t>
  </si>
  <si>
    <t>Williams, Sylvester</t>
  </si>
  <si>
    <t>Williams, Tourek</t>
  </si>
  <si>
    <t>Williams, Vince</t>
  </si>
  <si>
    <t>Willson, Luke</t>
  </si>
  <si>
    <t>Wilson, Kion</t>
  </si>
  <si>
    <t>Wilson, Marquess</t>
  </si>
  <si>
    <t>Winters, Brian</t>
  </si>
  <si>
    <t>Wolff, Earl</t>
  </si>
  <si>
    <t>Woods, Robert</t>
  </si>
  <si>
    <t>Worrilow, Paul</t>
  </si>
  <si>
    <t>Wreh-Wilson, Blidi</t>
  </si>
  <si>
    <t>Wright, Tim</t>
  </si>
  <si>
    <t>13/2</t>
  </si>
  <si>
    <t>13/FA</t>
  </si>
  <si>
    <t>13/3</t>
  </si>
  <si>
    <t>13/7</t>
  </si>
  <si>
    <t>13/4</t>
  </si>
  <si>
    <t>13/1 (3)</t>
  </si>
  <si>
    <t>13/6</t>
  </si>
  <si>
    <t>13/1 (9)</t>
  </si>
  <si>
    <t>13/1 (13)</t>
  </si>
  <si>
    <t>13/5</t>
  </si>
  <si>
    <t>13/1 (21)</t>
  </si>
  <si>
    <t>Shaffer, J.K.</t>
  </si>
  <si>
    <t>13/1 (6)</t>
  </si>
  <si>
    <t>13/1 (17)</t>
  </si>
  <si>
    <t>13/1 (27)</t>
  </si>
  <si>
    <t>13/1 (24)</t>
  </si>
  <si>
    <t>13/1 (10)</t>
  </si>
  <si>
    <t>13/1 (28)</t>
  </si>
  <si>
    <t>12/1 (30)</t>
  </si>
  <si>
    <t>13/1 (12)</t>
  </si>
  <si>
    <t>13/1 (11)</t>
  </si>
  <si>
    <t>13/1 (22)</t>
  </si>
  <si>
    <t>13/1 (14)</t>
  </si>
  <si>
    <t>13/1 (20)</t>
  </si>
  <si>
    <t>13/1 (31)</t>
  </si>
  <si>
    <t>13FA</t>
  </si>
  <si>
    <t>13/1 (5)</t>
  </si>
  <si>
    <t>13/1 (26)</t>
  </si>
  <si>
    <t>13/1 (29)</t>
  </si>
  <si>
    <t>13/1 (23)</t>
  </si>
  <si>
    <t>13/1 (25)</t>
  </si>
  <si>
    <t>13/1 (15)</t>
  </si>
  <si>
    <t>13/1 (19)</t>
  </si>
  <si>
    <t>13/1 (4)</t>
  </si>
  <si>
    <t>13/1 (8)</t>
  </si>
  <si>
    <t>13/1 (30)</t>
  </si>
  <si>
    <t>13/1 (18)</t>
  </si>
  <si>
    <t>Anger, Brian</t>
  </si>
  <si>
    <t>13/1 (32)</t>
  </si>
  <si>
    <t>13/1 (16)</t>
  </si>
  <si>
    <t>riverdoeg14@outlook.com</t>
  </si>
  <si>
    <t>2014 SEASON SFFDL ROOKIE DRAFT</t>
  </si>
  <si>
    <t>810-355-8509</t>
  </si>
  <si>
    <t>mrnicholas93@yahoo.com</t>
  </si>
  <si>
    <t>(Was Dracut)</t>
  </si>
  <si>
    <t>Buffalo (Was Dracut)</t>
  </si>
  <si>
    <t>1. Tokyo trades Peyton Manning, Erik Walden, and Chris Harris to Brighton for Brighton's 1st round pick in 2014, Brighton's 2nd round pick in 2015, Phil Taylor, Lamar Houston, Tamba Hali and Leon Hall</t>
  </si>
  <si>
    <t>2. Phoenix trades Mike Brisiel and Leonard Hankerson to River City for Jermon Bushrod</t>
  </si>
  <si>
    <t>WR</t>
  </si>
  <si>
    <t>WR KOR PR</t>
  </si>
  <si>
    <t>WR PR</t>
  </si>
  <si>
    <t>WR KOR</t>
  </si>
  <si>
    <t>HB WR</t>
  </si>
  <si>
    <t>OC @</t>
  </si>
  <si>
    <t>OC @ G</t>
  </si>
  <si>
    <t>RG @</t>
  </si>
  <si>
    <t>LG @</t>
  </si>
  <si>
    <t>LG @ OT</t>
  </si>
  <si>
    <t>G @</t>
  </si>
  <si>
    <t>G @ TE</t>
  </si>
  <si>
    <t>LOT @</t>
  </si>
  <si>
    <t>ROT @</t>
  </si>
  <si>
    <t>OT @</t>
  </si>
  <si>
    <t>OT @ TE</t>
  </si>
  <si>
    <t>OT @ G</t>
  </si>
  <si>
    <t>G @ OC</t>
  </si>
  <si>
    <t>ROT @ G</t>
  </si>
  <si>
    <t>LG @ OC</t>
  </si>
  <si>
    <t>RG @ OC</t>
  </si>
  <si>
    <t>OT @ G TE</t>
  </si>
  <si>
    <t>OT @ G OC</t>
  </si>
  <si>
    <t>S ^</t>
  </si>
  <si>
    <t>FS ^</t>
  </si>
  <si>
    <t>DB ^</t>
  </si>
  <si>
    <t>DB ^ PR</t>
  </si>
  <si>
    <t>DB ^ KOR</t>
  </si>
  <si>
    <t>CB ^</t>
  </si>
  <si>
    <t>RCB ^</t>
  </si>
  <si>
    <t>LCB ^</t>
  </si>
  <si>
    <t>LCB ^ PR</t>
  </si>
  <si>
    <t>SS ^</t>
  </si>
  <si>
    <t>End $</t>
  </si>
  <si>
    <t>End $ OLB</t>
  </si>
  <si>
    <t>RE $</t>
  </si>
  <si>
    <t>RE $ OLB</t>
  </si>
  <si>
    <t>LE $</t>
  </si>
  <si>
    <t>DT $</t>
  </si>
  <si>
    <t>RDT $</t>
  </si>
  <si>
    <t>LDT $</t>
  </si>
  <si>
    <t>End $ DT $</t>
  </si>
  <si>
    <t>NDT $</t>
  </si>
  <si>
    <t>LE $ DT $</t>
  </si>
  <si>
    <t>RE $ NDT $</t>
  </si>
  <si>
    <t>LDT $ End $</t>
  </si>
  <si>
    <t>6. Cave Creek trades Brandon Fusco to Blackburn for Rodney Hudson</t>
  </si>
  <si>
    <t>Nicholas Hall</t>
  </si>
  <si>
    <t>7. Brighton trades Dontari Poe, Devin McCourty, Julio Jones, Dashon Goldson, Jerel Worthy and Tedd Ginn to Cave Creek for Brian Orakpo, Darrelle Revis, Dexter McCluster and Blackburn's 1st round pick in 2014</t>
  </si>
  <si>
    <t>8. Tokyo trades Bradley Fletcher and Stephen Hill to River City for Kendall Hunter</t>
  </si>
  <si>
    <t>CAVE</t>
  </si>
  <si>
    <t>13. Tokyo trades Dannell Ellerbe to Big Grove for Erik Walden</t>
  </si>
  <si>
    <t>(Was Maple Grove)</t>
  </si>
  <si>
    <t>10. Minnesota trades Joe Flacco, Quintin Mikell, and Sammie Lee Hill to Phoenix for D'Qwell Jackson, Ray McDonald and Phoenix's 1st round pick in 2014</t>
  </si>
  <si>
    <t>Minnesota (Was: Maple Grove)</t>
  </si>
  <si>
    <t>11. Phoenix trades Terrell Pryor to Vero for Vero's 6th round pick in 2014</t>
  </si>
  <si>
    <t>BLD</t>
  </si>
  <si>
    <t>13. Cave Creek trades Devon Bess, Dan Carpenter, Devin McCourty and Cave Creek's 1st round pick in 2014 to Buffalo for Chandler Jones, Olivier Vernon, Janoris Jenkins, Mark Barron and Tokyo's 1st and 6th round picks in 2014</t>
  </si>
  <si>
    <t>15. Cave Creek trades Barry Church to Beach City for Jacquizz Rodgers</t>
  </si>
  <si>
    <t>16. Brighton trades BJ Raji and Brighton's 1st round pick in 2015 to Minnesota for Justin Smith</t>
  </si>
  <si>
    <t>18. Rome trades James Carpenter to Minnesota for Mike Adams and Brighton's 4th round pick in 2014</t>
  </si>
  <si>
    <t>19. Rome trades Allan Branch to Boluder for Corey Graham</t>
  </si>
  <si>
    <t>20. Rome trades Stephen Bowen to Boulder for Pat Sims</t>
  </si>
  <si>
    <t>21. Blackburn trades Asante Samuel to Brighton for Mathias Kiwanuka</t>
  </si>
  <si>
    <t>Rebels</t>
  </si>
  <si>
    <t>Joe Golden</t>
  </si>
  <si>
    <t>973-714-2131</t>
  </si>
  <si>
    <t>jgolden21@embarqmail.com</t>
  </si>
  <si>
    <t>(Was Jacksonville)</t>
  </si>
  <si>
    <t>35. St. Paul trades Tony McDaniel, Kyle Arrington and Emmanuel Sanders to Minnesota for Sean Smith and Minnesota's 7th round pick in 2014</t>
  </si>
  <si>
    <t>36. Cave Creek trades Blackburn's 3rd round pick in 2014 to Minnesota for Pierre Thomas</t>
  </si>
  <si>
    <t>37. Tokyo trades Jabaal Sheard and Daryl Smith to Ann Arbor for Lavonte David</t>
  </si>
  <si>
    <t>ANN</t>
  </si>
  <si>
    <t>39. Boulder trades their 4th round pick in 2015 to Cave Creek for Eddie Royal</t>
  </si>
  <si>
    <t>42. Brighton trades Brighton's 9th round pick in 2015 to River City for LaMichael James</t>
  </si>
  <si>
    <t>Jersey</t>
  </si>
  <si>
    <t>Jersey (Was Jacksonville)</t>
  </si>
  <si>
    <t>26. Tokyo trades Phil Taylor, Tokyo's 2nd and 4th round picks in 2014 to Jersey for Haloti Ngata and Jersey's 6th round pick in 2014</t>
  </si>
  <si>
    <t>29. Beach City sends Joe Barksdale and Beach City's 3rd round pick in 2014 to Jersey for David Harris</t>
  </si>
  <si>
    <t>30. Vero trades Ryan Fitzpatrick and Vero's 1st round pick in 2014 to Jersey for Michael Vick, Ben Grubbs, and Brandon LaFell</t>
  </si>
  <si>
    <t>41. Boulder trades Akeem Jordan, Boulder's 6th round pick in 2014 and Boulder's 3rd round pick in 2015 to Jersey for John Greco and Justin Durant</t>
  </si>
  <si>
    <t>44. St. Paul trades Greg Toler to Tokyo for Tokyo's 10th round pick in 2014</t>
  </si>
  <si>
    <t>Denver</t>
  </si>
  <si>
    <t>Denver (Was Michigan)</t>
  </si>
  <si>
    <t>JER</t>
  </si>
  <si>
    <t>45. Jersey trades DeMarco Murray to Virginia for Beach City's 1st round pick in 2014 and Rome's 2nd round pick in 2014</t>
  </si>
  <si>
    <t>46. Brighton trades Tyson Jackson to Virginia for Sean Lee and Virginia's 6th round pick in 2014</t>
  </si>
  <si>
    <t>47. Brighton trades Jared Allen and Brandon Flowers to Virginia for Stephen Tulloch, Barry Cofield and Brighton's 3rd round pick in 2014</t>
  </si>
  <si>
    <t>49. Brighton trades Brandon Mebane to Big Grove for Big Grove's 1st round pick in 2014</t>
  </si>
  <si>
    <t>51. Brighton trades Jericho Cotchery to River City for Cliff Avril</t>
  </si>
  <si>
    <t>53. Vero trades Damian Williams, Junior Gallette and Vero's 1st round pick in 2015 to Big Grove for Larry Fitzgerald, Big Grove's 2nd round pick in 2014, Big Grove's 2nd round pick in 2015</t>
  </si>
  <si>
    <t>54. Cave Creek trades Jacquiz Rodgers to Ann Arbor for Ann Arbor's 3rd round pick in 2014</t>
  </si>
  <si>
    <t>55. Brighton trades Frank Gore to Lake Huron for Lake Huron's 2nd round pick in 2015</t>
  </si>
  <si>
    <t>57. Cave Creek trades Pierre Thomas to Big Grove for Big Grove's 3rd round pick in 2014</t>
  </si>
  <si>
    <t>59. Cave Creek trades Jonathan Hankins to Beach City for Steve McLendon and Cave Creek's 5th round pick in 2014</t>
  </si>
  <si>
    <t>60. Tokyo trades Greg Toler and Ricky-Jean Francois to Big Grove for Big Grove's 4th and 10th round picks in 2014</t>
  </si>
  <si>
    <t>61. Tokyo trades Minnesota's 5th round pick and Antonio Allen to Denver for Lake Huron's 4th round pick and Brighton's 10th round pick</t>
  </si>
  <si>
    <t>62. Cave Creek trades Tokyo's 6th round pick in 2014 and Brighton's 6th round pick in 2014 to Winchester for Winchester's 5th roun pick in 2014</t>
  </si>
  <si>
    <t>MAX</t>
  </si>
  <si>
    <t>Rb Tot</t>
  </si>
  <si>
    <t>64. Cave Creek trades their 8th and 10th round picks in 2014 to Tokyo for Tokyo's 7th and 10th round picks in 2015</t>
  </si>
  <si>
    <t>65. Rome trades Erin Henderson to Brighton for Virginia's 6th round pick in 2014</t>
  </si>
  <si>
    <t>52. Jersey trades Eric Berry to Brighton for Sean Lee and James Laurinitaus</t>
  </si>
  <si>
    <t>67. Rome trades Pat Angerer and Rome's 4th round pick in 2015 to Brighton for Erik Walden</t>
  </si>
  <si>
    <t>68. Jersey trades Sean Lee to Blackburn for Donald Stephenson and Blackburn's 3rd round pick in 2015</t>
  </si>
  <si>
    <t>70. Tokyo trades Erik Pears to Beach City for Desmond Bishop</t>
  </si>
  <si>
    <t>71. Blackburn trades Eli Manning, Jacoby Ford, and Blackburn's 2nd and 4th round picks in 2015 to Virginia for Alex Smith and Robert Woods</t>
  </si>
  <si>
    <t>72. Minnesota trades Josh Morgan and Minnesota's 7th round pick in 2015 to Boulder for Eric Page</t>
  </si>
  <si>
    <t>73. Virginia trades Brandon Flowers and Anquan Boldin to Brighton for Josh Gordy, Markus Wheaton, Beach City's 2nd round pick in 2015 and Rome's 4th round pick in 2015</t>
  </si>
  <si>
    <t>74. Winchester trades LeSean McCoy and Winchester's 3rd round pick in 2015 to Minnesota for Chris Ivory, Matt Asiata, and Minnesota's 1st and 2nd round picks in 2015</t>
  </si>
  <si>
    <t>4. Brighton trades Lamar Miller and Kingsholm' 5th round pick to Blackburn for Frank Gore and Brent Celek</t>
  </si>
  <si>
    <t>12. Boulder trades Paul Posluzny to Kingsholm for Koa Misi</t>
  </si>
  <si>
    <t>56. Cave Creek trades Rob Housler to Kingsholm for Da'Norris Searcy</t>
  </si>
  <si>
    <t>63. Buffalo trades Blackburn's 6th round pick in 2014 to Kingsholm for Kingsholm' 5th and 8th round picks in 2015</t>
  </si>
  <si>
    <t>76. Kingsholm trades Terrance Newman, Da'Quan  Bowers and Kingsholm's 1st and 4th round picks in 2015 to Vero for Dominique Rodgers-Cromartie and Orlando Scandrick</t>
  </si>
  <si>
    <t>75. Kingsholm trades Denard Robinson to Jersey for Boulder's 3rd round pick in 2015 (Jersey drops Larry Dean)</t>
  </si>
  <si>
    <t>6-4</t>
  </si>
  <si>
    <t>0-4</t>
  </si>
  <si>
    <t>0-5</t>
  </si>
  <si>
    <t>0-0</t>
  </si>
  <si>
    <t>4</t>
  </si>
  <si>
    <t>6</t>
  </si>
  <si>
    <t/>
  </si>
  <si>
    <t>4-5</t>
  </si>
  <si>
    <t>5</t>
  </si>
  <si>
    <t>4-0</t>
  </si>
  <si>
    <t>0</t>
  </si>
  <si>
    <t>CB PR</t>
  </si>
  <si>
    <t>LLB End</t>
  </si>
  <si>
    <t>5-4</t>
  </si>
  <si>
    <t>5-6</t>
  </si>
  <si>
    <t>4-6</t>
  </si>
  <si>
    <t>4-4</t>
  </si>
  <si>
    <t>6-6</t>
  </si>
  <si>
    <t>6-5</t>
  </si>
  <si>
    <t>5-5</t>
  </si>
  <si>
    <t>ROLB End</t>
  </si>
  <si>
    <t>Dowling, Ras-I</t>
  </si>
  <si>
    <t>Bair, Brandon</t>
  </si>
  <si>
    <t>Miller, Gabe</t>
  </si>
  <si>
    <t>OLB ILB</t>
  </si>
  <si>
    <t>RE T</t>
  </si>
  <si>
    <t>Levine, Anthony</t>
  </si>
  <si>
    <t>6-0</t>
  </si>
  <si>
    <t>Lumpkin, Ricky</t>
  </si>
  <si>
    <t>Jacobs, Ben</t>
  </si>
  <si>
    <t>5-0</t>
  </si>
  <si>
    <t>LOLB End</t>
  </si>
  <si>
    <t>Jackson, Asa</t>
  </si>
  <si>
    <t>Minnifield, Chase</t>
  </si>
  <si>
    <t>Spence, Sean</t>
  </si>
  <si>
    <t>Frederick, Terrence</t>
  </si>
  <si>
    <t>Smith, Jacquies</t>
  </si>
  <si>
    <t>Richardson, Sean</t>
  </si>
  <si>
    <t>Stupar, Nate</t>
  </si>
  <si>
    <t>Johnson, Steven</t>
  </si>
  <si>
    <t>Shead, DeShawn</t>
  </si>
  <si>
    <t>Browner, Keith</t>
  </si>
  <si>
    <t>Knox, Kyle</t>
  </si>
  <si>
    <t>Carradine, Tank</t>
  </si>
  <si>
    <t>Washington, Cornelius</t>
  </si>
  <si>
    <t>McDougald, Bradley</t>
  </si>
  <si>
    <t>Williams, Duke</t>
  </si>
  <si>
    <t>Simon, John</t>
  </si>
  <si>
    <t>Hodges, Gerald</t>
  </si>
  <si>
    <t>Smith, Quanterus</t>
  </si>
  <si>
    <t>McCray, Lerentee</t>
  </si>
  <si>
    <t>Thomas, Phillip</t>
  </si>
  <si>
    <t>Hughes, Montori</t>
  </si>
  <si>
    <t>Kovacs, Jordan</t>
  </si>
  <si>
    <t>King, David</t>
  </si>
  <si>
    <t>Compton, Will</t>
  </si>
  <si>
    <t>Minter, Kevin</t>
  </si>
  <si>
    <t>Simon, Tharold</t>
  </si>
  <si>
    <t>Williams, Steve</t>
  </si>
  <si>
    <t>Maponga, Stansly</t>
  </si>
  <si>
    <t>Barnes, T.J.</t>
  </si>
  <si>
    <t>Barrington, Sam</t>
  </si>
  <si>
    <t>Webster, Kayvon</t>
  </si>
  <si>
    <t>Davis, Cody</t>
  </si>
  <si>
    <t>Cromartie, Marcus</t>
  </si>
  <si>
    <t>Bouye, A.J.</t>
  </si>
  <si>
    <t>Melvin, Rashaan</t>
  </si>
  <si>
    <t>Harris, Jeremy</t>
  </si>
  <si>
    <t>Ishmael, Kemal</t>
  </si>
  <si>
    <t>Staples, Justin</t>
  </si>
  <si>
    <t>Morris, Darryl</t>
  </si>
  <si>
    <t>Purcell, Mike</t>
  </si>
  <si>
    <t>Rolle, Jumal</t>
  </si>
  <si>
    <t>Burley, Marcus</t>
  </si>
  <si>
    <t>Hurst, Demontre</t>
  </si>
  <si>
    <t>Mayowa, Benson</t>
  </si>
  <si>
    <t>Barr, Anthony</t>
  </si>
  <si>
    <t>Jernigan, Timmy</t>
  </si>
  <si>
    <t>Mack, Khalil</t>
  </si>
  <si>
    <t>Pryor, Calvin</t>
  </si>
  <si>
    <t>Dennard, Darqueze</t>
  </si>
  <si>
    <t>Hageman, Ra'Shede</t>
  </si>
  <si>
    <t>Tuitt, Stephon</t>
  </si>
  <si>
    <t>Ealy, Kony</t>
  </si>
  <si>
    <t>Donald, Aaron</t>
  </si>
  <si>
    <t>Shazier, Ryan</t>
  </si>
  <si>
    <t>Easley, Dominique</t>
  </si>
  <si>
    <t>Lawrence, Demarcus</t>
  </si>
  <si>
    <t>Joyner, Lamarcus</t>
  </si>
  <si>
    <t>Verrett, Jason</t>
  </si>
  <si>
    <t>Ford, Dee</t>
  </si>
  <si>
    <t>Colvin, Aaron</t>
  </si>
  <si>
    <t>Murphy, Trent</t>
  </si>
  <si>
    <t>Jones, DaQuan</t>
  </si>
  <si>
    <t>Roby, Bradley</t>
  </si>
  <si>
    <t>Muamba, Henoc</t>
  </si>
  <si>
    <t>Pagan, Jeoffrey</t>
  </si>
  <si>
    <t>Carrethers, Ryan</t>
  </si>
  <si>
    <t>Newsome, Jonathan</t>
  </si>
  <si>
    <t>Pierre-Louis, Kevin</t>
  </si>
  <si>
    <t>Breeland, Bashaud</t>
  </si>
  <si>
    <t>Hitchens, Anthony</t>
  </si>
  <si>
    <t>George, Jeremiah</t>
  </si>
  <si>
    <t>Williamson, Avery</t>
  </si>
  <si>
    <t>Enemkpali, IK</t>
  </si>
  <si>
    <t>Ferguson, Ego</t>
  </si>
  <si>
    <t>Price, Jabari</t>
  </si>
  <si>
    <t>Dixon, Brandon</t>
  </si>
  <si>
    <t>Crichton, Scott</t>
  </si>
  <si>
    <t>Lynch, Aaron</t>
  </si>
  <si>
    <t>Reilly, Trevor</t>
  </si>
  <si>
    <t>Exum, Antone</t>
  </si>
  <si>
    <t>Fuller, Kyle</t>
  </si>
  <si>
    <t>Stinson, Ed</t>
  </si>
  <si>
    <t>Sutton, Will</t>
  </si>
  <si>
    <t>Smith, Chris</t>
  </si>
  <si>
    <t>Van Noy, Kyle</t>
  </si>
  <si>
    <t>Stephen, Shamar</t>
  </si>
  <si>
    <t>Watkins, Jaylen</t>
  </si>
  <si>
    <t>Smith, Telvin</t>
  </si>
  <si>
    <t>Brooks, Terrence</t>
  </si>
  <si>
    <t>Attaochu, Jeremiah</t>
  </si>
  <si>
    <t>Kirksey, Chris</t>
  </si>
  <si>
    <t>Smith, Marcus</t>
  </si>
  <si>
    <t>Martin, Kareem</t>
  </si>
  <si>
    <t>Johnson, Dontae</t>
  </si>
  <si>
    <t>Ward, Jimmie</t>
  </si>
  <si>
    <t>Bucannon, Deone</t>
  </si>
  <si>
    <t>Borland, Chris</t>
  </si>
  <si>
    <t>Southward, Dezmen</t>
  </si>
  <si>
    <t>Huff, Marqueston</t>
  </si>
  <si>
    <t>Moore, Zach</t>
  </si>
  <si>
    <t>Cockrell, Ross</t>
  </si>
  <si>
    <t>Desir, Pierre</t>
  </si>
  <si>
    <t>Ellis, Justin</t>
  </si>
  <si>
    <t>Brown, Preston</t>
  </si>
  <si>
    <t>Vereen, Brock</t>
  </si>
  <si>
    <t>Gaines, E.J.</t>
  </si>
  <si>
    <t>Boston, Tre</t>
  </si>
  <si>
    <t>Shembo, Prince</t>
  </si>
  <si>
    <t>Gaines, Phillip</t>
  </si>
  <si>
    <t>Benwikere, Bene'</t>
  </si>
  <si>
    <t>Marsh, Cassius</t>
  </si>
  <si>
    <t>Kennard, Devon</t>
  </si>
  <si>
    <t>Hal, Andre</t>
  </si>
  <si>
    <t>Clarke, Will</t>
  </si>
  <si>
    <t>Allen, Beau</t>
  </si>
  <si>
    <t>Ball, Marcus</t>
  </si>
  <si>
    <t>Flowers, Marquis</t>
  </si>
  <si>
    <t>Watts, Brandon</t>
  </si>
  <si>
    <t>Jackson, Andrew</t>
  </si>
  <si>
    <t>McCullers, Dan</t>
  </si>
  <si>
    <t>Fede, Terrence</t>
  </si>
  <si>
    <t>Carrie, T.J.</t>
  </si>
  <si>
    <t>DB KOR PR</t>
  </si>
  <si>
    <t>Nelson, Corey</t>
  </si>
  <si>
    <t>Elliott, Jay</t>
  </si>
  <si>
    <t>Meder, Jamie</t>
  </si>
  <si>
    <t>Pennel, Mike</t>
  </si>
  <si>
    <t>Seisay, Mohammed</t>
  </si>
  <si>
    <t>Sorensen, Daniel</t>
  </si>
  <si>
    <t>Coyle, Brock</t>
  </si>
  <si>
    <t>Jeffcoat, Jackson</t>
  </si>
  <si>
    <t>Skinner, Deontae</t>
  </si>
  <si>
    <t>Wynn, Kerry</t>
  </si>
  <si>
    <t>Carson, Glenn</t>
  </si>
  <si>
    <t>Dixon, Brian</t>
  </si>
  <si>
    <t>Smith, Keith</t>
  </si>
  <si>
    <t>Virgil, Lawrence</t>
  </si>
  <si>
    <t>Warren, Pierre</t>
  </si>
  <si>
    <t>Mauro, Josh</t>
  </si>
  <si>
    <t>Roberson, Marcus</t>
  </si>
  <si>
    <t>Westbrooks, Ethan</t>
  </si>
  <si>
    <t>Davis, Chris</t>
  </si>
  <si>
    <t>Palepoi, Tenny</t>
  </si>
  <si>
    <t>Johnson, Anthony</t>
  </si>
  <si>
    <t>Glanton, Adarius</t>
  </si>
  <si>
    <t>Kerr, Zach</t>
  </si>
  <si>
    <t>Williams, Marcus</t>
  </si>
  <si>
    <t>Filimoeatu, Bojay</t>
  </si>
  <si>
    <t>McCain, Chris</t>
  </si>
  <si>
    <t>Robinson, Luther</t>
  </si>
  <si>
    <t>Autry, Denico</t>
  </si>
  <si>
    <t>Edebali, Kasim</t>
  </si>
  <si>
    <t>Williams, K'Waun</t>
  </si>
  <si>
    <t>Patmon, Tyler</t>
  </si>
  <si>
    <t>Louis-Jean, Al</t>
  </si>
  <si>
    <t>Fatinikun, T.J.</t>
  </si>
  <si>
    <t>Coffman, Chase</t>
  </si>
  <si>
    <t>Brock, Kevin</t>
  </si>
  <si>
    <t>Smith, Antone</t>
  </si>
  <si>
    <t>HB PR</t>
  </si>
  <si>
    <t>LT TE</t>
  </si>
  <si>
    <t>QB(P)</t>
  </si>
  <si>
    <t>Salas, Greg</t>
  </si>
  <si>
    <t>Lockette, Ricardo</t>
  </si>
  <si>
    <t>TE SE FL</t>
  </si>
  <si>
    <t>Beatty, Will</t>
  </si>
  <si>
    <t>Garland, Ben</t>
  </si>
  <si>
    <t>Person, Mike</t>
  </si>
  <si>
    <t>Hogan, Chris</t>
  </si>
  <si>
    <t>Aiken, Kamar</t>
  </si>
  <si>
    <t>Inman, Dontrelle</t>
  </si>
  <si>
    <t>Gerhart, Garth</t>
  </si>
  <si>
    <t>Herron, Dan</t>
  </si>
  <si>
    <t>Gray, Jonas</t>
  </si>
  <si>
    <t>Davis, Austin</t>
  </si>
  <si>
    <t>Tiller, Andrew</t>
  </si>
  <si>
    <t>Cornick, Paul</t>
  </si>
  <si>
    <t>Carrier, Derek</t>
  </si>
  <si>
    <t>Ford, Chase</t>
  </si>
  <si>
    <t>Robinson, Adrien</t>
  </si>
  <si>
    <t>Adams, Jeff</t>
  </si>
  <si>
    <t>Remmers, Mike</t>
  </si>
  <si>
    <t>Bersin, Brenton</t>
  </si>
  <si>
    <t>Helfet, Cooper</t>
  </si>
  <si>
    <t>Bostick, Brandon</t>
  </si>
  <si>
    <t>Donnell, Larry</t>
  </si>
  <si>
    <t>Jones, Barrett</t>
  </si>
  <si>
    <t>Freeman, Dalton</t>
  </si>
  <si>
    <t>Watford, Earl</t>
  </si>
  <si>
    <t>Omameh, Patrick</t>
  </si>
  <si>
    <t>Cooper, Jonathan</t>
  </si>
  <si>
    <t>C TE</t>
  </si>
  <si>
    <t>Thomas, Dallas</t>
  </si>
  <si>
    <t>Michael, Christine</t>
  </si>
  <si>
    <t>Aboushi, Oday</t>
  </si>
  <si>
    <t>Hawkinson, Tanner</t>
  </si>
  <si>
    <t>Nassib, Ryan</t>
  </si>
  <si>
    <t>Williams, Kerwynn</t>
  </si>
  <si>
    <t>Joeckel, Luke</t>
  </si>
  <si>
    <t>Bailey, Alvin</t>
  </si>
  <si>
    <t>Juszczyk, Kyle</t>
  </si>
  <si>
    <t>Devey, Jordan</t>
  </si>
  <si>
    <t>Johnson, T.J.</t>
  </si>
  <si>
    <t>Kelce, Travis</t>
  </si>
  <si>
    <t>Fuller, Corey</t>
  </si>
  <si>
    <t>Anderson, C.J.</t>
  </si>
  <si>
    <t>Tretter, J.C.</t>
  </si>
  <si>
    <t>Sudfeld, Zach</t>
  </si>
  <si>
    <t>Murray, Latavius</t>
  </si>
  <si>
    <t>Harris, Demetrius</t>
  </si>
  <si>
    <t>Seymour, Ryan</t>
  </si>
  <si>
    <t>Jones, Terren</t>
  </si>
  <si>
    <t>Leonhardt, Brian</t>
  </si>
  <si>
    <t>Hubbard, Chris</t>
  </si>
  <si>
    <t>Wright, Timothy</t>
  </si>
  <si>
    <t>Hill, Josh</t>
  </si>
  <si>
    <t>Lewis, Patrick</t>
  </si>
  <si>
    <t>Shepard, Russell</t>
  </si>
  <si>
    <t>Tobin, Matt</t>
  </si>
  <si>
    <t>Watkins, Sammy</t>
  </si>
  <si>
    <t>Robinson, Greg</t>
  </si>
  <si>
    <t>Manziel, Johnny</t>
  </si>
  <si>
    <t>Bridgewater, Teddy</t>
  </si>
  <si>
    <t>Ebron, Eric</t>
  </si>
  <si>
    <t>Evans, Mike</t>
  </si>
  <si>
    <t>Benjamin, Kelvin</t>
  </si>
  <si>
    <t>Lee, Marqise</t>
  </si>
  <si>
    <t>Bortles, Blake</t>
  </si>
  <si>
    <t>Martin, Zack</t>
  </si>
  <si>
    <t>Amaro, Jace</t>
  </si>
  <si>
    <t>Landry, Jarvis</t>
  </si>
  <si>
    <t>Moses, Morgan</t>
  </si>
  <si>
    <t>Richardson, Paul</t>
  </si>
  <si>
    <t>Adams, Davante</t>
  </si>
  <si>
    <t>Beckham, Odell</t>
  </si>
  <si>
    <t>Cooks, Brandin</t>
  </si>
  <si>
    <t>Carr, Derek</t>
  </si>
  <si>
    <t>Matthews, Jordan</t>
  </si>
  <si>
    <t>Mason, Tre</t>
  </si>
  <si>
    <t>Swanson, Travis</t>
  </si>
  <si>
    <t>G C TE</t>
  </si>
  <si>
    <t>Robinson, Allen</t>
  </si>
  <si>
    <t>Ola, Michael</t>
  </si>
  <si>
    <t>Carey, Ka'Deem</t>
  </si>
  <si>
    <t>Williams, Andre</t>
  </si>
  <si>
    <t>Bryant, Martavis</t>
  </si>
  <si>
    <t>Freeman, Devonta</t>
  </si>
  <si>
    <t>Stork, Bryan</t>
  </si>
  <si>
    <t>Archer, Dri</t>
  </si>
  <si>
    <t>Blue, Alfred</t>
  </si>
  <si>
    <t>Hill, Jeremy</t>
  </si>
  <si>
    <t>Mettenberger, Zach</t>
  </si>
  <si>
    <t>Turner, Trai</t>
  </si>
  <si>
    <t>Moncrief, Donte</t>
  </si>
  <si>
    <t>Bodine, Russell</t>
  </si>
  <si>
    <t>Watt, Chris</t>
  </si>
  <si>
    <t>Linsley, Corey</t>
  </si>
  <si>
    <t>Thomas, De'Anthony</t>
  </si>
  <si>
    <t>Fleming, Cameron</t>
  </si>
  <si>
    <t>West, Terrance</t>
  </si>
  <si>
    <t>Su'a-Filo, Xavier</t>
  </si>
  <si>
    <t>Martin, Marcus</t>
  </si>
  <si>
    <t>Sankey, Bishop</t>
  </si>
  <si>
    <t>Norwood, Kevin</t>
  </si>
  <si>
    <t>Prosch, Jay</t>
  </si>
  <si>
    <t>Richardson, Cyril</t>
  </si>
  <si>
    <t>Taliaferro, Lorenzo</t>
  </si>
  <si>
    <t>Richburg, Weston</t>
  </si>
  <si>
    <t>McKinnon, Jerick</t>
  </si>
  <si>
    <t>Fiedorowicz, C.J.</t>
  </si>
  <si>
    <t>Linder, Brandon</t>
  </si>
  <si>
    <t>Henderson, Seantrel</t>
  </si>
  <si>
    <t>Jackson, Gabe</t>
  </si>
  <si>
    <t>LG TE</t>
  </si>
  <si>
    <t>Bitonio, Joel</t>
  </si>
  <si>
    <t>Turner, Billy</t>
  </si>
  <si>
    <t>Hyde, Carlos</t>
  </si>
  <si>
    <t>Mewhort, Jack</t>
  </si>
  <si>
    <t>Huff, Josh</t>
  </si>
  <si>
    <t>James, Ja'Wuan</t>
  </si>
  <si>
    <t>Matthews, Jake</t>
  </si>
  <si>
    <t>Sims, Charles</t>
  </si>
  <si>
    <t>Gillmore, Crockett</t>
  </si>
  <si>
    <t>Garoppolo, Jimmy</t>
  </si>
  <si>
    <t>Urschel, John</t>
  </si>
  <si>
    <t>Brown, John</t>
  </si>
  <si>
    <t>Fulton, Zach</t>
  </si>
  <si>
    <t>Pamphile, Kevin</t>
  </si>
  <si>
    <t>Lewan, Taylor</t>
  </si>
  <si>
    <t>Britt, Justin</t>
  </si>
  <si>
    <t>Long, Spencer</t>
  </si>
  <si>
    <t>Bowanko, Luke</t>
  </si>
  <si>
    <t>Leno, Charles</t>
  </si>
  <si>
    <t>Agnew, Ray</t>
  </si>
  <si>
    <t>Crowell, Isaiah</t>
  </si>
  <si>
    <t>Harrison, Jonotthan</t>
  </si>
  <si>
    <t>Hewitt, Ryan</t>
  </si>
  <si>
    <t>Hurst, James</t>
  </si>
  <si>
    <t>Lucas, Cornelius</t>
  </si>
  <si>
    <t>Shaw, Connor</t>
  </si>
  <si>
    <t>Stone, James</t>
  </si>
  <si>
    <t>Thompson, Juwan</t>
  </si>
  <si>
    <t>Wilson, Albert</t>
  </si>
  <si>
    <t>Farrell, Dillon</t>
  </si>
  <si>
    <t>Rodgers, Richard</t>
  </si>
  <si>
    <t>Hurns, Allen</t>
  </si>
  <si>
    <t>Jacobs, Nic</t>
  </si>
  <si>
    <t>Shatley, Tyler</t>
  </si>
  <si>
    <t>Tipton, Zurlon</t>
  </si>
  <si>
    <t>Wells, Josh</t>
  </si>
  <si>
    <t>Gilliam, Garry</t>
  </si>
  <si>
    <t>Allen, Josh</t>
  </si>
  <si>
    <t>Williams, Damien</t>
  </si>
  <si>
    <t>Brown, Philly</t>
  </si>
  <si>
    <t>Groy, Ryan</t>
  </si>
  <si>
    <t>Norwell, Andrew</t>
  </si>
  <si>
    <t>Reaves, Darrin</t>
  </si>
  <si>
    <t>Wentworth, Austin</t>
  </si>
  <si>
    <t>Foucault, David</t>
  </si>
  <si>
    <t>Gabriel, Taylor</t>
  </si>
  <si>
    <t>Oliver, Branden</t>
  </si>
  <si>
    <t>Murray, Patrick</t>
  </si>
  <si>
    <t>Parkey, Cody</t>
  </si>
  <si>
    <t>Santos, Cairo</t>
  </si>
  <si>
    <t>Walters, Bryan</t>
  </si>
  <si>
    <t>Hakim, Saalim</t>
  </si>
  <si>
    <t>Hammond, Frankie</t>
  </si>
  <si>
    <t>Powell, Walt</t>
  </si>
  <si>
    <t>Ellington, Bruce</t>
  </si>
  <si>
    <t>Saunders, Jalen</t>
  </si>
  <si>
    <t>Burse, Isaiah</t>
  </si>
  <si>
    <t>Patton, Solomon</t>
  </si>
  <si>
    <t>Wing, Brad</t>
  </si>
  <si>
    <t>Way, Tress</t>
  </si>
  <si>
    <t>Schmidt, Colton</t>
  </si>
  <si>
    <t>O'Donnell, Pat</t>
  </si>
  <si>
    <t>Wisconsin</t>
  </si>
  <si>
    <t>Canton</t>
  </si>
  <si>
    <t>McDonald, Canton</t>
  </si>
  <si>
    <t>(Was Canton)</t>
  </si>
  <si>
    <t>Canton#</t>
  </si>
  <si>
    <t>Wisconsin*</t>
  </si>
  <si>
    <t xml:space="preserve">Wisconsin Down </t>
  </si>
  <si>
    <t>Arksarben</t>
  </si>
  <si>
    <t>Curt Retzlaff</t>
  </si>
  <si>
    <t>cretzlaff847@yahoo.com</t>
  </si>
  <si>
    <t xml:space="preserve">Arksarben </t>
  </si>
  <si>
    <t>Omaha</t>
  </si>
  <si>
    <t>Stakes</t>
  </si>
  <si>
    <t>837-400-6526</t>
  </si>
  <si>
    <t>(Was Orange County)</t>
  </si>
  <si>
    <t>(Was Winchester)</t>
  </si>
  <si>
    <t>Carolina</t>
  </si>
  <si>
    <t>2013 SFFDL ROOKIE DRAFT</t>
  </si>
  <si>
    <t>2015 SEASON SFFDL ROOKIE DRAFT</t>
  </si>
  <si>
    <t>Kingsholm</t>
  </si>
  <si>
    <t>Chicago</t>
  </si>
  <si>
    <t>Canton (Was Clinton)</t>
  </si>
  <si>
    <t>Carolina (Was Winchester)</t>
  </si>
  <si>
    <t>Omaha (Was Orange County)</t>
  </si>
  <si>
    <t>Wisconsin (Was One King)</t>
  </si>
  <si>
    <t>(Was Buffalo)</t>
  </si>
  <si>
    <t>(Was One King Down)</t>
  </si>
  <si>
    <t>Chandler</t>
  </si>
  <si>
    <t>Roadrunners</t>
  </si>
  <si>
    <t>Tony Fuoco</t>
  </si>
  <si>
    <t>usspmadmen@aol.com</t>
  </si>
  <si>
    <t>(Was Minnesota)</t>
  </si>
  <si>
    <t>602-463-7429</t>
  </si>
  <si>
    <t>Trades from the 2013 Calendar Year</t>
  </si>
  <si>
    <t>69. Tokyo trades River City's 7th round pick in 2013 to Cave Creek for Cave Creek's 6th round pick in 2014</t>
  </si>
  <si>
    <t>70. Tokyo trades their 6th round pick in 2014 to Dracut for Dracut's 7th round pick in 2013</t>
  </si>
  <si>
    <t>71. Dracut trades Joe Mays and Dracut's 8th round pick in 2013 to Blackburn for Blackburn's 6th round pick in 2014</t>
  </si>
  <si>
    <t>1. Cave Creek trades Terrell Suggs, Vince Wilfork, Jared Allen, Ray Lewis, and Cave Creek's 7th round pick in 2013 to Dallas for Dallas' 1st round pick in 2013 and Dallas' 2nd round pick in 2013</t>
  </si>
  <si>
    <t>2. Tokyo trades Derrick Morgan to Brighton for Michigan's 2nd round pick in 2013</t>
  </si>
  <si>
    <t>3. Cave Creek trades Willis McGahee to Boulder for Boulder's 4th round pick in 2013 and LaRod Stephens-Howling</t>
  </si>
  <si>
    <t>4. Lake Huron trades their 4th round pick in 2013 to Maple Grove for Jim Leonhard</t>
  </si>
  <si>
    <t>5. Blackburn trades Aubrayo Franklin to Dracut for Beach City's 3rd round pick in 2013</t>
  </si>
  <si>
    <t>7. Lake Huron trades Brent Grimes to Brighton for Brighton's 5th* round pick in 2013   (Was originally a 10th, changed to a 5th after discussion)</t>
  </si>
  <si>
    <t>12. Virginia trades their first round pick in 2013, Robert Geathers, and Akeem Jordan to Boulder for Boulder's 1st round in in 2013, Boulder's 2nd round pick in 2013, Rob Sims, and Boulder's 2nd round pick in 2014</t>
  </si>
  <si>
    <t>14. Ann Arbor trades their 4th round pick in 2013 to Cave Creek for Chris D. Clemons</t>
  </si>
  <si>
    <t>18. Dracut trades Kareem Jackson to Brighton for Brighton's 2nd round pick in 2013 and Gosder Cherilus</t>
  </si>
  <si>
    <t xml:space="preserve">19. Maple Grove trades their 3rd round pick in 2013 to the  Phoenix Scorpions for Quintin Mikell </t>
  </si>
  <si>
    <t>20. River City trades its 5th round pick in 2013 to Dallas for Brad Meester</t>
  </si>
  <si>
    <t>30. River City trades its 6th and 8th round picks in 2013 to Dallas for Darrel Young</t>
  </si>
  <si>
    <t>36. Rome trades Malcolm Smith to Vero for Vero's 9th round pick in 2013</t>
  </si>
  <si>
    <t>37. Dracut trades Andrew Hawkins to Beach City for Beach City's 6th round pick in 2013</t>
  </si>
  <si>
    <t>38. Maple Grove trades Paul Soliai, Vaughn Martin, Maple Grove's 6th and 10th round picks in 2013 to Dallas for Sen'Derrick Marks, Sammie Lee Hill, DeAndre Levy and Jason Avant</t>
  </si>
  <si>
    <t>39. Dracut trades Rashad Jennings and Jackie Battle to River City for River City's 10th round pick in 2013</t>
  </si>
  <si>
    <t xml:space="preserve">41. Blackburn trades Frostee Rucker and Blackburn's 1st round pick in 2013 to Big Grove for Big Grove's 1st round pick in 2013 </t>
  </si>
  <si>
    <t>42. Rome trades their 1st round pick in 2013 and Rome's 2nd round pick in 2014 to Virginia for Boulder's 1st round pick in 2013</t>
  </si>
  <si>
    <t>43. Dallas trades their 1st and 3rd round picks in 2014 and Patrick Robinson to Virginia for Rome's 1st round pick in 2013</t>
  </si>
  <si>
    <t>44. Blackburn trades its 5th-round pick in 2013 draft and 1st, 3rd and 7th round picks in the 2014 to Cave Creek for Dallas' 2nd round pick and Cave Creek's 6th round picks in 2013</t>
  </si>
  <si>
    <t>46. Brighton trades Lake Huron's 2nd and 5th round picks in 2013 to Virginia for Virginia's 2nd round pick in 2013</t>
  </si>
  <si>
    <t>49. Lake Huron trades Brett Keisel to River City for River City's 2nd and 7th round picks in 2013</t>
  </si>
  <si>
    <t>50. Lake Huron trades Ahmad Bradshaw to Virginia for their 3rd and 5th round picks in 2013</t>
  </si>
  <si>
    <t>52. Lake Huron trades Michael Turner to Cave Creek for Cave Creek's 4th round pick in 2013</t>
  </si>
  <si>
    <t>54. Cave Creek trades Kraig Urbik, Ann Arbor's 4th in 2013, and Jacksonville's 2nd in 2014 to Tokyo for Vero's 3rd round pick in 2013, Tokyo's 3rd round pick in 2013, and Brandon Fusco</t>
  </si>
  <si>
    <t>55. Cave Creek trades Danario Alexander to Maple Grove for Maple Grove's 5th round pick in 2013</t>
  </si>
  <si>
    <t>56. Beach City trades their 2nd round pick in 2014 to Brighton for Blackburn's 3rd round pick in 2013</t>
  </si>
  <si>
    <t>59. Tokyo trades Brad Smith to Big Grove for Big Grove's 5th round pick in 2013</t>
  </si>
  <si>
    <t>60. Dallas trades River City's 5th round pick in 2013 and Dallas' 5th round pick in 2014 to Brighton for Vero's 5th round pick in 2013</t>
  </si>
  <si>
    <t>61. Cave Creek trades their 5th round pick in 2014 to Beach City for Beach City's 5th round pick in 2013</t>
  </si>
  <si>
    <t>63. Dracut trades their 6th round pick in 2013 to Rome for Rome's 7th and 8th round picks in 2013</t>
  </si>
  <si>
    <t>64. Lake Huron trades their 7th round pick in 2013 to Maple Grove for Maple Grove's 6th round pick in 2014</t>
  </si>
  <si>
    <t>65. Lake Huron trades Brighton's 7th round pick in 2013 to Rome for Rome's 5th round pick in 2014</t>
  </si>
  <si>
    <t>66. Lake Huron trades River City's 7th round pick in 2013 to Dallas for Dallas' 6th round pick in 2014</t>
  </si>
  <si>
    <t>67. Dallas trades River City's 7th round pick in 2013 and Cave Creek's 7th round pick in 2013 to Tokyo for Dallas' 7th round pick in 2013</t>
  </si>
  <si>
    <t>68. Tokyo trades their 7th round pick in 2013 and Cave Creek's 7th round pick in 2013 to Maple Grove for Maple Grove's 5th round pick in 2014</t>
  </si>
  <si>
    <t>31. Michigan trades their 1st round pick in 2013, their 5th round pick in 2012 and Antoine Cason to Maple Grove for Vero's 2nd round pick in 2012</t>
  </si>
  <si>
    <t>33. Dracut trades their 3rd round pick in 2012 to Beach City for Dallas' 4th round pick in 2012 and Beach City's 3rd round pick in 2013</t>
  </si>
  <si>
    <t>35. Brighton trades Kraig Urbik and Mike Peterson to Cave Creek for Cave Creek's 5th round pick in 2012 and Cave Creek's 3rd round pick in 2013</t>
  </si>
  <si>
    <t>36. Brighton trades Geoff Hangartner and Brighton's 7th round pick in 2013 to Lake Huron for Lake Huron's 2nd and 5th round picks in 2013</t>
  </si>
  <si>
    <t>37. Dracut trades Dallas' 4th round pick in 2012 to Dallas for Dallas' 6th round pick in 2012 and Dallas' 3rd round pick in 2013</t>
  </si>
  <si>
    <t>38. Brighton trades John Kuhn to Blackburn for Blackburn's 3rd and 6th round picks in 2013</t>
  </si>
  <si>
    <t>39. Tokyo trades their 2012 4th round pick to Vero for Vero's 9th round pick in 2012 and Vero's 3rd round pick in 2013</t>
  </si>
  <si>
    <t>40. Brighton trades their 5th round pick in 2012 and Cave Creek's 5th round pick in 2012 to Michigan for Michigan's 2nd round pick in 2013</t>
  </si>
  <si>
    <t>43. Dallas trades their 5th round pick in 2013 to London for London's 7th round pick in 2012</t>
  </si>
  <si>
    <t>44. Phoenix trades Leodis McKelvin to Blackburn for Blackburn's 4th round pick in 2013</t>
  </si>
  <si>
    <t>46. Phoenix trades Leodis McKelvin to Blackburn for Blackburn's 4th round pick in 2013</t>
  </si>
  <si>
    <t>47. Dracut trades Mike Adams, Dracut's 9th round pick in 2012 and Big Grove's 9th round pick in 2012 to Maple Grove for Maple Grove's 10th round pick in 2012 and Maple Grove's 2nd and 7th round picks in 2013</t>
  </si>
  <si>
    <t>48. Dallas trades their 8th round pick in 2013 to London for London's 10th round pick in 2012</t>
  </si>
  <si>
    <t>48. Winchester trades Leroy Hill to Brighton for EJ Henderson and Brighton's 8th round pick in 2013*</t>
  </si>
  <si>
    <t>49. Maple Grove trades Mike Tolbert, Leon Hall, Julio Jones, Orlando Franklin, Neal Rackers, and Maple Grove's 1st and 4th round picks in 2013 to Brighton for Marques Colston, Jonathan Joseph, Ben Tate, Rob Bironas, Jeremy Trueblood and Blackburn's 6th round pick in 2013</t>
  </si>
  <si>
    <t>50. Cave Creek trades Montario Hardesty, Manny Ramirez, Jamarca Sanford, Roberty Ayers and Cave Creek's 1st round pick in 2013 to Big Grove for Terrell Suggs and Earnest Graham (Big Grove drops, unc-Chris Horton and unc-Stylez White)</t>
  </si>
  <si>
    <t xml:space="preserve">51. Warren trades Warren's 3rd round pick in 2013 and Jericho Cotchery to River City for Robert Meachem </t>
  </si>
  <si>
    <t>52. Dracut trades Dracut's 3rd round pick in 2013 and John Gilmore to Dallas for Marcedes Lewis</t>
  </si>
  <si>
    <t>54. Maple Grove trades Chris Gamble and Maple Grove's 9th round pick in 2013 to Atlanta for Champ Bailey</t>
  </si>
  <si>
    <t>55. Vero trades Rex Grossman, Nick Bellori, Derrick Harvey, and Vero's 1st, 2nd and 5th round picks in 2013 to Brighton for Jay Cutler, Jared Odrick, Leroy Hill and Byron Bell</t>
  </si>
  <si>
    <t>Trades from the 2014 Calendar Year</t>
  </si>
  <si>
    <t>Trades from the 2015 Calendar Year</t>
  </si>
  <si>
    <t>(Was Michigan)</t>
  </si>
  <si>
    <t>3. Brighton trades Robert Griffin III, Riley Reiff, Greg Zeurlein and Brighton's 4th round pick in 2015 to Denver for Troy Polamalu, Branden Albert, Lance Briggs, Dan Bailey and Denver's 2nd round pick in 2015</t>
  </si>
  <si>
    <t>9. Brighton trades Legarrette Blount, Chris Harris, Lance Moore and Denver's 7th round pick in 2014 to Beach City for Red Bryant, Greg Little, Beach City's 5th round pick in 2014, Beach City's 2nd and 3rd round picks in 2015</t>
  </si>
  <si>
    <t>14. Cave Creek trades Alex Boone to Orange County for Orange County's 2nd round pick in 2015</t>
  </si>
  <si>
    <t>31. Jersey trades David Diehl to Orange County for Orange County's 6th round pick in 2014</t>
  </si>
  <si>
    <t>32. Jersey trades Zach Strief to Orange County for Orange County's 5th round pick in 2014</t>
  </si>
  <si>
    <t>34. Cave Creek trades Nolan Carroll to Orange County for Orange County's 4th round pick in 2015</t>
  </si>
  <si>
    <t>38. Minnesota trades Devin Hester to Orange County for Orange County's 3rd round pick in 2015</t>
  </si>
  <si>
    <t>50. Cave Creek trades Rey Maualuga to Orange County for Orange County's 2nd round pick in 2014</t>
  </si>
  <si>
    <t>66. Denver trades Boulder's 5th round pick in 2015 and Denver's 5th round pick in 2015 to Jersey for Boulder's 6th round pick in 2014 and Orange County's 6th round pick in 2014</t>
  </si>
  <si>
    <t>69. Orange County trades Leon Washington to Boulder for Boulder's 8th round pick in 2014</t>
  </si>
  <si>
    <t>25. Tokyo trades Everson Griffin and Chris Cook to Orange County for Tramon Williams</t>
  </si>
  <si>
    <t>51. Dracut trades Orange County's 2nd round pick in 2013 and Beach City's 6th round pick in 2013 to Tokyo for Tokyo's 1st round pick in 2014</t>
  </si>
  <si>
    <t>58. Maple Grove trades Lake Huron's 4th round pick in 2013 to Orange County for Orange County's 3rd round pick in 2014</t>
  </si>
  <si>
    <t>11. Tokyo trades Casey Hampton to Orange County for Michael Bennett Jr.</t>
  </si>
  <si>
    <t>21. Orange County trades Dwayne Bowe to Maple Grove for David Stewart</t>
  </si>
  <si>
    <t>32. Cave Creek trades Donovan McNabb to Orange County for Orange County's 6th round pick in 2012</t>
  </si>
  <si>
    <t>53. Dracut trades Tramon Williams to Orange County for Patrick Lee and Orange County's 2nd and 3rd round picks in 2013</t>
  </si>
  <si>
    <t>16. Cape Fear trades Yeremiah Bell and Brian Dawkins to Orange County for Orange County's 2nd round pick in 2011 and Kelvin Hayden</t>
  </si>
  <si>
    <t>18. Dallas trades their 1st round pick in 2012 and their 6th round pick in 2011 to Cape Fear for Orange County's 2nd round pick in 2011 (2.7)</t>
  </si>
  <si>
    <t>44. Cape Fear sends David Martin and Brian Leonard to Orange County for Stephen Spach and Quinton Ganther</t>
  </si>
  <si>
    <t>43. Jersey trades Jersey's 1st round pick in 2014 to One King Down for One King Down's 1st and 3rd round pick in 2014</t>
  </si>
  <si>
    <t>17. Brighton trades Lance Briggs, Ann Arbor's 2nd round pick in 2014, Brighton's 3rd round pick in 2015, and Beach City's 3rd round pick in 2015 to Clinton for Brandon Mebane, Manny Lawson, and Michael Griffin</t>
  </si>
  <si>
    <t>25. Tokyo trades Ray Rice, Tramon Williams, Leon Hall, Brandon Graham, Mitchell Schwartz, Brighton's 1st round pick in 2014, Jersey's 2nd round pick in 2014, Tokyo's 3rd round pick in 2014, Tokyo's 1st, 2nd and 3rd round picks in 2015 to Clinton for Adrian Peterson, Andrew Whitworth, Daryl Smith, Clinton's 7th round pick in 2014, and Clinton's 7th round pick in 2015</t>
  </si>
  <si>
    <t>48. One King Down trades Ryan Mathews to Clinton for Broderick Bunkley and Ann Arbor's 2nd round pick in 2014</t>
  </si>
  <si>
    <t>58. Jersey trades One King's 3rd round pick in 2014 to Clinton for Tokyo's 2nd round pick in 2015</t>
  </si>
  <si>
    <t>9. Blackburn trades Bilal Powell to One King Down for their 7th round pick in 2013</t>
  </si>
  <si>
    <t>10. Maple Grove trades Reggie Wayne to Clinton for Clinton's 2nd round pick in 2013</t>
  </si>
  <si>
    <t>11. Clinton trades Colin Kaepernick, Rashard Mendenhall, and Breno Giacomini to Beach City for Beach City's 1st round pick in 2013, Beach City's 1st round pick in 2014 and Mark Sanchez</t>
  </si>
  <si>
    <t>15. Clinton trades their 5th round pick in 2013 and their 1st round pick in 2014 to Maple Grove for Champ Bailey</t>
  </si>
  <si>
    <t>24. Cave Creek trades Conner Barth, Richard Goodman, Brad Smith, Steve Weatherford to Clinton for Dan Carpenter, Brian Moorman, Ramon Foster, Jerry Hughes and Clinton's 10th round pick in 2013</t>
  </si>
  <si>
    <t>26. Tokyo trades their 1st round pick in 2013 to Clinton for Christopher Harris and Brad Smith</t>
  </si>
  <si>
    <t>31. Cave Creek trades Cave Creek's 8th round pick in 2013 and Cedrick Griffin to Clinton for Barry Church and Darian Stewart</t>
  </si>
  <si>
    <t>35. River City trades Laron Landry to One King for Stephen Paea and Takeo Spikes</t>
  </si>
  <si>
    <t>40. Big Grove trades Adrian Peterson to Clinton for Clinton's 1st round pick in 2013, Beach City's 1st round pick in 2013, and Tokyo's 1st round pick in 2013</t>
  </si>
  <si>
    <t>45. Virginia trades Matthew Stafford and Virginia's 2nd round in 2014 to Clinton for Alex Smith, Sean Lee, Clinton's 3rd, 4th and 6th rounds in 2013, Beach City's 1st round in 2014, and Clinton's 3rd and 4th rounds in 2014</t>
  </si>
  <si>
    <t>53. Maple Grove trades Darren McFadden to Virginia for Ahmad Bradshaw, Clinton's 3rd round pick in 2014 and Lake Huron's 5th round pick in 2013</t>
  </si>
  <si>
    <t>57. Virginia trades Boulder's 2nd round pick in 2014 and Clinton's 6th round pick in 2013 for Brighton's 4th round pick in 2013, Maple Grove's 4th round pick in 2013, and Jacksonville's 4th round pick in 2013</t>
  </si>
  <si>
    <t>62. Cave Creek trades Maple Grove's 5th round pick in 2013 to Brighton for Clinton's 6th pick in 2013 and Brighton's 6th round pick in 2014</t>
  </si>
  <si>
    <t>73. Clinton trades Mark Sanchez, Mark Ingram, and Clinton's 6th round pick in 2014 to St. Paul for Wade Smith and Antonio Gates</t>
  </si>
  <si>
    <t>34. Brighton trades Charles Woodson, Desmond Bishop and Brighton's 6th round pick in 2013 to Warren for One King Down's 4th round pick in 2012 and Warren's 1st, 2nd, and 4th round picks in 2013</t>
  </si>
  <si>
    <t>26. One King Down trades their 4th (4.5) and 10th (10.5) round draft picks for Bowling Green's 3rd round draft pick (3.8)</t>
  </si>
  <si>
    <t>28. One King Down trades Richie Incognito and their 2012 4th round pick to Bowling Green for One King Down's 4th (4.5) in 2011 and Bowling Green's 4th (4.9) round pick in 2011</t>
  </si>
  <si>
    <t>31. Tokyo trades Amari Spievey and Tokyo's 1st round pick in 2012 to One King Down for Nick Collins</t>
  </si>
  <si>
    <t>51. Orange County trades Le'Ron McClain, David Martin and Orange County's 1st round pick in 2012 to One King Down for Brandon Jacobs and Craig Stevens</t>
  </si>
  <si>
    <t>21. One King Down trades One King Down's 1st round pick in 2010 and LB-Akin Ayodele to Las Vegas for QB-Kyle Orton</t>
  </si>
  <si>
    <t>41. Syracuse trades CB Chris Johnson to One King Down for One King Down's 2010 3rd and 5th round draft picks</t>
  </si>
  <si>
    <t>18. Boulder trades NT-Shaun Rogers to One King Down for FS-Anotine Bethea and One King Down's 5th round choice in 09</t>
  </si>
  <si>
    <t>22. Boulder trades Brandon Jacobs to One King Down for One King Down's 1st round pick in 09, Ryan Grant and Marc Bulger.</t>
  </si>
  <si>
    <t>29. One King Down trades their 3rd round pick in '09 to Dracut for DE-Taylor Brayton.</t>
  </si>
  <si>
    <t>5. Denver trades Terrance Knighton to Blackburn for Conner Barwin</t>
  </si>
  <si>
    <t>22. Denver trades Robert Garza to St. Paul for Morgan Burnett</t>
  </si>
  <si>
    <t>23. Brighton trades Denver's 2nd round pick in 2015 and Brighton's 6th round pick in 2015 to Denver for Roddy White</t>
  </si>
  <si>
    <t>24. Vero trades Cortez Allen, Malcolm Smith, and Vero's 2nd round pick in 2015 to Denver for Cedric Thornton, Lamar Woodley, and Ike Taylor</t>
  </si>
  <si>
    <t>28. Lake Huron trades Lake Huron's 4th round pick in 2014 to Denver for Matt Cassell</t>
  </si>
  <si>
    <t>33. Denver trades their 1st round pick in 2014 to One King Down for Jimmy Smith and Adrian Clayborn</t>
  </si>
  <si>
    <t>40. Boulder trades their 5th round pick in 2015 to Denver for Drayton Florence</t>
  </si>
  <si>
    <t>Chandler (Was Minnesota)</t>
  </si>
  <si>
    <t>2. Cave Creek trades Brandon Brooks and Bennie Logan to Jersey for Antonio Brown and DeMarcus Ware</t>
  </si>
  <si>
    <t>3. Cave Creen trades Cave Creek's 1st round pick (1.3) and 4th round pick (4.3) in 2015, Melvin Ingram, Olivier Vernon to Blackburn for Joique Bell, Kevin Zietler, and Earl Thomas</t>
  </si>
  <si>
    <t xml:space="preserve">1. Lake Huron trades Lake Huron's 1st round pick (1.5) and 3rd round pick (3.5) in 2015 to Jersey for Jersey's first round pick (1.1) in 2015 </t>
  </si>
  <si>
    <t>CHA</t>
  </si>
  <si>
    <t>OMA</t>
  </si>
  <si>
    <t>4. Cave Creek trades Allen Bailey and Jonathan Cyprien to Jersey for Blackburn's 3rd round pick in 2015 and Steven Gostowski</t>
  </si>
  <si>
    <t>5. Denver trades Louis Vaszquez to Chicago for Evan Dietrich-Smith</t>
  </si>
  <si>
    <t>8. Tokyo trades Nick Foles, Lamar Houston and Tokyo's 2nd round pick in 2016 to Blackburn for Alex Smith</t>
  </si>
  <si>
    <t>9. Cave Creek trades Jerry Hughes, Chandler Jones, Joique Bell and Cave Creek's 3rd round pick in 2015 to Canton for Joe Haden and Tokyo's 1st round pick in 2015</t>
  </si>
  <si>
    <t>Williams, Chris B.</t>
  </si>
  <si>
    <t>Mosley, C.J.D.</t>
  </si>
  <si>
    <t>Catanzaro, Chandler</t>
  </si>
  <si>
    <t>Seferian-Jenkins, Austin</t>
  </si>
  <si>
    <t>10. Jersey trades William Hayes, Willie Young, James Laurinaitis and Tokyo's 2nd round pick in 2015 (2.24) to River City for River City's 1st (1.22), 2nd (2.22) and 3rd (3.22) round picks in 2015</t>
  </si>
  <si>
    <t>11. River City trades their 5th round pick in 2015 to Phoenix for Chris Jones</t>
  </si>
  <si>
    <t>Johnson, Charles M.</t>
  </si>
  <si>
    <t>13. Vero trades Jay Cutler, CJD Mosley, Kingsholm's 1st round pick in 2015, Vero's 1st round pick in 2016 to Boulder for Tom Brady and Mallicah Goodman</t>
  </si>
  <si>
    <t>15. Boulder trades Antoine Bethea to River City for George Selvie and River City's 2nd round pick in 2016</t>
  </si>
  <si>
    <t>16. River City trades Golden Tate, Ben Watson, Anthony Fasano and River City's 3rd round pick in 2016 to Canton for Jason Witten and Antonio Gates</t>
  </si>
  <si>
    <t xml:space="preserve">18. Phoenix trades Nick Fairley to Beach City for Jeff Cumberland and Beach City's 3rd round pick in 2016 </t>
  </si>
  <si>
    <t>19. Carolina Truckers trade Harrison Smith to Denver for Josh Chapman</t>
  </si>
  <si>
    <t>20. Jersey trades Kenny Vaccaro, Logan Ryan, Jersey's 2nd round pick in 2015, River City's 2nd round pick in 2015 for T.J. McDonald and Canton's 1st round pick in 2015</t>
  </si>
  <si>
    <t>22. Wisconsin trades Jacquian Williams to Blackburn for Blackburn's 8th round pick in 2015</t>
  </si>
  <si>
    <t>Norman, Josh</t>
  </si>
  <si>
    <t>24. Boulder trades Koa Misi to Denver for Robert Blanton</t>
  </si>
  <si>
    <t>25. Carolina trades Carolina's 4th round pick in 2015 to Cave Creek for Janoris Jenkins</t>
  </si>
  <si>
    <t>26. Rome trades Ahmad Brooks to Carolina for Linval Joseph</t>
  </si>
  <si>
    <t>27. Chicago trades Leger Douzable to Lake Huron for Jeremy Mincey</t>
  </si>
  <si>
    <t>28. Chicago trades Chicago's 4th and 8th round picks in 2015 to Canton for Justin Tuck</t>
  </si>
  <si>
    <t>Ferdon</t>
  </si>
  <si>
    <t>Ferdon (Was Brighton)</t>
  </si>
  <si>
    <t xml:space="preserve">Ferdon </t>
  </si>
  <si>
    <t>Fighting Otters</t>
  </si>
  <si>
    <t>(Was Brighton)</t>
  </si>
  <si>
    <t>6. Cave Creek trades Cave Creek's 2nd round pick in 2015, Omaha's 2nd and 4th round picks in 2015 to Ferdon for Darrelle Revis</t>
  </si>
  <si>
    <t>7. Cave Creek trades Cave Creek's 2nd round pick in 2016 to Ferdon for Justin Smith</t>
  </si>
  <si>
    <t>12. Ferdon trades Peyton Manning, Anquan Boldin, Roddy White, and Brandon Flowers to Denver for Denver's 1st and 3rd round picks in 2015, Vero's 2nd round pick in 2015, Ferdon's 4th round pick in 2015, Denver's 1st and 6th round picks in 2016, Dan Williams, Mike Pouncey, and Santana Moss</t>
  </si>
  <si>
    <t>14. Tokyo trades Ferdon's 2nd round pick in 2015 and Tokyo's 4th round pick in 2016 to Ferdon for Dan Williams and Ferdon's 5th round pick in 2015</t>
  </si>
  <si>
    <t>17. Ferdon trades Eddie Lacy, Josh Sitton, Troy Polamalu, Red Bryant, Chris Polk, Ferdon's 2nd round pick in 2015 and Ferdon's 7th round pick in 2015 to Rome for Rome's first round pick in 2015, Rome's 2nd and 3rd round picks in 2016, Geno Atkins, Tyrann Mathieu, Terron Armstead</t>
  </si>
  <si>
    <t>21. Ferdon trades Ferdon's 10th round pick in 2015 to Jersey for Jake Locker</t>
  </si>
  <si>
    <t>23. River City trades Tyler Eifert and their 4th round pick in 2015 to Ferdon for Mike Pouncey</t>
  </si>
  <si>
    <t>29. Ferdon trades Brent Celek to Denver for Ferdon's 6th round pick in 2015 and Denver's 5th round pick in 2016</t>
  </si>
  <si>
    <t>FER</t>
  </si>
  <si>
    <t>31. Ferdon trades Terron Armstead and Lake Huron's 2nd round pick in 2015 to Jersey for Canton's 1st round pick in 2015 and Tokyo's 4th round pick in 2015</t>
  </si>
  <si>
    <t>30. Jersey trades Joe Barksdale and Boulder's 5th round pick in 2015 to Tokyo for Mychal Rivera and Tokyo's 4th round pick in 2015</t>
  </si>
  <si>
    <t>32. Blackburn trades Eugene Monroe to Omaha for Eric Wood</t>
  </si>
  <si>
    <t>33. Virginia trades Gavin Escobar to Phoenix for Phoenix's 10th round pick in 2015</t>
  </si>
  <si>
    <t>Jones, Christian</t>
  </si>
  <si>
    <t>14/FA</t>
  </si>
  <si>
    <t>13/1 (7)</t>
  </si>
  <si>
    <t>14/3</t>
  </si>
  <si>
    <t>14/5</t>
  </si>
  <si>
    <t>14/1 (27)</t>
  </si>
  <si>
    <t>14/1 (6)</t>
  </si>
  <si>
    <t>14/4</t>
  </si>
  <si>
    <t>14/2</t>
  </si>
  <si>
    <t>14/1 (28)</t>
  </si>
  <si>
    <t>14/7</t>
  </si>
  <si>
    <t>14/1 (14)</t>
  </si>
  <si>
    <t>14/1 (16)</t>
  </si>
  <si>
    <t>14/1 (10)</t>
  </si>
  <si>
    <t>Clinton-Dix, Ha Ha</t>
  </si>
  <si>
    <t>14/1 (21)</t>
  </si>
  <si>
    <t>14/1 (9)</t>
  </si>
  <si>
    <t>14/6</t>
  </si>
  <si>
    <t>14/1 (20)</t>
  </si>
  <si>
    <t>14/1 (12)</t>
  </si>
  <si>
    <t>14/1 (26)</t>
  </si>
  <si>
    <t>14/1 (2)</t>
  </si>
  <si>
    <t>14/1 (13)</t>
  </si>
  <si>
    <t>14/1 (30)</t>
  </si>
  <si>
    <t>14/1 (7)</t>
  </si>
  <si>
    <t>14/1 (17)</t>
  </si>
  <si>
    <t>14/1 (4)</t>
  </si>
  <si>
    <t>14/1 (24)</t>
  </si>
  <si>
    <t>Gilbert, Justin</t>
  </si>
  <si>
    <t>14/1 (8)</t>
  </si>
  <si>
    <t>14/1 (31)</t>
  </si>
  <si>
    <t>13/1 (2)</t>
  </si>
  <si>
    <t>14/1 (23)</t>
  </si>
  <si>
    <t>14/1 (19)</t>
  </si>
  <si>
    <t>14/1 (29)</t>
  </si>
  <si>
    <t>14/1 (18)</t>
  </si>
  <si>
    <t>14/1 (5)</t>
  </si>
  <si>
    <t>14/1 (15)</t>
  </si>
  <si>
    <t>14/1 (25)</t>
  </si>
  <si>
    <t>14/1 (11)</t>
  </si>
  <si>
    <t>14/1 (32)</t>
  </si>
  <si>
    <t>14/1 (22)</t>
  </si>
  <si>
    <t>14/1 (3)</t>
  </si>
  <si>
    <t>Francois, Ricky-Jean</t>
  </si>
  <si>
    <t>34. Tokyo trades Todd Herremans to Wisconsin for Wisconsin's 10th round pick in 2015</t>
  </si>
  <si>
    <t>35. Chicago trades their 5th round pick in 2015 to Canton for Lance Briggs</t>
  </si>
  <si>
    <t>36. Tokyo trades Andrew Hawkins to Big Grove for William Gay</t>
  </si>
  <si>
    <t>37. Chicago trades Malcolm Jenkins and Jerraud Powers to Carolina for Prince Amukamara</t>
  </si>
  <si>
    <t>38. Jersey trades Ferdon's 10th round pick to Denver for Greg Zeurlein</t>
  </si>
  <si>
    <t>WR HB PR</t>
  </si>
  <si>
    <t>WR HB KOR</t>
  </si>
  <si>
    <t>HB WR KOR PR</t>
  </si>
  <si>
    <t>OC @ TE</t>
  </si>
  <si>
    <t>LOT @ TE</t>
  </si>
  <si>
    <t>DB ^ KOR PR</t>
  </si>
  <si>
    <t>End DT $</t>
  </si>
  <si>
    <t>DT $ End</t>
  </si>
  <si>
    <t>LDT $ End</t>
  </si>
  <si>
    <t>RE DT $</t>
  </si>
  <si>
    <t>39. Jersey trades Stedman Bailey, River City's 3rd round pick in 2015, Denver's 5th round pick in 2015 to Denver for Denver's 2nd and 4th round picks in 2015</t>
  </si>
  <si>
    <t>40. Jersey trades Lake Huron's 1st round pick in 2015 to Jersey for Jersey's 2nd round pick in 2015, Canton's 2nd round pick in 2015 and Beach City's 3rd round pick in 2015</t>
  </si>
  <si>
    <t>41. Canton trades Tavon Austin, Sebastian Janikowski, Steve Weatherford, and Leon Hall to Denver for River City's 3rd round pick in 2015 and Harrison Smith</t>
  </si>
  <si>
    <t>42. Carolina trades Chandler's 1st round pick to Jersey for River City's 1st round pick in 2015 and Lake Huron's 3rd round pick in 2015</t>
  </si>
  <si>
    <t>43. Kingsholm trades Sen'Derrick Marks, Terrell Suggs, and Justin Blalock to Virginia for Eric Fisher, Blackburn's 2nd round pick in 2015, Virginia's 4th round pick in 2015, Viriginia's 1st and 6th round picks in 2016</t>
  </si>
  <si>
    <t>44. Wisconsin trades Wisconsin's 1st round pick in 2016 to Cave Creek for Tokyo's 1st round pick in 2015</t>
  </si>
  <si>
    <t>45. Ferdon trades Cave Creek's 2nd round pick in 2015 to Kingsholm for Virginia's 1st round pick in 2016 and Kingsholm's 5th round pick in 2016</t>
  </si>
  <si>
    <t>46. Jersey trades Lake Huron's 2nd round pick in 2015 to Phoenix for Phoenix's 1st round pick in 2016</t>
  </si>
  <si>
    <t>47. Ferdon trades Vero's 2nd round pick in 2015 to Omaha for Omaha's 1st round pick in 2016</t>
  </si>
  <si>
    <t>McDonald, Clinton</t>
  </si>
  <si>
    <t>Portis, Clinton</t>
  </si>
  <si>
    <t>48. Cave Creek trades Cave Creek's 8th and 10th round picks in 2015 to Wisconsin for Josh Cribbs</t>
  </si>
  <si>
    <t>49. Ferdon trades Denver's 3rd round pick in 2015 and Tokyo's 4th round pick in 2015 to Jersey for Jersey's 3rd round pick in 2015</t>
  </si>
  <si>
    <t>50. Canton trades Canton's 3rd and 4th round picks in 2015 and Cave Creek's 3rd round pick in 2015 to Jersey for Phoenix's 1st round pick in 2016</t>
  </si>
  <si>
    <t>51. Ferdon trades Ferdon's 3rd round pick in 2016 to Kingsholm for Boulder's 3rd round pick in 2015</t>
  </si>
  <si>
    <t>52. Big Grove trades Big Grove's 4th round pick in 2015 and their 3rd round pick in 2016 to Boulder for Eddie Royal</t>
  </si>
  <si>
    <t>53. Ferdon trades Ferdon's 4th and 6th round picks in 2015 to Tokyo for Ferdon's 5th round pick in 2015 and Tokyo's 5th round pick in 2015</t>
  </si>
  <si>
    <t>54. Jersey trades Jersey's 6th and 7th round picks in 2015 to Canton for Canton's 5th round pick in 2015</t>
  </si>
  <si>
    <t>55. Cave Creek trades their 8th round pick in 2016 to Canton for Chicago's 8th round pick in 2015</t>
  </si>
  <si>
    <t>56. Canton trades Canton's 9th round pick in the 2015 draft to Ferdon for Ferdon's 9th round pick in 2016</t>
  </si>
  <si>
    <t>57. Tokyo trades their 9th round pick in 2016 to Jersey for Jersey's 10th round pick in 2015</t>
  </si>
  <si>
    <t>58. Boulder trades Josh Evans and Boulder's 3rd round pick in 2016 to Jersey for JJ Wilcox</t>
  </si>
  <si>
    <t>62. Beach City trades Ryan Mundy to Denver for Brandon Flowers</t>
  </si>
  <si>
    <t>63. Tokyo trades Haloti Ngata and Sealver Siligia to River City for Antonio Cromartie and Kevin Vickerson</t>
  </si>
  <si>
    <t>61. Jersey trades Xavier Rhodes, Jersey's 2nd and 3rd round picks in 2016 and Boulder's 3rd round pick in 2016 to Canton for Ryan Logan, Canton's 1st round pick in 2016 and Phoenix's 1st round pick in 2016</t>
  </si>
  <si>
    <t xml:space="preserve">59. Wisconsin trades Brandon Spikes and John Hughes to Cave Creek for John Jenkins and Geno Hayes </t>
  </si>
  <si>
    <t xml:space="preserve">60. Kingsholm trades Shane Vereen to Denver for Denver's 4th round pick in 2016 (Denver cuts Lerentee McCray) </t>
  </si>
  <si>
    <t>Rodgers-Cromart, Dominique</t>
  </si>
  <si>
    <t>Francois, Ricky Jean</t>
  </si>
  <si>
    <t>0-6</t>
  </si>
  <si>
    <t>Butler, Mario</t>
  </si>
  <si>
    <t>RCB KOR</t>
  </si>
  <si>
    <t>OLB End</t>
  </si>
  <si>
    <t>Wilson, C.J.</t>
  </si>
  <si>
    <t>Williams, Teddy</t>
  </si>
  <si>
    <t>Fleming, Darius</t>
  </si>
  <si>
    <t>Law, Cordarro</t>
  </si>
  <si>
    <t>Brown, Kourtnei</t>
  </si>
  <si>
    <t>Thompson, Peyton</t>
  </si>
  <si>
    <t>Bademosi, Johnson</t>
  </si>
  <si>
    <t>Lewis-Harris, Chris</t>
  </si>
  <si>
    <t>S LB</t>
  </si>
  <si>
    <t>Miles, Rontez</t>
  </si>
  <si>
    <t>Williams, Nick</t>
  </si>
  <si>
    <t>Copeland, Brandon</t>
  </si>
  <si>
    <t>Francis, A.J.</t>
  </si>
  <si>
    <t>Trawick, Brynden</t>
  </si>
  <si>
    <t>Okine, Earl</t>
  </si>
  <si>
    <t>Walker, Casey</t>
  </si>
  <si>
    <t>James, Charles</t>
  </si>
  <si>
    <t>Clowney, Jadeveon</t>
  </si>
  <si>
    <t>Goodson, Demetri</t>
  </si>
  <si>
    <t>Reaser, Keith</t>
  </si>
  <si>
    <t>Mitchell, Terrance</t>
  </si>
  <si>
    <t>Thornton, Khyri</t>
  </si>
  <si>
    <t>Reynolds, Ed</t>
  </si>
  <si>
    <t>Lewis-Moore, Kapron</t>
  </si>
  <si>
    <t>Aikens, Walt</t>
  </si>
  <si>
    <t>Hart, Taylor</t>
  </si>
  <si>
    <t>Reid, Caraun</t>
  </si>
  <si>
    <t>Urban, Brent</t>
  </si>
  <si>
    <t>Allen, Ricardo</t>
  </si>
  <si>
    <t>Bromley, Jay</t>
  </si>
  <si>
    <t>Lawson, Nevin</t>
  </si>
  <si>
    <t>Johnson, Randell</t>
  </si>
  <si>
    <t>Harris, Shelby</t>
  </si>
  <si>
    <t>Acker, Kenneth</t>
  </si>
  <si>
    <t>Alexander, Maurice</t>
  </si>
  <si>
    <t>Anunike, Kenny</t>
  </si>
  <si>
    <t>Olatoye, Deji</t>
  </si>
  <si>
    <t>Orr, Zach</t>
  </si>
  <si>
    <t>Thomas, Joe L.</t>
  </si>
  <si>
    <t>Whitlock, Nikita</t>
  </si>
  <si>
    <t>Bailey, Dion</t>
  </si>
  <si>
    <t>Skov, Shayne</t>
  </si>
  <si>
    <t>Gaston, Bruce</t>
  </si>
  <si>
    <t>Jones, Howard</t>
  </si>
  <si>
    <t>Barrett, Shaquil</t>
  </si>
  <si>
    <t>Bullough, Max</t>
  </si>
  <si>
    <t>Coleman, Deandre</t>
  </si>
  <si>
    <t>Dunn, Brandon</t>
  </si>
  <si>
    <t>Butler, Malcolm</t>
  </si>
  <si>
    <t>Phillips, Adrian</t>
  </si>
  <si>
    <t>Davis, Todd</t>
  </si>
  <si>
    <t>Unga, Uani'</t>
  </si>
  <si>
    <t>Rowe, Eric</t>
  </si>
  <si>
    <t>Shaw, Josh</t>
  </si>
  <si>
    <t>Johnson, Kevin</t>
  </si>
  <si>
    <t>Diggs, Quandre</t>
  </si>
  <si>
    <t>Rollins, Quinten</t>
  </si>
  <si>
    <t>Chickillo, Anthony</t>
  </si>
  <si>
    <t>Grissom, Geneo</t>
  </si>
  <si>
    <t>Anderson, Henry</t>
  </si>
  <si>
    <t>Golden, Markus</t>
  </si>
  <si>
    <t>Smith, Preston</t>
  </si>
  <si>
    <t>Russell, Ryan</t>
  </si>
  <si>
    <t>Smith, Za'Darius</t>
  </si>
  <si>
    <t>Davis, Carl</t>
  </si>
  <si>
    <t>Wright, Gabe</t>
  </si>
  <si>
    <t>Dupree, Bud</t>
  </si>
  <si>
    <t>Mount, Deiontrez</t>
  </si>
  <si>
    <t>Kikaha, Hau'oli</t>
  </si>
  <si>
    <t>Emanuel, Kyle</t>
  </si>
  <si>
    <t>Mauldin, Lorenzo</t>
  </si>
  <si>
    <t>Orchard, Nate</t>
  </si>
  <si>
    <t>Beasley, Vic</t>
  </si>
  <si>
    <t>Heeney, Ben</t>
  </si>
  <si>
    <t>Perryman, Denzel</t>
  </si>
  <si>
    <t>Kendricks, Eric</t>
  </si>
  <si>
    <t>Pullard, Hayes</t>
  </si>
  <si>
    <t>Ryan, Jake</t>
  </si>
  <si>
    <t>Hicks, Jordan</t>
  </si>
  <si>
    <t>Dawson, P.J.</t>
  </si>
  <si>
    <t>Wilson, Ramik</t>
  </si>
  <si>
    <t>Anthony, Stephone</t>
  </si>
  <si>
    <t>Shelton, Danny</t>
  </si>
  <si>
    <t>Kilgo, Darius</t>
  </si>
  <si>
    <t>Jarrett, Grady</t>
  </si>
  <si>
    <t>Davison, Tyeler</t>
  </si>
  <si>
    <t>Amos, Adrian</t>
  </si>
  <si>
    <t>Geathers, Clayton</t>
  </si>
  <si>
    <t>Randall, Damarious</t>
  </si>
  <si>
    <t>Tartt, Jaquiski</t>
  </si>
  <si>
    <t>Richards, Jordan</t>
  </si>
  <si>
    <t>Lippett, Tony</t>
  </si>
  <si>
    <t>McCain, Bobby</t>
  </si>
  <si>
    <t>Swann, Damian</t>
  </si>
  <si>
    <t>Parry, David</t>
  </si>
  <si>
    <t>Robinson, Edmond</t>
  </si>
  <si>
    <t>Walton, L.T.</t>
  </si>
  <si>
    <t>Gregory, Randy</t>
  </si>
  <si>
    <t>Thompson, Shaq</t>
  </si>
  <si>
    <t>Waynes, Trae</t>
  </si>
  <si>
    <t>Ray, Shane</t>
  </si>
  <si>
    <t>Collins, Landon</t>
  </si>
  <si>
    <t>Brown, Malcom</t>
  </si>
  <si>
    <t>Williams, Leonard</t>
  </si>
  <si>
    <t>Peters, Marcus</t>
  </si>
  <si>
    <t>Goldman, Eddie</t>
  </si>
  <si>
    <t>McKinney, Benardrick</t>
  </si>
  <si>
    <t>Phillips, Jordan</t>
  </si>
  <si>
    <t>Armstead, Arik</t>
  </si>
  <si>
    <t>Harold, Eli</t>
  </si>
  <si>
    <t>Jones, Byron</t>
  </si>
  <si>
    <t>Mager, Craig</t>
  </si>
  <si>
    <t>Collins, Jalen</t>
  </si>
  <si>
    <t>Alexander, Kwon</t>
  </si>
  <si>
    <t>Jarrett, Kyshoen</t>
  </si>
  <si>
    <t>Covington, Christian</t>
  </si>
  <si>
    <t>Hunter, Danielle</t>
  </si>
  <si>
    <t>Campbell, Ibraheim</t>
  </si>
  <si>
    <t>Cooper, Xavier</t>
  </si>
  <si>
    <t>Breaux, Delvin</t>
  </si>
  <si>
    <t>Clark, Frank</t>
  </si>
  <si>
    <t>Gwacham, Obum</t>
  </si>
  <si>
    <t>Blackson, Angelo</t>
  </si>
  <si>
    <t>Nunez-Roches, Rakeem</t>
  </si>
  <si>
    <t>Philon, Darius</t>
  </si>
  <si>
    <t>Ball, Neiron</t>
  </si>
  <si>
    <t>Wilson, Damien</t>
  </si>
  <si>
    <t>Darby, Ronald</t>
  </si>
  <si>
    <t>Gaines, Charles</t>
  </si>
  <si>
    <t>Edwards, Mario</t>
  </si>
  <si>
    <t>Gunter, Rodney</t>
  </si>
  <si>
    <t>Alexander, D.J.</t>
  </si>
  <si>
    <t>Anderson, Jonathan</t>
  </si>
  <si>
    <t>Callahan, Bryce</t>
  </si>
  <si>
    <t>Fua, Alani</t>
  </si>
  <si>
    <t>Tarpley, A.J.</t>
  </si>
  <si>
    <t>Therezie, Robenson</t>
  </si>
  <si>
    <t>Timu, John</t>
  </si>
  <si>
    <t>Armbrister, Thurston</t>
  </si>
  <si>
    <t>Coleman, Justin</t>
  </si>
  <si>
    <t>Harris, Anthony</t>
  </si>
  <si>
    <t>Hewitt, Neville</t>
  </si>
  <si>
    <t>Marshall, Nick</t>
  </si>
  <si>
    <t>Orr, Leon</t>
  </si>
  <si>
    <t>Patterson, Eric</t>
  </si>
  <si>
    <t>Vigil, Zach</t>
  </si>
  <si>
    <t>Delaire, Ryan</t>
  </si>
  <si>
    <t>Everett, Deshazor</t>
  </si>
  <si>
    <t>Keyes, Josh</t>
  </si>
  <si>
    <t>Longacre, Matt</t>
  </si>
  <si>
    <t>Rice, Denzel</t>
  </si>
  <si>
    <t>Williams, Xavier</t>
  </si>
  <si>
    <t>Lynch, Cameron</t>
  </si>
  <si>
    <t>Barnes, Tavaris</t>
  </si>
  <si>
    <t>Dunbar, Quinton</t>
  </si>
  <si>
    <t>Eulls, Kaleb</t>
  </si>
  <si>
    <t>Irving, David</t>
  </si>
  <si>
    <t>Richardson, Bobby</t>
  </si>
  <si>
    <t>Riggs, Cody</t>
  </si>
  <si>
    <t>Tavai, J.R.</t>
  </si>
  <si>
    <t>Jones-Quartey, Harold</t>
  </si>
  <si>
    <t>McGill, T.Y.</t>
  </si>
  <si>
    <t>Bates, Houston</t>
  </si>
  <si>
    <t>Adjei-Barimah, Jude</t>
  </si>
  <si>
    <t>Watson, Benjamin</t>
  </si>
  <si>
    <t>Smith, Evan</t>
  </si>
  <si>
    <t>Wiggins, Kenny</t>
  </si>
  <si>
    <t>Moore, Kellen</t>
  </si>
  <si>
    <t>Johnson, Austin</t>
  </si>
  <si>
    <t>Celek, Garrett</t>
  </si>
  <si>
    <t>Bellamy, Josh</t>
  </si>
  <si>
    <t>Nsekhe, Ty</t>
  </si>
  <si>
    <t>Williams, Michael</t>
  </si>
  <si>
    <t>Patton, Quinton</t>
  </si>
  <si>
    <t>Burkhead, Rex</t>
  </si>
  <si>
    <t>Barker, Chris</t>
  </si>
  <si>
    <t>Stoneburner, Jake</t>
  </si>
  <si>
    <t>Jones, Landry</t>
  </si>
  <si>
    <t>Line, Zach</t>
  </si>
  <si>
    <t>Becton, Nick</t>
  </si>
  <si>
    <t>Gillislee, Mike</t>
  </si>
  <si>
    <t>Thompson, Chris</t>
  </si>
  <si>
    <t>Ware, Spencer</t>
  </si>
  <si>
    <t>Renfree, Sean</t>
  </si>
  <si>
    <t>Fells, Darren</t>
  </si>
  <si>
    <t>Jensen, Ryan</t>
  </si>
  <si>
    <t>Thielen, Adam</t>
  </si>
  <si>
    <t>White, Myles</t>
  </si>
  <si>
    <t>Kouandjio, Cyrus</t>
  </si>
  <si>
    <t>McCarron, AJ</t>
  </si>
  <si>
    <t>Niklas, Troy</t>
  </si>
  <si>
    <t>Seferian-Jenkin, Austin</t>
  </si>
  <si>
    <t>Schofield, Michael</t>
  </si>
  <si>
    <t>Johnson, Wesley</t>
  </si>
  <si>
    <t>White, James</t>
  </si>
  <si>
    <t>Dozier, Dakota</t>
  </si>
  <si>
    <t>Duvernay-Tardif, Laurent</t>
  </si>
  <si>
    <t>Enunwa, Quincy</t>
  </si>
  <si>
    <t>Jones, T.J.</t>
  </si>
  <si>
    <t>Rhaney, Demetrius</t>
  </si>
  <si>
    <t>Villanueva, Alejandro</t>
  </si>
  <si>
    <t>Paradis, Matt</t>
  </si>
  <si>
    <t>John, Ulrick</t>
  </si>
  <si>
    <t>Butler, Jeremy</t>
  </si>
  <si>
    <t>Fowler, Bennie</t>
  </si>
  <si>
    <t>Nix, Roosevelt</t>
  </si>
  <si>
    <t>Perillo, Justin</t>
  </si>
  <si>
    <t>Snead, Willie</t>
  </si>
  <si>
    <t>Walker, Josh</t>
  </si>
  <si>
    <t>West, Charcandrick</t>
  </si>
  <si>
    <t>Burton, Trey</t>
  </si>
  <si>
    <t>Coleman, Brandon</t>
  </si>
  <si>
    <t>Kerin, Zac</t>
  </si>
  <si>
    <t>Pughsley, Jarrod</t>
  </si>
  <si>
    <t>Herndon, Javontee</t>
  </si>
  <si>
    <t>Andrews, Antonio</t>
  </si>
  <si>
    <t>Qvale, Brent</t>
  </si>
  <si>
    <t>Ferentz, James</t>
  </si>
  <si>
    <t>Roberts, Seth</t>
  </si>
  <si>
    <t>Simonson, Scott</t>
  </si>
  <si>
    <t>Brate, Cameron</t>
  </si>
  <si>
    <t>Cunningham, Jerome</t>
  </si>
  <si>
    <t>Scherff, Brandon</t>
  </si>
  <si>
    <t>Winston, Jameis</t>
  </si>
  <si>
    <t>Gallik, Andy</t>
  </si>
  <si>
    <t>Erving, Cameron</t>
  </si>
  <si>
    <t>Grasu, Hroniss</t>
  </si>
  <si>
    <t>Cann, A.J.</t>
  </si>
  <si>
    <t>Marpet, Ali</t>
  </si>
  <si>
    <t>Kouandjio, Arie</t>
  </si>
  <si>
    <t>Hart, Bobby</t>
  </si>
  <si>
    <t>Douglas, Jamil</t>
  </si>
  <si>
    <t>Brown, Jamon</t>
  </si>
  <si>
    <t>Feliciano, Jon</t>
  </si>
  <si>
    <t>Tomlinson, Laken</t>
  </si>
  <si>
    <t>Brown, Trent</t>
  </si>
  <si>
    <t>Donnal, Andrew</t>
  </si>
  <si>
    <t>Ogbuehi, Cedric</t>
  </si>
  <si>
    <t>Williams, Daryl</t>
  </si>
  <si>
    <t>Fisher, Jake</t>
  </si>
  <si>
    <t>Havenstein, Rob</t>
  </si>
  <si>
    <t>Clemmings, T.J.</t>
  </si>
  <si>
    <t>Abdullah, Ameer</t>
  </si>
  <si>
    <t>Artis-Payne, Cameron</t>
  </si>
  <si>
    <t>Cobb, David</t>
  </si>
  <si>
    <t>Langford, Jeremy</t>
  </si>
  <si>
    <t>Williams, Karlos</t>
  </si>
  <si>
    <t>Walford, Clive</t>
  </si>
  <si>
    <t>Boyle, Nick</t>
  </si>
  <si>
    <t>Parker, DeVante</t>
  </si>
  <si>
    <t>Crowder, Jamison</t>
  </si>
  <si>
    <t>Hardy, Justin</t>
  </si>
  <si>
    <t>Dorsett, Phillip</t>
  </si>
  <si>
    <t>Montgomery, Ty</t>
  </si>
  <si>
    <t>Lockett, Tyler</t>
  </si>
  <si>
    <t>Flowers, Ereck</t>
  </si>
  <si>
    <t>Coleman, Tevin</t>
  </si>
  <si>
    <t>Peat, Andrus</t>
  </si>
  <si>
    <t>Funchess, Devin</t>
  </si>
  <si>
    <t>Smith, Donovan</t>
  </si>
  <si>
    <t>Johnson, Duke</t>
  </si>
  <si>
    <t>Strong, Jaelen</t>
  </si>
  <si>
    <t>Mariota, Marcus</t>
  </si>
  <si>
    <t>Glowinski, Mark</t>
  </si>
  <si>
    <t>Williams, Maxx</t>
  </si>
  <si>
    <t>Gordon, Melvin</t>
  </si>
  <si>
    <t>Yeldon, T.J.</t>
  </si>
  <si>
    <t>Gurley, Todd</t>
  </si>
  <si>
    <t>Bell, Blake</t>
  </si>
  <si>
    <t>Cooper, Amari</t>
  </si>
  <si>
    <t>Green-Beckham, Dorial</t>
  </si>
  <si>
    <t>Shepherd, Austin</t>
  </si>
  <si>
    <t>Mason, Shaq</t>
  </si>
  <si>
    <t>Fabuluje, Tayo</t>
  </si>
  <si>
    <t>Ajayi, Jay</t>
  </si>
  <si>
    <t>Garcia, Max</t>
  </si>
  <si>
    <t>Kroft, Tyler</t>
  </si>
  <si>
    <t>Poutasi, Jeremiah</t>
  </si>
  <si>
    <t>Agholor, Nelson</t>
  </si>
  <si>
    <t>Diggs, Stefon</t>
  </si>
  <si>
    <t>Allen, Javorius</t>
  </si>
  <si>
    <t>James, Jesse</t>
  </si>
  <si>
    <t>Jones, Matt</t>
  </si>
  <si>
    <t>Burton, Michael</t>
  </si>
  <si>
    <t>Conley, Chris</t>
  </si>
  <si>
    <t>Morse, Mitch</t>
  </si>
  <si>
    <t>O'Shaughnessy, James</t>
  </si>
  <si>
    <t>Wichmann, Cody</t>
  </si>
  <si>
    <t>Miller, John</t>
  </si>
  <si>
    <t>Jackson, Tre</t>
  </si>
  <si>
    <t>Johnson, Malcolm</t>
  </si>
  <si>
    <t>Good, Denzelle</t>
  </si>
  <si>
    <t>Collins, La'el</t>
  </si>
  <si>
    <t>Crockett, John</t>
  </si>
  <si>
    <t>Lamm, Kendall</t>
  </si>
  <si>
    <t>Lee, Khari</t>
  </si>
  <si>
    <t>Mancz, Greg</t>
  </si>
  <si>
    <t>Miller, Darrian</t>
  </si>
  <si>
    <t>Zenner, Zach</t>
  </si>
  <si>
    <t>Andrews, David</t>
  </si>
  <si>
    <t>Marquez, Bradley</t>
  </si>
  <si>
    <t>Rawls, Thomas</t>
  </si>
  <si>
    <t>Williams, Darrell</t>
  </si>
  <si>
    <t>Ward, Terron</t>
  </si>
  <si>
    <t>Wesley, De'Ondre</t>
  </si>
  <si>
    <t>Bibbs, E.J.</t>
  </si>
  <si>
    <t>Spain, Quinton</t>
  </si>
  <si>
    <t>Tye, Will</t>
  </si>
  <si>
    <t>Burwell, Tyreek</t>
  </si>
  <si>
    <t>Dye, Donteea</t>
  </si>
  <si>
    <t>Humphries, Adam</t>
  </si>
  <si>
    <t>Janikowski, S.</t>
  </si>
  <si>
    <t>Hopkins, Dustin</t>
  </si>
  <si>
    <t>McManus, Brandon</t>
  </si>
  <si>
    <t>Boswell, Chris</t>
  </si>
  <si>
    <t>Coons, Travis</t>
  </si>
  <si>
    <t>Myers, Jason</t>
  </si>
  <si>
    <t>Franks, Andrew</t>
  </si>
  <si>
    <t>Lambo, Josh</t>
  </si>
  <si>
    <t>Ross, Rashad</t>
  </si>
  <si>
    <t>Janis, Jeff</t>
  </si>
  <si>
    <t>Campanaro, Michael</t>
  </si>
  <si>
    <t>Mumphery, Keith</t>
  </si>
  <si>
    <t>McBride, Tre</t>
  </si>
  <si>
    <t>Murphy, Marcus</t>
  </si>
  <si>
    <t>Clay, Kaelin</t>
  </si>
  <si>
    <t>Bray, Quan</t>
  </si>
  <si>
    <t>Whitehead, Lucky</t>
  </si>
  <si>
    <t>Grant, Corey</t>
  </si>
  <si>
    <t>Mostert, Raheem</t>
  </si>
  <si>
    <t>Greene, Rashad</t>
  </si>
  <si>
    <t>Hayne, Jarryd</t>
  </si>
  <si>
    <t>Schum, Jacob</t>
  </si>
  <si>
    <t>Pinion, Bradley</t>
  </si>
  <si>
    <t>Berry, Jordan</t>
  </si>
  <si>
    <t>Darr, Matt</t>
  </si>
  <si>
    <t>PR KOR</t>
  </si>
  <si>
    <t>2016 SEASON SFFDL ROOKIE DRAFT</t>
  </si>
  <si>
    <t>Beach CIty</t>
  </si>
  <si>
    <t>Ferndon</t>
  </si>
  <si>
    <t>Las Vegas (Was: Lake Huron)</t>
  </si>
  <si>
    <t>Ironton (Was: Wisconsin)</t>
  </si>
  <si>
    <t>Dracut (Was: Chicago)</t>
  </si>
  <si>
    <t>Ironton</t>
  </si>
  <si>
    <t>Trades from the 2016 Calendar Year</t>
  </si>
  <si>
    <t>Knights</t>
  </si>
  <si>
    <t>Jason Owens</t>
  </si>
  <si>
    <t>678-300-7308</t>
  </si>
  <si>
    <t>(Was Chicago)</t>
  </si>
  <si>
    <t>(Was Lake Huron)</t>
  </si>
  <si>
    <t>(Was Wisconsin)</t>
  </si>
  <si>
    <t>Tanks</t>
  </si>
  <si>
    <t>Michael Reeves</t>
  </si>
  <si>
    <t>worldb21@gmail.com</t>
  </si>
  <si>
    <t>jasonowens81@yahoo.com</t>
  </si>
  <si>
    <t>740-237-6217</t>
  </si>
  <si>
    <t>Johnson, David A.</t>
  </si>
  <si>
    <t>1. Ferdon trades Omaha's 1st round pick in 2016, Denver's 1st round pick in 2016 and Rome's 3rd round pick in 2016 to Carolina for Andy Dalton and Carolina's 1st round pick in 2016</t>
  </si>
  <si>
    <t>2. Tokyo trades Brock Osweiler to Beach City for Beach City's 1st round pick in 2016</t>
  </si>
  <si>
    <t>3. River City trades Antonio Gates and River City's 9th round pick to Ironton for D'Brickshaw Ferguson and Dwayne Allen</t>
  </si>
  <si>
    <t>IRN</t>
  </si>
  <si>
    <t>4. Cave Creek trades Da'Norris Searcy and Spencer Long to Blackburn for Giovani Bernard</t>
  </si>
  <si>
    <t>5. Vero trades Brandon LaFell to Beach City for LaGarrett Blount</t>
  </si>
  <si>
    <t>7. Tokyo trades Alex Smith, Adrian Peterson, Dan Williams, Eric Weddle and Tokyo's 1st round pick in 2016 to Kingsholm for Russell Wilson, Matt Forte and Kingsholm's 3rd round pick in 2016</t>
  </si>
  <si>
    <t>6. Blackburn trades Olivier Vernon and Sean Lee to Ferdon for Ha-Ha Clinton Dix, Whilliam Gholston, Vernon Davis, Rome's 2nd round pick in 2016 and Tokyo's 4th round pick in 2016</t>
  </si>
  <si>
    <t>Minnesota (Was Denver)</t>
  </si>
  <si>
    <t>(Was Denver)</t>
  </si>
  <si>
    <t>9. Cave Creek trades LaMarcus Joyner to Blackburn for Rishard Matthews</t>
  </si>
  <si>
    <t>10. Dracut trades Dashon Goldson to Beach City for Breno Giacomini</t>
  </si>
  <si>
    <t>8. Cave Creek trades Ironton's 1st round pick in 2016, DeMarcus Ware, Christian Jones, and Orlando Franklin to Canton for Chandler Jones and Charles Johnson</t>
  </si>
  <si>
    <t>11. Kingsholm trades Clint Boling, Roy Miller, Eric Weddle, Casey Hayward and Josh Bynes to River City for Seaver Siliga, River City's 1st and 4th round picks in 2016, and River City's 1st, 3rd and 4th round picks in 2017</t>
  </si>
  <si>
    <t>12. Kingsholm trades Adrian Peterson to Ironton for Bilal Powell and Ironton's 1st, 4th and 5th round picks in 2017</t>
  </si>
  <si>
    <t>13. Beach City trades Brandon Flowers to Ferdon for Michael Griffin</t>
  </si>
  <si>
    <t>14. Canton trades Ironton's 1st round pick in 2016, Canton's 2nd round pick in 2016, and River City's 3rd round pick in 2016 to St. Paul for Derrick Johnson, Thomas Davis, and Jeremy Hill</t>
  </si>
  <si>
    <t>15. Canton trades Jersey's 1st round pick in 2016 to Kingsholm for Dominque Rodgers-Cromartie</t>
  </si>
  <si>
    <t>16. Canton trades Xavier Rhodes and Boulder's 3rd round pick in 2016 to Phoenix for Aqib Talib</t>
  </si>
  <si>
    <t>17. Ferdon trades Brian Winters, Stephen Tulloch and Minnesota's 2016 6th round pick to Big Grove for Michael Oher and Jasper Brinkley</t>
  </si>
  <si>
    <t>19. Las Vegas trades Jason Pierre-Paul to St. Paul for Matt Kalil</t>
  </si>
  <si>
    <t xml:space="preserve">20. Minnesota trades Jacob Tamme, Roddy White, Anquan Boldin, T.J. Lang, Jared Veldheer, and Reilly Reiff to Canton for Jersey's 3rd round pick in 2016, Canton's 3rd and 4th round picks in 2016, Canton's 1st, 3rd and 4th round picks in 2017, Mitchell Schwartz, Deone Buchannon, Greg Robinson, Chance Warmack, Jordan Hill, Demarcus Ware, and Tim Barnes </t>
  </si>
  <si>
    <t>21. Ironton trades their 10th round pick to Cave Creek for Lance Kendricks</t>
  </si>
  <si>
    <t>23. Carolina sends Ron Parker to Jersey for Jersey's 6th round pick in 2016</t>
  </si>
  <si>
    <t>24. Ironton trades Cam Newton and Ironton's 7th round pick in 2016 to Virginia for Marcell Dareus, Brandon Meriweather, Virginia's 3rd round pick in 2016 and Virginia's 2nd round pick in 2017</t>
  </si>
  <si>
    <t>25. Tokyo trades Robert Turbin to Minnesota for Minnesota's 9th round pick</t>
  </si>
  <si>
    <t>26. Tokyo trades Lardarius Webb to Boulder for Boulder's 7th round pick</t>
  </si>
  <si>
    <t>27. Ann Arbor trades their 3rd round pick in 2016 to Jersey for Ryan Fitzpatrick</t>
  </si>
  <si>
    <t>27. River City trades Tyson Alualu and River City's 1st round pick in 2014 to Jersey for Pacman Jones, Dan Skuta and Kendrick Ellis</t>
  </si>
  <si>
    <t>28. Tokyo trades their 7th round pick in 2016 to Jersey for Tyson Alualu</t>
  </si>
  <si>
    <t>29. Tokyo trades their 3rd round pick in 2016 to River City for Joe Berger and River City's 8th round pick in 2016</t>
  </si>
  <si>
    <t>22. Las Vegas trades Sam Bradford and Las Vegas' 8th round pick in 2016 to Minnesota for Canton's 4th round pick in 2016</t>
  </si>
  <si>
    <t>30. Beach City trades Trent Williams, Jonathan Hankins and Beach City's 4th round pick in 2016 to Ferdon for Geno Atkins, Branden Albert and Cave Creek's 2nd round pick in 2016;</t>
  </si>
  <si>
    <t>31. Rome trades Craig Robertson to Blackburn for Blackburn's 4th round pick in 2016</t>
  </si>
  <si>
    <t>32. St. Paul trades St. Paul's 4th and 6th round picks in 2016 and Duke Williams to Minnesota for Connor Barwin and Jordan Hill</t>
  </si>
  <si>
    <t>33. Phoenix trades Mark Barron to Jersey for Ann Arbor's 3rd round pick in 2016</t>
  </si>
  <si>
    <t>34. Ferdon trades Andy Dalton, Michael Oher, Virginia's 1st round pick in 2016, Ferdon's 2nd round pick in 2016, and Kingsholm's 5th round pick in 2016 to Vero for Tom Brady, Ndamokung Suh, and Marcus Gilbert</t>
  </si>
  <si>
    <t>18. Las Vegas trades Las Vegas' 1st round pick in 2016, Las Vegas 1st round pick in 2017 and Trumaine Johnson to Ferdon for Ferdon's 1st round pick in 2016 and Ferdon's 3rd round pick in 2017</t>
  </si>
  <si>
    <t>15/2</t>
  </si>
  <si>
    <t>15/FA</t>
  </si>
  <si>
    <t>15/1 (20)</t>
  </si>
  <si>
    <t>15/5</t>
  </si>
  <si>
    <t>15/4</t>
  </si>
  <si>
    <t>15/3</t>
  </si>
  <si>
    <t>15/1 (31)</t>
  </si>
  <si>
    <t>15/1 (17)</t>
  </si>
  <si>
    <t>15/1 (8)</t>
  </si>
  <si>
    <t>15/6</t>
  </si>
  <si>
    <t>15/1 (32)</t>
  </si>
  <si>
    <t>15/7</t>
  </si>
  <si>
    <t>14/1 (1)</t>
  </si>
  <si>
    <t>15/1 (4)</t>
  </si>
  <si>
    <t>15/1 (29)</t>
  </si>
  <si>
    <t>15/1 (22)</t>
  </si>
  <si>
    <t>15/1 (19)</t>
  </si>
  <si>
    <t>15/1 (9)</t>
  </si>
  <si>
    <t>15/1 (15)</t>
  </si>
  <si>
    <t>15/1 (10)</t>
  </si>
  <si>
    <t>15/1 (16)</t>
  </si>
  <si>
    <t>15/1 (27)</t>
  </si>
  <si>
    <t>15/1 (2)</t>
  </si>
  <si>
    <t>15/1 (21)</t>
  </si>
  <si>
    <t>15/1 (14)</t>
  </si>
  <si>
    <t>15/1 (13)</t>
  </si>
  <si>
    <t>15/1 (18)</t>
  </si>
  <si>
    <t>15/1 (30)</t>
  </si>
  <si>
    <t>15/1 (23)</t>
  </si>
  <si>
    <t>15/1 (5)</t>
  </si>
  <si>
    <t>15/1 (12)</t>
  </si>
  <si>
    <t>15/1 (25)</t>
  </si>
  <si>
    <t>15/1 (28)</t>
  </si>
  <si>
    <t>15/1 (11)</t>
  </si>
  <si>
    <t>Webb. B.W.</t>
  </si>
  <si>
    <t>15/1 (6)</t>
  </si>
  <si>
    <t>15/1 (1)</t>
  </si>
  <si>
    <t>13/1 (1)</t>
  </si>
  <si>
    <t>35. River City trades Tokyo's 3rd round pick in 2016 to Phoenix for Calvin Johnson</t>
  </si>
  <si>
    <t>36. Blackburn trades Michael Brockers to Ironton for Ironton's 2nd round pick in 2016</t>
  </si>
  <si>
    <t>37. Blackburn trades Tokyo's 2nd round pick in 2016 and Blackburn's 3rd round pick in 2017 to Virginia for DeMarco Murray</t>
  </si>
  <si>
    <t>38. Tokyo trades Justin Gilbert to Vero for Vero's 5th round pick in 2016</t>
  </si>
  <si>
    <t>39. Vero trades Doug Baldwin, Delanie Walker and Vero's 6th round pick in 2016 to Minnesota for Deone Buchannon, CJ Fiedorowicz, and Billy Turner</t>
  </si>
  <si>
    <t>40. Ferdon trades Carolina's 1st round pick in 2016 and Las Vegas' 1st round pick in 2016 to Boulder for Vero's 1st round pick in 2016 and Boulder's 1st round pick in 2016</t>
  </si>
  <si>
    <t>41. Rome trades Matt Hasselbeck to Minnesota for Minnesota's 8th round pick in 2016</t>
  </si>
  <si>
    <t>Hallandren</t>
  </si>
  <si>
    <t>(Was Big Grove)</t>
  </si>
  <si>
    <t>Hallandren (Was Big Grove)</t>
  </si>
  <si>
    <t>42. Ferdon trades Boulder's 1st round pick in 2016, Las Vegas' 1st round pick in 2017, Josh Gordon, Nate Solder and Tyler Eifert to Virginia for Mike Evans, Greg Olsen and Desmond Trufant</t>
  </si>
  <si>
    <t>43. Minnesota trades Minnesota's 3rd and 10th round picks in 2016 to Virginia for Darren McFadden and Virginia's 7th round pick in 2016</t>
  </si>
  <si>
    <t>Changed all FL SE to WR, do the FL SE 1st then SE then FL</t>
  </si>
  <si>
    <t>replace SS with SS ^ DB with DB ^ and CB with CB ^ FS with FS ^ - players rated as just S done manually</t>
  </si>
  <si>
    <t>Change D-Line to include the $ symbol DT = DT $</t>
  </si>
  <si>
    <t>44. Kingsholm trades Kingsholm's 1st and 2nd round picks in 2016 to Jersey for Canton's 1st round pick in 2016 and Jersey's 5th round pick in 2017</t>
  </si>
  <si>
    <t>46. Cave Creek trades Cave Creek's 1st, 3rd and 4th round picks in 2016 to Las Vegas for Las Vegas' 2nd and 3rd round picks in 2016 and Canton's 4th round pick in 2016</t>
  </si>
  <si>
    <t>45. Virginia trades Boulder's 1st round pick in 2016 to Boulder for Boulder's 1st round pick in 2017 and Hallandren's 3rd round pick in 2016</t>
  </si>
  <si>
    <t>47. Las Vegas trades Sheldon Richardson to Kingsholm for Ferdon's 3rd round pick in 2016</t>
  </si>
  <si>
    <t>48. Tokyo trades William Gay to Las Vegas for Frank Gore</t>
  </si>
  <si>
    <t>49. Tokyo trades Theo Riddick to Chandler for Chandler's 2nd round pick in 2016</t>
  </si>
  <si>
    <t>50. Blackburn trades Blackburn's 1st round pick in 2017 and Blackburn's 6th round pick in 2016 to Kingsholm for Jersey's 2nd round pick in 2016 and Minnesota's 4th round pick in 2016</t>
  </si>
  <si>
    <t>51. Ferdon trades Ferdon's 1st round pick in 2017 and Eric Berry to Halladren for CJ Anderson and Byron Jones</t>
  </si>
  <si>
    <t>53. Tokyo trades their 1st round pick in 2017, Ahtyba Rubin and Tyson Alualu to Virginia for Ian Williams and Toyko's 2nd round pick in 2016</t>
  </si>
  <si>
    <t>54.  Virginia trades Hallandren's 3rd round pick in 2016 to Hallandren for Hallandren's 4th round pick in 2016 and Halladren's 3rd round pick in 2017</t>
  </si>
  <si>
    <t>55.  Tokyo trades Kingsholm's 3rd round pick in 2016 to Las Vegas for Cave Creek's 3rd round pick in 2016 and Las Vegas' 4th round pick in 2017</t>
  </si>
  <si>
    <t>56. Ferdon trades Beach City's 4th round pick in 2016 and Ferdon's 6th round pick in 2016 to Vero for Vero's 4th round pick in 2016</t>
  </si>
  <si>
    <t>57.  Dracut trades Dracut's 4th round pick in 2016 to Carolina for Carolina's 5th round pick in 2016 and Carolina's 4th round pick in 2017</t>
  </si>
  <si>
    <t>58.  Jersey trades Jersey's 5th round pick in 2016 to Vero for Andre Hal and Vero's 4th round pick in 2017</t>
  </si>
  <si>
    <t>59. Dracut trades Carolina's 5th round pick in 2016 to Hallandren for Hallandren's 5th round pick in 2016 and Hallandren's 6th round pick in 2016</t>
  </si>
  <si>
    <t>60.  Beach City trades Marquise Wilson to Ferdon for Ferdon's 8th round pick in 2017</t>
  </si>
  <si>
    <t>61. Carolina trades Mike Mitchell and Khaled Holmes to Minnesota for Chance Warmack and Virgil Green</t>
  </si>
  <si>
    <t>52. Cave Creek trades Las Vegas' 2nd round pick in 2016 and Cave Creek's 10th round pick in 2016 to Carolina for Carolina's 2nd round pick in 2016 and Jersey's 6th round pick in 2016</t>
  </si>
  <si>
    <t>62. Tokyo trades Cameron Artis-Payne and River City's 8th round pick in 2016 to Jersey for Jersey's 7th and 8th round picks in 2016 and Tokyo's 7th round pick in 2016</t>
  </si>
  <si>
    <t>63.  Canton trades their 7th round pick in 2016 to Minnesota for Minnesota's 6th round pick in 2017</t>
  </si>
  <si>
    <t>64. Tokyo trades Branden Oliver to Beach City for Beach City's 10th round pick in 2016</t>
  </si>
  <si>
    <t>65.  Tokyo trades Antonio Cromartie to Hallandren for Hallandren's 6th round pick in 2017</t>
  </si>
  <si>
    <t>66.  Dracut trades their 8th round pick in 2017 to Canton for Ferdon's 9th round pick in 2016</t>
  </si>
  <si>
    <t>67.  Boulder trades Boulder's 3rd and 6th round pick in 2017 to Minnesota for Mike Mitchell and Minnesota's 10th round pick in 2017</t>
  </si>
  <si>
    <t>LAN</t>
  </si>
  <si>
    <t>Jones, Adam</t>
  </si>
  <si>
    <t>Blake, Valentino</t>
  </si>
  <si>
    <t>Toomer, Korey</t>
  </si>
  <si>
    <t>Ebner, Nate</t>
  </si>
  <si>
    <t>Porter, Sean</t>
  </si>
  <si>
    <t>Robey-Coleman, Nickell</t>
  </si>
  <si>
    <t>Meeks, Jonathan</t>
  </si>
  <si>
    <t>Dangerfield, Jordan</t>
  </si>
  <si>
    <t>Terrell, Steven</t>
  </si>
  <si>
    <t>Bishop, Freddie</t>
  </si>
  <si>
    <t>Berhe, Nat</t>
  </si>
  <si>
    <t>Kirksey, Christian</t>
  </si>
  <si>
    <t>McGill, Keith</t>
  </si>
  <si>
    <t>Webster, Larry</t>
  </si>
  <si>
    <t>Pinkins, Eric</t>
  </si>
  <si>
    <t>S OLB</t>
  </si>
  <si>
    <t>Hyder, Kerry</t>
  </si>
  <si>
    <t>Smith, Garrison</t>
  </si>
  <si>
    <t>Thomas, Robert</t>
  </si>
  <si>
    <t>Nelson, Robert</t>
  </si>
  <si>
    <t>Warmsley, Julius</t>
  </si>
  <si>
    <t>Goodwin, C.J.</t>
  </si>
  <si>
    <t>Nelson, Steven</t>
  </si>
  <si>
    <t>Odighizuwa, Owa</t>
  </si>
  <si>
    <t>Flowers, Trey</t>
  </si>
  <si>
    <t>Hager, Bryce</t>
  </si>
  <si>
    <t>Spaight, Martrell</t>
  </si>
  <si>
    <t>Hull, Mike</t>
  </si>
  <si>
    <t>Smith, Derron</t>
  </si>
  <si>
    <t>Doss, Lorenzo</t>
  </si>
  <si>
    <t>Simon, Deon</t>
  </si>
  <si>
    <t>Roberts, Darryl</t>
  </si>
  <si>
    <t>Fowler, Dante</t>
  </si>
  <si>
    <t>Mayo, David</t>
  </si>
  <si>
    <t>Ringo, Christian</t>
  </si>
  <si>
    <t>Anderson, Zaire</t>
  </si>
  <si>
    <t>Glenn, Jacoby</t>
  </si>
  <si>
    <t>Gunter, LaDarius</t>
  </si>
  <si>
    <t>Hill, Troy</t>
  </si>
  <si>
    <t>Jackson, Edwin</t>
  </si>
  <si>
    <t>Martin, Gabe</t>
  </si>
  <si>
    <t>Roach, Trevor</t>
  </si>
  <si>
    <t>Williams, DeShawn</t>
  </si>
  <si>
    <t>Johnson, Toby</t>
  </si>
  <si>
    <t>Moore, Corey</t>
  </si>
  <si>
    <t>Reed, Trovon</t>
  </si>
  <si>
    <t>Thompson, Darian</t>
  </si>
  <si>
    <t>Bush, Deon</t>
  </si>
  <si>
    <t>Kearse, Jayron</t>
  </si>
  <si>
    <t>Byard, Kevin</t>
  </si>
  <si>
    <t>Morrison, Antonio</t>
  </si>
  <si>
    <t>Martinez, Blake</t>
  </si>
  <si>
    <t>Jones, Deion</t>
  </si>
  <si>
    <t>Schobert, Joe</t>
  </si>
  <si>
    <t>Forrest, Josh</t>
  </si>
  <si>
    <t>Brothers, Kentrell</t>
  </si>
  <si>
    <t>Matakevich, Tyler</t>
  </si>
  <si>
    <t>Murray, Eric</t>
  </si>
  <si>
    <t>Miller, Harlan</t>
  </si>
  <si>
    <t>Bradberry, James</t>
  </si>
  <si>
    <t>Alexander, Mackensie</t>
  </si>
  <si>
    <t>Washington, Adolphus</t>
  </si>
  <si>
    <t>Reed, Jarran</t>
  </si>
  <si>
    <t>Hargrave, Javon</t>
  </si>
  <si>
    <t>Ioannidis, Matthew</t>
  </si>
  <si>
    <t>Day, Sheldon</t>
  </si>
  <si>
    <t>Rankins, Sheldon</t>
  </si>
  <si>
    <t>Butler, Vernon</t>
  </si>
  <si>
    <t>Ward, Jihad</t>
  </si>
  <si>
    <t>Bosa, Joey</t>
  </si>
  <si>
    <t>Blair, Ronald</t>
  </si>
  <si>
    <t>Lawson, Shaq</t>
  </si>
  <si>
    <t>Nicolas, Dadi</t>
  </si>
  <si>
    <t>Campbell, De'Vondre</t>
  </si>
  <si>
    <t>Jenkins, Jordan</t>
  </si>
  <si>
    <t>Robinson, A'Shawn</t>
  </si>
  <si>
    <t>Zettel, Anthony</t>
  </si>
  <si>
    <t>Nassib, Carl</t>
  </si>
  <si>
    <t>Lowry, Dean</t>
  </si>
  <si>
    <t>Buckner, DeForest</t>
  </si>
  <si>
    <t>Apple, Eli</t>
  </si>
  <si>
    <t>Ogbah, Emmanuel</t>
  </si>
  <si>
    <t>Ramsey, Jalen</t>
  </si>
  <si>
    <t>Clark, Kenny</t>
  </si>
  <si>
    <t>Floyd, Leonard</t>
  </si>
  <si>
    <t>Kwiatkoski, Nick</t>
  </si>
  <si>
    <t>Calhoun, Shilique</t>
  </si>
  <si>
    <t>Hargreaves, Vernon</t>
  </si>
  <si>
    <t>James, Cory</t>
  </si>
  <si>
    <t>Spence, Noah</t>
  </si>
  <si>
    <t>Burris, Juston</t>
  </si>
  <si>
    <t>Killebrew, Miles</t>
  </si>
  <si>
    <t>Wallace, Aaron</t>
  </si>
  <si>
    <t>Lee, Darron</t>
  </si>
  <si>
    <t>Perry, Joshua</t>
  </si>
  <si>
    <t>Jack, Myles</t>
  </si>
  <si>
    <t>Bullard, Jonathan</t>
  </si>
  <si>
    <t>Dodd, Kevin</t>
  </si>
  <si>
    <t>Correa, Kamalei</t>
  </si>
  <si>
    <t>Fackrell, Kyler</t>
  </si>
  <si>
    <t>Joseph, Karl</t>
  </si>
  <si>
    <t>Burns, Artie</t>
  </si>
  <si>
    <t>Cravens, Su'a</t>
  </si>
  <si>
    <t>Fuller, Kendall</t>
  </si>
  <si>
    <t>Fejedelem, Clayton</t>
  </si>
  <si>
    <t>Jefferson, Quinton</t>
  </si>
  <si>
    <t>Young, Tavon</t>
  </si>
  <si>
    <t>Jones, Cyrus</t>
  </si>
  <si>
    <t>Mills, Jalen</t>
  </si>
  <si>
    <t>Davis, Sean</t>
  </si>
  <si>
    <t>Reader, D.J.</t>
  </si>
  <si>
    <t>Worley, Daryl</t>
  </si>
  <si>
    <t>Collins, Maliek</t>
  </si>
  <si>
    <t>Ngakoue, Yannick</t>
  </si>
  <si>
    <t>Gotsis, Adam</t>
  </si>
  <si>
    <t>Judon, Matt</t>
  </si>
  <si>
    <t>Ridgeway, Hassan</t>
  </si>
  <si>
    <t>Valentine, Vincent</t>
  </si>
  <si>
    <t>Vigil, Nick</t>
  </si>
  <si>
    <t>Weatherly, Stephen</t>
  </si>
  <si>
    <t>Bell, Vonn</t>
  </si>
  <si>
    <t>Brown, Anthony</t>
  </si>
  <si>
    <t>Green, T.J.</t>
  </si>
  <si>
    <t>Howard, Xavien</t>
  </si>
  <si>
    <t>Kindred, Derrick</t>
  </si>
  <si>
    <t>Neal, Keanu</t>
  </si>
  <si>
    <t>Robinson, Rashard</t>
  </si>
  <si>
    <t>Russell, KeiVarae</t>
  </si>
  <si>
    <t>Sanchez, Zack</t>
  </si>
  <si>
    <t>Seymour, Kevon</t>
  </si>
  <si>
    <t>Simmons, Justin</t>
  </si>
  <si>
    <t>Sims, LeShaun</t>
  </si>
  <si>
    <t>White, D.J.</t>
  </si>
  <si>
    <t>McCoil, Dexter</t>
  </si>
  <si>
    <t>Roberts, Elandon</t>
  </si>
  <si>
    <t>Holmes, Tyrone</t>
  </si>
  <si>
    <t>Brown, Jatavis</t>
  </si>
  <si>
    <t>Onyemata, David</t>
  </si>
  <si>
    <t>Christian, Marqui</t>
  </si>
  <si>
    <t>Parks, Will</t>
  </si>
  <si>
    <t>Grugier-Hill, Kamu</t>
  </si>
  <si>
    <t>Countess, Blake</t>
  </si>
  <si>
    <t>Williams, Antwione</t>
  </si>
  <si>
    <t>Reed, Kalan</t>
  </si>
  <si>
    <t>Milton, Chris</t>
  </si>
  <si>
    <t>Lanier, Anthony</t>
  </si>
  <si>
    <t>Neasman, Sharrod</t>
  </si>
  <si>
    <t>Poole, Brian</t>
  </si>
  <si>
    <t>Adams, Andrew</t>
  </si>
  <si>
    <t>Boddy-Calhoun, Briean</t>
  </si>
  <si>
    <t>Brice, Kentrell</t>
  </si>
  <si>
    <t>Elliott, DeAndre</t>
  </si>
  <si>
    <t>Fox, Morgan</t>
  </si>
  <si>
    <t>Hamilton, Woodrow</t>
  </si>
  <si>
    <t>Heath, Joel</t>
  </si>
  <si>
    <t>Jones, Jonathan</t>
  </si>
  <si>
    <t>Jordan, Michael</t>
  </si>
  <si>
    <t>Kamalu, Ufomba</t>
  </si>
  <si>
    <t>Lambert, DaVonte</t>
  </si>
  <si>
    <t>LeBlanc, Cre'von</t>
  </si>
  <si>
    <t>Littleton, Cory</t>
  </si>
  <si>
    <t>Maxey, Johnny</t>
  </si>
  <si>
    <t>Middleton, Doug</t>
  </si>
  <si>
    <t>Okwara, Romeo</t>
  </si>
  <si>
    <t>Onwuasor, Patrick</t>
  </si>
  <si>
    <t>Peko, Kyle</t>
  </si>
  <si>
    <t>Pierce, Michael</t>
  </si>
  <si>
    <t>Scarlett, Brennan</t>
  </si>
  <si>
    <t>Ward, Channing</t>
  </si>
  <si>
    <t>Wilson, Jarrod</t>
  </si>
  <si>
    <t>Abdesmad, Mehdi</t>
  </si>
  <si>
    <t>Crawley, Ken</t>
  </si>
  <si>
    <t>Smith, C.J.</t>
  </si>
  <si>
    <t>Smith, Terrance</t>
  </si>
  <si>
    <t>Vaeao, Destiny</t>
  </si>
  <si>
    <t>Cowser, James</t>
  </si>
  <si>
    <t>Evans, Marwin</t>
  </si>
  <si>
    <t>Landrum, Chris</t>
  </si>
  <si>
    <t>Latham, Darius</t>
  </si>
  <si>
    <t>Williams, Trevor</t>
  </si>
  <si>
    <t>Harris, De'Vante</t>
  </si>
  <si>
    <t>Howard, Tracy</t>
  </si>
  <si>
    <t>Elliott, Javien</t>
  </si>
  <si>
    <t>Forte, Matt</t>
  </si>
  <si>
    <t>FL KOR PR</t>
  </si>
  <si>
    <t>Griffin, Robert</t>
  </si>
  <si>
    <t>Supernaw, Phillip</t>
  </si>
  <si>
    <t>Jones, Dominique</t>
  </si>
  <si>
    <t>Hamilton, Cobi</t>
  </si>
  <si>
    <t>Wetzel, John</t>
  </si>
  <si>
    <t>Williams, Brandon D.</t>
  </si>
  <si>
    <t>Cleary, Emmett</t>
  </si>
  <si>
    <t>Gray, MarQueis</t>
  </si>
  <si>
    <t>Savage, Tom</t>
  </si>
  <si>
    <t>Yankey, David</t>
  </si>
  <si>
    <t>Hopkins, Trey</t>
  </si>
  <si>
    <t>Andrews, Josh</t>
  </si>
  <si>
    <t>Hawkins, Donald</t>
  </si>
  <si>
    <t>Steen, Anthony</t>
  </si>
  <si>
    <t>Swoope, Erik</t>
  </si>
  <si>
    <t>Sirles, Jeremiah</t>
  </si>
  <si>
    <t>Larsen, Tyler</t>
  </si>
  <si>
    <t>Grimble, Xavier</t>
  </si>
  <si>
    <t>Brown, Corey</t>
  </si>
  <si>
    <t>Witzmann, Bryan</t>
  </si>
  <si>
    <t>Gottschalk, Ben</t>
  </si>
  <si>
    <t>Watts, Craig</t>
  </si>
  <si>
    <t>Toussaint, Fitzgerald</t>
  </si>
  <si>
    <t>Robinson, Corey</t>
  </si>
  <si>
    <t>Sambrailo, Ty</t>
  </si>
  <si>
    <t>Petty, Bryce</t>
  </si>
  <si>
    <t>Brown, Malcolm</t>
  </si>
  <si>
    <t>Koyack, Ben</t>
  </si>
  <si>
    <t>Heuerman, Jeff</t>
  </si>
  <si>
    <t>O'Leary, Nick</t>
  </si>
  <si>
    <t>Waller, Darren</t>
  </si>
  <si>
    <t>HB SE FL KOR</t>
  </si>
  <si>
    <t>Fowler, Jalston</t>
  </si>
  <si>
    <t>Coates, Sammie</t>
  </si>
  <si>
    <t>Ripkowski, Aaron</t>
  </si>
  <si>
    <t>Uzomah, C.J.</t>
  </si>
  <si>
    <t>Derby, A.J.</t>
  </si>
  <si>
    <t>Hundley, Brett</t>
  </si>
  <si>
    <t>Perriman, Breshad</t>
  </si>
  <si>
    <t>Manhertz, Chris</t>
  </si>
  <si>
    <t>Humphries, D.J.</t>
  </si>
  <si>
    <t>Nelson, J.J.</t>
  </si>
  <si>
    <t>Telfer, Randall</t>
  </si>
  <si>
    <t>Green, Chaz</t>
  </si>
  <si>
    <t>Jones, Brett</t>
  </si>
  <si>
    <t>Davis, Mike</t>
  </si>
  <si>
    <t>Reiter, Austin</t>
  </si>
  <si>
    <t>Swaim, Geoff</t>
  </si>
  <si>
    <t>Siemian, Trevor</t>
  </si>
  <si>
    <t>Easton, Nick</t>
  </si>
  <si>
    <t>Meredith, Cameron</t>
  </si>
  <si>
    <t>Taylor, Jordan</t>
  </si>
  <si>
    <t>Reed, Chris</t>
  </si>
  <si>
    <t>Finney, B.J.</t>
  </si>
  <si>
    <t>Rogers, Eli</t>
  </si>
  <si>
    <t>Brown, Daniel</t>
  </si>
  <si>
    <t>Williams, Tyrell</t>
  </si>
  <si>
    <t>Whitehair, Cody</t>
  </si>
  <si>
    <t>Dahl, Joe</t>
  </si>
  <si>
    <t>Garnett, Joshua</t>
  </si>
  <si>
    <t>Odhiambo, Rees</t>
  </si>
  <si>
    <t>Tretola, Sebastian</t>
  </si>
  <si>
    <t>Drango, Spencer</t>
  </si>
  <si>
    <t>Karras, Ted</t>
  </si>
  <si>
    <t>Alexander, Vadal</t>
  </si>
  <si>
    <t>Blythe, Austin</t>
  </si>
  <si>
    <t>Boehm, Evan</t>
  </si>
  <si>
    <t>Glasgow, Graham</t>
  </si>
  <si>
    <t>Hunt, Joey</t>
  </si>
  <si>
    <t>Kelly, Ryan</t>
  </si>
  <si>
    <t>Shell, Brandon</t>
  </si>
  <si>
    <t>Toner, Cole</t>
  </si>
  <si>
    <t>Vaitai, Halapoulivaati</t>
  </si>
  <si>
    <t>Spriggs, Jason</t>
  </si>
  <si>
    <t>Theus, John</t>
  </si>
  <si>
    <t>Murphy, Kyle</t>
  </si>
  <si>
    <t>Tunsil, Laremy</t>
  </si>
  <si>
    <t>Clark, Le'Raven</t>
  </si>
  <si>
    <t>Stanley, Ronnie</t>
  </si>
  <si>
    <t>Decker, Taylor</t>
  </si>
  <si>
    <t>Beavers, Willie</t>
  </si>
  <si>
    <t>Carroo, Leonte</t>
  </si>
  <si>
    <t>Mitchell, Malcolm</t>
  </si>
  <si>
    <t>Watt, Derek</t>
  </si>
  <si>
    <t>Booker, Devontae</t>
  </si>
  <si>
    <t>Elliott, Ezekiel</t>
  </si>
  <si>
    <t>Williams, Jonathan</t>
  </si>
  <si>
    <t>Dixon, Kenneth</t>
  </si>
  <si>
    <t>Drake, Kenyan</t>
  </si>
  <si>
    <t>Wentz, Carson</t>
  </si>
  <si>
    <t>Prescott, Dak</t>
  </si>
  <si>
    <t>Brissett, Jacoby</t>
  </si>
  <si>
    <t>Hogan, Kevin</t>
  </si>
  <si>
    <t>Conklin, Jack</t>
  </si>
  <si>
    <t>Thuney, Joe</t>
  </si>
  <si>
    <t>Shepard, Sterling</t>
  </si>
  <si>
    <t>Morgan, David</t>
  </si>
  <si>
    <t>Adams, Jerell</t>
  </si>
  <si>
    <t>Lynch, Paxton</t>
  </si>
  <si>
    <t>Sharpe, Tajae</t>
  </si>
  <si>
    <t>Core, Cody</t>
  </si>
  <si>
    <t>Cook, Connor</t>
  </si>
  <si>
    <t>Coleman, Corey</t>
  </si>
  <si>
    <t>Goff, Jared</t>
  </si>
  <si>
    <t>Coleman, Shon</t>
  </si>
  <si>
    <t>Henry, Hunter</t>
  </si>
  <si>
    <t>Fuller, Will</t>
  </si>
  <si>
    <t>Miller, Braxton</t>
  </si>
  <si>
    <t>Lewis, Alex</t>
  </si>
  <si>
    <t>Higbee, Tyler</t>
  </si>
  <si>
    <t>Haeg, Joe</t>
  </si>
  <si>
    <t>Kessler, Cody</t>
  </si>
  <si>
    <t>Ifedi, Germain</t>
  </si>
  <si>
    <t>Hooper, Austin</t>
  </si>
  <si>
    <t>Prosise, C.J.</t>
  </si>
  <si>
    <t>Howard, Jordan</t>
  </si>
  <si>
    <t>Cooper, Pharoh</t>
  </si>
  <si>
    <t>Collins, Alex</t>
  </si>
  <si>
    <t>Janovich, Andy</t>
  </si>
  <si>
    <t>Perkins, Paul</t>
  </si>
  <si>
    <t>Smallwood, Wendell</t>
  </si>
  <si>
    <t>Washington, DeAndre</t>
  </si>
  <si>
    <t>Boyd, Tyler</t>
  </si>
  <si>
    <t>Louis, Ricardo</t>
  </si>
  <si>
    <t>Peake, Charone</t>
  </si>
  <si>
    <t>Benenoch, Caleb</t>
  </si>
  <si>
    <t>Seumalo, Isaac</t>
  </si>
  <si>
    <t>Henry, Derrick</t>
  </si>
  <si>
    <t>Washington, Dwayne</t>
  </si>
  <si>
    <t>Hill, Tyreek</t>
  </si>
  <si>
    <t>DeValve, Seth</t>
  </si>
  <si>
    <t>Rogers, Chester</t>
  </si>
  <si>
    <t>Ferguson, Josh</t>
  </si>
  <si>
    <t>Kelley, Rob</t>
  </si>
  <si>
    <t>Price, Givens</t>
  </si>
  <si>
    <t>Allison, Geronimo</t>
  </si>
  <si>
    <t>Anderson, Robby</t>
  </si>
  <si>
    <t>Anderson, Stephen</t>
  </si>
  <si>
    <t>Balducci, Alex</t>
  </si>
  <si>
    <t>Barber, Peyton</t>
  </si>
  <si>
    <t>Boykin, Trevone</t>
  </si>
  <si>
    <t>Brendel, Jake</t>
  </si>
  <si>
    <t>Fabiano, Anthony</t>
  </si>
  <si>
    <t>Fant, George</t>
  </si>
  <si>
    <t>Hill, Rashod</t>
  </si>
  <si>
    <t>Lewis, Roger</t>
  </si>
  <si>
    <t>Marshall, Jalin</t>
  </si>
  <si>
    <t>Murphy, Pace</t>
  </si>
  <si>
    <t>Turner, Landon</t>
  </si>
  <si>
    <t>Turner, Paul</t>
  </si>
  <si>
    <t>Wester, Leonard</t>
  </si>
  <si>
    <t>Farrow, Kenneth</t>
  </si>
  <si>
    <t>Pulley, Spencer</t>
  </si>
  <si>
    <t>Kirkland, Denver</t>
  </si>
  <si>
    <t>Richard, Jalen</t>
  </si>
  <si>
    <t>Aguayo, Roberto</t>
  </si>
  <si>
    <t>Lutz, Wil</t>
  </si>
  <si>
    <t>Golden, Brittan</t>
  </si>
  <si>
    <t>Latimer, Cody</t>
  </si>
  <si>
    <t>Shepherd, JaCorey</t>
  </si>
  <si>
    <t>Alford, Mario</t>
  </si>
  <si>
    <t>Hunt, Akeem</t>
  </si>
  <si>
    <t>Ervin, Tyler</t>
  </si>
  <si>
    <t>Davis, Trevor</t>
  </si>
  <si>
    <t>Smith, Ryan</t>
  </si>
  <si>
    <t>Grant, Jakeem</t>
  </si>
  <si>
    <t>Erickson, Alex</t>
  </si>
  <si>
    <t>Raymond, Kalif</t>
  </si>
  <si>
    <t>Lewis, Tommylee</t>
  </si>
  <si>
    <t>Palardy, Michael</t>
  </si>
  <si>
    <t>Kaser, Drew</t>
  </si>
  <si>
    <t>Dixon, Riley</t>
  </si>
  <si>
    <t>Edwards, Lac</t>
  </si>
  <si>
    <t>Vitale, Dan</t>
  </si>
  <si>
    <t>Wilds, Brandon</t>
  </si>
  <si>
    <t>White, Kevin</t>
  </si>
  <si>
    <t>Jones, Chris P.</t>
  </si>
  <si>
    <t>Adams, Mike T.</t>
  </si>
  <si>
    <t>Thomas, Michael N.</t>
  </si>
  <si>
    <t>Williams, Brandon A.</t>
  </si>
  <si>
    <t>Brendon Long</t>
  </si>
  <si>
    <t>480-886-1299</t>
  </si>
  <si>
    <t>desertelitesoccer7@yahoo.com</t>
  </si>
  <si>
    <t xml:space="preserve">Delta </t>
  </si>
  <si>
    <t>Dogs</t>
  </si>
  <si>
    <t>Jody Bowers</t>
  </si>
  <si>
    <t>937-219-3046</t>
  </si>
  <si>
    <t>jodysuperbowlbound@yahoo.com</t>
  </si>
  <si>
    <t xml:space="preserve">Independence </t>
  </si>
  <si>
    <t>Powder Kegs</t>
  </si>
  <si>
    <t>Dave Gabbard</t>
  </si>
  <si>
    <t>859-307-2858</t>
  </si>
  <si>
    <t>dave_g46@yahoo.com</t>
  </si>
  <si>
    <t>Slack ID</t>
  </si>
  <si>
    <t>@seahawk10</t>
  </si>
  <si>
    <t>Delta</t>
  </si>
  <si>
    <t>DEL</t>
  </si>
  <si>
    <t>Independence</t>
  </si>
  <si>
    <t>(Was Carolina)</t>
  </si>
  <si>
    <t>1. Ironton trade Donald Penn to Tokyo for Willie Snead and Hallandren's 6th round pick in 2017</t>
  </si>
  <si>
    <t>Trades from the 2017 Calendar Year</t>
  </si>
  <si>
    <t>dvandeven5@gmail.com</t>
  </si>
  <si>
    <t>2. Ferdon trades their 4th round pick in 2017 and Ferdon's 6th round pick in 2018 to Blackburn for LaMarcus Joyner</t>
  </si>
  <si>
    <t>3. Ferdon trades Ferdon's 2nd round pick in 2017 and Ferdon's 1st and 4th round picks in 2018 to Las Vegas for Bobby Wagner and Darren Sproles</t>
  </si>
  <si>
    <t>6. Independence trades Independence's 3rd round pick in 2018 and Al Woods to Jersey for Bennie Logan</t>
  </si>
  <si>
    <t>7. Independence trades Independence's 2nd round pick in 2017 and Independence's 5th round pick in 2018 to Kingsholm for Wesley Johnson and Max Garcia</t>
  </si>
  <si>
    <t>8. Boulder trades Malik Jackson to Kingsholm for Kingsholm's 2nd round pick in 2017</t>
  </si>
  <si>
    <t>9. Tokyo trades their 1st round pick in 2018 and Eli Harold to Las Vegas for Justin Houston</t>
  </si>
  <si>
    <t>Brookhaven</t>
  </si>
  <si>
    <t>Bennett, Michael Jr.</t>
  </si>
  <si>
    <t>10. Cave Creek trades Ramon Foster, Steve McLendon, Steve Gostkowski, Mantei Teo and Joe Haden to Minnesota for Ricky Wagner, Brandon Williams and Ryan Succop</t>
  </si>
  <si>
    <t>*</t>
  </si>
  <si>
    <t>HB WR KOR</t>
  </si>
  <si>
    <t>G @ OC TE</t>
  </si>
  <si>
    <t>PosiDT $ions2</t>
  </si>
  <si>
    <t>OLB End $</t>
  </si>
  <si>
    <t>LLB End $</t>
  </si>
  <si>
    <t>ROLB End $</t>
  </si>
  <si>
    <t>14. Independence trades Max Garcia to Ironton for Matt Slauson</t>
  </si>
  <si>
    <t>Column1</t>
  </si>
  <si>
    <t>rivedoeg14</t>
  </si>
  <si>
    <t>coachbutch02</t>
  </si>
  <si>
    <t>curtretzlaff</t>
  </si>
  <si>
    <t xml:space="preserve">12. Independence trades TE Nick Boyle  to Brookhaven for  TE Garrett Celek </t>
  </si>
  <si>
    <t>18. Independence trades Golden Tate to Phoenix for Matt Jones</t>
  </si>
  <si>
    <t>19. Independence trades Jeremy Hill to Omaha for Marshawn Lynch</t>
  </si>
  <si>
    <t>23. Tokyo Trades Joe Hawley and Akiem Hicks to Rome for Linval Jospeh and Stefen Wisniewski</t>
  </si>
  <si>
    <t>11. Hallendren Trades Hallendrens 2017 1st round pick, 2018 1st round Pick and TY Hilton to Virginia for Virginias 2017 1st round pick</t>
  </si>
  <si>
    <t>13. Independence trades Independence's 2017 5th round pick to Blackburn for Vernon Davis</t>
  </si>
  <si>
    <t>15. Ferdon Trades CJ Anderson, Tyrann Mathieu, Trai Turner and Trumaine Johnson to Delta for AJ Bouye , Gabe Jackson</t>
  </si>
  <si>
    <t>16. Beach City trades Branden Albert, Nick Fairley, Earl Watford to Delta for Bobbie Massie and Delta's 2017 6th Round pick</t>
  </si>
  <si>
    <t>17. Indepenpence trades Independence's 2017 10th round pick to Delta for Jonathan Babineaux</t>
  </si>
  <si>
    <t>20. Cave Creek trades Justin Britt, Jack Doyle, Dontari Poe to Phoenix for Xavier Rhodes</t>
  </si>
  <si>
    <t>21. Independence trades Independence's 2017 7th Round Pick to Rome for Eddie Royal</t>
  </si>
  <si>
    <t>22. Independence trades Wesley Woodyard and Independence's 2017 6th round pick to Tokyo for Mike Wallace</t>
  </si>
  <si>
    <t>24. Delta trades Delta's 2017 3rd round pick to St Paul for Benson Mayowa</t>
  </si>
  <si>
    <t>25. Tokyo trades Frank Clark and Andrew Whitworth to Vero for Malcolm Butler and Vero's 7th round pick in 2017</t>
  </si>
  <si>
    <t>26. Independence trades Independence's 1st round pick in 2018 and Kenny Vaccaro to Minnesota for Nigel Bradham and Morgan Burnett</t>
  </si>
  <si>
    <t>28. Independence trades TJ Clemmings to Beach City for Beach City's 4th round pick in 2017</t>
  </si>
  <si>
    <t>27. Ferdon trades Dion Lewis and Ferdon's 7th round pick in 2017 to Hallandren for Kenjon Barner</t>
  </si>
  <si>
    <t>29. Beach City trades Ryan Kerrigan and Beach City's 5th round pick in 2017 to Las Vegas for Clay Matthews</t>
  </si>
  <si>
    <t>30. Kingsholm trades Independence's 2nd round pick in 2017 and Jersey's 5th round pick in 2017 to St. Paul for Mike Daniel</t>
  </si>
  <si>
    <t>31. Tokyo trades Lavonte David, Karlos Dansby and Dre Kirkpatrick to Ironton for KJ Wright</t>
  </si>
  <si>
    <t>32. Ferdon trades Desmond Trufant and Marcus Gilbert to Kingsholm for Kingsholm's 1st round pick in 2018, River City's 3rd round pick in 2017, Kingsholm's 4th and 6th round picks in 2017 and Russell Okung</t>
  </si>
  <si>
    <t>33. Brookhaven trades Brookhaven's 1st round pick in 2018 and Shaq Thompson to Minnesota for Ramon Foster, Mitchell Schwartz, and Vincent Rey</t>
  </si>
  <si>
    <t xml:space="preserve">34. Independence trades Jarvis Jones and Independence's 10th round pick in 2018 to Delta for Independence's 10th round pick in 2017 and Delta's 5th round pick in 2017 </t>
  </si>
  <si>
    <t>35. Kingsholm trades Jameis Winston to Minnesota for Matt Paradis, Delanie Walker and Minnesota's 2nd round pick in 2017</t>
  </si>
  <si>
    <t>36. Minnesota trades Sam Bradford and Boulder's 6th round pick in 2017 to Boulder for River City's 1st round pick in 2017</t>
  </si>
  <si>
    <t>37. Kingsholm trades Ironton's 1st round pick to Blackburn for Lamar Miller</t>
  </si>
  <si>
    <t>38. Kingsholm trades Blackburn's 1st round pick in 2017, Sio Moore and Ironton's 5th round pick in 2017 to Ferdon for Ndamukong Suh</t>
  </si>
  <si>
    <t>39. Delta trades Jared Crick, Marcus Martin and Delta's 1st round pick in 2017 to Minnesota for Richie Incognito, DeMarcus Ware, and Daquan Jones</t>
  </si>
  <si>
    <t>40. Ferdon trades LaMarcus Joyner to River City for Pacman Jones</t>
  </si>
  <si>
    <t>41. Ferdon trades A.J. Bouye and Pacman Jones to Beach City for Chris Harris and Beach City's 3rd round pick in 2017</t>
  </si>
  <si>
    <t>42. Ferdon trades Sean Lee to Cave Creek for Cave Creek's 1st round pick in 2017 and Cave Creek's 2nd round pick in 2018</t>
  </si>
  <si>
    <t>44. Cave Creek trades Markus Golden to Blackburn for Blackburn's 1st round pick in 2018;</t>
  </si>
  <si>
    <t>45. Hallandren trades Ferdon's 1st round pick in 2017, Halladren's 5th round pick in 2017 and Brandon Mebane to Blackburn for Ironton's 1st round pick in 2017 and Eric Wood</t>
  </si>
  <si>
    <t>46. Kingsholm trades Max Unger to River City for River City's 3rd round pick in 2018</t>
  </si>
  <si>
    <t>4. Beach City trades Beach City's 1st round pick in 2017 and Beach City's 4th round pick in 2018 to Kingsholm for River City's 1st round pick in 2017 and Alex Smith</t>
  </si>
  <si>
    <t>5. Beach City trades Colin Kaepernick, Brock Osweiler, River City's 1st round pick in 2017 and Beach City's 1st round pick in 2018 to Boulder for Gerald McCoy, Mike Mitchell, and Lardarius Webb</t>
  </si>
  <si>
    <t>47. Delta trades Delta's 2nd round pick in 2017 to Jersey for Mark Barron</t>
  </si>
  <si>
    <t>48. Independence trades Beach City's 4th round pick in 2017 to Virginia for Letroy Guion</t>
  </si>
  <si>
    <t>49. Delta trades Delta's 4th round pick in 2018 to Boulder for Todd Davis</t>
  </si>
  <si>
    <t>50. Ferdon trades Russell Okung to Vero for Vero's 3rd round pick in 2018</t>
  </si>
  <si>
    <t>51. Ferdon trades Sammy Watkins to Minnesota for Doug Baldwin</t>
  </si>
  <si>
    <t>52. Ferdon trades Blackburn's 1st round pick in 2017 and Kingsholm's 4th round pick in 2017 to Blackburn for Danielle Hunter and Adrian Amos</t>
  </si>
  <si>
    <t>53. Kingsholm trades Derrick Morgan and Cory Wichmann to Vero for James Harrison</t>
  </si>
  <si>
    <t>Round 1 - August 21st, 2017</t>
  </si>
  <si>
    <t>Round 2 - August 22nd, 2017</t>
  </si>
  <si>
    <t>Round 3 - August 23rd, 2017</t>
  </si>
  <si>
    <t>Round 4 - August 24th, 2017</t>
  </si>
  <si>
    <t>Round 5 - August 25th, 2017</t>
  </si>
  <si>
    <t>Round 6 - August 26th, 2017</t>
  </si>
  <si>
    <t>Round 7 - August 27th, 2017</t>
  </si>
  <si>
    <t>Round 8 - August 28th, 2017</t>
  </si>
  <si>
    <t>Round 9 - August 29th, 2017</t>
  </si>
  <si>
    <t>Round 10 - August 30th, 2017</t>
  </si>
  <si>
    <t>54. Ironton trades Jason Verrett to  St. Paul for Independence's 2nd round pick in 2017</t>
  </si>
  <si>
    <t>16/4</t>
  </si>
  <si>
    <t>15/1 (24)</t>
  </si>
  <si>
    <t>16/6</t>
  </si>
  <si>
    <t>16/FA</t>
  </si>
  <si>
    <t>16/5</t>
  </si>
  <si>
    <t>16/3</t>
  </si>
  <si>
    <t>16/2</t>
  </si>
  <si>
    <t>16/1 (17)</t>
  </si>
  <si>
    <t>15/1 (26)</t>
  </si>
  <si>
    <t>16/1 (6)</t>
  </si>
  <si>
    <t>16/1 (19)</t>
  </si>
  <si>
    <t>16/1 (30)</t>
  </si>
  <si>
    <t>16/1 (9)</t>
  </si>
  <si>
    <t>15/1 (7)</t>
  </si>
  <si>
    <t>16/7</t>
  </si>
  <si>
    <t>16/1 (15)</t>
  </si>
  <si>
    <t>16/1 (4)</t>
  </si>
  <si>
    <t>16/1 (16)</t>
  </si>
  <si>
    <t>16/1 (27)</t>
  </si>
  <si>
    <t>16/1 (21)</t>
  </si>
  <si>
    <t>16/1 (18)</t>
  </si>
  <si>
    <t>15/1 (3)</t>
  </si>
  <si>
    <t>16/1 (5)</t>
  </si>
  <si>
    <t>Caroo, Leonte</t>
  </si>
  <si>
    <t>Drake, Kenyon</t>
  </si>
  <si>
    <t>Tunsil, Leremy</t>
  </si>
  <si>
    <t>16/1 (13)</t>
  </si>
  <si>
    <t>16/1 (12)</t>
  </si>
  <si>
    <t>16/1 (10)</t>
  </si>
  <si>
    <t>16/1 (20)</t>
  </si>
  <si>
    <t>16/1 (14)</t>
  </si>
  <si>
    <t>16/1 (25)</t>
  </si>
  <si>
    <t>16/1 (3)</t>
  </si>
  <si>
    <t>16/1 (31)</t>
  </si>
  <si>
    <t>16/1 (7)</t>
  </si>
  <si>
    <t>16/1 (28)</t>
  </si>
  <si>
    <t>16/1 (11)</t>
  </si>
  <si>
    <t>16/1 (8)</t>
  </si>
  <si>
    <t>Phillips, Deshaun</t>
  </si>
  <si>
    <t>16/1 (26)</t>
  </si>
  <si>
    <t>16/1 (1)</t>
  </si>
  <si>
    <t>16/1 (2)</t>
  </si>
  <si>
    <t>usspmadmen</t>
  </si>
  <si>
    <t>longshot18</t>
  </si>
  <si>
    <t>a2apollos</t>
  </si>
  <si>
    <t>desertelitesoccer7</t>
  </si>
  <si>
    <t>worldb21</t>
  </si>
  <si>
    <t>atlantafalcons</t>
  </si>
  <si>
    <t>ajp711</t>
  </si>
  <si>
    <t>dalevero</t>
  </si>
  <si>
    <t>jodysuperbowlbound</t>
  </si>
  <si>
    <t>dave</t>
  </si>
  <si>
    <t>joeramsfan</t>
  </si>
  <si>
    <t>56. Ferdon trades Cave Creek's 1st round pick in 2017 to Las Vegas for Las Vegas' 1st round pick in 2018</t>
  </si>
  <si>
    <t>57. Ferdon trades Jonathan Hankins and Ferdon's 2nd round pick in 2018 to Virginia for Lane Johnson and Virginia's 4th round pick in 2018</t>
  </si>
  <si>
    <t>58. Virginia trades Tokyo's 1st round pick in 2017 to Ironton for Virginia's 2nd round pick in 2017 and Independence's 2nd round pick in 2017</t>
  </si>
  <si>
    <t>59. Brookhaven trades Brookhaven's 2nd round pick in 2017 and Delta's 4th round pick in 2017 to Beach City for Beach City's 2nd round pick in 2017</t>
  </si>
  <si>
    <t>63. Tokyo trades their 7th round pick in 2017 to Boulder for Colin Kaepernick</t>
  </si>
  <si>
    <t>64. Independence trades their 8th round pick in 2018 to Boulder for Preston Brown</t>
  </si>
  <si>
    <t>60. Virigina trades Independence's 2nd round pick in 2017 to Las Vegas for Ryan Kerrigan</t>
  </si>
  <si>
    <t>65. Ferdon trades Kingsholm's 1st round pick in 2018 and Ferdon's 9th round pick in 2017 to Los Vegas for Las Vegas' 2nd round pick in 2017</t>
  </si>
  <si>
    <t>68. Ferdon trades Cliff Avril and Adrian Amos to Brookhaven for Devin McCourty and Brookhaven's 4th round pick in 2018</t>
  </si>
  <si>
    <t>70. Tokyo trades Ted Larsen and Ferdon's 3rd round pick in 2017 to Minnesota for Independence's 3rd round pick in 2017</t>
  </si>
  <si>
    <t>61. Tokyo trades Stefen Wisniewski and Tokyo's 3rd round pick in 2017 to Las Vegas for Kyle Long, Las Vegas' 5th round pick in 2017 and Beach City's 5th round pick in 2017</t>
  </si>
  <si>
    <t>62. Las Vegas trades Marcus Sherels to Independence for Minnesota's 6th round pick in 2017</t>
  </si>
  <si>
    <t>69. Minnesota's trades Minnesota's 4th round pick in 2017 to Tokyo for Matt Forte</t>
  </si>
  <si>
    <t>71. River City trades Glen Dorsey to Hallandren for Hallandren's 7th round pick in 2017 and Hallandren's 4th round pick in 2018</t>
  </si>
  <si>
    <t>73. Jersey trades Cameron Artis-Payne to Hallandren for Ferdon's 7th round pick in 2017 and Hallandren's 5th round pick in 2018</t>
  </si>
  <si>
    <t>72. Brookhaven trades their 5th and 6th round pick in 2017 and Brookhaven's 5th round pick in 2018 to Minnesota for Kenny Vaccaro</t>
  </si>
  <si>
    <t>74. Blackburn trades their 4th and 7th round picks in 2018 to Ferdon for Kigsholm's 6th round pick in 2017 and Ferdon's 6th round pick in 2017</t>
  </si>
  <si>
    <t>75. Tokyo trades Quinton Dial to Omaha for Omaha's 8th round pick in 2017</t>
  </si>
  <si>
    <t>76. Tokyo trades Vero's 7th round pick in 2017 to Brookhaven for Jamaal Charles</t>
  </si>
  <si>
    <t>77. River City trades their 8th round pick in 2017 to Blackburn for Jonathan Casillas</t>
  </si>
  <si>
    <t>78. River City trades their 10th round pick in 2017 to Jersey for Denard Robinson</t>
  </si>
  <si>
    <t>79. Independence trades their 10th round pick in 2017 and their 6th round pick in 2018 to Las Vegas for Las Vegas' 6th round pick in 2017</t>
  </si>
  <si>
    <t>80. Ferdon trades Kareem Martin to Minnesota for Duke Williams</t>
  </si>
  <si>
    <t>81. Hallandren trades Carson Palmer to Kingsholm for Kingsholm's 3rd round pick in 2018</t>
  </si>
  <si>
    <t>82. Hallandren trades Jamar Taylor to Jersey for Jersy's 2nd round pick in 2018 and Nickell Robey-Coleman</t>
  </si>
  <si>
    <t>83. Jersey trades River City's 10th round pick in 2017 to Hallandren for Hallandren's 9th round pick in 2018</t>
  </si>
  <si>
    <t>84. Ferdon trades Blackburn's 7th round pick in 2018 and Kenjon Barner to Kingsholm for Independence's 5th round pick in 2018 and Kingsholm's 9th round pick in 2017</t>
  </si>
  <si>
    <t>85. Tokyo trades their 10th round pick in 2018 to Blackburn for Blackburns 10th round pick in 2017</t>
  </si>
  <si>
    <t>86. Tokyo trades Frank Gore to Boulder for Boulders 4th round pick in 2018</t>
  </si>
  <si>
    <t>87. Independence trades Marquette King to St. Paul for St. Paul's 10th round pick in 2017</t>
  </si>
  <si>
    <t>88. River City trades Ryan Delaire to Ferdon for Donald Butler</t>
  </si>
  <si>
    <t>89. Independence trades Rhett Ellison to Delta for Jay Elliot</t>
  </si>
  <si>
    <t>90. Delta trades Branden Albert and Delta's 10th round pick in 2018 to Ferdon for Ferdon's 9th round pick in 2018</t>
  </si>
  <si>
    <t>91. Ironton trades Tank Carradine to St. Paul for Stephen Paea</t>
  </si>
  <si>
    <t>x</t>
  </si>
  <si>
    <t>cut</t>
  </si>
  <si>
    <t>draft</t>
  </si>
  <si>
    <t xml:space="preserve">  Round 3</t>
  </si>
  <si>
    <t xml:space="preserve">  Round 2</t>
  </si>
  <si>
    <t xml:space="preserve">  Round 1</t>
  </si>
  <si>
    <t>2017 SEASON SFFDL ROOKIE DRAFT</t>
  </si>
  <si>
    <t>Kinsholm</t>
  </si>
  <si>
    <t>92. Jersey trades Will Tye and Jersey's 10th round pick in 2018 to Independence for Independence's 9th round pick in 2018 (Independence cut Jacob Tamme to stay at 54)</t>
  </si>
  <si>
    <t>N/A</t>
  </si>
  <si>
    <t>BEACH CITY BUMS - Butch Shramek</t>
  </si>
  <si>
    <t>ANN ARBOR AVENGERS - Bob Ojack</t>
  </si>
  <si>
    <t>VIRGINIA VIPERS - Keith Moubray</t>
  </si>
  <si>
    <t>OMAHA STAKES - Curt Retzlaff</t>
  </si>
  <si>
    <t>VERO VOODOO - Dale Van Deven</t>
  </si>
  <si>
    <t>CHANDLER ROADRUNNERS - Tony Fuoco</t>
  </si>
  <si>
    <t>INDEPENDENCE POWDER KEGS -- Dave Gabbard</t>
  </si>
  <si>
    <t>CAVE CREEK WAR EAGLES - Mark Long</t>
  </si>
  <si>
    <t>93. Chandler trades their 11th, 12th and 13th round picks (1st, 2nd and 3rd round supplemental) to Las Vegas for Las Vegas' 9th round pick in 2018</t>
  </si>
  <si>
    <t>JERSEY REBELS --  Joe Golden</t>
  </si>
  <si>
    <t>LAS VEGAS KNIGHTS - Jason Owens</t>
  </si>
  <si>
    <t>BOULDER FLATIRONS - Tony Pierskalla</t>
  </si>
  <si>
    <t>FERDON FIGHTING OTTERS - Tyke Wright</t>
  </si>
  <si>
    <t>TOKYO YOKOZUNAS -- Dennis Crowley</t>
  </si>
  <si>
    <t>IRONTON TANKS - Michael Reeves</t>
  </si>
  <si>
    <t>DELTA DOGS -- Jody Bowers</t>
  </si>
  <si>
    <t>9/7/2017</t>
  </si>
  <si>
    <t>43. Ferdon trades Josh Shaw and Ferdon's 7th round pick in 2018 to Rome for Dannell Ellerbe and Rome's 6th round pick in 2018</t>
  </si>
  <si>
    <t>94. Tokyo trades Tavon Wilson to Hallandren for Dwight Lowery</t>
  </si>
  <si>
    <t>95. Jersey trades Isaiah Crowell and Randall Cobb to Independence for DeAndre Hopkins and Letroy Guion</t>
  </si>
  <si>
    <t>96. Independence trades Matt Jones to Beach City for Brandon LaFell</t>
  </si>
  <si>
    <t>97. Ferdon trades Deion Jones, Duke Williams, Ryan Delaire, Cave Creek's 2nd round pick in 2018, Ferdon's 3rd and 5th round picks in 2018 and Brookhaven's 4th round pick in 2018 to Omaha for Josh Norman, Everson Griffen, and Perry Riley</t>
  </si>
  <si>
    <t>Escondido</t>
  </si>
  <si>
    <t>Cougars</t>
  </si>
  <si>
    <t>Paul Mankiewicz</t>
  </si>
  <si>
    <t>forbin@prodigy.net</t>
  </si>
  <si>
    <t>2018 SEASON SFFDL ROOKIE DRAFT</t>
  </si>
  <si>
    <t>Round 3</t>
  </si>
  <si>
    <t>Round 4</t>
  </si>
  <si>
    <t>Round 1</t>
  </si>
  <si>
    <t>Round 2</t>
  </si>
  <si>
    <t>Round 5</t>
  </si>
  <si>
    <t>Round 6</t>
  </si>
  <si>
    <t>Round 7</t>
  </si>
  <si>
    <t>Round 8</t>
  </si>
  <si>
    <t>Round 9</t>
  </si>
  <si>
    <t>Round 10</t>
  </si>
  <si>
    <t>Holden, Will</t>
  </si>
  <si>
    <t>Munyer, Daniel</t>
  </si>
  <si>
    <t>Painter, Vinston</t>
  </si>
  <si>
    <t>Tuerk, Max</t>
  </si>
  <si>
    <t>Schweitzer, Wes</t>
  </si>
  <si>
    <t>Eluemunor, Jermaine</t>
  </si>
  <si>
    <t>Skura, Matt</t>
  </si>
  <si>
    <t>Dawkins, Dion</t>
  </si>
  <si>
    <t>McDermott, Conor</t>
  </si>
  <si>
    <t>Redmond, Adam</t>
  </si>
  <si>
    <t>Moton, Taylor</t>
  </si>
  <si>
    <t>Lee, Cameron</t>
  </si>
  <si>
    <t>Banner, Zach</t>
  </si>
  <si>
    <t>T C TE</t>
  </si>
  <si>
    <t>Redmond, Alex</t>
  </si>
  <si>
    <t>Westerman, Christian</t>
  </si>
  <si>
    <t>Mihalik, Brian</t>
  </si>
  <si>
    <t>McGovern, Connor</t>
  </si>
  <si>
    <t>Wilkinson, Elijah</t>
  </si>
  <si>
    <t>McCray, Justin</t>
  </si>
  <si>
    <t>Patrick, Lucas</t>
  </si>
  <si>
    <t>Davenport, Julie'n</t>
  </si>
  <si>
    <t>Fuller, Kyle E.</t>
  </si>
  <si>
    <t>Martin, Nick</t>
  </si>
  <si>
    <t>Quessenberry, David</t>
  </si>
  <si>
    <t>Slade, Chad</t>
  </si>
  <si>
    <t>HOU</t>
  </si>
  <si>
    <t>RG TE</t>
  </si>
  <si>
    <t>Kalis, Kyle</t>
  </si>
  <si>
    <t>Vujnovich, Jeremy</t>
  </si>
  <si>
    <t>Robinson, Cam</t>
  </si>
  <si>
    <t>Ehinger, Parker</t>
  </si>
  <si>
    <t>LAA</t>
  </si>
  <si>
    <t>Feeney, Dan</t>
  </si>
  <si>
    <t>Tevi, Sam</t>
  </si>
  <si>
    <t>Neary, Aaron</t>
  </si>
  <si>
    <t>Davis, Jesse</t>
  </si>
  <si>
    <t>Sterup, Zach</t>
  </si>
  <si>
    <t>Collins, Aviante</t>
  </si>
  <si>
    <t>Elflein, Pat</t>
  </si>
  <si>
    <t>Isidora, Danny</t>
  </si>
  <si>
    <t>Croston, Cole</t>
  </si>
  <si>
    <t>Ramczyk, Ryan</t>
  </si>
  <si>
    <t>Bisnowaty, Adam</t>
  </si>
  <si>
    <t>Halapio, Jon</t>
  </si>
  <si>
    <t>Wheeler, Chad</t>
  </si>
  <si>
    <t>Sharpe, David</t>
  </si>
  <si>
    <t>Feiler, Matt</t>
  </si>
  <si>
    <t>Hawkins, Jerald</t>
  </si>
  <si>
    <t>Pocic, Ethan</t>
  </si>
  <si>
    <t>Roos, Jordan</t>
  </si>
  <si>
    <t>Magnuson, Erik</t>
  </si>
  <si>
    <t>Catalina, Tyler</t>
  </si>
  <si>
    <t>Roullier, Chase</t>
  </si>
  <si>
    <t>Albright, Bryson</t>
  </si>
  <si>
    <t>Baker, Budda</t>
  </si>
  <si>
    <t>Nkemdiche, Robert</t>
  </si>
  <si>
    <t>Pierre, Olsen</t>
  </si>
  <si>
    <t>Reddick, Haason</t>
  </si>
  <si>
    <t>Wright, Scooby</t>
  </si>
  <si>
    <t>Kazee, Damontae</t>
  </si>
  <si>
    <t>McKinley, Takkarist</t>
  </si>
  <si>
    <t>Riley, Duke</t>
  </si>
  <si>
    <t>Bowser, Tyus</t>
  </si>
  <si>
    <t>Bradley, Bam</t>
  </si>
  <si>
    <t>Canady, Maurice</t>
  </si>
  <si>
    <t>Clark, Chuck</t>
  </si>
  <si>
    <t>Henry, Willie</t>
  </si>
  <si>
    <t>Humphrey, Marlon</t>
  </si>
  <si>
    <t>Kaufusi, Bronson</t>
  </si>
  <si>
    <t>Williams, Tim</t>
  </si>
  <si>
    <t>Wormley, Chris</t>
  </si>
  <si>
    <t>Capi, Cap</t>
  </si>
  <si>
    <t>Hatley, Rickey</t>
  </si>
  <si>
    <t>Lacey, Deon</t>
  </si>
  <si>
    <t>Milano, Matt</t>
  </si>
  <si>
    <t>Pitts, Lafayette</t>
  </si>
  <si>
    <t>Vallejo, Tanner</t>
  </si>
  <si>
    <t>White, Tre'Davious</t>
  </si>
  <si>
    <t>Yarbrough, Eddie</t>
  </si>
  <si>
    <t>Cox, Bryan</t>
  </si>
  <si>
    <t>Cox, Demetrious</t>
  </si>
  <si>
    <t>Hall, Daeshon</t>
  </si>
  <si>
    <t>Jackson, Eddie</t>
  </si>
  <si>
    <t>Bello, B.J.</t>
  </si>
  <si>
    <t>Brantley, Caleb</t>
  </si>
  <si>
    <t>Burgess, James</t>
  </si>
  <si>
    <t>Coley, Trevon</t>
  </si>
  <si>
    <t>Currie, Justin</t>
  </si>
  <si>
    <t>Garrett, Myles</t>
  </si>
  <si>
    <t>Nacua, Kai</t>
  </si>
  <si>
    <t>Ogunjobi, Larry</t>
  </si>
  <si>
    <t>FS KOR PR</t>
  </si>
  <si>
    <t>Peppers, Jabrill</t>
  </si>
  <si>
    <t>Bell, Brandon</t>
  </si>
  <si>
    <t>Billings, Andrew</t>
  </si>
  <si>
    <t>Evans, Jordan</t>
  </si>
  <si>
    <t>Glasgow, Ryan</t>
  </si>
  <si>
    <t>Jackson, William</t>
  </si>
  <si>
    <t>Lawson, Carl</t>
  </si>
  <si>
    <t>Nickerson, Hardy</t>
  </si>
  <si>
    <t>Willis, Jordan</t>
  </si>
  <si>
    <t>Ash, Richard</t>
  </si>
  <si>
    <t>Awuzie, Chidobe</t>
  </si>
  <si>
    <t>Charlton, Taco</t>
  </si>
  <si>
    <t>Frazier, Kavon</t>
  </si>
  <si>
    <t>Lewis, Jourdan</t>
  </si>
  <si>
    <t>Neal, Lewis</t>
  </si>
  <si>
    <t>Ross, Daniel</t>
  </si>
  <si>
    <t>Smith, Jaylon</t>
  </si>
  <si>
    <t>Tapper, Charles</t>
  </si>
  <si>
    <t>Woods, Xavier</t>
  </si>
  <si>
    <t>Agnew, Jamal</t>
  </si>
  <si>
    <t>Davis, Jarrad</t>
  </si>
  <si>
    <t>Ledbetter, Jeremiah</t>
  </si>
  <si>
    <t>Longa, Steve</t>
  </si>
  <si>
    <t>Reeves-Maybin, Jalen</t>
  </si>
  <si>
    <t>Tabor, Teez</t>
  </si>
  <si>
    <t>Valoaga, Jeremiah</t>
  </si>
  <si>
    <t>Washington, Charles</t>
  </si>
  <si>
    <t>Carter, Jamal</t>
  </si>
  <si>
    <t>Langley, Brendan</t>
  </si>
  <si>
    <t>Rios, Marcus</t>
  </si>
  <si>
    <t>Thomas, Dymonte</t>
  </si>
  <si>
    <t>Walker, DeMarcus</t>
  </si>
  <si>
    <t>Adams, Montravius</t>
  </si>
  <si>
    <t>Biegel, Vince</t>
  </si>
  <si>
    <t>Gilbert, Reggie</t>
  </si>
  <si>
    <t>Hawkins, Josh</t>
  </si>
  <si>
    <t>Jones, Josh</t>
  </si>
  <si>
    <t>King, Kevin</t>
  </si>
  <si>
    <t>Pipkins, Lenzy</t>
  </si>
  <si>
    <t>Clements, Chunky</t>
  </si>
  <si>
    <t>Cole, Dylan</t>
  </si>
  <si>
    <t>Cunningham, Zach</t>
  </si>
  <si>
    <t>Lewis, LaTroy</t>
  </si>
  <si>
    <t>Peters, Brian</t>
  </si>
  <si>
    <t>Watkins, Carlos</t>
  </si>
  <si>
    <t>Basham, Tarell</t>
  </si>
  <si>
    <t>Farley, Matthias</t>
  </si>
  <si>
    <t>Hairston, Nate</t>
  </si>
  <si>
    <t>Mbu, Joey</t>
  </si>
  <si>
    <t>Moore, Kenny</t>
  </si>
  <si>
    <t>Stewart, Grover</t>
  </si>
  <si>
    <t>Walker, Anthony</t>
  </si>
  <si>
    <t>Wilson, Quincy</t>
  </si>
  <si>
    <t>Ankou, Eli</t>
  </si>
  <si>
    <t>Brown, Blair</t>
  </si>
  <si>
    <t>Myrick, Jalen</t>
  </si>
  <si>
    <t>Payne, Donald</t>
  </si>
  <si>
    <t>Smoot, Dawuane</t>
  </si>
  <si>
    <t>Eligwe, Ukeme</t>
  </si>
  <si>
    <t>Hamilton, Justin</t>
  </si>
  <si>
    <t>Kpassagnon, Tanoh</t>
  </si>
  <si>
    <t>Ragland, Reggie</t>
  </si>
  <si>
    <t>Davis, Michael</t>
  </si>
  <si>
    <t>Jenkins, Rayshawn</t>
  </si>
  <si>
    <t>King, Desmond</t>
  </si>
  <si>
    <t>Rochell, Isaac</t>
  </si>
  <si>
    <t>Ebukam, Samson</t>
  </si>
  <si>
    <t>Hatfield, Dominique</t>
  </si>
  <si>
    <t>Johnson, John</t>
  </si>
  <si>
    <t>Peterson, Kevin</t>
  </si>
  <si>
    <t>Smart, Tanzel</t>
  </si>
  <si>
    <t>Thompson, Carlos</t>
  </si>
  <si>
    <t>Allen, Chase</t>
  </si>
  <si>
    <t>Godchaux, Davon</t>
  </si>
  <si>
    <t>Harris, Charles</t>
  </si>
  <si>
    <t>Lucas, Jordan</t>
  </si>
  <si>
    <t>Malveaux, Cameron</t>
  </si>
  <si>
    <t>McTyer, Torry</t>
  </si>
  <si>
    <t>Tankersley, Cordrea</t>
  </si>
  <si>
    <t>Taylor, Vincent</t>
  </si>
  <si>
    <t>Bower, Tashawn</t>
  </si>
  <si>
    <t>Gedeon, Ben</t>
  </si>
  <si>
    <t>Johnson, Jaleel</t>
  </si>
  <si>
    <t>Butler, Adam</t>
  </si>
  <si>
    <t>Grigsby, Nicholas</t>
  </si>
  <si>
    <t>Lee, Eric</t>
  </si>
  <si>
    <t>Wise, Deatrich</t>
  </si>
  <si>
    <t>Hendrickson, Trey</t>
  </si>
  <si>
    <t>Lattimore, Marshon</t>
  </si>
  <si>
    <t>Williams, Marcus A.</t>
  </si>
  <si>
    <t>Williams, P.J.</t>
  </si>
  <si>
    <t>Adams, Jamal</t>
  </si>
  <si>
    <t>Donahue, Dylan</t>
  </si>
  <si>
    <t>Maye, Marcus</t>
  </si>
  <si>
    <t>Goodson, B.J.</t>
  </si>
  <si>
    <t>Moss, Avery</t>
  </si>
  <si>
    <t>Munson, Calvin</t>
  </si>
  <si>
    <t>Tomlinson, Dalvin</t>
  </si>
  <si>
    <t>Conley, Gareon</t>
  </si>
  <si>
    <t>Hamilton, Antonio</t>
  </si>
  <si>
    <t>Hester, Treyvon</t>
  </si>
  <si>
    <t>Lee, Marquel</t>
  </si>
  <si>
    <t>Luani, Shalom</t>
  </si>
  <si>
    <t>McDonald, Dexter</t>
  </si>
  <si>
    <t>Melifonwu, Obi</t>
  </si>
  <si>
    <t>Morrow, Nicholas</t>
  </si>
  <si>
    <t>Vanderdoes, Eddie</t>
  </si>
  <si>
    <t>Barnett, Derek</t>
  </si>
  <si>
    <t>Douglas, Rasul</t>
  </si>
  <si>
    <t>Qualls, Elijah</t>
  </si>
  <si>
    <t>Walker, Joe</t>
  </si>
  <si>
    <t>Hilton, Mike</t>
  </si>
  <si>
    <t>Sutton, Cameron</t>
  </si>
  <si>
    <t>Watt, T.J.</t>
  </si>
  <si>
    <t>Griffin, Shaquill</t>
  </si>
  <si>
    <t>Hill, Delano</t>
  </si>
  <si>
    <t>Jackson, Branden</t>
  </si>
  <si>
    <t>Jones, Nazair</t>
  </si>
  <si>
    <t>McDonald, Dewey</t>
  </si>
  <si>
    <t>Colbert, Adrian</t>
  </si>
  <si>
    <t>Foster, Reuben</t>
  </si>
  <si>
    <t>Jones, D.J.</t>
  </si>
  <si>
    <t>Mabin, Greg</t>
  </si>
  <si>
    <t>Thomas, Solomon</t>
  </si>
  <si>
    <t>Witherspoon, Ahkello</t>
  </si>
  <si>
    <t>Beckwith, Kendell</t>
  </si>
  <si>
    <t>Bond, Devante</t>
  </si>
  <si>
    <t>Evans, Justin</t>
  </si>
  <si>
    <t>Brown, Jayon</t>
  </si>
  <si>
    <t>LCB KOR PR</t>
  </si>
  <si>
    <t>Jackson, Adoree'</t>
  </si>
  <si>
    <t>Riley, Curtis</t>
  </si>
  <si>
    <t>Smith, Tye</t>
  </si>
  <si>
    <t>Anderson, Ryan</t>
  </si>
  <si>
    <t>Harvey-Clemons, Josh</t>
  </si>
  <si>
    <t>Nicholson, Montae</t>
  </si>
  <si>
    <t>Watson, Deshaun</t>
  </si>
  <si>
    <t>Beathard, C.J.</t>
  </si>
  <si>
    <t>Trubisky, Mitchell</t>
  </si>
  <si>
    <t>Kizer, DeShone</t>
  </si>
  <si>
    <t>Avg</t>
  </si>
  <si>
    <t>Peterman, Nathan</t>
  </si>
  <si>
    <t>Fales, David</t>
  </si>
  <si>
    <t>Mahomes, Patrick</t>
  </si>
  <si>
    <t>Mannion, Sean</t>
  </si>
  <si>
    <t>Rudock, Jake</t>
  </si>
  <si>
    <t>Rush, Cooper</t>
  </si>
  <si>
    <t>Hunt, Kareem</t>
  </si>
  <si>
    <t>Cook, Dalvin</t>
  </si>
  <si>
    <t>Kamara, Alvin</t>
  </si>
  <si>
    <t>Darkwa, Orleans</t>
  </si>
  <si>
    <t>Gallman, Wayne</t>
  </si>
  <si>
    <t>Fournette, Leonard</t>
  </si>
  <si>
    <t>Jones, Aaron</t>
  </si>
  <si>
    <t>Ekeler, Austin</t>
  </si>
  <si>
    <t>HB SE FL KOR PR</t>
  </si>
  <si>
    <t>Cohen, Tarik</t>
  </si>
  <si>
    <t>Conner, James</t>
  </si>
  <si>
    <t>Clement, Corey</t>
  </si>
  <si>
    <t>Foreman, D'Onta</t>
  </si>
  <si>
    <t>Williams, Jamaal</t>
  </si>
  <si>
    <t>Mack, Marlon</t>
  </si>
  <si>
    <t>Mixon, Joe</t>
  </si>
  <si>
    <t>Breida, Matt</t>
  </si>
  <si>
    <t>HB SE FL</t>
  </si>
  <si>
    <t>HB SE FL PR</t>
  </si>
  <si>
    <t>McCaffrey, Christian</t>
  </si>
  <si>
    <t>Perine, Samaje</t>
  </si>
  <si>
    <t>Fluellen, David</t>
  </si>
  <si>
    <t>Perry, Senorise</t>
  </si>
  <si>
    <t>Penny, Elijhaa</t>
  </si>
  <si>
    <t>Smith, Rod</t>
  </si>
  <si>
    <t>SE FL HB</t>
  </si>
  <si>
    <t>Bibbs, Kapri</t>
  </si>
  <si>
    <t>McKissic, J.D.</t>
  </si>
  <si>
    <t>Green, Tion</t>
  </si>
  <si>
    <t>McGuire, Elijah</t>
  </si>
  <si>
    <t>Ham, C.J.</t>
  </si>
  <si>
    <t>Cross, Alan</t>
  </si>
  <si>
    <t>Madden, Tre</t>
  </si>
  <si>
    <t>Thomas, Lawrence</t>
  </si>
  <si>
    <t>Ricard, Patrick</t>
  </si>
  <si>
    <t>Kupp, Cooper</t>
  </si>
  <si>
    <t>Smith-Schuster, JuJu</t>
  </si>
  <si>
    <t>Cole, Keelan</t>
  </si>
  <si>
    <t>Golladay, Kenny</t>
  </si>
  <si>
    <t>Doctson, Josh</t>
  </si>
  <si>
    <t>Godwin, Chris</t>
  </si>
  <si>
    <t>Westbrook, Dede</t>
  </si>
  <si>
    <t>Jones, Zay</t>
  </si>
  <si>
    <t>Davis, Corey</t>
  </si>
  <si>
    <t>Taylor, Taywan</t>
  </si>
  <si>
    <t>Moore, Chris</t>
  </si>
  <si>
    <t>Bourne, Kendrick</t>
  </si>
  <si>
    <t>Higgins, Rashard</t>
  </si>
  <si>
    <t>Hollins, Mack</t>
  </si>
  <si>
    <t>King, Tavarres</t>
  </si>
  <si>
    <t>Byrd, Damiere</t>
  </si>
  <si>
    <t>Taylor, Trent</t>
  </si>
  <si>
    <t>Reynolds, Josh</t>
  </si>
  <si>
    <t>Treadwell, Laquon</t>
  </si>
  <si>
    <t>Samuel, Curtis</t>
  </si>
  <si>
    <t>Robinson, Demarcus</t>
  </si>
  <si>
    <t>Malone, Josh</t>
  </si>
  <si>
    <t>Hansen, Chad</t>
  </si>
  <si>
    <t>Byrd, Emanuel</t>
  </si>
  <si>
    <t>Engram, Evan</t>
  </si>
  <si>
    <t>Njoku, David</t>
  </si>
  <si>
    <t>Howard, O.J.</t>
  </si>
  <si>
    <t>Shaheen, Adam</t>
  </si>
  <si>
    <t>Everett, Gerald</t>
  </si>
  <si>
    <t>Vannett, Nick</t>
  </si>
  <si>
    <t>Sterling, Neal</t>
  </si>
  <si>
    <t>Roberts, Michael</t>
  </si>
  <si>
    <t>Tomlinson, Eric</t>
  </si>
  <si>
    <t>Travis, Ross</t>
  </si>
  <si>
    <t>Saubert, Eric</t>
  </si>
  <si>
    <t>Gonzalez, Zane</t>
  </si>
  <si>
    <t>Fairbairn, Ka'imi</t>
  </si>
  <si>
    <t>Butker, Harrison</t>
  </si>
  <si>
    <t>Rose, Nick</t>
  </si>
  <si>
    <t>Rosas, Aldrick</t>
  </si>
  <si>
    <t>Tavecchio, Giorgio</t>
  </si>
  <si>
    <t>Elliott, Jake</t>
  </si>
  <si>
    <t>Sanchez, Rigoberto</t>
  </si>
  <si>
    <t>Haack, Matt</t>
  </si>
  <si>
    <t>Vogel, Justin</t>
  </si>
  <si>
    <t>Williams, Brandon+</t>
  </si>
  <si>
    <t>(Was Rome)</t>
  </si>
  <si>
    <t>(Was Hallandren)</t>
  </si>
  <si>
    <t>Mike Roses</t>
  </si>
  <si>
    <t>rosesabl@yahoo.com</t>
  </si>
  <si>
    <t>727-410-4392</t>
  </si>
  <si>
    <t>ESCONDIDO COUGARS -- Paul Mankiewicz</t>
  </si>
  <si>
    <t>Acme</t>
  </si>
  <si>
    <t xml:space="preserve">55. Kingsholm trades Beach City's 1st round pick in 2017, Minnesota's 2nd round pick in 2017, Ironton's 4th round pick in 2017, Kingsholm's 6th round pick in 2018 and Eric Fisher to Ironton for Richard Sherman and Marcus Cannon  </t>
  </si>
  <si>
    <t>66. Tokyo trades Tokyo's 2nd round pick in 2017 to Kingsholm for Kingsholm's 3rd round pick in 2017 and Kingsholm's 5th* round pick in 2018 (* - This trade was originally reported as Kingsholm's 6th round pick in 2018 but that pick was traded previously in Trade 55)</t>
  </si>
  <si>
    <t>98. St. Paul trades Byron Maxwell to Ferdon for SS-Michael Thomas and Blackburn's 4th and Escondido's 6th* round picks in 2018  (This trade was originally reported as Blackburn's 7th as the 2nd pick but that pick was previously traded in trade 84. The trade was adjusted to a valid 6th round pick owned by Ferdon, originally owned by Escondido)</t>
  </si>
  <si>
    <t>McKenzie, Isaiah</t>
  </si>
  <si>
    <t>Switzer, Ryan</t>
  </si>
  <si>
    <t>Reedy, Bernard</t>
  </si>
  <si>
    <t>Mickens, Jaydon</t>
  </si>
  <si>
    <t>Natson, JoJo</t>
  </si>
  <si>
    <t>Dayes, Matt</t>
  </si>
  <si>
    <t>Foster, D.J.</t>
  </si>
  <si>
    <t>Bolden, Victor</t>
  </si>
  <si>
    <t>Stewart, ArDarius</t>
  </si>
  <si>
    <t>ACM</t>
  </si>
  <si>
    <t>ESC</t>
  </si>
  <si>
    <t>Harris Jr, Chris</t>
  </si>
  <si>
    <t>Trades from the 2018 Calendar Year</t>
  </si>
  <si>
    <t>TOLEDO WOLVES - Brendon Long</t>
  </si>
  <si>
    <t>Toledo</t>
  </si>
  <si>
    <t>Wolves</t>
  </si>
  <si>
    <t>1. Virginia trades Stephon Gilmore to Ferdon for Everson Griffen</t>
  </si>
  <si>
    <t>2. Ferdon trades T.J. Carrie to Beach City for Beach City's 3rd round pick in 2018 and Beach Cities 5th round pick in 2019</t>
  </si>
  <si>
    <t>3. Independence trades Brandon Graham to Kingholm for Barry Church</t>
  </si>
  <si>
    <t>4. Ferdon trades Las Vegas' 1st round pick (1.3) in 2018, Ferdon's 1st, 3rd and 5th round picks in 2019, Gabe Jackson and Germain Ifedi to Las Vegas for Todd Gurley, Roger Saffold, and Pharoah Cooper</t>
  </si>
  <si>
    <t>5. Independence trades Independence's 6th round pick in 2019 to Las Vegas for Mohammed Sanu</t>
  </si>
  <si>
    <t>6. Boulder trades Ronald Darby, Frank Gore, and Jimmy Graham to Independence for Independence's 2nd round pick in 2018, Independence's 3rd and 4th round picks in 2019 and Dominique Rodgers-Cromartie</t>
  </si>
  <si>
    <t>7. Ferdon trades Darius Slay and Bruce Irvin to Cave Creek for Stephon Gilmore and Devin McCourty</t>
  </si>
  <si>
    <t>CB3</t>
  </si>
  <si>
    <t>8. Toledo trades Stephen Gostkowski to Independence for Independence's 4th round pick in 2018</t>
  </si>
  <si>
    <t>Toldedo</t>
  </si>
  <si>
    <t>9. Cave Creek trades Donta Hightower and Justin Ellis to Toledo for Steve McClendon and Mantei Teo</t>
  </si>
  <si>
    <t>10. Tokyo trades their 1st round pick in 2019 and Lane Taylor to Toledo for Jimmy Smith, Sammy Watkins and Toledo's 4th round pick in 2019</t>
  </si>
  <si>
    <t>11. Ann Arbor trades their 1st round pick in 2018 to Toledo for Jameis Winston</t>
  </si>
  <si>
    <t>13. Tokyo trades Wesley Woodyard and Tokyo's 7th round pick in 2018 to Ironton for Alfred Morris and Ironton's 7th round pick in 2018</t>
  </si>
  <si>
    <t>12. Ferdon trades Virginia's 4th round pick in 2018 to Ferdon for Giovani Bernard</t>
  </si>
  <si>
    <t>14. Ferdon trades Josh Norman to Tokyo for Blake Martinez and Tokyo's 4th round pick in 2018</t>
  </si>
  <si>
    <t>15. Ironton trade Ironton's 4th round pick in 2018 and Kingsholm's 6th round pick in 2018 to Toledo for Kareem Martin</t>
  </si>
  <si>
    <t>TOL</t>
  </si>
  <si>
    <t>16. Brookhaven trades Brookhaven's 2nd and 6th round picks in 2018 and Brookhaven's 2nd and 4th round picks in 2019 to Phoenix for Jay Ajayi and Andy Levitre</t>
  </si>
  <si>
    <t>17. Tokyo trades Case Keenum to Boulder for Beach City's 1st round pick in 2018</t>
  </si>
  <si>
    <t>18. Escondido trade Derrick Shelby and Mike Adams to Jersey for Timmy Jernigan and Jersey's 4th round pick in 2018</t>
  </si>
  <si>
    <t>19. Boulder trades their 3rd round pick in 2019 and Vance McDonald to Phoenix for Brooks Reed</t>
  </si>
  <si>
    <t>20. Ferdon trades Mitch Unrein and Tokyo's 4th round pick to Ann Arbor for Patrick Chung and Ann Arbor's 4th round pick</t>
  </si>
  <si>
    <t>21. Toledo trades Independence's 1st round pick (1.19) in 2018 to Jersey for Jersey's 1st round pick in 2019</t>
  </si>
  <si>
    <t>22. Jersey trades Damien Wilson to Delta for Todd Davis</t>
  </si>
  <si>
    <t>24. Independence trades Darqueze Dennard to Jersey for Zach Fulton</t>
  </si>
  <si>
    <t xml:space="preserve">25. Jersey trades Marcus Mariota and Jamar Taylor to Phoenix for Artie Burns and Phoenix's 1st round pick (1.11) in 2018 </t>
  </si>
  <si>
    <t>26. Ferdon trades Beach City's 3rd round pick in 2018 to Independence for Vernon Davis</t>
  </si>
  <si>
    <t xml:space="preserve">27. Toledo trades Justin Ellis to Virginia for Virginia's 2nd round pick in 2018 </t>
  </si>
  <si>
    <t>28. Boulder trades Boulder's 5th round pick in 2018 to Omaha for Alex Boone</t>
  </si>
  <si>
    <t>23. Toledo trades Toledo's 1st and 4th round picks in 2018 and Brookhaven's 5th round pick in 2018 to Virginia for Hallandren's 1st round pick in 2018</t>
  </si>
  <si>
    <t>29. St. Paul trades Demota Peko to Independence for Beach City's 3rd round pick in 2018 and Independence's 8th round pick in 2019</t>
  </si>
  <si>
    <t>30. Cave Creek trades their 3rd round pick in 2018 to Kingsholm for Paul Posluszny</t>
  </si>
  <si>
    <t>31. Cave Creek Paul Posluszny to Jersey for Alex Ogletree</t>
  </si>
  <si>
    <t>32. Toledo trades Eric Kendricks and Independence's 4th round pick in 2018 to Independence for Independence's 1st round pick in 2019 and Trey Hopkins</t>
  </si>
  <si>
    <t>67. Tokyo trades Kingsholm's 3rd round pick in 2017 and Tokyo's 10th round pick in 2017 to Las Vegas for Tokyo's 3rd round pick in 2017, Ferdon's 3rd round pick in 2017 and Zach Miller</t>
  </si>
  <si>
    <t>Coyotes</t>
  </si>
  <si>
    <t>(Was Blackburn)</t>
  </si>
  <si>
    <t>33. Independence trades Preston Brown to Virginia for Kiko Alonso</t>
  </si>
  <si>
    <t>34. Boulder trades Jay Cutler to Ferdon for Ferdon's 8th round pick in 2018 and 9th round pick in 2019</t>
  </si>
  <si>
    <t>35. Acme trades Acme's 2nd round pick in 2019 to Brookhaven for Damon Harrison and Brookhaven's 9th round pick in 2019</t>
  </si>
  <si>
    <t>36. Ferdon trades Ferdon's 4th and 7th round picks in 2019 to Brookhaven for Ted Ginn Jr.</t>
  </si>
  <si>
    <t>37. Brookhaven trades Ramon Foster to Boulder for Boulders 6th and 7th round picks in 2018</t>
  </si>
  <si>
    <t>38. Kingsholm trades Austin Seferian-Jenkins and Kingsholm's 9th round pick in 2019 to Brookhaven for Brookhaven's 3rd in 2018 and Brookhaven's 7th in 2019</t>
  </si>
  <si>
    <t>39. Delta trades Delta's 3rd round pick in 2018 to Las Vegas for Bashaud Breeland</t>
  </si>
  <si>
    <t>40. Kingsholm trades Sheldon Richardson, Cameron Fleming, Kingsholm's 2nd round pick, Cave Creek's 3rd round pick and Beach City's 4th round picks in 2018 to Vero for Andrew Whitworth, Micah Hyde, and Shaquil Barrett</t>
  </si>
  <si>
    <t>TEMPE RATTLERS - Mike Niemczura</t>
  </si>
  <si>
    <t>ACME COYOTES - Mike Roses</t>
  </si>
  <si>
    <t>TEM</t>
  </si>
  <si>
    <t>Tempe</t>
  </si>
  <si>
    <t>Rattlers</t>
  </si>
  <si>
    <t>Mike Niemczura</t>
  </si>
  <si>
    <t>440-804-4090</t>
  </si>
  <si>
    <t>mniemczura@yahoo.com</t>
  </si>
  <si>
    <t>Mike Nemo</t>
  </si>
  <si>
    <t>41. Vero trades Vero's 1st round pick in 2018, Kingsholm's 2nd round pick in 2018 and Vero's 1st round pick in 2019 to Virginia for Toledo's 1st round pick in 2018</t>
  </si>
  <si>
    <t>42. Jersey trades Phoenix's 1st round pick in 2018 to Las Vegas for Delta's 3rd round pick in 2018 and Las Vegas's 1st round pick in 2019</t>
  </si>
  <si>
    <t>17/1 (6)</t>
  </si>
  <si>
    <t>17/3</t>
  </si>
  <si>
    <t>17/5</t>
  </si>
  <si>
    <t>17/FA</t>
  </si>
  <si>
    <t>17/2</t>
  </si>
  <si>
    <t>17/4</t>
  </si>
  <si>
    <t>17/1 (14)</t>
  </si>
  <si>
    <t>17/6</t>
  </si>
  <si>
    <t>Bolles, Garrett</t>
  </si>
  <si>
    <t>17/1 (20)</t>
  </si>
  <si>
    <t>17/7</t>
  </si>
  <si>
    <t>17/1 (28)</t>
  </si>
  <si>
    <t>17/1 (24)</t>
  </si>
  <si>
    <t>Daniels, Darrell</t>
  </si>
  <si>
    <t>17/1 (5)</t>
  </si>
  <si>
    <t>16/1 (22)</t>
  </si>
  <si>
    <t>17/1 (23)</t>
  </si>
  <si>
    <t>17/1 (31)</t>
  </si>
  <si>
    <t>17/1 (4)</t>
  </si>
  <si>
    <t>17/1 (1)</t>
  </si>
  <si>
    <t>17/1 (22)</t>
  </si>
  <si>
    <t>Hikutini, Cole</t>
  </si>
  <si>
    <t>17/1 (19)</t>
  </si>
  <si>
    <t>17/1 (16)</t>
  </si>
  <si>
    <t>17/1 (18)</t>
  </si>
  <si>
    <t>16/1 (24)</t>
  </si>
  <si>
    <t>Kittle, George</t>
  </si>
  <si>
    <t>17/1 (11)</t>
  </si>
  <si>
    <t>17/1 (10)</t>
  </si>
  <si>
    <t>17/1 (8)</t>
  </si>
  <si>
    <t>17/1 (26)</t>
  </si>
  <si>
    <t>17/1 (29)</t>
  </si>
  <si>
    <t>16/1 (29)</t>
  </si>
  <si>
    <t>17/1 (25)</t>
  </si>
  <si>
    <t>17/1 (32)</t>
  </si>
  <si>
    <t>17/1 (13)</t>
  </si>
  <si>
    <t>Robertson-Harris, Roy</t>
  </si>
  <si>
    <t>Rodgers-Cromartie, Dominique</t>
  </si>
  <si>
    <t>Seals-Jones, Ricky</t>
  </si>
  <si>
    <t>Smith, Jonnu</t>
  </si>
  <si>
    <t>17/1 (3)</t>
  </si>
  <si>
    <t>16/1 (23)</t>
  </si>
  <si>
    <t>17/1 (2)</t>
  </si>
  <si>
    <t>17/1 (12)</t>
  </si>
  <si>
    <t>17/1 (30)</t>
  </si>
  <si>
    <t>17/1 (27)</t>
  </si>
  <si>
    <t>17/1 (7)</t>
  </si>
  <si>
    <t>43. Ironton trades Ironton's 1st, 3rd, 6th and 8th round picks in 2018 to Las Vegas for Ferdon's 1st and Las Vegas' 2nd and 5th round picks in 2018 and Las Vegas' 7th round pick in 2019</t>
  </si>
  <si>
    <t>44. Beach City trades Quinton Dunbar, Beach City's 2nd round pick in 2018, Beach City's 2nd round pick in 2019 and Beach City's 7th round pick in 2019 to Tempe for Dion Lewis and Chris Hogan</t>
  </si>
  <si>
    <t>45. Cave Creek trades Cave Creek's 1st round pick in 2018 to Las Vegas for Ferdon's 1st round pick in 2019 and Independence's 6th round pick in 2019</t>
  </si>
  <si>
    <t>Original Semi-Alpha Order</t>
  </si>
  <si>
    <t>46. Cave Creek trades Acme's 1st round pick in 2018 and Cave Creek's 2nd round pick in 2019 to Acme for Acme's 2nd round pick in 2018 and Acme's 1st round pick in 2019</t>
  </si>
  <si>
    <t>47. Tokyo trades Tokyo's 2nd round pick in 2018, Boulder's 4th round pick in 2018 and Tokyo's 6th round pick in 2018 to Las Vegas for Cave Creek's 1st round pick in 2018 and Las Vegas's 8th round pick in 2018</t>
  </si>
  <si>
    <t>48. Toledo trades Toledo's 2nd round pick in 2018 to Ironton for Ironton's 2nd round pick in 2018, Tokyo's 7th round pick in 2018, Ironton's 5th and 6th round picks in 2019</t>
  </si>
  <si>
    <t>49. Chandler trades Josh McCown to Jersey for Jersey's 2nd round pick in 2019</t>
  </si>
  <si>
    <t>50. Ironton trades Tyrod Taylor to Las Vegas for Gabe Jackson</t>
  </si>
  <si>
    <t>51. Beach City trades Carl Nassib to Independence for Derrick Johnson</t>
  </si>
  <si>
    <t>52. Las Vegas trades Trevor Siemian to Brookhaven for Brookhaven's 9th round pick in 2018</t>
  </si>
  <si>
    <t>53. Virginia trades Ryan Grant to Las Vegas for Las Vegas's 7th round pick in 2018</t>
  </si>
  <si>
    <t>TE/BB</t>
  </si>
  <si>
    <t>SF</t>
  </si>
  <si>
    <t>54. Independence trades Carl Nassib and Jonathan Cooper to Vero for Javon Hargrave and Vero's 6th round pick in 2018</t>
  </si>
  <si>
    <t>55. Kingsholm trades Carlos Dunlap to Delta for Delta's 3rd round pick in 2019</t>
  </si>
  <si>
    <t>56. Tokyo trades KJ Wright to Kingsholm for Kingsholm's 1st round pick in 2019</t>
  </si>
  <si>
    <t>57. Vero trades Deone Buchannon and Vero's 5th round pick in 2018 to Las Vegas for Ironton's 3rd round pick in 2018</t>
  </si>
  <si>
    <t>58. Brookhaven trades Ryan Shazier to Kingsholm for Kingsholm's 9th round pick in 2018 and Kingsholm 3rd round pick in 2019</t>
  </si>
  <si>
    <t>59. Las Vegas trades Las Vegas's 4th round pick in 2018, Ferdon's 4th round pick in 2018 and Ferdon's 3rd round pick in 2019 to Toledo for Kyle Van Noy and Toledo's 3rd round pick in 2018</t>
  </si>
  <si>
    <t>60. Las Vegas trades Las Vegas' 3rd in 2019 and Vero's 5th in 2018 to Ferdon for Vero's 3rd round pick in 2018</t>
  </si>
  <si>
    <t>61. Acme trades Acme's 3rd round pick in 2018 to Toledo for Las Vegas's 4th round pick in 2018 and Ironton's 6th round pick in 2019</t>
  </si>
  <si>
    <t>62. Tokyo trades Tokyo's 3rd round pick in 2018 and Las Vegas's 8th round pick in 2018 to Las Vegas for Escondido's 4th round pick in 2018, Independence's 6th round pick in 2018, and Tokyo's 6th round pick in 2018</t>
  </si>
  <si>
    <t>63. Vero trades Cave Creek's 3rd round pick in 2018 to Tempe for Tempe's 2nd round pick in 2019</t>
  </si>
  <si>
    <t>64. Virginia trades Jakeem Grant, Terrell Pryor, and Jeremy Kerley to River City for Tempe's 4th round pick in 2018 and River City's 9th round pick in 2018</t>
  </si>
  <si>
    <t>65. Phoenix trades Mike Glennon to Independence for Christian Jones</t>
  </si>
  <si>
    <t>66. St. Paul trades St. Paul's 4th round pick in 2018 to Virginia for Virginia's 3rd round pick in 2019</t>
  </si>
  <si>
    <t>67. River City trades River City's 4th round pick in 2018 to Tempe for Robert Ayers</t>
  </si>
  <si>
    <t>68. Cave Creek trades their 4th round pick to Toledo for Adrian Clayborn</t>
  </si>
  <si>
    <t>69. Virginia trades Virginia's 5th round pick in 2018 and Las Vegas's 7th round pick in 2018 to Independence for Independence's 4th round pick in 2018</t>
  </si>
  <si>
    <t>70. Cave Creek trades Ryan Succop to Jersey for Jersey's 10th round pick in 2019</t>
  </si>
  <si>
    <t>71. Virginia trades Chandler Catanzaro to Acme for Acme's 9th round pick in 2018</t>
  </si>
  <si>
    <t>72. Ironton trades Dean Lowry and Dre Kirkpatrick to Las Vegas for Las Vegas's 8th in 2018, Brookhaven's 9th round pick in 2018 and Ferdon's 5th round pick in 2019</t>
  </si>
  <si>
    <t>73. Tempe trades Robbie Gould to Ferdon for Dan Bailey and Vero's 5th round pick in 2018</t>
  </si>
  <si>
    <t>ARI</t>
  </si>
  <si>
    <t>74. Beach City trades Beach City's 7th round pick in 2018 and Beach City's 4th round pick in 2019 to Ferdon for Independence's 5th round pick in 2018</t>
  </si>
  <si>
    <t>75. Tempe trades John Simon to Acme for Acme's 6th round in 2018 and Ironton's 6th round pick in 2019</t>
  </si>
  <si>
    <t>76. Las Vegas trades Teddy Bridgewater, Shawn Williams, and David Morgan to Ferdon for Beach City's 7th in 2018, Ferdon's 10th in 2018 and Beach City's 5th in 2019</t>
  </si>
  <si>
    <t>77. Toledo trades Chris Conte to Tokyo for Jermaine Kearse</t>
  </si>
  <si>
    <t>78. Las Vegas trades Beach City's 7th in 2018 and Beach City's 5th in 2019 to St. Paul for St. Paul's 6th round pick in 2018 and Escondido's 6th round pick in 2018</t>
  </si>
  <si>
    <t>79. Independence trades Bennie Logan to Jersey for Logan Ryan</t>
  </si>
  <si>
    <t>Williams, Mike C.</t>
  </si>
  <si>
    <t>80. Chandler trades Las Vegas's 9th round pick in 2018 to Escondido for Corey Peters</t>
  </si>
  <si>
    <t>81. Cave Creek trades Cave Creek's 9th round pick in 2018 and Cave Creek's 10th round pick in 2019 to Vero for Vero's 9th round pick in 2018</t>
  </si>
  <si>
    <t>82. Brookhaven receives Virginia #10; Virginia receives Kingsholm #9 in 2019</t>
  </si>
  <si>
    <t>9/5/2018</t>
  </si>
  <si>
    <t>X</t>
  </si>
  <si>
    <t xml:space="preserve">  Round 4</t>
  </si>
  <si>
    <t>Extra Rounds</t>
  </si>
  <si>
    <t>2018 SEASON SFFDL SUPPLEMENTAL DRAFT</t>
  </si>
  <si>
    <t>2017 SEASON SFFDL SUPPLEMENTAL DRAFT</t>
  </si>
  <si>
    <t>CB3 ^</t>
  </si>
  <si>
    <t>OT @ OC TE</t>
  </si>
  <si>
    <t>RG @ TE</t>
  </si>
  <si>
    <t>RCB ^ KOR</t>
  </si>
  <si>
    <t>WR HB</t>
  </si>
  <si>
    <t>LE DT $</t>
  </si>
  <si>
    <t>OT</t>
  </si>
  <si>
    <t>OT G</t>
  </si>
  <si>
    <t>OT TE</t>
  </si>
  <si>
    <t>OT G TE</t>
  </si>
  <si>
    <t>S ^ LB</t>
  </si>
  <si>
    <t>FS ^ KOR PR</t>
  </si>
  <si>
    <t>NDT $ End</t>
  </si>
  <si>
    <t>LCB ^ KOR PR</t>
  </si>
  <si>
    <t>HB WR PR</t>
  </si>
  <si>
    <t>TE WR</t>
  </si>
  <si>
    <t>OT OC TE</t>
  </si>
  <si>
    <t>OLB $ End $</t>
  </si>
  <si>
    <t>Smoot, Duane</t>
  </si>
  <si>
    <t>Swoope, Eric</t>
  </si>
  <si>
    <t>QB/WR FUMBLE RATING: LAN</t>
  </si>
  <si>
    <t>QB/WR FUMBLE RATING: LAC</t>
  </si>
  <si>
    <t>QB/WR FUMBLE RATING: SAN FRAN</t>
  </si>
  <si>
    <t>Team</t>
  </si>
  <si>
    <t>Cole, Mason</t>
  </si>
  <si>
    <t>Cunningham, Korey</t>
  </si>
  <si>
    <t>Golditch, Zack</t>
  </si>
  <si>
    <t>Gossett, Colby</t>
  </si>
  <si>
    <t>Bozeman, Bradley</t>
  </si>
  <si>
    <t>T G C TE</t>
  </si>
  <si>
    <t>Brown Jr., Orlando</t>
  </si>
  <si>
    <t>Boettger, Ike</t>
  </si>
  <si>
    <t>Teller, Wyatt</t>
  </si>
  <si>
    <t>Daniels, James</t>
  </si>
  <si>
    <t>Corbett, Austin</t>
  </si>
  <si>
    <t>Harrison, Desmond</t>
  </si>
  <si>
    <t>Price, Billy</t>
  </si>
  <si>
    <t>Williams, Connor</t>
  </si>
  <si>
    <t>Crosby, Tyrell</t>
  </si>
  <si>
    <t>Ragnow, Frank</t>
  </si>
  <si>
    <t>Bolles, Garett</t>
  </si>
  <si>
    <t>Jones, Sam</t>
  </si>
  <si>
    <t>Light, Alex</t>
  </si>
  <si>
    <t>Rankin, Martinas</t>
  </si>
  <si>
    <t>Nelson, Quenton</t>
  </si>
  <si>
    <t>Smith, Braden</t>
  </si>
  <si>
    <t>Wylie, Andrew</t>
  </si>
  <si>
    <t>Lamp, Forrest</t>
  </si>
  <si>
    <t>Quessenberry, Scott</t>
  </si>
  <si>
    <t>Scott, Trent</t>
  </si>
  <si>
    <t>Allen, Brian</t>
  </si>
  <si>
    <t>Noteboom, Joe</t>
  </si>
  <si>
    <t>O'Neill, Brian</t>
  </si>
  <si>
    <t>Clapp, Will</t>
  </si>
  <si>
    <t>Tom, Cameron</t>
  </si>
  <si>
    <t>Hernandez, Will</t>
  </si>
  <si>
    <t>Miller, Kolton</t>
  </si>
  <si>
    <t>Murray, Justin</t>
  </si>
  <si>
    <t>Parker, Brandon</t>
  </si>
  <si>
    <t>Okorafor, Chukwuma</t>
  </si>
  <si>
    <t>C T TE</t>
  </si>
  <si>
    <t>Nkansah, Elijah</t>
  </si>
  <si>
    <t>Simmons, Jordan</t>
  </si>
  <si>
    <t>McGlinchey, Mike</t>
  </si>
  <si>
    <t>Cappa, Alex</t>
  </si>
  <si>
    <t>Liedtke, Michael</t>
  </si>
  <si>
    <t>Levin, Corey</t>
  </si>
  <si>
    <t>Marz, Tyler</t>
  </si>
  <si>
    <t>Christian, Geron</t>
  </si>
  <si>
    <t>Dora, Vontarrius</t>
  </si>
  <si>
    <t>Ford, Rudy</t>
  </si>
  <si>
    <t>Gardeck, Dennis</t>
  </si>
  <si>
    <t>Tasini, Pasoni</t>
  </si>
  <si>
    <t>Turner, Zeke</t>
  </si>
  <si>
    <t>Oliver, Isaiah</t>
  </si>
  <si>
    <t>Oluokun, Foye</t>
  </si>
  <si>
    <t>Senat, Deadrin</t>
  </si>
  <si>
    <t>Zimmer, Justin</t>
  </si>
  <si>
    <t>Averett, Anthony</t>
  </si>
  <si>
    <t>Board, Chris</t>
  </si>
  <si>
    <t>Young, Kenny</t>
  </si>
  <si>
    <t>Edmunds, Tremaine</t>
  </si>
  <si>
    <t>SS PR</t>
  </si>
  <si>
    <t>Johnson, Taron</t>
  </si>
  <si>
    <t>Lewis, Ryan</t>
  </si>
  <si>
    <t>Love, Mike</t>
  </si>
  <si>
    <t>Marlowe, Dean</t>
  </si>
  <si>
    <t>Phillips, Harrison</t>
  </si>
  <si>
    <t>Thompson, Corey</t>
  </si>
  <si>
    <t>Wallace, Levi</t>
  </si>
  <si>
    <t>Carter, Jermaine</t>
  </si>
  <si>
    <t>Elder, Corn</t>
  </si>
  <si>
    <t>Gaulden, Rashaan</t>
  </si>
  <si>
    <t>Haynes, Marquis</t>
  </si>
  <si>
    <t>Jackson, Donte</t>
  </si>
  <si>
    <t>Obada, Efe</t>
  </si>
  <si>
    <t>Fitts, Kylie</t>
  </si>
  <si>
    <t>Houston-Carson, DeAndre</t>
  </si>
  <si>
    <t>Irving, Isaiah</t>
  </si>
  <si>
    <t>Iyiegbuniwe, Joel</t>
  </si>
  <si>
    <t>Nichols, Bilal</t>
  </si>
  <si>
    <t>Smith, Roquan</t>
  </si>
  <si>
    <t>Toliver, Kevin</t>
  </si>
  <si>
    <t>Avery, Genard</t>
  </si>
  <si>
    <t>SS KOR PR</t>
  </si>
  <si>
    <t>Thomas, Chad</t>
  </si>
  <si>
    <t>Ward, Denzel</t>
  </si>
  <si>
    <t>Whitehead, Jermaine</t>
  </si>
  <si>
    <t>Bates, Jessie</t>
  </si>
  <si>
    <t>Hubbard, Sam</t>
  </si>
  <si>
    <t>Phillips, Darius</t>
  </si>
  <si>
    <t>Scott, Niles</t>
  </si>
  <si>
    <t>Tupou, Josh</t>
  </si>
  <si>
    <t>Wilson, Brandon</t>
  </si>
  <si>
    <t>Armstrong, Dorance</t>
  </si>
  <si>
    <t>March-Lillard, Justin</t>
  </si>
  <si>
    <t>Vander Esch, Leighton</t>
  </si>
  <si>
    <t>Woods, Antwaun</t>
  </si>
  <si>
    <t>Atkins, John</t>
  </si>
  <si>
    <t>Ford, Mike</t>
  </si>
  <si>
    <t>Hand, Da'Shawn</t>
  </si>
  <si>
    <t>Walker, Tracy</t>
  </si>
  <si>
    <t>Chubb, Bradley</t>
  </si>
  <si>
    <t>Holland, Jeff</t>
  </si>
  <si>
    <t>Jewell, Josey</t>
  </si>
  <si>
    <t>Jones, Joe</t>
  </si>
  <si>
    <t>Yiadom, Isaac</t>
  </si>
  <si>
    <t>Alexander, Jaire</t>
  </si>
  <si>
    <t>Brown, Fadol</t>
  </si>
  <si>
    <t>Burks, Oren</t>
  </si>
  <si>
    <t>Greene, Raven</t>
  </si>
  <si>
    <t>Jackson, Josh</t>
  </si>
  <si>
    <t>Jamerson, Natrell</t>
  </si>
  <si>
    <t>Lancaster, Tyler</t>
  </si>
  <si>
    <t>FS PR</t>
  </si>
  <si>
    <t>Ejiofor, Duke</t>
  </si>
  <si>
    <t>Kalambayi, Peter</t>
  </si>
  <si>
    <t>Reid, Justin</t>
  </si>
  <si>
    <t>Tyson, Mike</t>
  </si>
  <si>
    <t>Adams, Matthew</t>
  </si>
  <si>
    <t>Franklin, Zaire</t>
  </si>
  <si>
    <t>Hooker, Malik</t>
  </si>
  <si>
    <t>Leonard, Darius</t>
  </si>
  <si>
    <t>Lewis, Tyquan</t>
  </si>
  <si>
    <t>Moore, Skai</t>
  </si>
  <si>
    <t>Muhammad, Al-Quadin</t>
  </si>
  <si>
    <t>Odum, George</t>
  </si>
  <si>
    <t>Phillips, Carroll</t>
  </si>
  <si>
    <t>Turay, Kemoko</t>
  </si>
  <si>
    <t>Bryan, Taven</t>
  </si>
  <si>
    <t>DeLuca, Nick</t>
  </si>
  <si>
    <t>Harrison, Ronnie</t>
  </si>
  <si>
    <t>Herndon, Tre</t>
  </si>
  <si>
    <t>Jacobs, Leon</t>
  </si>
  <si>
    <t>Johnson, Lyndon</t>
  </si>
  <si>
    <t>Meeks, Quenton</t>
  </si>
  <si>
    <t>Niemann, Ben</t>
  </si>
  <si>
    <t>Nnadi, Derrick</t>
  </si>
  <si>
    <t>O'Daniel, Dorian</t>
  </si>
  <si>
    <t>Smith, Tremon</t>
  </si>
  <si>
    <t>Speaks, Breeland</t>
  </si>
  <si>
    <t>Ward, Charvarius</t>
  </si>
  <si>
    <t>Dzubnar, Nick</t>
  </si>
  <si>
    <t>Facyson, Brandon</t>
  </si>
  <si>
    <t>James, Derwin</t>
  </si>
  <si>
    <t>Jones, Justin</t>
  </si>
  <si>
    <t>Nwosu, Uchenna</t>
  </si>
  <si>
    <t>Franklin-Myers, John</t>
  </si>
  <si>
    <t>Lawler, Justin</t>
  </si>
  <si>
    <t>Young, Trevon</t>
  </si>
  <si>
    <t>Armstrong, Cornell</t>
  </si>
  <si>
    <t>Baker, Jerome</t>
  </si>
  <si>
    <t>Fitzpatrick, Minkah</t>
  </si>
  <si>
    <t>McMillan, Raekwon</t>
  </si>
  <si>
    <t>Smith, Maurice</t>
  </si>
  <si>
    <t>Woodard, Jonathan</t>
  </si>
  <si>
    <t>Hill, Holton</t>
  </si>
  <si>
    <t>Holmes, Jalyn</t>
  </si>
  <si>
    <t>Hughes, Mike</t>
  </si>
  <si>
    <t>Wilson, Eric</t>
  </si>
  <si>
    <t>Davis, Keionta</t>
  </si>
  <si>
    <t>Jackson, J.C.</t>
  </si>
  <si>
    <t>Rivers, Derek</t>
  </si>
  <si>
    <t>Anzalone, Alex</t>
  </si>
  <si>
    <t>Davenport, Marcus</t>
  </si>
  <si>
    <t>Hardee, Justin</t>
  </si>
  <si>
    <t>Stallworth, Taylor</t>
  </si>
  <si>
    <t>Luvu, Frankie</t>
  </si>
  <si>
    <t>Nickerson, Parry</t>
  </si>
  <si>
    <t>Shepherd, Nathan</t>
  </si>
  <si>
    <t>Carter, Lorenzo</t>
  </si>
  <si>
    <t>Chandler, Sean</t>
  </si>
  <si>
    <t>Davis, Tae</t>
  </si>
  <si>
    <t>Haley, Grant</t>
  </si>
  <si>
    <t>Hill, B.J.</t>
  </si>
  <si>
    <t>Ladler, Kenny</t>
  </si>
  <si>
    <t>Cabinda, Jason</t>
  </si>
  <si>
    <t>Hall, P.J.</t>
  </si>
  <si>
    <t>Harris, Erik</t>
  </si>
  <si>
    <t>Hurst, Maurice</t>
  </si>
  <si>
    <t>Key, Arden</t>
  </si>
  <si>
    <t>Nelson, Nick</t>
  </si>
  <si>
    <t>Gerry, Nate</t>
  </si>
  <si>
    <t>Hall, Deiondre'</t>
  </si>
  <si>
    <t>Hector, Bruce</t>
  </si>
  <si>
    <t>Jones, Sidney</t>
  </si>
  <si>
    <t>Maddox, Avonte</t>
  </si>
  <si>
    <t>Sullivan, Chandon</t>
  </si>
  <si>
    <t>Sullivan, Tre</t>
  </si>
  <si>
    <t>Sweat, Josh</t>
  </si>
  <si>
    <t>Adeniyi, Ola</t>
  </si>
  <si>
    <t>Edmunds, Terrell</t>
  </si>
  <si>
    <t>Thomas, Matthew</t>
  </si>
  <si>
    <t>Calitro, Austin</t>
  </si>
  <si>
    <t>Flowers, Tre</t>
  </si>
  <si>
    <t>Ford, Poona</t>
  </si>
  <si>
    <t>Green, Rasheem</t>
  </si>
  <si>
    <t>Griffin, Shaquem</t>
  </si>
  <si>
    <t>King, Akeem</t>
  </si>
  <si>
    <t>Martin, Jake</t>
  </si>
  <si>
    <t>Thompson, Tedric</t>
  </si>
  <si>
    <t>Harris, Marcell</t>
  </si>
  <si>
    <t>Lee, Elijah</t>
  </si>
  <si>
    <t>Moore, Tarvarius</t>
  </si>
  <si>
    <t>Nzeocha, Mark</t>
  </si>
  <si>
    <t>Powell, Tyvis</t>
  </si>
  <si>
    <t>Reed, D.J.</t>
  </si>
  <si>
    <t>Taumoepenu, Pita</t>
  </si>
  <si>
    <t>Warner, Fred</t>
  </si>
  <si>
    <t>Bullough, Riley</t>
  </si>
  <si>
    <t>Davis, Carlton</t>
  </si>
  <si>
    <t>Johnson, Isaiah</t>
  </si>
  <si>
    <t>Stewart, M.J.</t>
  </si>
  <si>
    <t>Taylor, Adarius</t>
  </si>
  <si>
    <t>Vea, Vita</t>
  </si>
  <si>
    <t>Whitehead, Jordan</t>
  </si>
  <si>
    <t>Cruikshank, Dane</t>
  </si>
  <si>
    <t>Dickerson, Matt</t>
  </si>
  <si>
    <t>Evans, Rashaan</t>
  </si>
  <si>
    <t>Finch, Sharif</t>
  </si>
  <si>
    <t>Landry, Harold</t>
  </si>
  <si>
    <t>Allen, Jonathan</t>
  </si>
  <si>
    <t>Johnson, Danny</t>
  </si>
  <si>
    <t>McKinzy, Cassanova</t>
  </si>
  <si>
    <t>Moreau, Fabian</t>
  </si>
  <si>
    <t>Payne, Daron</t>
  </si>
  <si>
    <t>Settle, Tim</t>
  </si>
  <si>
    <t>Stroman, Greg</t>
  </si>
  <si>
    <t>Mayfield, Baker</t>
  </si>
  <si>
    <t>Mullens, Nick</t>
  </si>
  <si>
    <t>Darnold, Sam</t>
  </si>
  <si>
    <t>Rosen, Josh</t>
  </si>
  <si>
    <t>Driskel, Jeff</t>
  </si>
  <si>
    <t>Jackson, Lamar</t>
  </si>
  <si>
    <t>Hill, Taysom</t>
  </si>
  <si>
    <t>QB KOR</t>
  </si>
  <si>
    <t>Heinicke, Taylor</t>
  </si>
  <si>
    <t>Allen, Kyle</t>
  </si>
  <si>
    <t>Kelly, Chad</t>
  </si>
  <si>
    <t>Lauletta, Kyle</t>
  </si>
  <si>
    <t>Dobbs, Joshua</t>
  </si>
  <si>
    <t>SE FL HB PR</t>
  </si>
  <si>
    <t>SE FL HB KOR</t>
  </si>
  <si>
    <t>Sprinkle, Jeremy</t>
  </si>
  <si>
    <t>Samuels, Jaylen</t>
  </si>
  <si>
    <t>HB FL KOR PR</t>
  </si>
  <si>
    <t>Barkley, Saquon</t>
  </si>
  <si>
    <t>Hines, Nyheim</t>
  </si>
  <si>
    <t>Chubb, Nick</t>
  </si>
  <si>
    <t>Tonyan, Robert</t>
  </si>
  <si>
    <t>Cannon, Trenton</t>
  </si>
  <si>
    <t>Johnson, Kerryon</t>
  </si>
  <si>
    <t>Carson, Chris</t>
  </si>
  <si>
    <t>Lindsay, Phillip</t>
  </si>
  <si>
    <t>HB PR KOR</t>
  </si>
  <si>
    <t>Hilliard, Dontrell</t>
  </si>
  <si>
    <t>Jackson, Justin</t>
  </si>
  <si>
    <t>Kelly, John</t>
  </si>
  <si>
    <t>Wilson, Jeff</t>
  </si>
  <si>
    <t>Smith, Ito</t>
  </si>
  <si>
    <t>Penny, Rashaad</t>
  </si>
  <si>
    <t>Michel, Sony</t>
  </si>
  <si>
    <t>Edwards, Gus</t>
  </si>
  <si>
    <t>Adams, Josh</t>
  </si>
  <si>
    <t>Thomas, Roc</t>
  </si>
  <si>
    <t>Wilkins, Jordan</t>
  </si>
  <si>
    <t>Edmonds, Chase</t>
  </si>
  <si>
    <t>Freeman, Royce</t>
  </si>
  <si>
    <t>Walton, Mark</t>
  </si>
  <si>
    <t>Jones, Ronald</t>
  </si>
  <si>
    <t>Ballage, Kalen</t>
  </si>
  <si>
    <t>Ortiz, Ricky</t>
  </si>
  <si>
    <t>SE FL PR KOR</t>
  </si>
  <si>
    <t>Pettis, Dante</t>
  </si>
  <si>
    <t>Carter, DeAndre</t>
  </si>
  <si>
    <t>Coutee, Keke</t>
  </si>
  <si>
    <t>Foster, Robert</t>
  </si>
  <si>
    <t>Kirk, Christian</t>
  </si>
  <si>
    <t>St. Brown, Equanimeous</t>
  </si>
  <si>
    <t>Callaway, Antonio</t>
  </si>
  <si>
    <t>Ridley, Calvin</t>
  </si>
  <si>
    <t>Gallup, Michael</t>
  </si>
  <si>
    <t>Valdes-Scantlin, Marquez</t>
  </si>
  <si>
    <t>Miller, Anthony</t>
  </si>
  <si>
    <t>Croom, Jason</t>
  </si>
  <si>
    <t>Patrick, Tim</t>
  </si>
  <si>
    <t>Smith, Tre'Quan</t>
  </si>
  <si>
    <t>Hall, Marvin</t>
  </si>
  <si>
    <t>Sutton, Courtland</t>
  </si>
  <si>
    <t>Harris, Maurice</t>
  </si>
  <si>
    <t>Moore, David</t>
  </si>
  <si>
    <t>Washington, James</t>
  </si>
  <si>
    <t>Kirkwood, Keith</t>
  </si>
  <si>
    <t>Jennings, Darius</t>
  </si>
  <si>
    <t>Ross, John</t>
  </si>
  <si>
    <t>Chark, D.J.</t>
  </si>
  <si>
    <t>Ateman, Marcell</t>
  </si>
  <si>
    <t>Burnett, Deontay</t>
  </si>
  <si>
    <t>Pascal, Zach</t>
  </si>
  <si>
    <t>Hamilton, DaeSean</t>
  </si>
  <si>
    <t>Williams, Chad</t>
  </si>
  <si>
    <t>Sherfield, Trent</t>
  </si>
  <si>
    <t>Herndon, Christopher</t>
  </si>
  <si>
    <t>Goedert, Dallas</t>
  </si>
  <si>
    <t>Thomas, Ian</t>
  </si>
  <si>
    <t>Andrews, Mark</t>
  </si>
  <si>
    <t>Jarwin, Blake</t>
  </si>
  <si>
    <t>Butt, Jake</t>
  </si>
  <si>
    <t>Dissly, Will</t>
  </si>
  <si>
    <t>Firkser, Anthony</t>
  </si>
  <si>
    <t>Akins, Jordan</t>
  </si>
  <si>
    <t>Perkins, Josh</t>
  </si>
  <si>
    <t>Thomas, Jordan</t>
  </si>
  <si>
    <t>Pruitt, MyCole</t>
  </si>
  <si>
    <t>Smythe, Durham</t>
  </si>
  <si>
    <t>Conklin, Tyler</t>
  </si>
  <si>
    <t>LaCosse, Matt</t>
  </si>
  <si>
    <t>Gesicki, Mike</t>
  </si>
  <si>
    <t>Schultz, Dalton</t>
  </si>
  <si>
    <t>Leggett, Jordan</t>
  </si>
  <si>
    <t>Thomas, Logan</t>
  </si>
  <si>
    <t>Culkin, Sean</t>
  </si>
  <si>
    <t>Braunecker, Ben</t>
  </si>
  <si>
    <t>Auclair, Antony</t>
  </si>
  <si>
    <t>Mundt, Johnny</t>
  </si>
  <si>
    <t>Quinn, Trey</t>
  </si>
  <si>
    <t>White, Tim</t>
  </si>
  <si>
    <t>Williams, Nick A.</t>
  </si>
  <si>
    <t>Davis, Jawill</t>
  </si>
  <si>
    <t>Henderson, Quadree</t>
  </si>
  <si>
    <t>James, Richie</t>
  </si>
  <si>
    <t>Cracraft, River</t>
  </si>
  <si>
    <t>Jones, J.J.</t>
  </si>
  <si>
    <t>Wilson, Bobo</t>
  </si>
  <si>
    <t>Logan, T.J.</t>
  </si>
  <si>
    <t>Moore, J'Mon</t>
  </si>
  <si>
    <t>Scott, Boston</t>
  </si>
  <si>
    <t>Jackson, Darius</t>
  </si>
  <si>
    <t>Mizzell, Taquan</t>
  </si>
  <si>
    <t>Ogunbowale, Dare</t>
  </si>
  <si>
    <t>Dickson, Michael</t>
  </si>
  <si>
    <t>Johnston, Cameron</t>
  </si>
  <si>
    <t>Wile, Matt</t>
  </si>
  <si>
    <t>Scott, J.K.</t>
  </si>
  <si>
    <t>Cooke, Logan</t>
  </si>
  <si>
    <t>Wadman, Colby</t>
  </si>
  <si>
    <t>Bojorquez, Corey</t>
  </si>
  <si>
    <t>Daniel, Trevor</t>
  </si>
  <si>
    <t>Townsend, Johnny</t>
  </si>
  <si>
    <t>Maher, Brett</t>
  </si>
  <si>
    <t>Badgley, Mike</t>
  </si>
  <si>
    <t>Carlson, Daniel</t>
  </si>
  <si>
    <t>Hauschka, Stephen</t>
  </si>
  <si>
    <t>Sanders, Jason</t>
  </si>
  <si>
    <t>Joseph, Greg</t>
  </si>
  <si>
    <t>WR PR KOR</t>
  </si>
  <si>
    <t>G @ OC @</t>
  </si>
  <si>
    <t>OT @ G @</t>
  </si>
  <si>
    <t>G @ OC @ TE</t>
  </si>
  <si>
    <t>LG @ OT @</t>
  </si>
  <si>
    <t>LG @ OC @</t>
  </si>
  <si>
    <t>RG @ OC @</t>
  </si>
  <si>
    <t>RG @ OT @</t>
  </si>
  <si>
    <t>OT @ G @ OC @</t>
  </si>
  <si>
    <t>ROT @ G @</t>
  </si>
  <si>
    <t>LOT @ G @</t>
  </si>
  <si>
    <t>OC @ G @</t>
  </si>
  <si>
    <t>SS ^ PR</t>
  </si>
  <si>
    <t>SS ^ KOR PR</t>
  </si>
  <si>
    <t>FS ^ PR</t>
  </si>
  <si>
    <t>RE $ DT $</t>
  </si>
  <si>
    <t>LOLB End $</t>
  </si>
  <si>
    <t>2020 SEASON SFFDL ROOKIE DRAFT - Teams Listed in Alpha Order to help track future traded picks</t>
  </si>
  <si>
    <t>Actual</t>
  </si>
  <si>
    <t>2019 SEASON SFFDL ROOKIE DRAFT -</t>
  </si>
  <si>
    <t>T @ TE</t>
  </si>
  <si>
    <t>G @ C @ TE</t>
  </si>
  <si>
    <t>LT @ TE</t>
  </si>
  <si>
    <t>C @ TE</t>
  </si>
  <si>
    <t>T @ G @ TE</t>
  </si>
  <si>
    <r>
      <t xml:space="preserve">T </t>
    </r>
    <r>
      <rPr>
        <b/>
        <sz val="10"/>
        <rFont val="Arial"/>
        <family val="2"/>
      </rPr>
      <t xml:space="preserve">@ </t>
    </r>
    <r>
      <rPr>
        <sz val="10"/>
        <rFont val="Arial"/>
        <family val="2"/>
      </rPr>
      <t>G @ OC @ TE</t>
    </r>
  </si>
  <si>
    <t>Trades from the 2019 Calendar Year</t>
  </si>
  <si>
    <t>Fuller, Kyle+</t>
  </si>
  <si>
    <t>2020 Picks: ALL</t>
  </si>
  <si>
    <t>Garfield</t>
  </si>
  <si>
    <t>Giants</t>
  </si>
  <si>
    <t>2015 Card Set</t>
  </si>
  <si>
    <t>2014 Card Set</t>
  </si>
  <si>
    <t>2013 Card Set</t>
  </si>
  <si>
    <t>2012 Card Set</t>
  </si>
  <si>
    <t>2011 Card Set</t>
  </si>
  <si>
    <t>2017 Card Set</t>
  </si>
  <si>
    <t>2016 Card Set</t>
  </si>
  <si>
    <t>2018 Card Set</t>
  </si>
  <si>
    <t>Was St. Paul</t>
  </si>
  <si>
    <t>Was River City</t>
  </si>
  <si>
    <t>Was Phoenix</t>
  </si>
  <si>
    <t>Garfield was St Paul</t>
  </si>
  <si>
    <t>Team Changes:</t>
  </si>
  <si>
    <t>18/FA</t>
  </si>
  <si>
    <t>18/7</t>
  </si>
  <si>
    <t>18/3</t>
  </si>
  <si>
    <t>18/1 (18)</t>
  </si>
  <si>
    <t>17/1 (17)</t>
  </si>
  <si>
    <t>18/6</t>
  </si>
  <si>
    <t>18/4</t>
  </si>
  <si>
    <t>18/5</t>
  </si>
  <si>
    <t>18/1 (2)</t>
  </si>
  <si>
    <t>18/2</t>
  </si>
  <si>
    <t>18/1 (29)</t>
  </si>
  <si>
    <t>18/1 (5)</t>
  </si>
  <si>
    <t>18/1 (14)</t>
  </si>
  <si>
    <t>18/1 (28)</t>
  </si>
  <si>
    <t>18/1 (16)</t>
  </si>
  <si>
    <t>18/1 (22)</t>
  </si>
  <si>
    <t>18/1 (11)</t>
  </si>
  <si>
    <t>Hamilton, Shawn Dion</t>
  </si>
  <si>
    <t>17/1 (15)</t>
  </si>
  <si>
    <t>18/1 (30)</t>
  </si>
  <si>
    <t>18/1 (17)</t>
  </si>
  <si>
    <t>18/1 (9)</t>
  </si>
  <si>
    <t>18/1 (31)</t>
  </si>
  <si>
    <t>18/1 (15)</t>
  </si>
  <si>
    <t>18/1 (24)</t>
  </si>
  <si>
    <t>18/1 (6)</t>
  </si>
  <si>
    <t>Oloukun, Foye</t>
  </si>
  <si>
    <t>18/1 (13)</t>
  </si>
  <si>
    <t>18/1 (27)</t>
  </si>
  <si>
    <t>18/1 (21)</t>
  </si>
  <si>
    <t>18/1 (20)</t>
  </si>
  <si>
    <t>18/1 (26)</t>
  </si>
  <si>
    <t>17/1 (9)</t>
  </si>
  <si>
    <t>18/1 (8)</t>
  </si>
  <si>
    <t>18/1 (19)</t>
  </si>
  <si>
    <t>18/1 (12)</t>
  </si>
  <si>
    <t>18/1 (4)</t>
  </si>
  <si>
    <t>18/1 (7)</t>
  </si>
  <si>
    <t>18/1 (3)</t>
  </si>
  <si>
    <t>18/1 (32)</t>
  </si>
  <si>
    <t>18/1 (1)</t>
  </si>
  <si>
    <t>18/1 (10)</t>
  </si>
  <si>
    <t>Allen, Josh C.</t>
  </si>
  <si>
    <t>Bennett, Michael F.</t>
  </si>
  <si>
    <t>Johnson, Josh D.</t>
  </si>
  <si>
    <t>Thompson, Chris W.</t>
  </si>
  <si>
    <t>Jersey-Toledo(4)</t>
  </si>
  <si>
    <t>1)Cave Creek Trades Sean Lee, 2019 #1(22) ( 5.22) Xavier Rhodes to Ferdon for Lorenzo Alexander, Roger Saffold, Robbie Gould</t>
  </si>
  <si>
    <t xml:space="preserve">2) Cave Creek Trades Andrew Luck, M Teo, Evan Boem to Acme for CJ Mosely, Kevin Byard, Jalen Richard, James White </t>
  </si>
  <si>
    <t>3) Ferdon Trades Tom Brady to Vegas for Eddie Jackson, 2020 #2, 2020 #4</t>
  </si>
  <si>
    <t>4) Toledo sends pick 1.1 to Jersey for Las Vegas first (1.10), Jersey's #@1 2020 and S John Johnson.</t>
  </si>
  <si>
    <t xml:space="preserve">5) Acme trades  Roy Robertson-Harris DE , Evan Boehm C and Acme #10 to Tempe  for - Brian Winters O,  Brian Bulaga OT and Beach City #7 </t>
  </si>
  <si>
    <t>7) Independence Trades D Peko to Chandler  for Alex Okafor</t>
  </si>
  <si>
    <t>NCB</t>
  </si>
  <si>
    <t>NCB ^</t>
  </si>
  <si>
    <t>NCB ^ KOR PR</t>
  </si>
  <si>
    <t>NCB KOR PR</t>
  </si>
  <si>
    <t>9) Tempe trades 2020 #2 to Las Vegasa for Kyle Van Noy</t>
  </si>
  <si>
    <t>BLUE ISLAND UNTOUCHABLES Brian Holmberg</t>
  </si>
  <si>
    <t>BLU</t>
  </si>
  <si>
    <t>Brian Holmberg</t>
  </si>
  <si>
    <t>Blue Island</t>
  </si>
  <si>
    <t>Untouchables</t>
  </si>
  <si>
    <t>(708)471-4515</t>
  </si>
  <si>
    <t>brian.holmberg@yahoo.com</t>
  </si>
  <si>
    <t>Bob Gough</t>
  </si>
  <si>
    <t>bobgough1966@yahoo.com</t>
  </si>
  <si>
    <t>11) Ferdon trade S Lee, P Chung, G Bernard, D Sproles to Acme for 2019 #4, 2020 #4, Cody Kessler</t>
  </si>
  <si>
    <t>Birmingham Bandits - Bob Gough</t>
  </si>
  <si>
    <t>Birmingham</t>
  </si>
  <si>
    <t>BIR</t>
  </si>
  <si>
    <t>217-577-8044</t>
  </si>
  <si>
    <t>12) Ferdon trades Doug Baldwin, S Williams  to Tempe for 2019 #3 and 2020 #4</t>
  </si>
  <si>
    <t>13) Ferdon Trades X Rhodes to Independence for 2020 #2 2020 #3</t>
  </si>
  <si>
    <t>Independence-Ferdon(13)</t>
  </si>
  <si>
    <t>15) Boulder Trades R Foster, JC Tretter to Blue Island for 2019 #3 and 2019 #4</t>
  </si>
  <si>
    <t>17) Ironton Trades Tre Boston to Idependence for Nigel Bradham</t>
  </si>
  <si>
    <t>Wixom Foxes - Nicholas Hall</t>
  </si>
  <si>
    <t xml:space="preserve">Wixom </t>
  </si>
  <si>
    <t>Foxes</t>
  </si>
  <si>
    <t>WIX</t>
  </si>
  <si>
    <t>Wixom</t>
  </si>
  <si>
    <t>Wixom- Jersey(8)</t>
  </si>
  <si>
    <t xml:space="preserve">6) Wixom sends 2019 #2, 2019 #7 to Toledo for Denzell Perriman </t>
  </si>
  <si>
    <t>8) Wixom trade 2020 #2 to Jersey for Todd davis</t>
  </si>
  <si>
    <t>14) Indepenence trades Frank Gore to Wixom for 2019 #3, Marcus Gilbert</t>
  </si>
  <si>
    <t>Toledo-Jersey(4) - Baker Mayfield</t>
  </si>
  <si>
    <t>10) Cave trades Acme #1 Cave  6 Romea Okwara, James White to Tempe for 1.4</t>
  </si>
  <si>
    <t>18) Jersey trades Jimmy Garropolo to Beach City for Von Miller</t>
  </si>
  <si>
    <t>19) Ferdon Trades Beach City #4 to Escondido for Ryan Tannehil</t>
  </si>
  <si>
    <t>20) Tokyo Trades Brent Urban and 2019 #9 to Birmingham for Max Unger and 2019 #6</t>
  </si>
  <si>
    <t>Escondido - Sam Darnold</t>
  </si>
  <si>
    <t>Vero-Virginia(41) - Darius Leonard</t>
  </si>
  <si>
    <t>Tempe-Cave(10)-Chandler(21) Saquon Barkley</t>
  </si>
  <si>
    <t>21) Cave trades 1.4 to Chandler for 1.7 and Jersey #2</t>
  </si>
  <si>
    <t>Garfield- Derwin James</t>
  </si>
  <si>
    <t>16) Tempe trades 2019 #6( Cave) to Boulder for Shamar Stephens</t>
  </si>
  <si>
    <t>Delta-Ferdon(22) Leighton Vander Esch</t>
  </si>
  <si>
    <t>22) Ferdon Trades Chris Harris CB, Cave Creek 1.22 and Ferdon 2.23 to Delta for Malcolm Jenkins, Delta #1</t>
  </si>
  <si>
    <t>23) Cave trades Chandler #1 to Toledo for Vegas #1 and Toledo #3</t>
  </si>
  <si>
    <t>Chandler-Cave-Toledo(23)- Denzel Ward</t>
  </si>
  <si>
    <t>Ann Arbor- Q Nelson</t>
  </si>
  <si>
    <t>Blue Island - Bradley Chubb</t>
  </si>
  <si>
    <t>Vegas-Jersey(42)-Toledo(4)-Cave(23)-Ferdon - Kerryon Johnson</t>
  </si>
  <si>
    <t>Acme-Cave(46)_Tempe(10) - Phillip Lindsey</t>
  </si>
  <si>
    <t xml:space="preserve">Independence-Toledo(32) - Justin Reid </t>
  </si>
  <si>
    <t>Birmingham - Nick Chubb</t>
  </si>
  <si>
    <t>Ironton - Malik Hooker</t>
  </si>
  <si>
    <t>Boulder - Jessie Bates</t>
  </si>
  <si>
    <t>26) Virginia trades Virgina #1 and Virgina #7 2020 to Omaha for Omaha #1 2019 and Omhama #5 2019</t>
  </si>
  <si>
    <t>Virginia-Omaha(26) - Jaire Alexander</t>
  </si>
  <si>
    <t>Omaha-Virginia (26) Roquan Smith</t>
  </si>
  <si>
    <t>Virginia-Omaha(26)</t>
  </si>
  <si>
    <t>Wixom-Tokyo(56)- Da'Ron Payne</t>
  </si>
  <si>
    <t>Brookhaven - Chris Carson</t>
  </si>
  <si>
    <t>Beach - Sony Michael</t>
  </si>
  <si>
    <t>Jersey-Toledo(21) - Will Hernandez</t>
  </si>
  <si>
    <t>27) Tokyo sends Linval Josesph to Delta for Ferdon #2</t>
  </si>
  <si>
    <t>Cave-Ferdon(1)-Delta(22)- Levi Wallace</t>
  </si>
  <si>
    <t>Ferdon-Vegas(4)-Cave(45)-Josh Allen</t>
  </si>
  <si>
    <t>28) Jersey sends Darqueze Denard, Bradly Roby, 2019 #4, Kendrick Bourne to Birmingham for Casey Heyward</t>
  </si>
  <si>
    <t>Tokyo-Toledo(10)-Ironton(29) - Bilal Nichols</t>
  </si>
  <si>
    <t>Birmingham- Beach City(29)</t>
  </si>
  <si>
    <t>30) Jersey trades #7 to Birminigham for Juliass Peppers</t>
  </si>
  <si>
    <t>Toledo - Lamar Jackson</t>
  </si>
  <si>
    <t>Escondido - Mike McGlinmchy</t>
  </si>
  <si>
    <t>Vero - Donte Jackson</t>
  </si>
  <si>
    <t>Tempe-Vero(63) - Gus Edwards</t>
  </si>
  <si>
    <t>Garfield - Frank Ragnow</t>
  </si>
  <si>
    <t>Chandler - Mikah Fitzpatrick</t>
  </si>
  <si>
    <t>Delta - Tremaine Edmunds</t>
  </si>
  <si>
    <t>Vegas - D Hand</t>
  </si>
  <si>
    <t>Blue Island - DJ Moore</t>
  </si>
  <si>
    <t>Ann Arbor - Fred Warner</t>
  </si>
  <si>
    <t>Acme-Brookhaven(35) - Calvin Ridley</t>
  </si>
  <si>
    <t>Virginia - Jonathon Allen</t>
  </si>
  <si>
    <t>Omaha - Braden Smith</t>
  </si>
  <si>
    <t>Birmingham - Austin Blythe</t>
  </si>
  <si>
    <t>Independence - Alex Anzelone</t>
  </si>
  <si>
    <t>Boulder- Jerome Baker</t>
  </si>
  <si>
    <t>Brookhaven-Blue Island(16) - Mark Glowinski</t>
  </si>
  <si>
    <t>Beach-Tempe(44)- Michael Davis</t>
  </si>
  <si>
    <t>29) Ironton Trades J Howard to Toledo for Wixom 2</t>
  </si>
  <si>
    <t>Wixom-Toledo(6)- Ironton(29) Dallas Goedart</t>
  </si>
  <si>
    <t>31) Beach sends Gerald Mccoy to Birmingham for 2020 #2 and 2019 #4</t>
  </si>
  <si>
    <t>Jersey-Chandler(49)-Cave(21) - Courtland Sutton</t>
  </si>
  <si>
    <t>Cave-Acme(46) - Christian Kirk</t>
  </si>
  <si>
    <t>Ferdon-Delta(22)-Tokyo(27) - Rashaad Penny</t>
  </si>
  <si>
    <t>Toledo-Cave(22)- Ferdon- Brookhaven(32)- Marcus  Davenport</t>
  </si>
  <si>
    <t>Escondido- Josh Jackson</t>
  </si>
  <si>
    <t>32) Ferdon send Blake Martinez, Brian Orakpo, Toldeo #3 to Brookhaven for Adam Thielen, 2020 #4, Quinn Glover</t>
  </si>
  <si>
    <t>33) Brookhaven sends Mike Pennell to Vero for 2019 #4 and 2020 #4</t>
  </si>
  <si>
    <t>34) Vero sends Aubry Jones to Ferdon for Brandon Dunn</t>
  </si>
  <si>
    <t>35) Vero sends Andy Dalton to Boulder for Indepedence  2019 #3 and Blue Island 2019 #4</t>
  </si>
  <si>
    <t>36) Tokyo sends 2019 #2  and 2019 #5 to Independence for Isaiah Crowell and Delta 2019 #3</t>
  </si>
  <si>
    <t>Tokyo-Independence(36) Mark Andrews</t>
  </si>
  <si>
    <t>Vero - Harold Landry</t>
  </si>
  <si>
    <t>Tempe- Ferdon(12) - Christopher Herndon</t>
  </si>
  <si>
    <t>37) Ferdon sends Vernon Davis TE to Wixom for 2020 #3</t>
  </si>
  <si>
    <t>38) Independence trades Kenny Wiggins to Garfield for David Andrews</t>
  </si>
  <si>
    <t>Garfield- Josh Rosen</t>
  </si>
  <si>
    <t>Delta-Wixom(55)- Independence(14)- Tokyo(36) - Orlando Brown Jr</t>
  </si>
  <si>
    <t>39) Birmingham trades R Bodine to Ironton for Kareem Martin</t>
  </si>
  <si>
    <t>Chandler_= Tracy Walker</t>
  </si>
  <si>
    <t>Ann Arbor - Marquez Valdes Scantlin</t>
  </si>
  <si>
    <t>Vegas-Ferdon(60) - Lorenzo Carter</t>
  </si>
  <si>
    <t>Blue Island-Boulder(15) - Josey Jewell</t>
  </si>
  <si>
    <t>Acme - Vita Vea</t>
  </si>
  <si>
    <t>Omaha - James Daniels</t>
  </si>
  <si>
    <t>Ironton-Toledo(29) - Billy Price</t>
  </si>
  <si>
    <t>Virginia-Garfield(66) - Michael Dickson</t>
  </si>
  <si>
    <t>Independence-Boulder(6)-Vero(35) - JC Jackson</t>
  </si>
  <si>
    <t>Birmingham - Ian Thomas</t>
  </si>
  <si>
    <t>Ironton - Rashaan Evans</t>
  </si>
  <si>
    <t>Boulder-Blue Island(19)- Taven Bryan</t>
  </si>
  <si>
    <t>Wixom-Brookhaven(58) - Billy Turner</t>
  </si>
  <si>
    <t>Brookhaven - Michael Gallup</t>
  </si>
  <si>
    <t>Beach - Dante Pettis</t>
  </si>
  <si>
    <t>Jersey - Sam Hubbard</t>
  </si>
  <si>
    <t>Cave - Terrell Edmunds</t>
  </si>
  <si>
    <t>Ferdon-Vegas(4)-Toledo(59)-Ironton(29) - Taron Johnson</t>
  </si>
  <si>
    <t>Tokyo - Tedric Thompson</t>
  </si>
  <si>
    <t>40) Ann Arbor trades Brent Grimes to Boulder for Boulder #5</t>
  </si>
  <si>
    <t>41) Birmingham trades 2020 #3, 2019 #4 Jersey to Tokyo for Toldeo #4</t>
  </si>
  <si>
    <t>42) Garfield trade 2019 #7 to Ironton for Antonio Gates and Garfield 2019 #10</t>
  </si>
  <si>
    <t>Toledo-Tokyo(10)- Birmingham(41) - Brandon Copreland</t>
  </si>
  <si>
    <t>Escondido - Brian Oneil</t>
  </si>
  <si>
    <t>Vero-Brookhaven(33) Blake Jarwin</t>
  </si>
  <si>
    <t>Tempe - Leon Jacobs</t>
  </si>
  <si>
    <t>Garfield - Uchenna Nowasu</t>
  </si>
  <si>
    <t>Chandler - Mike Gesicki</t>
  </si>
  <si>
    <t>Delta - Ronald Jones</t>
  </si>
  <si>
    <t>Vegas - BJ Hill</t>
  </si>
  <si>
    <t>Blue Island-Boulder(15)-Vero(35) - Jordan Whitehead</t>
  </si>
  <si>
    <t>Ann Arbor - Antonio Calloway</t>
  </si>
  <si>
    <t>Acme-Ferdon(11) - Maurice Hurst</t>
  </si>
  <si>
    <t>Virginia - Royce Freeman</t>
  </si>
  <si>
    <t>Omaha - Kolton Miller</t>
  </si>
  <si>
    <t>Birmingham-Beach(31)- Kalen Ballage</t>
  </si>
  <si>
    <t>43)Tempe trades 2019 # to Jersey for J Peppers</t>
  </si>
  <si>
    <t>Independence-Boulder(6) - Poona Ford</t>
  </si>
  <si>
    <t>Ironton Connor Williams</t>
  </si>
  <si>
    <t>Boulder - Keke Coutee</t>
  </si>
  <si>
    <t>Wixom Derreck Nnandi</t>
  </si>
  <si>
    <t>Brookhaven-Blue Island(16) Montravius Adams</t>
  </si>
  <si>
    <t>Beach-Ferdon(74)-Escondido(19) Mason Cole</t>
  </si>
  <si>
    <t>Jersey-Birmingham(28) - Tokyo(41) Darius Jennings</t>
  </si>
  <si>
    <t>Cave - Andrew Wylie</t>
  </si>
  <si>
    <t>Ferdon-Brookhaven(36) PJ Hall</t>
  </si>
  <si>
    <t>Tokyo Cyrus Jones</t>
  </si>
  <si>
    <t>44) Independence trades 2019 #5 and 2019 #7 to Garfield for 2019 #5</t>
  </si>
  <si>
    <t>Vero - David Moore</t>
  </si>
  <si>
    <t>Garfield - Independence(44)- Matt Fieler</t>
  </si>
  <si>
    <t>Tempe - Jordan Aikins</t>
  </si>
  <si>
    <t>Escondido - Nyheim Hines</t>
  </si>
  <si>
    <t>Toledo - Jordan Thomas</t>
  </si>
  <si>
    <t>Delta - Aldrik Rosas</t>
  </si>
  <si>
    <t>Chandler - Raekwon McMillan</t>
  </si>
  <si>
    <t>Ann Arbor - Eric Harris</t>
  </si>
  <si>
    <t>25  Ferdon Trades Todd Gurley to Cave for Vegas 1, Toledo 3,Duke Johnson</t>
  </si>
  <si>
    <t>46) Vegas trade 2019 #6 #8 and 2020 #7 to Independence for Tokyo #5 2019</t>
  </si>
  <si>
    <t>Cave-Ferdon(1) - Josh Adams</t>
  </si>
  <si>
    <t>Jersey- Rigoberto Sanchez</t>
  </si>
  <si>
    <t>Brookhaven - Tom Compton</t>
  </si>
  <si>
    <t>Wixom - Cameron Johnston</t>
  </si>
  <si>
    <t>Boulder- Ann Arbor(40) - Zach Zenner</t>
  </si>
  <si>
    <t>Ironton-Toledo(48)- Genard Avery</t>
  </si>
  <si>
    <t>Blue Island - Sherrick McManis</t>
  </si>
  <si>
    <t>Vegas - Jalen Samuels</t>
  </si>
  <si>
    <t>Acme - Jason Myers</t>
  </si>
  <si>
    <t>Virginia - Carlton Davis</t>
  </si>
  <si>
    <t>Omaha- Virginia(26) - John Ross</t>
  </si>
  <si>
    <t>Independence - Garfield(44)- Anthony Miller</t>
  </si>
  <si>
    <t>Birmingham - Tre'Quan Smith</t>
  </si>
  <si>
    <t>Beach-Ferdon(2)-Vegas(76)-Garfield(78) - D Hopkins</t>
  </si>
  <si>
    <t>Tokyo-Independence - Justin Jackson</t>
  </si>
  <si>
    <t>Ferdon-Vegas(4)-Ironton(72) - James Washington</t>
  </si>
  <si>
    <t>48) Cave trades 2019 #7 to Birmingham for Dewayne Harris</t>
  </si>
  <si>
    <t>Toledo - Ito Smith</t>
  </si>
  <si>
    <t>Escondido - Isiah Oliver</t>
  </si>
  <si>
    <t>Vero - Greg Van Roten</t>
  </si>
  <si>
    <t>Tempe- Logan Cooke1</t>
  </si>
  <si>
    <t>Garfield - Joe Noteboom</t>
  </si>
  <si>
    <t>Chandler - Matt Lacrosse</t>
  </si>
  <si>
    <t>Vegas - Independence(46) - Alex Cappa</t>
  </si>
  <si>
    <t>Blue Island - Oren Burks</t>
  </si>
  <si>
    <t>Ferdon - Daniel Carlson</t>
  </si>
  <si>
    <t>Ann Arbor - Elijah Wilkenson</t>
  </si>
  <si>
    <t>Acme - Tre Flowers</t>
  </si>
  <si>
    <t>Virginia Ssame Tevi</t>
  </si>
  <si>
    <t>Omaha Kenny Young</t>
  </si>
  <si>
    <t>Birmingham-Tokyo(20) Will Dissly</t>
  </si>
  <si>
    <t>Independence-Vegas(5)-Cave(45) Mike Hughes</t>
  </si>
  <si>
    <t>Ironton-Toledo(48)-Acme(61)-Tempe(75) Equanimeous St. Brown</t>
  </si>
  <si>
    <t>Boulder DeAndre Carter</t>
  </si>
  <si>
    <t>Wixom Bobo Wilson</t>
  </si>
  <si>
    <t>Brookhaven Nick Mullins</t>
  </si>
  <si>
    <t>Beach Antuan Woods</t>
  </si>
  <si>
    <t>Jersey Ronnie Harrison</t>
  </si>
  <si>
    <t>Cave-Tempe(9)- Boulder(16) Rashaan Gaulden</t>
  </si>
  <si>
    <t xml:space="preserve">49) Independence trades Cameron Erving and 2019 #10  to Tokyo for 2019 #6 </t>
  </si>
  <si>
    <t>Tokyo - Ind(49) Marcus Murphy</t>
  </si>
  <si>
    <t>45) Garfield trade 2019 #8 to Independence for 2020 #7</t>
  </si>
  <si>
    <t>47) Ironton Trades Eric Reid to Tokyo for Jamal Williams</t>
  </si>
  <si>
    <t>50) Jersey trades Tempe #7 to Ferdon for 2020 #5</t>
  </si>
  <si>
    <t>Toledo - Elijah Penny</t>
  </si>
  <si>
    <t>Escondido - Austin Corbett</t>
  </si>
  <si>
    <t>Vero - Corey Thompson</t>
  </si>
  <si>
    <t>Tempe- Jersey(43) - Ferdon(50) Jeff Driskel</t>
  </si>
  <si>
    <t>Garfield- Ironton(42) = Kemeko Turay</t>
  </si>
  <si>
    <t>Delta - Tim White</t>
  </si>
  <si>
    <t>Chandler - Breeland Sparks</t>
  </si>
  <si>
    <t>Ann Arbor - Daniel Ross</t>
  </si>
  <si>
    <t>Blue Island Justin Jones</t>
  </si>
  <si>
    <t>Vegas-Ironton(43) - Fat Kicker</t>
  </si>
  <si>
    <t>Acme - Kamu Grugier-Hill</t>
  </si>
  <si>
    <t>Virginia - Ty Sambrailo</t>
  </si>
  <si>
    <t>Omaha - Jordan Wilkins</t>
  </si>
  <si>
    <t>Independence - Garfield(44) - Ricky Ortiz</t>
  </si>
  <si>
    <t>Birmingham - Randy Gregory</t>
  </si>
  <si>
    <t>Brookhaven-Wixom(38) - Brock Osweiler</t>
  </si>
  <si>
    <t>Ironton - Arden Key</t>
  </si>
  <si>
    <t>Wixom-Toledo(6) - Matthew Adams</t>
  </si>
  <si>
    <t>Boulder - Sidney Jones</t>
  </si>
  <si>
    <t>Beach-Tempe(44)-Acme(5) - Shaun Dion Hamilton</t>
  </si>
  <si>
    <t>Jersey-(Birmingham(30) - Josh Johnson</t>
  </si>
  <si>
    <t>Cave - Birmingham() - Breshard Perriman</t>
  </si>
  <si>
    <t>Ferdon-Brookhaven(36) - Dorance Armstrong</t>
  </si>
  <si>
    <t>Tokyo - Taysom Hill</t>
  </si>
  <si>
    <t>Delta - DJ Chark</t>
  </si>
  <si>
    <t>52) Delta trades 2019 #9, #10 to Veagas for 2020 #8 and 2020 #9</t>
  </si>
  <si>
    <t>Las Vegas - Delta(52)</t>
  </si>
  <si>
    <t>Vero - Matt Barkley</t>
  </si>
  <si>
    <t>Tempe - Jason Sanders</t>
  </si>
  <si>
    <t>Garfield-Independence(45) - Matt Prater</t>
  </si>
  <si>
    <t>Chandler - Robert Foster</t>
  </si>
  <si>
    <t>Delta - Geron Christian</t>
  </si>
  <si>
    <t>Vegas - Independence(46) - Richie James</t>
  </si>
  <si>
    <t>Blue Island - Jack Crawford</t>
  </si>
  <si>
    <t>Ann Arbor - Austin Reiter</t>
  </si>
  <si>
    <t>Acme - Tremon Smith</t>
  </si>
  <si>
    <t>Virginia Brian Allen</t>
  </si>
  <si>
    <t>Omaha - Forrest Lamp</t>
  </si>
  <si>
    <t>Birmingham - Adarius Taylor</t>
  </si>
  <si>
    <t>Independence-Garfield(29) - Greg Stroman</t>
  </si>
  <si>
    <t>Ironton Jawill Davis</t>
  </si>
  <si>
    <t>Boulder - Jake Butts</t>
  </si>
  <si>
    <t>Wixom Jason Croom</t>
  </si>
  <si>
    <t>Brookhaven JK Scott</t>
  </si>
  <si>
    <t>Beach MJ Stewart</t>
  </si>
  <si>
    <t>Jersey Daeshawn Hamilton</t>
  </si>
  <si>
    <t>Cave Keith Kirkwood</t>
  </si>
  <si>
    <t>Tokyo Matt Wile</t>
  </si>
  <si>
    <t>Ferdon Matt Bosher</t>
  </si>
  <si>
    <t>Toledo DJ Reed</t>
  </si>
  <si>
    <t>Escondido Fabian Moreau</t>
  </si>
  <si>
    <t>24) Garfield trades Mark Ingrham to Independence for Aquib Talib and 2019 #9</t>
  </si>
  <si>
    <t>2020 Picks: No 7, Tokyo 5</t>
  </si>
  <si>
    <t>MLB RLB</t>
  </si>
  <si>
    <t>Toledo - Quenton Jefferson</t>
  </si>
  <si>
    <t>Escondido - Zach Pascal</t>
  </si>
  <si>
    <t>Vero - Eric Wilson</t>
  </si>
  <si>
    <t>Tempe CJ Bethard</t>
  </si>
  <si>
    <t>Garfield Tarvarius Moore</t>
  </si>
  <si>
    <t>Chandler - K Allen</t>
  </si>
  <si>
    <t>Delta-Vegas(52) - Stephen Weatherly</t>
  </si>
  <si>
    <t>Vegas- Birmingahm() Josh Perkins</t>
  </si>
  <si>
    <t>Blue Island - Orson Charles</t>
  </si>
  <si>
    <t>Ann Arbor Holton Hill</t>
  </si>
  <si>
    <t>Acme Darryl Roberts</t>
  </si>
  <si>
    <t>Virginia Luke Stocker</t>
  </si>
  <si>
    <t>Omaha - Deadrin Senat</t>
  </si>
  <si>
    <t>Independence - Garfield(24) Lee Smith</t>
  </si>
  <si>
    <t>Ironton - Chase Edmunds</t>
  </si>
  <si>
    <t>Boulder - Shaquim Griffin</t>
  </si>
  <si>
    <t>Brookhaven-Acme(35) - Tae Davis</t>
  </si>
  <si>
    <t>Beach Jayron Kearse</t>
  </si>
  <si>
    <t>Jersey - Foyesade Oluokun</t>
  </si>
  <si>
    <t>Cave Frankie Luvu</t>
  </si>
  <si>
    <t>Ferdon-Boulder(34) Trevor Daniel</t>
  </si>
  <si>
    <t>53) Birmingham trades 2019 #9 #9 to Vegas for #9.8</t>
  </si>
  <si>
    <t>Tokyo-Birmingham(20) - Vegas (53) Chris Board</t>
  </si>
  <si>
    <t>Wixom-Brookhaven(38)-Virginia(82) Tyler Lancaster</t>
  </si>
  <si>
    <t>Birmingham - Vegas(53) - Avonte Maddox</t>
  </si>
  <si>
    <t>Toledo - Michael Badgley</t>
  </si>
  <si>
    <t>Escondido = Chad Kelly</t>
  </si>
  <si>
    <t>Vero Robert Tonyan</t>
  </si>
  <si>
    <t>Tempe Ben Niemann</t>
  </si>
  <si>
    <t>Garfield - John Kelly</t>
  </si>
  <si>
    <t>Delta-Vegas(52) - Derrick Coleman</t>
  </si>
  <si>
    <t>Vegas - Charvarius Ward</t>
  </si>
  <si>
    <t>Blue Island TJ Logan</t>
  </si>
  <si>
    <t>Ann Arbor Sharif Finch</t>
  </si>
  <si>
    <t>Acme-Tempe(5) Elijah Lee</t>
  </si>
  <si>
    <t>Ferdon - Tokyo(55)</t>
  </si>
  <si>
    <t>55) Ferdon trades 2020 #9 to Tokyo for 2019 #10</t>
  </si>
  <si>
    <t>Virginia - Trey Quinn</t>
  </si>
  <si>
    <t>Omaha Stephen Haushka</t>
  </si>
  <si>
    <t>Birmingham - Kentrell Brothers</t>
  </si>
  <si>
    <t>Ironton - Garfield(42) - Dorian Odaniels</t>
  </si>
  <si>
    <t>Chandler - Dewayne Washington</t>
  </si>
  <si>
    <t>Boulder - Scott Quessenberry</t>
  </si>
  <si>
    <t>Independence - Tokyo(49) - Jon Feliciano</t>
  </si>
  <si>
    <t>Brookhaven - Dontrell Hilliard</t>
  </si>
  <si>
    <t>Beach - Bradley Pinion</t>
  </si>
  <si>
    <t>Ferdon Nick A Williams</t>
  </si>
  <si>
    <t>Tokyo- Ferdon Blake Countess</t>
  </si>
  <si>
    <t>Jersey-Cave(70) Iyiegbuniwe</t>
  </si>
  <si>
    <t>Cave-Vero(81) - Eric Kush</t>
  </si>
  <si>
    <t>Ferdon - Acme(56)</t>
  </si>
  <si>
    <t>56) Ferdon Trades Asawn Robinson, 2020 #3, T Bridgewater, for D Byrd, Snacks Harrison</t>
  </si>
  <si>
    <t>57) Las Vegas trades 2020 #5 to Acme for Matai Teo</t>
  </si>
  <si>
    <t>Vero - Escondido(58)</t>
  </si>
  <si>
    <t>58) Escondido trade D Kizer to Vero for 2020 #9</t>
  </si>
  <si>
    <t>2020 Picks: ALL, Vero 9</t>
  </si>
  <si>
    <t>59) Bluer Island Trades 2020 #1 to Acme for Andrew Luck</t>
  </si>
  <si>
    <t>Jersey - Acme(60)</t>
  </si>
  <si>
    <t>60) Acme trades M Ingrahm to Jersey for Jordan Hicks and 2020 #3</t>
  </si>
  <si>
    <t>Vegas</t>
  </si>
  <si>
    <t>Beach</t>
  </si>
  <si>
    <t>Cave</t>
  </si>
  <si>
    <t>Pickup</t>
  </si>
  <si>
    <t>Cut</t>
  </si>
  <si>
    <t>No Cut</t>
  </si>
  <si>
    <t>Zane Beadles</t>
  </si>
  <si>
    <t>ROUND1</t>
  </si>
  <si>
    <t>ROUND2</t>
  </si>
  <si>
    <t>Bryant, Martivius</t>
  </si>
  <si>
    <t>Bond, Devonte</t>
  </si>
  <si>
    <t>Garland&lt; Ben</t>
  </si>
  <si>
    <t>Inman, Dontrell</t>
  </si>
  <si>
    <t>Lafell, Brandon</t>
  </si>
  <si>
    <t>Firsker, Anthony</t>
  </si>
  <si>
    <t>Adams.Mike</t>
  </si>
  <si>
    <t>Cannon, Trent</t>
  </si>
  <si>
    <t>Cravens, Sua</t>
  </si>
  <si>
    <t>NoCut</t>
  </si>
  <si>
    <t>Wesley Johnson</t>
  </si>
  <si>
    <t>Sprinkle, Jerry</t>
  </si>
  <si>
    <t>Green, Rasaad</t>
  </si>
  <si>
    <t>Gilislee, Mike</t>
  </si>
  <si>
    <t>Lewis, Tlee</t>
  </si>
  <si>
    <t>NoCUt</t>
  </si>
  <si>
    <t>Canandy, Maurice</t>
  </si>
  <si>
    <t xml:space="preserve">OT @ TE C @ </t>
  </si>
  <si>
    <t>Defense Alignment: 3-4 Run Defense Rating: GOOD (27.5) /  Pass Defense Rating: GOOD (27)</t>
  </si>
  <si>
    <t>QB/WR FUMBLE RATING: DALLAS</t>
  </si>
  <si>
    <t>QB/WR FUMBLE RATING: New Orleans</t>
  </si>
  <si>
    <t>61) Beach City Gets Jimmy Smith and Tokyo #2 Tokyo gets Beach #5, and AJ Bouye</t>
  </si>
  <si>
    <t>QB/WR FUMBLE RATING: ARZ</t>
  </si>
  <si>
    <t>QB/WR FUMBLE RATING: NEW ORLEANS</t>
  </si>
  <si>
    <t>Tempe-Las Vegas(9)- Beach(62)</t>
  </si>
  <si>
    <t xml:space="preserve">Ferdon- Boulder(63) </t>
  </si>
  <si>
    <t>62)Vegas sends Tempe 2nd round pick 2020, vegas 6th round pick 2020 and DE Stephen Weatherly  to Beach for J Casey and 2020 #4</t>
  </si>
  <si>
    <t>63)  Boulder  send M Yanda to Ferdon for 2020 #2 Vegas, 2020 #6 Ferdon and J Devey</t>
  </si>
  <si>
    <t xml:space="preserve">64) Delta Sends HB Chris Ivory  2020 Second round and 2020 4th Round to Boulder forHB Matt Breida </t>
  </si>
  <si>
    <t>Delta - Boulder (64)</t>
  </si>
  <si>
    <t>Trades from the 2020 Calendar Year</t>
  </si>
  <si>
    <t>Las Vegas- Acme(57)</t>
  </si>
  <si>
    <t>Allen, Zach</t>
  </si>
  <si>
    <t>Brown, Miles</t>
  </si>
  <si>
    <t>Dogbe, Michael</t>
  </si>
  <si>
    <t>Murphy, Byron</t>
  </si>
  <si>
    <t>Thompson, Deionte</t>
  </si>
  <si>
    <t>Thompson, Jalen</t>
  </si>
  <si>
    <t>Cominsky, John</t>
  </si>
  <si>
    <t>DB LB</t>
  </si>
  <si>
    <t>Sheffield, Kendall</t>
  </si>
  <si>
    <t>Tuioti-Mariner, Jacob</t>
  </si>
  <si>
    <t>RILB S</t>
  </si>
  <si>
    <t>Elliott, DeShon</t>
  </si>
  <si>
    <t>Ferguson, Jaylon</t>
  </si>
  <si>
    <t>FB End</t>
  </si>
  <si>
    <t>SS LB</t>
  </si>
  <si>
    <t>Johnson, Darryl</t>
  </si>
  <si>
    <t>Neal, Siran</t>
  </si>
  <si>
    <t>Oliver, Ed</t>
  </si>
  <si>
    <t>Burns, Brian</t>
  </si>
  <si>
    <t>Luke, Cole</t>
  </si>
  <si>
    <t>Miller, Christian</t>
  </si>
  <si>
    <t>Anderson, Abdullah</t>
  </si>
  <si>
    <t>Toliver II, Kevin</t>
  </si>
  <si>
    <t>Cox Jr, Bryan</t>
  </si>
  <si>
    <t>Ekuale, Daniel</t>
  </si>
  <si>
    <t>Gustin, Porter</t>
  </si>
  <si>
    <t>Redwine, Sheldrick</t>
  </si>
  <si>
    <t>Takitaki, Sione</t>
  </si>
  <si>
    <t>Williams, Greedy</t>
  </si>
  <si>
    <t>Wilson, Mack</t>
  </si>
  <si>
    <t>Brown, Andrew</t>
  </si>
  <si>
    <t>McRae, Tony</t>
  </si>
  <si>
    <t>Pratt, Germaine</t>
  </si>
  <si>
    <t>Wren, Renell</t>
  </si>
  <si>
    <t>Covington, Chris</t>
  </si>
  <si>
    <t>Hill, Trysten</t>
  </si>
  <si>
    <t>Lawrence, DeMarcus</t>
  </si>
  <si>
    <t>Harris, Will</t>
  </si>
  <si>
    <t>Herron, Frank</t>
  </si>
  <si>
    <t>DB OLB</t>
  </si>
  <si>
    <t>Moore, C.J.</t>
  </si>
  <si>
    <t>Oruwariye, Amani</t>
  </si>
  <si>
    <t>Strong, Kevin</t>
  </si>
  <si>
    <t>Tavai, Jahlani</t>
  </si>
  <si>
    <t>Bausby, DeVante</t>
  </si>
  <si>
    <t>Dawson Jr, Duke</t>
  </si>
  <si>
    <t>Harris, Davontae</t>
  </si>
  <si>
    <t>Harris, Jonathan</t>
  </si>
  <si>
    <t>Hollins, Justin</t>
  </si>
  <si>
    <t>Johnson, Alexander</t>
  </si>
  <si>
    <t>Jones, Dre'Mont</t>
  </si>
  <si>
    <t>Marshall, Trey</t>
  </si>
  <si>
    <t>Reed, Malik</t>
  </si>
  <si>
    <t>Gary, Rashan</t>
  </si>
  <si>
    <t>Hollman, Ka'Dar</t>
  </si>
  <si>
    <t>Keke, Kingsley</t>
  </si>
  <si>
    <t>Redmond, Will</t>
  </si>
  <si>
    <t>Savage, Darnell</t>
  </si>
  <si>
    <t>Adams, Tyrell</t>
  </si>
  <si>
    <t>Crossen, Keion</t>
  </si>
  <si>
    <t>Johnson Jr., Lonnie</t>
  </si>
  <si>
    <t>Omenihu, Charles</t>
  </si>
  <si>
    <t>Banogu, Ben</t>
  </si>
  <si>
    <t>Milligan, Rolan</t>
  </si>
  <si>
    <t>Okereke, Bobby</t>
  </si>
  <si>
    <t>Speed, E.J.</t>
  </si>
  <si>
    <t>Tell III, Marvell</t>
  </si>
  <si>
    <t>Willis, Khari</t>
  </si>
  <si>
    <t>Ya-Sin, Rock</t>
  </si>
  <si>
    <t>Russell, Dontavius</t>
  </si>
  <si>
    <t>Williams, Quincy</t>
  </si>
  <si>
    <t>Wingard, Andrew</t>
  </si>
  <si>
    <t>Fenton, Rashad</t>
  </si>
  <si>
    <t>Harris, Demone</t>
  </si>
  <si>
    <t>Saunders, Khalen</t>
  </si>
  <si>
    <t>Thornhill, Juan</t>
  </si>
  <si>
    <t>Watts, Armani</t>
  </si>
  <si>
    <t>Egbule, Emeke</t>
  </si>
  <si>
    <t>Ingram III, Melvin</t>
  </si>
  <si>
    <t>CB KOR PR</t>
  </si>
  <si>
    <t>Teamer, Roderic</t>
  </si>
  <si>
    <t>Tillery, Jerry</t>
  </si>
  <si>
    <t>Tranquill, Drue</t>
  </si>
  <si>
    <t>White, Kyzir</t>
  </si>
  <si>
    <t>Deayon, Dont'e</t>
  </si>
  <si>
    <t>Gaines, Greg</t>
  </si>
  <si>
    <t>Howard, Travin</t>
  </si>
  <si>
    <t>Joseph-Day, Sebastian</t>
  </si>
  <si>
    <t>Long Jr, David</t>
  </si>
  <si>
    <t>Okoronkwo, Ogbonnia</t>
  </si>
  <si>
    <t>Patrick, Natrez</t>
  </si>
  <si>
    <t>Rapp, Taylor</t>
  </si>
  <si>
    <t>Reeder, Troy</t>
  </si>
  <si>
    <t>Williams, Darious</t>
  </si>
  <si>
    <t>Brooks, Nate</t>
  </si>
  <si>
    <t>Eguavoen, Sam</t>
  </si>
  <si>
    <t>Harris, Trent</t>
  </si>
  <si>
    <t>Hartage, Montre</t>
  </si>
  <si>
    <t>Needham, Nik</t>
  </si>
  <si>
    <t>Parker, Steven</t>
  </si>
  <si>
    <t>Sieler, Zach</t>
  </si>
  <si>
    <t>Van Ginkel, Andrew</t>
  </si>
  <si>
    <t>Webster, Ken</t>
  </si>
  <si>
    <t>Wilkins, Christian</t>
  </si>
  <si>
    <t>Wiltz, Jomal</t>
  </si>
  <si>
    <t>Mata'afa, Hercules</t>
  </si>
  <si>
    <t>Odenigbo, Ifeadi</t>
  </si>
  <si>
    <t>Smith, Cameron</t>
  </si>
  <si>
    <t>Watts, Armon</t>
  </si>
  <si>
    <t>Bentley, Ja'Whaun</t>
  </si>
  <si>
    <t>LILB SS</t>
  </si>
  <si>
    <t>RILB OLB</t>
  </si>
  <si>
    <t>LB BB</t>
  </si>
  <si>
    <t>Williams, Joejuan</t>
  </si>
  <si>
    <t>Winovich, Chase</t>
  </si>
  <si>
    <t>Gardner-Johnson, C.</t>
  </si>
  <si>
    <t>Granderson, Carl</t>
  </si>
  <si>
    <t>Tuttle, Shy</t>
  </si>
  <si>
    <t>Austin, Blessuan</t>
  </si>
  <si>
    <t>Cashman, Blake</t>
  </si>
  <si>
    <t>Fatukasi, Folorunso</t>
  </si>
  <si>
    <t>Langi, Harvey</t>
  </si>
  <si>
    <t>Maulet, Arthur</t>
  </si>
  <si>
    <t>Phillips, Kyle</t>
  </si>
  <si>
    <t>Williams, Quinnen</t>
  </si>
  <si>
    <t>Baker, Deandre</t>
  </si>
  <si>
    <t>Beal, Sam</t>
  </si>
  <si>
    <t>Connelly, Ryan</t>
  </si>
  <si>
    <t>Lawrence, Dexter</t>
  </si>
  <si>
    <t>Love, Julian</t>
  </si>
  <si>
    <t>McIntosh, RJ</t>
  </si>
  <si>
    <t>Skipper, Tuzar</t>
  </si>
  <si>
    <t>Ximines, Oshane</t>
  </si>
  <si>
    <t>Crosby, Maxx</t>
  </si>
  <si>
    <t>Ferrell, Clelin</t>
  </si>
  <si>
    <t>Leavitt, Dallin</t>
  </si>
  <si>
    <t>Mullen, Trayvon</t>
  </si>
  <si>
    <t>Nixon, Keisean</t>
  </si>
  <si>
    <t>Edwards, T.J.</t>
  </si>
  <si>
    <t>Epps, Marcus</t>
  </si>
  <si>
    <t>Rush, Anthony</t>
  </si>
  <si>
    <t>Buggs, Isaiah</t>
  </si>
  <si>
    <t>Bush, Devin</t>
  </si>
  <si>
    <t>Layne, Justin</t>
  </si>
  <si>
    <t>Spillane, Robert</t>
  </si>
  <si>
    <t>Amadi, Ugo</t>
  </si>
  <si>
    <t>Barton, Cody</t>
  </si>
  <si>
    <t>Blair, Marquise</t>
  </si>
  <si>
    <t>Burr-Kirven, Ben</t>
  </si>
  <si>
    <t>Collier, L.J.</t>
  </si>
  <si>
    <t>Hill, Lano</t>
  </si>
  <si>
    <t>Mone, Bryan</t>
  </si>
  <si>
    <t>Al-Shaair, Azeez</t>
  </si>
  <si>
    <t>Bosa, Nick</t>
  </si>
  <si>
    <t>Greenlaw, Dre</t>
  </si>
  <si>
    <t>Moseley, Emmanuel</t>
  </si>
  <si>
    <t>Taylor, Jullian</t>
  </si>
  <si>
    <t>Dawkins, Noah</t>
  </si>
  <si>
    <t>Dean, Jamel</t>
  </si>
  <si>
    <t>Edwards, Mike</t>
  </si>
  <si>
    <t>Murphy-Bunting, Sean</t>
  </si>
  <si>
    <t>Nelson, Anthony</t>
  </si>
  <si>
    <t>O'Connor, Patrick</t>
  </si>
  <si>
    <t>NT BB</t>
  </si>
  <si>
    <t>White, Devin</t>
  </si>
  <si>
    <t>Hooker, Amani</t>
  </si>
  <si>
    <t>Ivie, Joey</t>
  </si>
  <si>
    <t>Long, David</t>
  </si>
  <si>
    <t>Mack, Isaiah</t>
  </si>
  <si>
    <t>Roberson, Derick</t>
  </si>
  <si>
    <t>Simmons, Jeffery</t>
  </si>
  <si>
    <t>OLB TE</t>
  </si>
  <si>
    <t>Apke, Troy</t>
  </si>
  <si>
    <t>Holcomb, Cole</t>
  </si>
  <si>
    <t>Moreland, Jimmy</t>
  </si>
  <si>
    <t>Odom, Chris</t>
  </si>
  <si>
    <t>Reaves, Jeremy</t>
  </si>
  <si>
    <t>Sweat, Montez</t>
  </si>
  <si>
    <t>Miles, Joshua</t>
  </si>
  <si>
    <t>Gono, Matt</t>
  </si>
  <si>
    <t>Harlow, Sean</t>
  </si>
  <si>
    <t>Lindstrom, Chris</t>
  </si>
  <si>
    <t>McGary, Kaleb</t>
  </si>
  <si>
    <t>Brown Jr, Orlando</t>
  </si>
  <si>
    <t>G T TE</t>
  </si>
  <si>
    <t>Mekari, Patrick</t>
  </si>
  <si>
    <t>Bates, Ryan</t>
  </si>
  <si>
    <t>Ford, Cody</t>
  </si>
  <si>
    <t>Daley, Dennis</t>
  </si>
  <si>
    <t>RT TE</t>
  </si>
  <si>
    <t>G T</t>
  </si>
  <si>
    <t>Bars, Alex</t>
  </si>
  <si>
    <t>Coward, Rashaad</t>
  </si>
  <si>
    <t>Johnson, Fred</t>
  </si>
  <si>
    <t>Knight, Brandon</t>
  </si>
  <si>
    <t>Skipper, Dan</t>
  </si>
  <si>
    <t>Morris, Patrick</t>
  </si>
  <si>
    <t>Risner, Dalton</t>
  </si>
  <si>
    <t>Rodgers, Jake</t>
  </si>
  <si>
    <t>Schlottmann, Austin</t>
  </si>
  <si>
    <t>Jenkins, Elgton</t>
  </si>
  <si>
    <t>C G TE</t>
  </si>
  <si>
    <t>Howard, Tytus</t>
  </si>
  <si>
    <t>Johnson, Roderick</t>
  </si>
  <si>
    <t>Scharping, Max</t>
  </si>
  <si>
    <t>Richardson Jr, Will</t>
  </si>
  <si>
    <t>Taylor, Jawaan</t>
  </si>
  <si>
    <t>Allegretti, Nick</t>
  </si>
  <si>
    <t>Pipkins, Trey</t>
  </si>
  <si>
    <t>Brewer, Chandler</t>
  </si>
  <si>
    <t>Demby, Jamil</t>
  </si>
  <si>
    <t>Edwards, David</t>
  </si>
  <si>
    <t>Evans, Bobby</t>
  </si>
  <si>
    <t>Shelton, Coleman</t>
  </si>
  <si>
    <t>Calhoun, Shaq</t>
  </si>
  <si>
    <t>Deiter, Michael</t>
  </si>
  <si>
    <t>Prince, Isaiah</t>
  </si>
  <si>
    <t>Sutherland, Keaton</t>
  </si>
  <si>
    <t>Bradbury, Garrett</t>
  </si>
  <si>
    <t>Samia, Dru</t>
  </si>
  <si>
    <t>Udoh, Oli</t>
  </si>
  <si>
    <t>Wynn, Isaiah</t>
  </si>
  <si>
    <t>McCoy, Erik</t>
  </si>
  <si>
    <t>Edoga, Chuma</t>
  </si>
  <si>
    <t>Gates, Nick</t>
  </si>
  <si>
    <t>James, Andre</t>
  </si>
  <si>
    <t>T C</t>
  </si>
  <si>
    <t>Dillard, Andre</t>
  </si>
  <si>
    <t>Herbig, Nate</t>
  </si>
  <si>
    <t>Pryor, Matt</t>
  </si>
  <si>
    <t>Seumalo, Issac</t>
  </si>
  <si>
    <t>Jones, Jamarco</t>
  </si>
  <si>
    <t>Brunskill, Daniel</t>
  </si>
  <si>
    <t>Skule, Justin</t>
  </si>
  <si>
    <t>Stinnie, Aaron</t>
  </si>
  <si>
    <t>Davis, Nate</t>
  </si>
  <si>
    <t>Martin, Wes</t>
  </si>
  <si>
    <t>Brown, A.J.</t>
  </si>
  <si>
    <t>Samuel, Deebo</t>
  </si>
  <si>
    <t>Hardman, Mecole</t>
  </si>
  <si>
    <t>FL SE KOR PR</t>
  </si>
  <si>
    <t>FL SE PR</t>
  </si>
  <si>
    <t>FL SE</t>
  </si>
  <si>
    <t>FL SE KOR</t>
  </si>
  <si>
    <t>HB FL SE</t>
  </si>
  <si>
    <t>HB FL SE PR</t>
  </si>
  <si>
    <t>Kumerow, Jake</t>
  </si>
  <si>
    <t>Smith, Devin</t>
  </si>
  <si>
    <t>Metcalf, DK</t>
  </si>
  <si>
    <t>SE KOR</t>
  </si>
  <si>
    <t>Renfrow, Hunter</t>
  </si>
  <si>
    <t>Brown, Marquise</t>
  </si>
  <si>
    <t>White, DeAndrew</t>
  </si>
  <si>
    <t>TE BB SE FL</t>
  </si>
  <si>
    <t>FL SE HB KOR</t>
  </si>
  <si>
    <t>Berrios, Braxton</t>
  </si>
  <si>
    <t>Sims, Steven</t>
  </si>
  <si>
    <t>Johnson, Diontae</t>
  </si>
  <si>
    <t>McLaurin, Terry</t>
  </si>
  <si>
    <t>Slayton, Darius</t>
  </si>
  <si>
    <t>Lazard, Allen</t>
  </si>
  <si>
    <t>Meyers, Jakobi</t>
  </si>
  <si>
    <t>Smith, Vyncint</t>
  </si>
  <si>
    <t>Pringle, Byron</t>
  </si>
  <si>
    <t>Ward, Greg</t>
  </si>
  <si>
    <t>Ford, Isaiah</t>
  </si>
  <si>
    <t>Spencer, Diontae</t>
  </si>
  <si>
    <t>Doss, Keelan</t>
  </si>
  <si>
    <t>Patton, Andre</t>
  </si>
  <si>
    <t>Harris, Deonte</t>
  </si>
  <si>
    <t>Ratley, Damion</t>
  </si>
  <si>
    <t>Johnson, Marcus</t>
  </si>
  <si>
    <t>Boykin, Miles</t>
  </si>
  <si>
    <t>Miller, Scotty</t>
  </si>
  <si>
    <t>Arcega-Whitesid, J.J.</t>
  </si>
  <si>
    <t>Tate, Auden</t>
  </si>
  <si>
    <t>Williams, D'haquille</t>
  </si>
  <si>
    <t>Cain, Deon</t>
  </si>
  <si>
    <t>Williams, Preston</t>
  </si>
  <si>
    <t>Harmon, Kelvin</t>
  </si>
  <si>
    <t>Harry, N'Keal</t>
  </si>
  <si>
    <t>Gage, Russell</t>
  </si>
  <si>
    <t>Watson, Justin</t>
  </si>
  <si>
    <t>TE FL SE</t>
  </si>
  <si>
    <t>Johnson, KeeSean</t>
  </si>
  <si>
    <t>Johnson, Olabisi</t>
  </si>
  <si>
    <t>Davis, Geremy</t>
  </si>
  <si>
    <t>Zylstra, Brandon</t>
  </si>
  <si>
    <t>Willis, Damion</t>
  </si>
  <si>
    <t>Wims, Javon</t>
  </si>
  <si>
    <t>Carr, Austin</t>
  </si>
  <si>
    <t>Hill, Brian</t>
  </si>
  <si>
    <t>Hill, Justice</t>
  </si>
  <si>
    <t>Bonnafon, Reggie</t>
  </si>
  <si>
    <t>Armah, Alex</t>
  </si>
  <si>
    <t>Sanders, Miles</t>
  </si>
  <si>
    <t>Singletary, Devin</t>
  </si>
  <si>
    <t>Scarbrough, Bo</t>
  </si>
  <si>
    <t>Johnson, Ty</t>
  </si>
  <si>
    <t>Vitale, Danny</t>
  </si>
  <si>
    <t>Montgomery, David</t>
  </si>
  <si>
    <t>Armstead, Ryquell</t>
  </si>
  <si>
    <t>Ozigbo, Devine</t>
  </si>
  <si>
    <t>Williams, Darrel</t>
  </si>
  <si>
    <t>Pollard, Tony</t>
  </si>
  <si>
    <t>Henderson Jr, Darrell</t>
  </si>
  <si>
    <t>Laird, Patrick</t>
  </si>
  <si>
    <t>TE HB</t>
  </si>
  <si>
    <t>HB FB KOR</t>
  </si>
  <si>
    <t>FB HB</t>
  </si>
  <si>
    <t>Guice, Derrius</t>
  </si>
  <si>
    <t>Ingold, Alec</t>
  </si>
  <si>
    <t>Boone, Mike</t>
  </si>
  <si>
    <t>Snell, Benny</t>
  </si>
  <si>
    <t>Mattison, Alexander</t>
  </si>
  <si>
    <t>Dawkins, Dalyn</t>
  </si>
  <si>
    <t>Jacobs, Josh</t>
  </si>
  <si>
    <t>Minshew, Gardner</t>
  </si>
  <si>
    <t>Lock, Drew</t>
  </si>
  <si>
    <t>Jones, Daniel</t>
  </si>
  <si>
    <t>Allen, Brandon</t>
  </si>
  <si>
    <t>Murray, Kyler</t>
  </si>
  <si>
    <t>Rudolph, Mason</t>
  </si>
  <si>
    <t>Finley, Ryan</t>
  </si>
  <si>
    <t>Hodges, Devlin</t>
  </si>
  <si>
    <t>Blough, David</t>
  </si>
  <si>
    <t>Haskins, Dwayne</t>
  </si>
  <si>
    <t>Boyle, Tim</t>
  </si>
  <si>
    <t>Falk, Luke</t>
  </si>
  <si>
    <t>Stidham, Jarrett</t>
  </si>
  <si>
    <t>Grier, Will</t>
  </si>
  <si>
    <t>Gilbert, Garrett</t>
  </si>
  <si>
    <t>Knox, Dawson</t>
  </si>
  <si>
    <t>Graham, Jaeden</t>
  </si>
  <si>
    <t>Holtz, J.P.</t>
  </si>
  <si>
    <t>Arnold, Dan</t>
  </si>
  <si>
    <t>Smith, Irv</t>
  </si>
  <si>
    <t>Hentges, Hale</t>
  </si>
  <si>
    <t>Hurst, Hayden</t>
  </si>
  <si>
    <t>Dwelley, Ross</t>
  </si>
  <si>
    <t>Izzo, Ryan</t>
  </si>
  <si>
    <t>Alie-Cox, Mo</t>
  </si>
  <si>
    <t>Carlson, Stephen</t>
  </si>
  <si>
    <t>Beck, Andrew</t>
  </si>
  <si>
    <t>Hollister, Jacob</t>
  </si>
  <si>
    <t>Sample, Drew</t>
  </si>
  <si>
    <t>Carter, Cethan</t>
  </si>
  <si>
    <t>Pankey, Adam</t>
  </si>
  <si>
    <t>Smith, Kaden</t>
  </si>
  <si>
    <t>Fant, Noah</t>
  </si>
  <si>
    <t>Hockenson, T.J.</t>
  </si>
  <si>
    <t>Horsted, Jesper</t>
  </si>
  <si>
    <t>Moreau, Foster</t>
  </si>
  <si>
    <t>Gentry, Zach</t>
  </si>
  <si>
    <t>Koo, Younghoe</t>
  </si>
  <si>
    <t>Slye, Joey</t>
  </si>
  <si>
    <t>Pineiro, Eddy</t>
  </si>
  <si>
    <t>Seibert, Austin</t>
  </si>
  <si>
    <t>Ficken, Sam</t>
  </si>
  <si>
    <t>Gay, Matt</t>
  </si>
  <si>
    <t>Gillan, Jamie</t>
  </si>
  <si>
    <t>Long, Ty</t>
  </si>
  <si>
    <t>Cole, A.J.</t>
  </si>
  <si>
    <t>Bailey, Jake</t>
  </si>
  <si>
    <t>Wishnowsky, Mitch</t>
  </si>
  <si>
    <t>Walker, Michael</t>
  </si>
  <si>
    <t>McCloud, Ray-Ray</t>
  </si>
  <si>
    <t>Campbell, Parris</t>
  </si>
  <si>
    <t>Pope, Troymaine</t>
  </si>
  <si>
    <t>Thomas, Tavierre</t>
  </si>
  <si>
    <t>Shepherd, Darrius</t>
  </si>
  <si>
    <t>Homer, Travis</t>
  </si>
  <si>
    <t>Whyte Jr, Kerrith</t>
  </si>
  <si>
    <t>Isabella, Andy</t>
  </si>
  <si>
    <t>Olszewski, Gunner</t>
  </si>
  <si>
    <t>Beebe, Chad</t>
  </si>
  <si>
    <t>Smith, Andre+</t>
  </si>
  <si>
    <t>TE BB WR</t>
  </si>
  <si>
    <t>Change Oline to include @ symbol Filter to "starting with"OC" then "G" then "LG" then "RG" then "OT" then "LOT" then "ROT" and replace with OC @ /G @/LG @ and so on</t>
  </si>
  <si>
    <t>OC @ G @ TE</t>
  </si>
  <si>
    <t>T G @ TE</t>
  </si>
  <si>
    <t>LG @ TE</t>
  </si>
  <si>
    <t>G @ OT @</t>
  </si>
  <si>
    <t>G @ OT @ TE</t>
  </si>
  <si>
    <t>OT @ OC @</t>
  </si>
  <si>
    <t>ROT @ TE</t>
  </si>
  <si>
    <t>SS ^ LB</t>
  </si>
  <si>
    <t>DB ^ LB</t>
  </si>
  <si>
    <t>DB ^ OLB</t>
  </si>
  <si>
    <t>CB ^ KOR PR</t>
  </si>
  <si>
    <t>S ^ OLB</t>
  </si>
  <si>
    <t>DT $ DT $E</t>
  </si>
  <si>
    <t>NDT $ BB</t>
  </si>
  <si>
    <t>LDT $ DT $E</t>
  </si>
  <si>
    <t>DT $ End $</t>
  </si>
  <si>
    <t>FB End $</t>
  </si>
  <si>
    <t>LE $ OLB</t>
  </si>
  <si>
    <t>Griffin, Ryan+</t>
  </si>
  <si>
    <t>Eric McCumber</t>
  </si>
  <si>
    <t>Gotham</t>
  </si>
  <si>
    <t>e@rontoe.com</t>
  </si>
  <si>
    <t>GOT</t>
  </si>
  <si>
    <t>Bob Mittleman</t>
  </si>
  <si>
    <t>2019 Card Set</t>
  </si>
  <si>
    <t>bobmittleman@gmail.com </t>
  </si>
  <si>
    <t>Was Garfield Giants</t>
  </si>
  <si>
    <t>Was Brookhaven</t>
  </si>
  <si>
    <t>LONDON GIANTS - Bob Mittleman</t>
  </si>
  <si>
    <t>Bandit</t>
  </si>
  <si>
    <t>Ferdon - Ind(20-1)</t>
  </si>
  <si>
    <t>Ferdon gets Harrison Smith ,  Thomas Davis, Ind gets 2020 #2 , 2020 #3 Wixom. Olivier Vernon</t>
  </si>
  <si>
    <t>2021 SEASON SFFDL ROOKIE DRAFT - Teams Listed in Alpha Order to help track future traded picks</t>
  </si>
  <si>
    <t>Wixom Gets Mark Ingram, Javon Hargrave Ind Gets 2020 #1, 2021 #5, Chidobe Awuzi , Graham Glasgow</t>
  </si>
  <si>
    <t>Wixom - Ind (20-3)</t>
  </si>
  <si>
    <t>Ferdon gets 2021 #2 and sends Malcolm Jenkins to Wixom</t>
  </si>
  <si>
    <t>Independence - Tol (20-4)</t>
  </si>
  <si>
    <t>Toledo gets Ind 2020 #2 Ind gets Joe Haden</t>
  </si>
  <si>
    <t>Skype: e@rontoe.com</t>
  </si>
  <si>
    <t>Phone: 949-836-8230</t>
  </si>
  <si>
    <t>Beach City gets Birmingham #1 2020, #1, #3, #4 in 20201 and  N Chubb - Birmingham gets C Jordan, J Kelce, G Atkins, D Foreman, C Matthews, Beach City #3 2020</t>
  </si>
  <si>
    <t>Beach City- Birmingham(20-5)</t>
  </si>
  <si>
    <t>My cell is 516 972 5447</t>
  </si>
  <si>
    <t>London Giants</t>
  </si>
  <si>
    <t>Ferdon - Cave(20-6)</t>
  </si>
  <si>
    <t>Ferdon Gets Duane Brown - Cave gets Ferdon #2 2021</t>
  </si>
  <si>
    <t>London - Cave (20-7)</t>
  </si>
  <si>
    <r>
      <t>London trades uncarded Derwin James, 1.3 this year, 1</t>
    </r>
    <r>
      <rPr>
        <vertAlign val="superscript"/>
        <sz val="9"/>
        <color rgb="FF201F1E"/>
        <rFont val="Arial"/>
        <family val="2"/>
      </rPr>
      <t>st</t>
    </r>
    <r>
      <rPr>
        <sz val="9"/>
        <color rgb="FF201F1E"/>
        <rFont val="Arial"/>
        <family val="2"/>
      </rPr>
      <t xml:space="preserve"> next year, DL Godchaux, OC Ragnow, LB Reggie Ragland to Cave for Cousins, NT McClendon, WR julio Jones, OG Zeitler, OG Saffold, S Bradley McDougald, MLB Jaraad Davis  </t>
    </r>
  </si>
  <si>
    <t>Delta - Boulder (64) - Toldeo (20-8)</t>
  </si>
  <si>
    <t>Wixom- Ferdon(37) - Ind(20-1) - CHA (20-9)</t>
  </si>
  <si>
    <t>Chanderler gets Wixom #3 Ind gets Ryan Jenson</t>
  </si>
  <si>
    <t>Cave sends Rodney Hudson to Temp for 2021 #2 and #6</t>
  </si>
  <si>
    <t>Cave Creek trades Earl Thomas, Brandon Williams, Lorenzo Alexander
To Toledo for
1.12 this year, Toledo’s 2nd next year, Travon Coley, Genard Avery</t>
  </si>
  <si>
    <t>Toledo - Cave(20-10)</t>
  </si>
  <si>
    <t>Toledo- Cave(20-10)</t>
  </si>
  <si>
    <t>Toledo sends Watson to Boulder for pick 1.8, 2.12, 2.21 and Boulder's first next year.</t>
  </si>
  <si>
    <t>Tempe - Cav(20-11)</t>
  </si>
  <si>
    <t>Tempe - Cave(20-11)</t>
  </si>
  <si>
    <t>Wixom - Ferdon(20-2)</t>
  </si>
  <si>
    <t>Boulder - Tol(20-8)</t>
  </si>
  <si>
    <t>Birmingham - Tokyo(41) - Cave(20.11)</t>
  </si>
  <si>
    <t>Cave Creek gets:Birmingham’s 3rd (3.4) 
Tokyo gets:
FS-Devin McCourty</t>
  </si>
  <si>
    <t>Cave Trades Zack Ertz to Toldeo for Las Vegas #2</t>
  </si>
  <si>
    <t>LON</t>
  </si>
  <si>
    <t>Toledo -  - Cav (20-13)</t>
  </si>
  <si>
    <t>Toldeo gets Deandre Hopkins Jersey gets Adoree Jackson</t>
  </si>
  <si>
    <t>Beach City - Vegas (#62)</t>
  </si>
  <si>
    <t>Tolyo gets London #2 Longon gets D Trevathon</t>
  </si>
  <si>
    <t>2020 Picks: No 1,2 Indepenence #7</t>
  </si>
  <si>
    <t>Jersey sends Casey Heyward and Melvin Ingram to Boulder for Jessie Bates and Jerome Baker</t>
  </si>
  <si>
    <t>Beach sends Duron Harmon to Boulder for Boulder #3</t>
  </si>
  <si>
    <t>LV-Ferdon(3) - Boulder (63) - Toledo(20-8)</t>
  </si>
  <si>
    <t>Acme - Beach(20-18)</t>
  </si>
  <si>
    <t>Tokyo - Jersey(20-19)</t>
  </si>
  <si>
    <t>Jersey Sends Von Miller to Tokyo for 2021 #2</t>
  </si>
  <si>
    <t>Beach sends Austin Hooper to Acme  for Acme #3</t>
  </si>
  <si>
    <t>Birmingham sends J Bynes to Gotham for PJ Hall</t>
  </si>
  <si>
    <t>From Cave Creek to Blue Island:
OLB - Chandler Jones (*12)12-06
From Blue Island to Cave Creek:
DT - Justin Jones 4-0
DT - Montravius Adams 0-0
DE - Dawuane Smoot 0-8</t>
  </si>
  <si>
    <t>Blue Island - Jersey (20-22)</t>
  </si>
  <si>
    <t>Ferdon- Jersey(50) - Blue (20-22)</t>
  </si>
  <si>
    <t>Blue Island gets Demarcus Lawrence and 2020 #5 Ferdon Jersey gets 2021 #1</t>
  </si>
  <si>
    <t xml:space="preserve">Jersey trades Gerald Everit and 2020 #10 to Boulder for 2020 #4 </t>
  </si>
  <si>
    <t>Jersey - Boulder (20-23)</t>
  </si>
  <si>
    <t>Boulder - Jersey (20-23)</t>
  </si>
  <si>
    <t>2020 Picks: No 1, 3, 4 Ferdon #6 Delta #4, Jersey #10</t>
  </si>
  <si>
    <t>Acme tradesOLB Kamu Gurgier-Hill to Gotham for FS Bobby McCain</t>
  </si>
  <si>
    <t>Omaha - Blue(20-25)</t>
  </si>
  <si>
    <t>2020 Picks: No 1, Omaha #5, Ind #5</t>
  </si>
  <si>
    <t>Independence - Blue(20-26)</t>
  </si>
  <si>
    <t>Blue Island trades Dontari Poe to Independence for 2020 #5</t>
  </si>
  <si>
    <t>Jersey sends Vaitai Halapoulivaati to Boulder for Boulder's 2021 Round 3 pick.</t>
  </si>
  <si>
    <t>Boulder - Jersey (20-25)</t>
  </si>
  <si>
    <t>Boulder - Tokyo(20-27)</t>
  </si>
  <si>
    <t>19/7</t>
  </si>
  <si>
    <t>Allen, Josh D.</t>
  </si>
  <si>
    <t>19/1 (7)</t>
  </si>
  <si>
    <t>19/3</t>
  </si>
  <si>
    <t>19/FA</t>
  </si>
  <si>
    <t>19/4</t>
  </si>
  <si>
    <t>19/2</t>
  </si>
  <si>
    <t>19/5</t>
  </si>
  <si>
    <t>19/6</t>
  </si>
  <si>
    <t>19/1 (30)</t>
  </si>
  <si>
    <t>Ballantine, Corey</t>
  </si>
  <si>
    <t>18/3supp</t>
  </si>
  <si>
    <t>19/1 (2)</t>
  </si>
  <si>
    <t>19/1 (18)</t>
  </si>
  <si>
    <t>19/1 (25)</t>
  </si>
  <si>
    <t>19/1 (16)</t>
  </si>
  <si>
    <t>19/1 (10)</t>
  </si>
  <si>
    <t>19/1 (29)</t>
  </si>
  <si>
    <t>19/1 (22)</t>
  </si>
  <si>
    <t>19/1 (20)</t>
  </si>
  <si>
    <t>19/1 (4)</t>
  </si>
  <si>
    <t>19/1 (12)</t>
  </si>
  <si>
    <t>Griffin, Ryan T.</t>
  </si>
  <si>
    <t>Harris, Chris</t>
  </si>
  <si>
    <t>19/1 (32)</t>
  </si>
  <si>
    <t>19/1 (15)</t>
  </si>
  <si>
    <t>19/1 (8)</t>
  </si>
  <si>
    <t>19/1 (23)</t>
  </si>
  <si>
    <t>18/1 (25)</t>
  </si>
  <si>
    <t>19/1 (24)</t>
  </si>
  <si>
    <t>19/1 (6)</t>
  </si>
  <si>
    <t>19/1 (17)</t>
  </si>
  <si>
    <t>19/1 (14)</t>
  </si>
  <si>
    <t>19/1 (31)</t>
  </si>
  <si>
    <t>19/1 (1)</t>
  </si>
  <si>
    <t>19/1 (9)</t>
  </si>
  <si>
    <t>19/1 (21)</t>
  </si>
  <si>
    <t>19/1 (19)</t>
  </si>
  <si>
    <t>Smith, Andre T.</t>
  </si>
  <si>
    <t>09/1 (6)</t>
  </si>
  <si>
    <t>2/121/1997</t>
  </si>
  <si>
    <t>19/1 (26)</t>
  </si>
  <si>
    <t>Thomas, Michael D.</t>
  </si>
  <si>
    <t>19/5supp</t>
  </si>
  <si>
    <t>19/1 (28)</t>
  </si>
  <si>
    <t>Tretter, JC</t>
  </si>
  <si>
    <t>Valdes-Scantling, Marquez</t>
  </si>
  <si>
    <t>19/1 (5)</t>
  </si>
  <si>
    <t>19/1 (13)</t>
  </si>
  <si>
    <t>Williams, Nick P.</t>
  </si>
  <si>
    <t>19/1 (3)</t>
  </si>
  <si>
    <t>18/1 (23)</t>
  </si>
  <si>
    <t>Birthday</t>
  </si>
  <si>
    <t>Draft</t>
  </si>
  <si>
    <t>Acme- Ferdon (20-29)</t>
  </si>
  <si>
    <t>Blue Island - Acme(59) - Ferdon (20-29)</t>
  </si>
  <si>
    <t>2020 Picks:  No 2, 3,4, Ferdon #3, Vegas #5, Jersey #3, Beach #4</t>
  </si>
  <si>
    <t>Ferdon Trades Harrison Smith and Byron Jones to Acme for Acme #2 and Blue Island #1</t>
  </si>
  <si>
    <t>Birminghamds trade Ian Thomas to Indepedence for Dave Capps</t>
  </si>
  <si>
    <t>Tempe- Ferdon(12) - Tempe (20-31)</t>
  </si>
  <si>
    <t>Ferdon - Tempe(20-31)</t>
  </si>
  <si>
    <t xml:space="preserve">2020 #4 Tempe2020 #8 Ferdon
for 
Mike Davis LCB 4
2020 #5 Tempe
</t>
  </si>
  <si>
    <t xml:space="preserve">August 24, 2020 - September 1st, 2020 </t>
  </si>
  <si>
    <t>Rogues</t>
  </si>
  <si>
    <t>GOTHAM ROGUES - Eric McCumber</t>
  </si>
  <si>
    <t>Kyler Murray</t>
  </si>
  <si>
    <t>Daniel Jones</t>
  </si>
  <si>
    <t>Drew Lock</t>
  </si>
  <si>
    <t>London - Cave(20-7) - Beach</t>
  </si>
  <si>
    <t>Birmingham - Beach(20-5) - Cave</t>
  </si>
  <si>
    <t>Cave trades London #1 to Beach for Birmingham #1 and Boulder #3</t>
  </si>
  <si>
    <t>Nick Bosa</t>
  </si>
  <si>
    <t>Pick</t>
  </si>
  <si>
    <t>Tokyo Gets Marlon Mack Escondido gets Joe Schobert</t>
  </si>
  <si>
    <t>Delta trades Linval Joseph to Toledo for Toledo #3,Sheldon Day</t>
  </si>
  <si>
    <t>Toledo sends 1.8 and 4.10 to Tokyo for pick 1.20 and 2.1</t>
  </si>
  <si>
    <t>Boulder - Toledo(20-8) - Tokyo (20-35)</t>
  </si>
  <si>
    <t>AJ Brown</t>
  </si>
  <si>
    <t>Josh Jacobs</t>
  </si>
  <si>
    <t>Devin Bush</t>
  </si>
  <si>
    <t>DK Metcalf</t>
  </si>
  <si>
    <t>Darnell Savage</t>
  </si>
  <si>
    <t>Erik Mccoy</t>
  </si>
  <si>
    <t>Miles Sanders</t>
  </si>
  <si>
    <t xml:space="preserve">Devin White </t>
  </si>
  <si>
    <t>Vero trades 1st and 3rd 2021 2nd round and 6th round picks to 
 Ferdon sends OT Duane Brown, OG David DeCastro and WR Adam Thielen to Vero.</t>
  </si>
  <si>
    <t>Vero - Ferdon(20-36)</t>
  </si>
  <si>
    <t>Vero - Ferdon (20-36)</t>
  </si>
  <si>
    <t>2020 Picks: No 1, 3,4,9</t>
  </si>
  <si>
    <t>Noah Fant</t>
  </si>
  <si>
    <t>Tempe - Ferdon (20-37)</t>
  </si>
  <si>
    <t>Acme-Ferdon(11) - Tempe(20-37)</t>
  </si>
  <si>
    <t>Vero - Ferdon(20-36) - Tempe (20-37)</t>
  </si>
  <si>
    <t>2020 Picks: No 1  No 4, Vero 4, Ironton 1 , Ironton 5</t>
  </si>
  <si>
    <t>2020 Picks: No 1 , No 5, Gotham 1</t>
  </si>
  <si>
    <t>Ferdon Trades Vero #1 Acme #4 and Ferdon 7 for Tempe #1</t>
  </si>
  <si>
    <t>Gotham trades #1 to Ironton for Ironton #1 and Ironton #5</t>
  </si>
  <si>
    <t>Gotham - Ironton(20-38)</t>
  </si>
  <si>
    <t>Ironton - Gotham (20-38)</t>
  </si>
  <si>
    <t>Josh Allen</t>
  </si>
  <si>
    <t>Ironton - Gotham(20-38)</t>
  </si>
  <si>
    <t>Ferdon - Toledo(20-39)</t>
  </si>
  <si>
    <t>Ferdon trades 2021 #1 and #4 for Tokyo #1</t>
  </si>
  <si>
    <t>Tokyo - Toledo (20-35) - Ferdon (20-39)</t>
  </si>
  <si>
    <t>Gardner Minshew</t>
  </si>
  <si>
    <t>Bobby Okereke</t>
  </si>
  <si>
    <t>Devin Singleterry</t>
  </si>
  <si>
    <t>Chuck Clark</t>
  </si>
  <si>
    <t>Terry McClaurin</t>
  </si>
  <si>
    <t>Raheem Moster</t>
  </si>
  <si>
    <t>Juan Thornhill</t>
  </si>
  <si>
    <t xml:space="preserve">Dexter Lawrence </t>
  </si>
  <si>
    <t>Brian Burns</t>
  </si>
  <si>
    <t>Wixom - Ind(20-3) - Ferdon(20-40)</t>
  </si>
  <si>
    <t>Tempe - Ferdon (20-31) - Ind (20-40)</t>
  </si>
  <si>
    <t>Ferdon - Ind (20-40)</t>
  </si>
  <si>
    <t>Birmingham- Beach(20-5) - Toledo (20-41)</t>
  </si>
  <si>
    <t>Beach Citys trades Birmingham #1 2021 and Birmingham #3 2021 for 2.1</t>
  </si>
  <si>
    <t>London - Tokyo(20-16) - Toledo(20-35) - Beach 20-41)</t>
  </si>
  <si>
    <t>Quinnen Williams</t>
  </si>
  <si>
    <t>Jamel Dean</t>
  </si>
  <si>
    <t>Mecole Hardman</t>
  </si>
  <si>
    <t>Ed Oliver</t>
  </si>
  <si>
    <t>Maxx Crosby</t>
  </si>
  <si>
    <t>Darius Slayton</t>
  </si>
  <si>
    <t>Clelin Ferrel</t>
  </si>
  <si>
    <t>Chris Lindstrom</t>
  </si>
  <si>
    <t>Deebo Samuel</t>
  </si>
  <si>
    <t>Dre Greenshaw</t>
  </si>
  <si>
    <t>Jeffrey Simmons</t>
  </si>
  <si>
    <t>Marquise Brown</t>
  </si>
  <si>
    <t>Jaylon Ferguson</t>
  </si>
  <si>
    <t>Montez Sweat</t>
  </si>
  <si>
    <t>TJ Hockinson</t>
  </si>
  <si>
    <t>David Montgomery</t>
  </si>
  <si>
    <t>Dalton Risner</t>
  </si>
  <si>
    <t xml:space="preserve">Brown, Marquise </t>
  </si>
  <si>
    <t>Dwayne Haskins</t>
  </si>
  <si>
    <t>Omaha Trade 2021 #1 to Jersey for 2020 #2</t>
  </si>
  <si>
    <t>2020 Picks: No 5, Jersey #2</t>
  </si>
  <si>
    <t>David Edwards</t>
  </si>
  <si>
    <t>Trayvon Mullen</t>
  </si>
  <si>
    <t>Darren Waller</t>
  </si>
  <si>
    <t>Dionte Johnson</t>
  </si>
  <si>
    <t>Irv Smith</t>
  </si>
  <si>
    <t>Beach City gets:
TOK #3 (3.20, TOL #4 (4.10)
Tokyo gets:
TOK #2 (2.20, returned)
BEA #7  (7.2)</t>
  </si>
  <si>
    <t>Tokyo - Beach (20-43)</t>
  </si>
  <si>
    <t>Toledo - Tokyo (20-35) - Beach (20-43)</t>
  </si>
  <si>
    <t xml:space="preserve">Tokyo - Beach(61) - Tokyo (20-43) </t>
  </si>
  <si>
    <t>Beach City - Tokyo (20-43)</t>
  </si>
  <si>
    <t xml:space="preserve">Jersey - Omaha(20-42) </t>
  </si>
  <si>
    <t>Omaha - Jersey(20-42)</t>
  </si>
  <si>
    <t>Christian Wilkenson</t>
  </si>
  <si>
    <t>Cave Creek - Beach (20-44)</t>
  </si>
  <si>
    <t>Ferdon Trades 2021 #5 and Duke Johnson to Gotham for Damarious Randall</t>
  </si>
  <si>
    <t>Ferdon - Gotham (20-45)</t>
  </si>
  <si>
    <t>Isaiah Wynn</t>
  </si>
  <si>
    <t>Tytus Howard</t>
  </si>
  <si>
    <t>Boulder - Beach (20-17) - Cave (20-33)</t>
  </si>
  <si>
    <t>Hunter Renfrow</t>
  </si>
  <si>
    <t>Ferdon trades Bruce Irvin to Birmingham for K'Wuan Williams</t>
  </si>
  <si>
    <t>Troy Hill</t>
  </si>
  <si>
    <t>Preston Williams</t>
  </si>
  <si>
    <t>2021 Picks: ALL</t>
  </si>
  <si>
    <t>2021 Picks: No 2,5</t>
  </si>
  <si>
    <t>2021 Picks: No 1</t>
  </si>
  <si>
    <t>2021 Picks: ALL, Ferdon 5</t>
  </si>
  <si>
    <t>2021 Picks: No 1, no 3, no 5</t>
  </si>
  <si>
    <t>Las Vegas - Delta(20-47)</t>
  </si>
  <si>
    <t>Toledo - Delta(20-28) - Vegas (20-47)</t>
  </si>
  <si>
    <t>Vegas Trades 2021 #2 #5 for Toledo #3</t>
  </si>
  <si>
    <t xml:space="preserve">2020 Picks: No 2,4 Vegas 8, 9, </t>
  </si>
  <si>
    <t>2020 Picks: No 2,4,5,7,8,9 Beach #4, Toledo #3</t>
  </si>
  <si>
    <t>Mike Purcell</t>
  </si>
  <si>
    <t>Richie Incognito</t>
  </si>
  <si>
    <t>Rashan Gary</t>
  </si>
  <si>
    <t>Dawson Knox</t>
  </si>
  <si>
    <t>Alexander Johnson</t>
  </si>
  <si>
    <t>Ja'Whaun Bentley</t>
  </si>
  <si>
    <t>Sean Murphy Bunting</t>
  </si>
  <si>
    <t>Ja’Whaun Bentley</t>
  </si>
  <si>
    <t>DJ Jones</t>
  </si>
  <si>
    <t>Garrett Bradbury</t>
  </si>
  <si>
    <t>Jarrod Wilson</t>
  </si>
  <si>
    <t>Tony Pollard</t>
  </si>
  <si>
    <t>Hayden Hurst</t>
  </si>
  <si>
    <t>Taylor Rapp</t>
  </si>
  <si>
    <t>Blessuan Austin</t>
  </si>
  <si>
    <t>Jawaan Taylor</t>
  </si>
  <si>
    <t>Drue Tranquill</t>
  </si>
  <si>
    <t>Kaleb McGary</t>
  </si>
  <si>
    <t>Andre Dillard</t>
  </si>
  <si>
    <t>Dennis Daley</t>
  </si>
  <si>
    <t>2020 Picks: No 3 No 4 No 5, No 7 Birmingham #2, Tempe #2,  Acme #3,London #1, London #2, Tokyo #3, Toledo #4, Cave 4</t>
  </si>
  <si>
    <t>Cave gets Birmingham #4 in 2021, Beach gets Cave #4 2020</t>
  </si>
  <si>
    <t xml:space="preserve">Beach City </t>
  </si>
  <si>
    <t>Birmingham- Beach(20-5) - Cave (20-44)</t>
  </si>
  <si>
    <t>Kazir White</t>
  </si>
  <si>
    <t>Beach City gets M Pouncey Jersey gets 2021 #3</t>
  </si>
  <si>
    <t>Beach City - Jersey (20-48)</t>
  </si>
  <si>
    <t>2021 Picks: No 4 , 3</t>
  </si>
  <si>
    <t>Las Vegas-Ferdon(3) - Tempe(20-49)</t>
  </si>
  <si>
    <t>Brookhaven-Ferdon(32) - Birmingham (20-50)</t>
  </si>
  <si>
    <t>Birmingham - Ferdon(20-50)</t>
  </si>
  <si>
    <t>Tempe - Ferdon (20-49)</t>
  </si>
  <si>
    <t>2021 Picks: No 1,3,4,7</t>
  </si>
  <si>
    <t>Birmingham - Ferdon (20-50)</t>
  </si>
  <si>
    <t>Kaden Smith</t>
  </si>
  <si>
    <t>Mason Rudolph</t>
  </si>
  <si>
    <t>Tyus Bowser</t>
  </si>
  <si>
    <t>Rashaad Coward</t>
  </si>
  <si>
    <t>Khari Willis</t>
  </si>
  <si>
    <t>Harry N'Keal</t>
  </si>
  <si>
    <t>Nik Needham</t>
  </si>
  <si>
    <t>Rock Ya Sin</t>
  </si>
  <si>
    <t>Chase Winovich</t>
  </si>
  <si>
    <t>Alexander Mattison</t>
  </si>
  <si>
    <t>Allen Lazard</t>
  </si>
  <si>
    <t>Miles Boykin</t>
  </si>
  <si>
    <t>Cole Holcomb</t>
  </si>
  <si>
    <t>Emmanuel Moseley</t>
  </si>
  <si>
    <t>Benny Snell</t>
  </si>
  <si>
    <t>2020 Picks: No 1 No 2, No 3, Beach #3,Brookhaven# 4</t>
  </si>
  <si>
    <t>Vero-Gotham(33)</t>
  </si>
  <si>
    <t>Amani Hooker </t>
  </si>
  <si>
    <t>Joey Slye</t>
  </si>
  <si>
    <t xml:space="preserve">Ferdon Trades #1 2020 for Tokyo #1 and Tempe #5 with Independence </t>
  </si>
  <si>
    <t>Tempe sends their 5th pick in 2021 and 6.13 to Ferdon  this year for VEgas  4,12</t>
  </si>
  <si>
    <t xml:space="preserve">Birmingham sends 5.4 and 21 7th rounder to Ferdonfor Brookhave 4.16. </t>
  </si>
  <si>
    <t>Matt Boone</t>
  </si>
  <si>
    <t>Marquise Blair</t>
  </si>
  <si>
    <t>Greedy Williams</t>
  </si>
  <si>
    <t>Deonte Harris</t>
  </si>
  <si>
    <t>Nate Davis</t>
  </si>
  <si>
    <t>Tokyo  - Chandler(51)</t>
  </si>
  <si>
    <t>Chandler - Tokyo(51)</t>
  </si>
  <si>
    <t>51) Tokyo Trades P Onwauseur and 2020 #7 to Chandler for Danny Trevathon and 2020 #5</t>
  </si>
  <si>
    <t>Tokyo trades BEA #5 (5.2) and WR-Sammy Watkins to Independence for OT-Matt Feiler 4-5, ILB-Kiko Alonso 44-0, LAS #7 (7.10)</t>
  </si>
  <si>
    <t>Beach City- Tokyo(61) -Independence(20-51)</t>
  </si>
  <si>
    <t>2020 Picks: No 2 No 3, No 5 , Ferdon #2, Wixom #3, Wixom #1,Tempe #5, Beach #5</t>
  </si>
  <si>
    <t>2020 Picks: No 1,  No 3, No 5, Chandler #7, Ferdon #9,Beach 7, Vegas #7</t>
  </si>
  <si>
    <t xml:space="preserve">TJ Edwards </t>
  </si>
  <si>
    <t>Ifeadi Odenigbo</t>
  </si>
  <si>
    <t>Michael Jordan</t>
  </si>
  <si>
    <t>Adam Butler</t>
  </si>
  <si>
    <t>Cody Ford</t>
  </si>
  <si>
    <t>TJ Edwards LB Phi</t>
  </si>
  <si>
    <t>Deshone Elliott</t>
  </si>
  <si>
    <t>Chandler - Tokyo</t>
  </si>
  <si>
    <t>Tokyo - Chandler (20-52)</t>
  </si>
  <si>
    <t>Las Vegas - Ind- Tokyo(20-51) Chandler(20-52)</t>
  </si>
  <si>
    <t>Tokyo trades IND #7 (7.10) and TOK #7 (7.20) to Chandler for CHA #5 (5.7)</t>
  </si>
  <si>
    <t>Max Scharpring</t>
  </si>
  <si>
    <t>Byron Muprhy</t>
  </si>
  <si>
    <t>Darren Fells</t>
  </si>
  <si>
    <t>Jalen Thompson</t>
  </si>
  <si>
    <t>Damiel Kilgore</t>
  </si>
  <si>
    <t>Ferdon Gets Wixom #5 Wixom Gets Greg Olsen</t>
  </si>
  <si>
    <t>2020 Picks: No 2 No 3 No 5</t>
  </si>
  <si>
    <t>2020 Picks: No 2 , Ferdon #8 , Vero #1, Acme #4, Las Vegas #4, Wixom #5</t>
  </si>
  <si>
    <t xml:space="preserve">FErdon moves Wixom #5 this pick to Tempe for 7.13 and 7.24 </t>
  </si>
  <si>
    <t>Tempe - Ferdon (20-54)</t>
  </si>
  <si>
    <t>Ferdon - Tempe() - Ferdon (20-54)</t>
  </si>
  <si>
    <t>Wixom - Ferdon(20-53) - Tempe(20-54)</t>
  </si>
  <si>
    <t>Darrius Phillips</t>
  </si>
  <si>
    <t>Alex Ingold</t>
  </si>
  <si>
    <t>Bo Scarborough</t>
  </si>
  <si>
    <t>Sebastian Joeseph Day</t>
  </si>
  <si>
    <t>Trysten Hill</t>
  </si>
  <si>
    <t>Stephen Parker</t>
  </si>
  <si>
    <t>Kyle Phillips</t>
  </si>
  <si>
    <t>Vince Bielgel</t>
  </si>
  <si>
    <t>Chris Boswell</t>
  </si>
  <si>
    <t>Chris Sims</t>
  </si>
  <si>
    <t>Matt Moore</t>
  </si>
  <si>
    <t>Andrew Sendajo</t>
  </si>
  <si>
    <t>Ferdon gets Tempe 2021 #9 and sends Pharoh Cooper to Tempe</t>
  </si>
  <si>
    <t>Tempe - Ferdon(20-55)</t>
  </si>
  <si>
    <t>Deandre Washington</t>
  </si>
  <si>
    <t>Paris Campbell</t>
  </si>
  <si>
    <t>Dionte Spencer</t>
  </si>
  <si>
    <t>Jacob Hollister</t>
  </si>
  <si>
    <t>Quincy Williams</t>
  </si>
  <si>
    <t>Gunner Olszewski</t>
  </si>
  <si>
    <t>Germaine Pratt</t>
  </si>
  <si>
    <t>Ty Johnson</t>
  </si>
  <si>
    <t>Jerry Tillary</t>
  </si>
  <si>
    <t>Foster Morreau</t>
  </si>
  <si>
    <t>Zach Allen</t>
  </si>
  <si>
    <t>Auden Tate</t>
  </si>
  <si>
    <t>Sione Takiti</t>
  </si>
  <si>
    <t>Oshame Ximines</t>
  </si>
  <si>
    <t>Ronald Leary</t>
  </si>
  <si>
    <t>Darryl Williams</t>
  </si>
  <si>
    <t>Benson Mayowa</t>
  </si>
  <si>
    <t>Brandon Wilson</t>
  </si>
  <si>
    <t>Matt Schaub</t>
  </si>
  <si>
    <t>Ty Long</t>
  </si>
  <si>
    <t>LJ Collier</t>
  </si>
  <si>
    <t>JJ Arcega Whiteside</t>
  </si>
  <si>
    <t>Harvey Langi</t>
  </si>
  <si>
    <t>Julian Love</t>
  </si>
  <si>
    <t>TE OLB</t>
  </si>
  <si>
    <t xml:space="preserve">End $ LOLB </t>
  </si>
  <si>
    <t>End $ LOLB</t>
  </si>
  <si>
    <t>Cave Creek - Ferdon(20-56)</t>
  </si>
  <si>
    <t>2020 Picks: No 4, Toldeo #1, no 8 9 10 Birmingham #3.Vegas #2,Boulder #3,Birmingham #1</t>
  </si>
  <si>
    <t>2020 Picks: No 2,3,5,6,8,9     Independence #2, Independence #3,, Blue #1, Acme #2,  Vero #3, Tempe #1, Tempe #6,Birmingham #5, Tempe #7, Cave 8 9 10</t>
  </si>
  <si>
    <t>Cave trades 2020 8 9 10 to Ferdon for 2021 8 9 10</t>
  </si>
  <si>
    <t>Darrell Henderson</t>
  </si>
  <si>
    <t>Fatukaso Folorunso</t>
  </si>
  <si>
    <t>John Halpio</t>
  </si>
  <si>
    <t>Darius Guise</t>
  </si>
  <si>
    <t>Justice Hill</t>
  </si>
  <si>
    <t>Maruise Hayes</t>
  </si>
  <si>
    <t>Danny Vitale</t>
  </si>
  <si>
    <t>Russell Gage</t>
  </si>
  <si>
    <t>Charles Omenihu</t>
  </si>
  <si>
    <t>AQ Shiply</t>
  </si>
  <si>
    <t>Olabisi Johnson</t>
  </si>
  <si>
    <t>Kai Forbath</t>
  </si>
  <si>
    <t>Younghoe Koo</t>
  </si>
  <si>
    <t>Devlin Hodges</t>
  </si>
  <si>
    <t>Michael Dieter</t>
  </si>
  <si>
    <t>DavidLong</t>
  </si>
  <si>
    <t>Jahlani Tavai </t>
  </si>
  <si>
    <t>Jonathon Williams</t>
  </si>
  <si>
    <t>Bradley Boseman</t>
  </si>
  <si>
    <t>John Jenkins</t>
  </si>
  <si>
    <t>DrewSample</t>
  </si>
  <si>
    <t>Chandon  Sullivan</t>
  </si>
  <si>
    <t>Joejuan Williams</t>
  </si>
  <si>
    <t>Sam Martin</t>
  </si>
  <si>
    <t>OAK</t>
  </si>
  <si>
    <t>NYG</t>
  </si>
  <si>
    <t>Ferdon Trades Kerryon Johnson to Indepedence for 2021 #3</t>
  </si>
  <si>
    <t>Independence - Ferdon (20-57)</t>
  </si>
  <si>
    <t>Cave sends 2020 #7 to tempe for 2021 #7</t>
  </si>
  <si>
    <t>Tempe - Cave (20-58)</t>
  </si>
  <si>
    <t>2021 Picks: ALL, Ferdon #2, London #1, Tempe #2, Tempe #6, Toledo #2, Beach #4, Birmingham#4, Ferdon 8 9 10, Tempe 7</t>
  </si>
  <si>
    <t>2021 Picks: No 2, 5,6,7</t>
  </si>
  <si>
    <t>Cave Creek - Tempe(20-58)</t>
  </si>
  <si>
    <t>Vyncint Smith</t>
  </si>
  <si>
    <t>Zane Gonzalez</t>
  </si>
  <si>
    <t>Josh Sweat</t>
  </si>
  <si>
    <t>Marcus Johnson</t>
  </si>
  <si>
    <t>Matt Gay</t>
  </si>
  <si>
    <t>Ricardo Allen</t>
  </si>
  <si>
    <t>George Fant</t>
  </si>
  <si>
    <t>orey Ballentine</t>
  </si>
  <si>
    <t>Andy Isabella</t>
  </si>
  <si>
    <t>jarrett Stidam</t>
  </si>
  <si>
    <t>D Brunskill</t>
  </si>
  <si>
    <t>Dan Bailey</t>
  </si>
  <si>
    <t> Chad Thomas </t>
  </si>
  <si>
    <t>Jaeden Graham</t>
  </si>
  <si>
    <t>Ray Ray McCloud</t>
  </si>
  <si>
    <t>Patrick Laird</t>
  </si>
  <si>
    <t>Brian Hill</t>
  </si>
  <si>
    <t>Kalif Raymond</t>
  </si>
  <si>
    <t>Andrew Van Ginkle</t>
  </si>
  <si>
    <t>Deon Bush</t>
  </si>
  <si>
    <t>Jermaine Carter</t>
  </si>
  <si>
    <t>Tre Herndon</t>
  </si>
  <si>
    <t>Ben Banogu</t>
  </si>
  <si>
    <t>Cornelius Lucas</t>
  </si>
  <si>
    <t>Toledo sends 2020 #9 #10 to Jersey for 2021 #9 #10</t>
  </si>
  <si>
    <t>2021 Picks: No 2, Ind #2, Bou #1, Ferdon #1, Ferdon #4, Birmingham #1, Birmingham#3,Jersey #9 #10</t>
  </si>
  <si>
    <t>2021 Picks: No 9, 10, Tokyo #2, Blue #1, Boulder #3, Omaha #1, Beach City #3</t>
  </si>
  <si>
    <t>Ferdon - Cave()</t>
  </si>
  <si>
    <t>Jersey - Toledo(20-59)</t>
  </si>
  <si>
    <t>Toledo - Jersey(20-59)</t>
  </si>
  <si>
    <t>2020 Picks: No 1. No 3, No 4, no 9 no 10 Jersey 1st, Ind #2,  Delta#2,  Boulder #1, Tokyo #1</t>
  </si>
  <si>
    <t>2020 Picks: No 1st, No 2, No 3, No 10 Wixom #2, Ferdon #5, Boulder #4, Toldeo 9,10</t>
  </si>
  <si>
    <t>Logan Thomas</t>
  </si>
  <si>
    <t>Greg Ward</t>
  </si>
  <si>
    <t>Braxton Berrios</t>
  </si>
  <si>
    <t>Bryan Anger</t>
  </si>
  <si>
    <t>Kelvin Harmon</t>
  </si>
  <si>
    <t>David Blogh</t>
  </si>
  <si>
    <t>Joe Walker</t>
  </si>
  <si>
    <t>Jamie Gilian</t>
  </si>
  <si>
    <t>Ryquell Armstead</t>
  </si>
  <si>
    <t>Dru Samia</t>
  </si>
  <si>
    <t>Greg Little</t>
  </si>
  <si>
    <t>Wes Martin</t>
  </si>
  <si>
    <t>Roderick Johnson</t>
  </si>
  <si>
    <t>Chad Beebe</t>
  </si>
  <si>
    <t>Nick Williams</t>
  </si>
  <si>
    <t>Mason Crosby</t>
  </si>
  <si>
    <t>Jakobi Meyers</t>
  </si>
  <si>
    <t>Ryan Finley</t>
  </si>
  <si>
    <t>Jacob Tuioti Mariner</t>
  </si>
  <si>
    <t>Mack  Wilson</t>
  </si>
  <si>
    <t>Tyquan Lewis</t>
  </si>
  <si>
    <t>Justin Murray</t>
  </si>
  <si>
    <t>Darius Williams</t>
  </si>
  <si>
    <t>Virginia trades Tyler Eifert to London for 2020 #10</t>
  </si>
  <si>
    <t>Virginia sends Eli Manning QB to Tempe to Lawrence Guy DL</t>
  </si>
  <si>
    <t>ATL</t>
  </si>
  <si>
    <t>Dan Arnold</t>
  </si>
  <si>
    <t>Patrick Mekari</t>
  </si>
  <si>
    <t>Jake Bailey</t>
  </si>
  <si>
    <t>Zach Banner</t>
  </si>
  <si>
    <t>Marqui Christian</t>
  </si>
  <si>
    <t>Austin Seibert</t>
  </si>
  <si>
    <t>Malik Reed</t>
  </si>
  <si>
    <t>Sam Ficken</t>
  </si>
  <si>
    <t>Scotty Miller</t>
  </si>
  <si>
    <t>Khalen Saunders</t>
  </si>
  <si>
    <t>Mark Walton</t>
  </si>
  <si>
    <t>Ben Garland</t>
  </si>
  <si>
    <t>Will Grier</t>
  </si>
  <si>
    <t>Laurent Duverbey Tardiff</t>
  </si>
  <si>
    <t>Shy Tuttle</t>
  </si>
  <si>
    <t>De'Anthony Thomas</t>
  </si>
  <si>
    <t>Will Comtpon</t>
  </si>
  <si>
    <t>Devin Smith</t>
  </si>
  <si>
    <t>Dremont James</t>
  </si>
  <si>
    <t>Ryan Izzo</t>
  </si>
  <si>
    <t>James Burgess</t>
  </si>
  <si>
    <t>Mike Edwards</t>
  </si>
  <si>
    <t>MoAllie Cox</t>
  </si>
  <si>
    <t>2021 Picks: No 2, Boulder #5, Ann Arbor 8</t>
  </si>
  <si>
    <t>Ann Arbor - Tokyo(20-62)</t>
  </si>
  <si>
    <t>Tokyo Trades Donald Penn to Ann Arbor for 2021 #8</t>
  </si>
  <si>
    <t>PR SE FL</t>
  </si>
  <si>
    <t>PR WR</t>
  </si>
  <si>
    <t xml:space="preserve">2021 Picks: No 9 </t>
  </si>
  <si>
    <t>2021 Picks: No 2, No 5, Acme 9</t>
  </si>
  <si>
    <t>Acme - Vegas (20-63)</t>
  </si>
  <si>
    <t>2021 Picks: No 2, No 3 , No 10 Wixom #5</t>
  </si>
  <si>
    <t>2021 Picks: No 8,Ind 10</t>
  </si>
  <si>
    <t>Independence - Ann Arbor(20-64)</t>
  </si>
  <si>
    <t>Ann Arbor sends Bryce Callahan to Independence for 2021 #10</t>
  </si>
  <si>
    <t>Acme gets Avante Maddox Vegas gets Acme 2021 #9</t>
  </si>
  <si>
    <t>Vero Gets Brian Hill RB Feredon gets 2021 #8 and Garrett Bolles</t>
  </si>
  <si>
    <t>2021 Picks: No 2 No 6 No 8</t>
  </si>
  <si>
    <t>2021 Picks: No 1 No 2 No 4,No 5 , No 8 9 10Wixom #2, Vero #2, Vero #6, Tempe #5, Birmingham #7, Tempe #9,Indepence #3, Vero 8</t>
  </si>
  <si>
    <t>Vero - Ferdon (20-65)</t>
  </si>
  <si>
    <t>Trey Pipkins</t>
  </si>
  <si>
    <t>Column2</t>
  </si>
  <si>
    <t>Column3</t>
  </si>
  <si>
    <t>Column4</t>
  </si>
  <si>
    <t>Column5</t>
  </si>
  <si>
    <t>Column6</t>
  </si>
  <si>
    <t>Column7</t>
  </si>
  <si>
    <t>Column8</t>
  </si>
  <si>
    <t>Column9</t>
  </si>
  <si>
    <t>Column10</t>
  </si>
  <si>
    <t>Column11</t>
  </si>
  <si>
    <t>Column12</t>
  </si>
  <si>
    <t>Column13</t>
  </si>
  <si>
    <t>Devine Ozigabo HB</t>
  </si>
  <si>
    <t>Ross Dewelley</t>
  </si>
  <si>
    <t>Mike Mitchell UNC</t>
  </si>
  <si>
    <t>Tremon Smith KR</t>
  </si>
  <si>
    <t>Ryan Connelly</t>
  </si>
  <si>
    <t>Duke Riley</t>
  </si>
  <si>
    <t>Josh Rosen</t>
  </si>
  <si>
    <t>No Cut Needed</t>
  </si>
  <si>
    <t>Daniel Ross (UNC)</t>
  </si>
  <si>
    <t>Ronald Blair</t>
  </si>
  <si>
    <t>CJ Prossise</t>
  </si>
  <si>
    <t>Morgan Burnett</t>
  </si>
  <si>
    <t>Blake Cashman</t>
  </si>
  <si>
    <t>Tyler Matakevich</t>
  </si>
  <si>
    <t>NICK ALLEGRETTI </t>
  </si>
  <si>
    <t>Reggie Bonnafon</t>
  </si>
  <si>
    <t>Javorius Allen</t>
  </si>
  <si>
    <t>Balir Brown</t>
  </si>
  <si>
    <t>Justin Britt</t>
  </si>
  <si>
    <t>Cody Barton</t>
  </si>
  <si>
    <t>Hardy Nickerson</t>
  </si>
  <si>
    <t xml:space="preserve">Vin Curry </t>
  </si>
  <si>
    <t>James Hurst</t>
  </si>
  <si>
    <t>Cam Erving</t>
  </si>
  <si>
    <t>Hurst,  James</t>
  </si>
  <si>
    <t>Damian Ratley</t>
  </si>
  <si>
    <t>Christian Covington</t>
  </si>
  <si>
    <t>Isaah ford</t>
  </si>
  <si>
    <t>Johnson, Isaiah D.</t>
  </si>
  <si>
    <t>Martin,  Jake</t>
  </si>
  <si>
    <t>Jake Martin</t>
  </si>
  <si>
    <t>Craig Robertson</t>
  </si>
  <si>
    <t>Hassan Ridgeway</t>
  </si>
  <si>
    <t>TJ Clemmings</t>
  </si>
  <si>
    <t>Alex Armah</t>
  </si>
  <si>
    <t>Ricky Ortiz</t>
  </si>
  <si>
    <t>Zach Zenner</t>
  </si>
  <si>
    <t>Andrew Beck</t>
  </si>
  <si>
    <t>Damon Square</t>
  </si>
  <si>
    <t>Jared Veldheer</t>
  </si>
  <si>
    <t>Durham Smythe</t>
  </si>
  <si>
    <t>Demetrius Harris</t>
  </si>
  <si>
    <t>Antonio Hamilton</t>
  </si>
  <si>
    <t>Tim Patrick WR</t>
  </si>
  <si>
    <t>Equanemous St. Brown</t>
  </si>
  <si>
    <t>Seth Roberts</t>
  </si>
  <si>
    <t>Trey Quinn</t>
  </si>
  <si>
    <t>Vincent Taylor</t>
  </si>
  <si>
    <t>Trent Scott</t>
  </si>
  <si>
    <t>Marvin Hall</t>
  </si>
  <si>
    <t>Jarius Wright</t>
  </si>
  <si>
    <t>Lonnie Johnson Jr</t>
  </si>
  <si>
    <t>Jp Holtz</t>
  </si>
  <si>
    <t>Caleb Brantly</t>
  </si>
  <si>
    <t>Andre Smith</t>
  </si>
  <si>
    <t>C Meredith</t>
  </si>
  <si>
    <t>Jordan Berry</t>
  </si>
  <si>
    <t>Michael Palardy</t>
  </si>
  <si>
    <t>Jake Kumerow</t>
  </si>
  <si>
    <t>Tremaine Brock</t>
  </si>
  <si>
    <t>BoBo Wilson</t>
  </si>
  <si>
    <t>Akeem Spence</t>
  </si>
  <si>
    <t>Robert Griff III</t>
  </si>
  <si>
    <t>Colt Mccloy</t>
  </si>
  <si>
    <t>KeeSean Johnson</t>
  </si>
  <si>
    <t>Rashad Fenton</t>
  </si>
  <si>
    <t>Isaiah Johnson</t>
  </si>
  <si>
    <t>David Long ILB</t>
  </si>
  <si>
    <t>Quinton Rollins</t>
  </si>
  <si>
    <t>Troy Apke</t>
  </si>
  <si>
    <t>Anthony Levine</t>
  </si>
  <si>
    <t>Jaylen Holmes</t>
  </si>
  <si>
    <t>AJ Cann</t>
  </si>
  <si>
    <t>Chris Reed</t>
  </si>
  <si>
    <t>Brett Hundley</t>
  </si>
  <si>
    <t>Trevor Davis</t>
  </si>
  <si>
    <t>Luke Wilson</t>
  </si>
  <si>
    <t>Trevor Siemien</t>
  </si>
  <si>
    <t>James Ferentz</t>
  </si>
  <si>
    <t>Evan Smith</t>
  </si>
  <si>
    <t>Brandon Allen</t>
  </si>
  <si>
    <t>Wesley Woodyard</t>
  </si>
  <si>
    <t>Chris Covington</t>
  </si>
  <si>
    <t>Random Kalen Ballage</t>
  </si>
  <si>
    <t>OT G @ TE</t>
  </si>
  <si>
    <t>Lee Smith</t>
  </si>
  <si>
    <t>Dion Jordan</t>
  </si>
  <si>
    <t>Roster Fill</t>
  </si>
  <si>
    <t>QB/WR FUMBLE RATING: TENN</t>
  </si>
  <si>
    <t>Defense Alignment: 4-3 Run Defense Rating: AVG (23.5) /  Pass Defense Rating: POOR (20)</t>
  </si>
  <si>
    <t>Defense Alignment: 4-3 Run Defense Rating: AVG (25) /  Pass Defense Rating: AVG (23.5)</t>
  </si>
  <si>
    <t>QB/WR FUMBLE RATING: BUFF</t>
  </si>
  <si>
    <t>QB/WR FUMBLE RATING: Seattle</t>
  </si>
  <si>
    <t>Defense Alignment:  3-4 Run Defense Rating: GOOD (28.75) /  Pass Defense Rating: GOOD (27)</t>
  </si>
  <si>
    <t>Defense Alignment: 3-4Run Defense Rating: AVERAGE (25.25) /  Pass Defense Rating: Good(28.25)</t>
  </si>
  <si>
    <t>QB/WR FUMBLE RATING: Arizona</t>
  </si>
  <si>
    <t>Defense Alignment: 4-3 Run Defense Rating: AVG (25.5) /  Pass Defense Rating: GOOD (27)</t>
  </si>
  <si>
    <t>QB/WR FUMBLE RATING: TEN</t>
  </si>
  <si>
    <t>Defense Alignment: 3-4 Run Defense Rating: AVG (26) |  Pass Defense Rating: AVG (24)</t>
  </si>
  <si>
    <t>QB/WR FUMBLE RATING: BALT</t>
  </si>
  <si>
    <t>Defense Alignment: 4-3 Run Defense Rating: GOOD (27) /  Pass Defense Rating: AVG (24.5)</t>
  </si>
  <si>
    <t>Defense Alignment: 3-4 Run Defense Rating: POOR (22.5)  /  Pass Defense Rating: AVG (23)</t>
  </si>
  <si>
    <t>Defense Alignment: 4-3 Run Defense Rating: POOR (22.5) /  Pass Defense Rating: AVG (26.5)</t>
  </si>
  <si>
    <t>Defense Alignment: 4-3 Run Defense Rating: AVG (25) /  Pass Defense Rating: GOOD (29.5)</t>
  </si>
  <si>
    <t>Defense Alignment: 3-4 Run Defense Rating: AVG (26) /  Pass Defense Rating: AVG (23.5)</t>
  </si>
  <si>
    <t>Defense Alignment: 4-3 Run Defense Rating: EXC (30) /  Pass Defense Rating: AVG (23)</t>
  </si>
  <si>
    <t>QB/WR FUMBLE RATING: DEV</t>
  </si>
  <si>
    <t>QB/WR FUMBLE RATING: RAMS</t>
  </si>
  <si>
    <t>Defense Alignment: 3-4 Run Defense Rating: AVG (23.25) /  Pass Defense Rating: AVG (25)</t>
  </si>
  <si>
    <t>Defense Alignment: 3-4 Run Defense Rating: GOOD (30) /  Pass Defense Rating: AVG (28.5)</t>
  </si>
  <si>
    <t>Defense Alignment: 3-4 Run Defense Rating: AVG (23.75) /  Pass Defense Rating: AVG (24.25)</t>
  </si>
  <si>
    <t>QB/WR FUMBLE RATING: CLE</t>
  </si>
  <si>
    <t>Defense Alignment: 4-3 Run Defense Rating: AVG (24) /  Pass Defense Rating: AVG (24.5)</t>
  </si>
  <si>
    <t>Defense Alignment: 3-4 Run Defense Rating: GOOD (27) /  Pass Defense Rating: AVG (23)</t>
  </si>
  <si>
    <t>QB/WR FUMBLE RATING: BAL</t>
  </si>
  <si>
    <t>Defense Alignment: 4-3 Run Defense Rating: GOOD (27.5) /  Pass Defense Rating: EXC (30.5)</t>
  </si>
  <si>
    <t>QB/WR FUMBLE RATING: NEW</t>
  </si>
  <si>
    <t>Defense Alignment: 3-4 Run Defense Rating: AVG (25) /  Pass Defense Rating: AVG (24.75)</t>
  </si>
  <si>
    <t>Defense Alignment: 4-3 Run Defense Rating: Avg (23) /  Pass Defense Rating: GOOD (27.5)</t>
  </si>
  <si>
    <t>QB/WR FUMBLE RATING: NEA KR KING PUNT RETURN KING</t>
  </si>
  <si>
    <t>Original Alpha Order</t>
  </si>
  <si>
    <t>Vero - Ferdon (20-36) - Boulder (20-66)</t>
  </si>
  <si>
    <t>Tempe - Ferdon(20-49) - Boulder (20-66)</t>
  </si>
  <si>
    <t>Boulder gets TJ Edwards MLB, Michael Davis CB Chargers, 2021 #2 Vero, 2021 Tempe #5, Ed Oliver DT, Garrett Bolles OT. Ferdon gets CB Casey Hayward, MLB Luke Keuchly, OT Jake Matthews (Boulder cuts uncarded Corey Coleman)</t>
  </si>
  <si>
    <t>Defense Alignment: 4-3 Run Defense Rating:  AVG (24.5) /  Pass Defense Rating: AVG (26.5)</t>
  </si>
  <si>
    <t>Defense Alignment: 3-4 Run Defense Rating: GOOD (29) /  Pass Defense Rating: EXC (31.5)</t>
  </si>
  <si>
    <t>Tokyo Trades Michael Bennett Jr to Boulder for 2021 #5</t>
  </si>
  <si>
    <t>Nick Gates</t>
  </si>
  <si>
    <t xml:space="preserve">Tokyo gets HB-LeSean McCoy; Chandler gets HB-Rex Burkhead </t>
  </si>
  <si>
    <t>Ferdon gets TE-Josh Hill, TE/BB-Ian Thomas, Independence's 4th round pick in 2021. Independence gets TE-Ryan Izzo, TE/BB-JP Holtz, Ferdon's 3rd round pick in 2021</t>
  </si>
  <si>
    <t>Ferdon - Independence (20-68)</t>
  </si>
  <si>
    <t>Independence Ferdon (20-68)</t>
  </si>
  <si>
    <t>Defense Alignment: 4-3  Run Defense Rating: AVG (27.5) /  Pass Defense Rating: POOR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</si>
</sst>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General;\-General;"/>
    <numFmt numFmtId="165" formatCode="[$-F800]dddd\,\ mmmm\ dd\,\ yyyy"/>
  </numFmts>
  <fonts count="1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u/>
      <sz val="10"/>
      <name val="Arial"/>
      <family val="2"/>
    </font>
    <font>
      <b/>
      <u/>
      <sz val="14"/>
      <name val="Arial"/>
      <family val="2"/>
    </font>
    <font>
      <sz val="10"/>
      <name val="Arial"/>
      <family val="2"/>
    </font>
    <font>
      <b/>
      <u/>
      <sz val="16"/>
      <name val="Arial"/>
      <family val="2"/>
    </font>
    <font>
      <vertAlign val="superscript"/>
      <sz val="12"/>
      <name val="Calibri"/>
      <family val="2"/>
    </font>
    <font>
      <sz val="12"/>
      <name val="Calibri"/>
      <family val="2"/>
    </font>
    <font>
      <sz val="12"/>
      <color indexed="12"/>
      <name val="Calibri"/>
      <family val="2"/>
    </font>
    <font>
      <sz val="8"/>
      <name val="Arial Unicode MS"/>
      <family val="2"/>
    </font>
    <font>
      <sz val="8"/>
      <name val="Arial Unicode MS"/>
      <family val="2"/>
    </font>
    <font>
      <sz val="10"/>
      <color indexed="8"/>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Tahoma"/>
      <family val="2"/>
    </font>
    <font>
      <b/>
      <sz val="14"/>
      <name val="Arial"/>
      <family val="2"/>
    </font>
    <font>
      <sz val="12"/>
      <name val="Arial Black"/>
      <family val="2"/>
    </font>
    <font>
      <sz val="12"/>
      <color indexed="17"/>
      <name val="Calibri"/>
      <family val="2"/>
    </font>
    <font>
      <sz val="8"/>
      <color indexed="8"/>
      <name val="Calibri"/>
      <family val="2"/>
    </font>
    <font>
      <b/>
      <sz val="12"/>
      <color indexed="17"/>
      <name val="Calibri"/>
      <family val="2"/>
    </font>
    <font>
      <b/>
      <sz val="10"/>
      <color indexed="17"/>
      <name val="Arial"/>
      <family val="2"/>
    </font>
    <font>
      <i/>
      <sz val="10"/>
      <name val="Arial"/>
      <family val="2"/>
    </font>
    <font>
      <sz val="10"/>
      <color indexed="63"/>
      <name val="Tahoma"/>
      <family val="2"/>
    </font>
    <font>
      <b/>
      <sz val="10"/>
      <name val="Arial"/>
      <family val="2"/>
    </font>
    <font>
      <b/>
      <sz val="12"/>
      <name val="Arial Black"/>
      <family val="2"/>
    </font>
    <font>
      <b/>
      <sz val="12"/>
      <name val="Arial"/>
      <family val="2"/>
    </font>
    <font>
      <sz val="8"/>
      <name val="Verdana"/>
      <family val="2"/>
    </font>
    <font>
      <sz val="10"/>
      <name val="Arial"/>
      <family val="2"/>
    </font>
    <font>
      <sz val="10"/>
      <name val="Verdana"/>
      <family val="2"/>
    </font>
    <font>
      <sz val="10"/>
      <name val="Verdana"/>
      <family val="2"/>
    </font>
    <font>
      <sz val="14"/>
      <name val="Arial"/>
      <family val="2"/>
    </font>
    <font>
      <sz val="12"/>
      <name val="Times New Roman"/>
      <family val="1"/>
    </font>
    <font>
      <sz val="12"/>
      <name val="Times New Roman"/>
      <family val="1"/>
    </font>
    <font>
      <sz val="11"/>
      <color theme="1"/>
      <name val="Calibri"/>
      <family val="2"/>
      <scheme val="minor"/>
    </font>
    <font>
      <b/>
      <sz val="10"/>
      <color rgb="FF0070C0"/>
      <name val="Arial"/>
      <family val="2"/>
    </font>
    <font>
      <b/>
      <sz val="14"/>
      <color rgb="FF0070C0"/>
      <name val="Arial"/>
      <family val="2"/>
    </font>
    <font>
      <sz val="10"/>
      <color theme="1"/>
      <name val="Calibri"/>
      <family val="2"/>
      <scheme val="minor"/>
    </font>
    <font>
      <sz val="10"/>
      <name val="Calibri"/>
      <family val="2"/>
      <scheme val="minor"/>
    </font>
    <font>
      <b/>
      <sz val="12"/>
      <color rgb="FF009900"/>
      <name val="Calibri"/>
      <family val="2"/>
    </font>
    <font>
      <b/>
      <sz val="10"/>
      <color rgb="FF009900"/>
      <name val="Arial"/>
      <family val="2"/>
    </font>
    <font>
      <sz val="10"/>
      <color rgb="FF00B050"/>
      <name val="Arial"/>
      <family val="2"/>
    </font>
    <font>
      <sz val="8"/>
      <color theme="1"/>
      <name val="Calibri"/>
      <family val="2"/>
      <scheme val="minor"/>
    </font>
    <font>
      <b/>
      <sz val="12"/>
      <color rgb="FF00B050"/>
      <name val="Calibri"/>
      <family val="2"/>
    </font>
    <font>
      <b/>
      <sz val="10"/>
      <color rgb="FF00B050"/>
      <name val="Arial"/>
      <family val="2"/>
    </font>
    <font>
      <b/>
      <u/>
      <sz val="11"/>
      <color theme="1"/>
      <name val="Calibri"/>
      <family val="2"/>
      <scheme val="minor"/>
    </font>
    <font>
      <sz val="10"/>
      <color rgb="FF222222"/>
      <name val="Arial"/>
      <family val="2"/>
    </font>
    <font>
      <sz val="10"/>
      <color theme="1"/>
      <name val="Arial"/>
      <family val="2"/>
    </font>
    <font>
      <sz val="10"/>
      <color rgb="FFFF0000"/>
      <name val="Verdana"/>
      <family val="2"/>
    </font>
    <font>
      <sz val="10"/>
      <color theme="1"/>
      <name val="Verdana"/>
      <family val="2"/>
    </font>
    <font>
      <sz val="12"/>
      <color theme="1"/>
      <name val="Times New Roman"/>
      <family val="1"/>
    </font>
    <font>
      <sz val="11"/>
      <color rgb="FF000000"/>
      <name val="Calibri"/>
      <family val="2"/>
    </font>
    <font>
      <sz val="8"/>
      <color rgb="FF201F1E"/>
      <name val="Arial"/>
      <family val="2"/>
    </font>
    <font>
      <sz val="9"/>
      <color rgb="FF201F1E"/>
      <name val="Arial"/>
      <family val="2"/>
    </font>
    <font>
      <sz val="10"/>
      <color rgb="FF26282A"/>
      <name val="Arial"/>
      <family val="2"/>
    </font>
    <font>
      <sz val="9"/>
      <color rgb="FF201F1E"/>
      <name val="Segoe UI"/>
      <family val="2"/>
    </font>
    <font>
      <sz val="8"/>
      <color rgb="FF000000"/>
      <name val="Calibri"/>
      <family val="2"/>
    </font>
    <font>
      <sz val="9"/>
      <color rgb="FF000000"/>
      <name val="Calibri"/>
      <family val="2"/>
    </font>
    <font>
      <sz val="10"/>
      <color rgb="FF000000"/>
      <name val="Calibri"/>
      <family val="2"/>
    </font>
    <font>
      <sz val="8"/>
      <color rgb="FF000000"/>
      <name val="Arial"/>
      <family val="2"/>
    </font>
    <font>
      <sz val="12"/>
      <name val="Times New Roman"/>
      <family val="1"/>
    </font>
    <font>
      <sz val="10"/>
      <color theme="1"/>
      <name val="Arial"/>
      <family val="2"/>
    </font>
    <font>
      <sz val="8"/>
      <color rgb="FF201F1E"/>
      <name val="Georgia"/>
      <family val="1"/>
    </font>
    <font>
      <b/>
      <sz val="8"/>
      <color rgb="FF555555"/>
      <name val="Arial"/>
      <family val="2"/>
    </font>
    <font>
      <sz val="8"/>
      <name val="Arial"/>
      <family val="2"/>
    </font>
    <font>
      <sz val="8"/>
      <color rgb="FF201F1E"/>
      <name val="Segoe UI"/>
      <family val="2"/>
    </font>
    <font>
      <sz val="7"/>
      <color rgb="FF201F1E"/>
      <name val="Georgia"/>
      <family val="1"/>
    </font>
    <font>
      <vertAlign val="superscript"/>
      <sz val="9"/>
      <color rgb="FF201F1E"/>
      <name val="Arial"/>
      <family val="2"/>
    </font>
    <font>
      <sz val="7"/>
      <color rgb="FF000000"/>
      <name val="Arial"/>
      <family val="2"/>
    </font>
    <font>
      <sz val="7"/>
      <name val="Arial"/>
      <family val="2"/>
    </font>
    <font>
      <sz val="8"/>
      <color rgb="FF1D1C1D"/>
      <name val="Arial"/>
      <family val="2"/>
    </font>
    <font>
      <sz val="8"/>
      <color theme="1"/>
      <name val="Arial"/>
      <family val="2"/>
    </font>
    <font>
      <sz val="10"/>
      <color theme="1"/>
      <name val="Arial"/>
      <family val="2"/>
    </font>
    <font>
      <sz val="8"/>
      <color rgb="FF201F1E"/>
      <name val="Calibri"/>
      <family val="2"/>
    </font>
    <font>
      <sz val="8"/>
      <color theme="1"/>
      <name val="Verdana"/>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FFFFFF"/>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00B0F0"/>
        <bgColor indexed="64"/>
      </patternFill>
    </fill>
    <fill>
      <patternFill patternType="solid">
        <fgColor theme="9" tint="0.59999389629810485"/>
        <bgColor indexed="64"/>
      </patternFill>
    </fill>
    <fill>
      <patternFill patternType="solid">
        <fgColor theme="3" tint="0.59999389629810485"/>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right style="thin">
        <color indexed="64"/>
      </right>
      <top style="thin">
        <color theme="0"/>
      </top>
      <bottom style="thin">
        <color theme="0"/>
      </bottom>
      <diagonal/>
    </border>
    <border>
      <left/>
      <right style="thin">
        <color theme="0"/>
      </right>
      <top style="thin">
        <color theme="0"/>
      </top>
      <bottom/>
      <diagonal/>
    </border>
    <border>
      <left style="medium">
        <color rgb="FFD4D4D4"/>
      </left>
      <right style="medium">
        <color rgb="FFD4D4D4"/>
      </right>
      <top style="medium">
        <color rgb="FFD4D4D4"/>
      </top>
      <bottom style="medium">
        <color rgb="FFD4D4D4"/>
      </bottom>
      <diagonal/>
    </border>
    <border>
      <left style="medium">
        <color rgb="FFD4D4D4"/>
      </left>
      <right style="medium">
        <color rgb="FFD4D4D4"/>
      </right>
      <top/>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top/>
      <bottom/>
      <diagonal/>
    </border>
  </borders>
  <cellStyleXfs count="144">
    <xf numFmtId="0" fontId="0" fillId="0" borderId="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8" fillId="21" borderId="2" applyNumberFormat="0" applyAlignment="0" applyProtection="0"/>
    <xf numFmtId="0" fontId="28" fillId="21" borderId="2" applyNumberFormat="0" applyAlignment="0" applyProtection="0"/>
    <xf numFmtId="0" fontId="28" fillId="21" borderId="2"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1" fillId="0" borderId="3" applyNumberFormat="0" applyFill="0" applyAlignment="0" applyProtection="0"/>
    <xf numFmtId="0" fontId="31" fillId="0" borderId="3" applyNumberFormat="0" applyFill="0" applyAlignment="0" applyProtection="0"/>
    <xf numFmtId="0" fontId="31" fillId="0" borderId="3"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3" fillId="0" borderId="0" applyNumberFormat="0" applyFill="0" applyBorder="0" applyAlignment="0" applyProtection="0">
      <alignment vertical="top"/>
      <protection locked="0"/>
    </xf>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16" fillId="0" borderId="0"/>
    <xf numFmtId="0" fontId="1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5" fillId="0" borderId="0"/>
    <xf numFmtId="0" fontId="56" fillId="0" borderId="0"/>
    <xf numFmtId="0" fontId="55" fillId="0" borderId="0"/>
    <xf numFmtId="0" fontId="16" fillId="0" borderId="0"/>
    <xf numFmtId="0" fontId="60" fillId="0" borderId="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37" fillId="20" borderId="8" applyNumberFormat="0" applyAlignment="0" applyProtection="0"/>
    <xf numFmtId="0" fontId="37" fillId="20" borderId="8" applyNumberFormat="0" applyAlignment="0" applyProtection="0"/>
    <xf numFmtId="0" fontId="37" fillId="20" borderId="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39" fillId="0" borderId="9" applyNumberFormat="0" applyFill="0" applyAlignment="0" applyProtection="0"/>
    <xf numFmtId="0" fontId="39" fillId="0" borderId="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cellStyleXfs>
  <cellXfs count="457">
    <xf numFmtId="0" fontId="0" fillId="0" borderId="0" xfId="0"/>
    <xf numFmtId="0" fontId="14" fillId="0" borderId="0" xfId="0" applyFont="1"/>
    <xf numFmtId="49" fontId="0" fillId="0" borderId="0" xfId="0" applyNumberFormat="1"/>
    <xf numFmtId="0" fontId="0" fillId="0" borderId="0" xfId="0" applyAlignment="1">
      <alignment horizontal="left"/>
    </xf>
    <xf numFmtId="0" fontId="15" fillId="0" borderId="0" xfId="0" applyFont="1"/>
    <xf numFmtId="14" fontId="0" fillId="0" borderId="0" xfId="0" applyNumberFormat="1" applyAlignment="1">
      <alignment horizontal="left"/>
    </xf>
    <xf numFmtId="49" fontId="0" fillId="0" borderId="0" xfId="0" applyNumberFormat="1" applyAlignment="1">
      <alignment horizontal="left"/>
    </xf>
    <xf numFmtId="2" fontId="0" fillId="0" borderId="0" xfId="0" applyNumberFormat="1" applyAlignment="1">
      <alignment horizontal="right"/>
    </xf>
    <xf numFmtId="0" fontId="0" fillId="0" borderId="0" xfId="0" quotePrefix="1" applyAlignment="1">
      <alignment horizontal="left"/>
    </xf>
    <xf numFmtId="0" fontId="0" fillId="0" borderId="0" xfId="0" applyAlignment="1">
      <alignment horizontal="center"/>
    </xf>
    <xf numFmtId="0" fontId="17" fillId="0" borderId="0" xfId="0" applyFont="1" applyAlignment="1">
      <alignment horizontal="center"/>
    </xf>
    <xf numFmtId="0" fontId="16" fillId="0" borderId="0" xfId="0" applyFont="1"/>
    <xf numFmtId="0" fontId="19" fillId="0" borderId="0" xfId="0" applyFont="1" applyAlignment="1">
      <alignment horizontal="left" indent="1"/>
    </xf>
    <xf numFmtId="0" fontId="19" fillId="0" borderId="0" xfId="0" applyFont="1"/>
    <xf numFmtId="0" fontId="20" fillId="0" borderId="0" xfId="0" applyFont="1" applyAlignment="1">
      <alignment horizontal="left" indent="1"/>
    </xf>
    <xf numFmtId="0" fontId="22" fillId="0" borderId="11" xfId="0" applyNumberFormat="1" applyFont="1" applyFill="1" applyBorder="1" applyAlignment="1" applyProtection="1">
      <protection locked="0"/>
    </xf>
    <xf numFmtId="0" fontId="22" fillId="0" borderId="12" xfId="0" applyNumberFormat="1" applyFont="1" applyFill="1" applyBorder="1" applyAlignment="1" applyProtection="1">
      <alignment horizontal="center"/>
      <protection locked="0"/>
    </xf>
    <xf numFmtId="0" fontId="22" fillId="0" borderId="13" xfId="0" applyNumberFormat="1" applyFont="1" applyFill="1" applyBorder="1" applyAlignment="1" applyProtection="1">
      <protection locked="0"/>
    </xf>
    <xf numFmtId="0" fontId="22" fillId="0" borderId="14" xfId="0" applyNumberFormat="1" applyFont="1" applyFill="1" applyBorder="1" applyAlignment="1" applyProtection="1">
      <alignment horizontal="center"/>
      <protection locked="0"/>
    </xf>
    <xf numFmtId="0" fontId="22" fillId="0" borderId="15" xfId="0" applyNumberFormat="1" applyFont="1" applyFill="1" applyBorder="1" applyAlignment="1" applyProtection="1">
      <protection locked="0"/>
    </xf>
    <xf numFmtId="0" fontId="22" fillId="0" borderId="16" xfId="0" applyNumberFormat="1" applyFont="1" applyFill="1" applyBorder="1" applyAlignment="1" applyProtection="1">
      <alignment horizontal="center"/>
      <protection locked="0"/>
    </xf>
    <xf numFmtId="0" fontId="21" fillId="24" borderId="17" xfId="0" applyFont="1" applyFill="1" applyBorder="1"/>
    <xf numFmtId="0" fontId="21" fillId="0" borderId="18" xfId="0" applyFont="1" applyBorder="1"/>
    <xf numFmtId="0" fontId="21" fillId="0" borderId="19" xfId="0" applyFont="1" applyBorder="1"/>
    <xf numFmtId="0" fontId="21" fillId="0" borderId="20" xfId="0" applyFont="1" applyFill="1" applyBorder="1"/>
    <xf numFmtId="0" fontId="21" fillId="25" borderId="21" xfId="0" applyFont="1" applyFill="1" applyBorder="1"/>
    <xf numFmtId="0" fontId="21" fillId="25" borderId="10" xfId="0" applyFont="1" applyFill="1" applyBorder="1" applyAlignment="1">
      <alignment horizontal="center"/>
    </xf>
    <xf numFmtId="0" fontId="21" fillId="0" borderId="0" xfId="0" applyFont="1"/>
    <xf numFmtId="0" fontId="21" fillId="0" borderId="0" xfId="0" applyFont="1" applyAlignment="1">
      <alignment horizontal="center"/>
    </xf>
    <xf numFmtId="0" fontId="21" fillId="25" borderId="22" xfId="0" applyFont="1" applyFill="1" applyBorder="1"/>
    <xf numFmtId="0" fontId="21" fillId="26" borderId="10" xfId="0" applyFont="1" applyFill="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26" borderId="25" xfId="0" applyFont="1" applyFill="1" applyBorder="1" applyAlignment="1">
      <alignment horizontal="center"/>
    </xf>
    <xf numFmtId="0" fontId="21" fillId="0" borderId="26" xfId="0" applyFont="1" applyBorder="1" applyAlignment="1">
      <alignment horizontal="center"/>
    </xf>
    <xf numFmtId="0" fontId="21" fillId="0" borderId="27" xfId="0" applyFont="1" applyBorder="1" applyAlignment="1">
      <alignment horizontal="center"/>
    </xf>
    <xf numFmtId="0" fontId="21" fillId="25" borderId="28" xfId="0" applyFont="1" applyFill="1" applyBorder="1" applyAlignment="1">
      <alignment horizontal="center"/>
    </xf>
    <xf numFmtId="0" fontId="23" fillId="0" borderId="0" xfId="0" applyFont="1"/>
    <xf numFmtId="0" fontId="43" fillId="0" borderId="0" xfId="0" applyNumberFormat="1" applyFont="1"/>
    <xf numFmtId="0" fontId="43" fillId="0" borderId="0" xfId="0" applyNumberFormat="1" applyFont="1" applyAlignment="1">
      <alignment horizontal="right"/>
    </xf>
    <xf numFmtId="49" fontId="16" fillId="0" borderId="0" xfId="0" applyNumberFormat="1" applyFont="1" applyAlignment="1">
      <alignment horizontal="left"/>
    </xf>
    <xf numFmtId="49" fontId="16" fillId="0" borderId="0" xfId="0" applyNumberFormat="1" applyFont="1"/>
    <xf numFmtId="0" fontId="16" fillId="0" borderId="0" xfId="0" applyFont="1" applyAlignment="1">
      <alignment horizontal="left"/>
    </xf>
    <xf numFmtId="49" fontId="14" fillId="0" borderId="0" xfId="0" applyNumberFormat="1" applyFont="1" applyAlignment="1">
      <alignment horizontal="left"/>
    </xf>
    <xf numFmtId="0" fontId="0" fillId="0" borderId="0" xfId="0" applyNumberFormat="1" applyAlignment="1">
      <alignment horizontal="left"/>
    </xf>
    <xf numFmtId="0" fontId="0" fillId="0" borderId="0" xfId="0" applyNumberFormat="1"/>
    <xf numFmtId="0" fontId="15" fillId="0" borderId="0" xfId="0" applyNumberFormat="1" applyFont="1"/>
    <xf numFmtId="0" fontId="42" fillId="0" borderId="0" xfId="0" applyNumberFormat="1" applyFont="1"/>
    <xf numFmtId="0" fontId="21" fillId="24" borderId="21" xfId="0" applyNumberFormat="1" applyFont="1" applyFill="1" applyBorder="1"/>
    <xf numFmtId="0" fontId="41" fillId="0" borderId="0" xfId="0" applyNumberFormat="1" applyFont="1"/>
    <xf numFmtId="0" fontId="44" fillId="0" borderId="0" xfId="0" applyFont="1" applyAlignment="1">
      <alignment horizontal="left" indent="1"/>
    </xf>
    <xf numFmtId="0" fontId="16" fillId="0" borderId="0" xfId="0" applyFont="1" applyFill="1"/>
    <xf numFmtId="0" fontId="16" fillId="0" borderId="0" xfId="0" applyNumberFormat="1" applyFont="1" applyAlignment="1">
      <alignment horizontal="left"/>
    </xf>
    <xf numFmtId="0" fontId="45" fillId="0" borderId="0" xfId="0" applyFont="1"/>
    <xf numFmtId="0" fontId="16" fillId="0" borderId="0" xfId="0" applyNumberFormat="1" applyFont="1"/>
    <xf numFmtId="0" fontId="16" fillId="0" borderId="0" xfId="0" applyFont="1" applyFill="1" applyAlignment="1">
      <alignment horizontal="left"/>
    </xf>
    <xf numFmtId="0" fontId="0" fillId="0" borderId="0" xfId="0" applyFill="1" applyAlignment="1">
      <alignment horizontal="left"/>
    </xf>
    <xf numFmtId="0" fontId="0" fillId="0" borderId="0" xfId="0" applyFill="1"/>
    <xf numFmtId="0" fontId="0" fillId="0" borderId="0" xfId="0" applyFill="1" applyAlignment="1">
      <alignment horizontal="center"/>
    </xf>
    <xf numFmtId="0" fontId="46" fillId="0" borderId="0" xfId="0" applyFont="1" applyAlignment="1">
      <alignment horizontal="left" indent="1"/>
    </xf>
    <xf numFmtId="0" fontId="47" fillId="0" borderId="0" xfId="0" applyFont="1"/>
    <xf numFmtId="0" fontId="48" fillId="0" borderId="0" xfId="0" applyFont="1" applyFill="1" applyAlignment="1">
      <alignment horizontal="left"/>
    </xf>
    <xf numFmtId="0" fontId="48" fillId="0" borderId="0" xfId="0" applyFont="1" applyFill="1"/>
    <xf numFmtId="0" fontId="48" fillId="0" borderId="0" xfId="0" applyFont="1"/>
    <xf numFmtId="0" fontId="49" fillId="0" borderId="0" xfId="0" applyFont="1"/>
    <xf numFmtId="0" fontId="14" fillId="0" borderId="0" xfId="0" applyFont="1" applyFill="1" applyAlignment="1">
      <alignment horizontal="center"/>
    </xf>
    <xf numFmtId="49" fontId="61" fillId="0" borderId="0" xfId="0" applyNumberFormat="1" applyFont="1"/>
    <xf numFmtId="0" fontId="61" fillId="0" borderId="0" xfId="0" applyFont="1"/>
    <xf numFmtId="0" fontId="61" fillId="0" borderId="0" xfId="0" applyFont="1" applyAlignment="1">
      <alignment horizontal="left"/>
    </xf>
    <xf numFmtId="0" fontId="61" fillId="0" borderId="0" xfId="0" applyFont="1" applyFill="1" applyAlignment="1">
      <alignment horizontal="center"/>
    </xf>
    <xf numFmtId="49" fontId="61" fillId="0" borderId="0" xfId="0" applyNumberFormat="1" applyFont="1" applyAlignment="1">
      <alignment horizontal="left"/>
    </xf>
    <xf numFmtId="0" fontId="62" fillId="0" borderId="0" xfId="0" applyFont="1"/>
    <xf numFmtId="0" fontId="63" fillId="0" borderId="0" xfId="0" applyFont="1"/>
    <xf numFmtId="0" fontId="64" fillId="0" borderId="0" xfId="0" applyFont="1"/>
    <xf numFmtId="0" fontId="16" fillId="28" borderId="0" xfId="0" applyFont="1" applyFill="1"/>
    <xf numFmtId="0" fontId="21" fillId="24" borderId="17" xfId="0" applyFont="1" applyFill="1" applyBorder="1" applyAlignment="1">
      <alignment horizontal="center"/>
    </xf>
    <xf numFmtId="0" fontId="22" fillId="0" borderId="0" xfId="0" applyNumberFormat="1" applyFont="1" applyFill="1" applyBorder="1" applyAlignment="1" applyProtection="1">
      <alignment horizontal="center"/>
      <protection locked="0"/>
    </xf>
    <xf numFmtId="0" fontId="51" fillId="0" borderId="0" xfId="0" applyNumberFormat="1" applyFont="1"/>
    <xf numFmtId="0" fontId="16" fillId="0" borderId="0" xfId="110"/>
    <xf numFmtId="14" fontId="16" fillId="0" borderId="0" xfId="110" applyNumberFormat="1" applyAlignment="1">
      <alignment horizontal="left"/>
    </xf>
    <xf numFmtId="164" fontId="16" fillId="0" borderId="0" xfId="110" applyNumberFormat="1" applyAlignment="1">
      <alignment horizontal="left"/>
    </xf>
    <xf numFmtId="49" fontId="16" fillId="0" borderId="0" xfId="110" applyNumberFormat="1" applyAlignment="1">
      <alignment horizontal="left"/>
    </xf>
    <xf numFmtId="0" fontId="16" fillId="0" borderId="0" xfId="110" applyAlignment="1">
      <alignment horizontal="left"/>
    </xf>
    <xf numFmtId="14" fontId="16" fillId="0" borderId="0" xfId="110" applyNumberFormat="1" applyFont="1" applyAlignment="1">
      <alignment horizontal="left"/>
    </xf>
    <xf numFmtId="49" fontId="16" fillId="0" borderId="0" xfId="110" applyNumberFormat="1" applyFont="1" applyAlignment="1">
      <alignment horizontal="left"/>
    </xf>
    <xf numFmtId="14" fontId="16" fillId="0" borderId="0" xfId="0" applyNumberFormat="1" applyFont="1" applyAlignment="1">
      <alignment horizontal="left"/>
    </xf>
    <xf numFmtId="164" fontId="16" fillId="0" borderId="0" xfId="0" applyNumberFormat="1" applyFont="1" applyAlignment="1">
      <alignment horizontal="left"/>
    </xf>
    <xf numFmtId="0" fontId="65" fillId="0" borderId="0" xfId="0" applyFont="1" applyAlignment="1">
      <alignment horizontal="left" indent="1"/>
    </xf>
    <xf numFmtId="0" fontId="66" fillId="0" borderId="0" xfId="0" applyFont="1"/>
    <xf numFmtId="0" fontId="13" fillId="0" borderId="0" xfId="100" applyAlignment="1" applyProtection="1"/>
    <xf numFmtId="0" fontId="67" fillId="0" borderId="0" xfId="0" applyFont="1"/>
    <xf numFmtId="0" fontId="0" fillId="29" borderId="0" xfId="0" applyFill="1"/>
    <xf numFmtId="0" fontId="61" fillId="0" borderId="0" xfId="0" applyNumberFormat="1" applyFont="1" applyFill="1" applyAlignment="1">
      <alignment horizontal="center"/>
    </xf>
    <xf numFmtId="0" fontId="14" fillId="0" borderId="0" xfId="0" applyNumberFormat="1" applyFont="1" applyFill="1" applyAlignment="1">
      <alignment horizontal="center"/>
    </xf>
    <xf numFmtId="0" fontId="21" fillId="26" borderId="29" xfId="0" applyNumberFormat="1" applyFont="1" applyFill="1" applyBorder="1" applyAlignment="1">
      <alignment horizontal="center"/>
    </xf>
    <xf numFmtId="0" fontId="21" fillId="24" borderId="10" xfId="0" applyNumberFormat="1" applyFont="1" applyFill="1" applyBorder="1" applyAlignment="1">
      <alignment horizontal="center"/>
    </xf>
    <xf numFmtId="0" fontId="21" fillId="0" borderId="30" xfId="0" applyNumberFormat="1" applyFont="1" applyBorder="1" applyAlignment="1">
      <alignment horizontal="center"/>
    </xf>
    <xf numFmtId="0" fontId="21" fillId="0" borderId="31" xfId="0" applyNumberFormat="1" applyFont="1" applyBorder="1"/>
    <xf numFmtId="0" fontId="21" fillId="0" borderId="32" xfId="0" applyNumberFormat="1" applyFont="1" applyBorder="1" applyAlignment="1">
      <alignment horizontal="center"/>
    </xf>
    <xf numFmtId="0" fontId="21" fillId="0" borderId="33" xfId="0" applyNumberFormat="1" applyFont="1" applyBorder="1"/>
    <xf numFmtId="0" fontId="21" fillId="0" borderId="34" xfId="0" applyNumberFormat="1" applyFont="1" applyBorder="1" applyAlignment="1">
      <alignment horizontal="center"/>
    </xf>
    <xf numFmtId="0" fontId="21" fillId="25" borderId="21" xfId="0" applyNumberFormat="1" applyFont="1" applyFill="1" applyBorder="1"/>
    <xf numFmtId="0" fontId="21" fillId="25" borderId="10" xfId="0" applyNumberFormat="1" applyFont="1" applyFill="1" applyBorder="1" applyAlignment="1">
      <alignment horizontal="center"/>
    </xf>
    <xf numFmtId="0" fontId="21" fillId="0" borderId="0" xfId="0" applyNumberFormat="1" applyFont="1"/>
    <xf numFmtId="0" fontId="21" fillId="0" borderId="0" xfId="0" applyNumberFormat="1" applyFont="1" applyAlignment="1">
      <alignment horizontal="center"/>
    </xf>
    <xf numFmtId="0" fontId="21" fillId="24" borderId="29" xfId="0" applyNumberFormat="1" applyFont="1" applyFill="1" applyBorder="1"/>
    <xf numFmtId="0" fontId="21" fillId="0" borderId="30" xfId="0" applyNumberFormat="1" applyFont="1" applyBorder="1"/>
    <xf numFmtId="0" fontId="21" fillId="0" borderId="34" xfId="0" applyNumberFormat="1" applyFont="1" applyBorder="1"/>
    <xf numFmtId="0" fontId="21" fillId="25" borderId="35" xfId="0" applyNumberFormat="1" applyFont="1" applyFill="1" applyBorder="1"/>
    <xf numFmtId="0" fontId="21" fillId="25" borderId="35" xfId="0" applyNumberFormat="1" applyFont="1" applyFill="1" applyBorder="1" applyAlignment="1">
      <alignment horizontal="center"/>
    </xf>
    <xf numFmtId="0" fontId="68" fillId="0" borderId="0" xfId="0" applyFont="1"/>
    <xf numFmtId="0" fontId="69" fillId="0" borderId="0" xfId="0" applyFont="1" applyAlignment="1">
      <alignment horizontal="left" indent="1"/>
    </xf>
    <xf numFmtId="0" fontId="70" fillId="0" borderId="0" xfId="0" applyFont="1"/>
    <xf numFmtId="0" fontId="0" fillId="25" borderId="21" xfId="0" applyFill="1" applyBorder="1" applyAlignment="1">
      <alignment horizontal="center"/>
    </xf>
    <xf numFmtId="0" fontId="0" fillId="25" borderId="36" xfId="0" applyFill="1" applyBorder="1" applyAlignment="1">
      <alignment horizontal="center"/>
    </xf>
    <xf numFmtId="0" fontId="0" fillId="25" borderId="37" xfId="0" applyFill="1" applyBorder="1" applyAlignment="1">
      <alignment horizontal="center"/>
    </xf>
    <xf numFmtId="0" fontId="0" fillId="0" borderId="38" xfId="0" applyBorder="1" applyAlignment="1">
      <alignment horizontal="center"/>
    </xf>
    <xf numFmtId="0" fontId="0" fillId="0" borderId="21" xfId="0" applyBorder="1"/>
    <xf numFmtId="0" fontId="0" fillId="0" borderId="36" xfId="0" applyBorder="1"/>
    <xf numFmtId="0" fontId="0" fillId="0" borderId="36" xfId="0" applyBorder="1" applyAlignment="1">
      <alignment horizontal="center"/>
    </xf>
    <xf numFmtId="0" fontId="0" fillId="0" borderId="10" xfId="0" applyBorder="1"/>
    <xf numFmtId="0" fontId="0" fillId="27" borderId="38" xfId="0" applyFill="1" applyBorder="1" applyAlignment="1">
      <alignment horizontal="center"/>
    </xf>
    <xf numFmtId="0" fontId="0" fillId="0" borderId="29" xfId="0" applyBorder="1" applyAlignment="1">
      <alignment horizontal="center"/>
    </xf>
    <xf numFmtId="0" fontId="0" fillId="0" borderId="39" xfId="0" applyBorder="1"/>
    <xf numFmtId="0" fontId="0" fillId="0" borderId="40" xfId="0" applyBorder="1"/>
    <xf numFmtId="0" fontId="54" fillId="0" borderId="0" xfId="110" applyFont="1"/>
    <xf numFmtId="14" fontId="54" fillId="0" borderId="0" xfId="110" applyNumberFormat="1" applyFont="1" applyAlignment="1">
      <alignment horizontal="left"/>
    </xf>
    <xf numFmtId="49" fontId="54" fillId="0" borderId="0" xfId="110" applyNumberFormat="1" applyFont="1" applyAlignment="1">
      <alignment horizontal="left"/>
    </xf>
    <xf numFmtId="49" fontId="0" fillId="0" borderId="0" xfId="110" applyNumberFormat="1" applyFont="1" applyAlignment="1">
      <alignment horizontal="left"/>
    </xf>
    <xf numFmtId="0" fontId="0" fillId="0" borderId="0" xfId="110" applyFont="1"/>
    <xf numFmtId="164" fontId="0" fillId="0" borderId="0" xfId="110" applyNumberFormat="1" applyFont="1" applyAlignment="1">
      <alignment horizontal="left"/>
    </xf>
    <xf numFmtId="0" fontId="0" fillId="0" borderId="0" xfId="0" applyBorder="1"/>
    <xf numFmtId="0" fontId="54" fillId="0" borderId="0" xfId="0" applyFont="1"/>
    <xf numFmtId="0" fontId="0" fillId="0" borderId="41" xfId="0" applyBorder="1"/>
    <xf numFmtId="0" fontId="0" fillId="0" borderId="42" xfId="0" applyBorder="1"/>
    <xf numFmtId="0" fontId="0" fillId="0" borderId="43" xfId="0" applyBorder="1"/>
    <xf numFmtId="0" fontId="0" fillId="0" borderId="42" xfId="0" applyBorder="1" applyAlignment="1">
      <alignment horizontal="center"/>
    </xf>
    <xf numFmtId="0" fontId="0" fillId="30" borderId="0" xfId="0" applyFill="1" applyAlignment="1">
      <alignment horizontal="center"/>
    </xf>
    <xf numFmtId="0" fontId="55" fillId="0" borderId="0" xfId="124" applyFill="1" applyAlignment="1">
      <alignment horizontal="center"/>
    </xf>
    <xf numFmtId="0" fontId="55" fillId="0" borderId="0" xfId="124"/>
    <xf numFmtId="14" fontId="0" fillId="0" borderId="0" xfId="0" applyNumberFormat="1"/>
    <xf numFmtId="0" fontId="16" fillId="0" borderId="0" xfId="111"/>
    <xf numFmtId="0" fontId="16" fillId="0" borderId="0" xfId="111" applyFill="1"/>
    <xf numFmtId="0" fontId="16" fillId="0" borderId="0" xfId="110" applyFill="1"/>
    <xf numFmtId="0" fontId="56" fillId="0" borderId="0" xfId="125" applyFill="1" applyAlignment="1">
      <alignment horizontal="center"/>
    </xf>
    <xf numFmtId="0" fontId="56" fillId="0" borderId="0" xfId="125"/>
    <xf numFmtId="0" fontId="0" fillId="28" borderId="0" xfId="0" applyFill="1"/>
    <xf numFmtId="0" fontId="16" fillId="0" borderId="0" xfId="110" applyFont="1"/>
    <xf numFmtId="0" fontId="16" fillId="0" borderId="0" xfId="110" applyFont="1" applyFill="1"/>
    <xf numFmtId="0" fontId="16" fillId="29" borderId="0" xfId="0" applyFont="1" applyFill="1"/>
    <xf numFmtId="0" fontId="57" fillId="0" borderId="0" xfId="0" applyFont="1"/>
    <xf numFmtId="0" fontId="0" fillId="0" borderId="0" xfId="0" applyFont="1" applyFill="1"/>
    <xf numFmtId="0" fontId="16" fillId="0" borderId="38" xfId="0" applyFont="1" applyBorder="1" applyAlignment="1">
      <alignment horizontal="center"/>
    </xf>
    <xf numFmtId="0" fontId="0" fillId="0" borderId="0" xfId="0" quotePrefix="1" applyFont="1" applyFill="1"/>
    <xf numFmtId="0" fontId="0" fillId="29" borderId="0" xfId="0" applyFill="1"/>
    <xf numFmtId="0" fontId="60" fillId="0" borderId="0" xfId="128"/>
    <xf numFmtId="0" fontId="71" fillId="0" borderId="0" xfId="128" applyFont="1"/>
    <xf numFmtId="0" fontId="16" fillId="0" borderId="0" xfId="127" applyFont="1" applyFill="1" applyAlignment="1">
      <alignment horizontal="left"/>
    </xf>
    <xf numFmtId="0" fontId="13" fillId="0" borderId="0" xfId="100" applyFill="1" applyAlignment="1" applyProtection="1"/>
    <xf numFmtId="0" fontId="72" fillId="0" borderId="0" xfId="0" applyFont="1" applyFill="1"/>
    <xf numFmtId="0" fontId="50" fillId="0" borderId="0" xfId="0" applyFont="1" applyFill="1"/>
    <xf numFmtId="0" fontId="56" fillId="0" borderId="0" xfId="125" applyFill="1"/>
    <xf numFmtId="0" fontId="0" fillId="0" borderId="0" xfId="0" applyFont="1" applyFill="1" applyBorder="1"/>
    <xf numFmtId="0" fontId="73" fillId="31" borderId="0" xfId="0" applyFont="1" applyFill="1" applyBorder="1"/>
    <xf numFmtId="0" fontId="0" fillId="0" borderId="48" xfId="0" applyBorder="1"/>
    <xf numFmtId="0" fontId="0" fillId="0" borderId="0" xfId="0" applyAlignment="1"/>
    <xf numFmtId="0" fontId="16" fillId="0" borderId="0" xfId="111" applyFont="1"/>
    <xf numFmtId="14" fontId="0" fillId="0" borderId="0" xfId="0" quotePrefix="1" applyNumberFormat="1" applyAlignment="1">
      <alignment horizontal="center"/>
    </xf>
    <xf numFmtId="0" fontId="60" fillId="0" borderId="0" xfId="128" applyFont="1"/>
    <xf numFmtId="0" fontId="74" fillId="0" borderId="0" xfId="124" applyFont="1"/>
    <xf numFmtId="0" fontId="74" fillId="0" borderId="0" xfId="124" applyFont="1" applyFill="1"/>
    <xf numFmtId="14" fontId="16" fillId="0" borderId="0" xfId="0" quotePrefix="1" applyNumberFormat="1" applyFont="1" applyAlignment="1">
      <alignment horizontal="center"/>
    </xf>
    <xf numFmtId="0" fontId="0" fillId="0" borderId="0" xfId="0" applyBorder="1" applyAlignment="1">
      <alignment horizontal="center"/>
    </xf>
    <xf numFmtId="0" fontId="0" fillId="0" borderId="40" xfId="0" applyBorder="1" applyAlignment="1">
      <alignment horizontal="center"/>
    </xf>
    <xf numFmtId="0" fontId="0" fillId="0" borderId="44" xfId="0" applyBorder="1"/>
    <xf numFmtId="0" fontId="0" fillId="0" borderId="45" xfId="0" applyBorder="1"/>
    <xf numFmtId="49" fontId="0" fillId="0" borderId="0" xfId="0" applyNumberFormat="1" applyBorder="1" applyAlignment="1">
      <alignment horizontal="center"/>
    </xf>
    <xf numFmtId="49" fontId="0" fillId="0" borderId="0" xfId="0" applyNumberFormat="1" applyAlignment="1">
      <alignment horizontal="center"/>
    </xf>
    <xf numFmtId="0" fontId="0" fillId="0" borderId="46" xfId="0" applyBorder="1"/>
    <xf numFmtId="0" fontId="75" fillId="31" borderId="40" xfId="0" applyFont="1" applyFill="1" applyBorder="1"/>
    <xf numFmtId="0" fontId="0" fillId="0" borderId="49" xfId="0" applyBorder="1"/>
    <xf numFmtId="0" fontId="75" fillId="32" borderId="40" xfId="0" applyFont="1" applyFill="1" applyBorder="1"/>
    <xf numFmtId="0" fontId="0" fillId="0" borderId="50" xfId="0" applyBorder="1"/>
    <xf numFmtId="0" fontId="75" fillId="31" borderId="39" xfId="0" applyFont="1" applyFill="1" applyBorder="1"/>
    <xf numFmtId="0" fontId="0" fillId="0" borderId="51" xfId="0" applyBorder="1"/>
    <xf numFmtId="0" fontId="75" fillId="32" borderId="39" xfId="0" applyFont="1" applyFill="1" applyBorder="1"/>
    <xf numFmtId="0" fontId="0" fillId="0" borderId="52" xfId="0" applyBorder="1"/>
    <xf numFmtId="0" fontId="75" fillId="32" borderId="0" xfId="0" applyFont="1" applyFill="1" applyBorder="1" applyAlignment="1">
      <alignment horizontal="center"/>
    </xf>
    <xf numFmtId="0" fontId="75" fillId="31" borderId="0" xfId="0" applyFont="1" applyFill="1" applyBorder="1" applyAlignment="1">
      <alignment horizontal="center"/>
    </xf>
    <xf numFmtId="0" fontId="75" fillId="32" borderId="40" xfId="0" applyFont="1" applyFill="1" applyBorder="1" applyAlignment="1">
      <alignment horizontal="center"/>
    </xf>
    <xf numFmtId="0" fontId="75" fillId="31" borderId="40" xfId="0" applyFont="1" applyFill="1" applyBorder="1" applyAlignment="1">
      <alignment horizontal="center"/>
    </xf>
    <xf numFmtId="0" fontId="0" fillId="0" borderId="0" xfId="0" quotePrefix="1" applyFill="1"/>
    <xf numFmtId="0" fontId="16" fillId="0" borderId="39" xfId="0" applyFont="1" applyBorder="1"/>
    <xf numFmtId="0" fontId="56" fillId="0" borderId="40" xfId="125" applyFill="1" applyBorder="1"/>
    <xf numFmtId="0" fontId="56" fillId="0" borderId="39" xfId="125" applyFill="1" applyBorder="1"/>
    <xf numFmtId="0" fontId="16" fillId="0" borderId="40" xfId="0" applyFont="1" applyBorder="1"/>
    <xf numFmtId="0" fontId="16" fillId="0" borderId="49" xfId="0" applyFont="1" applyBorder="1"/>
    <xf numFmtId="0" fontId="16" fillId="27" borderId="38" xfId="0" applyFont="1" applyFill="1" applyBorder="1" applyAlignment="1">
      <alignment horizontal="center"/>
    </xf>
    <xf numFmtId="165" fontId="0" fillId="0" borderId="0" xfId="0" applyNumberFormat="1" applyAlignment="1">
      <alignment horizontal="left"/>
    </xf>
    <xf numFmtId="0" fontId="16" fillId="0" borderId="0" xfId="110" applyFont="1" applyBorder="1"/>
    <xf numFmtId="49" fontId="16" fillId="0" borderId="0" xfId="110" applyNumberFormat="1"/>
    <xf numFmtId="0" fontId="16" fillId="0" borderId="0" xfId="0" applyFont="1" applyBorder="1" applyAlignment="1">
      <alignment horizontal="center"/>
    </xf>
    <xf numFmtId="0" fontId="75" fillId="31" borderId="51" xfId="0" applyFont="1" applyFill="1" applyBorder="1"/>
    <xf numFmtId="0" fontId="75" fillId="31" borderId="49" xfId="0" applyFont="1" applyFill="1" applyBorder="1"/>
    <xf numFmtId="0" fontId="75" fillId="31" borderId="48" xfId="0" applyFont="1" applyFill="1" applyBorder="1" applyAlignment="1">
      <alignment horizontal="center"/>
    </xf>
    <xf numFmtId="0" fontId="75" fillId="31" borderId="49" xfId="0" applyFont="1" applyFill="1" applyBorder="1" applyAlignment="1">
      <alignment horizontal="center"/>
    </xf>
    <xf numFmtId="0" fontId="75" fillId="32" borderId="51" xfId="0" applyFont="1" applyFill="1" applyBorder="1"/>
    <xf numFmtId="0" fontId="75" fillId="32" borderId="49" xfId="0" applyFont="1" applyFill="1" applyBorder="1"/>
    <xf numFmtId="0" fontId="75" fillId="32" borderId="48" xfId="0" applyFont="1" applyFill="1" applyBorder="1" applyAlignment="1">
      <alignment horizontal="center"/>
    </xf>
    <xf numFmtId="0" fontId="75" fillId="32" borderId="49" xfId="0" applyFont="1" applyFill="1" applyBorder="1" applyAlignment="1">
      <alignment horizontal="center"/>
    </xf>
    <xf numFmtId="0" fontId="16" fillId="0" borderId="40" xfId="110" applyBorder="1"/>
    <xf numFmtId="0" fontId="56" fillId="0" borderId="47" xfId="125" applyFill="1" applyBorder="1"/>
    <xf numFmtId="0" fontId="0" fillId="0" borderId="49" xfId="0" applyBorder="1" applyAlignment="1">
      <alignment horizontal="center"/>
    </xf>
    <xf numFmtId="0" fontId="75" fillId="31" borderId="0" xfId="0" applyFont="1" applyFill="1" applyBorder="1"/>
    <xf numFmtId="0" fontId="0" fillId="0" borderId="48" xfId="0" applyBorder="1" applyAlignment="1">
      <alignment horizontal="center"/>
    </xf>
    <xf numFmtId="0" fontId="55" fillId="0" borderId="0" xfId="124" applyFill="1"/>
    <xf numFmtId="0" fontId="55" fillId="0" borderId="0" xfId="126"/>
    <xf numFmtId="0" fontId="55" fillId="0" borderId="0" xfId="126" applyFill="1"/>
    <xf numFmtId="0" fontId="55" fillId="0" borderId="39" xfId="126" applyBorder="1"/>
    <xf numFmtId="0" fontId="55" fillId="0" borderId="40" xfId="126" applyFill="1" applyBorder="1"/>
    <xf numFmtId="0" fontId="55" fillId="0" borderId="39" xfId="126" applyFill="1" applyBorder="1"/>
    <xf numFmtId="0" fontId="55" fillId="0" borderId="40" xfId="126" applyNumberFormat="1" applyFill="1" applyBorder="1" applyAlignment="1">
      <alignment horizontal="left"/>
    </xf>
    <xf numFmtId="0" fontId="75" fillId="32" borderId="0" xfId="0" applyFont="1" applyFill="1" applyBorder="1"/>
    <xf numFmtId="0" fontId="0" fillId="0" borderId="47" xfId="0" applyBorder="1"/>
    <xf numFmtId="0" fontId="0" fillId="0" borderId="47" xfId="0" applyBorder="1" applyAlignment="1">
      <alignment horizontal="center"/>
    </xf>
    <xf numFmtId="0" fontId="75" fillId="31" borderId="47" xfId="0" applyFont="1" applyFill="1" applyBorder="1"/>
    <xf numFmtId="0" fontId="55" fillId="0" borderId="49" xfId="126" applyFill="1" applyBorder="1"/>
    <xf numFmtId="0" fontId="55" fillId="0" borderId="40" xfId="126" applyFont="1" applyFill="1" applyBorder="1"/>
    <xf numFmtId="0" fontId="55" fillId="0" borderId="51" xfId="126" applyFill="1" applyBorder="1"/>
    <xf numFmtId="0" fontId="55" fillId="0" borderId="0" xfId="126" applyFill="1" applyBorder="1"/>
    <xf numFmtId="0" fontId="55" fillId="0" borderId="48" xfId="126" applyFill="1" applyBorder="1"/>
    <xf numFmtId="0" fontId="58" fillId="0" borderId="39" xfId="0" applyFont="1" applyBorder="1"/>
    <xf numFmtId="0" fontId="76" fillId="31" borderId="39" xfId="0" applyFont="1" applyFill="1" applyBorder="1"/>
    <xf numFmtId="0" fontId="76" fillId="32" borderId="39" xfId="0" applyFont="1" applyFill="1" applyBorder="1"/>
    <xf numFmtId="0" fontId="60" fillId="0" borderId="0" xfId="128" applyFont="1"/>
    <xf numFmtId="0" fontId="56" fillId="0" borderId="0" xfId="125" applyFill="1" applyBorder="1"/>
    <xf numFmtId="0" fontId="56" fillId="0" borderId="40" xfId="125" applyNumberFormat="1" applyFill="1" applyBorder="1" applyAlignment="1">
      <alignment horizontal="center"/>
    </xf>
    <xf numFmtId="0" fontId="77" fillId="33" borderId="53" xfId="0" applyFont="1" applyFill="1" applyBorder="1" applyAlignment="1">
      <alignment wrapText="1"/>
    </xf>
    <xf numFmtId="0" fontId="77" fillId="34" borderId="53" xfId="0" applyFont="1" applyFill="1" applyBorder="1" applyAlignment="1">
      <alignment wrapText="1"/>
    </xf>
    <xf numFmtId="0" fontId="69" fillId="34" borderId="0" xfId="0" applyFont="1" applyFill="1" applyAlignment="1">
      <alignment horizontal="left" indent="1"/>
    </xf>
    <xf numFmtId="0" fontId="19" fillId="34" borderId="0" xfId="0" applyFont="1" applyFill="1" applyAlignment="1">
      <alignment horizontal="left" indent="1"/>
    </xf>
    <xf numFmtId="0" fontId="55" fillId="0" borderId="0" xfId="125" applyFont="1" applyFill="1" applyBorder="1"/>
    <xf numFmtId="0" fontId="0" fillId="0" borderId="40" xfId="0" applyFill="1" applyBorder="1"/>
    <xf numFmtId="0" fontId="0" fillId="0" borderId="39" xfId="0" applyFill="1" applyBorder="1"/>
    <xf numFmtId="0" fontId="0" fillId="0" borderId="0" xfId="0" applyFill="1" applyBorder="1"/>
    <xf numFmtId="0" fontId="0" fillId="0" borderId="0" xfId="0" applyFill="1" applyBorder="1" applyAlignment="1">
      <alignment horizontal="center"/>
    </xf>
    <xf numFmtId="0" fontId="0" fillId="0" borderId="40" xfId="0" applyFill="1" applyBorder="1" applyAlignment="1">
      <alignment horizontal="center"/>
    </xf>
    <xf numFmtId="49" fontId="0" fillId="0" borderId="0" xfId="0" applyNumberFormat="1" applyFill="1" applyBorder="1" applyAlignment="1">
      <alignment horizontal="center"/>
    </xf>
    <xf numFmtId="0" fontId="75" fillId="0" borderId="0" xfId="0" applyFont="1" applyFill="1" applyBorder="1" applyAlignment="1">
      <alignment horizontal="center"/>
    </xf>
    <xf numFmtId="0" fontId="75" fillId="0" borderId="40" xfId="0" applyFont="1" applyFill="1" applyBorder="1" applyAlignment="1">
      <alignment horizontal="center"/>
    </xf>
    <xf numFmtId="49" fontId="0" fillId="0" borderId="0" xfId="0" applyNumberFormat="1" applyFill="1" applyAlignment="1">
      <alignment horizontal="center"/>
    </xf>
    <xf numFmtId="0" fontId="0" fillId="0" borderId="44" xfId="0" applyFill="1" applyBorder="1"/>
    <xf numFmtId="0" fontId="0" fillId="0" borderId="45" xfId="0" applyFill="1" applyBorder="1"/>
    <xf numFmtId="0" fontId="16" fillId="0" borderId="40" xfId="0" applyFont="1" applyFill="1" applyBorder="1"/>
    <xf numFmtId="0" fontId="16" fillId="0" borderId="0" xfId="0" applyFont="1" applyFill="1" applyBorder="1" applyAlignment="1">
      <alignment horizontal="center"/>
    </xf>
    <xf numFmtId="49" fontId="0" fillId="0" borderId="46" xfId="0" applyNumberFormat="1" applyFill="1" applyBorder="1" applyAlignment="1">
      <alignment horizontal="center"/>
    </xf>
    <xf numFmtId="0" fontId="0" fillId="0" borderId="46" xfId="0" applyFill="1" applyBorder="1" applyAlignment="1">
      <alignment horizontal="center"/>
    </xf>
    <xf numFmtId="0" fontId="0" fillId="0" borderId="44" xfId="0" applyFill="1" applyBorder="1" applyAlignment="1">
      <alignment horizontal="center"/>
    </xf>
    <xf numFmtId="0" fontId="75" fillId="0" borderId="48" xfId="0" applyFont="1" applyFill="1" applyBorder="1" applyAlignment="1">
      <alignment horizontal="center"/>
    </xf>
    <xf numFmtId="0" fontId="75" fillId="0" borderId="49" xfId="0" applyFont="1" applyFill="1" applyBorder="1" applyAlignment="1">
      <alignment horizontal="center"/>
    </xf>
    <xf numFmtId="0" fontId="0" fillId="0" borderId="48" xfId="0" applyFill="1" applyBorder="1" applyAlignment="1">
      <alignment horizontal="center"/>
    </xf>
    <xf numFmtId="0" fontId="0" fillId="0" borderId="49" xfId="0" applyFill="1" applyBorder="1" applyAlignment="1">
      <alignment horizontal="center"/>
    </xf>
    <xf numFmtId="0" fontId="0" fillId="0" borderId="47" xfId="0" applyFill="1" applyBorder="1"/>
    <xf numFmtId="0" fontId="55" fillId="0" borderId="0" xfId="126" applyFill="1" applyAlignment="1">
      <alignment horizontal="center"/>
    </xf>
    <xf numFmtId="0" fontId="56" fillId="0" borderId="40" xfId="125" applyFill="1" applyBorder="1" applyAlignment="1">
      <alignment horizontal="center"/>
    </xf>
    <xf numFmtId="0" fontId="56" fillId="0" borderId="0" xfId="125" applyFill="1" applyBorder="1" applyAlignment="1">
      <alignment horizontal="center"/>
    </xf>
    <xf numFmtId="0" fontId="56" fillId="0" borderId="48" xfId="125" applyFill="1" applyBorder="1" applyAlignment="1">
      <alignment horizontal="center"/>
    </xf>
    <xf numFmtId="0" fontId="56" fillId="0" borderId="49" xfId="125" applyFill="1" applyBorder="1" applyAlignment="1">
      <alignment horizontal="center"/>
    </xf>
    <xf numFmtId="0" fontId="55" fillId="0" borderId="40" xfId="126" applyFill="1" applyBorder="1" applyAlignment="1">
      <alignment horizontal="center"/>
    </xf>
    <xf numFmtId="0" fontId="55" fillId="0" borderId="0" xfId="126" applyFill="1" applyBorder="1" applyAlignment="1">
      <alignment horizontal="center"/>
    </xf>
    <xf numFmtId="49" fontId="16" fillId="0" borderId="0" xfId="110" applyNumberFormat="1" applyFill="1" applyAlignment="1">
      <alignment horizontal="center"/>
    </xf>
    <xf numFmtId="0" fontId="16" fillId="0" borderId="0" xfId="110" applyFill="1" applyAlignment="1">
      <alignment horizontal="center"/>
    </xf>
    <xf numFmtId="0" fontId="55" fillId="0" borderId="48" xfId="126" applyFill="1" applyBorder="1" applyAlignment="1">
      <alignment horizontal="center"/>
    </xf>
    <xf numFmtId="0" fontId="55" fillId="0" borderId="49" xfId="126" applyFill="1" applyBorder="1" applyAlignment="1">
      <alignment horizontal="center"/>
    </xf>
    <xf numFmtId="0" fontId="56" fillId="0" borderId="0" xfId="125" applyNumberFormat="1" applyFill="1" applyBorder="1" applyAlignment="1">
      <alignment horizontal="center"/>
    </xf>
    <xf numFmtId="0" fontId="77" fillId="33" borderId="54" xfId="0" applyFont="1" applyFill="1" applyBorder="1" applyAlignment="1">
      <alignment wrapText="1"/>
    </xf>
    <xf numFmtId="0" fontId="77" fillId="0" borderId="53" xfId="0" applyFont="1" applyFill="1" applyBorder="1" applyAlignment="1">
      <alignment wrapText="1"/>
    </xf>
    <xf numFmtId="0" fontId="16" fillId="0" borderId="0" xfId="110" applyBorder="1"/>
    <xf numFmtId="0" fontId="16" fillId="0" borderId="0" xfId="0" applyFont="1" applyFill="1" applyBorder="1"/>
    <xf numFmtId="0" fontId="77" fillId="35" borderId="53" xfId="0" applyFont="1" applyFill="1" applyBorder="1" applyAlignment="1">
      <alignment wrapText="1"/>
    </xf>
    <xf numFmtId="0" fontId="0" fillId="35" borderId="0" xfId="0" applyFill="1"/>
    <xf numFmtId="0" fontId="78" fillId="0" borderId="0" xfId="0" applyFont="1"/>
    <xf numFmtId="0" fontId="79" fillId="0" borderId="0" xfId="0" applyFont="1"/>
    <xf numFmtId="0" fontId="16" fillId="35" borderId="0" xfId="0" applyFont="1" applyFill="1"/>
    <xf numFmtId="0" fontId="80" fillId="0" borderId="0" xfId="0" applyFont="1" applyAlignment="1">
      <alignment vertical="center"/>
    </xf>
    <xf numFmtId="0" fontId="81" fillId="0" borderId="0" xfId="0" applyFont="1"/>
    <xf numFmtId="0" fontId="16" fillId="0" borderId="39" xfId="0" applyFont="1" applyFill="1" applyBorder="1"/>
    <xf numFmtId="0" fontId="59" fillId="0" borderId="47" xfId="0" applyFont="1" applyFill="1" applyBorder="1"/>
    <xf numFmtId="0" fontId="55" fillId="0" borderId="40" xfId="125" applyFont="1" applyFill="1" applyBorder="1"/>
    <xf numFmtId="0" fontId="55" fillId="0" borderId="0" xfId="124" applyBorder="1"/>
    <xf numFmtId="0" fontId="0" fillId="0" borderId="50" xfId="0" applyFill="1" applyBorder="1" applyAlignment="1">
      <alignment horizontal="center"/>
    </xf>
    <xf numFmtId="0" fontId="55" fillId="0" borderId="39" xfId="125" applyFont="1" applyFill="1" applyBorder="1"/>
    <xf numFmtId="0" fontId="56" fillId="0" borderId="0" xfId="125" applyNumberFormat="1" applyFill="1" applyAlignment="1">
      <alignment horizontal="center"/>
    </xf>
    <xf numFmtId="0" fontId="82" fillId="35" borderId="53" xfId="0" applyFont="1" applyFill="1" applyBorder="1" applyAlignment="1">
      <alignment wrapText="1"/>
    </xf>
    <xf numFmtId="0" fontId="77" fillId="35" borderId="54" xfId="0" applyFont="1" applyFill="1" applyBorder="1" applyAlignment="1">
      <alignment wrapText="1"/>
    </xf>
    <xf numFmtId="0" fontId="83" fillId="34" borderId="53" xfId="0" applyFont="1" applyFill="1" applyBorder="1" applyAlignment="1">
      <alignment wrapText="1"/>
    </xf>
    <xf numFmtId="0" fontId="82" fillId="34" borderId="53" xfId="0" applyFont="1" applyFill="1" applyBorder="1" applyAlignment="1">
      <alignment wrapText="1"/>
    </xf>
    <xf numFmtId="0" fontId="83" fillId="33" borderId="53" xfId="0" applyFont="1" applyFill="1" applyBorder="1" applyAlignment="1">
      <alignment wrapText="1"/>
    </xf>
    <xf numFmtId="0" fontId="84" fillId="35" borderId="53" xfId="0" applyFont="1" applyFill="1" applyBorder="1" applyAlignment="1">
      <alignment wrapText="1"/>
    </xf>
    <xf numFmtId="0" fontId="83" fillId="35" borderId="53" xfId="0" applyFont="1" applyFill="1" applyBorder="1" applyAlignment="1">
      <alignment wrapText="1"/>
    </xf>
    <xf numFmtId="0" fontId="84" fillId="33" borderId="53" xfId="0" applyFont="1" applyFill="1" applyBorder="1" applyAlignment="1">
      <alignment wrapText="1"/>
    </xf>
    <xf numFmtId="0" fontId="84" fillId="34" borderId="53" xfId="0" applyFont="1" applyFill="1" applyBorder="1" applyAlignment="1">
      <alignment wrapText="1"/>
    </xf>
    <xf numFmtId="0" fontId="83" fillId="0" borderId="53" xfId="0" applyFont="1" applyFill="1" applyBorder="1" applyAlignment="1">
      <alignment wrapText="1"/>
    </xf>
    <xf numFmtId="0" fontId="0" fillId="36" borderId="0" xfId="0" applyFill="1"/>
    <xf numFmtId="0" fontId="16" fillId="0" borderId="0" xfId="127" applyAlignment="1">
      <alignment horizontal="left"/>
    </xf>
    <xf numFmtId="0" fontId="85" fillId="0" borderId="0" xfId="0" applyFont="1" applyAlignment="1">
      <alignment vertical="center" wrapText="1"/>
    </xf>
    <xf numFmtId="0" fontId="85" fillId="35" borderId="0" xfId="0" applyFont="1" applyFill="1" applyAlignment="1">
      <alignment vertical="center" wrapText="1"/>
    </xf>
    <xf numFmtId="0" fontId="85" fillId="0" borderId="0" xfId="0" applyFont="1" applyFill="1" applyAlignment="1">
      <alignment vertical="center" wrapText="1"/>
    </xf>
    <xf numFmtId="0" fontId="0" fillId="0" borderId="56" xfId="0" applyBorder="1"/>
    <xf numFmtId="49" fontId="0" fillId="0" borderId="43" xfId="0" applyNumberFormat="1" applyBorder="1" applyAlignment="1">
      <alignment horizontal="center"/>
    </xf>
    <xf numFmtId="49" fontId="0" fillId="0" borderId="47" xfId="0" applyNumberFormat="1" applyBorder="1" applyAlignment="1">
      <alignment horizontal="center"/>
    </xf>
    <xf numFmtId="0" fontId="86" fillId="0" borderId="39" xfId="0" applyFont="1" applyBorder="1"/>
    <xf numFmtId="0" fontId="60" fillId="0" borderId="0" xfId="128" applyFill="1" applyAlignment="1">
      <alignment horizontal="center"/>
    </xf>
    <xf numFmtId="0" fontId="60" fillId="0" borderId="0" xfId="128" applyNumberFormat="1" applyFill="1" applyAlignment="1">
      <alignment horizontal="center"/>
    </xf>
    <xf numFmtId="0" fontId="60" fillId="0" borderId="56" xfId="128" applyFill="1" applyBorder="1"/>
    <xf numFmtId="0" fontId="60" fillId="0" borderId="39" xfId="128" applyFill="1" applyBorder="1"/>
    <xf numFmtId="0" fontId="60" fillId="0" borderId="43" xfId="128" applyFill="1" applyBorder="1"/>
    <xf numFmtId="49" fontId="60" fillId="0" borderId="43" xfId="128" applyNumberFormat="1" applyFill="1" applyBorder="1" applyAlignment="1">
      <alignment horizontal="center"/>
    </xf>
    <xf numFmtId="49" fontId="60" fillId="0" borderId="47" xfId="128" applyNumberFormat="1" applyFill="1" applyBorder="1" applyAlignment="1">
      <alignment horizontal="center"/>
    </xf>
    <xf numFmtId="0" fontId="60" fillId="0" borderId="47" xfId="128" applyFill="1" applyBorder="1" applyAlignment="1">
      <alignment horizontal="center"/>
    </xf>
    <xf numFmtId="0" fontId="60" fillId="0" borderId="57" xfId="128" applyFill="1" applyBorder="1"/>
    <xf numFmtId="49" fontId="60" fillId="0" borderId="57" xfId="128" applyNumberFormat="1" applyFill="1" applyBorder="1" applyAlignment="1">
      <alignment horizontal="center"/>
    </xf>
    <xf numFmtId="49" fontId="60" fillId="0" borderId="56" xfId="128" applyNumberFormat="1" applyFill="1" applyBorder="1" applyAlignment="1">
      <alignment horizontal="center"/>
    </xf>
    <xf numFmtId="0" fontId="60" fillId="0" borderId="56" xfId="128" applyFill="1" applyBorder="1" applyAlignment="1">
      <alignment horizontal="center"/>
    </xf>
    <xf numFmtId="0" fontId="60" fillId="0" borderId="0" xfId="128" applyFill="1" applyBorder="1" applyAlignment="1">
      <alignment horizontal="center"/>
    </xf>
    <xf numFmtId="0" fontId="60" fillId="0" borderId="0" xfId="128" applyNumberFormat="1" applyFill="1" applyBorder="1" applyAlignment="1">
      <alignment horizontal="center"/>
    </xf>
    <xf numFmtId="0" fontId="60" fillId="0" borderId="0" xfId="128" applyFill="1" applyBorder="1"/>
    <xf numFmtId="0" fontId="60" fillId="0" borderId="44" xfId="128" applyFill="1" applyBorder="1"/>
    <xf numFmtId="0" fontId="60" fillId="0" borderId="40" xfId="128" applyFill="1" applyBorder="1"/>
    <xf numFmtId="0" fontId="0" fillId="0" borderId="57" xfId="0" applyBorder="1"/>
    <xf numFmtId="0" fontId="55" fillId="0" borderId="39" xfId="124" applyBorder="1"/>
    <xf numFmtId="49" fontId="60" fillId="0" borderId="0" xfId="128" applyNumberFormat="1" applyFill="1" applyBorder="1" applyAlignment="1">
      <alignment horizontal="center"/>
    </xf>
    <xf numFmtId="49" fontId="0" fillId="0" borderId="57" xfId="0" applyNumberFormat="1" applyBorder="1" applyAlignment="1">
      <alignment horizontal="center"/>
    </xf>
    <xf numFmtId="49" fontId="0" fillId="0" borderId="56" xfId="0" applyNumberFormat="1" applyBorder="1" applyAlignment="1">
      <alignment horizontal="center"/>
    </xf>
    <xf numFmtId="0" fontId="0" fillId="0" borderId="56" xfId="0" applyBorder="1" applyAlignment="1">
      <alignment horizontal="center"/>
    </xf>
    <xf numFmtId="0" fontId="60" fillId="0" borderId="40" xfId="128" applyFill="1" applyBorder="1" applyAlignment="1">
      <alignment horizontal="center"/>
    </xf>
    <xf numFmtId="0" fontId="12" fillId="0" borderId="39" xfId="128" applyFont="1" applyFill="1" applyBorder="1"/>
    <xf numFmtId="0" fontId="0" fillId="38" borderId="0" xfId="0" applyFill="1"/>
    <xf numFmtId="0" fontId="0" fillId="0" borderId="55" xfId="0" applyBorder="1"/>
    <xf numFmtId="0" fontId="88" fillId="0" borderId="0" xfId="0" applyFont="1"/>
    <xf numFmtId="0" fontId="89" fillId="0" borderId="0" xfId="0" applyFont="1"/>
    <xf numFmtId="0" fontId="85" fillId="37" borderId="0" xfId="0" applyFont="1" applyFill="1" applyAlignment="1">
      <alignment vertical="center" wrapText="1"/>
    </xf>
    <xf numFmtId="0" fontId="16" fillId="0" borderId="0" xfId="0" applyFont="1" applyBorder="1"/>
    <xf numFmtId="0" fontId="12" fillId="0" borderId="40" xfId="128" applyFont="1" applyFill="1" applyBorder="1"/>
    <xf numFmtId="0" fontId="91" fillId="0" borderId="0" xfId="0" applyFont="1"/>
    <xf numFmtId="0" fontId="10" fillId="0" borderId="39" xfId="128" applyFont="1" applyFill="1" applyBorder="1"/>
    <xf numFmtId="0" fontId="79" fillId="0" borderId="0" xfId="0" applyFont="1" applyAlignment="1">
      <alignment vertical="center"/>
    </xf>
    <xf numFmtId="0" fontId="16" fillId="0" borderId="0" xfId="0" applyFont="1" applyAlignment="1"/>
    <xf numFmtId="0" fontId="92" fillId="0" borderId="0" xfId="0" applyFont="1" applyAlignment="1">
      <alignment vertical="center"/>
    </xf>
    <xf numFmtId="0" fontId="19" fillId="0" borderId="0" xfId="0" applyFont="1" applyAlignment="1">
      <alignment horizontal="left"/>
    </xf>
    <xf numFmtId="0" fontId="70" fillId="0" borderId="0" xfId="0" applyFont="1" applyAlignment="1"/>
    <xf numFmtId="0" fontId="66" fillId="0" borderId="0" xfId="0" applyFont="1" applyAlignment="1"/>
    <xf numFmtId="0" fontId="67" fillId="0" borderId="0" xfId="0" applyFont="1" applyAlignment="1"/>
    <xf numFmtId="0" fontId="47" fillId="0" borderId="0" xfId="0" applyFont="1" applyAlignment="1"/>
    <xf numFmtId="0" fontId="90" fillId="35" borderId="0" xfId="0" applyFont="1" applyFill="1"/>
    <xf numFmtId="0" fontId="90" fillId="0" borderId="0" xfId="0" applyFont="1"/>
    <xf numFmtId="0" fontId="0" fillId="0" borderId="0" xfId="0" applyFont="1" applyAlignment="1"/>
    <xf numFmtId="0" fontId="90" fillId="35" borderId="0" xfId="0" applyFont="1" applyFill="1" applyAlignment="1">
      <alignment vertical="center" wrapText="1"/>
    </xf>
    <xf numFmtId="0" fontId="90" fillId="0" borderId="0" xfId="0" applyFont="1" applyAlignment="1"/>
    <xf numFmtId="0" fontId="12" fillId="32" borderId="0" xfId="128" applyNumberFormat="1" applyFont="1" applyFill="1" applyBorder="1" applyAlignment="1"/>
    <xf numFmtId="0" fontId="16" fillId="0" borderId="55" xfId="110" applyBorder="1"/>
    <xf numFmtId="0" fontId="87" fillId="32" borderId="0" xfId="0" applyFont="1" applyFill="1" applyBorder="1"/>
    <xf numFmtId="0" fontId="11" fillId="0" borderId="0" xfId="128" applyNumberFormat="1" applyFont="1" applyFill="1" applyBorder="1" applyAlignment="1"/>
    <xf numFmtId="0" fontId="16" fillId="0" borderId="48" xfId="110" applyBorder="1"/>
    <xf numFmtId="0" fontId="55" fillId="0" borderId="0" xfId="125" applyFont="1" applyFill="1"/>
    <xf numFmtId="14" fontId="55" fillId="0" borderId="0" xfId="125" applyNumberFormat="1" applyFont="1" applyFill="1" applyAlignment="1">
      <alignment horizontal="left"/>
    </xf>
    <xf numFmtId="14" fontId="0" fillId="0" borderId="40" xfId="0" applyNumberFormat="1" applyBorder="1" applyAlignment="1">
      <alignment horizontal="left"/>
    </xf>
    <xf numFmtId="14" fontId="60" fillId="0" borderId="40" xfId="128" applyNumberFormat="1" applyFill="1" applyBorder="1" applyAlignment="1">
      <alignment horizontal="left"/>
    </xf>
    <xf numFmtId="14" fontId="60" fillId="0" borderId="0" xfId="128" applyNumberFormat="1" applyFill="1" applyBorder="1" applyAlignment="1">
      <alignment horizontal="left"/>
    </xf>
    <xf numFmtId="14" fontId="12" fillId="0" borderId="40" xfId="128" applyNumberFormat="1" applyFont="1" applyFill="1" applyBorder="1" applyAlignment="1">
      <alignment horizontal="left"/>
    </xf>
    <xf numFmtId="14" fontId="0" fillId="0" borderId="0" xfId="0" applyNumberFormat="1" applyBorder="1" applyAlignment="1">
      <alignment horizontal="left"/>
    </xf>
    <xf numFmtId="49" fontId="16" fillId="0" borderId="0" xfId="0" applyNumberFormat="1" applyFont="1" applyAlignment="1">
      <alignment horizontal="center"/>
    </xf>
    <xf numFmtId="14" fontId="0" fillId="0" borderId="0" xfId="0" applyNumberFormat="1" applyAlignment="1">
      <alignment horizontal="center"/>
    </xf>
    <xf numFmtId="0" fontId="94" fillId="35" borderId="0" xfId="0" applyFont="1" applyFill="1" applyAlignment="1">
      <alignment vertical="center" wrapText="1"/>
    </xf>
    <xf numFmtId="0" fontId="9" fillId="0" borderId="39" xfId="128" applyFont="1" applyFill="1" applyBorder="1"/>
    <xf numFmtId="0" fontId="9" fillId="32" borderId="55" xfId="128" applyNumberFormat="1" applyFont="1" applyFill="1" applyBorder="1" applyAlignment="1"/>
    <xf numFmtId="14" fontId="8" fillId="31" borderId="49" xfId="0" applyNumberFormat="1" applyFont="1" applyFill="1" applyBorder="1" applyAlignment="1">
      <alignment horizontal="left"/>
    </xf>
    <xf numFmtId="0" fontId="8" fillId="31" borderId="49" xfId="0" applyNumberFormat="1" applyFont="1" applyFill="1" applyBorder="1" applyAlignment="1"/>
    <xf numFmtId="0" fontId="8" fillId="31" borderId="58" xfId="0" applyNumberFormat="1" applyFont="1" applyFill="1" applyBorder="1" applyAlignment="1"/>
    <xf numFmtId="0" fontId="8" fillId="0" borderId="55" xfId="124" applyNumberFormat="1" applyFont="1" applyFill="1" applyBorder="1" applyAlignment="1"/>
    <xf numFmtId="14" fontId="8" fillId="0" borderId="49" xfId="0" applyNumberFormat="1" applyFont="1" applyFill="1" applyBorder="1" applyAlignment="1">
      <alignment horizontal="left"/>
    </xf>
    <xf numFmtId="0" fontId="73" fillId="0" borderId="43" xfId="0" applyFont="1" applyFill="1" applyBorder="1"/>
    <xf numFmtId="0" fontId="73" fillId="0" borderId="55" xfId="124" applyFont="1" applyFill="1" applyBorder="1"/>
    <xf numFmtId="0" fontId="90" fillId="0" borderId="0" xfId="0" applyFont="1" applyFill="1"/>
    <xf numFmtId="14" fontId="16" fillId="0" borderId="0" xfId="0" applyNumberFormat="1" applyFont="1" applyAlignment="1">
      <alignment horizontal="center"/>
    </xf>
    <xf numFmtId="0" fontId="95" fillId="35" borderId="0" xfId="0" applyFont="1" applyFill="1"/>
    <xf numFmtId="0" fontId="16" fillId="0" borderId="39" xfId="110" applyBorder="1"/>
    <xf numFmtId="0" fontId="96" fillId="0" borderId="0" xfId="0" applyFont="1"/>
    <xf numFmtId="0" fontId="73" fillId="32" borderId="55" xfId="0" applyFont="1" applyFill="1" applyBorder="1"/>
    <xf numFmtId="0" fontId="73" fillId="31" borderId="55" xfId="0" applyFont="1" applyFill="1" applyBorder="1"/>
    <xf numFmtId="0" fontId="60" fillId="0" borderId="45" xfId="128" applyFill="1" applyBorder="1"/>
    <xf numFmtId="49" fontId="60" fillId="0" borderId="46" xfId="128" applyNumberFormat="1" applyFill="1" applyBorder="1" applyAlignment="1">
      <alignment horizontal="center"/>
    </xf>
    <xf numFmtId="0" fontId="60" fillId="0" borderId="46" xfId="128" applyFill="1" applyBorder="1" applyAlignment="1">
      <alignment horizontal="center"/>
    </xf>
    <xf numFmtId="0" fontId="60" fillId="0" borderId="44" xfId="128" applyFill="1" applyBorder="1" applyAlignment="1">
      <alignment horizontal="center"/>
    </xf>
    <xf numFmtId="0" fontId="82" fillId="35" borderId="53" xfId="0" applyFont="1" applyFill="1" applyBorder="1" applyAlignment="1">
      <alignment horizontal="left"/>
    </xf>
    <xf numFmtId="0" fontId="73" fillId="0" borderId="0" xfId="0" applyFont="1" applyFill="1" applyBorder="1"/>
    <xf numFmtId="0" fontId="5" fillId="0" borderId="0" xfId="128" applyNumberFormat="1" applyFont="1" applyFill="1" applyBorder="1" applyAlignment="1"/>
    <xf numFmtId="0" fontId="6" fillId="0" borderId="55" xfId="128" applyNumberFormat="1" applyFont="1" applyFill="1" applyBorder="1" applyAlignment="1"/>
    <xf numFmtId="14" fontId="0" fillId="0" borderId="40" xfId="0" applyNumberFormat="1" applyBorder="1"/>
    <xf numFmtId="14" fontId="60" fillId="0" borderId="40" xfId="128" applyNumberFormat="1" applyFill="1" applyBorder="1"/>
    <xf numFmtId="14" fontId="60" fillId="0" borderId="0" xfId="128" applyNumberFormat="1" applyFill="1" applyBorder="1"/>
    <xf numFmtId="14" fontId="12" fillId="0" borderId="40" xfId="128" applyNumberFormat="1" applyFont="1" applyFill="1" applyBorder="1"/>
    <xf numFmtId="14" fontId="0" fillId="0" borderId="0" xfId="0" applyNumberFormat="1" applyBorder="1"/>
    <xf numFmtId="14" fontId="0" fillId="0" borderId="0" xfId="0" applyNumberFormat="1" applyFill="1" applyAlignment="1">
      <alignment horizontal="center"/>
    </xf>
    <xf numFmtId="0" fontId="97" fillId="0" borderId="55" xfId="0" applyFont="1" applyFill="1" applyBorder="1"/>
    <xf numFmtId="0" fontId="82" fillId="0" borderId="0" xfId="0" applyFont="1" applyFill="1" applyBorder="1" applyAlignment="1">
      <alignment wrapText="1"/>
    </xf>
    <xf numFmtId="0" fontId="96" fillId="0" borderId="0" xfId="0" applyFont="1" applyFill="1"/>
    <xf numFmtId="0" fontId="5" fillId="0" borderId="55" xfId="128" applyNumberFormat="1" applyFont="1" applyFill="1" applyBorder="1" applyAlignment="1"/>
    <xf numFmtId="0" fontId="73" fillId="0" borderId="55" xfId="0" applyFont="1" applyFill="1" applyBorder="1"/>
    <xf numFmtId="0" fontId="16" fillId="0" borderId="43" xfId="0" applyFont="1" applyBorder="1"/>
    <xf numFmtId="0" fontId="4" fillId="0" borderId="0" xfId="128" applyNumberFormat="1" applyFont="1" applyFill="1" applyBorder="1" applyAlignment="1"/>
    <xf numFmtId="0" fontId="60" fillId="0" borderId="60" xfId="128" applyFill="1" applyBorder="1"/>
    <xf numFmtId="0" fontId="16" fillId="0" borderId="43" xfId="0" applyNumberFormat="1" applyFont="1" applyBorder="1" applyAlignment="1">
      <alignment horizontal="left"/>
    </xf>
    <xf numFmtId="0" fontId="0" fillId="0" borderId="60" xfId="0" applyBorder="1"/>
    <xf numFmtId="14" fontId="16" fillId="0" borderId="40" xfId="0" applyNumberFormat="1" applyFont="1" applyBorder="1" applyAlignment="1">
      <alignment horizontal="left"/>
    </xf>
    <xf numFmtId="0" fontId="4" fillId="0" borderId="43" xfId="128" applyFont="1" applyFill="1" applyBorder="1"/>
    <xf numFmtId="0" fontId="16" fillId="0" borderId="47" xfId="0" applyNumberFormat="1" applyFont="1" applyBorder="1" applyAlignment="1">
      <alignment horizontal="left"/>
    </xf>
    <xf numFmtId="0" fontId="3" fillId="0" borderId="55" xfId="128" applyNumberFormat="1" applyFont="1" applyFill="1" applyBorder="1" applyAlignment="1"/>
    <xf numFmtId="0" fontId="3" fillId="0" borderId="0" xfId="128" applyNumberFormat="1" applyFont="1" applyFill="1" applyBorder="1" applyAlignment="1"/>
    <xf numFmtId="0" fontId="73" fillId="0" borderId="0" xfId="110" applyNumberFormat="1" applyFont="1" applyFill="1" applyBorder="1" applyAlignment="1"/>
    <xf numFmtId="14" fontId="60" fillId="0" borderId="57" xfId="128" applyNumberFormat="1" applyFill="1" applyBorder="1" applyAlignment="1">
      <alignment horizontal="left"/>
    </xf>
    <xf numFmtId="14" fontId="60" fillId="0" borderId="57" xfId="128" applyNumberFormat="1" applyFill="1" applyBorder="1"/>
    <xf numFmtId="0" fontId="3" fillId="0" borderId="43" xfId="128" applyFont="1" applyFill="1" applyBorder="1"/>
    <xf numFmtId="0" fontId="16" fillId="0" borderId="0" xfId="0" applyNumberFormat="1" applyFont="1" applyBorder="1" applyAlignment="1">
      <alignment horizontal="left"/>
    </xf>
    <xf numFmtId="0" fontId="76" fillId="0" borderId="55" xfId="0" applyFont="1" applyFill="1" applyBorder="1"/>
    <xf numFmtId="0" fontId="2" fillId="0" borderId="55" xfId="128" applyNumberFormat="1" applyFont="1" applyFill="1" applyBorder="1" applyAlignment="1"/>
    <xf numFmtId="0" fontId="1" fillId="0" borderId="0" xfId="128" applyNumberFormat="1" applyFont="1" applyFill="1" applyBorder="1" applyAlignment="1"/>
    <xf numFmtId="0" fontId="55" fillId="0" borderId="0" xfId="124" applyFill="1" applyBorder="1"/>
    <xf numFmtId="0" fontId="75" fillId="0" borderId="0" xfId="124" applyNumberFormat="1" applyFont="1" applyFill="1" applyBorder="1" applyAlignment="1"/>
    <xf numFmtId="0" fontId="90" fillId="30" borderId="0" xfId="0" applyFont="1" applyFill="1"/>
    <xf numFmtId="0" fontId="99" fillId="0" borderId="0" xfId="0" applyFont="1"/>
    <xf numFmtId="0" fontId="53" fillId="0" borderId="0" xfId="124" applyFont="1"/>
    <xf numFmtId="0" fontId="82" fillId="0" borderId="0" xfId="0" applyFont="1"/>
    <xf numFmtId="0" fontId="53" fillId="0" borderId="0" xfId="124" applyFont="1" applyFill="1"/>
    <xf numFmtId="0" fontId="90" fillId="0" borderId="0" xfId="0" applyFont="1" applyFill="1" applyBorder="1"/>
    <xf numFmtId="0" fontId="68" fillId="0" borderId="55" xfId="128" applyNumberFormat="1" applyFont="1" applyFill="1" applyBorder="1" applyAlignment="1"/>
    <xf numFmtId="0" fontId="100" fillId="0" borderId="48" xfId="124" applyNumberFormat="1" applyFont="1" applyFill="1" applyBorder="1" applyAlignment="1"/>
    <xf numFmtId="0" fontId="1" fillId="0" borderId="40" xfId="128" applyFont="1" applyFill="1" applyBorder="1"/>
    <xf numFmtId="0" fontId="61" fillId="0" borderId="0" xfId="0" applyFont="1" applyFill="1"/>
    <xf numFmtId="0" fontId="14" fillId="0" borderId="0" xfId="0" applyFont="1" applyFill="1"/>
    <xf numFmtId="0" fontId="4" fillId="0" borderId="55" xfId="128" applyNumberFormat="1" applyFont="1" applyFill="1" applyBorder="1" applyAlignment="1"/>
    <xf numFmtId="0" fontId="1" fillId="0" borderId="55" xfId="128" applyNumberFormat="1" applyFont="1" applyFill="1" applyBorder="1" applyAlignment="1"/>
    <xf numFmtId="0" fontId="7" fillId="0" borderId="55" xfId="128" applyNumberFormat="1" applyFont="1" applyFill="1" applyBorder="1" applyAlignment="1"/>
    <xf numFmtId="0" fontId="5" fillId="0" borderId="59" xfId="128" applyNumberFormat="1" applyFont="1" applyFill="1" applyBorder="1" applyAlignment="1"/>
    <xf numFmtId="0" fontId="5" fillId="0" borderId="48" xfId="128" applyNumberFormat="1" applyFont="1" applyFill="1" applyBorder="1" applyAlignment="1"/>
    <xf numFmtId="0" fontId="16" fillId="0" borderId="0" xfId="0" applyNumberFormat="1" applyFont="1" applyFill="1" applyAlignment="1">
      <alignment horizontal="left"/>
    </xf>
    <xf numFmtId="0" fontId="75" fillId="0" borderId="48" xfId="124" applyNumberFormat="1" applyFont="1" applyFill="1" applyBorder="1" applyAlignment="1"/>
    <xf numFmtId="0" fontId="73" fillId="0" borderId="55" xfId="110" applyNumberFormat="1" applyFont="1" applyFill="1" applyBorder="1" applyAlignment="1"/>
    <xf numFmtId="0" fontId="73" fillId="0" borderId="59" xfId="0" applyFont="1" applyFill="1" applyBorder="1"/>
    <xf numFmtId="0" fontId="6" fillId="0" borderId="59" xfId="128" applyNumberFormat="1" applyFont="1" applyFill="1" applyBorder="1" applyAlignment="1"/>
    <xf numFmtId="0" fontId="98" fillId="0" borderId="55" xfId="0" applyFont="1" applyFill="1" applyBorder="1"/>
    <xf numFmtId="0" fontId="21" fillId="0" borderId="10" xfId="0" applyFont="1" applyFill="1" applyBorder="1" applyAlignment="1">
      <alignment horizontal="center"/>
    </xf>
    <xf numFmtId="0" fontId="60" fillId="0" borderId="55" xfId="128" applyFill="1" applyBorder="1"/>
    <xf numFmtId="0" fontId="21" fillId="0" borderId="13" xfId="0" applyNumberFormat="1" applyFont="1" applyFill="1" applyBorder="1" applyAlignment="1" applyProtection="1">
      <protection locked="0"/>
    </xf>
    <xf numFmtId="0" fontId="52" fillId="36" borderId="0" xfId="0" applyFont="1" applyFill="1" applyAlignment="1">
      <alignment horizontal="left"/>
    </xf>
    <xf numFmtId="0" fontId="50" fillId="36" borderId="0" xfId="0" applyFont="1" applyFill="1" applyAlignment="1"/>
    <xf numFmtId="0" fontId="50" fillId="36" borderId="0" xfId="0" applyFont="1" applyFill="1" applyAlignment="1">
      <alignment horizontal="left"/>
    </xf>
  </cellXfs>
  <cellStyles count="144">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1 2" xfId="38" xr:uid="{00000000-0005-0000-0000-000025000000}"/>
    <cellStyle name="60% - Accent1 3" xfId="39" xr:uid="{00000000-0005-0000-0000-000026000000}"/>
    <cellStyle name="60% - Accent2" xfId="40" builtinId="36" customBuiltin="1"/>
    <cellStyle name="60% - Accent2 2" xfId="41" xr:uid="{00000000-0005-0000-0000-000028000000}"/>
    <cellStyle name="60% - Accent2 3" xfId="42" xr:uid="{00000000-0005-0000-0000-000029000000}"/>
    <cellStyle name="60% - Accent3" xfId="43" builtinId="40" customBuiltin="1"/>
    <cellStyle name="60% - Accent3 2" xfId="44" xr:uid="{00000000-0005-0000-0000-00002B000000}"/>
    <cellStyle name="60% - Accent3 3" xfId="45" xr:uid="{00000000-0005-0000-0000-00002C000000}"/>
    <cellStyle name="60% - Accent4" xfId="46" builtinId="44" customBuiltin="1"/>
    <cellStyle name="60% - Accent4 2" xfId="47" xr:uid="{00000000-0005-0000-0000-00002E000000}"/>
    <cellStyle name="60% - Accent4 3" xfId="48" xr:uid="{00000000-0005-0000-0000-00002F000000}"/>
    <cellStyle name="60% - Accent5" xfId="49" builtinId="48" customBuiltin="1"/>
    <cellStyle name="60% - Accent5 2" xfId="50" xr:uid="{00000000-0005-0000-0000-000031000000}"/>
    <cellStyle name="60% - Accent5 3" xfId="51" xr:uid="{00000000-0005-0000-0000-000032000000}"/>
    <cellStyle name="60% - Accent6" xfId="52" builtinId="52" customBuiltin="1"/>
    <cellStyle name="60% - Accent6 2" xfId="53" xr:uid="{00000000-0005-0000-0000-000034000000}"/>
    <cellStyle name="60% - Accent6 3" xfId="54" xr:uid="{00000000-0005-0000-0000-000035000000}"/>
    <cellStyle name="Accent1" xfId="55" builtinId="29" customBuiltin="1"/>
    <cellStyle name="Accent1 2" xfId="56" xr:uid="{00000000-0005-0000-0000-000037000000}"/>
    <cellStyle name="Accent1 3" xfId="57" xr:uid="{00000000-0005-0000-0000-000038000000}"/>
    <cellStyle name="Accent2" xfId="58" builtinId="33" customBuiltin="1"/>
    <cellStyle name="Accent2 2" xfId="59" xr:uid="{00000000-0005-0000-0000-00003A000000}"/>
    <cellStyle name="Accent2 3" xfId="60" xr:uid="{00000000-0005-0000-0000-00003B000000}"/>
    <cellStyle name="Accent3" xfId="61" builtinId="37" customBuiltin="1"/>
    <cellStyle name="Accent3 2" xfId="62" xr:uid="{00000000-0005-0000-0000-00003D000000}"/>
    <cellStyle name="Accent3 3" xfId="63" xr:uid="{00000000-0005-0000-0000-00003E000000}"/>
    <cellStyle name="Accent4" xfId="64" builtinId="41" customBuiltin="1"/>
    <cellStyle name="Accent4 2" xfId="65" xr:uid="{00000000-0005-0000-0000-000040000000}"/>
    <cellStyle name="Accent4 3" xfId="66" xr:uid="{00000000-0005-0000-0000-000041000000}"/>
    <cellStyle name="Accent5" xfId="67" builtinId="45" customBuiltin="1"/>
    <cellStyle name="Accent5 2" xfId="68" xr:uid="{00000000-0005-0000-0000-000043000000}"/>
    <cellStyle name="Accent5 3" xfId="69" xr:uid="{00000000-0005-0000-0000-000044000000}"/>
    <cellStyle name="Accent6" xfId="70" builtinId="49" customBuiltin="1"/>
    <cellStyle name="Accent6 2" xfId="71" xr:uid="{00000000-0005-0000-0000-000046000000}"/>
    <cellStyle name="Accent6 3" xfId="72" xr:uid="{00000000-0005-0000-0000-000047000000}"/>
    <cellStyle name="Bad" xfId="73" builtinId="27" customBuiltin="1"/>
    <cellStyle name="Bad 2" xfId="74" xr:uid="{00000000-0005-0000-0000-000049000000}"/>
    <cellStyle name="Bad 3" xfId="75" xr:uid="{00000000-0005-0000-0000-00004A000000}"/>
    <cellStyle name="Calculation" xfId="76" builtinId="22" customBuiltin="1"/>
    <cellStyle name="Calculation 2" xfId="77" xr:uid="{00000000-0005-0000-0000-00004C000000}"/>
    <cellStyle name="Calculation 3" xfId="78" xr:uid="{00000000-0005-0000-0000-00004D000000}"/>
    <cellStyle name="Check Cell" xfId="79" builtinId="23" customBuiltin="1"/>
    <cellStyle name="Check Cell 2" xfId="80" xr:uid="{00000000-0005-0000-0000-00004F000000}"/>
    <cellStyle name="Check Cell 3" xfId="81" xr:uid="{00000000-0005-0000-0000-000050000000}"/>
    <cellStyle name="Explanatory Text" xfId="82" builtinId="53" customBuiltin="1"/>
    <cellStyle name="Explanatory Text 2" xfId="83" xr:uid="{00000000-0005-0000-0000-000052000000}"/>
    <cellStyle name="Explanatory Text 3" xfId="84" xr:uid="{00000000-0005-0000-0000-000053000000}"/>
    <cellStyle name="Good" xfId="85" builtinId="26" customBuiltin="1"/>
    <cellStyle name="Good 2" xfId="86" xr:uid="{00000000-0005-0000-0000-000055000000}"/>
    <cellStyle name="Good 3" xfId="87" xr:uid="{00000000-0005-0000-0000-000056000000}"/>
    <cellStyle name="Heading 1" xfId="88" builtinId="16" customBuiltin="1"/>
    <cellStyle name="Heading 1 2" xfId="89" xr:uid="{00000000-0005-0000-0000-000058000000}"/>
    <cellStyle name="Heading 1 3" xfId="90" xr:uid="{00000000-0005-0000-0000-000059000000}"/>
    <cellStyle name="Heading 2" xfId="91" builtinId="17" customBuiltin="1"/>
    <cellStyle name="Heading 2 2" xfId="92" xr:uid="{00000000-0005-0000-0000-00005B000000}"/>
    <cellStyle name="Heading 2 3" xfId="93" xr:uid="{00000000-0005-0000-0000-00005C000000}"/>
    <cellStyle name="Heading 3" xfId="94" builtinId="18" customBuiltin="1"/>
    <cellStyle name="Heading 3 2" xfId="95" xr:uid="{00000000-0005-0000-0000-00005E000000}"/>
    <cellStyle name="Heading 3 3" xfId="96" xr:uid="{00000000-0005-0000-0000-00005F000000}"/>
    <cellStyle name="Heading 4" xfId="97" builtinId="19" customBuiltin="1"/>
    <cellStyle name="Heading 4 2" xfId="98" xr:uid="{00000000-0005-0000-0000-000061000000}"/>
    <cellStyle name="Heading 4 3" xfId="99" xr:uid="{00000000-0005-0000-0000-000062000000}"/>
    <cellStyle name="Hyperlink" xfId="100" builtinId="8"/>
    <cellStyle name="Input" xfId="101" builtinId="20" customBuiltin="1"/>
    <cellStyle name="Input 2" xfId="102" xr:uid="{00000000-0005-0000-0000-000065000000}"/>
    <cellStyle name="Input 3" xfId="103" xr:uid="{00000000-0005-0000-0000-000066000000}"/>
    <cellStyle name="Linked Cell" xfId="104" builtinId="24" customBuiltin="1"/>
    <cellStyle name="Linked Cell 2" xfId="105" xr:uid="{00000000-0005-0000-0000-000068000000}"/>
    <cellStyle name="Linked Cell 3" xfId="106" xr:uid="{00000000-0005-0000-0000-000069000000}"/>
    <cellStyle name="Neutral" xfId="107" builtinId="28" customBuiltin="1"/>
    <cellStyle name="Neutral 2" xfId="108" xr:uid="{00000000-0005-0000-0000-00006B000000}"/>
    <cellStyle name="Neutral 3" xfId="109" xr:uid="{00000000-0005-0000-0000-00006C000000}"/>
    <cellStyle name="Normal" xfId="0" builtinId="0"/>
    <cellStyle name="Normal 2" xfId="110" xr:uid="{00000000-0005-0000-0000-00006E000000}"/>
    <cellStyle name="Normal 2 2" xfId="111" xr:uid="{00000000-0005-0000-0000-00006F000000}"/>
    <cellStyle name="Normal 3" xfId="112" xr:uid="{00000000-0005-0000-0000-000070000000}"/>
    <cellStyle name="Normal 3 2" xfId="113" xr:uid="{00000000-0005-0000-0000-000071000000}"/>
    <cellStyle name="Normal 3 2 2" xfId="114" xr:uid="{00000000-0005-0000-0000-000072000000}"/>
    <cellStyle name="Normal 3 2 3" xfId="115" xr:uid="{00000000-0005-0000-0000-000073000000}"/>
    <cellStyle name="Normal 3 3" xfId="116" xr:uid="{00000000-0005-0000-0000-000074000000}"/>
    <cellStyle name="Normal 3 4" xfId="117" xr:uid="{00000000-0005-0000-0000-000075000000}"/>
    <cellStyle name="Normal 4" xfId="118" xr:uid="{00000000-0005-0000-0000-000076000000}"/>
    <cellStyle name="Normal 4 2" xfId="119" xr:uid="{00000000-0005-0000-0000-000077000000}"/>
    <cellStyle name="Normal 4 2 2" xfId="120" xr:uid="{00000000-0005-0000-0000-000078000000}"/>
    <cellStyle name="Normal 4 2 3" xfId="121" xr:uid="{00000000-0005-0000-0000-000079000000}"/>
    <cellStyle name="Normal 4 3" xfId="122" xr:uid="{00000000-0005-0000-0000-00007A000000}"/>
    <cellStyle name="Normal 4 4" xfId="123" xr:uid="{00000000-0005-0000-0000-00007B000000}"/>
    <cellStyle name="Normal 5" xfId="124" xr:uid="{00000000-0005-0000-0000-00007C000000}"/>
    <cellStyle name="Normal 6" xfId="125" xr:uid="{00000000-0005-0000-0000-00007D000000}"/>
    <cellStyle name="Normal 6 2" xfId="126" xr:uid="{00000000-0005-0000-0000-00007E000000}"/>
    <cellStyle name="Normal 7" xfId="127" xr:uid="{00000000-0005-0000-0000-00007F000000}"/>
    <cellStyle name="Normal 8" xfId="128" xr:uid="{00000000-0005-0000-0000-000080000000}"/>
    <cellStyle name="Note" xfId="129" builtinId="10" customBuiltin="1"/>
    <cellStyle name="Note 2" xfId="130" xr:uid="{00000000-0005-0000-0000-000082000000}"/>
    <cellStyle name="Note 3" xfId="131" xr:uid="{00000000-0005-0000-0000-000083000000}"/>
    <cellStyle name="Output" xfId="132" builtinId="21" customBuiltin="1"/>
    <cellStyle name="Output 2" xfId="133" xr:uid="{00000000-0005-0000-0000-000085000000}"/>
    <cellStyle name="Output 3" xfId="134" xr:uid="{00000000-0005-0000-0000-000086000000}"/>
    <cellStyle name="Title" xfId="135" builtinId="15" customBuiltin="1"/>
    <cellStyle name="Title 2" xfId="136" xr:uid="{00000000-0005-0000-0000-000088000000}"/>
    <cellStyle name="Title 3" xfId="137" xr:uid="{00000000-0005-0000-0000-000089000000}"/>
    <cellStyle name="Total" xfId="138" builtinId="25" customBuiltin="1"/>
    <cellStyle name="Total 2" xfId="139" xr:uid="{00000000-0005-0000-0000-00008B000000}"/>
    <cellStyle name="Total 3" xfId="140" xr:uid="{00000000-0005-0000-0000-00008C000000}"/>
    <cellStyle name="Warning Text" xfId="141" builtinId="11" customBuiltin="1"/>
    <cellStyle name="Warning Text 2" xfId="142" xr:uid="{00000000-0005-0000-0000-00008E000000}"/>
    <cellStyle name="Warning Text 3" xfId="143" xr:uid="{00000000-0005-0000-0000-00008F000000}"/>
  </cellStyles>
  <dxfs count="504">
    <dxf>
      <font>
        <color rgb="FF9C0006"/>
      </font>
      <fill>
        <patternFill>
          <bgColor rgb="FFFFC7CE"/>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rgb="FFFFFF0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ont>
        <color rgb="FF9C0006"/>
      </font>
      <fill>
        <patternFill>
          <bgColor rgb="FFFFC7CE"/>
        </patternFill>
      </fill>
    </dxf>
    <dxf>
      <fill>
        <patternFill>
          <bgColor rgb="FFFFFF00"/>
        </patternFill>
      </fill>
    </dxf>
    <dxf>
      <font>
        <color auto="1"/>
      </font>
      <fill>
        <patternFill patternType="solid">
          <fgColor indexed="64"/>
          <bgColor rgb="FFFF0000"/>
        </patternFill>
      </fill>
    </dxf>
    <dxf>
      <fill>
        <patternFill>
          <bgColor indexed="10"/>
        </patternFill>
      </fill>
    </dxf>
    <dxf>
      <fill>
        <patternFill>
          <bgColor indexed="33"/>
        </patternFill>
      </fill>
    </dxf>
    <dxf>
      <fill>
        <patternFill>
          <bgColor indexed="33"/>
        </patternFill>
      </fill>
    </dxf>
    <dxf>
      <fill>
        <patternFill>
          <bgColor indexed="4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ont>
        <color rgb="FF9C0006"/>
      </font>
      <fill>
        <patternFill patternType="solid">
          <fgColor indexed="64"/>
          <bgColor theme="3" tint="0.599993896298104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ont>
        <color rgb="FF9C0006"/>
      </font>
      <fill>
        <patternFill>
          <bgColor rgb="FFFFC7CE"/>
        </patternFill>
      </fill>
    </dxf>
    <dxf>
      <fill>
        <patternFill>
          <bgColor indexed="13"/>
        </patternFill>
      </fill>
    </dxf>
    <dxf>
      <fill>
        <patternFill>
          <bgColor indexed="11"/>
        </patternFill>
      </fill>
    </dxf>
    <dxf>
      <fill>
        <patternFill>
          <bgColor indexed="4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bottom" textRotation="0" wrapText="0" indent="0" justifyLastLine="0" shrinkToFit="0" readingOrder="0"/>
    </dxf>
    <dxf>
      <numFmt numFmtId="0" formatCode="General"/>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rgb="FFFFFFFF"/>
        </patternFill>
      </fill>
    </dxf>
    <dxf>
      <fill>
        <patternFill patternType="none">
          <bgColor indexed="65"/>
        </patternFill>
      </fill>
    </dxf>
    <dxf>
      <numFmt numFmtId="0" formatCode="General"/>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none">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none">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ill>
        <patternFill patternType="none">
          <bgColor indexed="65"/>
        </patternFill>
      </fill>
      <border diagonalUp="0" diagonalDown="0">
        <left/>
        <right style="thin">
          <color indexed="64"/>
        </right>
        <top style="thin">
          <color indexed="64"/>
        </top>
        <bottom style="thin">
          <color indexed="64"/>
        </bottom>
        <vertical/>
        <horizontal/>
      </border>
    </dxf>
    <dxf>
      <fill>
        <patternFill patternType="none">
          <bgColor indexed="65"/>
        </patternFill>
      </fill>
      <border diagonalUp="0" diagonalDown="0">
        <left/>
        <right style="thin">
          <color indexed="64"/>
        </right>
        <top style="thin">
          <color indexed="64"/>
        </top>
        <bottom style="thin">
          <color indexed="64"/>
        </bottom>
        <vertical/>
        <horizontal/>
      </border>
    </dxf>
    <dxf>
      <fill>
        <patternFill patternType="none">
          <bgColor indexed="65"/>
        </patternFill>
      </fill>
      <border diagonalUp="0" diagonalDown="0">
        <left style="thin">
          <color indexed="64"/>
        </left>
        <right style="thin">
          <color indexed="64"/>
        </right>
        <top style="thin">
          <color indexed="64"/>
        </top>
        <bottom/>
        <vertical/>
        <horizontal/>
      </border>
    </dxf>
    <dxf>
      <fill>
        <patternFill patternType="none">
          <fgColor indexed="64"/>
          <bgColor indexed="65"/>
        </patternFill>
      </fill>
      <border diagonalUp="0" diagonalDown="0">
        <left/>
        <right style="thin">
          <color indexed="64"/>
        </right>
        <top style="thin">
          <color indexed="64"/>
        </top>
        <bottom style="thin">
          <color indexed="64"/>
        </bottom>
        <vertical/>
        <horizontal/>
      </border>
    </dxf>
    <dxf>
      <fill>
        <patternFill patternType="none">
          <bgColor indexed="65"/>
        </patternFill>
      </fill>
    </dxf>
    <dxf>
      <fill>
        <patternFill patternType="none">
          <bgColor indexed="65"/>
        </patternFill>
      </fill>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fill>
        <patternFill patternType="none">
          <fgColor indexed="64"/>
          <bgColor indexed="65"/>
        </patternFill>
      </fill>
      <border diagonalUp="0" diagonalDown="0">
        <left/>
        <right style="thin">
          <color indexed="64"/>
        </right>
        <top style="thin">
          <color indexed="64"/>
        </top>
        <bottom style="thin">
          <color indexed="64"/>
        </bottom>
        <vertical/>
        <horizontal/>
      </border>
    </dxf>
    <dxf>
      <numFmt numFmtId="19" formatCode="m/d/yyyy"/>
      <border diagonalUp="0" diagonalDown="0">
        <left/>
        <right style="thin">
          <color indexed="64"/>
        </right>
        <top/>
        <bottom/>
        <vertical/>
        <horizontal/>
      </border>
    </dxf>
    <dxf>
      <numFmt numFmtId="19" formatCode="m/d/yyyy"/>
      <alignment horizontal="left" vertical="bottom" textRotation="0" wrapText="0" indent="0" justifyLastLine="0" shrinkToFit="0" readingOrder="0"/>
      <border diagonalUp="0" diagonalDown="0">
        <left/>
        <right style="thin">
          <color indexed="64"/>
        </right>
        <top/>
        <bottom/>
      </border>
    </dxf>
    <dxf>
      <fill>
        <patternFill patternType="none">
          <fgColor indexed="64"/>
          <bgColor indexed="65"/>
        </patternFill>
      </fill>
      <border diagonalUp="0" diagonalDown="0" outline="0">
        <left style="thin">
          <color indexed="64"/>
        </left>
        <right/>
        <top/>
        <bottom/>
      </border>
    </dxf>
    <dxf>
      <border diagonalUp="0" diagonalDown="0">
        <left/>
        <right style="thin">
          <color indexed="64"/>
        </right>
        <top style="thin">
          <color indexed="64"/>
        </top>
        <bottom style="thin">
          <color indexed="64"/>
        </bottom>
        <vertical/>
        <horizontal/>
      </border>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General;\-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m/d/yyyy"/>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0295EE1-C0B7-4CA3-A293-9AA47AF60B40}" name="Table1" displayName="Table1" ref="A1:M251" totalsRowShown="0" headerRowDxfId="503" dataDxfId="502">
  <autoFilter ref="A1:M251" xr:uid="{43AFDC8C-411F-4F93-9846-74E5F7CC62BD}"/>
  <sortState xmlns:xlrd2="http://schemas.microsoft.com/office/spreadsheetml/2017/richdata2" ref="A2:M251">
    <sortCondition ref="C1:C251"/>
  </sortState>
  <tableColumns count="13">
    <tableColumn id="1" xr3:uid="{6803A73D-6B08-41F4-B16A-9B982BA889B9}" name="Column1" dataDxfId="501"/>
    <tableColumn id="2" xr3:uid="{E6392D18-9F45-4FA2-966F-0DDC3E0B1D56}" name="Column2" dataCellStyle="Normal 5"/>
    <tableColumn id="3" xr3:uid="{1D15B484-BF09-449E-B282-9C9B6A0AEFFA}" name="Column3" dataDxfId="500"/>
    <tableColumn id="4" xr3:uid="{9FC51CDC-1CE2-40F2-8A3D-885C8F553BA0}" name="Column4" dataDxfId="499"/>
    <tableColumn id="5" xr3:uid="{89B6FE20-387E-4849-BCAB-96E615441177}" name="Column5" dataDxfId="498"/>
    <tableColumn id="6" xr3:uid="{947A254E-E76E-48F4-B14C-83C54A2FFF7A}" name="Column6" dataDxfId="497"/>
    <tableColumn id="7" xr3:uid="{967F7001-89A9-4935-BA0B-62EB9BA7192E}" name="Column7" dataDxfId="496"/>
    <tableColumn id="8" xr3:uid="{C680DA25-1D5B-4ADC-9FE5-46DDCC65CEA3}" name="Column8" dataDxfId="495"/>
    <tableColumn id="9" xr3:uid="{290ADF76-1DB9-467D-943B-EFBD84BD008E}" name="Column9" dataDxfId="494"/>
    <tableColumn id="10" xr3:uid="{FAB192E2-8072-4702-8D5F-9EA514C8B44C}" name="Column10" dataDxfId="493"/>
    <tableColumn id="11" xr3:uid="{E1F10E9F-F027-40DB-B7B4-C5CEB9386968}" name="Column11" dataDxfId="492"/>
    <tableColumn id="12" xr3:uid="{DC161640-A095-4558-9F37-527C2100F6D8}" name="Column12" dataDxfId="491"/>
    <tableColumn id="13" xr3:uid="{8DA1DBD1-5AF3-44A4-899A-C5FFA7B9B900}" name="Column13" dataDxfId="490"/>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N277" totalsRowShown="0" dataDxfId="489" dataCellStyle="Normal 8">
  <autoFilter ref="A1:N277" xr:uid="{00000000-0009-0000-0100-000002000000}"/>
  <sortState xmlns:xlrd2="http://schemas.microsoft.com/office/spreadsheetml/2017/richdata2" ref="A2:N277">
    <sortCondition ref="N1:N277"/>
  </sortState>
  <tableColumns count="14">
    <tableColumn id="1" xr3:uid="{00000000-0010-0000-0000-000001000000}" name="Positions" dataDxfId="488"/>
    <tableColumn id="2" xr3:uid="{00000000-0010-0000-0000-000002000000}" name="Last" dataDxfId="487" dataCellStyle="Normal 8"/>
    <tableColumn id="13" xr3:uid="{25476D10-6A13-4AA5-AB30-2DC7BA9D2053}" name="Birthday" dataDxfId="486">
      <calculatedColumnFormula>VLOOKUP(TRIM(B2),BirthdateDraft!$B$1:$O$5859,2,FALSE)</calculatedColumnFormula>
    </tableColumn>
    <tableColumn id="14" xr3:uid="{95B08AD2-7ECC-46B1-9B0A-DC25634E68CE}" name="Draft" dataDxfId="485">
      <calculatedColumnFormula>VLOOKUP(TRIM(B2),BirthdateDraft!$B$1:$O$5859,3,FALSE)</calculatedColumnFormula>
    </tableColumn>
    <tableColumn id="3" xr3:uid="{00000000-0010-0000-0000-000003000000}" name="TM" dataDxfId="484" dataCellStyle="Normal 8"/>
    <tableColumn id="4" xr3:uid="{00000000-0010-0000-0000-000004000000}" name="PosiDT $ions2" dataDxfId="483"/>
    <tableColumn id="5" xr3:uid="{00000000-0010-0000-0000-000005000000}" name="Def-Primary" dataDxfId="482"/>
    <tableColumn id="6" xr3:uid="{00000000-0010-0000-0000-000006000000}" name="Def-Secondary" dataDxfId="481"/>
    <tableColumn id="7" xr3:uid="{00000000-0010-0000-0000-000007000000}" name="PassRush" dataDxfId="480"/>
    <tableColumn id="8" xr3:uid="{00000000-0010-0000-0000-000008000000}" name="PassRush*" dataDxfId="479"/>
    <tableColumn id="9" xr3:uid="{00000000-0010-0000-0000-000009000000}" name="RunBlock-Primary" dataDxfId="478" dataCellStyle="Normal 8"/>
    <tableColumn id="10" xr3:uid="{00000000-0010-0000-0000-00000A000000}" name="RunBlock-Secondary" dataDxfId="477" dataCellStyle="Normal 8"/>
    <tableColumn id="11" xr3:uid="{00000000-0010-0000-0000-00000B000000}" name="PassBlock" dataDxfId="476" dataCellStyle="Normal 8"/>
    <tableColumn id="12" xr3:uid="{00000000-0010-0000-0000-00000C000000}" name="Team" dataDxfId="475" dataCellStyle="Normal 8">
      <calculatedColumnFormula>VLOOKUP(TRIM(B2),'Team Rosters'!$B$1:$M$3794,2,FALSE)</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16" displayName="Table16" ref="A1:L1568" totalsRowShown="0" headerRowDxfId="474" dataDxfId="473" headerRowCellStyle="Normal 6" dataCellStyle="Normal 6">
  <autoFilter ref="A1:L1568" xr:uid="{00000000-0009-0000-0100-000005000000}">
    <filterColumn colId="4">
      <filters>
        <filter val="6"/>
      </filters>
    </filterColumn>
  </autoFilter>
  <sortState xmlns:xlrd2="http://schemas.microsoft.com/office/spreadsheetml/2017/richdata2" ref="A2:L1568">
    <sortCondition ref="B1:B1568"/>
  </sortState>
  <tableColumns count="12">
    <tableColumn id="1" xr3:uid="{00000000-0010-0000-0100-000001000000}" name="Positions" dataDxfId="472" dataCellStyle="Normal 8"/>
    <tableColumn id="2" xr3:uid="{00000000-0010-0000-0100-000002000000}" name="Last" dataDxfId="471" dataCellStyle="Normal 8"/>
    <tableColumn id="3" xr3:uid="{00000000-0010-0000-0100-000003000000}" name="TM" dataDxfId="470" dataCellStyle="Normal 8"/>
    <tableColumn id="4" xr3:uid="{00000000-0010-0000-0100-000004000000}" name="PosiDT $ions2" dataDxfId="469" dataCellStyle="Normal 8"/>
    <tableColumn id="5" xr3:uid="{00000000-0010-0000-0100-000005000000}" name="Def-Primary" dataDxfId="468" dataCellStyle="Normal 8"/>
    <tableColumn id="6" xr3:uid="{00000000-0010-0000-0100-000006000000}" name="Def-Secondary" dataDxfId="467" dataCellStyle="Normal 8"/>
    <tableColumn id="7" xr3:uid="{00000000-0010-0000-0100-000007000000}" name="PassRush" dataDxfId="466" dataCellStyle="Normal 8"/>
    <tableColumn id="8" xr3:uid="{00000000-0010-0000-0100-000008000000}" name="PassRush*" dataDxfId="465" dataCellStyle="Normal 8"/>
    <tableColumn id="9" xr3:uid="{00000000-0010-0000-0100-000009000000}" name="RunBlock-Primary" dataDxfId="464" dataCellStyle="Normal 8"/>
    <tableColumn id="10" xr3:uid="{00000000-0010-0000-0100-00000A000000}" name="RunBlock-Secondary" dataDxfId="463" dataCellStyle="Normal 8"/>
    <tableColumn id="11" xr3:uid="{00000000-0010-0000-0100-00000B000000}" name="PassBlock" dataDxfId="462" dataCellStyle="Normal 8"/>
    <tableColumn id="12" xr3:uid="{00000000-0010-0000-0100-00000C000000}" name="Team" dataDxfId="461" dataCellStyle="Normal 8">
      <calculatedColumnFormula>VLOOKUP(TRIM(B2),'Team Rosters'!$B$1:$M$3794,2,FALSE)</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20F6E0D-C39B-4DB6-9BAC-C8151C17F387}" name="Table1624" displayName="Table1624" ref="A1:L1606" totalsRowShown="0" headerRowDxfId="460" dataDxfId="459" headerRowCellStyle="Normal 6" dataCellStyle="Normal 6">
  <autoFilter ref="A1:L1606" xr:uid="{00000000-0009-0000-0100-000005000000}"/>
  <sortState xmlns:xlrd2="http://schemas.microsoft.com/office/spreadsheetml/2017/richdata2" ref="A2:L1606">
    <sortCondition ref="B1:B1606"/>
  </sortState>
  <tableColumns count="12">
    <tableColumn id="1" xr3:uid="{43D66E84-2CA8-4460-B9EC-A848E74C362C}" name="Positions" dataDxfId="458" dataCellStyle="Normal 8"/>
    <tableColumn id="2" xr3:uid="{3E6AE870-81E2-46B9-92D9-55C4459D9647}" name="Last" dataDxfId="457" dataCellStyle="Normal 8"/>
    <tableColumn id="3" xr3:uid="{F804EB08-DEC6-49AF-82BA-2A64852A031F}" name="TM" dataDxfId="456" dataCellStyle="Normal 8"/>
    <tableColumn id="4" xr3:uid="{CA94D53F-AC96-49BC-9E6C-D0C3AB18DFC3}" name="PosiDT $ions2" dataDxfId="455" dataCellStyle="Normal 8"/>
    <tableColumn id="5" xr3:uid="{2CDDBD8B-B0EF-4C86-98FD-63099BB7E458}" name="Def-Primary" dataDxfId="454" dataCellStyle="Normal 8"/>
    <tableColumn id="6" xr3:uid="{61B9122E-FF76-4347-A643-BB9043246F25}" name="Def-Secondary" dataDxfId="453" dataCellStyle="Normal 8"/>
    <tableColumn id="7" xr3:uid="{8E05715C-91A1-46AA-9EAB-EFEAE5FC675E}" name="PassRush" dataDxfId="452" dataCellStyle="Normal 8"/>
    <tableColumn id="8" xr3:uid="{3A3FBFE4-1A18-46B9-AF4B-851CA02028E1}" name="PassRush*" dataDxfId="451" dataCellStyle="Normal 8"/>
    <tableColumn id="9" xr3:uid="{070E538F-1580-4993-8565-74E00C3AF001}" name="RunBlock-Primary" dataDxfId="450" dataCellStyle="Normal 8"/>
    <tableColumn id="10" xr3:uid="{CC40D48E-5A14-4E83-B1CA-F39283F2EDC8}" name="RunBlock-Secondary" dataDxfId="449" dataCellStyle="Normal 8"/>
    <tableColumn id="11" xr3:uid="{3B56F65F-46F6-4746-8259-97B6C4045901}" name="PassBlock" dataDxfId="448" dataCellStyle="Normal 8"/>
    <tableColumn id="12" xr3:uid="{DD7EBFE0-3D00-455F-8267-376D2F83FB15}" name="Team" dataDxfId="447" dataCellStyle="Normal 8">
      <calculatedColumnFormula>VLOOKUP(TRIM(B2),'Team Rosters'!$B$1:$M$3794,2,FALSE)</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167" displayName="Table167" ref="A1:L1614" totalsRowShown="0" headerRowCellStyle="Normal 6" dataCellStyle="Normal 6">
  <autoFilter ref="A1:L1614" xr:uid="{00000000-0009-0000-0100-000006000000}"/>
  <sortState xmlns:xlrd2="http://schemas.microsoft.com/office/spreadsheetml/2017/richdata2" ref="A2:L1614">
    <sortCondition ref="B1:B1614"/>
  </sortState>
  <tableColumns count="12">
    <tableColumn id="1" xr3:uid="{00000000-0010-0000-0200-000001000000}" name="Positions" dataCellStyle="Normal 8"/>
    <tableColumn id="2" xr3:uid="{00000000-0010-0000-0200-000002000000}" name="Last" dataCellStyle="Normal 8"/>
    <tableColumn id="3" xr3:uid="{00000000-0010-0000-0200-000003000000}" name="TM" dataCellStyle="Normal 8"/>
    <tableColumn id="4" xr3:uid="{00000000-0010-0000-0200-000004000000}" name="PosiDT $ions2" dataCellStyle="Normal 8"/>
    <tableColumn id="5" xr3:uid="{00000000-0010-0000-0200-000005000000}" name="Def-Primary" dataCellStyle="Normal 8"/>
    <tableColumn id="6" xr3:uid="{00000000-0010-0000-0200-000006000000}" name="Def-Secondary" dataCellStyle="Normal 8"/>
    <tableColumn id="7" xr3:uid="{00000000-0010-0000-0200-000007000000}" name="PassRush" dataCellStyle="Normal 8"/>
    <tableColumn id="8" xr3:uid="{00000000-0010-0000-0200-000008000000}" name="PassRush*" dataCellStyle="Normal 8"/>
    <tableColumn id="9" xr3:uid="{00000000-0010-0000-0200-000009000000}" name="RunBlock-Primary" dataCellStyle="Normal 8"/>
    <tableColumn id="10" xr3:uid="{00000000-0010-0000-0200-00000A000000}" name="RunBlock-Secondary" dataCellStyle="Normal 8"/>
    <tableColumn id="11" xr3:uid="{00000000-0010-0000-0200-00000B000000}" name="PassBlock" dataCellStyle="Normal 8"/>
    <tableColumn id="12" xr3:uid="{00000000-0010-0000-0200-00000C000000}" name="Column1" dataDxfId="446" dataCellStyle="Normal 8">
      <calculatedColumnFormula>VLOOKUP(TRIM(B2),'Team Rosters'!$B$1:$M$3794,2,FALSE)</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forbin@prodigy.net" TargetMode="External"/><Relationship Id="rId13" Type="http://schemas.openxmlformats.org/officeDocument/2006/relationships/hyperlink" Target="tel:763%20634-1353" TargetMode="External"/><Relationship Id="rId18" Type="http://schemas.openxmlformats.org/officeDocument/2006/relationships/hyperlink" Target="tel:302-367-5431" TargetMode="External"/><Relationship Id="rId3" Type="http://schemas.openxmlformats.org/officeDocument/2006/relationships/hyperlink" Target="mailto:seahawk10@gmail.com" TargetMode="External"/><Relationship Id="rId21" Type="http://schemas.openxmlformats.org/officeDocument/2006/relationships/hyperlink" Target="mailto:e@rontoe.com" TargetMode="External"/><Relationship Id="rId7" Type="http://schemas.openxmlformats.org/officeDocument/2006/relationships/hyperlink" Target="mailto:a2apollos@aol.com" TargetMode="External"/><Relationship Id="rId12" Type="http://schemas.openxmlformats.org/officeDocument/2006/relationships/hyperlink" Target="mailto:worldb21@gmail.com" TargetMode="External"/><Relationship Id="rId17" Type="http://schemas.openxmlformats.org/officeDocument/2006/relationships/hyperlink" Target="mailto:dvandeven5@gmail.com" TargetMode="External"/><Relationship Id="rId2" Type="http://schemas.openxmlformats.org/officeDocument/2006/relationships/hyperlink" Target="mailto:longshot18@cox.net" TargetMode="External"/><Relationship Id="rId16" Type="http://schemas.openxmlformats.org/officeDocument/2006/relationships/hyperlink" Target="mailto:dave_g46@yahoo.com" TargetMode="External"/><Relationship Id="rId20" Type="http://schemas.openxmlformats.org/officeDocument/2006/relationships/hyperlink" Target="mailto:bobgough1966@yahoo.com" TargetMode="External"/><Relationship Id="rId1" Type="http://schemas.openxmlformats.org/officeDocument/2006/relationships/hyperlink" Target="mailto:one8thmile_2@yahoo.com" TargetMode="External"/><Relationship Id="rId6" Type="http://schemas.openxmlformats.org/officeDocument/2006/relationships/hyperlink" Target="mailto:coachbutch02@msn.com" TargetMode="External"/><Relationship Id="rId11" Type="http://schemas.openxmlformats.org/officeDocument/2006/relationships/hyperlink" Target="mailto:jasonowens81@yahoo.com" TargetMode="External"/><Relationship Id="rId5" Type="http://schemas.openxmlformats.org/officeDocument/2006/relationships/hyperlink" Target="mailto:ajp711@yahoo.com" TargetMode="External"/><Relationship Id="rId15" Type="http://schemas.openxmlformats.org/officeDocument/2006/relationships/hyperlink" Target="mailto:jodysuperbowlbound@yahoo.com" TargetMode="External"/><Relationship Id="rId23" Type="http://schemas.openxmlformats.org/officeDocument/2006/relationships/printerSettings" Target="../printerSettings/printerSettings8.bin"/><Relationship Id="rId10" Type="http://schemas.openxmlformats.org/officeDocument/2006/relationships/hyperlink" Target="mailto:mrnicholas93@yahoo.com" TargetMode="External"/><Relationship Id="rId19" Type="http://schemas.openxmlformats.org/officeDocument/2006/relationships/hyperlink" Target="mailto:rosesabl@yahoo.com" TargetMode="External"/><Relationship Id="rId4" Type="http://schemas.openxmlformats.org/officeDocument/2006/relationships/hyperlink" Target="mailto:kmoubray@aol.com" TargetMode="External"/><Relationship Id="rId9" Type="http://schemas.openxmlformats.org/officeDocument/2006/relationships/hyperlink" Target="mailto:riverdoeg14@outlook.com" TargetMode="External"/><Relationship Id="rId14" Type="http://schemas.openxmlformats.org/officeDocument/2006/relationships/hyperlink" Target="mailto:desertelitesoccer7@yahoo.com" TargetMode="External"/><Relationship Id="rId22" Type="http://schemas.openxmlformats.org/officeDocument/2006/relationships/hyperlink" Target="mailto:bobmittleman@gmail.co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V1685"/>
  <sheetViews>
    <sheetView tabSelected="1" topLeftCell="A1471" workbookViewId="0">
      <selection activeCell="N1488" sqref="N1488"/>
    </sheetView>
  </sheetViews>
  <sheetFormatPr defaultColWidth="8.85546875" defaultRowHeight="12.75"/>
  <cols>
    <col min="1" max="1" width="15.42578125" style="45" customWidth="1"/>
    <col min="2" max="2" width="25.140625" style="57" bestFit="1" customWidth="1"/>
    <col min="3" max="3" width="6.42578125" customWidth="1"/>
    <col min="4" max="4" width="12.5703125" bestFit="1" customWidth="1"/>
    <col min="5" max="5" width="11.42578125" bestFit="1" customWidth="1"/>
    <col min="6" max="6" width="6.5703125" customWidth="1"/>
    <col min="7" max="7" width="7.140625" style="45" customWidth="1"/>
    <col min="8" max="8" width="6.5703125" style="45" customWidth="1"/>
    <col min="9" max="10" width="8.42578125" style="45" customWidth="1"/>
    <col min="11" max="11" width="6.85546875" style="45" customWidth="1"/>
    <col min="12" max="12" width="7.5703125" style="45" customWidth="1"/>
    <col min="13" max="13" width="7.140625" style="45" customWidth="1"/>
    <col min="14" max="14" width="38.42578125" style="2" bestFit="1" customWidth="1"/>
    <col min="15" max="15" width="58.42578125" style="2" bestFit="1" customWidth="1"/>
    <col min="16" max="18" width="45.42578125" style="2" customWidth="1"/>
    <col min="19" max="19" width="56.140625" style="2" customWidth="1"/>
    <col min="20" max="20" width="11.42578125" customWidth="1"/>
    <col min="21" max="21" width="10.42578125" bestFit="1" customWidth="1"/>
    <col min="22" max="22" width="56.140625" customWidth="1"/>
    <col min="23" max="23" width="10.140625" customWidth="1"/>
    <col min="24" max="24" width="7.5703125" bestFit="1" customWidth="1"/>
    <col min="25" max="25" width="75.42578125" customWidth="1"/>
    <col min="26" max="26" width="11.42578125" customWidth="1"/>
    <col min="27" max="27" width="8.140625" style="3" bestFit="1" customWidth="1"/>
    <col min="28" max="28" width="39.85546875" style="3" customWidth="1"/>
  </cols>
  <sheetData>
    <row r="1" spans="1:33" s="67" customFormat="1" ht="18">
      <c r="A1" s="69" t="s">
        <v>805</v>
      </c>
      <c r="B1" s="438" t="s">
        <v>1945</v>
      </c>
      <c r="D1" s="70" t="s">
        <v>555</v>
      </c>
      <c r="E1" s="70" t="s">
        <v>1946</v>
      </c>
      <c r="F1" s="70" t="s">
        <v>3603</v>
      </c>
      <c r="G1" s="92" t="s">
        <v>723</v>
      </c>
      <c r="H1" s="92" t="s">
        <v>724</v>
      </c>
      <c r="I1" s="92" t="s">
        <v>725</v>
      </c>
      <c r="J1" s="92" t="s">
        <v>726</v>
      </c>
      <c r="K1" s="92" t="s">
        <v>727</v>
      </c>
      <c r="L1" s="92" t="s">
        <v>728</v>
      </c>
      <c r="M1" s="92" t="s">
        <v>729</v>
      </c>
      <c r="N1" s="66"/>
      <c r="O1" s="66"/>
      <c r="P1" s="71"/>
      <c r="Q1" s="66"/>
      <c r="R1" s="66"/>
      <c r="T1" s="66"/>
      <c r="U1" s="66"/>
      <c r="W1" s="66"/>
      <c r="X1" s="66"/>
      <c r="AA1" s="66"/>
      <c r="AF1" s="68"/>
      <c r="AG1" s="68"/>
    </row>
    <row r="2" spans="1:33" ht="15" customHeight="1">
      <c r="A2" s="65"/>
      <c r="B2" s="439"/>
      <c r="C2" s="1"/>
      <c r="D2" s="1"/>
      <c r="E2" s="1"/>
      <c r="F2" s="43"/>
      <c r="G2" s="93"/>
      <c r="H2" s="93"/>
      <c r="I2" s="93"/>
      <c r="J2" s="93"/>
      <c r="K2" s="93"/>
      <c r="L2" s="93"/>
      <c r="M2" s="93"/>
      <c r="P2" s="4"/>
      <c r="S2"/>
      <c r="T2" s="2"/>
      <c r="U2" s="2"/>
      <c r="W2" s="2"/>
      <c r="X2" s="2"/>
      <c r="AA2" s="2"/>
      <c r="AB2"/>
      <c r="AF2" s="3"/>
      <c r="AG2" s="3"/>
    </row>
    <row r="3" spans="1:33" ht="20.25">
      <c r="A3" s="46" t="s">
        <v>6504</v>
      </c>
      <c r="H3" s="38">
        <f>COUNTA(B4:B66)</f>
        <v>54</v>
      </c>
      <c r="I3" s="38"/>
      <c r="N3" s="6"/>
      <c r="O3" s="6"/>
      <c r="S3" s="3"/>
      <c r="T3" s="7"/>
      <c r="AA3"/>
      <c r="AB3"/>
    </row>
    <row r="4" spans="1:33">
      <c r="N4" s="6"/>
      <c r="O4" s="6"/>
      <c r="P4" s="6"/>
      <c r="Q4" s="6"/>
      <c r="S4" s="3"/>
      <c r="AA4"/>
      <c r="AB4"/>
    </row>
    <row r="5" spans="1:33">
      <c r="A5" s="52" t="str">
        <f>IF(ISERROR(VLOOKUP(TRIM(B5),ALL!$B$1:$T$1591,3,FALSE)),"(unc)",VLOOKUP(TRIM(B5),ALL!$B$1:$T$1591,3,FALSE))</f>
        <v>QB</v>
      </c>
      <c r="B5" s="215" t="s">
        <v>4635</v>
      </c>
      <c r="C5" s="11" t="s">
        <v>6450</v>
      </c>
      <c r="D5" s="85">
        <f>VLOOKUP(TRIM(B5),BirthdateDraft!$B$1:$O$5859,2,FALSE)</f>
        <v>33918</v>
      </c>
      <c r="E5" s="86" t="str">
        <f>VLOOKUP(TRIM(B5),BirthdateDraft!$B$1:$O$9859,3,FALSE)</f>
        <v>14/1 (32)</v>
      </c>
      <c r="F5" s="52" t="str">
        <f>IF(ISERROR(VLOOKUP(TRIM(B5),ALL!$B$1:$T$1591,2,FALSE)),"",IF(ISERROR(VLOOKUP(TRIM(B5),ALL!$B$1:$T$1591,2,FALSE))," ",VLOOKUP(TRIM(B5),ALL!$B$1:$T$1591,2,FALSE)))</f>
        <v>NON</v>
      </c>
      <c r="G5" s="52" t="str">
        <f>IF(ISBLANK(VLOOKUP(TRIM(B5),ALL!$B$1:$U$1591,4,FALSE)),"",IF(ISERROR(VLOOKUP(TRIM(B5),ALL!$B$1:$U$1591,4,FALSE))," ",VLOOKUP(TRIM(B5),ALL!$B$1:$U$1591,4,FALSE)))</f>
        <v/>
      </c>
      <c r="H5" s="52" t="str">
        <f>IF(ISBLANK(VLOOKUP(TRIM(B5),ALL!$B$1:$U$1591,5,FALSE)),"",IF(ISERROR(VLOOKUP(TRIM(B5),ALL!$B$1:$U$1591,5,FALSE))," ",VLOOKUP(TRIM(B5),ALL!$B$1:$U$1591,5,FALSE)))</f>
        <v/>
      </c>
      <c r="I5" s="52" t="str">
        <f>IF(ISBLANK(VLOOKUP(TRIM(B5),ALL!$B$1:$U$1591,6,FALSE)),"",IF(ISERROR(VLOOKUP(TRIM(B5),ALL!$B$1:$U$1591,6,FALSE))," ", VLOOKUP(TRIM(B5),ALL!$B$1:$U$1591,6,FALSE)))</f>
        <v/>
      </c>
      <c r="J5" s="52" t="str">
        <f>IF(ISBLANK(VLOOKUP(TRIM(B5),ALL!$B$1:$U$1591,7,FALSE)),"",IF(ISERROR(VLOOKUP(TRIM(B5),ALL!$B$1:$U$1591,7,FALSE))," ",VLOOKUP(TRIM(B5),ALL!$B$1:$U$1591,7,FALSE)))</f>
        <v/>
      </c>
      <c r="K5" s="52" t="str">
        <f>IF(ISBLANK(VLOOKUP(TRIM(B5),ALL!$B$1:$U$1591,8,FALSE)),"",IF(ISERROR(VLOOKUP(TRIM(B5),ALL!$B$1:$U$1591,8,FALSE))," ",VLOOKUP(TRIM(B5),ALL!$B$1:$U$1591,8,FALSE)))</f>
        <v/>
      </c>
      <c r="L5" s="52" t="str">
        <f>IF(ISBLANK(VLOOKUP(TRIM(B5),ALL!$B$1:$U$1591,9,FALSE)),"",IF(ISERROR(VLOOKUP(TRIM(B5),ALL!$B$1:$U$1591,9,FALSE))," ",VLOOKUP(TRIM(B5),ALL!$B$1:$U$1591,9,FALSE)))</f>
        <v/>
      </c>
      <c r="M5" s="52" t="str">
        <f>IF(ISBLANK(VLOOKUP(TRIM(B5),ALL!$B$1:$U$1591,10,FALSE)),"",IF(ISERROR(VLOOKUP(TRIM(B5),ALL!$B$1:$U$1591,10,FALSE))," ",VLOOKUP(TRIM(B5),ALL!$B$1:$U$1591,10,FALSE)))</f>
        <v/>
      </c>
      <c r="N5"/>
      <c r="O5"/>
      <c r="P5"/>
      <c r="Q5"/>
      <c r="R5"/>
      <c r="S5"/>
      <c r="AA5"/>
      <c r="AB5"/>
    </row>
    <row r="6" spans="1:33" ht="15">
      <c r="A6" s="52" t="str">
        <f>IF(ISERROR(VLOOKUP(TRIM(B6),ALL!$B$1:$T$1591,3,FALSE)),"(unc)",VLOOKUP(TRIM(B6),ALL!$B$1:$T$1591,3,FALSE))</f>
        <v>QB(P)</v>
      </c>
      <c r="B6" s="379" t="s">
        <v>7771</v>
      </c>
      <c r="C6" s="11" t="s">
        <v>6450</v>
      </c>
      <c r="D6" s="376">
        <f>VLOOKUP(TRIM(B6),BirthdateDraft!$B$1:$O$5859,2,FALSE)</f>
        <v>35649</v>
      </c>
      <c r="E6" s="377" t="str">
        <f>VLOOKUP(TRIM(B6),BirthdateDraft!$B$1:$O$9859,3,FALSE)</f>
        <v>19/1 (1)</v>
      </c>
      <c r="F6" s="378" t="s">
        <v>807</v>
      </c>
      <c r="G6" s="378"/>
      <c r="H6" s="52"/>
      <c r="I6" s="52"/>
      <c r="J6" s="52"/>
      <c r="K6" s="52"/>
      <c r="L6" s="52"/>
      <c r="M6" s="52"/>
      <c r="N6"/>
      <c r="O6"/>
      <c r="P6"/>
      <c r="Q6"/>
      <c r="R6"/>
      <c r="S6"/>
      <c r="AA6"/>
      <c r="AB6"/>
    </row>
    <row r="7" spans="1:33">
      <c r="A7" s="52" t="s">
        <v>4574</v>
      </c>
      <c r="B7" s="215" t="s">
        <v>4640</v>
      </c>
      <c r="C7" s="11" t="s">
        <v>6450</v>
      </c>
      <c r="D7" s="85">
        <f>VLOOKUP(TRIM(B7),BirthdateDraft!$B$1:$O$5859,2,FALSE)</f>
        <v>33722</v>
      </c>
      <c r="E7" s="86" t="str">
        <f>VLOOKUP(TRIM(B7),BirthdateDraft!$B$1:$O$9859,3,FALSE)</f>
        <v>14/1 (3)</v>
      </c>
      <c r="F7" s="52" t="str">
        <f>IF(ISERROR(VLOOKUP(TRIM(B7),ALL!$B$1:$T$1591,2,FALSE)),"",IF(ISERROR(VLOOKUP(TRIM(B7),ALL!$B$1:$T$1591,2,FALSE))," ",VLOOKUP(TRIM(B7),ALL!$B$1:$T$1591,2,FALSE)))</f>
        <v>LAN</v>
      </c>
      <c r="G7" s="52" t="str">
        <f>IF(ISBLANK(VLOOKUP(TRIM(B7),ALL!$B$1:$U$1591,4,FALSE)),"",IF(ISERROR(VLOOKUP(TRIM(B7),ALL!$B$1:$U$1591,4,FALSE))," ",VLOOKUP(TRIM(B7),ALL!$B$1:$U$1591,4,FALSE)))</f>
        <v/>
      </c>
      <c r="H7" s="52" t="str">
        <f>IF(ISBLANK(VLOOKUP(TRIM(B7),ALL!$B$1:$U$1591,5,FALSE)),"",IF(ISERROR(VLOOKUP(TRIM(B7),ALL!$B$1:$U$1591,5,FALSE))," ",VLOOKUP(TRIM(B7),ALL!$B$1:$U$1591,5,FALSE)))</f>
        <v/>
      </c>
      <c r="I7" s="52" t="str">
        <f>IF(ISBLANK(VLOOKUP(TRIM(B7),ALL!$B$1:$U$1591,6,FALSE)),"",IF(ISERROR(VLOOKUP(TRIM(B7),ALL!$B$1:$U$1591,6,FALSE))," ", VLOOKUP(TRIM(B7),ALL!$B$1:$U$1591,6,FALSE)))</f>
        <v/>
      </c>
      <c r="J7" s="52" t="str">
        <f>IF(ISBLANK(VLOOKUP(TRIM(B7),ALL!$B$1:$U$1591,7,FALSE)),"",IF(ISERROR(VLOOKUP(TRIM(B7),ALL!$B$1:$U$1591,7,FALSE))," ",VLOOKUP(TRIM(B7),ALL!$B$1:$U$1591,7,FALSE)))</f>
        <v/>
      </c>
      <c r="K7" s="52" t="str">
        <f>IF(ISBLANK(VLOOKUP(TRIM(B7),ALL!$B$1:$U$1591,8,FALSE)),"",IF(ISERROR(VLOOKUP(TRIM(B7),ALL!$B$1:$U$1591,8,FALSE))," ",VLOOKUP(TRIM(B7),ALL!$B$1:$U$1591,8,FALSE)))</f>
        <v/>
      </c>
      <c r="L7" s="52" t="str">
        <f>IF(ISBLANK(VLOOKUP(TRIM(B7),ALL!$B$1:$U$1591,9,FALSE)),"",IF(ISERROR(VLOOKUP(TRIM(B7),ALL!$B$1:$U$1591,9,FALSE))," ",VLOOKUP(TRIM(B7),ALL!$B$1:$U$1591,9,FALSE)))</f>
        <v/>
      </c>
      <c r="M7" s="52" t="str">
        <f>IF(ISBLANK(VLOOKUP(TRIM(B7),ALL!$B$1:$U$1591,10,FALSE)),"",IF(ISERROR(VLOOKUP(TRIM(B7),ALL!$B$1:$U$1591,10,FALSE))," ",VLOOKUP(TRIM(B7),ALL!$B$1:$U$1591,10,FALSE)))</f>
        <v/>
      </c>
      <c r="N7"/>
      <c r="O7"/>
      <c r="P7"/>
      <c r="Q7"/>
      <c r="R7"/>
      <c r="S7"/>
      <c r="AA7"/>
      <c r="AB7"/>
    </row>
    <row r="8" spans="1:33">
      <c r="A8" s="52"/>
      <c r="B8" s="215"/>
      <c r="C8" s="11"/>
      <c r="D8" s="85"/>
      <c r="E8" s="86"/>
      <c r="F8" s="52"/>
      <c r="G8" s="52"/>
      <c r="H8" s="52"/>
      <c r="I8" s="52"/>
      <c r="J8" s="52"/>
      <c r="K8" s="52"/>
      <c r="L8" s="52"/>
      <c r="M8" s="52"/>
      <c r="N8"/>
      <c r="O8"/>
      <c r="P8"/>
      <c r="Q8"/>
      <c r="R8"/>
      <c r="S8"/>
      <c r="AA8"/>
      <c r="AB8"/>
    </row>
    <row r="9" spans="1:33">
      <c r="A9" s="52" t="str">
        <f>IF(ISERROR(VLOOKUP(TRIM(B9),ALL!$B$1:$T$1591,3,FALSE)),"(unc)",VLOOKUP(TRIM(B9),ALL!$B$1:$T$1591,3,FALSE))</f>
        <v>HB</v>
      </c>
      <c r="B9" s="215" t="s">
        <v>6369</v>
      </c>
      <c r="C9" s="11" t="s">
        <v>6450</v>
      </c>
      <c r="D9" s="85">
        <f>VLOOKUP(TRIM(B9),BirthdateDraft!$B$1:$O$5859,2,FALSE)</f>
        <v>35223</v>
      </c>
      <c r="E9" s="86" t="str">
        <f>VLOOKUP(TRIM(B9),BirthdateDraft!$B$1:$O$9859,3,FALSE)</f>
        <v>17/1 (8)</v>
      </c>
      <c r="F9" s="52" t="str">
        <f>IF(ISERROR(VLOOKUP(TRIM(B9),ALL!$B$1:$T$1591,2,FALSE)),"",IF(ISERROR(VLOOKUP(TRIM(B9),ALL!$B$1:$T$1591,2,FALSE))," ",VLOOKUP(TRIM(B9),ALL!$B$1:$T$1591,2,FALSE)))</f>
        <v>CAN</v>
      </c>
      <c r="G9" s="52" t="str">
        <f>IF(ISBLANK(VLOOKUP(TRIM(B9),ALL!$B$1:$U$1591,4,FALSE)),"",IF(ISERROR(VLOOKUP(TRIM(B9),ALL!$B$1:$U$1591,4,FALSE))," ",VLOOKUP(TRIM(B9),ALL!$B$1:$U$1591,4,FALSE)))</f>
        <v/>
      </c>
      <c r="H9" s="52" t="str">
        <f>IF(ISBLANK(VLOOKUP(TRIM(B9),ALL!$B$1:$U$1591,5,FALSE)),"",IF(ISERROR(VLOOKUP(TRIM(B9),ALL!$B$1:$U$1591,5,FALSE))," ",VLOOKUP(TRIM(B9),ALL!$B$1:$U$1591,5,FALSE)))</f>
        <v/>
      </c>
      <c r="I9" s="52" t="str">
        <f>IF(ISBLANK(VLOOKUP(TRIM(B9),ALL!$B$1:$U$1591,6,FALSE)),"",IF(ISERROR(VLOOKUP(TRIM(B9),ALL!$B$1:$U$1591,6,FALSE))," ", VLOOKUP(TRIM(B9),ALL!$B$1:$U$1591,6,FALSE)))</f>
        <v/>
      </c>
      <c r="J9" s="52" t="str">
        <f>IF(ISBLANK(VLOOKUP(TRIM(B9),ALL!$B$1:$U$1591,7,FALSE)),"",IF(ISERROR(VLOOKUP(TRIM(B9),ALL!$B$1:$U$1591,7,FALSE))," ",VLOOKUP(TRIM(B9),ALL!$B$1:$U$1591,7,FALSE)))</f>
        <v/>
      </c>
      <c r="K9" s="52">
        <f>IF(ISBLANK(VLOOKUP(TRIM(B9),ALL!$B$1:$U$1591,8,FALSE)),"",IF(ISERROR(VLOOKUP(TRIM(B9),ALL!$B$1:$U$1591,8,FALSE))," ",VLOOKUP(TRIM(B9),ALL!$B$1:$U$1591,8,FALSE)))</f>
        <v>4</v>
      </c>
      <c r="L9" s="52" t="str">
        <f>IF(ISBLANK(VLOOKUP(TRIM(B9),ALL!$B$1:$U$1591,9,FALSE)),"",IF(ISERROR(VLOOKUP(TRIM(B9),ALL!$B$1:$U$1591,9,FALSE))," ",VLOOKUP(TRIM(B9),ALL!$B$1:$U$1591,9,FALSE)))</f>
        <v/>
      </c>
      <c r="M9" s="52">
        <f>IF(ISBLANK(VLOOKUP(TRIM(B9),ALL!$B$1:$U$1591,10,FALSE)),"",IF(ISERROR(VLOOKUP(TRIM(B9),ALL!$B$1:$U$1591,10,FALSE))," ",VLOOKUP(TRIM(B9),ALL!$B$1:$U$1591,10,FALSE)))</f>
        <v>5</v>
      </c>
      <c r="N9"/>
      <c r="O9"/>
      <c r="P9"/>
      <c r="Q9"/>
      <c r="R9"/>
      <c r="S9"/>
      <c r="AA9"/>
      <c r="AB9"/>
    </row>
    <row r="10" spans="1:33">
      <c r="A10" s="52" t="str">
        <f>IF(ISERROR(VLOOKUP(TRIM(B10),ALL!$B$1:$T$1591,3,FALSE)),"(unc)",VLOOKUP(TRIM(B10),ALL!$B$1:$T$1591,3,FALSE))</f>
        <v>HB</v>
      </c>
      <c r="B10" s="215" t="s">
        <v>3907</v>
      </c>
      <c r="C10" s="11" t="s">
        <v>6450</v>
      </c>
      <c r="D10" s="85">
        <f>VLOOKUP(TRIM(B10),BirthdateDraft!$B$1:$O$5859,2,FALSE)</f>
        <v>33564</v>
      </c>
      <c r="E10" s="86" t="str">
        <f>VLOOKUP(TRIM(B10),BirthdateDraft!$B$1:$O$9859,3,FALSE)</f>
        <v>13/2</v>
      </c>
      <c r="F10" s="52" t="str">
        <f>IF(ISERROR(VLOOKUP(TRIM(B10),ALL!$B$1:$T$1591,2,FALSE)),"",IF(ISERROR(VLOOKUP(TRIM(B10),ALL!$B$1:$T$1591,2,FALSE))," ",VLOOKUP(TRIM(B10),ALL!$B$1:$T$1591,2,FALSE)))</f>
        <v>CNA</v>
      </c>
      <c r="G10" s="52" t="str">
        <f>IF(ISBLANK(VLOOKUP(TRIM(B10),ALL!$B$1:$U$1591,4,FALSE)),"",IF(ISERROR(VLOOKUP(TRIM(B10),ALL!$B$1:$U$1591,4,FALSE))," ",VLOOKUP(TRIM(B10),ALL!$B$1:$U$1591,4,FALSE)))</f>
        <v/>
      </c>
      <c r="H10" s="52" t="str">
        <f>IF(ISBLANK(VLOOKUP(TRIM(B10),ALL!$B$1:$U$1591,5,FALSE)),"",IF(ISERROR(VLOOKUP(TRIM(B10),ALL!$B$1:$U$1591,5,FALSE))," ",VLOOKUP(TRIM(B10),ALL!$B$1:$U$1591,5,FALSE)))</f>
        <v/>
      </c>
      <c r="I10" s="52" t="str">
        <f>IF(ISBLANK(VLOOKUP(TRIM(B10),ALL!$B$1:$U$1591,6,FALSE)),"",IF(ISERROR(VLOOKUP(TRIM(B10),ALL!$B$1:$U$1591,6,FALSE))," ", VLOOKUP(TRIM(B10),ALL!$B$1:$U$1591,6,FALSE)))</f>
        <v/>
      </c>
      <c r="J10" s="52" t="str">
        <f>IF(ISBLANK(VLOOKUP(TRIM(B10),ALL!$B$1:$U$1591,7,FALSE)),"",IF(ISERROR(VLOOKUP(TRIM(B10),ALL!$B$1:$U$1591,7,FALSE))," ",VLOOKUP(TRIM(B10),ALL!$B$1:$U$1591,7,FALSE)))</f>
        <v/>
      </c>
      <c r="K10" s="52">
        <f>IF(ISBLANK(VLOOKUP(TRIM(B10),ALL!$B$1:$U$1591,8,FALSE)),"",IF(ISERROR(VLOOKUP(TRIM(B10),ALL!$B$1:$U$1591,8,FALSE))," ",VLOOKUP(TRIM(B10),ALL!$B$1:$U$1591,8,FALSE)))</f>
        <v>0</v>
      </c>
      <c r="L10" s="52" t="str">
        <f>IF(ISBLANK(VLOOKUP(TRIM(B10),ALL!$B$1:$U$1591,9,FALSE)),"",IF(ISERROR(VLOOKUP(TRIM(B10),ALL!$B$1:$U$1591,9,FALSE))," ",VLOOKUP(TRIM(B10),ALL!$B$1:$U$1591,9,FALSE)))</f>
        <v/>
      </c>
      <c r="M10" s="52">
        <f>IF(ISBLANK(VLOOKUP(TRIM(B10),ALL!$B$1:$U$1591,10,FALSE)),"",IF(ISERROR(VLOOKUP(TRIM(B10),ALL!$B$1:$U$1591,10,FALSE))," ",VLOOKUP(TRIM(B10),ALL!$B$1:$U$1591,10,FALSE)))</f>
        <v>4</v>
      </c>
      <c r="N10"/>
      <c r="O10"/>
      <c r="P10"/>
      <c r="Q10"/>
      <c r="R10"/>
      <c r="S10"/>
      <c r="AA10"/>
      <c r="AB10"/>
    </row>
    <row r="11" spans="1:33">
      <c r="A11" s="52" t="str">
        <f>IF(ISERROR(VLOOKUP(TRIM(B11),ALL!$B$1:$T$1591,3,FALSE)),"(unc)",VLOOKUP(TRIM(B11),ALL!$B$1:$T$1591,3,FALSE))</f>
        <v>HB PR</v>
      </c>
      <c r="B11" s="215" t="s">
        <v>1899</v>
      </c>
      <c r="C11" s="11" t="s">
        <v>6450</v>
      </c>
      <c r="D11" s="85">
        <f>VLOOKUP(TRIM(B11),BirthdateDraft!$B$1:$O$5859,2,FALSE)</f>
        <v>30487</v>
      </c>
      <c r="E11" s="86" t="str">
        <f>VLOOKUP(TRIM(B11),BirthdateDraft!$B$1:$O$9859,3,FALSE)</f>
        <v>05/4</v>
      </c>
      <c r="F11" s="52" t="str">
        <f>IF(ISERROR(VLOOKUP(TRIM(B11),ALL!$B$1:$T$1591,2,FALSE)),"",IF(ISERROR(VLOOKUP(TRIM(B11),ALL!$B$1:$T$1591,2,FALSE))," ",VLOOKUP(TRIM(B11),ALL!$B$1:$T$1591,2,FALSE)))</f>
        <v>PHN</v>
      </c>
      <c r="G11" s="52" t="str">
        <f>IF(ISBLANK(VLOOKUP(TRIM(B11),ALL!$B$1:$U$1591,4,FALSE)),"",IF(ISERROR(VLOOKUP(TRIM(B11),ALL!$B$1:$U$1591,4,FALSE))," ",VLOOKUP(TRIM(B11),ALL!$B$1:$U$1591,4,FALSE)))</f>
        <v/>
      </c>
      <c r="H11" s="52" t="str">
        <f>IF(ISBLANK(VLOOKUP(TRIM(B11),ALL!$B$1:$U$1591,5,FALSE)),"",IF(ISERROR(VLOOKUP(TRIM(B11),ALL!$B$1:$U$1591,5,FALSE))," ",VLOOKUP(TRIM(B11),ALL!$B$1:$U$1591,5,FALSE)))</f>
        <v/>
      </c>
      <c r="I11" s="52" t="str">
        <f>IF(ISBLANK(VLOOKUP(TRIM(B11),ALL!$B$1:$U$1591,6,FALSE)),"",IF(ISERROR(VLOOKUP(TRIM(B11),ALL!$B$1:$U$1591,6,FALSE))," ", VLOOKUP(TRIM(B11),ALL!$B$1:$U$1591,6,FALSE)))</f>
        <v/>
      </c>
      <c r="J11" s="52" t="str">
        <f>IF(ISBLANK(VLOOKUP(TRIM(B11),ALL!$B$1:$U$1591,7,FALSE)),"",IF(ISERROR(VLOOKUP(TRIM(B11),ALL!$B$1:$U$1591,7,FALSE))," ",VLOOKUP(TRIM(B11),ALL!$B$1:$U$1591,7,FALSE)))</f>
        <v/>
      </c>
      <c r="K11" s="52">
        <f>IF(ISBLANK(VLOOKUP(TRIM(B11),ALL!$B$1:$U$1591,8,FALSE)),"",IF(ISERROR(VLOOKUP(TRIM(B11),ALL!$B$1:$U$1591,8,FALSE))," ",VLOOKUP(TRIM(B11),ALL!$B$1:$U$1591,8,FALSE)))</f>
        <v>0</v>
      </c>
      <c r="L11" s="52" t="str">
        <f>IF(ISBLANK(VLOOKUP(TRIM(B11),ALL!$B$1:$U$1591,9,FALSE)),"",IF(ISERROR(VLOOKUP(TRIM(B11),ALL!$B$1:$U$1591,9,FALSE))," ",VLOOKUP(TRIM(B11),ALL!$B$1:$U$1591,9,FALSE)))</f>
        <v/>
      </c>
      <c r="M11" s="52">
        <f>IF(ISBLANK(VLOOKUP(TRIM(B11),ALL!$B$1:$U$1591,10,FALSE)),"",IF(ISERROR(VLOOKUP(TRIM(B11),ALL!$B$1:$U$1591,10,FALSE))," ",VLOOKUP(TRIM(B11),ALL!$B$1:$U$1591,10,FALSE)))</f>
        <v>4</v>
      </c>
      <c r="N11"/>
      <c r="O11"/>
      <c r="P11"/>
      <c r="Q11"/>
      <c r="R11"/>
      <c r="S11"/>
      <c r="AA11"/>
      <c r="AB11"/>
    </row>
    <row r="12" spans="1:33" ht="15">
      <c r="A12" s="52" t="str">
        <f>IF(ISERROR(VLOOKUP(TRIM(B12),ALL!$B$1:$T$1591,3,FALSE)),"(unc)",VLOOKUP(TRIM(B12),ALL!$B$1:$T$1591,3,FALSE))</f>
        <v>HB</v>
      </c>
      <c r="B12" s="440" t="s">
        <v>7755</v>
      </c>
      <c r="C12" s="11" t="s">
        <v>6450</v>
      </c>
      <c r="D12" s="85">
        <f>VLOOKUP(TRIM(B12),BirthdateDraft!$B$1:$O$5859,2,FALSE)</f>
        <v>35661</v>
      </c>
      <c r="E12" s="86" t="str">
        <f>VLOOKUP(TRIM(B12),BirthdateDraft!$B$1:$O$9859,3,FALSE)</f>
        <v>19/3</v>
      </c>
      <c r="F12" s="52" t="str">
        <f>IF(ISERROR(VLOOKUP(TRIM(B12),ALL!$B$1:$T$1591,2,FALSE)),"",IF(ISERROR(VLOOKUP(TRIM(B12),ALL!$B$1:$T$1591,2,FALSE))," ",VLOOKUP(TRIM(B12),ALL!$B$1:$T$1591,2,FALSE)))</f>
        <v>LAN</v>
      </c>
      <c r="G12" s="52" t="str">
        <f>IF(ISBLANK(VLOOKUP(TRIM(B12),ALL!$B$1:$U$1591,4,FALSE)),"",IF(ISERROR(VLOOKUP(TRIM(B12),ALL!$B$1:$U$1591,4,FALSE))," ",VLOOKUP(TRIM(B12),ALL!$B$1:$U$1591,4,FALSE)))</f>
        <v/>
      </c>
      <c r="H12" s="52" t="str">
        <f>IF(ISBLANK(VLOOKUP(TRIM(B12),ALL!$B$1:$U$1591,5,FALSE)),"",IF(ISERROR(VLOOKUP(TRIM(B12),ALL!$B$1:$U$1591,5,FALSE))," ",VLOOKUP(TRIM(B12),ALL!$B$1:$U$1591,5,FALSE)))</f>
        <v/>
      </c>
      <c r="I12" s="52" t="str">
        <f>IF(ISBLANK(VLOOKUP(TRIM(B12),ALL!$B$1:$U$1591,6,FALSE)),"",IF(ISERROR(VLOOKUP(TRIM(B12),ALL!$B$1:$U$1591,6,FALSE))," ", VLOOKUP(TRIM(B12),ALL!$B$1:$U$1591,6,FALSE)))</f>
        <v/>
      </c>
      <c r="J12" s="52" t="str">
        <f>IF(ISBLANK(VLOOKUP(TRIM(B12),ALL!$B$1:$U$1591,7,FALSE)),"",IF(ISERROR(VLOOKUP(TRIM(B12),ALL!$B$1:$U$1591,7,FALSE))," ",VLOOKUP(TRIM(B12),ALL!$B$1:$U$1591,7,FALSE)))</f>
        <v/>
      </c>
      <c r="K12" s="52">
        <f>IF(ISBLANK(VLOOKUP(TRIM(B12),ALL!$B$1:$U$1591,8,FALSE)),"",IF(ISERROR(VLOOKUP(TRIM(B12),ALL!$B$1:$U$1591,8,FALSE))," ",VLOOKUP(TRIM(B12),ALL!$B$1:$U$1591,8,FALSE)))</f>
        <v>0</v>
      </c>
      <c r="L12" s="52" t="str">
        <f>IF(ISBLANK(VLOOKUP(TRIM(B12),ALL!$B$1:$U$1591,9,FALSE)),"",IF(ISERROR(VLOOKUP(TRIM(B12),ALL!$B$1:$U$1591,9,FALSE))," ",VLOOKUP(TRIM(B12),ALL!$B$1:$U$1591,9,FALSE)))</f>
        <v/>
      </c>
      <c r="M12" s="52">
        <f>IF(ISBLANK(VLOOKUP(TRIM(B12),ALL!$B$1:$U$1591,10,FALSE)),"",IF(ISERROR(VLOOKUP(TRIM(B12),ALL!$B$1:$U$1591,10,FALSE))," ",VLOOKUP(TRIM(B12),ALL!$B$1:$U$1591,10,FALSE)))</f>
        <v>0</v>
      </c>
      <c r="N12"/>
      <c r="O12"/>
      <c r="P12"/>
      <c r="Q12"/>
      <c r="R12"/>
      <c r="S12"/>
      <c r="AA12"/>
      <c r="AB12"/>
    </row>
    <row r="13" spans="1:33">
      <c r="A13" s="52" t="str">
        <f>IF(ISERROR(VLOOKUP(TRIM(B13),ALL!$B$1:$T$1591,3,FALSE)),"(unc)",VLOOKUP(TRIM(B13),ALL!$B$1:$T$1591,3,FALSE))</f>
        <v>TE</v>
      </c>
      <c r="B13" s="215" t="s">
        <v>5812</v>
      </c>
      <c r="C13" s="11" t="s">
        <v>6450</v>
      </c>
      <c r="D13" s="85">
        <f>VLOOKUP(TRIM(B13),BirthdateDraft!$B$1:$O$5859,2,FALSE)</f>
        <v>34642</v>
      </c>
      <c r="E13" s="86" t="str">
        <f>VLOOKUP(TRIM(B13),BirthdateDraft!$B$1:$O$9859,3,FALSE)</f>
        <v>16/3</v>
      </c>
      <c r="F13" s="52" t="str">
        <f>IF(ISERROR(VLOOKUP(TRIM(B13),ALL!$B$1:$T$1591,2,FALSE)),"",IF(ISERROR(VLOOKUP(TRIM(B13),ALL!$B$1:$T$1591,2,FALSE))," ",VLOOKUP(TRIM(B13),ALL!$B$1:$T$1591,2,FALSE)))</f>
        <v>ATN</v>
      </c>
      <c r="G13" s="52" t="str">
        <f>IF(ISBLANK(VLOOKUP(TRIM(B13),ALL!$B$1:$U$1591,4,FALSE)),"",IF(ISERROR(VLOOKUP(TRIM(B13),ALL!$B$1:$U$1591,4,FALSE))," ",VLOOKUP(TRIM(B13),ALL!$B$1:$U$1591,4,FALSE)))</f>
        <v/>
      </c>
      <c r="H13" s="52" t="str">
        <f>IF(ISBLANK(VLOOKUP(TRIM(B13),ALL!$B$1:$U$1591,5,FALSE)),"",IF(ISERROR(VLOOKUP(TRIM(B13),ALL!$B$1:$U$1591,5,FALSE))," ",VLOOKUP(TRIM(B13),ALL!$B$1:$U$1591,5,FALSE)))</f>
        <v/>
      </c>
      <c r="I13" s="52" t="str">
        <f>IF(ISBLANK(VLOOKUP(TRIM(B13),ALL!$B$1:$U$1591,6,FALSE)),"",IF(ISERROR(VLOOKUP(TRIM(B13),ALL!$B$1:$U$1591,6,FALSE))," ", VLOOKUP(TRIM(B13),ALL!$B$1:$U$1591,6,FALSE)))</f>
        <v/>
      </c>
      <c r="J13" s="52" t="str">
        <f>IF(ISBLANK(VLOOKUP(TRIM(B13),ALL!$B$1:$U$1591,7,FALSE)),"",IF(ISERROR(VLOOKUP(TRIM(B13),ALL!$B$1:$U$1591,7,FALSE))," ",VLOOKUP(TRIM(B13),ALL!$B$1:$U$1591,7,FALSE)))</f>
        <v/>
      </c>
      <c r="K13" s="52">
        <f>IF(ISBLANK(VLOOKUP(TRIM(B13),ALL!$B$1:$U$1591,8,FALSE)),"",IF(ISERROR(VLOOKUP(TRIM(B13),ALL!$B$1:$U$1591,8,FALSE))," ",VLOOKUP(TRIM(B13),ALL!$B$1:$U$1591,8,FALSE)))</f>
        <v>4</v>
      </c>
      <c r="L13" s="52" t="str">
        <f>IF(ISBLANK(VLOOKUP(TRIM(B13),ALL!$B$1:$U$1591,9,FALSE)),"",IF(ISERROR(VLOOKUP(TRIM(B13),ALL!$B$1:$U$1591,9,FALSE))," ",VLOOKUP(TRIM(B13),ALL!$B$1:$U$1591,9,FALSE)))</f>
        <v/>
      </c>
      <c r="M13" s="52" t="str">
        <f>IF(ISBLANK(VLOOKUP(TRIM(B13),ALL!$B$1:$U$1591,10,FALSE)),"",IF(ISERROR(VLOOKUP(TRIM(B13),ALL!$B$1:$U$1591,10,FALSE))," ",VLOOKUP(TRIM(B13),ALL!$B$1:$U$1591,10,FALSE)))</f>
        <v/>
      </c>
      <c r="N13"/>
      <c r="O13"/>
      <c r="P13"/>
      <c r="Q13"/>
      <c r="R13"/>
      <c r="S13"/>
      <c r="AA13"/>
      <c r="AB13"/>
    </row>
    <row r="14" spans="1:33">
      <c r="A14" s="52" t="str">
        <f>IF(ISERROR(VLOOKUP(TRIM(B14),ALL!$B$1:$T$1591,3,FALSE)),"(unc)",VLOOKUP(TRIM(B14),ALL!$B$1:$T$1591,3,FALSE))</f>
        <v>TE BB</v>
      </c>
      <c r="B14" s="215" t="s">
        <v>5728</v>
      </c>
      <c r="C14" s="11" t="s">
        <v>6450</v>
      </c>
      <c r="D14" s="85">
        <f>VLOOKUP(TRIM(B14),BirthdateDraft!$B$1:$O$5859,2,FALSE)</f>
        <v>33847</v>
      </c>
      <c r="E14" s="86" t="str">
        <f>VLOOKUP(TRIM(B14),BirthdateDraft!$B$1:$O$9859,3,FALSE)</f>
        <v>15/6</v>
      </c>
      <c r="F14" s="52" t="str">
        <f>IF(ISERROR(VLOOKUP(TRIM(B14),ALL!$B$1:$T$1591,2,FALSE)),"",IF(ISERROR(VLOOKUP(TRIM(B14),ALL!$B$1:$T$1591,2,FALSE))," ",VLOOKUP(TRIM(B14),ALL!$B$1:$T$1591,2,FALSE)))</f>
        <v>JXA</v>
      </c>
      <c r="G14" s="52" t="str">
        <f>IF(ISBLANK(VLOOKUP(TRIM(B14),ALL!$B$1:$U$1591,4,FALSE)),"",IF(ISERROR(VLOOKUP(TRIM(B14),ALL!$B$1:$U$1591,4,FALSE))," ",VLOOKUP(TRIM(B14),ALL!$B$1:$U$1591,4,FALSE)))</f>
        <v/>
      </c>
      <c r="H14" s="52" t="str">
        <f>IF(ISBLANK(VLOOKUP(TRIM(B14),ALL!$B$1:$U$1591,5,FALSE)),"",IF(ISERROR(VLOOKUP(TRIM(B14),ALL!$B$1:$U$1591,5,FALSE))," ",VLOOKUP(TRIM(B14),ALL!$B$1:$U$1591,5,FALSE)))</f>
        <v/>
      </c>
      <c r="I14" s="52" t="str">
        <f>IF(ISBLANK(VLOOKUP(TRIM(B14),ALL!$B$1:$U$1591,6,FALSE)),"",IF(ISERROR(VLOOKUP(TRIM(B14),ALL!$B$1:$U$1591,6,FALSE))," ", VLOOKUP(TRIM(B14),ALL!$B$1:$U$1591,6,FALSE)))</f>
        <v/>
      </c>
      <c r="J14" s="52" t="str">
        <f>IF(ISBLANK(VLOOKUP(TRIM(B14),ALL!$B$1:$U$1591,7,FALSE)),"",IF(ISERROR(VLOOKUP(TRIM(B14),ALL!$B$1:$U$1591,7,FALSE))," ",VLOOKUP(TRIM(B14),ALL!$B$1:$U$1591,7,FALSE)))</f>
        <v/>
      </c>
      <c r="K14" s="52">
        <f>IF(ISBLANK(VLOOKUP(TRIM(B14),ALL!$B$1:$U$1591,8,FALSE)),"",IF(ISERROR(VLOOKUP(TRIM(B14),ALL!$B$1:$U$1591,8,FALSE))," ",VLOOKUP(TRIM(B14),ALL!$B$1:$U$1591,8,FALSE)))</f>
        <v>4</v>
      </c>
      <c r="L14" s="52" t="str">
        <f>IF(ISBLANK(VLOOKUP(TRIM(B14),ALL!$B$1:$U$1591,9,FALSE)),"",IF(ISERROR(VLOOKUP(TRIM(B14),ALL!$B$1:$U$1591,9,FALSE))," ",VLOOKUP(TRIM(B14),ALL!$B$1:$U$1591,9,FALSE)))</f>
        <v/>
      </c>
      <c r="M14" s="52">
        <f>IF(ISBLANK(VLOOKUP(TRIM(B14),ALL!$B$1:$U$1591,10,FALSE)),"",IF(ISERROR(VLOOKUP(TRIM(B14),ALL!$B$1:$U$1591,10,FALSE))," ",VLOOKUP(TRIM(B14),ALL!$B$1:$U$1591,10,FALSE)))</f>
        <v>0</v>
      </c>
      <c r="N14"/>
      <c r="O14"/>
      <c r="P14"/>
      <c r="Q14"/>
      <c r="R14"/>
      <c r="S14"/>
      <c r="AA14"/>
      <c r="AB14"/>
    </row>
    <row r="15" spans="1:33" ht="15">
      <c r="A15" s="52" t="str">
        <f>IF(ISERROR(VLOOKUP(TRIM(B15),ALL!$B$1:$T$1591,3,FALSE)),"(unc)",VLOOKUP(TRIM(B15),ALL!$B$1:$T$1591,3,FALSE))</f>
        <v>TE</v>
      </c>
      <c r="B15" s="407" t="s">
        <v>5225</v>
      </c>
      <c r="C15" s="11" t="s">
        <v>6450</v>
      </c>
      <c r="D15" s="85">
        <f>VLOOKUP(TRIM(B15),BirthdateDraft!$B$1:$O$5859,2,FALSE)</f>
        <v>31524</v>
      </c>
      <c r="E15" s="86" t="str">
        <f>VLOOKUP(TRIM(B15),BirthdateDraft!$B$1:$O$9859,3,FALSE)</f>
        <v>13/FA</v>
      </c>
      <c r="F15" s="52" t="str">
        <f>IF(ISERROR(VLOOKUP(TRIM(B15),ALL!$B$1:$T$1591,2,FALSE)),"",IF(ISERROR(VLOOKUP(TRIM(B15),ALL!$B$1:$T$1591,2,FALSE))," ",VLOOKUP(TRIM(B15),ALL!$B$1:$T$1591,2,FALSE)))</f>
        <v>HOA</v>
      </c>
      <c r="G15" s="52" t="str">
        <f>IF(ISBLANK(VLOOKUP(TRIM(B15),ALL!$B$1:$U$1591,4,FALSE)),"",IF(ISERROR(VLOOKUP(TRIM(B15),ALL!$B$1:$U$1591,4,FALSE))," ",VLOOKUP(TRIM(B15),ALL!$B$1:$U$1591,4,FALSE)))</f>
        <v/>
      </c>
      <c r="H15" s="52" t="str">
        <f>IF(ISBLANK(VLOOKUP(TRIM(B15),ALL!$B$1:$U$1591,5,FALSE)),"",IF(ISERROR(VLOOKUP(TRIM(B15),ALL!$B$1:$U$1591,5,FALSE))," ",VLOOKUP(TRIM(B15),ALL!$B$1:$U$1591,5,FALSE)))</f>
        <v/>
      </c>
      <c r="I15" s="52" t="str">
        <f>IF(ISBLANK(VLOOKUP(TRIM(B15),ALL!$B$1:$U$1591,6,FALSE)),"",IF(ISERROR(VLOOKUP(TRIM(B15),ALL!$B$1:$U$1591,6,FALSE))," ", VLOOKUP(TRIM(B15),ALL!$B$1:$U$1591,6,FALSE)))</f>
        <v/>
      </c>
      <c r="J15" s="52" t="str">
        <f>IF(ISBLANK(VLOOKUP(TRIM(B15),ALL!$B$1:$U$1591,7,FALSE)),"",IF(ISERROR(VLOOKUP(TRIM(B15),ALL!$B$1:$U$1591,7,FALSE))," ",VLOOKUP(TRIM(B15),ALL!$B$1:$U$1591,7,FALSE)))</f>
        <v/>
      </c>
      <c r="K15" s="52">
        <f>IF(ISBLANK(VLOOKUP(TRIM(B15),ALL!$B$1:$U$1591,8,FALSE)),"",IF(ISERROR(VLOOKUP(TRIM(B15),ALL!$B$1:$U$1591,8,FALSE))," ",VLOOKUP(TRIM(B15),ALL!$B$1:$U$1591,8,FALSE)))</f>
        <v>0</v>
      </c>
      <c r="L15" s="52" t="str">
        <f>IF(ISBLANK(VLOOKUP(TRIM(B15),ALL!$B$1:$U$1591,9,FALSE)),"",IF(ISERROR(VLOOKUP(TRIM(B15),ALL!$B$1:$U$1591,9,FALSE))," ",VLOOKUP(TRIM(B15),ALL!$B$1:$U$1591,9,FALSE)))</f>
        <v/>
      </c>
      <c r="M15" s="52" t="str">
        <f>IF(ISBLANK(VLOOKUP(TRIM(B15),ALL!$B$1:$U$1591,10,FALSE)),"",IF(ISERROR(VLOOKUP(TRIM(B15),ALL!$B$1:$U$1591,10,FALSE))," ",VLOOKUP(TRIM(B15),ALL!$B$1:$U$1591,10,FALSE)))</f>
        <v/>
      </c>
      <c r="N15"/>
      <c r="O15"/>
      <c r="P15"/>
      <c r="Q15"/>
      <c r="R15"/>
      <c r="S15"/>
      <c r="AA15"/>
      <c r="AB15"/>
    </row>
    <row r="16" spans="1:33" ht="15">
      <c r="A16" s="52" t="str">
        <f>IF(ISERROR(VLOOKUP(TRIM(B16),ALL!$B$1:$T$1591,3,FALSE)),"(unc)",VLOOKUP(TRIM(B16),ALL!$B$1:$T$1591,3,FALSE))</f>
        <v>TE BB</v>
      </c>
      <c r="B16" s="417" t="s">
        <v>6952</v>
      </c>
      <c r="C16" s="11" t="s">
        <v>6450</v>
      </c>
      <c r="D16" s="85">
        <f>VLOOKUP(TRIM(B16),BirthdateDraft!$B$1:$O$5859,2,FALSE)</f>
        <v>33420</v>
      </c>
      <c r="E16" s="86" t="str">
        <f>VLOOKUP(TRIM(B16),BirthdateDraft!$B$1:$O$9859,3,FALSE)</f>
        <v>14/4</v>
      </c>
      <c r="F16" s="52" t="str">
        <f>IF(ISERROR(VLOOKUP(TRIM(B16),ALL!$B$1:$T$1591,2,FALSE)),"",IF(ISERROR(VLOOKUP(TRIM(B16),ALL!$B$1:$T$1591,2,FALSE))," ",VLOOKUP(TRIM(B16),ALL!$B$1:$T$1591,2,FALSE)))</f>
        <v>DEN</v>
      </c>
      <c r="G16" s="52" t="str">
        <f>IF(ISBLANK(VLOOKUP(TRIM(B16),ALL!$B$1:$U$1591,4,FALSE)),"",IF(ISERROR(VLOOKUP(TRIM(B16),ALL!$B$1:$U$1591,4,FALSE))," ",VLOOKUP(TRIM(B16),ALL!$B$1:$U$1591,4,FALSE)))</f>
        <v/>
      </c>
      <c r="H16" s="52" t="str">
        <f>IF(ISBLANK(VLOOKUP(TRIM(B16),ALL!$B$1:$U$1591,5,FALSE)),"",IF(ISERROR(VLOOKUP(TRIM(B16),ALL!$B$1:$U$1591,5,FALSE))," ",VLOOKUP(TRIM(B16),ALL!$B$1:$U$1591,5,FALSE)))</f>
        <v/>
      </c>
      <c r="I16" s="52" t="str">
        <f>IF(ISBLANK(VLOOKUP(TRIM(B16),ALL!$B$1:$U$1591,6,FALSE)),"",IF(ISERROR(VLOOKUP(TRIM(B16),ALL!$B$1:$U$1591,6,FALSE))," ", VLOOKUP(TRIM(B16),ALL!$B$1:$U$1591,6,FALSE)))</f>
        <v/>
      </c>
      <c r="J16" s="52" t="str">
        <f>IF(ISBLANK(VLOOKUP(TRIM(B16),ALL!$B$1:$U$1591,7,FALSE)),"",IF(ISERROR(VLOOKUP(TRIM(B16),ALL!$B$1:$U$1591,7,FALSE))," ",VLOOKUP(TRIM(B16),ALL!$B$1:$U$1591,7,FALSE)))</f>
        <v/>
      </c>
      <c r="K16" s="52">
        <f>IF(ISBLANK(VLOOKUP(TRIM(B16),ALL!$B$1:$U$1591,8,FALSE)),"",IF(ISERROR(VLOOKUP(TRIM(B16),ALL!$B$1:$U$1591,8,FALSE))," ",VLOOKUP(TRIM(B16),ALL!$B$1:$U$1591,8,FALSE)))</f>
        <v>4</v>
      </c>
      <c r="L16" s="52" t="str">
        <f>IF(ISBLANK(VLOOKUP(TRIM(B16),ALL!$B$1:$U$1591,9,FALSE)),"",IF(ISERROR(VLOOKUP(TRIM(B16),ALL!$B$1:$U$1591,9,FALSE))," ",VLOOKUP(TRIM(B16),ALL!$B$1:$U$1591,9,FALSE)))</f>
        <v/>
      </c>
      <c r="M16" s="52">
        <f>IF(ISBLANK(VLOOKUP(TRIM(B16),ALL!$B$1:$U$1591,10,FALSE)),"",IF(ISERROR(VLOOKUP(TRIM(B16),ALL!$B$1:$U$1591,10,FALSE))," ",VLOOKUP(TRIM(B16),ALL!$B$1:$U$1591,10,FALSE)))</f>
        <v>0</v>
      </c>
      <c r="N16"/>
      <c r="O16"/>
      <c r="P16"/>
      <c r="Q16"/>
      <c r="R16"/>
      <c r="S16"/>
      <c r="AA16"/>
      <c r="AB16"/>
    </row>
    <row r="17" spans="1:28" ht="15">
      <c r="A17" s="52" t="str">
        <f>IF(ISERROR(VLOOKUP(TRIM(B17),ALL!$B$1:$T$1591,3,FALSE)),"(unc)",VLOOKUP(TRIM(B17),ALL!$B$1:$T$1591,3,FALSE))</f>
        <v>HB</v>
      </c>
      <c r="B17" s="441" t="s">
        <v>7752</v>
      </c>
      <c r="C17" s="11" t="s">
        <v>6450</v>
      </c>
      <c r="D17" s="85">
        <f>VLOOKUP(TRIM(B17),BirthdateDraft!$B$1:$O$5859,2,FALSE)</f>
        <v>35340</v>
      </c>
      <c r="E17" s="86" t="str">
        <f>VLOOKUP(TRIM(B17),BirthdateDraft!$B$1:$O$9859,3,FALSE)</f>
        <v>19/FA</v>
      </c>
      <c r="F17" s="52" t="str">
        <f>IF(ISERROR(VLOOKUP(TRIM(B17),ALL!$B$1:$T$1591,2,FALSE)),"",IF(ISERROR(VLOOKUP(TRIM(B17),ALL!$B$1:$T$1591,2,FALSE))," ",VLOOKUP(TRIM(B17),ALL!$B$1:$T$1591,2,FALSE)))</f>
        <v>JXA</v>
      </c>
      <c r="G17" s="52" t="str">
        <f>IF(ISBLANK(VLOOKUP(TRIM(B17),ALL!$B$1:$U$1591,4,FALSE)),"",IF(ISERROR(VLOOKUP(TRIM(B17),ALL!$B$1:$U$1591,4,FALSE))," ",VLOOKUP(TRIM(B17),ALL!$B$1:$U$1591,4,FALSE)))</f>
        <v/>
      </c>
      <c r="H17" s="52" t="str">
        <f>IF(ISBLANK(VLOOKUP(TRIM(B17),ALL!$B$1:$U$1591,5,FALSE)),"",IF(ISERROR(VLOOKUP(TRIM(B17),ALL!$B$1:$U$1591,5,FALSE))," ",VLOOKUP(TRIM(B17),ALL!$B$1:$U$1591,5,FALSE)))</f>
        <v/>
      </c>
      <c r="I17" s="52" t="str">
        <f>IF(ISBLANK(VLOOKUP(TRIM(B17),ALL!$B$1:$U$1591,6,FALSE)),"",IF(ISERROR(VLOOKUP(TRIM(B17),ALL!$B$1:$U$1591,6,FALSE))," ", VLOOKUP(TRIM(B17),ALL!$B$1:$U$1591,6,FALSE)))</f>
        <v/>
      </c>
      <c r="J17" s="52" t="str">
        <f>IF(ISBLANK(VLOOKUP(TRIM(B17),ALL!$B$1:$U$1591,7,FALSE)),"",IF(ISERROR(VLOOKUP(TRIM(B17),ALL!$B$1:$U$1591,7,FALSE))," ",VLOOKUP(TRIM(B17),ALL!$B$1:$U$1591,7,FALSE)))</f>
        <v/>
      </c>
      <c r="K17" s="52">
        <f>IF(ISBLANK(VLOOKUP(TRIM(B17),ALL!$B$1:$U$1591,8,FALSE)),"",IF(ISERROR(VLOOKUP(TRIM(B17),ALL!$B$1:$U$1591,8,FALSE))," ",VLOOKUP(TRIM(B17),ALL!$B$1:$U$1591,8,FALSE)))</f>
        <v>0</v>
      </c>
      <c r="L17" s="52" t="str">
        <f>IF(ISBLANK(VLOOKUP(TRIM(B17),ALL!$B$1:$U$1591,9,FALSE)),"",IF(ISERROR(VLOOKUP(TRIM(B17),ALL!$B$1:$U$1591,9,FALSE))," ",VLOOKUP(TRIM(B17),ALL!$B$1:$U$1591,9,FALSE)))</f>
        <v/>
      </c>
      <c r="M17" s="52">
        <f>IF(ISBLANK(VLOOKUP(TRIM(B17),ALL!$B$1:$U$1591,10,FALSE)),"",IF(ISERROR(VLOOKUP(TRIM(B17),ALL!$B$1:$U$1591,10,FALSE))," ",VLOOKUP(TRIM(B17),ALL!$B$1:$U$1591,10,FALSE)))</f>
        <v>0</v>
      </c>
      <c r="N17"/>
      <c r="O17"/>
      <c r="P17"/>
      <c r="Q17"/>
      <c r="R17"/>
      <c r="S17"/>
      <c r="AA17"/>
      <c r="AB17"/>
    </row>
    <row r="18" spans="1:28" ht="15">
      <c r="A18" s="52"/>
      <c r="B18" s="426"/>
      <c r="C18" s="11"/>
      <c r="D18" s="85"/>
      <c r="E18" s="86"/>
      <c r="F18" s="52"/>
      <c r="G18" s="52"/>
      <c r="H18" s="52"/>
      <c r="I18" s="52"/>
      <c r="J18" s="52"/>
      <c r="K18" s="52"/>
      <c r="L18" s="52"/>
      <c r="M18" s="52"/>
      <c r="N18"/>
      <c r="O18"/>
      <c r="P18"/>
      <c r="Q18"/>
      <c r="R18"/>
      <c r="S18"/>
      <c r="AA18"/>
      <c r="AB18"/>
    </row>
    <row r="19" spans="1:28">
      <c r="A19" s="52" t="str">
        <f>IF(ISERROR(VLOOKUP(TRIM(B19),ALL!$B$1:$T$1591,3,FALSE)),"(unc)",VLOOKUP(TRIM(B19),ALL!$B$1:$T$1591,3,FALSE))</f>
        <v>WR</v>
      </c>
      <c r="B19" s="215" t="s">
        <v>5877</v>
      </c>
      <c r="C19" s="11" t="s">
        <v>6450</v>
      </c>
      <c r="D19" s="85">
        <f>VLOOKUP(TRIM(B19),BirthdateDraft!$B$1:$O$5859,2,FALSE)</f>
        <v>34031</v>
      </c>
      <c r="E19" s="86" t="str">
        <f>VLOOKUP(TRIM(B19),BirthdateDraft!$B$1:$O$9859,3,FALSE)</f>
        <v>16/2</v>
      </c>
      <c r="F19" s="52" t="str">
        <f>IF(ISERROR(VLOOKUP(TRIM(B19),ALL!$B$1:$T$1591,2,FALSE)),"",IF(ISERROR(VLOOKUP(TRIM(B19),ALL!$B$1:$T$1591,2,FALSE))," ",VLOOKUP(TRIM(B19),ALL!$B$1:$T$1591,2,FALSE)))</f>
        <v>NON</v>
      </c>
      <c r="G19" s="52" t="str">
        <f>IF(ISBLANK(VLOOKUP(TRIM(B19),ALL!$B$1:$U$1591,4,FALSE)),"",IF(ISERROR(VLOOKUP(TRIM(B19),ALL!$B$1:$U$1591,4,FALSE))," ",VLOOKUP(TRIM(B19),ALL!$B$1:$U$1591,4,FALSE)))</f>
        <v/>
      </c>
      <c r="H19" s="52" t="str">
        <f>IF(ISBLANK(VLOOKUP(TRIM(B19),ALL!$B$1:$U$1591,5,FALSE)),"",IF(ISERROR(VLOOKUP(TRIM(B19),ALL!$B$1:$U$1591,5,FALSE))," ",VLOOKUP(TRIM(B19),ALL!$B$1:$U$1591,5,FALSE)))</f>
        <v/>
      </c>
      <c r="I19" s="52" t="str">
        <f>IF(ISBLANK(VLOOKUP(TRIM(B19),ALL!$B$1:$U$1591,6,FALSE)),"",IF(ISERROR(VLOOKUP(TRIM(B19),ALL!$B$1:$U$1591,6,FALSE))," ", VLOOKUP(TRIM(B19),ALL!$B$1:$U$1591,6,FALSE)))</f>
        <v/>
      </c>
      <c r="J19" s="52" t="str">
        <f>IF(ISBLANK(VLOOKUP(TRIM(B19),ALL!$B$1:$U$1591,7,FALSE)),"",IF(ISERROR(VLOOKUP(TRIM(B19),ALL!$B$1:$U$1591,7,FALSE))," ",VLOOKUP(TRIM(B19),ALL!$B$1:$U$1591,7,FALSE)))</f>
        <v/>
      </c>
      <c r="K19" s="52" t="str">
        <f>IF(ISBLANK(VLOOKUP(TRIM(B19),ALL!$B$1:$U$1591,8,FALSE)),"",IF(ISERROR(VLOOKUP(TRIM(B19),ALL!$B$1:$U$1591,8,FALSE))," ",VLOOKUP(TRIM(B19),ALL!$B$1:$U$1591,8,FALSE)))</f>
        <v/>
      </c>
      <c r="L19" s="52" t="str">
        <f>IF(ISBLANK(VLOOKUP(TRIM(B19),ALL!$B$1:$U$1591,9,FALSE)),"",IF(ISERROR(VLOOKUP(TRIM(B19),ALL!$B$1:$U$1591,9,FALSE))," ",VLOOKUP(TRIM(B19),ALL!$B$1:$U$1591,9,FALSE)))</f>
        <v/>
      </c>
      <c r="M19" s="52" t="str">
        <f>IF(ISBLANK(VLOOKUP(TRIM(B19),ALL!$B$1:$U$1591,10,FALSE)),"",IF(ISERROR(VLOOKUP(TRIM(B19),ALL!$B$1:$U$1591,10,FALSE))," ",VLOOKUP(TRIM(B19),ALL!$B$1:$U$1591,10,FALSE)))</f>
        <v/>
      </c>
      <c r="N19"/>
      <c r="O19"/>
      <c r="P19"/>
      <c r="Q19"/>
      <c r="R19"/>
      <c r="S19"/>
      <c r="AA19"/>
      <c r="AB19"/>
    </row>
    <row r="20" spans="1:28">
      <c r="A20" s="52" t="str">
        <f>IF(ISERROR(VLOOKUP(TRIM(B20),ALL!$B$1:$T$1591,3,FALSE)),"(unc)",VLOOKUP(TRIM(B20),ALL!$B$1:$T$1591,3,FALSE))</f>
        <v>WR</v>
      </c>
      <c r="B20" s="215" t="s">
        <v>4213</v>
      </c>
      <c r="C20" s="11" t="s">
        <v>6450</v>
      </c>
      <c r="D20" s="85">
        <f>VLOOKUP(TRIM(B20),BirthdateDraft!$B$1:$O$5859,2,FALSE)</f>
        <v>33704</v>
      </c>
      <c r="E20" s="86" t="str">
        <f>VLOOKUP(TRIM(B20),BirthdateDraft!$B$1:$O$9859,3,FALSE)</f>
        <v>13/2</v>
      </c>
      <c r="F20" s="52" t="str">
        <f>IF(ISERROR(VLOOKUP(TRIM(B20),ALL!$B$1:$T$1591,2,FALSE)),"",IF(ISERROR(VLOOKUP(TRIM(B20),ALL!$B$1:$T$1591,2,FALSE))," ",VLOOKUP(TRIM(B20),ALL!$B$1:$T$1591,2,FALSE)))</f>
        <v>LAN</v>
      </c>
      <c r="G20" s="52" t="str">
        <f>IF(ISBLANK(VLOOKUP(TRIM(B20),ALL!$B$1:$U$1591,4,FALSE)),"",IF(ISERROR(VLOOKUP(TRIM(B20),ALL!$B$1:$U$1591,4,FALSE))," ",VLOOKUP(TRIM(B20),ALL!$B$1:$U$1591,4,FALSE)))</f>
        <v/>
      </c>
      <c r="H20" s="52" t="str">
        <f>IF(ISBLANK(VLOOKUP(TRIM(B20),ALL!$B$1:$U$1591,5,FALSE)),"",IF(ISERROR(VLOOKUP(TRIM(B20),ALL!$B$1:$U$1591,5,FALSE))," ",VLOOKUP(TRIM(B20),ALL!$B$1:$U$1591,5,FALSE)))</f>
        <v/>
      </c>
      <c r="I20" s="52" t="str">
        <f>IF(ISBLANK(VLOOKUP(TRIM(B20),ALL!$B$1:$U$1591,6,FALSE)),"",IF(ISERROR(VLOOKUP(TRIM(B20),ALL!$B$1:$U$1591,6,FALSE))," ", VLOOKUP(TRIM(B20),ALL!$B$1:$U$1591,6,FALSE)))</f>
        <v/>
      </c>
      <c r="J20" s="52" t="str">
        <f>IF(ISBLANK(VLOOKUP(TRIM(B20),ALL!$B$1:$U$1591,7,FALSE)),"",IF(ISERROR(VLOOKUP(TRIM(B20),ALL!$B$1:$U$1591,7,FALSE))," ",VLOOKUP(TRIM(B20),ALL!$B$1:$U$1591,7,FALSE)))</f>
        <v/>
      </c>
      <c r="K20" s="52" t="str">
        <f>IF(ISBLANK(VLOOKUP(TRIM(B20),ALL!$B$1:$U$1591,8,FALSE)),"",IF(ISERROR(VLOOKUP(TRIM(B20),ALL!$B$1:$U$1591,8,FALSE))," ",VLOOKUP(TRIM(B20),ALL!$B$1:$U$1591,8,FALSE)))</f>
        <v/>
      </c>
      <c r="L20" s="52" t="str">
        <f>IF(ISBLANK(VLOOKUP(TRIM(B20),ALL!$B$1:$U$1591,9,FALSE)),"",IF(ISERROR(VLOOKUP(TRIM(B20),ALL!$B$1:$U$1591,9,FALSE))," ",VLOOKUP(TRIM(B20),ALL!$B$1:$U$1591,9,FALSE)))</f>
        <v/>
      </c>
      <c r="M20" s="52" t="str">
        <f>IF(ISBLANK(VLOOKUP(TRIM(B20),ALL!$B$1:$U$1591,10,FALSE)),"",IF(ISERROR(VLOOKUP(TRIM(B20),ALL!$B$1:$U$1591,10,FALSE))," ",VLOOKUP(TRIM(B20),ALL!$B$1:$U$1591,10,FALSE)))</f>
        <v/>
      </c>
      <c r="N20"/>
      <c r="O20"/>
      <c r="P20"/>
      <c r="Q20"/>
      <c r="R20"/>
      <c r="S20"/>
      <c r="AA20"/>
      <c r="AB20"/>
    </row>
    <row r="21" spans="1:28">
      <c r="A21" s="52" t="str">
        <f>IF(ISERROR(VLOOKUP(TRIM(B21),ALL!$B$1:$T$1591,3,FALSE)),"(unc)",VLOOKUP(TRIM(B21),ALL!$B$1:$T$1591,3,FALSE))</f>
        <v>WR</v>
      </c>
      <c r="B21" s="215" t="s">
        <v>361</v>
      </c>
      <c r="C21" s="11" t="s">
        <v>6450</v>
      </c>
      <c r="D21" s="85">
        <f>VLOOKUP(TRIM(B21),BirthdateDraft!$B$1:$O$5859,2,FALSE)</f>
        <v>32944</v>
      </c>
      <c r="E21" s="86" t="str">
        <f>VLOOKUP(TRIM(B21),BirthdateDraft!$B$1:$O$9859,3,FALSE)</f>
        <v>12/5</v>
      </c>
      <c r="F21" s="52" t="str">
        <f>IF(ISERROR(VLOOKUP(TRIM(B21),ALL!$B$1:$T$1591,2,FALSE)),"",IF(ISERROR(VLOOKUP(TRIM(B21),ALL!$B$1:$T$1591,2,FALSE))," ",VLOOKUP(TRIM(B21),ALL!$B$1:$T$1591,2,FALSE)))</f>
        <v>DEN</v>
      </c>
      <c r="G21" s="52" t="str">
        <f>IF(ISBLANK(VLOOKUP(TRIM(B21),ALL!$B$1:$U$1591,4,FALSE)),"",IF(ISERROR(VLOOKUP(TRIM(B21),ALL!$B$1:$U$1591,4,FALSE))," ",VLOOKUP(TRIM(B21),ALL!$B$1:$U$1591,4,FALSE)))</f>
        <v/>
      </c>
      <c r="H21" s="52" t="str">
        <f>IF(ISBLANK(VLOOKUP(TRIM(B21),ALL!$B$1:$U$1591,5,FALSE)),"",IF(ISERROR(VLOOKUP(TRIM(B21),ALL!$B$1:$U$1591,5,FALSE))," ",VLOOKUP(TRIM(B21),ALL!$B$1:$U$1591,5,FALSE)))</f>
        <v/>
      </c>
      <c r="I21" s="52" t="str">
        <f>IF(ISBLANK(VLOOKUP(TRIM(B21),ALL!$B$1:$U$1591,6,FALSE)),"",IF(ISERROR(VLOOKUP(TRIM(B21),ALL!$B$1:$U$1591,6,FALSE))," ", VLOOKUP(TRIM(B21),ALL!$B$1:$U$1591,6,FALSE)))</f>
        <v/>
      </c>
      <c r="J21" s="52" t="str">
        <f>IF(ISBLANK(VLOOKUP(TRIM(B21),ALL!$B$1:$U$1591,7,FALSE)),"",IF(ISERROR(VLOOKUP(TRIM(B21),ALL!$B$1:$U$1591,7,FALSE))," ",VLOOKUP(TRIM(B21),ALL!$B$1:$U$1591,7,FALSE)))</f>
        <v/>
      </c>
      <c r="K21" s="52" t="str">
        <f>IF(ISBLANK(VLOOKUP(TRIM(B21),ALL!$B$1:$U$1591,8,FALSE)),"",IF(ISERROR(VLOOKUP(TRIM(B21),ALL!$B$1:$U$1591,8,FALSE))," ",VLOOKUP(TRIM(B21),ALL!$B$1:$U$1591,8,FALSE)))</f>
        <v/>
      </c>
      <c r="L21" s="52" t="str">
        <f>IF(ISBLANK(VLOOKUP(TRIM(B21),ALL!$B$1:$U$1591,9,FALSE)),"",IF(ISERROR(VLOOKUP(TRIM(B21),ALL!$B$1:$U$1591,9,FALSE))," ",VLOOKUP(TRIM(B21),ALL!$B$1:$U$1591,9,FALSE)))</f>
        <v/>
      </c>
      <c r="M21" s="52" t="str">
        <f>IF(ISBLANK(VLOOKUP(TRIM(B21),ALL!$B$1:$U$1591,10,FALSE)),"",IF(ISERROR(VLOOKUP(TRIM(B21),ALL!$B$1:$U$1591,10,FALSE))," ",VLOOKUP(TRIM(B21),ALL!$B$1:$U$1591,10,FALSE)))</f>
        <v/>
      </c>
      <c r="N21"/>
      <c r="O21"/>
      <c r="P21"/>
      <c r="Q21"/>
      <c r="R21"/>
      <c r="S21"/>
      <c r="AA21"/>
      <c r="AB21"/>
    </row>
    <row r="22" spans="1:28">
      <c r="A22" s="52" t="str">
        <f>IF(ISERROR(VLOOKUP(TRIM(B22),ALL!$B$1:$T$1591,3,FALSE)),"(unc)",VLOOKUP(TRIM(B22),ALL!$B$1:$T$1591,3,FALSE))</f>
        <v>WR</v>
      </c>
      <c r="B22" s="215" t="s">
        <v>6909</v>
      </c>
      <c r="C22" s="11" t="s">
        <v>6450</v>
      </c>
      <c r="D22" s="85">
        <f>VLOOKUP(TRIM(B22),BirthdateDraft!$B$1:$O$5859,2,FALSE)</f>
        <v>35387</v>
      </c>
      <c r="E22" s="86" t="str">
        <f>VLOOKUP(TRIM(B22),BirthdateDraft!$B$1:$O$9859,3,FALSE)</f>
        <v>18/2</v>
      </c>
      <c r="F22" s="52" t="str">
        <f>IF(ISERROR(VLOOKUP(TRIM(B22),ALL!$B$1:$T$1591,2,FALSE)),"",IF(ISERROR(VLOOKUP(TRIM(B22),ALL!$B$1:$T$1591,2,FALSE))," ",VLOOKUP(TRIM(B22),ALL!$B$1:$T$1591,2,FALSE)))</f>
        <v>ARN</v>
      </c>
      <c r="G22" s="52" t="str">
        <f>IF(ISBLANK(VLOOKUP(TRIM(B22),ALL!$B$1:$U$1591,4,FALSE)),"",IF(ISERROR(VLOOKUP(TRIM(B22),ALL!$B$1:$U$1591,4,FALSE))," ",VLOOKUP(TRIM(B22),ALL!$B$1:$U$1591,4,FALSE)))</f>
        <v/>
      </c>
      <c r="H22" s="52" t="str">
        <f>IF(ISBLANK(VLOOKUP(TRIM(B22),ALL!$B$1:$U$1591,5,FALSE)),"",IF(ISERROR(VLOOKUP(TRIM(B22),ALL!$B$1:$U$1591,5,FALSE))," ",VLOOKUP(TRIM(B22),ALL!$B$1:$U$1591,5,FALSE)))</f>
        <v/>
      </c>
      <c r="I22" s="52" t="str">
        <f>IF(ISBLANK(VLOOKUP(TRIM(B22),ALL!$B$1:$U$1591,6,FALSE)),"",IF(ISERROR(VLOOKUP(TRIM(B22),ALL!$B$1:$U$1591,6,FALSE))," ", VLOOKUP(TRIM(B22),ALL!$B$1:$U$1591,6,FALSE)))</f>
        <v/>
      </c>
      <c r="J22" s="52" t="str">
        <f>IF(ISBLANK(VLOOKUP(TRIM(B22),ALL!$B$1:$U$1591,7,FALSE)),"",IF(ISERROR(VLOOKUP(TRIM(B22),ALL!$B$1:$U$1591,7,FALSE))," ",VLOOKUP(TRIM(B22),ALL!$B$1:$U$1591,7,FALSE)))</f>
        <v/>
      </c>
      <c r="K22" s="52" t="str">
        <f>IF(ISBLANK(VLOOKUP(TRIM(B22),ALL!$B$1:$U$1591,8,FALSE)),"",IF(ISERROR(VLOOKUP(TRIM(B22),ALL!$B$1:$U$1591,8,FALSE))," ",VLOOKUP(TRIM(B22),ALL!$B$1:$U$1591,8,FALSE)))</f>
        <v/>
      </c>
      <c r="L22" s="52" t="str">
        <f>IF(ISBLANK(VLOOKUP(TRIM(B22),ALL!$B$1:$U$1591,9,FALSE)),"",IF(ISERROR(VLOOKUP(TRIM(B22),ALL!$B$1:$U$1591,9,FALSE))," ",VLOOKUP(TRIM(B22),ALL!$B$1:$U$1591,9,FALSE)))</f>
        <v/>
      </c>
      <c r="M22" s="52" t="str">
        <f>IF(ISBLANK(VLOOKUP(TRIM(B22),ALL!$B$1:$U$1591,10,FALSE)),"",IF(ISERROR(VLOOKUP(TRIM(B22),ALL!$B$1:$U$1591,10,FALSE))," ",VLOOKUP(TRIM(B22),ALL!$B$1:$U$1591,10,FALSE)))</f>
        <v/>
      </c>
      <c r="N22"/>
      <c r="O22"/>
      <c r="P22"/>
      <c r="Q22"/>
      <c r="R22"/>
      <c r="S22"/>
      <c r="AA22"/>
      <c r="AB22"/>
    </row>
    <row r="23" spans="1:28">
      <c r="A23" s="52" t="str">
        <f>IF(ISERROR(VLOOKUP(TRIM(B23),ALL!$B$1:$T$1591,3,FALSE)),"(unc)",VLOOKUP(TRIM(B23),ALL!$B$1:$T$1591,3,FALSE))</f>
        <v>WR</v>
      </c>
      <c r="B23" s="215" t="s">
        <v>5259</v>
      </c>
      <c r="C23" s="11" t="s">
        <v>6450</v>
      </c>
      <c r="D23" s="85">
        <f>VLOOKUP(TRIM(B23),BirthdateDraft!$B$1:$O$5859,2,FALSE)</f>
        <v>33291</v>
      </c>
      <c r="E23" s="86" t="str">
        <f>VLOOKUP(TRIM(B23),BirthdateDraft!$B$1:$O$9859,3,FALSE)</f>
        <v>15/FA</v>
      </c>
      <c r="F23" s="52" t="str">
        <f>IF(ISERROR(VLOOKUP(TRIM(B23),ALL!$B$1:$T$1591,2,FALSE)),"",IF(ISERROR(VLOOKUP(TRIM(B23),ALL!$B$1:$T$1591,2,FALSE))," ",VLOOKUP(TRIM(B23),ALL!$B$1:$T$1591,2,FALSE)))</f>
        <v>BAA</v>
      </c>
      <c r="G23" s="52" t="str">
        <f>IF(ISBLANK(VLOOKUP(TRIM(B23),ALL!$B$1:$U$1591,4,FALSE)),"",IF(ISERROR(VLOOKUP(TRIM(B23),ALL!$B$1:$U$1591,4,FALSE))," ",VLOOKUP(TRIM(B23),ALL!$B$1:$U$1591,4,FALSE)))</f>
        <v/>
      </c>
      <c r="H23" s="52" t="str">
        <f>IF(ISBLANK(VLOOKUP(TRIM(B23),ALL!$B$1:$U$1591,5,FALSE)),"",IF(ISERROR(VLOOKUP(TRIM(B23),ALL!$B$1:$U$1591,5,FALSE))," ",VLOOKUP(TRIM(B23),ALL!$B$1:$U$1591,5,FALSE)))</f>
        <v/>
      </c>
      <c r="I23" s="52" t="str">
        <f>IF(ISBLANK(VLOOKUP(TRIM(B23),ALL!$B$1:$U$1591,6,FALSE)),"",IF(ISERROR(VLOOKUP(TRIM(B23),ALL!$B$1:$U$1591,6,FALSE))," ", VLOOKUP(TRIM(B23),ALL!$B$1:$U$1591,6,FALSE)))</f>
        <v/>
      </c>
      <c r="J23" s="52" t="str">
        <f>IF(ISBLANK(VLOOKUP(TRIM(B23),ALL!$B$1:$U$1591,7,FALSE)),"",IF(ISERROR(VLOOKUP(TRIM(B23),ALL!$B$1:$U$1591,7,FALSE))," ",VLOOKUP(TRIM(B23),ALL!$B$1:$U$1591,7,FALSE)))</f>
        <v/>
      </c>
      <c r="K23" s="52" t="str">
        <f>IF(ISBLANK(VLOOKUP(TRIM(B23),ALL!$B$1:$U$1591,8,FALSE)),"",IF(ISERROR(VLOOKUP(TRIM(B23),ALL!$B$1:$U$1591,8,FALSE))," ",VLOOKUP(TRIM(B23),ALL!$B$1:$U$1591,8,FALSE)))</f>
        <v/>
      </c>
      <c r="L23" s="52" t="str">
        <f>IF(ISBLANK(VLOOKUP(TRIM(B23),ALL!$B$1:$U$1591,9,FALSE)),"",IF(ISERROR(VLOOKUP(TRIM(B23),ALL!$B$1:$U$1591,9,FALSE))," ",VLOOKUP(TRIM(B23),ALL!$B$1:$U$1591,9,FALSE)))</f>
        <v/>
      </c>
      <c r="M23" s="52" t="str">
        <f>IF(ISBLANK(VLOOKUP(TRIM(B23),ALL!$B$1:$U$1591,10,FALSE)),"",IF(ISERROR(VLOOKUP(TRIM(B23),ALL!$B$1:$U$1591,10,FALSE))," ",VLOOKUP(TRIM(B23),ALL!$B$1:$U$1591,10,FALSE)))</f>
        <v/>
      </c>
      <c r="N23"/>
      <c r="O23"/>
      <c r="P23"/>
      <c r="Q23"/>
      <c r="R23"/>
      <c r="S23"/>
      <c r="AA23"/>
      <c r="AB23"/>
    </row>
    <row r="24" spans="1:28" ht="15">
      <c r="A24" s="52" t="str">
        <f>IF(ISERROR(VLOOKUP(TRIM(B24),ALL!$B$1:$T$1591,3,FALSE)),"(unc)",VLOOKUP(TRIM(B24),ALL!$B$1:$T$1591,3,FALSE))</f>
        <v>WR KOR PR</v>
      </c>
      <c r="B24" s="407" t="s">
        <v>7716</v>
      </c>
      <c r="C24" s="11" t="s">
        <v>6450</v>
      </c>
      <c r="D24" s="85">
        <f>VLOOKUP(TRIM(B24),BirthdateDraft!$B$1:$O$5859,2,FALSE)</f>
        <v>33682</v>
      </c>
      <c r="E24" s="86" t="str">
        <f>VLOOKUP(TRIM(B24),BirthdateDraft!$B$1:$O$9859,3,FALSE)</f>
        <v>14/FA</v>
      </c>
      <c r="F24" s="52" t="str">
        <f>IF(ISERROR(VLOOKUP(TRIM(B24),ALL!$B$1:$T$1591,2,FALSE)),"",IF(ISERROR(VLOOKUP(TRIM(B24),ALL!$B$1:$T$1591,2,FALSE))," ",VLOOKUP(TRIM(B24),ALL!$B$1:$T$1591,2,FALSE)))</f>
        <v>DNA</v>
      </c>
      <c r="G24" s="52" t="str">
        <f>IF(ISBLANK(VLOOKUP(TRIM(B24),ALL!$B$1:$U$1591,4,FALSE)),"",IF(ISERROR(VLOOKUP(TRIM(B24),ALL!$B$1:$U$1591,4,FALSE))," ",VLOOKUP(TRIM(B24),ALL!$B$1:$U$1591,4,FALSE)))</f>
        <v/>
      </c>
      <c r="H24" s="52" t="str">
        <f>IF(ISBLANK(VLOOKUP(TRIM(B24),ALL!$B$1:$U$1591,5,FALSE)),"",IF(ISERROR(VLOOKUP(TRIM(B24),ALL!$B$1:$U$1591,5,FALSE))," ",VLOOKUP(TRIM(B24),ALL!$B$1:$U$1591,5,FALSE)))</f>
        <v/>
      </c>
      <c r="I24" s="52" t="str">
        <f>IF(ISBLANK(VLOOKUP(TRIM(B24),ALL!$B$1:$U$1591,6,FALSE)),"",IF(ISERROR(VLOOKUP(TRIM(B24),ALL!$B$1:$U$1591,6,FALSE))," ", VLOOKUP(TRIM(B24),ALL!$B$1:$U$1591,6,FALSE)))</f>
        <v/>
      </c>
      <c r="J24" s="52" t="str">
        <f>IF(ISBLANK(VLOOKUP(TRIM(B24),ALL!$B$1:$U$1591,7,FALSE)),"",IF(ISERROR(VLOOKUP(TRIM(B24),ALL!$B$1:$U$1591,7,FALSE))," ",VLOOKUP(TRIM(B24),ALL!$B$1:$U$1591,7,FALSE)))</f>
        <v/>
      </c>
      <c r="K24" s="52" t="str">
        <f>IF(ISBLANK(VLOOKUP(TRIM(B24),ALL!$B$1:$U$1591,8,FALSE)),"",IF(ISERROR(VLOOKUP(TRIM(B24),ALL!$B$1:$U$1591,8,FALSE))," ",VLOOKUP(TRIM(B24),ALL!$B$1:$U$1591,8,FALSE)))</f>
        <v/>
      </c>
      <c r="L24" s="52" t="str">
        <f>IF(ISBLANK(VLOOKUP(TRIM(B24),ALL!$B$1:$U$1591,9,FALSE)),"",IF(ISERROR(VLOOKUP(TRIM(B24),ALL!$B$1:$U$1591,9,FALSE))," ",VLOOKUP(TRIM(B24),ALL!$B$1:$U$1591,9,FALSE)))</f>
        <v/>
      </c>
      <c r="M24" s="52" t="str">
        <f>IF(ISBLANK(VLOOKUP(TRIM(B24),ALL!$B$1:$U$1591,10,FALSE)),"",IF(ISERROR(VLOOKUP(TRIM(B24),ALL!$B$1:$U$1591,10,FALSE))," ",VLOOKUP(TRIM(B24),ALL!$B$1:$U$1591,10,FALSE)))</f>
        <v/>
      </c>
      <c r="N24"/>
      <c r="O24"/>
      <c r="P24"/>
      <c r="Q24"/>
      <c r="R24"/>
      <c r="S24"/>
      <c r="AA24"/>
      <c r="AB24"/>
    </row>
    <row r="25" spans="1:28">
      <c r="A25" s="52"/>
      <c r="B25" s="215"/>
      <c r="C25" s="11"/>
      <c r="D25" s="85"/>
      <c r="E25" s="86"/>
      <c r="F25" s="52"/>
      <c r="G25" s="52"/>
      <c r="H25" s="52"/>
      <c r="I25" s="52"/>
      <c r="J25" s="52"/>
      <c r="K25" s="52"/>
      <c r="L25" s="52"/>
      <c r="M25" s="52"/>
      <c r="N25"/>
      <c r="O25"/>
      <c r="P25"/>
      <c r="Q25"/>
      <c r="R25"/>
      <c r="S25"/>
      <c r="AA25"/>
      <c r="AB25"/>
    </row>
    <row r="26" spans="1:28">
      <c r="A26" s="52" t="str">
        <f>IF(ISERROR(VLOOKUP(TRIM(B26),ALL!$B$1:$T$1591,3,FALSE)),"(unc)",VLOOKUP(TRIM(B26),ALL!$B$1:$T$1591,3,FALSE))</f>
        <v>ROT @</v>
      </c>
      <c r="B26" s="215" t="s">
        <v>845</v>
      </c>
      <c r="C26" s="11" t="s">
        <v>6450</v>
      </c>
      <c r="D26" s="85">
        <f>VLOOKUP(TRIM(B26),BirthdateDraft!$B$1:$O$5859,2,FALSE)</f>
        <v>32588</v>
      </c>
      <c r="E26" s="86" t="str">
        <f>VLOOKUP(TRIM(B26),BirthdateDraft!$B$1:$O$9859,3,FALSE)</f>
        <v>10/1 (23)</v>
      </c>
      <c r="F26" s="52" t="str">
        <f>IF(ISERROR(VLOOKUP(TRIM(B26),ALL!$B$1:$T$1591,2,FALSE)),"",IF(ISERROR(VLOOKUP(TRIM(B26),ALL!$B$1:$T$1591,2,FALSE))," ",VLOOKUP(TRIM(B26),ALL!$B$1:$T$1591,2,FALSE)))</f>
        <v>GBN</v>
      </c>
      <c r="G26" s="52" t="str">
        <f>IF(ISBLANK(VLOOKUP(TRIM(B26),ALL!$B$1:$U$1591,4,FALSE)),"",IF(ISERROR(VLOOKUP(TRIM(B26),ALL!$B$1:$U$1591,4,FALSE))," ",VLOOKUP(TRIM(B26),ALL!$B$1:$U$1591,4,FALSE)))</f>
        <v/>
      </c>
      <c r="H26" s="52" t="str">
        <f>IF(ISBLANK(VLOOKUP(TRIM(B26),ALL!$B$1:$U$1591,5,FALSE)),"",IF(ISERROR(VLOOKUP(TRIM(B26),ALL!$B$1:$U$1591,5,FALSE))," ",VLOOKUP(TRIM(B26),ALL!$B$1:$U$1591,5,FALSE)))</f>
        <v/>
      </c>
      <c r="I26" s="52" t="str">
        <f>IF(ISBLANK(VLOOKUP(TRIM(B26),ALL!$B$1:$U$1591,6,FALSE)),"",IF(ISERROR(VLOOKUP(TRIM(B26),ALL!$B$1:$U$1591,6,FALSE))," ", VLOOKUP(TRIM(B26),ALL!$B$1:$U$1591,6,FALSE)))</f>
        <v/>
      </c>
      <c r="J26" s="52" t="str">
        <f>IF(ISBLANK(VLOOKUP(TRIM(B26),ALL!$B$1:$U$1591,7,FALSE)),"",IF(ISERROR(VLOOKUP(TRIM(B26),ALL!$B$1:$U$1591,7,FALSE))," ",VLOOKUP(TRIM(B26),ALL!$B$1:$U$1591,7,FALSE)))</f>
        <v/>
      </c>
      <c r="K26" s="52">
        <f>IF(ISBLANK(VLOOKUP(TRIM(B26),ALL!$B$1:$U$1591,8,FALSE)),"",IF(ISERROR(VLOOKUP(TRIM(B26),ALL!$B$1:$U$1591,8,FALSE))," ",VLOOKUP(TRIM(B26),ALL!$B$1:$U$1591,8,FALSE)))</f>
        <v>6</v>
      </c>
      <c r="L26" s="52" t="str">
        <f>IF(ISBLANK(VLOOKUP(TRIM(B26),ALL!$B$1:$U$1591,9,FALSE)),"",IF(ISERROR(VLOOKUP(TRIM(B26),ALL!$B$1:$U$1591,9,FALSE))," ",VLOOKUP(TRIM(B26),ALL!$B$1:$U$1591,9,FALSE)))</f>
        <v/>
      </c>
      <c r="M26" s="52">
        <f>IF(ISBLANK(VLOOKUP(TRIM(B26),ALL!$B$1:$U$1591,10,FALSE)),"",IF(ISERROR(VLOOKUP(TRIM(B26),ALL!$B$1:$U$1591,10,FALSE))," ",VLOOKUP(TRIM(B26),ALL!$B$1:$U$1591,10,FALSE)))</f>
        <v>7</v>
      </c>
      <c r="N26"/>
      <c r="O26"/>
      <c r="P26"/>
      <c r="Q26"/>
      <c r="R26"/>
      <c r="S26"/>
      <c r="AA26"/>
      <c r="AB26"/>
    </row>
    <row r="27" spans="1:28">
      <c r="A27" s="52" t="s">
        <v>839</v>
      </c>
      <c r="B27" s="215" t="s">
        <v>5825</v>
      </c>
      <c r="C27" s="11" t="s">
        <v>6450</v>
      </c>
      <c r="D27" s="85">
        <f>VLOOKUP(TRIM(B27),BirthdateDraft!$B$1:$O$5859,2,FALSE)</f>
        <v>34271</v>
      </c>
      <c r="E27" s="86" t="str">
        <f>VLOOKUP(TRIM(B27),BirthdateDraft!$B$1:$O$9859,3,FALSE)</f>
        <v>16/3</v>
      </c>
      <c r="F27" s="52" t="str">
        <f>IF(ISERROR(VLOOKUP(TRIM(B27),ALL!$B$1:$T$1591,2,FALSE)),"",IF(ISERROR(VLOOKUP(TRIM(B27),ALL!$B$1:$T$1591,2,FALSE))," ",VLOOKUP(TRIM(B27),ALL!$B$1:$T$1591,2,FALSE)))</f>
        <v/>
      </c>
      <c r="G27" s="52" t="str">
        <f>IF(ISBLANK(VLOOKUP(TRIM(B27),ALL!$B$1:$U$1591,4,FALSE)),"",IF(ISERROR(VLOOKUP(TRIM(B27),ALL!$B$1:$U$1591,4,FALSE))," ",VLOOKUP(TRIM(B27),ALL!$B$1:$U$1591,4,FALSE)))</f>
        <v xml:space="preserve"> </v>
      </c>
      <c r="H27" s="52" t="str">
        <f>IF(ISBLANK(VLOOKUP(TRIM(B27),ALL!$B$1:$U$1591,5,FALSE)),"",IF(ISERROR(VLOOKUP(TRIM(B27),ALL!$B$1:$U$1591,5,FALSE))," ",VLOOKUP(TRIM(B27),ALL!$B$1:$U$1591,5,FALSE)))</f>
        <v xml:space="preserve"> </v>
      </c>
      <c r="I27" s="52" t="str">
        <f>IF(ISBLANK(VLOOKUP(TRIM(B27),ALL!$B$1:$U$1591,6,FALSE)),"",IF(ISERROR(VLOOKUP(TRIM(B27),ALL!$B$1:$U$1591,6,FALSE))," ", VLOOKUP(TRIM(B27),ALL!$B$1:$U$1591,6,FALSE)))</f>
        <v xml:space="preserve"> </v>
      </c>
      <c r="J27" s="52" t="str">
        <f>IF(ISBLANK(VLOOKUP(TRIM(B27),ALL!$B$1:$U$1591,7,FALSE)),"",IF(ISERROR(VLOOKUP(TRIM(B27),ALL!$B$1:$U$1591,7,FALSE))," ",VLOOKUP(TRIM(B27),ALL!$B$1:$U$1591,7,FALSE)))</f>
        <v xml:space="preserve"> </v>
      </c>
      <c r="K27" s="52">
        <v>5</v>
      </c>
      <c r="L27" s="52">
        <v>0</v>
      </c>
      <c r="M27" s="52">
        <v>4</v>
      </c>
      <c r="N27"/>
      <c r="O27"/>
      <c r="P27"/>
      <c r="Q27"/>
      <c r="R27"/>
      <c r="S27"/>
      <c r="AA27"/>
      <c r="AB27"/>
    </row>
    <row r="28" spans="1:28">
      <c r="A28" s="52" t="str">
        <f>IF(ISERROR(VLOOKUP(TRIM(B28),ALL!$B$1:$T$1591,3,FALSE)),"(unc)",VLOOKUP(TRIM(B28),ALL!$B$1:$T$1591,3,FALSE))</f>
        <v>OC @</v>
      </c>
      <c r="B28" s="215" t="s">
        <v>6163</v>
      </c>
      <c r="C28" s="11" t="s">
        <v>6450</v>
      </c>
      <c r="D28" s="85">
        <f>VLOOKUP(TRIM(B28),BirthdateDraft!$B$1:$O$5859,2,FALSE)</f>
        <v>34204</v>
      </c>
      <c r="E28" s="86" t="str">
        <f>VLOOKUP(TRIM(B28),BirthdateDraft!$B$1:$O$9859,3,FALSE)</f>
        <v>17/6</v>
      </c>
      <c r="F28" s="52" t="str">
        <f>IF(ISERROR(VLOOKUP(TRIM(B28),ALL!$B$1:$T$1591,2,FALSE)),"",IF(ISERROR(VLOOKUP(TRIM(B28),ALL!$B$1:$T$1591,2,FALSE))," ",VLOOKUP(TRIM(B28),ALL!$B$1:$T$1591,2,FALSE)))</f>
        <v>WAN</v>
      </c>
      <c r="G28" s="52" t="str">
        <f>IF(ISBLANK(VLOOKUP(TRIM(B28),ALL!$B$1:$U$1591,4,FALSE)),"",IF(ISERROR(VLOOKUP(TRIM(B28),ALL!$B$1:$U$1591,4,FALSE))," ",VLOOKUP(TRIM(B28),ALL!$B$1:$U$1591,4,FALSE)))</f>
        <v/>
      </c>
      <c r="H28" s="52" t="str">
        <f>IF(ISBLANK(VLOOKUP(TRIM(B28),ALL!$B$1:$U$1591,5,FALSE)),"",IF(ISERROR(VLOOKUP(TRIM(B28),ALL!$B$1:$U$1591,5,FALSE))," ",VLOOKUP(TRIM(B28),ALL!$B$1:$U$1591,5,FALSE)))</f>
        <v/>
      </c>
      <c r="I28" s="52" t="str">
        <f>IF(ISBLANK(VLOOKUP(TRIM(B28),ALL!$B$1:$U$1591,6,FALSE)),"",IF(ISERROR(VLOOKUP(TRIM(B28),ALL!$B$1:$U$1591,6,FALSE))," ", VLOOKUP(TRIM(B28),ALL!$B$1:$U$1591,6,FALSE)))</f>
        <v/>
      </c>
      <c r="J28" s="52" t="str">
        <f>IF(ISBLANK(VLOOKUP(TRIM(B28),ALL!$B$1:$U$1591,7,FALSE)),"",IF(ISERROR(VLOOKUP(TRIM(B28),ALL!$B$1:$U$1591,7,FALSE))," ",VLOOKUP(TRIM(B28),ALL!$B$1:$U$1591,7,FALSE)))</f>
        <v/>
      </c>
      <c r="K28" s="52">
        <f>IF(ISBLANK(VLOOKUP(TRIM(B28),ALL!$B$1:$U$1591,8,FALSE)),"",IF(ISERROR(VLOOKUP(TRIM(B28),ALL!$B$1:$U$1591,8,FALSE))," ",VLOOKUP(TRIM(B28),ALL!$B$1:$U$1591,8,FALSE)))</f>
        <v>4</v>
      </c>
      <c r="L28" s="52" t="str">
        <f>IF(ISBLANK(VLOOKUP(TRIM(B28),ALL!$B$1:$U$1591,9,FALSE)),"",IF(ISERROR(VLOOKUP(TRIM(B28),ALL!$B$1:$U$1591,9,FALSE))," ",VLOOKUP(TRIM(B28),ALL!$B$1:$U$1591,9,FALSE)))</f>
        <v/>
      </c>
      <c r="M28" s="52">
        <f>IF(ISBLANK(VLOOKUP(TRIM(B28),ALL!$B$1:$U$1591,10,FALSE)),"",IF(ISERROR(VLOOKUP(TRIM(B28),ALL!$B$1:$U$1591,10,FALSE))," ",VLOOKUP(TRIM(B28),ALL!$B$1:$U$1591,10,FALSE)))</f>
        <v>3</v>
      </c>
      <c r="N28"/>
      <c r="O28"/>
      <c r="P28"/>
      <c r="Q28"/>
      <c r="R28"/>
      <c r="S28"/>
      <c r="AA28"/>
      <c r="AB28"/>
    </row>
    <row r="29" spans="1:28">
      <c r="A29" s="52" t="str">
        <f>IF(ISERROR(VLOOKUP(TRIM(B29),ALL!$B$1:$T$1591,3,FALSE)),"(unc)",VLOOKUP(TRIM(B29),ALL!$B$1:$T$1591,3,FALSE))</f>
        <v>G @</v>
      </c>
      <c r="B29" s="215" t="s">
        <v>5332</v>
      </c>
      <c r="C29" s="11" t="s">
        <v>6450</v>
      </c>
      <c r="D29" s="85">
        <f>VLOOKUP(TRIM(B29),BirthdateDraft!$B$1:$O$5859,2,FALSE)</f>
        <v>33305</v>
      </c>
      <c r="E29" s="86" t="str">
        <f>VLOOKUP(TRIM(B29),BirthdateDraft!$B$1:$O$9859,3,FALSE)</f>
        <v>15/7</v>
      </c>
      <c r="F29" s="52" t="str">
        <f>IF(ISERROR(VLOOKUP(TRIM(B29),ALL!$B$1:$T$1591,2,FALSE)),"",IF(ISERROR(VLOOKUP(TRIM(B29),ALL!$B$1:$T$1591,2,FALSE))," ",VLOOKUP(TRIM(B29),ALL!$B$1:$T$1591,2,FALSE)))</f>
        <v>OAA</v>
      </c>
      <c r="G29" s="52" t="str">
        <f>IF(ISBLANK(VLOOKUP(TRIM(B29),ALL!$B$1:$U$1591,4,FALSE)),"",IF(ISERROR(VLOOKUP(TRIM(B29),ALL!$B$1:$U$1591,4,FALSE))," ",VLOOKUP(TRIM(B29),ALL!$B$1:$U$1591,4,FALSE)))</f>
        <v/>
      </c>
      <c r="H29" s="52" t="str">
        <f>IF(ISBLANK(VLOOKUP(TRIM(B29),ALL!$B$1:$U$1591,5,FALSE)),"",IF(ISERROR(VLOOKUP(TRIM(B29),ALL!$B$1:$U$1591,5,FALSE))," ",VLOOKUP(TRIM(B29),ALL!$B$1:$U$1591,5,FALSE)))</f>
        <v/>
      </c>
      <c r="I29" s="52" t="str">
        <f>IF(ISBLANK(VLOOKUP(TRIM(B29),ALL!$B$1:$U$1591,6,FALSE)),"",IF(ISERROR(VLOOKUP(TRIM(B29),ALL!$B$1:$U$1591,6,FALSE))," ", VLOOKUP(TRIM(B29),ALL!$B$1:$U$1591,6,FALSE)))</f>
        <v/>
      </c>
      <c r="J29" s="52" t="str">
        <f>IF(ISBLANK(VLOOKUP(TRIM(B29),ALL!$B$1:$U$1591,7,FALSE)),"",IF(ISERROR(VLOOKUP(TRIM(B29),ALL!$B$1:$U$1591,7,FALSE))," ",VLOOKUP(TRIM(B29),ALL!$B$1:$U$1591,7,FALSE)))</f>
        <v/>
      </c>
      <c r="K29" s="52">
        <f>IF(ISBLANK(VLOOKUP(TRIM(B29),ALL!$B$1:$U$1591,8,FALSE)),"",IF(ISERROR(VLOOKUP(TRIM(B29),ALL!$B$1:$U$1591,8,FALSE))," ",VLOOKUP(TRIM(B29),ALL!$B$1:$U$1591,8,FALSE)))</f>
        <v>4</v>
      </c>
      <c r="L29" s="52" t="str">
        <f>IF(ISBLANK(VLOOKUP(TRIM(B29),ALL!$B$1:$U$1591,9,FALSE)),"",IF(ISERROR(VLOOKUP(TRIM(B29),ALL!$B$1:$U$1591,9,FALSE))," ",VLOOKUP(TRIM(B29),ALL!$B$1:$U$1591,9,FALSE)))</f>
        <v/>
      </c>
      <c r="M29" s="52">
        <f>IF(ISBLANK(VLOOKUP(TRIM(B29),ALL!$B$1:$U$1591,10,FALSE)),"",IF(ISERROR(VLOOKUP(TRIM(B29),ALL!$B$1:$U$1591,10,FALSE))," ",VLOOKUP(TRIM(B29),ALL!$B$1:$U$1591,10,FALSE)))</f>
        <v>3</v>
      </c>
      <c r="N29"/>
      <c r="O29"/>
      <c r="P29"/>
      <c r="Q29"/>
      <c r="R29"/>
      <c r="S29"/>
      <c r="AA29"/>
      <c r="AB29"/>
    </row>
    <row r="30" spans="1:28">
      <c r="A30" s="52" t="str">
        <f>IF(ISERROR(VLOOKUP(TRIM(B30),ALL!$B$1:$T$1591,3,FALSE)),"(unc)",VLOOKUP(TRIM(B30),ALL!$B$1:$T$1591,3,FALSE))</f>
        <v>RG @</v>
      </c>
      <c r="B30" s="215" t="s">
        <v>4211</v>
      </c>
      <c r="C30" s="11" t="s">
        <v>6450</v>
      </c>
      <c r="D30" s="85">
        <f>VLOOKUP(TRIM(B30),BirthdateDraft!$B$1:$O$5859,2,FALSE)</f>
        <v>33429</v>
      </c>
      <c r="E30" s="86" t="str">
        <f>VLOOKUP(TRIM(B30),BirthdateDraft!$B$1:$O$9859,3,FALSE)</f>
        <v>13/3</v>
      </c>
      <c r="F30" s="52" t="str">
        <f>IF(ISERROR(VLOOKUP(TRIM(B30),ALL!$B$1:$T$1591,2,FALSE)),"",IF(ISERROR(VLOOKUP(TRIM(B30),ALL!$B$1:$T$1591,2,FALSE))," ",VLOOKUP(TRIM(B30),ALL!$B$1:$T$1591,2,FALSE)))</f>
        <v>NYA</v>
      </c>
      <c r="G30" s="52" t="str">
        <f>IF(ISBLANK(VLOOKUP(TRIM(B30),ALL!$B$1:$U$1591,4,FALSE)),"",IF(ISERROR(VLOOKUP(TRIM(B30),ALL!$B$1:$U$1591,4,FALSE))," ",VLOOKUP(TRIM(B30),ALL!$B$1:$U$1591,4,FALSE)))</f>
        <v/>
      </c>
      <c r="H30" s="52" t="str">
        <f>IF(ISBLANK(VLOOKUP(TRIM(B30),ALL!$B$1:$U$1591,5,FALSE)),"",IF(ISERROR(VLOOKUP(TRIM(B30),ALL!$B$1:$U$1591,5,FALSE))," ",VLOOKUP(TRIM(B30),ALL!$B$1:$U$1591,5,FALSE)))</f>
        <v/>
      </c>
      <c r="I30" s="52" t="str">
        <f>IF(ISBLANK(VLOOKUP(TRIM(B30),ALL!$B$1:$U$1591,6,FALSE)),"",IF(ISERROR(VLOOKUP(TRIM(B30),ALL!$B$1:$U$1591,6,FALSE))," ", VLOOKUP(TRIM(B30),ALL!$B$1:$U$1591,6,FALSE)))</f>
        <v/>
      </c>
      <c r="J30" s="52" t="str">
        <f>IF(ISBLANK(VLOOKUP(TRIM(B30),ALL!$B$1:$U$1591,7,FALSE)),"",IF(ISERROR(VLOOKUP(TRIM(B30),ALL!$B$1:$U$1591,7,FALSE))," ",VLOOKUP(TRIM(B30),ALL!$B$1:$U$1591,7,FALSE)))</f>
        <v/>
      </c>
      <c r="K30" s="52">
        <f>IF(ISBLANK(VLOOKUP(TRIM(B30),ALL!$B$1:$U$1591,8,FALSE)),"",IF(ISERROR(VLOOKUP(TRIM(B30),ALL!$B$1:$U$1591,8,FALSE))," ",VLOOKUP(TRIM(B30),ALL!$B$1:$U$1591,8,FALSE)))</f>
        <v>4</v>
      </c>
      <c r="L30" s="52" t="str">
        <f>IF(ISBLANK(VLOOKUP(TRIM(B30),ALL!$B$1:$U$1591,9,FALSE)),"",IF(ISERROR(VLOOKUP(TRIM(B30),ALL!$B$1:$U$1591,9,FALSE))," ",VLOOKUP(TRIM(B30),ALL!$B$1:$U$1591,9,FALSE)))</f>
        <v/>
      </c>
      <c r="M30" s="52">
        <f>IF(ISBLANK(VLOOKUP(TRIM(B30),ALL!$B$1:$U$1591,10,FALSE)),"",IF(ISERROR(VLOOKUP(TRIM(B30),ALL!$B$1:$U$1591,10,FALSE))," ",VLOOKUP(TRIM(B30),ALL!$B$1:$U$1591,10,FALSE)))</f>
        <v>4</v>
      </c>
      <c r="N30"/>
      <c r="O30"/>
      <c r="P30"/>
      <c r="Q30"/>
      <c r="R30"/>
      <c r="S30"/>
      <c r="AA30"/>
      <c r="AB30"/>
    </row>
    <row r="31" spans="1:28">
      <c r="A31" s="52" t="str">
        <f>IF(ISERROR(VLOOKUP(TRIM(B31),ALL!$B$1:$T$1591,3,FALSE)),"(unc)",VLOOKUP(TRIM(B31),ALL!$B$1:$T$1591,3,FALSE))</f>
        <v>LOT @</v>
      </c>
      <c r="B31" s="215" t="s">
        <v>7638</v>
      </c>
      <c r="C31" s="11" t="s">
        <v>6450</v>
      </c>
      <c r="D31" s="85">
        <f>VLOOKUP(TRIM(B31),BirthdateDraft!$B$1:$O$5859,2,FALSE)</f>
        <v>35284</v>
      </c>
      <c r="E31" s="86" t="str">
        <f>VLOOKUP(TRIM(B31),BirthdateDraft!$B$1:$O$9859,3,FALSE)</f>
        <v>19/6</v>
      </c>
      <c r="F31" s="52" t="str">
        <f>IF(ISERROR(VLOOKUP(TRIM(B31),ALL!$B$1:$T$1591,2,FALSE)),"",IF(ISERROR(VLOOKUP(TRIM(B31),ALL!$B$1:$T$1591,2,FALSE))," ",VLOOKUP(TRIM(B31),ALL!$B$1:$T$1591,2,FALSE)))</f>
        <v>CAN</v>
      </c>
      <c r="G31" s="52" t="str">
        <f>IF(ISBLANK(VLOOKUP(TRIM(B31),ALL!$B$1:$U$1591,4,FALSE)),"",IF(ISERROR(VLOOKUP(TRIM(B31),ALL!$B$1:$U$1591,4,FALSE))," ",VLOOKUP(TRIM(B31),ALL!$B$1:$U$1591,4,FALSE)))</f>
        <v/>
      </c>
      <c r="H31" s="52" t="str">
        <f>IF(ISBLANK(VLOOKUP(TRIM(B31),ALL!$B$1:$U$1591,5,FALSE)),"",IF(ISERROR(VLOOKUP(TRIM(B31),ALL!$B$1:$U$1591,5,FALSE))," ",VLOOKUP(TRIM(B31),ALL!$B$1:$U$1591,5,FALSE)))</f>
        <v/>
      </c>
      <c r="I31" s="52" t="str">
        <f>IF(ISBLANK(VLOOKUP(TRIM(B31),ALL!$B$1:$U$1591,6,FALSE)),"",IF(ISERROR(VLOOKUP(TRIM(B31),ALL!$B$1:$U$1591,6,FALSE))," ", VLOOKUP(TRIM(B31),ALL!$B$1:$U$1591,6,FALSE)))</f>
        <v/>
      </c>
      <c r="J31" s="52" t="str">
        <f>IF(ISBLANK(VLOOKUP(TRIM(B31),ALL!$B$1:$U$1591,7,FALSE)),"",IF(ISERROR(VLOOKUP(TRIM(B31),ALL!$B$1:$U$1591,7,FALSE))," ",VLOOKUP(TRIM(B31),ALL!$B$1:$U$1591,7,FALSE)))</f>
        <v/>
      </c>
      <c r="K31" s="52">
        <f>IF(ISBLANK(VLOOKUP(TRIM(B31),ALL!$B$1:$U$1591,8,FALSE)),"",IF(ISERROR(VLOOKUP(TRIM(B31),ALL!$B$1:$U$1591,8,FALSE))," ",VLOOKUP(TRIM(B31),ALL!$B$1:$U$1591,8,FALSE)))</f>
        <v>4</v>
      </c>
      <c r="L31" s="52" t="str">
        <f>IF(ISBLANK(VLOOKUP(TRIM(B31),ALL!$B$1:$U$1591,9,FALSE)),"",IF(ISERROR(VLOOKUP(TRIM(B31),ALL!$B$1:$U$1591,9,FALSE))," ",VLOOKUP(TRIM(B31),ALL!$B$1:$U$1591,9,FALSE)))</f>
        <v/>
      </c>
      <c r="M31" s="52">
        <f>IF(ISBLANK(VLOOKUP(TRIM(B31),ALL!$B$1:$U$1591,10,FALSE)),"",IF(ISERROR(VLOOKUP(TRIM(B31),ALL!$B$1:$U$1591,10,FALSE))," ",VLOOKUP(TRIM(B31),ALL!$B$1:$U$1591,10,FALSE)))</f>
        <v>3</v>
      </c>
      <c r="N31"/>
      <c r="O31"/>
      <c r="P31"/>
      <c r="Q31"/>
      <c r="R31"/>
      <c r="S31"/>
      <c r="AA31"/>
      <c r="AB31"/>
    </row>
    <row r="32" spans="1:28">
      <c r="A32" s="52" t="str">
        <f>IF(ISERROR(VLOOKUP(TRIM(B32),ALL!$B$1:$T$1591,3,FALSE)),"(unc)",VLOOKUP(TRIM(B32),ALL!$B$1:$T$1591,3,FALSE))</f>
        <v>ROT @</v>
      </c>
      <c r="B32" s="215" t="s">
        <v>5281</v>
      </c>
      <c r="C32" s="11" t="s">
        <v>6450</v>
      </c>
      <c r="D32" s="85">
        <f>VLOOKUP(TRIM(B32),BirthdateDraft!$B$1:$O$5859,2,FALSE)</f>
        <v>33737</v>
      </c>
      <c r="E32" s="86" t="str">
        <f>VLOOKUP(TRIM(B32),BirthdateDraft!$B$1:$O$9859,3,FALSE)</f>
        <v>15/2</v>
      </c>
      <c r="F32" s="52" t="str">
        <f>IF(ISERROR(VLOOKUP(TRIM(B32),ALL!$B$1:$T$1591,2,FALSE)),"",IF(ISERROR(VLOOKUP(TRIM(B32),ALL!$B$1:$T$1591,2,FALSE))," ",VLOOKUP(TRIM(B32),ALL!$B$1:$T$1591,2,FALSE)))</f>
        <v>LAN</v>
      </c>
      <c r="G32" s="52" t="str">
        <f>IF(ISBLANK(VLOOKUP(TRIM(B32),ALL!$B$1:$U$1591,4,FALSE)),"",IF(ISERROR(VLOOKUP(TRIM(B32),ALL!$B$1:$U$1591,4,FALSE))," ",VLOOKUP(TRIM(B32),ALL!$B$1:$U$1591,4,FALSE)))</f>
        <v/>
      </c>
      <c r="H32" s="52" t="str">
        <f>IF(ISBLANK(VLOOKUP(TRIM(B32),ALL!$B$1:$U$1591,5,FALSE)),"",IF(ISERROR(VLOOKUP(TRIM(B32),ALL!$B$1:$U$1591,5,FALSE))," ",VLOOKUP(TRIM(B32),ALL!$B$1:$U$1591,5,FALSE)))</f>
        <v/>
      </c>
      <c r="I32" s="52" t="str">
        <f>IF(ISBLANK(VLOOKUP(TRIM(B32),ALL!$B$1:$U$1591,6,FALSE)),"",IF(ISERROR(VLOOKUP(TRIM(B32),ALL!$B$1:$U$1591,6,FALSE))," ", VLOOKUP(TRIM(B32),ALL!$B$1:$U$1591,6,FALSE)))</f>
        <v/>
      </c>
      <c r="J32" s="52" t="str">
        <f>IF(ISBLANK(VLOOKUP(TRIM(B32),ALL!$B$1:$U$1591,7,FALSE)),"",IF(ISERROR(VLOOKUP(TRIM(B32),ALL!$B$1:$U$1591,7,FALSE))," ",VLOOKUP(TRIM(B32),ALL!$B$1:$U$1591,7,FALSE)))</f>
        <v/>
      </c>
      <c r="K32" s="52">
        <f>IF(ISBLANK(VLOOKUP(TRIM(B32),ALL!$B$1:$U$1591,8,FALSE)),"",IF(ISERROR(VLOOKUP(TRIM(B32),ALL!$B$1:$U$1591,8,FALSE))," ",VLOOKUP(TRIM(B32),ALL!$B$1:$U$1591,8,FALSE)))</f>
        <v>0</v>
      </c>
      <c r="L32" s="52" t="str">
        <f>IF(ISBLANK(VLOOKUP(TRIM(B32),ALL!$B$1:$U$1591,9,FALSE)),"",IF(ISERROR(VLOOKUP(TRIM(B32),ALL!$B$1:$U$1591,9,FALSE))," ",VLOOKUP(TRIM(B32),ALL!$B$1:$U$1591,9,FALSE)))</f>
        <v/>
      </c>
      <c r="M32" s="52">
        <f>IF(ISBLANK(VLOOKUP(TRIM(B32),ALL!$B$1:$U$1591,10,FALSE)),"",IF(ISERROR(VLOOKUP(TRIM(B32),ALL!$B$1:$U$1591,10,FALSE))," ",VLOOKUP(TRIM(B32),ALL!$B$1:$U$1591,10,FALSE)))</f>
        <v>7</v>
      </c>
      <c r="N32"/>
      <c r="O32"/>
      <c r="P32"/>
      <c r="Q32"/>
      <c r="R32"/>
      <c r="S32"/>
      <c r="AA32"/>
      <c r="AB32"/>
    </row>
    <row r="33" spans="1:28">
      <c r="A33" s="52" t="str">
        <f>IF(ISERROR(VLOOKUP(TRIM(B33),ALL!$B$1:$T$1591,3,FALSE)),"(unc)",VLOOKUP(TRIM(B33),ALL!$B$1:$T$1591,3,FALSE))</f>
        <v>LG @</v>
      </c>
      <c r="B33" s="215" t="s">
        <v>5347</v>
      </c>
      <c r="C33" s="11" t="s">
        <v>6450</v>
      </c>
      <c r="D33" s="85">
        <f>VLOOKUP(TRIM(B33),BirthdateDraft!$B$1:$O$5859,2,FALSE)</f>
        <v>33457</v>
      </c>
      <c r="E33" s="86" t="str">
        <f>VLOOKUP(TRIM(B33),BirthdateDraft!$B$1:$O$9859,3,FALSE)</f>
        <v>15/FA</v>
      </c>
      <c r="F33" s="52" t="str">
        <f>IF(ISERROR(VLOOKUP(TRIM(B33),ALL!$B$1:$T$1591,2,FALSE)),"",IF(ISERROR(VLOOKUP(TRIM(B33),ALL!$B$1:$T$1591,2,FALSE))," ",VLOOKUP(TRIM(B33),ALL!$B$1:$T$1591,2,FALSE)))</f>
        <v>BFA</v>
      </c>
      <c r="G33" s="52" t="str">
        <f>IF(ISBLANK(VLOOKUP(TRIM(B33),ALL!$B$1:$U$1591,4,FALSE)),"",IF(ISERROR(VLOOKUP(TRIM(B33),ALL!$B$1:$U$1591,4,FALSE))," ",VLOOKUP(TRIM(B33),ALL!$B$1:$U$1591,4,FALSE)))</f>
        <v/>
      </c>
      <c r="H33" s="52" t="str">
        <f>IF(ISBLANK(VLOOKUP(TRIM(B33),ALL!$B$1:$U$1591,5,FALSE)),"",IF(ISERROR(VLOOKUP(TRIM(B33),ALL!$B$1:$U$1591,5,FALSE))," ",VLOOKUP(TRIM(B33),ALL!$B$1:$U$1591,5,FALSE)))</f>
        <v/>
      </c>
      <c r="I33" s="52" t="str">
        <f>IF(ISBLANK(VLOOKUP(TRIM(B33),ALL!$B$1:$U$1591,6,FALSE)),"",IF(ISERROR(VLOOKUP(TRIM(B33),ALL!$B$1:$U$1591,6,FALSE))," ", VLOOKUP(TRIM(B33),ALL!$B$1:$U$1591,6,FALSE)))</f>
        <v/>
      </c>
      <c r="J33" s="52" t="str">
        <f>IF(ISBLANK(VLOOKUP(TRIM(B33),ALL!$B$1:$U$1591,7,FALSE)),"",IF(ISERROR(VLOOKUP(TRIM(B33),ALL!$B$1:$U$1591,7,FALSE))," ",VLOOKUP(TRIM(B33),ALL!$B$1:$U$1591,7,FALSE)))</f>
        <v/>
      </c>
      <c r="K33" s="52">
        <f>IF(ISBLANK(VLOOKUP(TRIM(B33),ALL!$B$1:$U$1591,8,FALSE)),"",IF(ISERROR(VLOOKUP(TRIM(B33),ALL!$B$1:$U$1591,8,FALSE))," ",VLOOKUP(TRIM(B33),ALL!$B$1:$U$1591,8,FALSE)))</f>
        <v>0</v>
      </c>
      <c r="L33" s="52" t="str">
        <f>IF(ISBLANK(VLOOKUP(TRIM(B33),ALL!$B$1:$U$1591,9,FALSE)),"",IF(ISERROR(VLOOKUP(TRIM(B33),ALL!$B$1:$U$1591,9,FALSE))," ",VLOOKUP(TRIM(B33),ALL!$B$1:$U$1591,9,FALSE)))</f>
        <v/>
      </c>
      <c r="M33" s="52">
        <f>IF(ISBLANK(VLOOKUP(TRIM(B33),ALL!$B$1:$U$1591,10,FALSE)),"",IF(ISERROR(VLOOKUP(TRIM(B33),ALL!$B$1:$U$1591,10,FALSE))," ",VLOOKUP(TRIM(B33),ALL!$B$1:$U$1591,10,FALSE)))</f>
        <v>5</v>
      </c>
      <c r="N33"/>
      <c r="O33"/>
      <c r="P33"/>
      <c r="Q33"/>
      <c r="R33"/>
      <c r="S33"/>
      <c r="AA33"/>
      <c r="AB33"/>
    </row>
    <row r="34" spans="1:28">
      <c r="A34" s="52" t="str">
        <f>IF(ISERROR(VLOOKUP(TRIM(B34),ALL!$B$1:$T$1591,3,FALSE)),"(unc)",VLOOKUP(TRIM(B34),ALL!$B$1:$T$1591,3,FALSE))</f>
        <v>OC @ TE</v>
      </c>
      <c r="B34" s="215" t="s">
        <v>4727</v>
      </c>
      <c r="C34" s="11" t="s">
        <v>6450</v>
      </c>
      <c r="D34" s="85">
        <f>VLOOKUP(TRIM(B34),BirthdateDraft!$B$1:$O$5859,2,FALSE)</f>
        <v>33146</v>
      </c>
      <c r="E34" s="86" t="str">
        <f>VLOOKUP(TRIM(B34),BirthdateDraft!$B$1:$O$9859,3,FALSE)</f>
        <v>14/FA</v>
      </c>
      <c r="F34" s="52" t="str">
        <f>IF(ISERROR(VLOOKUP(TRIM(B34),ALL!$B$1:$T$1591,2,FALSE)),"",IF(ISERROR(VLOOKUP(TRIM(B34),ALL!$B$1:$T$1591,2,FALSE))," ",VLOOKUP(TRIM(B34),ALL!$B$1:$T$1591,2,FALSE)))</f>
        <v>LAA</v>
      </c>
      <c r="G34" s="52" t="str">
        <f>IF(ISBLANK(VLOOKUP(TRIM(B34),ALL!$B$1:$U$1591,4,FALSE)),"",IF(ISERROR(VLOOKUP(TRIM(B34),ALL!$B$1:$U$1591,4,FALSE))," ",VLOOKUP(TRIM(B34),ALL!$B$1:$U$1591,4,FALSE)))</f>
        <v/>
      </c>
      <c r="H34" s="52" t="str">
        <f>IF(ISBLANK(VLOOKUP(TRIM(B34),ALL!$B$1:$U$1591,5,FALSE)),"",IF(ISERROR(VLOOKUP(TRIM(B34),ALL!$B$1:$U$1591,5,FALSE))," ",VLOOKUP(TRIM(B34),ALL!$B$1:$U$1591,5,FALSE)))</f>
        <v/>
      </c>
      <c r="I34" s="52" t="str">
        <f>IF(ISBLANK(VLOOKUP(TRIM(B34),ALL!$B$1:$U$1591,6,FALSE)),"",IF(ISERROR(VLOOKUP(TRIM(B34),ALL!$B$1:$U$1591,6,FALSE))," ", VLOOKUP(TRIM(B34),ALL!$B$1:$U$1591,6,FALSE)))</f>
        <v/>
      </c>
      <c r="J34" s="52" t="str">
        <f>IF(ISBLANK(VLOOKUP(TRIM(B34),ALL!$B$1:$U$1591,7,FALSE)),"",IF(ISERROR(VLOOKUP(TRIM(B34),ALL!$B$1:$U$1591,7,FALSE))," ",VLOOKUP(TRIM(B34),ALL!$B$1:$U$1591,7,FALSE)))</f>
        <v/>
      </c>
      <c r="K34" s="52">
        <f>IF(ISBLANK(VLOOKUP(TRIM(B34),ALL!$B$1:$U$1591,8,FALSE)),"",IF(ISERROR(VLOOKUP(TRIM(B34),ALL!$B$1:$U$1591,8,FALSE))," ",VLOOKUP(TRIM(B34),ALL!$B$1:$U$1591,8,FALSE)))</f>
        <v>0</v>
      </c>
      <c r="L34" s="52">
        <f>IF(ISBLANK(VLOOKUP(TRIM(B34),ALL!$B$1:$U$1591,9,FALSE)),"",IF(ISERROR(VLOOKUP(TRIM(B34),ALL!$B$1:$U$1591,9,FALSE))," ",VLOOKUP(TRIM(B34),ALL!$B$1:$U$1591,9,FALSE)))</f>
        <v>4</v>
      </c>
      <c r="M34" s="52">
        <f>IF(ISBLANK(VLOOKUP(TRIM(B34),ALL!$B$1:$U$1591,10,FALSE)),"",IF(ISERROR(VLOOKUP(TRIM(B34),ALL!$B$1:$U$1591,10,FALSE))," ",VLOOKUP(TRIM(B34),ALL!$B$1:$U$1591,10,FALSE)))</f>
        <v>0</v>
      </c>
      <c r="N34"/>
      <c r="O34"/>
      <c r="P34"/>
      <c r="Q34"/>
      <c r="R34"/>
      <c r="S34"/>
      <c r="AA34"/>
      <c r="AB34"/>
    </row>
    <row r="36" spans="1:28">
      <c r="A36" s="52"/>
      <c r="B36" s="215"/>
      <c r="C36" s="11"/>
      <c r="D36" s="85"/>
      <c r="E36" s="86"/>
      <c r="F36" s="52"/>
      <c r="G36" s="52"/>
      <c r="H36" s="52"/>
      <c r="I36" s="52"/>
      <c r="J36" s="52"/>
      <c r="K36" s="52"/>
      <c r="L36" s="52"/>
      <c r="M36" s="52"/>
      <c r="N36"/>
      <c r="O36"/>
      <c r="P36"/>
      <c r="Q36"/>
      <c r="R36"/>
      <c r="S36"/>
      <c r="AA36"/>
      <c r="AB36"/>
    </row>
    <row r="37" spans="1:28">
      <c r="A37" s="52" t="str">
        <f>IF(ISERROR(VLOOKUP(TRIM(B37),ALL!$B$1:$T$1591,3,FALSE)),"(unc)",VLOOKUP(TRIM(B37),ALL!$B$1:$T$1591,3,FALSE))</f>
        <v>RE $</v>
      </c>
      <c r="B37" s="215" t="s">
        <v>5538</v>
      </c>
      <c r="C37" s="11" t="s">
        <v>6450</v>
      </c>
      <c r="D37" s="85">
        <f>VLOOKUP(TRIM(B37),BirthdateDraft!$B$1:$O$5859,2,FALSE)</f>
        <v>34197</v>
      </c>
      <c r="E37" s="86" t="str">
        <f>VLOOKUP(TRIM(B37),BirthdateDraft!$B$1:$O$9859,3,FALSE)</f>
        <v>15/4</v>
      </c>
      <c r="F37" s="52" t="str">
        <f>IF(ISERROR(VLOOKUP(TRIM(B37),ALL!$B$1:$T$1591,2,FALSE)),"",IF(ISERROR(VLOOKUP(TRIM(B37),ALL!$B$1:$T$1591,2,FALSE))," ",VLOOKUP(TRIM(B37),ALL!$B$1:$T$1591,2,FALSE)))</f>
        <v>DEN</v>
      </c>
      <c r="G37" s="52" t="str">
        <f>IF(ISBLANK(VLOOKUP(TRIM(B37),ALL!$B$1:$U$1591,4,FALSE)),"",IF(ISERROR(VLOOKUP(TRIM(B37),ALL!$B$1:$U$1591,4,FALSE))," ",VLOOKUP(TRIM(B37),ALL!$B$1:$U$1591,4,FALSE)))</f>
        <v>5</v>
      </c>
      <c r="H37" s="52" t="str">
        <f>IF(ISBLANK(VLOOKUP(TRIM(B37),ALL!$B$1:$U$1591,5,FALSE)),"",IF(ISERROR(VLOOKUP(TRIM(B37),ALL!$B$1:$U$1591,5,FALSE))," ",VLOOKUP(TRIM(B37),ALL!$B$1:$U$1591,5,FALSE)))</f>
        <v/>
      </c>
      <c r="I37" s="52">
        <f>IF(ISBLANK(VLOOKUP(TRIM(B37),ALL!$B$1:$U$1591,6,FALSE)),"",IF(ISERROR(VLOOKUP(TRIM(B37),ALL!$B$1:$U$1591,6,FALSE))," ", VLOOKUP(TRIM(B37),ALL!$B$1:$U$1591,6,FALSE)))</f>
        <v>7</v>
      </c>
      <c r="J37" s="52" t="str">
        <f>IF(ISBLANK(VLOOKUP(TRIM(B37),ALL!$B$1:$U$1591,7,FALSE)),"",IF(ISERROR(VLOOKUP(TRIM(B37),ALL!$B$1:$U$1591,7,FALSE))," ",VLOOKUP(TRIM(B37),ALL!$B$1:$U$1591,7,FALSE)))</f>
        <v/>
      </c>
      <c r="K37" s="52" t="str">
        <f>IF(ISBLANK(VLOOKUP(TRIM(B37),ALL!$B$1:$U$1591,8,FALSE)),"",IF(ISERROR(VLOOKUP(TRIM(B37),ALL!$B$1:$U$1591,8,FALSE))," ",VLOOKUP(TRIM(B37),ALL!$B$1:$U$1591,8,FALSE)))</f>
        <v/>
      </c>
      <c r="L37" s="52" t="str">
        <f>IF(ISBLANK(VLOOKUP(TRIM(B37),ALL!$B$1:$U$1591,9,FALSE)),"",IF(ISERROR(VLOOKUP(TRIM(B37),ALL!$B$1:$U$1591,9,FALSE))," ",VLOOKUP(TRIM(B37),ALL!$B$1:$U$1591,9,FALSE)))</f>
        <v/>
      </c>
      <c r="M37" s="52" t="str">
        <f>IF(ISBLANK(VLOOKUP(TRIM(B37),ALL!$B$1:$U$1591,10,FALSE)),"",IF(ISERROR(VLOOKUP(TRIM(B37),ALL!$B$1:$U$1591,10,FALSE))," ",VLOOKUP(TRIM(B37),ALL!$B$1:$U$1591,10,FALSE)))</f>
        <v/>
      </c>
      <c r="N37"/>
      <c r="O37"/>
      <c r="P37"/>
      <c r="Q37"/>
      <c r="R37"/>
      <c r="S37"/>
      <c r="AA37"/>
      <c r="AB37"/>
    </row>
    <row r="38" spans="1:28">
      <c r="A38" s="52" t="str">
        <f>IF(ISERROR(VLOOKUP(TRIM(B38),ALL!$B$1:$T$1591,3,FALSE)),"(unc)",VLOOKUP(TRIM(B38),ALL!$B$1:$T$1591,3,FALSE))</f>
        <v>RE $</v>
      </c>
      <c r="B38" s="215" t="s">
        <v>4428</v>
      </c>
      <c r="C38" s="11" t="s">
        <v>6450</v>
      </c>
      <c r="D38" s="85">
        <f>VLOOKUP(TRIM(B38),BirthdateDraft!$B$1:$O$5859,2,FALSE)</f>
        <v>33160</v>
      </c>
      <c r="E38" s="86" t="str">
        <f>VLOOKUP(TRIM(B38),BirthdateDraft!$B$1:$O$9859,3,FALSE)</f>
        <v>13/4</v>
      </c>
      <c r="F38" s="52" t="str">
        <f>IF(ISERROR(VLOOKUP(TRIM(B38),ALL!$B$1:$T$1591,2,FALSE)),"",IF(ISERROR(VLOOKUP(TRIM(B38),ALL!$B$1:$T$1591,2,FALSE))," ",VLOOKUP(TRIM(B38),ALL!$B$1:$T$1591,2,FALSE)))</f>
        <v>NEA</v>
      </c>
      <c r="G38" s="52" t="str">
        <f>IF(ISBLANK(VLOOKUP(TRIM(B38),ALL!$B$1:$U$1591,4,FALSE)),"",IF(ISERROR(VLOOKUP(TRIM(B38),ALL!$B$1:$U$1591,4,FALSE))," ",VLOOKUP(TRIM(B38),ALL!$B$1:$U$1591,4,FALSE)))</f>
        <v>5</v>
      </c>
      <c r="H38" s="52" t="str">
        <f>IF(ISBLANK(VLOOKUP(TRIM(B38),ALL!$B$1:$U$1591,5,FALSE)),"",IF(ISERROR(VLOOKUP(TRIM(B38),ALL!$B$1:$U$1591,5,FALSE))," ",VLOOKUP(TRIM(B38),ALL!$B$1:$U$1591,5,FALSE)))</f>
        <v/>
      </c>
      <c r="I38" s="52">
        <f>IF(ISBLANK(VLOOKUP(TRIM(B38),ALL!$B$1:$U$1591,6,FALSE)),"",IF(ISERROR(VLOOKUP(TRIM(B38),ALL!$B$1:$U$1591,6,FALSE))," ", VLOOKUP(TRIM(B38),ALL!$B$1:$U$1591,6,FALSE)))</f>
        <v>5</v>
      </c>
      <c r="J38" s="52" t="str">
        <f>IF(ISBLANK(VLOOKUP(TRIM(B38),ALL!$B$1:$U$1591,7,FALSE)),"",IF(ISERROR(VLOOKUP(TRIM(B38),ALL!$B$1:$U$1591,7,FALSE))," ",VLOOKUP(TRIM(B38),ALL!$B$1:$U$1591,7,FALSE)))</f>
        <v/>
      </c>
      <c r="K38" s="52" t="str">
        <f>IF(ISBLANK(VLOOKUP(TRIM(B38),ALL!$B$1:$U$1591,8,FALSE)),"",IF(ISERROR(VLOOKUP(TRIM(B38),ALL!$B$1:$U$1591,8,FALSE))," ",VLOOKUP(TRIM(B38),ALL!$B$1:$U$1591,8,FALSE)))</f>
        <v/>
      </c>
      <c r="L38" s="52" t="str">
        <f>IF(ISBLANK(VLOOKUP(TRIM(B38),ALL!$B$1:$U$1591,9,FALSE)),"",IF(ISERROR(VLOOKUP(TRIM(B38),ALL!$B$1:$U$1591,9,FALSE))," ",VLOOKUP(TRIM(B38),ALL!$B$1:$U$1591,9,FALSE)))</f>
        <v/>
      </c>
      <c r="M38" s="52" t="str">
        <f>IF(ISBLANK(VLOOKUP(TRIM(B38),ALL!$B$1:$U$1591,10,FALSE)),"",IF(ISERROR(VLOOKUP(TRIM(B38),ALL!$B$1:$U$1591,10,FALSE))," ",VLOOKUP(TRIM(B38),ALL!$B$1:$U$1591,10,FALSE)))</f>
        <v/>
      </c>
      <c r="N38"/>
      <c r="O38"/>
      <c r="P38"/>
      <c r="Q38"/>
      <c r="R38"/>
      <c r="S38"/>
      <c r="AA38"/>
      <c r="AB38"/>
    </row>
    <row r="39" spans="1:28">
      <c r="A39" s="52" t="str">
        <f>IF(ISERROR(VLOOKUP(TRIM(B39),ALL!$B$1:$T$1591,3,FALSE)),"(unc)",VLOOKUP(TRIM(B39),ALL!$B$1:$T$1591,3,FALSE))</f>
        <v>NDT $ BB</v>
      </c>
      <c r="B39" s="215" t="s">
        <v>6846</v>
      </c>
      <c r="C39" s="11" t="s">
        <v>6450</v>
      </c>
      <c r="D39" s="85">
        <f>VLOOKUP(TRIM(B39),BirthdateDraft!$B$1:$O$5859,2,FALSE)</f>
        <v>34735</v>
      </c>
      <c r="E39" s="86" t="str">
        <f>VLOOKUP(TRIM(B39),BirthdateDraft!$B$1:$O$9859,3,FALSE)</f>
        <v>18/1 (12)</v>
      </c>
      <c r="F39" s="52" t="str">
        <f>IF(ISERROR(VLOOKUP(TRIM(B39),ALL!$B$1:$T$1591,2,FALSE)),"",IF(ISERROR(VLOOKUP(TRIM(B39),ALL!$B$1:$T$1591,2,FALSE))," ",VLOOKUP(TRIM(B39),ALL!$B$1:$T$1591,2,FALSE)))</f>
        <v>TBN</v>
      </c>
      <c r="G39" s="52" t="str">
        <f>IF(ISBLANK(VLOOKUP(TRIM(B39),ALL!$B$1:$U$1591,4,FALSE)),"",IF(ISERROR(VLOOKUP(TRIM(B39),ALL!$B$1:$U$1591,4,FALSE))," ",VLOOKUP(TRIM(B39),ALL!$B$1:$U$1591,4,FALSE)))</f>
        <v>5</v>
      </c>
      <c r="H39" s="52" t="str">
        <f>IF(ISBLANK(VLOOKUP(TRIM(B39),ALL!$B$1:$U$1591,5,FALSE)),"",IF(ISERROR(VLOOKUP(TRIM(B39),ALL!$B$1:$U$1591,5,FALSE))," ",VLOOKUP(TRIM(B39),ALL!$B$1:$U$1591,5,FALSE)))</f>
        <v/>
      </c>
      <c r="I39" s="52">
        <f>IF(ISBLANK(VLOOKUP(TRIM(B39),ALL!$B$1:$U$1591,6,FALSE)),"",IF(ISERROR(VLOOKUP(TRIM(B39),ALL!$B$1:$U$1591,6,FALSE))," ", VLOOKUP(TRIM(B39),ALL!$B$1:$U$1591,6,FALSE)))</f>
        <v>3</v>
      </c>
      <c r="J39" s="52"/>
      <c r="K39" s="52"/>
      <c r="L39" s="52" t="str">
        <f>IF(ISBLANK(VLOOKUP(TRIM(B39),ALL!$B$1:$U$1591,9,FALSE)),"",IF(ISERROR(VLOOKUP(TRIM(B39),ALL!$B$1:$U$1591,9,FALSE))," ",VLOOKUP(TRIM(B39),ALL!$B$1:$U$1591,9,FALSE)))</f>
        <v/>
      </c>
      <c r="M39" s="52" t="str">
        <f>IF(ISBLANK(VLOOKUP(TRIM(B39),ALL!$B$1:$U$1591,10,FALSE)),"",IF(ISERROR(VLOOKUP(TRIM(B39),ALL!$B$1:$U$1591,10,FALSE))," ",VLOOKUP(TRIM(B39),ALL!$B$1:$U$1591,10,FALSE)))</f>
        <v/>
      </c>
      <c r="N39"/>
      <c r="O39"/>
      <c r="P39"/>
      <c r="Q39"/>
      <c r="R39"/>
      <c r="S39"/>
      <c r="AA39"/>
      <c r="AB39"/>
    </row>
    <row r="40" spans="1:28">
      <c r="A40" s="52" t="str">
        <f>IF(ISERROR(VLOOKUP(TRIM(B40),ALL!$B$1:$T$1591,3,FALSE)),"(unc)",VLOOKUP(TRIM(B40),ALL!$B$1:$T$1591,3,FALSE))</f>
        <v>End $</v>
      </c>
      <c r="B40" s="408" t="s">
        <v>6821</v>
      </c>
      <c r="C40" s="11" t="s">
        <v>6450</v>
      </c>
      <c r="D40" s="85">
        <f>VLOOKUP(TRIM(B40),BirthdateDraft!$B$1:$O$5859,2,FALSE)</f>
        <v>35518</v>
      </c>
      <c r="E40" s="86" t="str">
        <f>VLOOKUP(TRIM(B40),BirthdateDraft!$B$1:$O$9859,3,FALSE)</f>
        <v>18/4</v>
      </c>
      <c r="F40" s="52" t="str">
        <f>IF(ISERROR(VLOOKUP(TRIM(B40),ALL!$B$1:$T$1591,2,FALSE)),"",IF(ISERROR(VLOOKUP(TRIM(B40),ALL!$B$1:$T$1591,2,FALSE))," ",VLOOKUP(TRIM(B40),ALL!$B$1:$T$1591,2,FALSE)))</f>
        <v>PHN</v>
      </c>
      <c r="G40" s="52" t="str">
        <f>IF(ISBLANK(VLOOKUP(TRIM(B40),ALL!$B$1:$U$1591,4,FALSE)),"",IF(ISERROR(VLOOKUP(TRIM(B40),ALL!$B$1:$U$1591,4,FALSE))," ",VLOOKUP(TRIM(B40),ALL!$B$1:$U$1591,4,FALSE)))</f>
        <v>4</v>
      </c>
      <c r="H40" s="52" t="str">
        <f>IF(ISBLANK(VLOOKUP(TRIM(B40),ALL!$B$1:$U$1591,5,FALSE)),"",IF(ISERROR(VLOOKUP(TRIM(B40),ALL!$B$1:$U$1591,5,FALSE))," ",VLOOKUP(TRIM(B40),ALL!$B$1:$U$1591,5,FALSE)))</f>
        <v/>
      </c>
      <c r="I40" s="52">
        <f>IF(ISBLANK(VLOOKUP(TRIM(B40),ALL!$B$1:$U$1591,6,FALSE)),"",IF(ISERROR(VLOOKUP(TRIM(B40),ALL!$B$1:$U$1591,6,FALSE))," ", VLOOKUP(TRIM(B40),ALL!$B$1:$U$1591,6,FALSE)))</f>
        <v>5</v>
      </c>
      <c r="J40" s="52"/>
      <c r="K40" s="52"/>
      <c r="L40" s="52"/>
      <c r="M40" s="52"/>
      <c r="N40"/>
      <c r="O40"/>
      <c r="P40"/>
      <c r="Q40"/>
      <c r="R40"/>
      <c r="S40"/>
      <c r="AA40"/>
      <c r="AB40"/>
    </row>
    <row r="41" spans="1:28">
      <c r="A41" s="52" t="str">
        <f>IF(ISERROR(VLOOKUP(TRIM(B41),ALL!$B$1:$T$1591,3,FALSE)),"(unc)",VLOOKUP(TRIM(B41),ALL!$B$1:$T$1591,3,FALSE))</f>
        <v>LE $ DT $</v>
      </c>
      <c r="B41" s="215" t="s">
        <v>5589</v>
      </c>
      <c r="C41" s="11" t="s">
        <v>6450</v>
      </c>
      <c r="D41" s="85">
        <f>VLOOKUP(TRIM(B41),BirthdateDraft!$B$1:$O$5859,2,FALSE)</f>
        <v>34779</v>
      </c>
      <c r="E41" s="86" t="str">
        <f>VLOOKUP(TRIM(B41),BirthdateDraft!$B$1:$O$9859,3,FALSE)</f>
        <v>16/2</v>
      </c>
      <c r="F41" s="52" t="str">
        <f>IF(ISERROR(VLOOKUP(TRIM(B41),ALL!$B$1:$T$1591,2,FALSE)),"",IF(ISERROR(VLOOKUP(TRIM(B41),ALL!$B$1:$T$1591,2,FALSE))," ",VLOOKUP(TRIM(B41),ALL!$B$1:$T$1591,2,FALSE)))</f>
        <v>DEN</v>
      </c>
      <c r="G41" s="52" t="str">
        <f>IF(ISBLANK(VLOOKUP(TRIM(B41),ALL!$B$1:$U$1591,4,FALSE)),"",IF(ISERROR(VLOOKUP(TRIM(B41),ALL!$B$1:$U$1591,4,FALSE))," ",VLOOKUP(TRIM(B41),ALL!$B$1:$U$1591,4,FALSE)))</f>
        <v>4</v>
      </c>
      <c r="H41" s="52" t="str">
        <f>IF(ISBLANK(VLOOKUP(TRIM(B41),ALL!$B$1:$U$1591,5,FALSE)),"",IF(ISERROR(VLOOKUP(TRIM(B41),ALL!$B$1:$U$1591,5,FALSE))," ",VLOOKUP(TRIM(B41),ALL!$B$1:$U$1591,5,FALSE)))</f>
        <v>4</v>
      </c>
      <c r="I41" s="52">
        <f>IF(ISBLANK(VLOOKUP(TRIM(B41),ALL!$B$1:$U$1591,6,FALSE)),"",IF(ISERROR(VLOOKUP(TRIM(B41),ALL!$B$1:$U$1591,6,FALSE))," ", VLOOKUP(TRIM(B41),ALL!$B$1:$U$1591,6,FALSE)))</f>
        <v>2</v>
      </c>
      <c r="J41" s="52" t="str">
        <f>IF(ISBLANK(VLOOKUP(TRIM(B41),ALL!$B$1:$U$1591,7,FALSE)),"",IF(ISERROR(VLOOKUP(TRIM(B41),ALL!$B$1:$U$1591,7,FALSE))," ",VLOOKUP(TRIM(B41),ALL!$B$1:$U$1591,7,FALSE)))</f>
        <v/>
      </c>
      <c r="K41" s="52" t="str">
        <f>IF(ISBLANK(VLOOKUP(TRIM(B41),ALL!$B$1:$U$1591,8,FALSE)),"",IF(ISERROR(VLOOKUP(TRIM(B41),ALL!$B$1:$U$1591,8,FALSE))," ",VLOOKUP(TRIM(B41),ALL!$B$1:$U$1591,8,FALSE)))</f>
        <v/>
      </c>
      <c r="L41" s="52" t="str">
        <f>IF(ISBLANK(VLOOKUP(TRIM(B41),ALL!$B$1:$U$1591,9,FALSE)),"",IF(ISERROR(VLOOKUP(TRIM(B41),ALL!$B$1:$U$1591,9,FALSE))," ",VLOOKUP(TRIM(B41),ALL!$B$1:$U$1591,9,FALSE)))</f>
        <v/>
      </c>
      <c r="M41" s="52" t="str">
        <f>IF(ISBLANK(VLOOKUP(TRIM(B41),ALL!$B$1:$U$1591,10,FALSE)),"",IF(ISERROR(VLOOKUP(TRIM(B41),ALL!$B$1:$U$1591,10,FALSE))," ",VLOOKUP(TRIM(B41),ALL!$B$1:$U$1591,10,FALSE)))</f>
        <v/>
      </c>
      <c r="N41"/>
      <c r="O41"/>
      <c r="P41"/>
      <c r="Q41"/>
      <c r="R41"/>
      <c r="S41"/>
      <c r="AA41"/>
      <c r="AB41"/>
    </row>
    <row r="42" spans="1:28">
      <c r="A42" s="52" t="str">
        <f>IF(ISERROR(VLOOKUP(TRIM(B42),ALL!$B$1:$T$1591,3,FALSE)),"(unc)",VLOOKUP(TRIM(B42),ALL!$B$1:$T$1591,3,FALSE))</f>
        <v>End $ DT $</v>
      </c>
      <c r="B42" s="215" t="s">
        <v>3982</v>
      </c>
      <c r="C42" s="11" t="s">
        <v>6450</v>
      </c>
      <c r="D42" s="85">
        <f>VLOOKUP(TRIM(B42),BirthdateDraft!$B$1:$O$5859,2,FALSE)</f>
        <v>33450</v>
      </c>
      <c r="E42" s="86" t="str">
        <f>VLOOKUP(TRIM(B42),BirthdateDraft!$B$1:$O$9859,3,FALSE)</f>
        <v>13/4</v>
      </c>
      <c r="F42" s="52" t="str">
        <f>IF(ISERROR(VLOOKUP(TRIM(B42),ALL!$B$1:$T$1591,2,FALSE)),"",IF(ISERROR(VLOOKUP(TRIM(B42),ALL!$B$1:$T$1591,2,FALSE))," ",VLOOKUP(TRIM(B42),ALL!$B$1:$T$1591,2,FALSE)))</f>
        <v>TBN</v>
      </c>
      <c r="G42" s="52" t="str">
        <f>IF(ISBLANK(VLOOKUP(TRIM(B42),ALL!$B$1:$U$1591,4,FALSE)),"",IF(ISERROR(VLOOKUP(TRIM(B42),ALL!$B$1:$U$1591,4,FALSE))," ",VLOOKUP(TRIM(B42),ALL!$B$1:$U$1591,4,FALSE)))</f>
        <v>4</v>
      </c>
      <c r="H42" s="52" t="str">
        <f>IF(ISBLANK(VLOOKUP(TRIM(B42),ALL!$B$1:$U$1591,5,FALSE)),"",IF(ISERROR(VLOOKUP(TRIM(B42),ALL!$B$1:$U$1591,5,FALSE))," ",VLOOKUP(TRIM(B42),ALL!$B$1:$U$1591,5,FALSE)))</f>
        <v>4</v>
      </c>
      <c r="I42" s="52">
        <f>IF(ISBLANK(VLOOKUP(TRIM(B42),ALL!$B$1:$U$1591,6,FALSE)),"",IF(ISERROR(VLOOKUP(TRIM(B42),ALL!$B$1:$U$1591,6,FALSE))," ", VLOOKUP(TRIM(B42),ALL!$B$1:$U$1591,6,FALSE)))</f>
        <v>1</v>
      </c>
      <c r="J42" s="52" t="str">
        <f>IF(ISBLANK(VLOOKUP(TRIM(B42),ALL!$B$1:$U$1591,7,FALSE)),"",IF(ISERROR(VLOOKUP(TRIM(B42),ALL!$B$1:$U$1591,7,FALSE))," ",VLOOKUP(TRIM(B42),ALL!$B$1:$U$1591,7,FALSE)))</f>
        <v/>
      </c>
      <c r="K42" s="52" t="str">
        <f>IF(ISBLANK(VLOOKUP(TRIM(B42),ALL!$B$1:$U$1591,8,FALSE)),"",IF(ISERROR(VLOOKUP(TRIM(B42),ALL!$B$1:$U$1591,8,FALSE))," ",VLOOKUP(TRIM(B42),ALL!$B$1:$U$1591,8,FALSE)))</f>
        <v/>
      </c>
      <c r="L42" s="52" t="str">
        <f>IF(ISBLANK(VLOOKUP(TRIM(B42),ALL!$B$1:$U$1591,9,FALSE)),"",IF(ISERROR(VLOOKUP(TRIM(B42),ALL!$B$1:$U$1591,9,FALSE))," ",VLOOKUP(TRIM(B42),ALL!$B$1:$U$1591,9,FALSE)))</f>
        <v/>
      </c>
      <c r="M42" s="52" t="str">
        <f>IF(ISBLANK(VLOOKUP(TRIM(B42),ALL!$B$1:$U$1591,10,FALSE)),"",IF(ISERROR(VLOOKUP(TRIM(B42),ALL!$B$1:$U$1591,10,FALSE))," ",VLOOKUP(TRIM(B42),ALL!$B$1:$U$1591,10,FALSE)))</f>
        <v/>
      </c>
      <c r="N42"/>
      <c r="O42"/>
      <c r="P42"/>
      <c r="Q42"/>
      <c r="R42"/>
      <c r="S42"/>
      <c r="AA42"/>
      <c r="AB42"/>
    </row>
    <row r="43" spans="1:28">
      <c r="A43" s="52" t="str">
        <f>IF(ISERROR(VLOOKUP(TRIM(B43),ALL!$B$1:$T$1591,3,FALSE)),"(unc)",VLOOKUP(TRIM(B43),ALL!$B$1:$T$1591,3,FALSE))</f>
        <v>DT $</v>
      </c>
      <c r="B43" s="408" t="s">
        <v>6286</v>
      </c>
      <c r="C43" s="11" t="s">
        <v>6450</v>
      </c>
      <c r="D43" s="85">
        <f>VLOOKUP(TRIM(B43),BirthdateDraft!$B$1:$O$5859,2,FALSE)</f>
        <v>34436</v>
      </c>
      <c r="E43" s="86" t="str">
        <f>VLOOKUP(TRIM(B43),BirthdateDraft!$B$1:$O$9859,3,FALSE)</f>
        <v>17/FA</v>
      </c>
      <c r="F43" s="52" t="str">
        <f>IF(ISERROR(VLOOKUP(TRIM(B43),ALL!$B$1:$T$1591,2,FALSE)),"",IF(ISERROR(VLOOKUP(TRIM(B43),ALL!$B$1:$T$1591,2,FALSE))," ",VLOOKUP(TRIM(B43),ALL!$B$1:$T$1591,2,FALSE)))</f>
        <v>NEA</v>
      </c>
      <c r="G43" s="52" t="str">
        <f>IF(ISBLANK(VLOOKUP(TRIM(B43),ALL!$B$1:$U$1591,4,FALSE)),"",IF(ISERROR(VLOOKUP(TRIM(B43),ALL!$B$1:$U$1591,4,FALSE))," ",VLOOKUP(TRIM(B43),ALL!$B$1:$U$1591,4,FALSE)))</f>
        <v>0</v>
      </c>
      <c r="H43" s="52" t="str">
        <f>IF(ISBLANK(VLOOKUP(TRIM(B43),ALL!$B$1:$U$1591,5,FALSE)),"",IF(ISERROR(VLOOKUP(TRIM(B43),ALL!$B$1:$U$1591,5,FALSE))," ",VLOOKUP(TRIM(B43),ALL!$B$1:$U$1591,5,FALSE)))</f>
        <v/>
      </c>
      <c r="I43" s="52">
        <f>IF(ISBLANK(VLOOKUP(TRIM(B43),ALL!$B$1:$U$1591,6,FALSE)),"",IF(ISERROR(VLOOKUP(TRIM(B43),ALL!$B$1:$U$1591,6,FALSE))," ", VLOOKUP(TRIM(B43),ALL!$B$1:$U$1591,6,FALSE)))</f>
        <v>7</v>
      </c>
      <c r="J43" s="52"/>
      <c r="K43" s="52"/>
      <c r="L43" s="52"/>
      <c r="M43" s="52"/>
      <c r="N43"/>
      <c r="O43"/>
      <c r="P43"/>
      <c r="Q43"/>
      <c r="R43"/>
      <c r="S43"/>
      <c r="AA43"/>
      <c r="AB43"/>
    </row>
    <row r="44" spans="1:28">
      <c r="A44" s="52"/>
      <c r="B44" s="395"/>
      <c r="C44" s="11"/>
      <c r="D44" s="85"/>
      <c r="E44" s="86"/>
      <c r="F44" s="52"/>
      <c r="G44" s="52"/>
      <c r="H44" s="52"/>
      <c r="I44" s="52"/>
      <c r="J44" s="52"/>
      <c r="K44" s="52"/>
      <c r="L44" s="52"/>
      <c r="M44" s="52"/>
      <c r="N44"/>
      <c r="O44"/>
      <c r="P44"/>
      <c r="Q44"/>
      <c r="R44"/>
      <c r="S44"/>
      <c r="AA44"/>
      <c r="AB44"/>
    </row>
    <row r="45" spans="1:28">
      <c r="A45" s="52" t="str">
        <f>IF(ISERROR(VLOOKUP(TRIM(B45),ALL!$B$1:$T$1591,3,FALSE)),"(unc)",VLOOKUP(TRIM(B45),ALL!$B$1:$T$1591,3,FALSE))</f>
        <v>RLB</v>
      </c>
      <c r="B45" s="215" t="s">
        <v>5154</v>
      </c>
      <c r="C45" s="11" t="s">
        <v>6450</v>
      </c>
      <c r="D45" s="85">
        <f>VLOOKUP(TRIM(B45),BirthdateDraft!$B$1:$O$5859,2,FALSE)</f>
        <v>34549</v>
      </c>
      <c r="E45" s="86" t="str">
        <f>VLOOKUP(TRIM(B45),BirthdateDraft!$B$1:$O$9859,3,FALSE)</f>
        <v>15/4</v>
      </c>
      <c r="F45" s="52" t="str">
        <f>IF(ISERROR(VLOOKUP(TRIM(B45),ALL!$B$1:$T$1591,2,FALSE)),"",IF(ISERROR(VLOOKUP(TRIM(B45),ALL!$B$1:$T$1591,2,FALSE))," ",VLOOKUP(TRIM(B45),ALL!$B$1:$T$1591,2,FALSE)))</f>
        <v>SFN</v>
      </c>
      <c r="G45" s="52" t="str">
        <f>IF(ISBLANK(VLOOKUP(TRIM(B45),ALL!$B$1:$U$1591,4,FALSE)),"",IF(ISERROR(VLOOKUP(TRIM(B45),ALL!$B$1:$U$1591,4,FALSE))," ",VLOOKUP(TRIM(B45),ALL!$B$1:$U$1591,4,FALSE)))</f>
        <v>6-0</v>
      </c>
      <c r="H45" s="52" t="str">
        <f>IF(ISBLANK(VLOOKUP(TRIM(B45),ALL!$B$1:$U$1591,5,FALSE)),"",IF(ISERROR(VLOOKUP(TRIM(B45),ALL!$B$1:$U$1591,5,FALSE))," ",VLOOKUP(TRIM(B45),ALL!$B$1:$U$1591,5,FALSE)))</f>
        <v/>
      </c>
      <c r="I45" s="52">
        <f>IF(ISBLANK(VLOOKUP(TRIM(B45),ALL!$B$1:$U$1591,6,FALSE)),"",IF(ISERROR(VLOOKUP(TRIM(B45),ALL!$B$1:$U$1591,6,FALSE))," ", VLOOKUP(TRIM(B45),ALL!$B$1:$U$1591,6,FALSE)))</f>
        <v>3</v>
      </c>
      <c r="J45" s="52" t="str">
        <f>IF(ISBLANK(VLOOKUP(TRIM(B45),ALL!$B$1:$U$1591,7,FALSE)),"",IF(ISERROR(VLOOKUP(TRIM(B45),ALL!$B$1:$U$1591,7,FALSE))," ",VLOOKUP(TRIM(B45),ALL!$B$1:$U$1591,7,FALSE)))</f>
        <v/>
      </c>
      <c r="K45" s="52" t="str">
        <f>IF(ISBLANK(VLOOKUP(TRIM(B45),ALL!$B$1:$U$1591,8,FALSE)),"",IF(ISERROR(VLOOKUP(TRIM(B45),ALL!$B$1:$U$1591,8,FALSE))," ",VLOOKUP(TRIM(B45),ALL!$B$1:$U$1591,8,FALSE)))</f>
        <v/>
      </c>
      <c r="L45" s="52" t="str">
        <f>IF(ISBLANK(VLOOKUP(TRIM(B45),ALL!$B$1:$U$1591,9,FALSE)),"",IF(ISERROR(VLOOKUP(TRIM(B45),ALL!$B$1:$U$1591,9,FALSE))," ",VLOOKUP(TRIM(B45),ALL!$B$1:$U$1591,9,FALSE)))</f>
        <v/>
      </c>
      <c r="M45" s="52" t="str">
        <f>IF(ISBLANK(VLOOKUP(TRIM(B45),ALL!$B$1:$U$1591,10,FALSE)),"",IF(ISERROR(VLOOKUP(TRIM(B45),ALL!$B$1:$U$1591,10,FALSE))," ",VLOOKUP(TRIM(B45),ALL!$B$1:$U$1591,10,FALSE)))</f>
        <v/>
      </c>
      <c r="N45"/>
      <c r="O45"/>
      <c r="P45"/>
      <c r="Q45"/>
      <c r="R45"/>
      <c r="S45"/>
      <c r="AA45"/>
      <c r="AB45"/>
    </row>
    <row r="46" spans="1:28">
      <c r="A46" s="52" t="str">
        <f>IF(ISERROR(VLOOKUP(TRIM(B46),ALL!$B$1:$T$1591,3,FALSE)),"(unc)",VLOOKUP(TRIM(B46),ALL!$B$1:$T$1591,3,FALSE))</f>
        <v>LILB</v>
      </c>
      <c r="B46" s="215" t="s">
        <v>5119</v>
      </c>
      <c r="C46" s="11" t="s">
        <v>6450</v>
      </c>
      <c r="D46" s="85">
        <f>VLOOKUP(TRIM(B46),BirthdateDraft!$B$1:$O$5859,2,FALSE)</f>
        <v>33782</v>
      </c>
      <c r="E46" s="86" t="str">
        <f>VLOOKUP(TRIM(B46),BirthdateDraft!$B$1:$O$9859,3,FALSE)</f>
        <v>15/3</v>
      </c>
      <c r="F46" s="52" t="str">
        <f>IF(ISERROR(VLOOKUP(TRIM(B46),ALL!$B$1:$T$1591,2,FALSE)),"",IF(ISERROR(VLOOKUP(TRIM(B46),ALL!$B$1:$T$1591,2,FALSE))," ",VLOOKUP(TRIM(B46),ALL!$B$1:$T$1591,2,FALSE)))</f>
        <v>ARN</v>
      </c>
      <c r="G46" s="52" t="str">
        <f>IF(ISBLANK(VLOOKUP(TRIM(B46),ALL!$B$1:$U$1591,4,FALSE)),"",IF(ISERROR(VLOOKUP(TRIM(B46),ALL!$B$1:$U$1591,4,FALSE))," ",VLOOKUP(TRIM(B46),ALL!$B$1:$U$1591,4,FALSE)))</f>
        <v>4-5</v>
      </c>
      <c r="H46" s="52" t="str">
        <f>IF(ISBLANK(VLOOKUP(TRIM(B46),ALL!$B$1:$U$1591,5,FALSE)),"",IF(ISERROR(VLOOKUP(TRIM(B46),ALL!$B$1:$U$1591,5,FALSE))," ",VLOOKUP(TRIM(B46),ALL!$B$1:$U$1591,5,FALSE)))</f>
        <v/>
      </c>
      <c r="I46" s="52">
        <f>IF(ISBLANK(VLOOKUP(TRIM(B46),ALL!$B$1:$U$1591,6,FALSE)),"",IF(ISERROR(VLOOKUP(TRIM(B46),ALL!$B$1:$U$1591,6,FALSE))," ", VLOOKUP(TRIM(B46),ALL!$B$1:$U$1591,6,FALSE)))</f>
        <v>4</v>
      </c>
      <c r="J46" s="52" t="str">
        <f>IF(ISBLANK(VLOOKUP(TRIM(B46),ALL!$B$1:$U$1591,7,FALSE)),"",IF(ISERROR(VLOOKUP(TRIM(B46),ALL!$B$1:$U$1591,7,FALSE))," ",VLOOKUP(TRIM(B46),ALL!$B$1:$U$1591,7,FALSE)))</f>
        <v/>
      </c>
      <c r="K46" s="52" t="str">
        <f>IF(ISBLANK(VLOOKUP(TRIM(B46),ALL!$B$1:$U$1591,8,FALSE)),"",IF(ISERROR(VLOOKUP(TRIM(B46),ALL!$B$1:$U$1591,8,FALSE))," ",VLOOKUP(TRIM(B46),ALL!$B$1:$U$1591,8,FALSE)))</f>
        <v/>
      </c>
      <c r="L46" s="52" t="str">
        <f>IF(ISBLANK(VLOOKUP(TRIM(B46),ALL!$B$1:$U$1591,9,FALSE)),"",IF(ISERROR(VLOOKUP(TRIM(B46),ALL!$B$1:$U$1591,9,FALSE))," ",VLOOKUP(TRIM(B46),ALL!$B$1:$U$1591,9,FALSE)))</f>
        <v/>
      </c>
      <c r="M46" s="52" t="str">
        <f>IF(ISBLANK(VLOOKUP(TRIM(B46),ALL!$B$1:$U$1591,10,FALSE)),"",IF(ISERROR(VLOOKUP(TRIM(B46),ALL!$B$1:$U$1591,10,FALSE))," ",VLOOKUP(TRIM(B46),ALL!$B$1:$U$1591,10,FALSE)))</f>
        <v/>
      </c>
      <c r="N46"/>
      <c r="O46"/>
      <c r="P46"/>
      <c r="Q46"/>
      <c r="R46"/>
      <c r="S46"/>
      <c r="AA46"/>
      <c r="AB46"/>
    </row>
    <row r="47" spans="1:28">
      <c r="A47" s="52" t="str">
        <f>IF(ISERROR(VLOOKUP(TRIM(B47),ALL!$B$1:$T$1591,3,FALSE)),"(unc)",VLOOKUP(TRIM(B47),ALL!$B$1:$T$1591,3,FALSE))</f>
        <v>RLB</v>
      </c>
      <c r="B47" s="215" t="s">
        <v>3031</v>
      </c>
      <c r="C47" s="11" t="s">
        <v>6450</v>
      </c>
      <c r="D47" s="85">
        <f>VLOOKUP(TRIM(B47),BirthdateDraft!$B$1:$O$5859,2,FALSE)</f>
        <v>31615</v>
      </c>
      <c r="E47" s="86" t="str">
        <f>VLOOKUP(TRIM(B47),BirthdateDraft!$B$1:$O$9859,3,FALSE)</f>
        <v>10/2</v>
      </c>
      <c r="F47" s="52" t="str">
        <f>IF(ISERROR(VLOOKUP(TRIM(B47),ALL!$B$1:$T$1591,2,FALSE)),"",IF(ISERROR(VLOOKUP(TRIM(B47),ALL!$B$1:$T$1591,2,FALSE))," ",VLOOKUP(TRIM(B47),ALL!$B$1:$T$1591,2,FALSE)))</f>
        <v>DAN</v>
      </c>
      <c r="G47" s="52" t="str">
        <f>IF(ISBLANK(VLOOKUP(TRIM(B47),ALL!$B$1:$U$1591,4,FALSE)),"",IF(ISERROR(VLOOKUP(TRIM(B47),ALL!$B$1:$U$1591,4,FALSE))," ",VLOOKUP(TRIM(B47),ALL!$B$1:$U$1591,4,FALSE)))</f>
        <v>4-4</v>
      </c>
      <c r="H47" s="52" t="str">
        <f>IF(ISBLANK(VLOOKUP(TRIM(B47),ALL!$B$1:$U$1591,5,FALSE)),"",IF(ISERROR(VLOOKUP(TRIM(B47),ALL!$B$1:$U$1591,5,FALSE))," ",VLOOKUP(TRIM(B47),ALL!$B$1:$U$1591,5,FALSE)))</f>
        <v/>
      </c>
      <c r="I47" s="52">
        <f>IF(ISBLANK(VLOOKUP(TRIM(B47),ALL!$B$1:$U$1591,6,FALSE)),"",IF(ISERROR(VLOOKUP(TRIM(B47),ALL!$B$1:$U$1591,6,FALSE))," ", VLOOKUP(TRIM(B47),ALL!$B$1:$U$1591,6,FALSE)))</f>
        <v>3</v>
      </c>
      <c r="J47" s="52" t="str">
        <f>IF(ISBLANK(VLOOKUP(TRIM(B47),ALL!$B$1:$U$1591,7,FALSE)),"",IF(ISERROR(VLOOKUP(TRIM(B47),ALL!$B$1:$U$1591,7,FALSE))," ",VLOOKUP(TRIM(B47),ALL!$B$1:$U$1591,7,FALSE)))</f>
        <v/>
      </c>
      <c r="K47" s="52" t="str">
        <f>IF(ISBLANK(VLOOKUP(TRIM(B47),ALL!$B$1:$U$1591,8,FALSE)),"",IF(ISERROR(VLOOKUP(TRIM(B47),ALL!$B$1:$U$1591,8,FALSE))," ",VLOOKUP(TRIM(B47),ALL!$B$1:$U$1591,8,FALSE)))</f>
        <v/>
      </c>
      <c r="L47" s="52" t="str">
        <f>IF(ISBLANK(VLOOKUP(TRIM(B47),ALL!$B$1:$U$1591,9,FALSE)),"",IF(ISERROR(VLOOKUP(TRIM(B47),ALL!$B$1:$U$1591,9,FALSE))," ",VLOOKUP(TRIM(B47),ALL!$B$1:$U$1591,9,FALSE)))</f>
        <v/>
      </c>
      <c r="M47" s="52" t="str">
        <f>IF(ISBLANK(VLOOKUP(TRIM(B47),ALL!$B$1:$U$1591,10,FALSE)),"",IF(ISERROR(VLOOKUP(TRIM(B47),ALL!$B$1:$U$1591,10,FALSE))," ",VLOOKUP(TRIM(B47),ALL!$B$1:$U$1591,10,FALSE)))</f>
        <v/>
      </c>
      <c r="N47"/>
      <c r="O47"/>
      <c r="P47"/>
      <c r="Q47"/>
      <c r="R47"/>
      <c r="S47"/>
      <c r="AA47"/>
      <c r="AB47"/>
    </row>
    <row r="48" spans="1:28">
      <c r="A48" s="52" t="str">
        <f>IF(ISERROR(VLOOKUP(TRIM(B48),ALL!$B$1:$T$1591,3,FALSE)),"(unc)",VLOOKUP(TRIM(B48),ALL!$B$1:$T$1591,3,FALSE))</f>
        <v>LILB SS</v>
      </c>
      <c r="B48" s="215" t="s">
        <v>1089</v>
      </c>
      <c r="C48" s="11" t="s">
        <v>6450</v>
      </c>
      <c r="D48" s="85">
        <f>VLOOKUP(TRIM(B48),BirthdateDraft!$B$1:$O$5859,2,FALSE)</f>
        <v>32008</v>
      </c>
      <c r="E48" s="86" t="str">
        <f>VLOOKUP(TRIM(B48),BirthdateDraft!$B$1:$O$9859,3,FALSE)</f>
        <v>09/2</v>
      </c>
      <c r="F48" s="52" t="str">
        <f>IF(ISERROR(VLOOKUP(TRIM(B48),ALL!$B$1:$T$1591,2,FALSE)),"",IF(ISERROR(VLOOKUP(TRIM(B48),ALL!$B$1:$T$1591,2,FALSE))," ",VLOOKUP(TRIM(B48),ALL!$B$1:$T$1591,2,FALSE)))</f>
        <v>NEA</v>
      </c>
      <c r="G48" s="52" t="str">
        <f>IF(ISBLANK(VLOOKUP(TRIM(B48),ALL!$B$1:$U$1591,4,FALSE)),"",IF(ISERROR(VLOOKUP(TRIM(B48),ALL!$B$1:$U$1591,4,FALSE))," ",VLOOKUP(TRIM(B48),ALL!$B$1:$U$1591,4,FALSE)))</f>
        <v>4-4</v>
      </c>
      <c r="H48" s="52" t="str">
        <f>IF(ISBLANK(VLOOKUP(TRIM(B48),ALL!$B$1:$U$1591,5,FALSE)),"",IF(ISERROR(VLOOKUP(TRIM(B48),ALL!$B$1:$U$1591,5,FALSE))," ",VLOOKUP(TRIM(B48),ALL!$B$1:$U$1591,5,FALSE)))</f>
        <v>4-4</v>
      </c>
      <c r="I48" s="52">
        <f>IF(ISBLANK(VLOOKUP(TRIM(B48),ALL!$B$1:$U$1591,6,FALSE)),"",IF(ISERROR(VLOOKUP(TRIM(B48),ALL!$B$1:$U$1591,6,FALSE))," ", VLOOKUP(TRIM(B48),ALL!$B$1:$U$1591,6,FALSE)))</f>
        <v>0</v>
      </c>
      <c r="J48" s="52" t="str">
        <f>IF(ISBLANK(VLOOKUP(TRIM(B48),ALL!$B$1:$U$1591,7,FALSE)),"",IF(ISERROR(VLOOKUP(TRIM(B48),ALL!$B$1:$U$1591,7,FALSE))," ",VLOOKUP(TRIM(B48),ALL!$B$1:$U$1591,7,FALSE)))</f>
        <v/>
      </c>
      <c r="K48" s="52" t="str">
        <f>IF(ISBLANK(VLOOKUP(TRIM(B48),ALL!$B$1:$U$1591,8,FALSE)),"",IF(ISERROR(VLOOKUP(TRIM(B48),ALL!$B$1:$U$1591,8,FALSE))," ",VLOOKUP(TRIM(B48),ALL!$B$1:$U$1591,8,FALSE)))</f>
        <v/>
      </c>
      <c r="L48" s="52" t="str">
        <f>IF(ISBLANK(VLOOKUP(TRIM(B48),ALL!$B$1:$U$1591,9,FALSE)),"",IF(ISERROR(VLOOKUP(TRIM(B48),ALL!$B$1:$U$1591,9,FALSE))," ",VLOOKUP(TRIM(B48),ALL!$B$1:$U$1591,9,FALSE)))</f>
        <v/>
      </c>
      <c r="M48" s="52" t="str">
        <f>IF(ISBLANK(VLOOKUP(TRIM(B48),ALL!$B$1:$U$1591,10,FALSE)),"",IF(ISERROR(VLOOKUP(TRIM(B48),ALL!$B$1:$U$1591,10,FALSE))," ",VLOOKUP(TRIM(B48),ALL!$B$1:$U$1591,10,FALSE)))</f>
        <v/>
      </c>
      <c r="N48"/>
      <c r="O48"/>
      <c r="P48"/>
      <c r="Q48"/>
      <c r="R48"/>
      <c r="S48"/>
      <c r="AA48"/>
      <c r="AB48"/>
    </row>
    <row r="49" spans="1:28">
      <c r="A49" s="52" t="s">
        <v>1139</v>
      </c>
      <c r="B49" s="215" t="s">
        <v>7048</v>
      </c>
      <c r="C49" s="11" t="s">
        <v>6450</v>
      </c>
      <c r="D49" s="85">
        <f>VLOOKUP(TRIM(B49),BirthdateDraft!$B$1:$O$5859,2,FALSE)</f>
        <v>34953</v>
      </c>
      <c r="E49" s="86" t="str">
        <f>VLOOKUP(TRIM(B49),BirthdateDraft!$B$1:$O$9859,3,FALSE)</f>
        <v>18/6</v>
      </c>
      <c r="F49" s="52" t="str">
        <f>IF(ISERROR(VLOOKUP(TRIM(B49),ALL!$B$1:$T$1591,2,FALSE)),"",IF(ISERROR(VLOOKUP(TRIM(B49),ALL!$B$1:$T$1591,2,FALSE))," ",VLOOKUP(TRIM(B49),ALL!$B$1:$T$1591,2,FALSE)))</f>
        <v>WAN</v>
      </c>
      <c r="G49" s="52" t="s">
        <v>4390</v>
      </c>
      <c r="H49" s="52" t="str">
        <f>IF(ISBLANK(VLOOKUP(TRIM(B49),ALL!$B$1:$U$1591,5,FALSE)),"",IF(ISERROR(VLOOKUP(TRIM(B49),ALL!$B$1:$U$1591,5,FALSE))," ",VLOOKUP(TRIM(B49),ALL!$B$1:$U$1591,5,FALSE)))</f>
        <v/>
      </c>
      <c r="I49" s="52">
        <v>5</v>
      </c>
      <c r="J49" s="52"/>
      <c r="K49" s="52"/>
      <c r="L49" s="52" t="str">
        <f>IF(ISBLANK(VLOOKUP(TRIM(B49),ALL!$B$1:$U$1591,9,FALSE)),"",IF(ISERROR(VLOOKUP(TRIM(B49),ALL!$B$1:$U$1591,9,FALSE))," ",VLOOKUP(TRIM(B49),ALL!$B$1:$U$1591,9,FALSE)))</f>
        <v/>
      </c>
      <c r="M49" s="52" t="str">
        <f>IF(ISBLANK(VLOOKUP(TRIM(B49),ALL!$B$1:$U$1591,10,FALSE)),"",IF(ISERROR(VLOOKUP(TRIM(B49),ALL!$B$1:$U$1591,10,FALSE))," ",VLOOKUP(TRIM(B49),ALL!$B$1:$U$1591,10,FALSE)))</f>
        <v/>
      </c>
      <c r="N49"/>
      <c r="O49"/>
      <c r="P49"/>
      <c r="Q49"/>
      <c r="R49"/>
      <c r="S49"/>
      <c r="AA49"/>
      <c r="AB49"/>
    </row>
    <row r="50" spans="1:28">
      <c r="A50" s="52" t="str">
        <f>IF(ISERROR(VLOOKUP(TRIM(B50),ALL!$B$1:$T$1591,3,FALSE)),"(unc)",VLOOKUP(TRIM(B50),ALL!$B$1:$T$1591,3,FALSE))</f>
        <v>LOLB</v>
      </c>
      <c r="B50" s="215" t="s">
        <v>5101</v>
      </c>
      <c r="C50" s="11" t="s">
        <v>6450</v>
      </c>
      <c r="D50" s="85">
        <f>VLOOKUP(TRIM(B50),BirthdateDraft!$B$1:$O$5859,2,FALSE)</f>
        <v>33310</v>
      </c>
      <c r="E50" s="86" t="str">
        <f>VLOOKUP(TRIM(B50),BirthdateDraft!$B$1:$O$9859,3,FALSE)</f>
        <v>15/2</v>
      </c>
      <c r="F50" s="52" t="str">
        <f>IF(ISERROR(VLOOKUP(TRIM(B50),ALL!$B$1:$T$1591,2,FALSE)),"",IF(ISERROR(VLOOKUP(TRIM(B50),ALL!$B$1:$T$1591,2,FALSE))," ",VLOOKUP(TRIM(B50),ALL!$B$1:$T$1591,2,FALSE)))</f>
        <v>NYN</v>
      </c>
      <c r="G50" s="52" t="str">
        <f>IF(ISBLANK(VLOOKUP(TRIM(B50),ALL!$B$1:$U$1591,4,FALSE)),"",IF(ISERROR(VLOOKUP(TRIM(B50),ALL!$B$1:$U$1591,4,FALSE))," ",VLOOKUP(TRIM(B50),ALL!$B$1:$U$1591,4,FALSE)))</f>
        <v>0-4</v>
      </c>
      <c r="H50" s="52" t="str">
        <f>IF(ISBLANK(VLOOKUP(TRIM(B50),ALL!$B$1:$U$1591,5,FALSE)),"",IF(ISERROR(VLOOKUP(TRIM(B50),ALL!$B$1:$U$1591,5,FALSE))," ",VLOOKUP(TRIM(B50),ALL!$B$1:$U$1591,5,FALSE)))</f>
        <v/>
      </c>
      <c r="I50" s="52">
        <f>IF(ISBLANK(VLOOKUP(TRIM(B50),ALL!$B$1:$U$1591,6,FALSE)),"",IF(ISERROR(VLOOKUP(TRIM(B50),ALL!$B$1:$U$1591,6,FALSE))," ", VLOOKUP(TRIM(B50),ALL!$B$1:$U$1591,6,FALSE)))</f>
        <v>12</v>
      </c>
      <c r="J50" s="52">
        <f>IF(ISBLANK(VLOOKUP(TRIM(B50),ALL!$B$1:$U$1591,7,FALSE)),"",IF(ISERROR(VLOOKUP(TRIM(B50),ALL!$B$1:$U$1591,7,FALSE))," ",VLOOKUP(TRIM(B50),ALL!$B$1:$U$1591,7,FALSE)))</f>
        <v>5</v>
      </c>
      <c r="K50" s="52" t="str">
        <f>IF(ISBLANK(VLOOKUP(TRIM(B50),ALL!$B$1:$U$1591,8,FALSE)),"",IF(ISERROR(VLOOKUP(TRIM(B50),ALL!$B$1:$U$1591,8,FALSE))," ",VLOOKUP(TRIM(B50),ALL!$B$1:$U$1591,8,FALSE)))</f>
        <v/>
      </c>
      <c r="L50" s="52" t="str">
        <f>IF(ISBLANK(VLOOKUP(TRIM(B50),ALL!$B$1:$U$1591,9,FALSE)),"",IF(ISERROR(VLOOKUP(TRIM(B50),ALL!$B$1:$U$1591,9,FALSE))," ",VLOOKUP(TRIM(B50),ALL!$B$1:$U$1591,9,FALSE)))</f>
        <v/>
      </c>
      <c r="M50" s="52" t="str">
        <f>IF(ISBLANK(VLOOKUP(TRIM(B50),ALL!$B$1:$U$1591,10,FALSE)),"",IF(ISERROR(VLOOKUP(TRIM(B50),ALL!$B$1:$U$1591,10,FALSE))," ",VLOOKUP(TRIM(B50),ALL!$B$1:$U$1591,10,FALSE)))</f>
        <v/>
      </c>
      <c r="N50"/>
      <c r="O50"/>
      <c r="P50"/>
      <c r="Q50"/>
      <c r="R50"/>
      <c r="S50"/>
      <c r="AA50"/>
      <c r="AB50"/>
    </row>
    <row r="51" spans="1:28">
      <c r="A51" s="52" t="str">
        <f>IF(ISERROR(VLOOKUP(TRIM(B51),ALL!$B$1:$T$1591,3,FALSE)),"(unc)",VLOOKUP(TRIM(B51),ALL!$B$1:$T$1591,3,FALSE))</f>
        <v>OLB</v>
      </c>
      <c r="B51" s="215" t="s">
        <v>8404</v>
      </c>
      <c r="C51" s="11" t="s">
        <v>6450</v>
      </c>
      <c r="D51" s="85">
        <f>VLOOKUP(TRIM(B51),BirthdateDraft!$B$1:$O$5859,2,FALSE)</f>
        <v>35044</v>
      </c>
      <c r="E51" s="86" t="str">
        <f>VLOOKUP(TRIM(B51),BirthdateDraft!$B$1:$O$9859,3,FALSE)</f>
        <v>18/6</v>
      </c>
      <c r="F51" s="52" t="str">
        <f>IF(ISERROR(VLOOKUP(TRIM(B51),ALL!$B$1:$T$1591,2,FALSE)),"",IF(ISERROR(VLOOKUP(TRIM(B51),ALL!$B$1:$T$1591,2,FALSE))," ",VLOOKUP(TRIM(B51),ALL!$B$1:$T$1591,2,FALSE)))</f>
        <v>HOA</v>
      </c>
      <c r="G51" s="52" t="str">
        <f>IF(ISBLANK(VLOOKUP(TRIM(B51),ALL!$B$1:$U$1591,4,FALSE)),"",IF(ISERROR(VLOOKUP(TRIM(B51),ALL!$B$1:$U$1591,4,FALSE))," ",VLOOKUP(TRIM(B51),ALL!$B$1:$U$1591,4,FALSE)))</f>
        <v>0-0</v>
      </c>
      <c r="H51" s="52" t="str">
        <f>IF(ISBLANK(VLOOKUP(TRIM(B51),ALL!$B$1:$U$1591,5,FALSE)),"",IF(ISERROR(VLOOKUP(TRIM(B51),ALL!$B$1:$U$1591,5,FALSE))," ",VLOOKUP(TRIM(B51),ALL!$B$1:$U$1591,5,FALSE)))</f>
        <v/>
      </c>
      <c r="I51" s="52">
        <f>IF(ISBLANK(VLOOKUP(TRIM(B51),ALL!$B$1:$U$1591,6,FALSE)),"",IF(ISERROR(VLOOKUP(TRIM(B51),ALL!$B$1:$U$1591,6,FALSE))," ", VLOOKUP(TRIM(B51),ALL!$B$1:$U$1591,6,FALSE)))</f>
        <v>6</v>
      </c>
      <c r="J51" s="52" t="str">
        <f>IF(ISBLANK(VLOOKUP(TRIM(B51),ALL!$B$1:$U$1591,7,FALSE)),"",IF(ISERROR(VLOOKUP(TRIM(B51),ALL!$B$1:$U$1591,7,FALSE))," ",VLOOKUP(TRIM(B51),ALL!$B$1:$U$1591,7,FALSE)))</f>
        <v/>
      </c>
    </row>
    <row r="52" spans="1:28">
      <c r="A52" s="52" t="str">
        <f>IF(ISERROR(VLOOKUP(TRIM(B52),ALL!$B$1:$T$1591,3,FALSE)),"(unc)",VLOOKUP(TRIM(B52),ALL!$B$1:$T$1591,3,FALSE))</f>
        <v>ILB</v>
      </c>
      <c r="B52" s="215" t="s">
        <v>6804</v>
      </c>
      <c r="C52" s="11" t="s">
        <v>6450</v>
      </c>
      <c r="D52" s="85">
        <f>VLOOKUP(TRIM(B52),BirthdateDraft!$B$1:$O$5859,2,FALSE)</f>
        <v>35291</v>
      </c>
      <c r="E52" s="86" t="str">
        <f>VLOOKUP(TRIM(B52),BirthdateDraft!$B$1:$O$9859,3,FALSE)</f>
        <v>18/FA</v>
      </c>
      <c r="F52" s="52" t="str">
        <f>IF(ISERROR(VLOOKUP(TRIM(B52),ALL!$B$1:$T$1591,2,FALSE)),"",IF(ISERROR(VLOOKUP(TRIM(B52),ALL!$B$1:$T$1591,2,FALSE))," ",VLOOKUP(TRIM(B52),ALL!$B$1:$T$1591,2,FALSE)))</f>
        <v>CLA</v>
      </c>
      <c r="G52" s="52" t="str">
        <f>IF(ISBLANK(VLOOKUP(TRIM(B52),ALL!$B$1:$U$1591,4,FALSE)),"",IF(ISERROR(VLOOKUP(TRIM(B52),ALL!$B$1:$U$1591,4,FALSE))," ",VLOOKUP(TRIM(B52),ALL!$B$1:$U$1591,4,FALSE)))</f>
        <v>0-0</v>
      </c>
      <c r="H52" s="52" t="str">
        <f>IF(ISBLANK(VLOOKUP(TRIM(B52),ALL!$B$1:$U$1591,5,FALSE)),"",IF(ISERROR(VLOOKUP(TRIM(B52),ALL!$B$1:$U$1591,5,FALSE))," ",VLOOKUP(TRIM(B52),ALL!$B$1:$U$1591,5,FALSE)))</f>
        <v/>
      </c>
      <c r="I52" s="52">
        <f>IF(ISBLANK(VLOOKUP(TRIM(B52),ALL!$B$1:$U$1591,6,FALSE)),"",IF(ISERROR(VLOOKUP(TRIM(B52),ALL!$B$1:$U$1591,6,FALSE))," ", VLOOKUP(TRIM(B52),ALL!$B$1:$U$1591,6,FALSE)))</f>
        <v>0</v>
      </c>
      <c r="J52" s="52"/>
      <c r="K52" s="52"/>
      <c r="L52" s="52" t="str">
        <f>IF(ISBLANK(VLOOKUP(TRIM(B52),ALL!$B$1:$U$1591,9,FALSE)),"",IF(ISERROR(VLOOKUP(TRIM(B52),ALL!$B$1:$U$1591,9,FALSE))," ",VLOOKUP(TRIM(B52),ALL!$B$1:$U$1591,9,FALSE)))</f>
        <v/>
      </c>
      <c r="M52" s="52" t="str">
        <f>IF(ISBLANK(VLOOKUP(TRIM(B52),ALL!$B$1:$U$1591,10,FALSE)),"",IF(ISERROR(VLOOKUP(TRIM(B52),ALL!$B$1:$U$1591,10,FALSE))," ",VLOOKUP(TRIM(B52),ALL!$B$1:$U$1591,10,FALSE)))</f>
        <v/>
      </c>
      <c r="N52"/>
      <c r="O52"/>
      <c r="P52"/>
      <c r="Q52"/>
      <c r="R52"/>
      <c r="S52"/>
      <c r="AA52"/>
      <c r="AB52"/>
    </row>
    <row r="53" spans="1:28">
      <c r="A53" s="52"/>
      <c r="B53" s="215"/>
      <c r="C53" s="11"/>
      <c r="D53" s="85"/>
      <c r="E53" s="86"/>
      <c r="F53" s="52"/>
      <c r="G53" s="52"/>
      <c r="H53" s="52"/>
      <c r="I53" s="52"/>
      <c r="J53" s="52"/>
      <c r="K53" s="52"/>
      <c r="L53" s="52"/>
      <c r="M53" s="52"/>
      <c r="N53"/>
      <c r="O53"/>
      <c r="P53"/>
      <c r="Q53"/>
      <c r="R53"/>
      <c r="S53"/>
      <c r="AA53"/>
      <c r="AB53"/>
    </row>
    <row r="54" spans="1:28">
      <c r="A54" s="52" t="str">
        <f>IF(ISERROR(VLOOKUP(TRIM(B54),ALL!$B$1:$T$1591,3,FALSE)),"(unc)",VLOOKUP(TRIM(B54),ALL!$B$1:$T$1591,3,FALSE))</f>
        <v>SS ^</v>
      </c>
      <c r="B54" s="215" t="s">
        <v>296</v>
      </c>
      <c r="C54" s="11" t="s">
        <v>6450</v>
      </c>
      <c r="D54" s="85">
        <f>VLOOKUP(TRIM(B54),BirthdateDraft!$B$1:$O$5859,2,FALSE)</f>
        <v>32541</v>
      </c>
      <c r="E54" s="86" t="str">
        <f>VLOOKUP(TRIM(B54),BirthdateDraft!$B$1:$O$9859,3,FALSE)</f>
        <v>12/1 (29)</v>
      </c>
      <c r="F54" s="52" t="str">
        <f>IF(ISERROR(VLOOKUP(TRIM(B54),ALL!$B$1:$T$1591,2,FALSE)),"",IF(ISERROR(VLOOKUP(TRIM(B54),ALL!$B$1:$T$1591,2,FALSE))," ",VLOOKUP(TRIM(B54),ALL!$B$1:$T$1591,2,FALSE)))</f>
        <v>MIN</v>
      </c>
      <c r="G54" s="52" t="str">
        <f>IF(ISBLANK(VLOOKUP(TRIM(B54),ALL!$B$1:$U$1591,4,FALSE)),"",IF(ISERROR(VLOOKUP(TRIM(B54),ALL!$B$1:$U$1591,4,FALSE))," ",VLOOKUP(TRIM(B54),ALL!$B$1:$U$1591,4,FALSE)))</f>
        <v>6-5</v>
      </c>
      <c r="H54" s="52" t="str">
        <f>IF(ISBLANK(VLOOKUP(TRIM(B54),ALL!$B$1:$U$1591,5,FALSE)),"",IF(ISERROR(VLOOKUP(TRIM(B54),ALL!$B$1:$U$1591,5,FALSE))," ",VLOOKUP(TRIM(B54),ALL!$B$1:$U$1591,5,FALSE)))</f>
        <v/>
      </c>
      <c r="I54" s="52" t="str">
        <f>IF(ISBLANK(VLOOKUP(TRIM(B54),ALL!$B$1:$U$1591,6,FALSE)),"",IF(ISERROR(VLOOKUP(TRIM(B54),ALL!$B$1:$U$1591,6,FALSE))," ", VLOOKUP(TRIM(B54),ALL!$B$1:$U$1591,6,FALSE)))</f>
        <v/>
      </c>
      <c r="J54" s="52" t="str">
        <f>IF(ISBLANK(VLOOKUP(TRIM(B54),ALL!$B$1:$U$1591,7,FALSE)),"",IF(ISERROR(VLOOKUP(TRIM(B54),ALL!$B$1:$U$1591,7,FALSE))," ",VLOOKUP(TRIM(B54),ALL!$B$1:$U$1591,7,FALSE)))</f>
        <v/>
      </c>
      <c r="K54" s="52" t="str">
        <f>IF(ISBLANK(VLOOKUP(TRIM(B54),ALL!$B$1:$U$1591,8,FALSE)),"",IF(ISERROR(VLOOKUP(TRIM(B54),ALL!$B$1:$U$1591,8,FALSE))," ",VLOOKUP(TRIM(B54),ALL!$B$1:$U$1591,8,FALSE)))</f>
        <v/>
      </c>
      <c r="L54" s="52" t="str">
        <f>IF(ISBLANK(VLOOKUP(TRIM(B54),ALL!$B$1:$U$1591,9,FALSE)),"",IF(ISERROR(VLOOKUP(TRIM(B54),ALL!$B$1:$U$1591,9,FALSE))," ",VLOOKUP(TRIM(B54),ALL!$B$1:$U$1591,9,FALSE)))</f>
        <v/>
      </c>
      <c r="M54" s="52" t="str">
        <f>IF(ISBLANK(VLOOKUP(TRIM(B54),ALL!$B$1:$U$1591,10,FALSE)),"",IF(ISERROR(VLOOKUP(TRIM(B54),ALL!$B$1:$U$1591,10,FALSE))," ",VLOOKUP(TRIM(B54),ALL!$B$1:$U$1591,10,FALSE)))</f>
        <v/>
      </c>
      <c r="N54"/>
      <c r="O54"/>
      <c r="P54"/>
      <c r="Q54"/>
      <c r="R54"/>
      <c r="S54"/>
      <c r="AA54"/>
      <c r="AB54"/>
    </row>
    <row r="55" spans="1:28">
      <c r="A55" s="52" t="str">
        <f>IF(ISERROR(VLOOKUP(TRIM(B55),ALL!$B$1:$T$1591,3,FALSE)),"(unc)",VLOOKUP(TRIM(B55),ALL!$B$1:$T$1591,3,FALSE))</f>
        <v>RCB ^</v>
      </c>
      <c r="B55" s="215" t="s">
        <v>5145</v>
      </c>
      <c r="C55" s="11" t="s">
        <v>6450</v>
      </c>
      <c r="D55" s="85">
        <f>VLOOKUP(TRIM(B55),BirthdateDraft!$B$1:$O$5859,2,FALSE)</f>
        <v>33978</v>
      </c>
      <c r="E55" s="86" t="str">
        <f>VLOOKUP(TRIM(B55),BirthdateDraft!$B$1:$O$9859,3,FALSE)</f>
        <v>15/1 (18)</v>
      </c>
      <c r="F55" s="52" t="str">
        <f>IF(ISERROR(VLOOKUP(TRIM(B55),ALL!$B$1:$T$1591,2,FALSE)),"",IF(ISERROR(VLOOKUP(TRIM(B55),ALL!$B$1:$T$1591,2,FALSE))," ",VLOOKUP(TRIM(B55),ALL!$B$1:$T$1591,2,FALSE)))</f>
        <v>BAA</v>
      </c>
      <c r="G55" s="52" t="str">
        <f>IF(ISBLANK(VLOOKUP(TRIM(B55),ALL!$B$1:$U$1591,4,FALSE)),"",IF(ISERROR(VLOOKUP(TRIM(B55),ALL!$B$1:$U$1591,4,FALSE))," ",VLOOKUP(TRIM(B55),ALL!$B$1:$U$1591,4,FALSE)))</f>
        <v>6</v>
      </c>
      <c r="H55" s="52" t="str">
        <f>IF(ISBLANK(VLOOKUP(TRIM(B55),ALL!$B$1:$U$1591,5,FALSE)),"",IF(ISERROR(VLOOKUP(TRIM(B55),ALL!$B$1:$U$1591,5,FALSE))," ",VLOOKUP(TRIM(B55),ALL!$B$1:$U$1591,5,FALSE)))</f>
        <v/>
      </c>
      <c r="I55" s="52" t="str">
        <f>IF(ISBLANK(VLOOKUP(TRIM(B55),ALL!$B$1:$U$1591,6,FALSE)),"",IF(ISERROR(VLOOKUP(TRIM(B55),ALL!$B$1:$U$1591,6,FALSE))," ", VLOOKUP(TRIM(B55),ALL!$B$1:$U$1591,6,FALSE)))</f>
        <v/>
      </c>
      <c r="J55" s="52" t="str">
        <f>IF(ISBLANK(VLOOKUP(TRIM(B55),ALL!$B$1:$U$1591,7,FALSE)),"",IF(ISERROR(VLOOKUP(TRIM(B55),ALL!$B$1:$U$1591,7,FALSE))," ",VLOOKUP(TRIM(B55),ALL!$B$1:$U$1591,7,FALSE)))</f>
        <v/>
      </c>
      <c r="K55" s="52" t="str">
        <f>IF(ISBLANK(VLOOKUP(TRIM(B55),ALL!$B$1:$U$1591,8,FALSE)),"",IF(ISERROR(VLOOKUP(TRIM(B55),ALL!$B$1:$U$1591,8,FALSE))," ",VLOOKUP(TRIM(B55),ALL!$B$1:$U$1591,8,FALSE)))</f>
        <v/>
      </c>
      <c r="L55" s="52" t="str">
        <f>IF(ISBLANK(VLOOKUP(TRIM(B55),ALL!$B$1:$U$1591,9,FALSE)),"",IF(ISERROR(VLOOKUP(TRIM(B55),ALL!$B$1:$U$1591,9,FALSE))," ",VLOOKUP(TRIM(B55),ALL!$B$1:$U$1591,9,FALSE)))</f>
        <v/>
      </c>
      <c r="M55" s="52" t="str">
        <f>IF(ISBLANK(VLOOKUP(TRIM(B55),ALL!$B$1:$U$1591,10,FALSE)),"",IF(ISERROR(VLOOKUP(TRIM(B55),ALL!$B$1:$U$1591,10,FALSE))," ",VLOOKUP(TRIM(B55),ALL!$B$1:$U$1591,10,FALSE)))</f>
        <v/>
      </c>
      <c r="N55"/>
      <c r="O55"/>
      <c r="P55"/>
      <c r="Q55"/>
      <c r="R55"/>
      <c r="S55"/>
      <c r="AA55"/>
      <c r="AB55"/>
    </row>
    <row r="56" spans="1:28">
      <c r="A56" s="52" t="str">
        <f>IF(ISERROR(VLOOKUP(TRIM(B56),ALL!$B$1:$T$1591,3,FALSE)),"(unc)",VLOOKUP(TRIM(B56),ALL!$B$1:$T$1591,3,FALSE))</f>
        <v>SS ^</v>
      </c>
      <c r="B56" s="215" t="s">
        <v>4963</v>
      </c>
      <c r="C56" s="11" t="s">
        <v>6450</v>
      </c>
      <c r="D56" s="85">
        <f>VLOOKUP(TRIM(B56),BirthdateDraft!$B$1:$O$5859,2,FALSE)</f>
        <v>33959</v>
      </c>
      <c r="E56" s="86" t="str">
        <f>VLOOKUP(TRIM(B56),BirthdateDraft!$B$1:$O$9859,3,FALSE)</f>
        <v>14/1 (21)</v>
      </c>
      <c r="F56" s="52" t="str">
        <f>IF(ISERROR(VLOOKUP(TRIM(B56),ALL!$B$1:$T$1591,2,FALSE)),"",IF(ISERROR(VLOOKUP(TRIM(B56),ALL!$B$1:$T$1591,2,FALSE))," ",VLOOKUP(TRIM(B56),ALL!$B$1:$T$1591,2,FALSE)))</f>
        <v>CHN</v>
      </c>
      <c r="G56" s="52" t="str">
        <f>IF(ISBLANK(VLOOKUP(TRIM(B56),ALL!$B$1:$U$1591,4,FALSE)),"",IF(ISERROR(VLOOKUP(TRIM(B56),ALL!$B$1:$U$1591,4,FALSE))," ",VLOOKUP(TRIM(B56),ALL!$B$1:$U$1591,4,FALSE)))</f>
        <v>5-5</v>
      </c>
      <c r="H56" s="52" t="str">
        <f>IF(ISBLANK(VLOOKUP(TRIM(B56),ALL!$B$1:$U$1591,5,FALSE)),"",IF(ISERROR(VLOOKUP(TRIM(B56),ALL!$B$1:$U$1591,5,FALSE))," ",VLOOKUP(TRIM(B56),ALL!$B$1:$U$1591,5,FALSE)))</f>
        <v/>
      </c>
      <c r="I56" s="52" t="str">
        <f>IF(ISBLANK(VLOOKUP(TRIM(B56),ALL!$B$1:$U$1591,6,FALSE)),"",IF(ISERROR(VLOOKUP(TRIM(B56),ALL!$B$1:$U$1591,6,FALSE))," ", VLOOKUP(TRIM(B56),ALL!$B$1:$U$1591,6,FALSE)))</f>
        <v/>
      </c>
      <c r="J56" s="52" t="str">
        <f>IF(ISBLANK(VLOOKUP(TRIM(B56),ALL!$B$1:$U$1591,7,FALSE)),"",IF(ISERROR(VLOOKUP(TRIM(B56),ALL!$B$1:$U$1591,7,FALSE))," ",VLOOKUP(TRIM(B56),ALL!$B$1:$U$1591,7,FALSE)))</f>
        <v/>
      </c>
      <c r="K56" s="52" t="str">
        <f>IF(ISBLANK(VLOOKUP(TRIM(B56),ALL!$B$1:$U$1591,8,FALSE)),"",IF(ISERROR(VLOOKUP(TRIM(B56),ALL!$B$1:$U$1591,8,FALSE))," ",VLOOKUP(TRIM(B56),ALL!$B$1:$U$1591,8,FALSE)))</f>
        <v/>
      </c>
      <c r="L56" s="52" t="str">
        <f>IF(ISBLANK(VLOOKUP(TRIM(B56),ALL!$B$1:$U$1591,9,FALSE)),"",IF(ISERROR(VLOOKUP(TRIM(B56),ALL!$B$1:$U$1591,9,FALSE))," ",VLOOKUP(TRIM(B56),ALL!$B$1:$U$1591,9,FALSE)))</f>
        <v/>
      </c>
      <c r="M56" s="52" t="str">
        <f>IF(ISBLANK(VLOOKUP(TRIM(B56),ALL!$B$1:$U$1591,10,FALSE)),"",IF(ISERROR(VLOOKUP(TRIM(B56),ALL!$B$1:$U$1591,10,FALSE))," ",VLOOKUP(TRIM(B56),ALL!$B$1:$U$1591,10,FALSE)))</f>
        <v/>
      </c>
      <c r="N56"/>
      <c r="O56"/>
      <c r="P56"/>
      <c r="Q56"/>
      <c r="R56"/>
      <c r="S56"/>
      <c r="AA56"/>
      <c r="AB56"/>
    </row>
    <row r="57" spans="1:28">
      <c r="A57" s="52" t="str">
        <f>IF(ISERROR(VLOOKUP(TRIM(B57),ALL!$B$1:$T$1591,3,FALSE)),"(unc)",VLOOKUP(TRIM(B57),ALL!$B$1:$T$1591,3,FALSE))</f>
        <v>RCB ^</v>
      </c>
      <c r="B57" s="215" t="s">
        <v>5151</v>
      </c>
      <c r="C57" s="11" t="s">
        <v>6450</v>
      </c>
      <c r="D57" s="85">
        <f>VLOOKUP(TRIM(B57),BirthdateDraft!$B$1:$O$5859,2,FALSE)</f>
        <v>33873</v>
      </c>
      <c r="E57" s="86" t="str">
        <f>VLOOKUP(TRIM(B57),BirthdateDraft!$B$1:$O$9859,3,FALSE)</f>
        <v>15/1 (27)</v>
      </c>
      <c r="F57" s="52" t="str">
        <f>IF(ISERROR(VLOOKUP(TRIM(B57),ALL!$B$1:$T$1591,2,FALSE)),"",IF(ISERROR(VLOOKUP(TRIM(B57),ALL!$B$1:$T$1591,2,FALSE))," ",VLOOKUP(TRIM(B57),ALL!$B$1:$T$1591,2,FALSE)))</f>
        <v>DAN</v>
      </c>
      <c r="G57" s="52" t="str">
        <f>IF(ISBLANK(VLOOKUP(TRIM(B57),ALL!$B$1:$U$1591,4,FALSE)),"",IF(ISERROR(VLOOKUP(TRIM(B57),ALL!$B$1:$U$1591,4,FALSE))," ",VLOOKUP(TRIM(B57),ALL!$B$1:$U$1591,4,FALSE)))</f>
        <v>5</v>
      </c>
      <c r="H57" s="52" t="str">
        <f>IF(ISBLANK(VLOOKUP(TRIM(B57),ALL!$B$1:$U$1591,5,FALSE)),"",IF(ISERROR(VLOOKUP(TRIM(B57),ALL!$B$1:$U$1591,5,FALSE))," ",VLOOKUP(TRIM(B57),ALL!$B$1:$U$1591,5,FALSE)))</f>
        <v/>
      </c>
      <c r="I57" s="52" t="str">
        <f>IF(ISBLANK(VLOOKUP(TRIM(B57),ALL!$B$1:$U$1591,6,FALSE)),"",IF(ISERROR(VLOOKUP(TRIM(B57),ALL!$B$1:$U$1591,6,FALSE))," ", VLOOKUP(TRIM(B57),ALL!$B$1:$U$1591,6,FALSE)))</f>
        <v/>
      </c>
      <c r="J57" s="52" t="str">
        <f>IF(ISBLANK(VLOOKUP(TRIM(B57),ALL!$B$1:$U$1591,7,FALSE)),"",IF(ISERROR(VLOOKUP(TRIM(B57),ALL!$B$1:$U$1591,7,FALSE))," ",VLOOKUP(TRIM(B57),ALL!$B$1:$U$1591,7,FALSE)))</f>
        <v/>
      </c>
      <c r="K57" s="52" t="str">
        <f>IF(ISBLANK(VLOOKUP(TRIM(B57),ALL!$B$1:$U$1591,8,FALSE)),"",IF(ISERROR(VLOOKUP(TRIM(B57),ALL!$B$1:$U$1591,8,FALSE))," ",VLOOKUP(TRIM(B57),ALL!$B$1:$U$1591,8,FALSE)))</f>
        <v/>
      </c>
      <c r="L57" s="52" t="str">
        <f>IF(ISBLANK(VLOOKUP(TRIM(B57),ALL!$B$1:$U$1591,9,FALSE)),"",IF(ISERROR(VLOOKUP(TRIM(B57),ALL!$B$1:$U$1591,9,FALSE))," ",VLOOKUP(TRIM(B57),ALL!$B$1:$U$1591,9,FALSE)))</f>
        <v/>
      </c>
      <c r="M57" s="52" t="str">
        <f>IF(ISBLANK(VLOOKUP(TRIM(B57),ALL!$B$1:$U$1591,10,FALSE)),"",IF(ISERROR(VLOOKUP(TRIM(B57),ALL!$B$1:$U$1591,10,FALSE))," ",VLOOKUP(TRIM(B57),ALL!$B$1:$U$1591,10,FALSE)))</f>
        <v/>
      </c>
      <c r="N57"/>
      <c r="O57"/>
      <c r="P57"/>
      <c r="Q57"/>
      <c r="R57"/>
      <c r="S57"/>
      <c r="AA57"/>
      <c r="AB57"/>
    </row>
    <row r="58" spans="1:28">
      <c r="A58" s="52" t="str">
        <f>IF(ISERROR(VLOOKUP(TRIM(B58),ALL!$B$1:$T$1591,3,FALSE)),"(unc)",VLOOKUP(TRIM(B58),ALL!$B$1:$T$1591,3,FALSE))</f>
        <v>CB ^</v>
      </c>
      <c r="B58" s="408" t="s">
        <v>7610</v>
      </c>
      <c r="C58" s="11" t="s">
        <v>6450</v>
      </c>
      <c r="D58" s="85">
        <f>VLOOKUP(TRIM(B58),BirthdateDraft!$B$1:$O$5859,2,FALSE)</f>
        <v>35600</v>
      </c>
      <c r="E58" s="86" t="str">
        <f>VLOOKUP(TRIM(B58),BirthdateDraft!$B$1:$O$9859,3,FALSE)</f>
        <v>19/2</v>
      </c>
      <c r="F58" s="52" t="str">
        <f>IF(ISERROR(VLOOKUP(TRIM(B58),ALL!$B$1:$T$1591,2,FALSE)),"",IF(ISERROR(VLOOKUP(TRIM(B58),ALL!$B$1:$T$1591,2,FALSE))," ",VLOOKUP(TRIM(B58),ALL!$B$1:$T$1591,2,FALSE)))</f>
        <v>TBN</v>
      </c>
      <c r="G58" s="52" t="str">
        <f>IF(ISBLANK(VLOOKUP(TRIM(B58),ALL!$B$1:$U$1591,4,FALSE)),"",IF(ISERROR(VLOOKUP(TRIM(B58),ALL!$B$1:$U$1591,4,FALSE))," ",VLOOKUP(TRIM(B58),ALL!$B$1:$U$1591,4,FALSE)))</f>
        <v>4</v>
      </c>
      <c r="H58" s="52"/>
      <c r="I58" s="52"/>
      <c r="J58" s="52"/>
      <c r="K58" s="52"/>
      <c r="L58" s="52"/>
      <c r="M58" s="52"/>
      <c r="N58"/>
      <c r="O58"/>
      <c r="P58"/>
      <c r="Q58"/>
      <c r="R58"/>
      <c r="S58"/>
      <c r="AA58"/>
      <c r="AB58"/>
    </row>
    <row r="59" spans="1:28">
      <c r="A59" s="52" t="str">
        <f>IF(ISERROR(VLOOKUP(TRIM(B59),ALL!$B$1:$T$1591,3,FALSE)),"(unc)",VLOOKUP(TRIM(B59),ALL!$B$1:$T$1591,3,FALSE))</f>
        <v>FS ^</v>
      </c>
      <c r="B59" s="215" t="s">
        <v>5133</v>
      </c>
      <c r="C59" s="11" t="s">
        <v>6450</v>
      </c>
      <c r="D59" s="85">
        <f>VLOOKUP(TRIM(B59),BirthdateDraft!$B$1:$O$5859,2,FALSE)</f>
        <v>34199</v>
      </c>
      <c r="E59" s="86" t="str">
        <f>VLOOKUP(TRIM(B59),BirthdateDraft!$B$1:$O$9859,3,FALSE)</f>
        <v>15/5</v>
      </c>
      <c r="F59" s="52" t="str">
        <f>IF(ISERROR(VLOOKUP(TRIM(B59),ALL!$B$1:$T$1591,2,FALSE)),"",IF(ISERROR(VLOOKUP(TRIM(B59),ALL!$B$1:$T$1591,2,FALSE))," ",VLOOKUP(TRIM(B59),ALL!$B$1:$T$1591,2,FALSE)))</f>
        <v>MIA</v>
      </c>
      <c r="G59" s="52" t="str">
        <f>IF(ISBLANK(VLOOKUP(TRIM(B59),ALL!$B$1:$U$1591,4,FALSE)),"",IF(ISERROR(VLOOKUP(TRIM(B59),ALL!$B$1:$U$1591,4,FALSE))," ",VLOOKUP(TRIM(B59),ALL!$B$1:$U$1591,4,FALSE)))</f>
        <v>4-0</v>
      </c>
      <c r="H59" s="52" t="str">
        <f>IF(ISBLANK(VLOOKUP(TRIM(B59),ALL!$B$1:$U$1591,5,FALSE)),"",IF(ISERROR(VLOOKUP(TRIM(B59),ALL!$B$1:$U$1591,5,FALSE))," ",VLOOKUP(TRIM(B59),ALL!$B$1:$U$1591,5,FALSE)))</f>
        <v/>
      </c>
      <c r="I59" s="52" t="str">
        <f>IF(ISBLANK(VLOOKUP(TRIM(B59),ALL!$B$1:$U$1591,6,FALSE)),"",IF(ISERROR(VLOOKUP(TRIM(B59),ALL!$B$1:$U$1591,6,FALSE))," ", VLOOKUP(TRIM(B59),ALL!$B$1:$U$1591,6,FALSE)))</f>
        <v/>
      </c>
      <c r="J59" s="52" t="str">
        <f>IF(ISBLANK(VLOOKUP(TRIM(B59),ALL!$B$1:$U$1591,7,FALSE)),"",IF(ISERROR(VLOOKUP(TRIM(B59),ALL!$B$1:$U$1591,7,FALSE))," ",VLOOKUP(TRIM(B59),ALL!$B$1:$U$1591,7,FALSE)))</f>
        <v/>
      </c>
      <c r="K59" s="52" t="str">
        <f>IF(ISBLANK(VLOOKUP(TRIM(B59),ALL!$B$1:$U$1591,8,FALSE)),"",IF(ISERROR(VLOOKUP(TRIM(B59),ALL!$B$1:$U$1591,8,FALSE))," ",VLOOKUP(TRIM(B59),ALL!$B$1:$U$1591,8,FALSE)))</f>
        <v/>
      </c>
      <c r="L59" s="52" t="str">
        <f>IF(ISBLANK(VLOOKUP(TRIM(B59),ALL!$B$1:$U$1591,9,FALSE)),"",IF(ISERROR(VLOOKUP(TRIM(B59),ALL!$B$1:$U$1591,9,FALSE))," ",VLOOKUP(TRIM(B59),ALL!$B$1:$U$1591,9,FALSE)))</f>
        <v/>
      </c>
      <c r="M59" s="52" t="str">
        <f>IF(ISBLANK(VLOOKUP(TRIM(B59),ALL!$B$1:$U$1591,10,FALSE)),"",IF(ISERROR(VLOOKUP(TRIM(B59),ALL!$B$1:$U$1591,10,FALSE))," ",VLOOKUP(TRIM(B59),ALL!$B$1:$U$1591,10,FALSE)))</f>
        <v/>
      </c>
      <c r="N59"/>
      <c r="O59"/>
      <c r="P59"/>
      <c r="Q59"/>
      <c r="R59"/>
      <c r="S59"/>
      <c r="AA59"/>
      <c r="AB59"/>
    </row>
    <row r="60" spans="1:28">
      <c r="A60" s="52" t="str">
        <f>IF(ISERROR(VLOOKUP(TRIM(B60),ALL!$B$1:$T$1591,3,FALSE)),"(unc)",VLOOKUP(TRIM(B60),ALL!$B$1:$T$1591,3,FALSE))</f>
        <v>DB ^</v>
      </c>
      <c r="B60" s="215" t="s">
        <v>6818</v>
      </c>
      <c r="C60" s="11" t="s">
        <v>6450</v>
      </c>
      <c r="D60" s="85">
        <f>VLOOKUP(TRIM(B60),BirthdateDraft!$B$1:$O$5859,2,FALSE)</f>
        <v>35155</v>
      </c>
      <c r="E60" s="86" t="str">
        <f>VLOOKUP(TRIM(B60),BirthdateDraft!$B$1:$O$9859,3,FALSE)</f>
        <v>18/4</v>
      </c>
      <c r="F60" s="52" t="str">
        <f>IF(ISERROR(VLOOKUP(TRIM(B60),ALL!$B$1:$T$1591,2,FALSE)),"",IF(ISERROR(VLOOKUP(TRIM(B60),ALL!$B$1:$T$1591,2,FALSE))," ",VLOOKUP(TRIM(B60),ALL!$B$1:$T$1591,2,FALSE)))</f>
        <v>PHN</v>
      </c>
      <c r="G60" s="52" t="str">
        <f>IF(ISBLANK(VLOOKUP(TRIM(B60),ALL!$B$1:$U$1591,4,FALSE)),"",IF(ISERROR(VLOOKUP(TRIM(B60),ALL!$B$1:$U$1591,4,FALSE))," ",VLOOKUP(TRIM(B60),ALL!$B$1:$U$1591,4,FALSE)))</f>
        <v>0-4</v>
      </c>
      <c r="H60" s="52"/>
      <c r="I60" s="52"/>
      <c r="J60" s="52"/>
      <c r="K60" s="52"/>
      <c r="L60" s="52" t="str">
        <f>IF(ISBLANK(VLOOKUP(TRIM(B60),ALL!$B$1:$U$1591,9,FALSE)),"",IF(ISERROR(VLOOKUP(TRIM(B60),ALL!$B$1:$U$1591,9,FALSE))," ",VLOOKUP(TRIM(B60),ALL!$B$1:$U$1591,9,FALSE)))</f>
        <v/>
      </c>
      <c r="M60" s="52" t="str">
        <f>IF(ISBLANK(VLOOKUP(TRIM(B60),ALL!$B$1:$U$1591,10,FALSE)),"",IF(ISERROR(VLOOKUP(TRIM(B60),ALL!$B$1:$U$1591,10,FALSE))," ",VLOOKUP(TRIM(B60),ALL!$B$1:$U$1591,10,FALSE)))</f>
        <v/>
      </c>
      <c r="N60"/>
      <c r="O60"/>
      <c r="P60"/>
      <c r="Q60"/>
      <c r="R60"/>
      <c r="S60"/>
      <c r="AA60"/>
      <c r="AB60"/>
    </row>
    <row r="61" spans="1:28">
      <c r="A61" s="52" t="str">
        <f>IF(ISERROR(VLOOKUP(TRIM(B61),ALL!$B$1:$T$1591,3,FALSE)),"(unc)",VLOOKUP(TRIM(B61),ALL!$B$1:$T$1591,3,FALSE))</f>
        <v>DB ^</v>
      </c>
      <c r="B61" s="215" t="s">
        <v>4521</v>
      </c>
      <c r="C61" s="11" t="s">
        <v>6450</v>
      </c>
      <c r="D61" s="85">
        <f>VLOOKUP(TRIM(B61),BirthdateDraft!$B$1:$O$5859,2,FALSE)</f>
        <v>33332</v>
      </c>
      <c r="E61" s="86" t="str">
        <f>VLOOKUP(TRIM(B61),BirthdateDraft!$B$1:$O$9859,3,FALSE)</f>
        <v>14/3</v>
      </c>
      <c r="F61" s="52" t="str">
        <f>IF(ISERROR(VLOOKUP(TRIM(B61),ALL!$B$1:$T$1591,2,FALSE)),"",IF(ISERROR(VLOOKUP(TRIM(B61),ALL!$B$1:$T$1591,2,FALSE))," ",VLOOKUP(TRIM(B61),ALL!$B$1:$T$1591,2,FALSE)))</f>
        <v>HOA</v>
      </c>
      <c r="G61" s="52" t="str">
        <f>IF(ISBLANK(VLOOKUP(TRIM(B61),ALL!$B$1:$U$1591,4,FALSE)),"",IF(ISERROR(VLOOKUP(TRIM(B61),ALL!$B$1:$U$1591,4,FALSE))," ",VLOOKUP(TRIM(B61),ALL!$B$1:$U$1591,4,FALSE)))</f>
        <v>0-0</v>
      </c>
      <c r="H61" s="52" t="str">
        <f>IF(ISBLANK(VLOOKUP(TRIM(B61),ALL!$B$1:$U$1591,5,FALSE)),"",IF(ISERROR(VLOOKUP(TRIM(B61),ALL!$B$1:$U$1591,5,FALSE))," ",VLOOKUP(TRIM(B61),ALL!$B$1:$U$1591,5,FALSE)))</f>
        <v/>
      </c>
      <c r="I61" s="52" t="str">
        <f>IF(ISBLANK(VLOOKUP(TRIM(B61),ALL!$B$1:$U$1591,6,FALSE)),"",IF(ISERROR(VLOOKUP(TRIM(B61),ALL!$B$1:$U$1591,6,FALSE))," ", VLOOKUP(TRIM(B61),ALL!$B$1:$U$1591,6,FALSE)))</f>
        <v/>
      </c>
      <c r="J61" s="52" t="str">
        <f>IF(ISBLANK(VLOOKUP(TRIM(B61),ALL!$B$1:$U$1591,7,FALSE)),"",IF(ISERROR(VLOOKUP(TRIM(B61),ALL!$B$1:$U$1591,7,FALSE))," ",VLOOKUP(TRIM(B61),ALL!$B$1:$U$1591,7,FALSE)))</f>
        <v/>
      </c>
      <c r="K61" s="52" t="str">
        <f>IF(ISBLANK(VLOOKUP(TRIM(B61),ALL!$B$1:$U$1591,8,FALSE)),"",IF(ISERROR(VLOOKUP(TRIM(B61),ALL!$B$1:$U$1591,8,FALSE))," ",VLOOKUP(TRIM(B61),ALL!$B$1:$U$1591,8,FALSE)))</f>
        <v/>
      </c>
      <c r="L61" s="52" t="str">
        <f>IF(ISBLANK(VLOOKUP(TRIM(B61),ALL!$B$1:$U$1591,9,FALSE)),"",IF(ISERROR(VLOOKUP(TRIM(B61),ALL!$B$1:$U$1591,9,FALSE))," ",VLOOKUP(TRIM(B61),ALL!$B$1:$U$1591,9,FALSE)))</f>
        <v/>
      </c>
      <c r="M61" s="52" t="str">
        <f>IF(ISBLANK(VLOOKUP(TRIM(B61),ALL!$B$1:$U$1591,10,FALSE)),"",IF(ISERROR(VLOOKUP(TRIM(B61),ALL!$B$1:$U$1591,10,FALSE))," ",VLOOKUP(TRIM(B61),ALL!$B$1:$U$1591,10,FALSE)))</f>
        <v/>
      </c>
      <c r="N61"/>
      <c r="O61"/>
      <c r="P61"/>
      <c r="Q61"/>
      <c r="R61"/>
      <c r="S61"/>
      <c r="AA61"/>
      <c r="AB61"/>
    </row>
    <row r="62" spans="1:28">
      <c r="A62" s="52" t="str">
        <f>IF(ISERROR(VLOOKUP(TRIM(B62),ALL!$B$1:$T$1591,3,FALSE)),"(unc)",VLOOKUP(TRIM(B62),ALL!$B$1:$T$1591,3,FALSE))</f>
        <v>DB ^</v>
      </c>
      <c r="B62" s="215" t="s">
        <v>5545</v>
      </c>
      <c r="C62" s="11" t="s">
        <v>6450</v>
      </c>
      <c r="D62" s="85">
        <f>VLOOKUP(TRIM(B62),BirthdateDraft!$B$1:$O$5859,2,FALSE)</f>
        <v>33203</v>
      </c>
      <c r="E62" s="86" t="str">
        <f>VLOOKUP(TRIM(B62),BirthdateDraft!$B$1:$O$9859,3,FALSE)</f>
        <v>15/7</v>
      </c>
      <c r="F62" s="52" t="str">
        <f>IF(ISERROR(VLOOKUP(TRIM(B62),ALL!$B$1:$T$1591,2,FALSE)),"",IF(ISERROR(VLOOKUP(TRIM(B62),ALL!$B$1:$T$1591,2,FALSE))," ",VLOOKUP(TRIM(B62),ALL!$B$1:$T$1591,2,FALSE)))</f>
        <v>NYA</v>
      </c>
      <c r="G62" s="52" t="str">
        <f>IF(ISBLANK(VLOOKUP(TRIM(B62),ALL!$B$1:$U$1591,4,FALSE)),"",IF(ISERROR(VLOOKUP(TRIM(B62),ALL!$B$1:$U$1591,4,FALSE))," ",VLOOKUP(TRIM(B62),ALL!$B$1:$U$1591,4,FALSE)))</f>
        <v>0-0</v>
      </c>
      <c r="H62" s="52"/>
      <c r="I62" s="52"/>
      <c r="J62" s="52"/>
      <c r="K62" s="52"/>
      <c r="L62" s="52" t="str">
        <f>IF(ISBLANK(VLOOKUP(TRIM(B62),ALL!$B$1:$U$1591,9,FALSE)),"",IF(ISERROR(VLOOKUP(TRIM(B62),ALL!$B$1:$U$1591,9,FALSE))," ",VLOOKUP(TRIM(B62),ALL!$B$1:$U$1591,9,FALSE)))</f>
        <v/>
      </c>
      <c r="M62" s="52" t="str">
        <f>IF(ISBLANK(VLOOKUP(TRIM(B62),ALL!$B$1:$U$1591,10,FALSE)),"",IF(ISERROR(VLOOKUP(TRIM(B62),ALL!$B$1:$U$1591,10,FALSE))," ",VLOOKUP(TRIM(B62),ALL!$B$1:$U$1591,10,FALSE)))</f>
        <v/>
      </c>
      <c r="N62"/>
      <c r="O62"/>
      <c r="P62"/>
      <c r="Q62"/>
      <c r="R62"/>
      <c r="S62"/>
      <c r="AA62"/>
      <c r="AB62"/>
    </row>
    <row r="63" spans="1:28">
      <c r="A63" s="52" t="str">
        <f>IF(ISERROR(VLOOKUP(TRIM(B63),ALL!$B$1:$T$1591,3,FALSE)),"(unc)",VLOOKUP(TRIM(B63),ALL!$B$1:$T$1591,3,FALSE))</f>
        <v>RCB ^</v>
      </c>
      <c r="B63" s="215" t="s">
        <v>6826</v>
      </c>
      <c r="C63" s="11" t="s">
        <v>6450</v>
      </c>
      <c r="D63" s="85">
        <f>VLOOKUP(TRIM(B63),BirthdateDraft!$B$1:$O$5859,2,FALSE)</f>
        <v>34852</v>
      </c>
      <c r="E63" s="86" t="str">
        <f>VLOOKUP(TRIM(B63),BirthdateDraft!$B$1:$O$9859,3,FALSE)</f>
        <v>18/5</v>
      </c>
      <c r="F63" s="52" t="str">
        <f>IF(ISERROR(VLOOKUP(TRIM(B63),ALL!$B$1:$T$1591,2,FALSE)),"",IF(ISERROR(VLOOKUP(TRIM(B63),ALL!$B$1:$T$1591,2,FALSE))," ",VLOOKUP(TRIM(B63),ALL!$B$1:$T$1591,2,FALSE)))</f>
        <v>SEN</v>
      </c>
      <c r="G63" s="52" t="str">
        <f>IF(ISBLANK(VLOOKUP(TRIM(B63),ALL!$B$1:$U$1591,4,FALSE)),"",IF(ISERROR(VLOOKUP(TRIM(B63),ALL!$B$1:$U$1591,4,FALSE))," ",VLOOKUP(TRIM(B63),ALL!$B$1:$U$1591,4,FALSE)))</f>
        <v>0</v>
      </c>
      <c r="H63" s="52"/>
      <c r="I63" s="52"/>
      <c r="J63" s="52"/>
      <c r="K63" s="52"/>
      <c r="L63" s="52" t="str">
        <f>IF(ISBLANK(VLOOKUP(TRIM(B63),ALL!$B$1:$U$1591,9,FALSE)),"",IF(ISERROR(VLOOKUP(TRIM(B63),ALL!$B$1:$U$1591,9,FALSE))," ",VLOOKUP(TRIM(B63),ALL!$B$1:$U$1591,9,FALSE)))</f>
        <v/>
      </c>
      <c r="M63" s="52" t="str">
        <f>IF(ISBLANK(VLOOKUP(TRIM(B63),ALL!$B$1:$U$1591,10,FALSE)),"",IF(ISERROR(VLOOKUP(TRIM(B63),ALL!$B$1:$U$1591,10,FALSE))," ",VLOOKUP(TRIM(B63),ALL!$B$1:$U$1591,10,FALSE)))</f>
        <v/>
      </c>
      <c r="N63"/>
      <c r="O63"/>
      <c r="P63"/>
      <c r="Q63"/>
      <c r="R63"/>
      <c r="S63"/>
      <c r="AA63"/>
      <c r="AB63"/>
    </row>
    <row r="65" spans="1:33">
      <c r="A65" s="52" t="str">
        <f>IF(ISERROR(VLOOKUP(TRIM(B65),ALL!$B$1:$T$1591,3,FALSE)),"(unc)",VLOOKUP(TRIM(B65),ALL!$B$1:$T$1591,3,FALSE))</f>
        <v>PK</v>
      </c>
      <c r="B65" s="215" t="s">
        <v>5357</v>
      </c>
      <c r="C65" s="11" t="s">
        <v>6450</v>
      </c>
      <c r="D65" s="85">
        <f>VLOOKUP(TRIM(B65),BirthdateDraft!$B$1:$O$5859,2,FALSE)</f>
        <v>33370</v>
      </c>
      <c r="E65" s="86" t="str">
        <f>VLOOKUP(TRIM(B65),BirthdateDraft!$B$1:$O$9859,3,FALSE)</f>
        <v>13/FA</v>
      </c>
      <c r="F65" s="52"/>
      <c r="G65" s="52"/>
      <c r="H65" s="52"/>
      <c r="I65" s="52"/>
      <c r="J65" s="52"/>
      <c r="K65" s="52"/>
      <c r="L65" s="52" t="str">
        <f>IF(ISBLANK(VLOOKUP(TRIM(B65),ALL!$B$1:$U$1591,9,FALSE)),"",IF(ISERROR(VLOOKUP(TRIM(B65),ALL!$B$1:$U$1591,9,FALSE))," ",VLOOKUP(TRIM(B65),ALL!$B$1:$U$1591,9,FALSE)))</f>
        <v/>
      </c>
      <c r="M65" s="52" t="str">
        <f>IF(ISBLANK(VLOOKUP(TRIM(B65),ALL!$B$1:$U$1591,10,FALSE)),"",IF(ISERROR(VLOOKUP(TRIM(B65),ALL!$B$1:$U$1591,10,FALSE))," ",VLOOKUP(TRIM(B65),ALL!$B$1:$U$1591,10,FALSE)))</f>
        <v/>
      </c>
      <c r="N65"/>
      <c r="O65"/>
      <c r="P65"/>
      <c r="Q65"/>
      <c r="R65"/>
      <c r="S65"/>
      <c r="AA65"/>
      <c r="AB65"/>
    </row>
    <row r="66" spans="1:33" ht="15">
      <c r="A66" s="52" t="str">
        <f>IF(ISERROR(VLOOKUP(TRIM(B66),ALL!$B$1:$T$1591,3,FALSE)),"(unc)",VLOOKUP(TRIM(B66),ALL!$B$1:$T$1591,3,FALSE))</f>
        <v>Punt</v>
      </c>
      <c r="B66" s="417" t="s">
        <v>7813</v>
      </c>
      <c r="C66" s="11" t="s">
        <v>6450</v>
      </c>
      <c r="D66" s="85">
        <f>VLOOKUP(TRIM(B66),BirthdateDraft!$B$1:$O$5859,2,FALSE)</f>
        <v>35599</v>
      </c>
      <c r="E66" s="86" t="str">
        <f>VLOOKUP(TRIM(B66),BirthdateDraft!$B$1:$O$9859,3,FALSE)</f>
        <v>19/5</v>
      </c>
      <c r="F66" s="52" t="str">
        <f>IF(ISERROR(VLOOKUP(TRIM(B66),ALL!$B$1:$T$1591,2,FALSE)),"",IF(ISERROR(VLOOKUP(TRIM(B66),ALL!$B$1:$T$1591,2,FALSE))," ",VLOOKUP(TRIM(B66),ALL!$B$1:$T$1591,2,FALSE)))</f>
        <v>NEA</v>
      </c>
      <c r="G66" s="44"/>
      <c r="H66" s="44"/>
      <c r="I66" s="44"/>
      <c r="J66" s="44"/>
      <c r="K66" s="52" t="str">
        <f>IF(ISBLANK(VLOOKUP(TRIM(B66),ALL!$B$1:$U$1591,8,FALSE)),"",IF(ISERROR(VLOOKUP(TRIM(B66),ALL!$B$1:$U$1591,8,FALSE))," ",VLOOKUP(TRIM(B66),ALL!$B$1:$U$1591,8,FALSE)))</f>
        <v/>
      </c>
      <c r="L66" s="44"/>
      <c r="M66" s="44"/>
      <c r="N66" s="52"/>
      <c r="P66"/>
      <c r="S66"/>
      <c r="T66" s="2"/>
      <c r="U66" s="2"/>
      <c r="W66" s="2"/>
      <c r="X66" s="2"/>
      <c r="AA66"/>
      <c r="AB66"/>
      <c r="AF66" s="3"/>
      <c r="AG66" s="3"/>
    </row>
    <row r="67" spans="1:33" ht="18">
      <c r="A67" s="454" t="s">
        <v>8469</v>
      </c>
      <c r="B67" s="454"/>
      <c r="C67" s="454"/>
      <c r="D67" s="454"/>
      <c r="E67" s="454"/>
      <c r="F67" s="454"/>
      <c r="G67" s="454"/>
      <c r="H67" s="454"/>
      <c r="I67" s="454"/>
      <c r="J67" s="454"/>
      <c r="K67" s="454"/>
      <c r="L67" s="454"/>
      <c r="M67" s="456"/>
      <c r="P67" s="4"/>
      <c r="S67"/>
      <c r="T67" s="2"/>
      <c r="U67" s="2"/>
      <c r="W67" s="2"/>
      <c r="X67" s="2"/>
      <c r="AA67" s="2"/>
      <c r="AB67"/>
      <c r="AF67" s="3"/>
      <c r="AG67" s="3"/>
    </row>
    <row r="68" spans="1:33" ht="15.75">
      <c r="A68" s="454" t="s">
        <v>8470</v>
      </c>
      <c r="B68" s="454"/>
      <c r="C68" s="454"/>
      <c r="D68" s="454"/>
      <c r="E68" s="454"/>
      <c r="F68" s="454"/>
      <c r="G68" s="454"/>
      <c r="H68" s="454"/>
      <c r="I68" s="454"/>
      <c r="J68" s="454"/>
      <c r="K68" s="454"/>
      <c r="L68" s="454"/>
      <c r="M68" s="455"/>
      <c r="P68"/>
      <c r="S68"/>
      <c r="T68" s="2"/>
      <c r="U68" s="2"/>
      <c r="W68" s="2"/>
      <c r="X68" s="2"/>
      <c r="AA68" s="2"/>
      <c r="AB68"/>
      <c r="AF68" s="3"/>
      <c r="AG68" s="3"/>
    </row>
    <row r="69" spans="1:33">
      <c r="P69"/>
      <c r="S69"/>
      <c r="T69" s="2"/>
      <c r="U69" s="2"/>
      <c r="W69" s="2"/>
      <c r="X69" s="2"/>
      <c r="AA69" s="2"/>
      <c r="AB69"/>
      <c r="AF69" s="3"/>
      <c r="AG69" s="3"/>
    </row>
    <row r="70" spans="1:33" ht="20.25">
      <c r="A70" s="46" t="s">
        <v>6074</v>
      </c>
      <c r="H70" s="38">
        <f>COUNTA(B71:B135)</f>
        <v>54</v>
      </c>
      <c r="I70" s="38"/>
      <c r="P70"/>
      <c r="S70"/>
      <c r="T70" s="2"/>
      <c r="U70" s="2"/>
      <c r="W70" s="2"/>
      <c r="X70" s="2"/>
      <c r="AA70"/>
      <c r="AB70"/>
      <c r="AF70" s="3"/>
      <c r="AG70" s="3"/>
    </row>
    <row r="71" spans="1:33">
      <c r="N71" s="6"/>
      <c r="O71" s="6"/>
      <c r="S71" s="3"/>
      <c r="AA71"/>
      <c r="AB71"/>
    </row>
    <row r="72" spans="1:33">
      <c r="A72" s="52" t="str">
        <f>IF(ISERROR(VLOOKUP(TRIM(B72),ALL!$B$1:$T$1591,3,FALSE)),"(unc)",VLOOKUP(TRIM(B72),ALL!$B$1:$T$1591,3,FALSE))</f>
        <v>QB</v>
      </c>
      <c r="B72" s="215" t="s">
        <v>5264</v>
      </c>
      <c r="C72" s="11" t="s">
        <v>3762</v>
      </c>
      <c r="D72" s="85">
        <f>VLOOKUP(TRIM(B72),BirthdateDraft!$B$1:$O$5859,2,FALSE)</f>
        <v>34340</v>
      </c>
      <c r="E72" s="86" t="str">
        <f>VLOOKUP(TRIM(B72),BirthdateDraft!$B$1:$O$9859,3,FALSE)</f>
        <v>15/1 (1)</v>
      </c>
      <c r="F72" s="52" t="str">
        <f>IF(ISERROR(VLOOKUP(TRIM(B72),ALL!$B$1:$T$1591,2,FALSE)),"",IF(ISERROR(VLOOKUP(TRIM(B72),ALL!$B$1:$T$1591,2,FALSE))," ",VLOOKUP(TRIM(B72),ALL!$B$1:$T$1591,2,FALSE)))</f>
        <v>TBN</v>
      </c>
      <c r="G72" s="52" t="str">
        <f>IF(ISBLANK(VLOOKUP(TRIM(B72),ALL!$B$1:$U$1591,4,FALSE)),"",IF(ISERROR(VLOOKUP(TRIM(B72),ALL!$B$1:$U$1591,4,FALSE))," ",VLOOKUP(TRIM(B72),ALL!$B$1:$U$1591,4,FALSE)))</f>
        <v/>
      </c>
      <c r="H72" s="52" t="str">
        <f>IF(ISBLANK(VLOOKUP(TRIM(B72),ALL!$B$1:$U$1591,5,FALSE)),"",IF(ISERROR(VLOOKUP(TRIM(B72),ALL!$B$1:$U$1591,5,FALSE))," ",VLOOKUP(TRIM(B72),ALL!$B$1:$U$1591,5,FALSE)))</f>
        <v/>
      </c>
      <c r="I72" s="52" t="str">
        <f>IF(ISBLANK(VLOOKUP(TRIM(B72),ALL!$B$1:$U$1591,6,FALSE)),"",IF(ISERROR(VLOOKUP(TRIM(B72),ALL!$B$1:$U$1591,6,FALSE))," ", VLOOKUP(TRIM(B72),ALL!$B$1:$U$1591,6,FALSE)))</f>
        <v/>
      </c>
      <c r="J72" s="52" t="str">
        <f>IF(ISBLANK(VLOOKUP(TRIM(B72),ALL!$B$1:$U$1591,7,FALSE)),"",IF(ISERROR(VLOOKUP(TRIM(B72),ALL!$B$1:$U$1591,7,FALSE))," ",VLOOKUP(TRIM(B72),ALL!$B$1:$U$1591,7,FALSE)))</f>
        <v/>
      </c>
      <c r="K72" s="52" t="str">
        <f>IF(ISBLANK(VLOOKUP(TRIM(B72),ALL!$B$1:$U$1591,8,FALSE)),"",IF(ISERROR(VLOOKUP(TRIM(B72),ALL!$B$1:$U$1591,8,FALSE))," ",VLOOKUP(TRIM(B72),ALL!$B$1:$U$1591,8,FALSE)))</f>
        <v/>
      </c>
      <c r="L72" s="52" t="str">
        <f>IF(ISBLANK(VLOOKUP(TRIM(B72),ALL!$B$1:$U$1591,9,FALSE)),"",IF(ISERROR(VLOOKUP(TRIM(B72),ALL!$B$1:$U$1591,9,FALSE))," ",VLOOKUP(TRIM(B72),ALL!$B$1:$U$1591,9,FALSE)))</f>
        <v/>
      </c>
      <c r="M72" s="52" t="str">
        <f>IF(ISBLANK(VLOOKUP(TRIM(B72),ALL!$B$1:$U$1591,10,FALSE)),"",IF(ISERROR(VLOOKUP(TRIM(B72),ALL!$B$1:$U$1591,10,FALSE))," ",VLOOKUP(TRIM(B72),ALL!$B$1:$U$1591,10,FALSE)))</f>
        <v/>
      </c>
      <c r="N72"/>
      <c r="O72"/>
      <c r="P72"/>
      <c r="Q72"/>
      <c r="R72"/>
      <c r="S72"/>
      <c r="AA72"/>
      <c r="AB72"/>
    </row>
    <row r="73" spans="1:33">
      <c r="A73" s="52" t="str">
        <f>IF(ISERROR(VLOOKUP(TRIM(B73),ALL!$B$1:$T$1591,3,FALSE)),"(unc)",VLOOKUP(TRIM(B73),ALL!$B$1:$T$1591,3,FALSE))</f>
        <v>QB</v>
      </c>
      <c r="B73" s="215" t="s">
        <v>3451</v>
      </c>
      <c r="C73" s="11" t="s">
        <v>3762</v>
      </c>
      <c r="D73" s="85">
        <f>VLOOKUP(TRIM(B73),BirthdateDraft!$B$1:$O$5859,2,FALSE)</f>
        <v>30279</v>
      </c>
      <c r="E73" s="86" t="str">
        <f>VLOOKUP(TRIM(B73),BirthdateDraft!$B$1:$O$9859,3,FALSE)</f>
        <v>05/7</v>
      </c>
      <c r="F73" s="52" t="str">
        <f>IF(ISERROR(VLOOKUP(TRIM(B73),ALL!$B$1:$T$1591,2,FALSE)),"",IF(ISERROR(VLOOKUP(TRIM(B73),ALL!$B$1:$T$1591,2,FALSE))," ",VLOOKUP(TRIM(B73),ALL!$B$1:$T$1591,2,FALSE)))</f>
        <v>MIA</v>
      </c>
      <c r="G73" s="52" t="str">
        <f>IF(ISBLANK(VLOOKUP(TRIM(B73),ALL!$B$1:$U$1591,4,FALSE)),"",IF(ISERROR(VLOOKUP(TRIM(B73),ALL!$B$1:$U$1591,4,FALSE))," ",VLOOKUP(TRIM(B73),ALL!$B$1:$U$1591,4,FALSE)))</f>
        <v/>
      </c>
      <c r="H73" s="52" t="str">
        <f>IF(ISBLANK(VLOOKUP(TRIM(B73),ALL!$B$1:$U$1591,5,FALSE)),"",IF(ISERROR(VLOOKUP(TRIM(B73),ALL!$B$1:$U$1591,5,FALSE))," ",VLOOKUP(TRIM(B73),ALL!$B$1:$U$1591,5,FALSE)))</f>
        <v/>
      </c>
      <c r="I73" s="52" t="str">
        <f>IF(ISBLANK(VLOOKUP(TRIM(B73),ALL!$B$1:$U$1591,6,FALSE)),"",IF(ISERROR(VLOOKUP(TRIM(B73),ALL!$B$1:$U$1591,6,FALSE))," ", VLOOKUP(TRIM(B73),ALL!$B$1:$U$1591,6,FALSE)))</f>
        <v/>
      </c>
      <c r="J73" s="52" t="str">
        <f>IF(ISBLANK(VLOOKUP(TRIM(B73),ALL!$B$1:$U$1591,7,FALSE)),"",IF(ISERROR(VLOOKUP(TRIM(B73),ALL!$B$1:$U$1591,7,FALSE))," ",VLOOKUP(TRIM(B73),ALL!$B$1:$U$1591,7,FALSE)))</f>
        <v/>
      </c>
      <c r="K73" s="52" t="str">
        <f>IF(ISBLANK(VLOOKUP(TRIM(B73),ALL!$B$1:$U$1591,8,FALSE)),"",IF(ISERROR(VLOOKUP(TRIM(B73),ALL!$B$1:$U$1591,8,FALSE))," ",VLOOKUP(TRIM(B73),ALL!$B$1:$U$1591,8,FALSE)))</f>
        <v/>
      </c>
      <c r="L73" s="52" t="str">
        <f>IF(ISBLANK(VLOOKUP(TRIM(B73),ALL!$B$1:$U$1591,9,FALSE)),"",IF(ISERROR(VLOOKUP(TRIM(B73),ALL!$B$1:$U$1591,9,FALSE))," ",VLOOKUP(TRIM(B73),ALL!$B$1:$U$1591,9,FALSE)))</f>
        <v/>
      </c>
      <c r="M73" s="52" t="str">
        <f>IF(ISBLANK(VLOOKUP(TRIM(B73),ALL!$B$1:$U$1591,10,FALSE)),"",IF(ISERROR(VLOOKUP(TRIM(B73),ALL!$B$1:$U$1591,10,FALSE))," ",VLOOKUP(TRIM(B73),ALL!$B$1:$U$1591,10,FALSE)))</f>
        <v/>
      </c>
      <c r="N73"/>
      <c r="O73"/>
      <c r="P73"/>
      <c r="Q73"/>
      <c r="R73"/>
      <c r="S73"/>
      <c r="AA73"/>
      <c r="AB73"/>
    </row>
    <row r="74" spans="1:33">
      <c r="A74" s="52" t="str">
        <f>IF(ISERROR(VLOOKUP(TRIM(B74),ALL!$B$1:$T$1591,3,FALSE)),"(unc)",VLOOKUP(TRIM(B74),ALL!$B$1:$T$1591,3,FALSE))</f>
        <v>QB</v>
      </c>
      <c r="B74" s="215" t="s">
        <v>2383</v>
      </c>
      <c r="C74" s="11" t="s">
        <v>3762</v>
      </c>
      <c r="D74" s="85">
        <f>VLOOKUP(TRIM(B74),BirthdateDraft!$B$1:$O$5859,2,FALSE)</f>
        <v>31692</v>
      </c>
      <c r="E74" s="86" t="str">
        <f>VLOOKUP(TRIM(B74),BirthdateDraft!$B$1:$O$9859,3,FALSE)</f>
        <v>09/FA</v>
      </c>
      <c r="F74" s="52" t="str">
        <f>IF(ISERROR(VLOOKUP(TRIM(B74),ALL!$B$1:$T$1591,2,FALSE)),"",IF(ISERROR(VLOOKUP(TRIM(B74),ALL!$B$1:$T$1591,2,FALSE))," ",VLOOKUP(TRIM(B74),ALL!$B$1:$T$1591,2,FALSE)))</f>
        <v>CHN</v>
      </c>
      <c r="G74" s="52" t="str">
        <f>IF(ISBLANK(VLOOKUP(TRIM(B74),ALL!$B$1:$U$1591,4,FALSE)),"",IF(ISERROR(VLOOKUP(TRIM(B74),ALL!$B$1:$U$1591,4,FALSE))," ",VLOOKUP(TRIM(B74),ALL!$B$1:$U$1591,4,FALSE)))</f>
        <v/>
      </c>
      <c r="H74" s="52" t="str">
        <f>IF(ISBLANK(VLOOKUP(TRIM(B74),ALL!$B$1:$U$1591,5,FALSE)),"",IF(ISERROR(VLOOKUP(TRIM(B74),ALL!$B$1:$U$1591,5,FALSE))," ",VLOOKUP(TRIM(B74),ALL!$B$1:$U$1591,5,FALSE)))</f>
        <v/>
      </c>
      <c r="I74" s="52" t="str">
        <f>IF(ISBLANK(VLOOKUP(TRIM(B74),ALL!$B$1:$U$1591,6,FALSE)),"",IF(ISERROR(VLOOKUP(TRIM(B74),ALL!$B$1:$U$1591,6,FALSE))," ", VLOOKUP(TRIM(B74),ALL!$B$1:$U$1591,6,FALSE)))</f>
        <v/>
      </c>
      <c r="J74" s="52" t="str">
        <f>IF(ISBLANK(VLOOKUP(TRIM(B74),ALL!$B$1:$U$1591,7,FALSE)),"",IF(ISERROR(VLOOKUP(TRIM(B74),ALL!$B$1:$U$1591,7,FALSE))," ",VLOOKUP(TRIM(B74),ALL!$B$1:$U$1591,7,FALSE)))</f>
        <v/>
      </c>
      <c r="K74" s="52" t="str">
        <f>IF(ISBLANK(VLOOKUP(TRIM(B74),ALL!$B$1:$U$1591,8,FALSE)),"",IF(ISERROR(VLOOKUP(TRIM(B74),ALL!$B$1:$U$1591,8,FALSE))," ",VLOOKUP(TRIM(B74),ALL!$B$1:$U$1591,8,FALSE)))</f>
        <v/>
      </c>
      <c r="L74" s="52" t="str">
        <f>IF(ISBLANK(VLOOKUP(TRIM(B74),ALL!$B$1:$U$1591,9,FALSE)),"",IF(ISERROR(VLOOKUP(TRIM(B74),ALL!$B$1:$U$1591,9,FALSE))," ",VLOOKUP(TRIM(B74),ALL!$B$1:$U$1591,9,FALSE)))</f>
        <v/>
      </c>
      <c r="M74" s="52" t="str">
        <f>IF(ISBLANK(VLOOKUP(TRIM(B74),ALL!$B$1:$U$1591,10,FALSE)),"",IF(ISERROR(VLOOKUP(TRIM(B74),ALL!$B$1:$U$1591,10,FALSE))," ",VLOOKUP(TRIM(B74),ALL!$B$1:$U$1591,10,FALSE)))</f>
        <v/>
      </c>
      <c r="N74"/>
      <c r="O74"/>
      <c r="P74"/>
      <c r="Q74"/>
      <c r="R74"/>
      <c r="S74"/>
      <c r="AA74"/>
      <c r="AB74"/>
    </row>
    <row r="75" spans="1:33">
      <c r="A75" s="52"/>
      <c r="B75" s="215"/>
      <c r="C75" s="11"/>
      <c r="D75" s="85"/>
      <c r="E75" s="86"/>
      <c r="F75" s="52" t="str">
        <f>IF(ISERROR(VLOOKUP(TRIM(B75),ALL!$B$1:$T$1591,2,FALSE)),"",IF(ISERROR(VLOOKUP(TRIM(B75),ALL!$B$1:$T$1591,2,FALSE))," ",VLOOKUP(TRIM(B75),ALL!$B$1:$T$1591,2,FALSE)))</f>
        <v/>
      </c>
      <c r="G75" s="52" t="str">
        <f>IF(ISBLANK(VLOOKUP(TRIM(B75),ALL!$B$1:$U$1591,4,FALSE)),"",IF(ISERROR(VLOOKUP(TRIM(B75),ALL!$B$1:$U$1591,4,FALSE))," ",VLOOKUP(TRIM(B75),ALL!$B$1:$U$1591,4,FALSE)))</f>
        <v xml:space="preserve"> </v>
      </c>
      <c r="H75" s="52" t="str">
        <f>IF(ISBLANK(VLOOKUP(TRIM(B75),ALL!$B$1:$U$1591,5,FALSE)),"",IF(ISERROR(VLOOKUP(TRIM(B75),ALL!$B$1:$U$1591,5,FALSE))," ",VLOOKUP(TRIM(B75),ALL!$B$1:$U$1591,5,FALSE)))</f>
        <v xml:space="preserve"> </v>
      </c>
      <c r="I75" s="52" t="str">
        <f>IF(ISBLANK(VLOOKUP(TRIM(B75),ALL!$B$1:$U$1591,6,FALSE)),"",IF(ISERROR(VLOOKUP(TRIM(B75),ALL!$B$1:$U$1591,6,FALSE))," ", VLOOKUP(TRIM(B75),ALL!$B$1:$U$1591,6,FALSE)))</f>
        <v xml:space="preserve"> </v>
      </c>
      <c r="J75" s="52" t="str">
        <f>IF(ISBLANK(VLOOKUP(TRIM(B75),ALL!$B$1:$U$1591,7,FALSE)),"",IF(ISERROR(VLOOKUP(TRIM(B75),ALL!$B$1:$U$1591,7,FALSE))," ",VLOOKUP(TRIM(B75),ALL!$B$1:$U$1591,7,FALSE)))</f>
        <v xml:space="preserve"> </v>
      </c>
      <c r="K75" s="52" t="str">
        <f>IF(ISBLANK(VLOOKUP(TRIM(B75),ALL!$B$1:$U$1591,8,FALSE)),"",IF(ISERROR(VLOOKUP(TRIM(B75),ALL!$B$1:$U$1591,8,FALSE))," ",VLOOKUP(TRIM(B75),ALL!$B$1:$U$1591,8,FALSE)))</f>
        <v xml:space="preserve"> </v>
      </c>
      <c r="L75" s="52" t="str">
        <f>IF(ISBLANK(VLOOKUP(TRIM(B75),ALL!$B$1:$U$1591,9,FALSE)),"",IF(ISERROR(VLOOKUP(TRIM(B75),ALL!$B$1:$U$1591,9,FALSE))," ",VLOOKUP(TRIM(B75),ALL!$B$1:$U$1591,9,FALSE)))</f>
        <v xml:space="preserve"> </v>
      </c>
      <c r="M75" s="52" t="str">
        <f>IF(ISBLANK(VLOOKUP(TRIM(B75),ALL!$B$1:$U$1591,10,FALSE)),"",IF(ISERROR(VLOOKUP(TRIM(B75),ALL!$B$1:$U$1591,10,FALSE))," ",VLOOKUP(TRIM(B75),ALL!$B$1:$U$1591,10,FALSE)))</f>
        <v xml:space="preserve"> </v>
      </c>
      <c r="N75"/>
      <c r="O75"/>
      <c r="P75"/>
      <c r="Q75"/>
      <c r="R75"/>
      <c r="S75"/>
      <c r="AA75"/>
      <c r="AB75"/>
    </row>
    <row r="76" spans="1:33">
      <c r="A76" s="52" t="str">
        <f>IF(ISERROR(VLOOKUP(TRIM(B76),ALL!$B$1:$T$1591,3,FALSE)),"(unc)",VLOOKUP(TRIM(B76),ALL!$B$1:$T$1591,3,FALSE))</f>
        <v>HB</v>
      </c>
      <c r="B76" s="215" t="s">
        <v>4689</v>
      </c>
      <c r="C76" s="11" t="s">
        <v>3762</v>
      </c>
      <c r="D76" s="85">
        <f>VLOOKUP(TRIM(B76),BirthdateDraft!$B$1:$O$5859,2,FALSE)</f>
        <v>33501</v>
      </c>
      <c r="E76" s="86" t="str">
        <f>VLOOKUP(TRIM(B76),BirthdateDraft!$B$1:$O$9859,3,FALSE)</f>
        <v>14/2</v>
      </c>
      <c r="F76" s="52" t="str">
        <f>IF(ISERROR(VLOOKUP(TRIM(B76),ALL!$B$1:$T$1591,2,FALSE)),"",IF(ISERROR(VLOOKUP(TRIM(B76),ALL!$B$1:$T$1591,2,FALSE))," ",VLOOKUP(TRIM(B76),ALL!$B$1:$T$1591,2,FALSE)))</f>
        <v>HOA</v>
      </c>
      <c r="G76" s="52" t="str">
        <f>IF(ISBLANK(VLOOKUP(TRIM(B76),ALL!$B$1:$U$1591,4,FALSE)),"",IF(ISERROR(VLOOKUP(TRIM(B76),ALL!$B$1:$U$1591,4,FALSE))," ",VLOOKUP(TRIM(B76),ALL!$B$1:$U$1591,4,FALSE)))</f>
        <v/>
      </c>
      <c r="H76" s="52" t="str">
        <f>IF(ISBLANK(VLOOKUP(TRIM(B76),ALL!$B$1:$U$1591,5,FALSE)),"",IF(ISERROR(VLOOKUP(TRIM(B76),ALL!$B$1:$U$1591,5,FALSE))," ",VLOOKUP(TRIM(B76),ALL!$B$1:$U$1591,5,FALSE)))</f>
        <v/>
      </c>
      <c r="I76" s="52" t="str">
        <f>IF(ISBLANK(VLOOKUP(TRIM(B76),ALL!$B$1:$U$1591,6,FALSE)),"",IF(ISERROR(VLOOKUP(TRIM(B76),ALL!$B$1:$U$1591,6,FALSE))," ", VLOOKUP(TRIM(B76),ALL!$B$1:$U$1591,6,FALSE)))</f>
        <v/>
      </c>
      <c r="J76" s="52" t="str">
        <f>IF(ISBLANK(VLOOKUP(TRIM(B76),ALL!$B$1:$U$1591,7,FALSE)),"",IF(ISERROR(VLOOKUP(TRIM(B76),ALL!$B$1:$U$1591,7,FALSE))," ",VLOOKUP(TRIM(B76),ALL!$B$1:$U$1591,7,FALSE)))</f>
        <v/>
      </c>
      <c r="K76" s="52">
        <f>IF(ISBLANK(VLOOKUP(TRIM(B76),ALL!$B$1:$U$1591,8,FALSE)),"",IF(ISERROR(VLOOKUP(TRIM(B76),ALL!$B$1:$U$1591,8,FALSE))," ",VLOOKUP(TRIM(B76),ALL!$B$1:$U$1591,8,FALSE)))</f>
        <v>4</v>
      </c>
      <c r="L76" s="52" t="str">
        <f>IF(ISBLANK(VLOOKUP(TRIM(B76),ALL!$B$1:$U$1591,9,FALSE)),"",IF(ISERROR(VLOOKUP(TRIM(B76),ALL!$B$1:$U$1591,9,FALSE))," ",VLOOKUP(TRIM(B76),ALL!$B$1:$U$1591,9,FALSE)))</f>
        <v/>
      </c>
      <c r="M76" s="52">
        <f>IF(ISBLANK(VLOOKUP(TRIM(B76),ALL!$B$1:$U$1591,10,FALSE)),"",IF(ISERROR(VLOOKUP(TRIM(B76),ALL!$B$1:$U$1591,10,FALSE))," ",VLOOKUP(TRIM(B76),ALL!$B$1:$U$1591,10,FALSE)))</f>
        <v>3</v>
      </c>
      <c r="N76"/>
      <c r="O76"/>
      <c r="P76"/>
      <c r="Q76"/>
      <c r="R76"/>
      <c r="S76"/>
      <c r="AA76"/>
      <c r="AB76"/>
    </row>
    <row r="77" spans="1:33">
      <c r="A77" s="52" t="str">
        <f>IF(ISERROR(VLOOKUP(TRIM(B77),ALL!$B$1:$T$1591,3,FALSE)),"(unc)",VLOOKUP(TRIM(B77),ALL!$B$1:$T$1591,3,FALSE))</f>
        <v>HB</v>
      </c>
      <c r="B77" s="215" t="s">
        <v>6377</v>
      </c>
      <c r="C77" s="11" t="s">
        <v>3762</v>
      </c>
      <c r="D77" s="85">
        <f>VLOOKUP(TRIM(B77),BirthdateDraft!$B$1:$O$5859,2,FALSE)</f>
        <v>34196</v>
      </c>
      <c r="E77" s="86" t="str">
        <f>VLOOKUP(TRIM(B77),BirthdateDraft!$B$1:$O$9859,3,FALSE)</f>
        <v>16/FA</v>
      </c>
      <c r="F77" s="52" t="str">
        <f>IF(ISERROR(VLOOKUP(TRIM(B77),ALL!$B$1:$T$1591,2,FALSE)),"",IF(ISERROR(VLOOKUP(TRIM(B77),ALL!$B$1:$T$1591,2,FALSE))," ",VLOOKUP(TRIM(B77),ALL!$B$1:$T$1591,2,FALSE)))</f>
        <v>DEN</v>
      </c>
      <c r="G77" s="52" t="str">
        <f>IF(ISBLANK(VLOOKUP(TRIM(B77),ALL!$B$1:$U$1591,4,FALSE)),"",IF(ISERROR(VLOOKUP(TRIM(B77),ALL!$B$1:$U$1591,4,FALSE))," ",VLOOKUP(TRIM(B77),ALL!$B$1:$U$1591,4,FALSE)))</f>
        <v/>
      </c>
      <c r="H77" s="52" t="str">
        <f>IF(ISBLANK(VLOOKUP(TRIM(B77),ALL!$B$1:$U$1591,5,FALSE)),"",IF(ISERROR(VLOOKUP(TRIM(B77),ALL!$B$1:$U$1591,5,FALSE))," ",VLOOKUP(TRIM(B77),ALL!$B$1:$U$1591,5,FALSE)))</f>
        <v/>
      </c>
      <c r="I77" s="52" t="str">
        <f>IF(ISBLANK(VLOOKUP(TRIM(B77),ALL!$B$1:$U$1591,6,FALSE)),"",IF(ISERROR(VLOOKUP(TRIM(B77),ALL!$B$1:$U$1591,6,FALSE))," ", VLOOKUP(TRIM(B77),ALL!$B$1:$U$1591,6,FALSE)))</f>
        <v/>
      </c>
      <c r="J77" s="52" t="str">
        <f>IF(ISBLANK(VLOOKUP(TRIM(B77),ALL!$B$1:$U$1591,7,FALSE)),"",IF(ISERROR(VLOOKUP(TRIM(B77),ALL!$B$1:$U$1591,7,FALSE))," ",VLOOKUP(TRIM(B77),ALL!$B$1:$U$1591,7,FALSE)))</f>
        <v/>
      </c>
      <c r="K77" s="52">
        <f>IF(ISBLANK(VLOOKUP(TRIM(B77),ALL!$B$1:$U$1591,8,FALSE)),"",IF(ISERROR(VLOOKUP(TRIM(B77),ALL!$B$1:$U$1591,8,FALSE))," ",VLOOKUP(TRIM(B77),ALL!$B$1:$U$1591,8,FALSE)))</f>
        <v>0</v>
      </c>
      <c r="L77" s="52" t="str">
        <f>IF(ISBLANK(VLOOKUP(TRIM(B77),ALL!$B$1:$U$1591,9,FALSE)),"",IF(ISERROR(VLOOKUP(TRIM(B77),ALL!$B$1:$U$1591,9,FALSE))," ",VLOOKUP(TRIM(B77),ALL!$B$1:$U$1591,9,FALSE)))</f>
        <v/>
      </c>
      <c r="M77" s="52">
        <f>IF(ISBLANK(VLOOKUP(TRIM(B77),ALL!$B$1:$U$1591,10,FALSE)),"",IF(ISERROR(VLOOKUP(TRIM(B77),ALL!$B$1:$U$1591,10,FALSE))," ",VLOOKUP(TRIM(B77),ALL!$B$1:$U$1591,10,FALSE)))</f>
        <v>2</v>
      </c>
      <c r="N77"/>
      <c r="O77"/>
      <c r="P77"/>
      <c r="Q77"/>
      <c r="R77"/>
      <c r="S77"/>
      <c r="AA77"/>
      <c r="AB77"/>
    </row>
    <row r="78" spans="1:33" ht="15">
      <c r="A78" s="52" t="str">
        <f>IF(ISERROR(VLOOKUP(TRIM(B78),ALL!$B$1:$T$1591,3,FALSE)),"(unc)",VLOOKUP(TRIM(B78),ALL!$B$1:$T$1591,3,FALSE))</f>
        <v>HB KOR</v>
      </c>
      <c r="B78" s="440" t="s">
        <v>7742</v>
      </c>
      <c r="C78" s="11" t="s">
        <v>3762</v>
      </c>
      <c r="D78" s="85">
        <f>VLOOKUP(TRIM(B78),BirthdateDraft!$B$1:$O$5859,2,FALSE)</f>
        <v>35748</v>
      </c>
      <c r="E78" s="86" t="str">
        <f>VLOOKUP(TRIM(B78),BirthdateDraft!$B$1:$O$9859,3,FALSE)</f>
        <v>19/4</v>
      </c>
      <c r="F78" s="52" t="str">
        <f>IF(ISERROR(VLOOKUP(TRIM(B78),ALL!$B$1:$T$1591,2,FALSE)),"",IF(ISERROR(VLOOKUP(TRIM(B78),ALL!$B$1:$T$1591,2,FALSE))," ",VLOOKUP(TRIM(B78),ALL!$B$1:$T$1591,2,FALSE)))</f>
        <v>BAA</v>
      </c>
      <c r="G78" s="52" t="str">
        <f>IF(ISBLANK(VLOOKUP(TRIM(B78),ALL!$B$1:$U$1591,4,FALSE)),"",IF(ISERROR(VLOOKUP(TRIM(B78),ALL!$B$1:$U$1591,4,FALSE))," ",VLOOKUP(TRIM(B78),ALL!$B$1:$U$1591,4,FALSE)))</f>
        <v/>
      </c>
      <c r="H78" s="52" t="str">
        <f>IF(ISBLANK(VLOOKUP(TRIM(B78),ALL!$B$1:$U$1591,5,FALSE)),"",IF(ISERROR(VLOOKUP(TRIM(B78),ALL!$B$1:$U$1591,5,FALSE))," ",VLOOKUP(TRIM(B78),ALL!$B$1:$U$1591,5,FALSE)))</f>
        <v/>
      </c>
      <c r="I78" s="52" t="str">
        <f>IF(ISBLANK(VLOOKUP(TRIM(B78),ALL!$B$1:$U$1591,6,FALSE)),"",IF(ISERROR(VLOOKUP(TRIM(B78),ALL!$B$1:$U$1591,6,FALSE))," ", VLOOKUP(TRIM(B78),ALL!$B$1:$U$1591,6,FALSE)))</f>
        <v/>
      </c>
      <c r="J78" s="52" t="str">
        <f>IF(ISBLANK(VLOOKUP(TRIM(B78),ALL!$B$1:$U$1591,7,FALSE)),"",IF(ISERROR(VLOOKUP(TRIM(B78),ALL!$B$1:$U$1591,7,FALSE))," ",VLOOKUP(TRIM(B78),ALL!$B$1:$U$1591,7,FALSE)))</f>
        <v/>
      </c>
      <c r="K78" s="52">
        <f>IF(ISBLANK(VLOOKUP(TRIM(B78),ALL!$B$1:$U$1591,8,FALSE)),"",IF(ISERROR(VLOOKUP(TRIM(B78),ALL!$B$1:$U$1591,8,FALSE))," ",VLOOKUP(TRIM(B78),ALL!$B$1:$U$1591,8,FALSE)))</f>
        <v>0</v>
      </c>
      <c r="L78" s="52" t="str">
        <f>IF(ISBLANK(VLOOKUP(TRIM(B78),ALL!$B$1:$U$1591,9,FALSE)),"",IF(ISERROR(VLOOKUP(TRIM(B78),ALL!$B$1:$U$1591,9,FALSE))," ",VLOOKUP(TRIM(B78),ALL!$B$1:$U$1591,9,FALSE)))</f>
        <v/>
      </c>
      <c r="M78" s="52">
        <f>IF(ISBLANK(VLOOKUP(TRIM(B78),ALL!$B$1:$U$1591,10,FALSE)),"",IF(ISERROR(VLOOKUP(TRIM(B78),ALL!$B$1:$U$1591,10,FALSE))," ",VLOOKUP(TRIM(B78),ALL!$B$1:$U$1591,10,FALSE)))</f>
        <v>2</v>
      </c>
      <c r="N78"/>
      <c r="O78"/>
      <c r="P78"/>
      <c r="Q78"/>
      <c r="R78"/>
      <c r="S78"/>
      <c r="AA78"/>
      <c r="AB78"/>
    </row>
    <row r="79" spans="1:33">
      <c r="A79" s="52" t="str">
        <f>IF(ISERROR(VLOOKUP(TRIM(B79),ALL!$B$1:$T$1591,3,FALSE)),"(unc)",VLOOKUP(TRIM(B79),ALL!$B$1:$T$1591,3,FALSE))</f>
        <v>FB</v>
      </c>
      <c r="B79" s="215" t="s">
        <v>6380</v>
      </c>
      <c r="C79" s="11" t="s">
        <v>3762</v>
      </c>
      <c r="D79" s="85">
        <f>VLOOKUP(TRIM(B79),BirthdateDraft!$B$1:$O$5859,2,FALSE)</f>
        <v>34172</v>
      </c>
      <c r="E79" s="86" t="str">
        <f>VLOOKUP(TRIM(B79),BirthdateDraft!$B$1:$O$9859,3,FALSE)</f>
        <v>16/FA</v>
      </c>
      <c r="F79" s="52" t="str">
        <f>IF(ISERROR(VLOOKUP(TRIM(B79),ALL!$B$1:$T$1591,2,FALSE)),"",IF(ISERROR(VLOOKUP(TRIM(B79),ALL!$B$1:$T$1591,2,FALSE))," ",VLOOKUP(TRIM(B79),ALL!$B$1:$T$1591,2,FALSE)))</f>
        <v>MIN</v>
      </c>
      <c r="G79" s="52" t="str">
        <f>IF(ISBLANK(VLOOKUP(TRIM(B79),ALL!$B$1:$U$1591,4,FALSE)),"",IF(ISERROR(VLOOKUP(TRIM(B79),ALL!$B$1:$U$1591,4,FALSE))," ",VLOOKUP(TRIM(B79),ALL!$B$1:$U$1591,4,FALSE)))</f>
        <v/>
      </c>
      <c r="H79" s="52" t="str">
        <f>IF(ISBLANK(VLOOKUP(TRIM(B79),ALL!$B$1:$U$1591,5,FALSE)),"",IF(ISERROR(VLOOKUP(TRIM(B79),ALL!$B$1:$U$1591,5,FALSE))," ",VLOOKUP(TRIM(B79),ALL!$B$1:$U$1591,5,FALSE)))</f>
        <v/>
      </c>
      <c r="I79" s="52" t="str">
        <f>IF(ISBLANK(VLOOKUP(TRIM(B79),ALL!$B$1:$U$1591,6,FALSE)),"",IF(ISERROR(VLOOKUP(TRIM(B79),ALL!$B$1:$U$1591,6,FALSE))," ", VLOOKUP(TRIM(B79),ALL!$B$1:$U$1591,6,FALSE)))</f>
        <v/>
      </c>
      <c r="J79" s="52" t="str">
        <f>IF(ISBLANK(VLOOKUP(TRIM(B79),ALL!$B$1:$U$1591,7,FALSE)),"",IF(ISERROR(VLOOKUP(TRIM(B79),ALL!$B$1:$U$1591,7,FALSE))," ",VLOOKUP(TRIM(B79),ALL!$B$1:$U$1591,7,FALSE)))</f>
        <v/>
      </c>
      <c r="K79" s="52">
        <f>IF(ISBLANK(VLOOKUP(TRIM(B79),ALL!$B$1:$U$1591,8,FALSE)),"",IF(ISERROR(VLOOKUP(TRIM(B79),ALL!$B$1:$U$1591,8,FALSE))," ",VLOOKUP(TRIM(B79),ALL!$B$1:$U$1591,8,FALSE)))</f>
        <v>4</v>
      </c>
      <c r="L79" s="52" t="str">
        <f>IF(ISBLANK(VLOOKUP(TRIM(B79),ALL!$B$1:$U$1591,9,FALSE)),"",IF(ISERROR(VLOOKUP(TRIM(B79),ALL!$B$1:$U$1591,9,FALSE))," ",VLOOKUP(TRIM(B79),ALL!$B$1:$U$1591,9,FALSE)))</f>
        <v/>
      </c>
      <c r="M79" s="52">
        <f>IF(ISBLANK(VLOOKUP(TRIM(B79),ALL!$B$1:$U$1591,10,FALSE)),"",IF(ISERROR(VLOOKUP(TRIM(B79),ALL!$B$1:$U$1591,10,FALSE))," ",VLOOKUP(TRIM(B79),ALL!$B$1:$U$1591,10,FALSE)))</f>
        <v>5</v>
      </c>
      <c r="N79"/>
      <c r="O79"/>
      <c r="P79"/>
      <c r="Q79"/>
      <c r="R79"/>
      <c r="S79"/>
      <c r="AA79"/>
      <c r="AB79"/>
    </row>
    <row r="80" spans="1:33">
      <c r="A80" s="52" t="str">
        <f>IF(ISERROR(VLOOKUP(TRIM(B80),ALL!$B$1:$T$1591,3,FALSE)),"(unc)",VLOOKUP(TRIM(B80),ALL!$B$1:$T$1591,3,FALSE))</f>
        <v>TE BB</v>
      </c>
      <c r="B80" s="427" t="s">
        <v>7793</v>
      </c>
      <c r="C80" s="11" t="s">
        <v>3762</v>
      </c>
      <c r="D80" s="85">
        <f>VLOOKUP(TRIM(B80),BirthdateDraft!$B$1:$O$5859,2,FALSE)</f>
        <v>35200</v>
      </c>
      <c r="E80" s="86" t="str">
        <f>VLOOKUP(TRIM(B80),BirthdateDraft!$B$1:$O$9859,3,FALSE)</f>
        <v>19/FA</v>
      </c>
      <c r="F80" s="52" t="str">
        <f>IF(ISERROR(VLOOKUP(TRIM(B80),ALL!$B$1:$T$1591,2,FALSE)),"",IF(ISERROR(VLOOKUP(TRIM(B80),ALL!$B$1:$T$1591,2,FALSE))," ",VLOOKUP(TRIM(B80),ALL!$B$1:$T$1591,2,FALSE)))</f>
        <v>DNA</v>
      </c>
      <c r="G80" s="52" t="str">
        <f>IF(ISBLANK(VLOOKUP(TRIM(B80),ALL!$B$1:$U$1591,4,FALSE)),"",IF(ISERROR(VLOOKUP(TRIM(B80),ALL!$B$1:$U$1591,4,FALSE))," ",VLOOKUP(TRIM(B80),ALL!$B$1:$U$1591,4,FALSE)))</f>
        <v/>
      </c>
      <c r="H80" s="52" t="str">
        <f>IF(ISBLANK(VLOOKUP(TRIM(B80),ALL!$B$1:$U$1591,5,FALSE)),"",IF(ISERROR(VLOOKUP(TRIM(B80),ALL!$B$1:$U$1591,5,FALSE))," ",VLOOKUP(TRIM(B80),ALL!$B$1:$U$1591,5,FALSE)))</f>
        <v/>
      </c>
      <c r="I80" s="52" t="str">
        <f>IF(ISBLANK(VLOOKUP(TRIM(B80),ALL!$B$1:$U$1591,6,FALSE)),"",IF(ISERROR(VLOOKUP(TRIM(B80),ALL!$B$1:$U$1591,6,FALSE))," ", VLOOKUP(TRIM(B80),ALL!$B$1:$U$1591,6,FALSE)))</f>
        <v/>
      </c>
      <c r="J80" s="52" t="str">
        <f>IF(ISBLANK(VLOOKUP(TRIM(B80),ALL!$B$1:$U$1591,7,FALSE)),"",IF(ISERROR(VLOOKUP(TRIM(B80),ALL!$B$1:$U$1591,7,FALSE))," ",VLOOKUP(TRIM(B80),ALL!$B$1:$U$1591,7,FALSE)))</f>
        <v/>
      </c>
      <c r="K80" s="52">
        <f>IF(ISBLANK(VLOOKUP(TRIM(B80),ALL!$B$1:$U$1591,8,FALSE)),"",IF(ISERROR(VLOOKUP(TRIM(B80),ALL!$B$1:$U$1591,8,FALSE))," ",VLOOKUP(TRIM(B80),ALL!$B$1:$U$1591,8,FALSE)))</f>
        <v>4</v>
      </c>
      <c r="L80" s="52" t="str">
        <f>IF(ISBLANK(VLOOKUP(TRIM(B80),ALL!$B$1:$U$1591,9,FALSE)),"",IF(ISERROR(VLOOKUP(TRIM(B80),ALL!$B$1:$U$1591,9,FALSE))," ",VLOOKUP(TRIM(B80),ALL!$B$1:$U$1591,9,FALSE)))</f>
        <v/>
      </c>
      <c r="M80" s="52">
        <f>IF(ISBLANK(VLOOKUP(TRIM(B80),ALL!$B$1:$U$1591,10,FALSE)),"",IF(ISERROR(VLOOKUP(TRIM(B80),ALL!$B$1:$U$1591,10,FALSE))," ",VLOOKUP(TRIM(B80),ALL!$B$1:$U$1591,10,FALSE)))</f>
        <v>0</v>
      </c>
    </row>
    <row r="81" spans="1:28">
      <c r="A81" s="52" t="str">
        <f>IF(ISERROR(VLOOKUP(TRIM(B81),ALL!$B$1:$T$1591,3,FALSE)),"(unc)",VLOOKUP(TRIM(B81),ALL!$B$1:$T$1591,3,FALSE))</f>
        <v>(unc)</v>
      </c>
      <c r="B81" s="215" t="s">
        <v>6361</v>
      </c>
      <c r="C81" s="11" t="s">
        <v>3762</v>
      </c>
      <c r="D81" s="85">
        <f>VLOOKUP(TRIM(B81),BirthdateDraft!$B$1:$O$5859,2,FALSE)</f>
        <v>34640</v>
      </c>
      <c r="E81" s="86" t="str">
        <f>VLOOKUP(TRIM(B81),BirthdateDraft!$B$1:$O$9859,3,FALSE)</f>
        <v>17/FA</v>
      </c>
      <c r="F81" s="52" t="str">
        <f>IF(ISERROR(VLOOKUP(TRIM(B81),ALL!$B$1:$T$1591,2,FALSE)),"",IF(ISERROR(VLOOKUP(TRIM(B81),ALL!$B$1:$T$1591,2,FALSE))," ",VLOOKUP(TRIM(B81),ALL!$B$1:$T$1591,2,FALSE)))</f>
        <v/>
      </c>
      <c r="G81" s="52" t="str">
        <f>IF(ISBLANK(VLOOKUP(TRIM(B81),ALL!$B$1:$U$1591,4,FALSE)),"",IF(ISERROR(VLOOKUP(TRIM(B81),ALL!$B$1:$U$1591,4,FALSE))," ",VLOOKUP(TRIM(B81),ALL!$B$1:$U$1591,4,FALSE)))</f>
        <v xml:space="preserve"> </v>
      </c>
      <c r="H81" s="52" t="str">
        <f>IF(ISBLANK(VLOOKUP(TRIM(B81),ALL!$B$1:$U$1591,5,FALSE)),"",IF(ISERROR(VLOOKUP(TRIM(B81),ALL!$B$1:$U$1591,5,FALSE))," ",VLOOKUP(TRIM(B81),ALL!$B$1:$U$1591,5,FALSE)))</f>
        <v xml:space="preserve"> </v>
      </c>
      <c r="I81" s="52" t="str">
        <f>IF(ISBLANK(VLOOKUP(TRIM(B81),ALL!$B$1:$U$1591,6,FALSE)),"",IF(ISERROR(VLOOKUP(TRIM(B81),ALL!$B$1:$U$1591,6,FALSE))," ", VLOOKUP(TRIM(B81),ALL!$B$1:$U$1591,6,FALSE)))</f>
        <v xml:space="preserve"> </v>
      </c>
      <c r="J81" s="52" t="str">
        <f>IF(ISBLANK(VLOOKUP(TRIM(B81),ALL!$B$1:$U$1591,7,FALSE)),"",IF(ISERROR(VLOOKUP(TRIM(B81),ALL!$B$1:$U$1591,7,FALSE))," ",VLOOKUP(TRIM(B81),ALL!$B$1:$U$1591,7,FALSE)))</f>
        <v xml:space="preserve"> </v>
      </c>
      <c r="K81" s="52" t="str">
        <f>IF(ISBLANK(VLOOKUP(TRIM(B81),ALL!$B$1:$U$1591,8,FALSE)),"",IF(ISERROR(VLOOKUP(TRIM(B81),ALL!$B$1:$U$1591,8,FALSE))," ",VLOOKUP(TRIM(B81),ALL!$B$1:$U$1591,8,FALSE)))</f>
        <v xml:space="preserve"> </v>
      </c>
      <c r="L81" s="52" t="str">
        <f>IF(ISBLANK(VLOOKUP(TRIM(B81),ALL!$B$1:$U$1591,9,FALSE)),"",IF(ISERROR(VLOOKUP(TRIM(B81),ALL!$B$1:$U$1591,9,FALSE))," ",VLOOKUP(TRIM(B81),ALL!$B$1:$U$1591,9,FALSE)))</f>
        <v xml:space="preserve"> </v>
      </c>
      <c r="M81" s="52" t="str">
        <f>IF(ISBLANK(VLOOKUP(TRIM(B81),ALL!$B$1:$U$1591,10,FALSE)),"",IF(ISERROR(VLOOKUP(TRIM(B81),ALL!$B$1:$U$1591,10,FALSE))," ",VLOOKUP(TRIM(B81),ALL!$B$1:$U$1591,10,FALSE)))</f>
        <v xml:space="preserve"> </v>
      </c>
      <c r="N81"/>
      <c r="O81"/>
      <c r="P81"/>
      <c r="Q81"/>
      <c r="R81"/>
      <c r="S81"/>
      <c r="AA81"/>
      <c r="AB81"/>
    </row>
    <row r="82" spans="1:28">
      <c r="A82" s="52"/>
      <c r="B82" s="215"/>
      <c r="C82" s="11"/>
      <c r="D82" s="85"/>
      <c r="E82" s="86"/>
      <c r="F82" s="52"/>
      <c r="G82" s="52"/>
      <c r="H82" s="52"/>
      <c r="I82" s="52"/>
      <c r="J82" s="52"/>
      <c r="K82" s="52"/>
      <c r="L82" s="52"/>
      <c r="M82" s="52"/>
      <c r="N82"/>
      <c r="O82"/>
      <c r="P82"/>
      <c r="Q82"/>
      <c r="R82"/>
      <c r="S82"/>
      <c r="AA82"/>
      <c r="AB82"/>
    </row>
    <row r="83" spans="1:28" ht="15">
      <c r="A83" s="52" t="str">
        <f>IF(ISERROR(VLOOKUP(TRIM(B83),ALL!$B$1:$T$1591,3,FALSE)),"(unc)",VLOOKUP(TRIM(B83),ALL!$B$1:$T$1591,3,FALSE))</f>
        <v>WR</v>
      </c>
      <c r="B83" s="397" t="s">
        <v>7709</v>
      </c>
      <c r="C83" s="11" t="s">
        <v>3762</v>
      </c>
      <c r="D83" s="85">
        <f>VLOOKUP(TRIM(B83),BirthdateDraft!$B$1:$O$5859,2,FALSE)</f>
        <v>35442</v>
      </c>
      <c r="E83" s="86" t="str">
        <f>VLOOKUP(TRIM(B83),BirthdateDraft!$B$1:$O$9859,3,FALSE)</f>
        <v>19/5</v>
      </c>
      <c r="F83" s="52" t="str">
        <f>IF(ISERROR(VLOOKUP(TRIM(B83),ALL!$B$1:$T$1591,2,FALSE)),"",IF(ISERROR(VLOOKUP(TRIM(B83),ALL!$B$1:$T$1591,2,FALSE))," ",VLOOKUP(TRIM(B83),ALL!$B$1:$T$1591,2,FALSE)))</f>
        <v>NYN</v>
      </c>
      <c r="G83" s="52" t="str">
        <f>IF(ISBLANK(VLOOKUP(TRIM(B83),ALL!$B$1:$U$1591,4,FALSE)),"",IF(ISERROR(VLOOKUP(TRIM(B83),ALL!$B$1:$U$1591,4,FALSE))," ",VLOOKUP(TRIM(B83),ALL!$B$1:$U$1591,4,FALSE)))</f>
        <v/>
      </c>
      <c r="H83" s="52" t="str">
        <f>IF(ISBLANK(VLOOKUP(TRIM(B83),ALL!$B$1:$U$1591,5,FALSE)),"",IF(ISERROR(VLOOKUP(TRIM(B83),ALL!$B$1:$U$1591,5,FALSE))," ",VLOOKUP(TRIM(B83),ALL!$B$1:$U$1591,5,FALSE)))</f>
        <v/>
      </c>
      <c r="I83" s="52" t="str">
        <f>IF(ISBLANK(VLOOKUP(TRIM(B83),ALL!$B$1:$U$1591,6,FALSE)),"",IF(ISERROR(VLOOKUP(TRIM(B83),ALL!$B$1:$U$1591,6,FALSE))," ", VLOOKUP(TRIM(B83),ALL!$B$1:$U$1591,6,FALSE)))</f>
        <v/>
      </c>
      <c r="J83" s="52" t="str">
        <f>IF(ISBLANK(VLOOKUP(TRIM(B83),ALL!$B$1:$U$1591,7,FALSE)),"",IF(ISERROR(VLOOKUP(TRIM(B83),ALL!$B$1:$U$1591,7,FALSE))," ",VLOOKUP(TRIM(B83),ALL!$B$1:$U$1591,7,FALSE)))</f>
        <v/>
      </c>
      <c r="K83" s="52" t="str">
        <f>IF(ISBLANK(VLOOKUP(TRIM(B83),ALL!$B$1:$U$1591,8,FALSE)),"",IF(ISERROR(VLOOKUP(TRIM(B83),ALL!$B$1:$U$1591,8,FALSE))," ",VLOOKUP(TRIM(B83),ALL!$B$1:$U$1591,8,FALSE)))</f>
        <v/>
      </c>
      <c r="L83" s="52" t="str">
        <f>IF(ISBLANK(VLOOKUP(TRIM(B83),ALL!$B$1:$U$1591,9,FALSE)),"",IF(ISERROR(VLOOKUP(TRIM(B83),ALL!$B$1:$U$1591,9,FALSE))," ",VLOOKUP(TRIM(B83),ALL!$B$1:$U$1591,9,FALSE)))</f>
        <v/>
      </c>
      <c r="M83" s="52" t="str">
        <f>IF(ISBLANK(VLOOKUP(TRIM(B83),ALL!$B$1:$U$1591,10,FALSE)),"",IF(ISERROR(VLOOKUP(TRIM(B83),ALL!$B$1:$U$1591,10,FALSE))," ",VLOOKUP(TRIM(B83),ALL!$B$1:$U$1591,10,FALSE)))</f>
        <v/>
      </c>
      <c r="N83"/>
      <c r="O83"/>
      <c r="P83"/>
      <c r="Q83"/>
      <c r="R83"/>
      <c r="S83"/>
      <c r="AA83"/>
      <c r="AB83"/>
    </row>
    <row r="84" spans="1:28">
      <c r="A84" s="52" t="str">
        <f>IF(ISERROR(VLOOKUP(TRIM(B84),ALL!$B$1:$T$1591,3,FALSE)),"(unc)",VLOOKUP(TRIM(B84),ALL!$B$1:$T$1591,3,FALSE))</f>
        <v>WR</v>
      </c>
      <c r="B84" s="215" t="s">
        <v>6914</v>
      </c>
      <c r="C84" s="11" t="s">
        <v>4337</v>
      </c>
      <c r="D84" s="85">
        <f>VLOOKUP(TRIM(B84),BirthdateDraft!$B$1:$O$5859,2,FALSE)</f>
        <v>34617</v>
      </c>
      <c r="E84" s="86" t="str">
        <f>VLOOKUP(TRIM(B84),BirthdateDraft!$B$1:$O$9859,3,FALSE)</f>
        <v>18/5</v>
      </c>
      <c r="F84" s="52" t="str">
        <f>IF(ISERROR(VLOOKUP(TRIM(B84),ALL!$B$1:$T$1591,2,FALSE)),"",IF(ISERROR(VLOOKUP(TRIM(B84),ALL!$B$1:$T$1591,2,FALSE))," ",VLOOKUP(TRIM(B84),ALL!$B$1:$T$1591,2,FALSE)))</f>
        <v>GBN</v>
      </c>
      <c r="G84" s="52" t="str">
        <f>IF(ISERROR(VLOOKUP(TRIM(C84),ALL!$B$1:$T$101,2,FALSE)),"",IF(ISERROR(VLOOKUP(TRIM(C84),ALL!$B$1:$T$101,2,FALSE))," ",VLOOKUP(TRIM(C84),ALL!$B$1:$T$101,2,FALSE)))</f>
        <v/>
      </c>
      <c r="H84" s="52"/>
      <c r="I84" s="52"/>
      <c r="J84" s="52"/>
      <c r="K84" s="52"/>
      <c r="L84" s="52" t="str">
        <f>IF(ISBLANK(VLOOKUP(TRIM(B84),ALL!$B$1:$U$1591,9,FALSE)),"",IF(ISERROR(VLOOKUP(TRIM(B84),ALL!$B$1:$U$1591,9,FALSE))," ",VLOOKUP(TRIM(B84),ALL!$B$1:$U$1591,9,FALSE)))</f>
        <v/>
      </c>
      <c r="M84" s="52" t="str">
        <f>IF(ISBLANK(VLOOKUP(TRIM(B84),ALL!$B$1:$U$1591,10,FALSE)),"",IF(ISERROR(VLOOKUP(TRIM(B84),ALL!$B$1:$U$1591,10,FALSE))," ",VLOOKUP(TRIM(B84),ALL!$B$1:$U$1591,10,FALSE)))</f>
        <v/>
      </c>
      <c r="N84"/>
      <c r="O84"/>
      <c r="P84"/>
      <c r="Q84"/>
      <c r="R84"/>
      <c r="S84"/>
      <c r="AA84"/>
      <c r="AB84"/>
    </row>
    <row r="85" spans="1:28" ht="15">
      <c r="A85" s="52" t="str">
        <f>IF(ISERROR(VLOOKUP(TRIM(B85),ALL!$B$1:$T$1591,3,FALSE)),"(unc)",VLOOKUP(TRIM(B85),ALL!$B$1:$T$1591,3,FALSE))</f>
        <v>WR</v>
      </c>
      <c r="B85" s="417" t="s">
        <v>7729</v>
      </c>
      <c r="C85" s="11" t="s">
        <v>3762</v>
      </c>
      <c r="D85" s="85">
        <f>VLOOKUP(TRIM(B85),BirthdateDraft!$B$1:$O$5859,2,FALSE)</f>
        <v>35779</v>
      </c>
      <c r="E85" s="86" t="str">
        <f>VLOOKUP(TRIM(B85),BirthdateDraft!$B$1:$O$9859,3,FALSE)</f>
        <v>19/6</v>
      </c>
      <c r="F85" s="52" t="str">
        <f>IF(ISERROR(VLOOKUP(TRIM(B85),ALL!$B$1:$T$1591,2,FALSE)),"",IF(ISERROR(VLOOKUP(TRIM(B85),ALL!$B$1:$T$1591,2,FALSE))," ",VLOOKUP(TRIM(B85),ALL!$B$1:$T$1591,2,FALSE)))</f>
        <v>WAN</v>
      </c>
      <c r="G85" s="52"/>
      <c r="H85" s="52"/>
      <c r="I85" s="52"/>
      <c r="J85" s="52"/>
      <c r="K85" s="52"/>
      <c r="L85" s="52"/>
      <c r="M85" s="52"/>
      <c r="N85"/>
      <c r="O85"/>
      <c r="P85"/>
      <c r="Q85"/>
      <c r="R85"/>
      <c r="S85"/>
      <c r="AA85"/>
      <c r="AB85"/>
    </row>
    <row r="86" spans="1:28">
      <c r="A86" s="52" t="str">
        <f>IF(ISERROR(VLOOKUP(TRIM(B86),ALL!$B$1:$T$1591,3,FALSE)),"(unc)",VLOOKUP(TRIM(B86),ALL!$B$1:$T$1591,3,FALSE))</f>
        <v>WR</v>
      </c>
      <c r="B86" s="215" t="s">
        <v>4718</v>
      </c>
      <c r="C86" s="11" t="s">
        <v>3762</v>
      </c>
      <c r="D86" s="85">
        <f>VLOOKUP(TRIM(B86),BirthdateDraft!$B$1:$O$5859,2,FALSE)</f>
        <v>33554</v>
      </c>
      <c r="E86" s="86" t="str">
        <f>VLOOKUP(TRIM(B86),BirthdateDraft!$B$1:$O$9859,3,FALSE)</f>
        <v>14/FA</v>
      </c>
      <c r="F86" s="52" t="str">
        <f>IF(ISERROR(VLOOKUP(TRIM(B86),ALL!$B$1:$T$1591,2,FALSE)),"",IF(ISERROR(VLOOKUP(TRIM(B86),ALL!$B$1:$T$1591,2,FALSE))," ",VLOOKUP(TRIM(B86),ALL!$B$1:$T$1591,2,FALSE)))</f>
        <v>MIA</v>
      </c>
      <c r="G86" s="52" t="str">
        <f>IF(ISBLANK(VLOOKUP(TRIM(B86),ALL!$B$1:$U$1591,4,FALSE)),"",IF(ISERROR(VLOOKUP(TRIM(B86),ALL!$B$1:$U$1591,4,FALSE))," ",VLOOKUP(TRIM(B86),ALL!$B$1:$U$1591,4,FALSE)))</f>
        <v/>
      </c>
      <c r="H86" s="52" t="str">
        <f>IF(ISBLANK(VLOOKUP(TRIM(B86),ALL!$B$1:$U$1591,5,FALSE)),"",IF(ISERROR(VLOOKUP(TRIM(B86),ALL!$B$1:$U$1591,5,FALSE))," ",VLOOKUP(TRIM(B86),ALL!$B$1:$U$1591,5,FALSE)))</f>
        <v/>
      </c>
      <c r="I86" s="52" t="str">
        <f>IF(ISBLANK(VLOOKUP(TRIM(B86),ALL!$B$1:$U$1591,6,FALSE)),"",IF(ISERROR(VLOOKUP(TRIM(B86),ALL!$B$1:$U$1591,6,FALSE))," ", VLOOKUP(TRIM(B86),ALL!$B$1:$U$1591,6,FALSE)))</f>
        <v/>
      </c>
      <c r="J86" s="52" t="str">
        <f>IF(ISBLANK(VLOOKUP(TRIM(B86),ALL!$B$1:$U$1591,7,FALSE)),"",IF(ISERROR(VLOOKUP(TRIM(B86),ALL!$B$1:$U$1591,7,FALSE))," ",VLOOKUP(TRIM(B86),ALL!$B$1:$U$1591,7,FALSE)))</f>
        <v/>
      </c>
      <c r="K86" s="52" t="str">
        <f>IF(ISBLANK(VLOOKUP(TRIM(B86),ALL!$B$1:$U$1591,8,FALSE)),"",IF(ISERROR(VLOOKUP(TRIM(B86),ALL!$B$1:$U$1591,8,FALSE))," ",VLOOKUP(TRIM(B86),ALL!$B$1:$U$1591,8,FALSE)))</f>
        <v/>
      </c>
      <c r="L86" s="52" t="str">
        <f>IF(ISBLANK(VLOOKUP(TRIM(B86),ALL!$B$1:$U$1591,9,FALSE)),"",IF(ISERROR(VLOOKUP(TRIM(B86),ALL!$B$1:$U$1591,9,FALSE))," ",VLOOKUP(TRIM(B86),ALL!$B$1:$U$1591,9,FALSE)))</f>
        <v/>
      </c>
      <c r="M86" s="52" t="str">
        <f>IF(ISBLANK(VLOOKUP(TRIM(B86),ALL!$B$1:$U$1591,10,FALSE)),"",IF(ISERROR(VLOOKUP(TRIM(B86),ALL!$B$1:$U$1591,10,FALSE))," ",VLOOKUP(TRIM(B86),ALL!$B$1:$U$1591,10,FALSE)))</f>
        <v/>
      </c>
      <c r="N86"/>
      <c r="O86"/>
      <c r="P86"/>
      <c r="Q86"/>
      <c r="R86"/>
      <c r="S86"/>
      <c r="AA86"/>
      <c r="AB86"/>
    </row>
    <row r="87" spans="1:28" ht="15">
      <c r="A87" s="52" t="str">
        <f>IF(ISERROR(VLOOKUP(TRIM(B87),ALL!$B$1:$T$1591,3,FALSE)),"(unc)",VLOOKUP(TRIM(B87),ALL!$B$1:$T$1591,3,FALSE))</f>
        <v>WR</v>
      </c>
      <c r="B87" s="442" t="s">
        <v>7687</v>
      </c>
      <c r="C87" s="11" t="s">
        <v>3762</v>
      </c>
      <c r="D87" s="85">
        <f>VLOOKUP(TRIM(B87),BirthdateDraft!$B$1:$O$5859,2,FALSE)</f>
        <v>35611</v>
      </c>
      <c r="E87" s="86" t="str">
        <f>VLOOKUP(TRIM(B87),BirthdateDraft!$B$1:$O$9859,3,FALSE)</f>
        <v>19/2</v>
      </c>
      <c r="F87" s="52" t="str">
        <f>IF(ISERROR(VLOOKUP(TRIM(B87),ALL!$B$1:$T$1591,2,FALSE)),"",IF(ISERROR(VLOOKUP(TRIM(B87),ALL!$B$1:$T$1591,2,FALSE))," ",VLOOKUP(TRIM(B87),ALL!$B$1:$T$1591,2,FALSE)))</f>
        <v>TNA</v>
      </c>
      <c r="G87" s="52" t="str">
        <f>IF(ISBLANK(VLOOKUP(TRIM(B87),ALL!$B$1:$U$1591,4,FALSE)),"",IF(ISERROR(VLOOKUP(TRIM(B87),ALL!$B$1:$U$1591,4,FALSE))," ",VLOOKUP(TRIM(B87),ALL!$B$1:$U$1591,4,FALSE)))</f>
        <v/>
      </c>
      <c r="H87" s="52" t="str">
        <f>IF(ISBLANK(VLOOKUP(TRIM(B87),ALL!$B$1:$U$1591,5,FALSE)),"",IF(ISERROR(VLOOKUP(TRIM(B87),ALL!$B$1:$U$1591,5,FALSE))," ",VLOOKUP(TRIM(B87),ALL!$B$1:$U$1591,5,FALSE)))</f>
        <v/>
      </c>
      <c r="I87" s="52" t="str">
        <f>IF(ISBLANK(VLOOKUP(TRIM(B87),ALL!$B$1:$U$1591,6,FALSE)),"",IF(ISERROR(VLOOKUP(TRIM(B87),ALL!$B$1:$U$1591,6,FALSE))," ", VLOOKUP(TRIM(B87),ALL!$B$1:$U$1591,6,FALSE)))</f>
        <v/>
      </c>
      <c r="J87" s="52" t="str">
        <f>IF(ISBLANK(VLOOKUP(TRIM(B87),ALL!$B$1:$U$1591,7,FALSE)),"",IF(ISERROR(VLOOKUP(TRIM(B87),ALL!$B$1:$U$1591,7,FALSE))," ",VLOOKUP(TRIM(B87),ALL!$B$1:$U$1591,7,FALSE)))</f>
        <v/>
      </c>
      <c r="K87" s="52" t="str">
        <f>IF(ISBLANK(VLOOKUP(TRIM(B87),ALL!$B$1:$U$1591,8,FALSE)),"",IF(ISERROR(VLOOKUP(TRIM(B87),ALL!$B$1:$U$1591,8,FALSE))," ",VLOOKUP(TRIM(B87),ALL!$B$1:$U$1591,8,FALSE)))</f>
        <v/>
      </c>
      <c r="L87" s="52" t="str">
        <f>IF(ISBLANK(VLOOKUP(TRIM(B87),ALL!$B$1:$U$1591,9,FALSE)),"",IF(ISERROR(VLOOKUP(TRIM(B87),ALL!$B$1:$U$1591,9,FALSE))," ",VLOOKUP(TRIM(B87),ALL!$B$1:$U$1591,9,FALSE)))</f>
        <v/>
      </c>
      <c r="M87" s="52" t="str">
        <f>IF(ISBLANK(VLOOKUP(TRIM(B87),ALL!$B$1:$U$1591,10,FALSE)),"",IF(ISERROR(VLOOKUP(TRIM(B87),ALL!$B$1:$U$1591,10,FALSE))," ",VLOOKUP(TRIM(B87),ALL!$B$1:$U$1591,10,FALSE)))</f>
        <v/>
      </c>
      <c r="N87"/>
      <c r="O87"/>
      <c r="P87"/>
      <c r="Q87"/>
      <c r="R87"/>
      <c r="S87"/>
      <c r="AA87"/>
      <c r="AB87"/>
    </row>
    <row r="88" spans="1:28">
      <c r="A88" s="52" t="str">
        <f>IF(ISERROR(VLOOKUP(TRIM(B88),ALL!$B$1:$T$1591,3,FALSE)),"(unc)",VLOOKUP(TRIM(B88),ALL!$B$1:$T$1591,3,FALSE))</f>
        <v>TE</v>
      </c>
      <c r="B88" s="215" t="s">
        <v>5727</v>
      </c>
      <c r="C88" s="11" t="s">
        <v>3762</v>
      </c>
      <c r="D88" s="85">
        <f>VLOOKUP(TRIM(B88),BirthdateDraft!$B$1:$O$5859,2,FALSE)</f>
        <v>33871</v>
      </c>
      <c r="E88" s="86" t="str">
        <f>VLOOKUP(TRIM(B88),BirthdateDraft!$B$1:$O$9859,3,FALSE)</f>
        <v>15/3</v>
      </c>
      <c r="F88" s="52" t="str">
        <f>IF(ISERROR(VLOOKUP(TRIM(B88),ALL!$B$1:$T$1591,2,FALSE)),"",IF(ISERROR(VLOOKUP(TRIM(B88),ALL!$B$1:$T$1591,2,FALSE))," ",VLOOKUP(TRIM(B88),ALL!$B$1:$T$1591,2,FALSE)))</f>
        <v>DNA</v>
      </c>
      <c r="G88" s="52" t="str">
        <f>IF(ISBLANK(VLOOKUP(TRIM(B88),ALL!$B$1:$U$1591,4,FALSE)),"",IF(ISERROR(VLOOKUP(TRIM(B88),ALL!$B$1:$U$1591,4,FALSE))," ",VLOOKUP(TRIM(B88),ALL!$B$1:$U$1591,4,FALSE)))</f>
        <v/>
      </c>
      <c r="H88" s="52" t="str">
        <f>IF(ISBLANK(VLOOKUP(TRIM(B88),ALL!$B$1:$U$1591,5,FALSE)),"",IF(ISERROR(VLOOKUP(TRIM(B88),ALL!$B$1:$U$1591,5,FALSE))," ",VLOOKUP(TRIM(B88),ALL!$B$1:$U$1591,5,FALSE)))</f>
        <v/>
      </c>
      <c r="I88" s="52" t="str">
        <f>IF(ISBLANK(VLOOKUP(TRIM(B88),ALL!$B$1:$U$1591,6,FALSE)),"",IF(ISERROR(VLOOKUP(TRIM(B88),ALL!$B$1:$U$1591,6,FALSE))," ", VLOOKUP(TRIM(B88),ALL!$B$1:$U$1591,6,FALSE)))</f>
        <v/>
      </c>
      <c r="J88" s="52" t="str">
        <f>IF(ISBLANK(VLOOKUP(TRIM(B88),ALL!$B$1:$U$1591,7,FALSE)),"",IF(ISERROR(VLOOKUP(TRIM(B88),ALL!$B$1:$U$1591,7,FALSE))," ",VLOOKUP(TRIM(B88),ALL!$B$1:$U$1591,7,FALSE)))</f>
        <v/>
      </c>
      <c r="K88" s="52">
        <f>IF(ISBLANK(VLOOKUP(TRIM(B88),ALL!$B$1:$U$1591,8,FALSE)),"",IF(ISERROR(VLOOKUP(TRIM(B88),ALL!$B$1:$U$1591,8,FALSE))," ",VLOOKUP(TRIM(B88),ALL!$B$1:$U$1591,8,FALSE)))</f>
        <v>4</v>
      </c>
      <c r="L88" s="52" t="str">
        <f>IF(ISBLANK(VLOOKUP(TRIM(B88),ALL!$B$1:$U$1591,9,FALSE)),"",IF(ISERROR(VLOOKUP(TRIM(B88),ALL!$B$1:$U$1591,9,FALSE))," ",VLOOKUP(TRIM(B88),ALL!$B$1:$U$1591,9,FALSE)))</f>
        <v/>
      </c>
      <c r="M88" s="52" t="str">
        <f>IF(ISBLANK(VLOOKUP(TRIM(B88),ALL!$B$1:$U$1591,10,FALSE)),"",IF(ISERROR(VLOOKUP(TRIM(B88),ALL!$B$1:$U$1591,10,FALSE))," ",VLOOKUP(TRIM(B88),ALL!$B$1:$U$1591,10,FALSE)))</f>
        <v/>
      </c>
      <c r="N88"/>
      <c r="O88"/>
      <c r="P88"/>
      <c r="Q88"/>
      <c r="R88"/>
      <c r="S88"/>
      <c r="AA88"/>
      <c r="AB88"/>
    </row>
    <row r="89" spans="1:28">
      <c r="A89" s="52" t="str">
        <f>IF(ISERROR(VLOOKUP(TRIM(B89),ALL!$B$1:$T$1591,3,FALSE)),"(unc)",VLOOKUP(TRIM(B89),ALL!$B$1:$T$1591,3,FALSE))</f>
        <v>TE</v>
      </c>
      <c r="B89" s="215" t="s">
        <v>5305</v>
      </c>
      <c r="C89" s="11" t="s">
        <v>3762</v>
      </c>
      <c r="D89" s="85">
        <f>VLOOKUP(TRIM(B89),BirthdateDraft!$B$1:$O$5859,2,FALSE)</f>
        <v>34436</v>
      </c>
      <c r="E89" s="86" t="str">
        <f>VLOOKUP(TRIM(B89),BirthdateDraft!$B$1:$O$9859,3,FALSE)</f>
        <v>15/2</v>
      </c>
      <c r="F89" s="52" t="str">
        <f>IF(ISERROR(VLOOKUP(TRIM(B89),ALL!$B$1:$T$1591,2,FALSE)),"",IF(ISERROR(VLOOKUP(TRIM(B89),ALL!$B$1:$T$1591,2,FALSE))," ",VLOOKUP(TRIM(B89),ALL!$B$1:$T$1591,2,FALSE)))</f>
        <v>ARN</v>
      </c>
      <c r="G89" s="52" t="str">
        <f>IF(ISBLANK(VLOOKUP(TRIM(B89),ALL!$B$1:$U$1591,4,FALSE)),"",IF(ISERROR(VLOOKUP(TRIM(B89),ALL!$B$1:$U$1591,4,FALSE))," ",VLOOKUP(TRIM(B89),ALL!$B$1:$U$1591,4,FALSE)))</f>
        <v/>
      </c>
      <c r="H89" s="52" t="str">
        <f>IF(ISBLANK(VLOOKUP(TRIM(B89),ALL!$B$1:$U$1591,5,FALSE)),"",IF(ISERROR(VLOOKUP(TRIM(B89),ALL!$B$1:$U$1591,5,FALSE))," ",VLOOKUP(TRIM(B89),ALL!$B$1:$U$1591,5,FALSE)))</f>
        <v/>
      </c>
      <c r="I89" s="52" t="str">
        <f>IF(ISBLANK(VLOOKUP(TRIM(B89),ALL!$B$1:$U$1591,6,FALSE)),"",IF(ISERROR(VLOOKUP(TRIM(B89),ALL!$B$1:$U$1591,6,FALSE))," ", VLOOKUP(TRIM(B89),ALL!$B$1:$U$1591,6,FALSE)))</f>
        <v/>
      </c>
      <c r="J89" s="52" t="str">
        <f>IF(ISBLANK(VLOOKUP(TRIM(B89),ALL!$B$1:$U$1591,7,FALSE)),"",IF(ISERROR(VLOOKUP(TRIM(B89),ALL!$B$1:$U$1591,7,FALSE))," ",VLOOKUP(TRIM(B89),ALL!$B$1:$U$1591,7,FALSE)))</f>
        <v/>
      </c>
      <c r="K89" s="52">
        <f>IF(ISBLANK(VLOOKUP(TRIM(B89),ALL!$B$1:$U$1591,8,FALSE)),"",IF(ISERROR(VLOOKUP(TRIM(B89),ALL!$B$1:$U$1591,8,FALSE))," ",VLOOKUP(TRIM(B89),ALL!$B$1:$U$1591,8,FALSE)))</f>
        <v>6</v>
      </c>
      <c r="L89" s="52" t="str">
        <f>IF(ISBLANK(VLOOKUP(TRIM(B89),ALL!$B$1:$U$1591,9,FALSE)),"",IF(ISERROR(VLOOKUP(TRIM(B89),ALL!$B$1:$U$1591,9,FALSE))," ",VLOOKUP(TRIM(B89),ALL!$B$1:$U$1591,9,FALSE)))</f>
        <v/>
      </c>
      <c r="M89" s="52" t="str">
        <f>IF(ISBLANK(VLOOKUP(TRIM(B89),ALL!$B$1:$U$1591,10,FALSE)),"",IF(ISERROR(VLOOKUP(TRIM(B89),ALL!$B$1:$U$1591,10,FALSE))," ",VLOOKUP(TRIM(B89),ALL!$B$1:$U$1591,10,FALSE)))</f>
        <v/>
      </c>
      <c r="N89"/>
      <c r="O89"/>
      <c r="P89"/>
      <c r="Q89"/>
      <c r="R89"/>
      <c r="S89"/>
      <c r="AA89"/>
      <c r="AB89"/>
    </row>
    <row r="90" spans="1:28">
      <c r="A90" s="52" t="str">
        <f>IF(ISERROR(VLOOKUP(TRIM(B90),ALL!$B$1:$T$1591,3,FALSE)),"(unc)",VLOOKUP(TRIM(B90),ALL!$B$1:$T$1591,3,FALSE))</f>
        <v>(unc)</v>
      </c>
      <c r="B90" s="215" t="s">
        <v>4638</v>
      </c>
      <c r="C90" s="11" t="s">
        <v>3762</v>
      </c>
      <c r="D90" s="85">
        <f>VLOOKUP(TRIM(B90),BirthdateDraft!$B$1:$O$5859,2,FALSE)</f>
        <v>33274</v>
      </c>
      <c r="E90" s="86" t="str">
        <f>VLOOKUP(TRIM(B90),BirthdateDraft!$B$1:$O$9859,3,FALSE)</f>
        <v>14/1 (28)</v>
      </c>
      <c r="F90" s="52" t="str">
        <f>IF(ISERROR(VLOOKUP(TRIM(B90),ALL!$B$1:$T$1591,2,FALSE)),"",IF(ISERROR(VLOOKUP(TRIM(B90),ALL!$B$1:$T$1591,2,FALSE))," ",VLOOKUP(TRIM(B90),ALL!$B$1:$T$1591,2,FALSE)))</f>
        <v/>
      </c>
      <c r="G90" s="52" t="str">
        <f>IF(ISBLANK(VLOOKUP(TRIM(B90),ALL!$B$1:$U$1591,4,FALSE)),"",IF(ISERROR(VLOOKUP(TRIM(B90),ALL!$B$1:$U$1591,4,FALSE))," ",VLOOKUP(TRIM(B90),ALL!$B$1:$U$1591,4,FALSE)))</f>
        <v xml:space="preserve"> </v>
      </c>
      <c r="H90" s="52" t="str">
        <f>IF(ISBLANK(VLOOKUP(TRIM(B90),ALL!$B$1:$U$1591,5,FALSE)),"",IF(ISERROR(VLOOKUP(TRIM(B90),ALL!$B$1:$U$1591,5,FALSE))," ",VLOOKUP(TRIM(B90),ALL!$B$1:$U$1591,5,FALSE)))</f>
        <v xml:space="preserve"> </v>
      </c>
      <c r="I90" s="52" t="str">
        <f>IF(ISBLANK(VLOOKUP(TRIM(B90),ALL!$B$1:$U$1591,6,FALSE)),"",IF(ISERROR(VLOOKUP(TRIM(B90),ALL!$B$1:$U$1591,6,FALSE))," ", VLOOKUP(TRIM(B90),ALL!$B$1:$U$1591,6,FALSE)))</f>
        <v xml:space="preserve"> </v>
      </c>
      <c r="J90" s="52" t="str">
        <f>IF(ISBLANK(VLOOKUP(TRIM(B90),ALL!$B$1:$U$1591,7,FALSE)),"",IF(ISERROR(VLOOKUP(TRIM(B90),ALL!$B$1:$U$1591,7,FALSE))," ",VLOOKUP(TRIM(B90),ALL!$B$1:$U$1591,7,FALSE)))</f>
        <v xml:space="preserve"> </v>
      </c>
      <c r="K90" s="52" t="str">
        <f>IF(ISBLANK(VLOOKUP(TRIM(B90),ALL!$B$1:$U$1591,8,FALSE)),"",IF(ISERROR(VLOOKUP(TRIM(B90),ALL!$B$1:$U$1591,8,FALSE))," ",VLOOKUP(TRIM(B90),ALL!$B$1:$U$1591,8,FALSE)))</f>
        <v xml:space="preserve"> </v>
      </c>
      <c r="L90" s="52" t="str">
        <f>IF(ISBLANK(VLOOKUP(TRIM(B90),ALL!$B$1:$U$1591,9,FALSE)),"",IF(ISERROR(VLOOKUP(TRIM(B90),ALL!$B$1:$U$1591,9,FALSE))," ",VLOOKUP(TRIM(B90),ALL!$B$1:$U$1591,9,FALSE)))</f>
        <v xml:space="preserve"> </v>
      </c>
      <c r="M90" s="52" t="str">
        <f>IF(ISBLANK(VLOOKUP(TRIM(B90),ALL!$B$1:$U$1591,10,FALSE)),"",IF(ISERROR(VLOOKUP(TRIM(B90),ALL!$B$1:$U$1591,10,FALSE))," ",VLOOKUP(TRIM(B90),ALL!$B$1:$U$1591,10,FALSE)))</f>
        <v xml:space="preserve"> </v>
      </c>
      <c r="N90"/>
      <c r="O90"/>
      <c r="P90"/>
      <c r="Q90"/>
      <c r="R90"/>
      <c r="S90"/>
      <c r="AA90"/>
      <c r="AB90"/>
    </row>
    <row r="91" spans="1:28">
      <c r="A91" s="52" t="str">
        <f>IF(ISERROR(VLOOKUP(TRIM(B91),ALL!$B$1:$T$1591,3,FALSE)),"(unc)",VLOOKUP(TRIM(B91),ALL!$B$1:$T$1591,3,FALSE))</f>
        <v>(unc)</v>
      </c>
      <c r="B91" s="215" t="s">
        <v>6911</v>
      </c>
      <c r="C91" s="11" t="s">
        <v>3762</v>
      </c>
      <c r="D91" s="85">
        <f>VLOOKUP(TRIM(B91),BirthdateDraft!$B$1:$O$5859,2,FALSE)</f>
        <v>35439</v>
      </c>
      <c r="E91" s="86" t="str">
        <f>VLOOKUP(TRIM(B91),BirthdateDraft!$B$1:$O$9859,3,FALSE)</f>
        <v>18/4</v>
      </c>
      <c r="F91" s="52" t="str">
        <f>IF(ISERROR(VLOOKUP(TRIM(B91),ALL!$B$1:$T$1591,2,FALSE)),"",IF(ISERROR(VLOOKUP(TRIM(B91),ALL!$B$1:$T$1591,2,FALSE))," ",VLOOKUP(TRIM(B91),ALL!$B$1:$T$1591,2,FALSE)))</f>
        <v/>
      </c>
      <c r="G91" s="52" t="str">
        <f>IF(ISBLANK(VLOOKUP(TRIM(B91),ALL!$B$1:$U$1591,4,FALSE)),"",IF(ISERROR(VLOOKUP(TRIM(B91),ALL!$B$1:$U$1591,4,FALSE))," ",VLOOKUP(TRIM(B91),ALL!$B$1:$U$1591,4,FALSE)))</f>
        <v xml:space="preserve"> </v>
      </c>
      <c r="H91" s="52" t="str">
        <f>IF(ISBLANK(VLOOKUP(TRIM(B91),ALL!$B$1:$U$1591,5,FALSE)),"",IF(ISERROR(VLOOKUP(TRIM(B91),ALL!$B$1:$U$1591,5,FALSE))," ",VLOOKUP(TRIM(B91),ALL!$B$1:$U$1591,5,FALSE)))</f>
        <v xml:space="preserve"> </v>
      </c>
      <c r="I91" s="52" t="str">
        <f>IF(ISBLANK(VLOOKUP(TRIM(B91),ALL!$B$1:$U$1591,6,FALSE)),"",IF(ISERROR(VLOOKUP(TRIM(B91),ALL!$B$1:$U$1591,6,FALSE))," ", VLOOKUP(TRIM(B91),ALL!$B$1:$U$1591,6,FALSE)))</f>
        <v xml:space="preserve"> </v>
      </c>
      <c r="J91" s="52" t="str">
        <f>IF(ISBLANK(VLOOKUP(TRIM(B91),ALL!$B$1:$U$1591,7,FALSE)),"",IF(ISERROR(VLOOKUP(TRIM(B91),ALL!$B$1:$U$1591,7,FALSE))," ",VLOOKUP(TRIM(B91),ALL!$B$1:$U$1591,7,FALSE)))</f>
        <v xml:space="preserve"> </v>
      </c>
      <c r="K91" s="52" t="str">
        <f>IF(ISBLANK(VLOOKUP(TRIM(B91),ALL!$B$1:$U$1591,8,FALSE)),"",IF(ISERROR(VLOOKUP(TRIM(B91),ALL!$B$1:$U$1591,8,FALSE))," ",VLOOKUP(TRIM(B91),ALL!$B$1:$U$1591,8,FALSE)))</f>
        <v xml:space="preserve"> </v>
      </c>
      <c r="L91" s="52" t="str">
        <f>IF(ISBLANK(VLOOKUP(TRIM(B91),ALL!$B$1:$U$1591,9,FALSE)),"",IF(ISERROR(VLOOKUP(TRIM(B91),ALL!$B$1:$U$1591,9,FALSE))," ",VLOOKUP(TRIM(B91),ALL!$B$1:$U$1591,9,FALSE)))</f>
        <v xml:space="preserve"> </v>
      </c>
      <c r="M91" s="52" t="str">
        <f>IF(ISBLANK(VLOOKUP(TRIM(B91),ALL!$B$1:$U$1591,10,FALSE)),"",IF(ISERROR(VLOOKUP(TRIM(B91),ALL!$B$1:$U$1591,10,FALSE))," ",VLOOKUP(TRIM(B91),ALL!$B$1:$U$1591,10,FALSE)))</f>
        <v xml:space="preserve"> </v>
      </c>
      <c r="N91"/>
      <c r="O91"/>
      <c r="P91"/>
      <c r="Q91"/>
      <c r="R91"/>
      <c r="S91"/>
      <c r="AA91"/>
      <c r="AB91"/>
    </row>
    <row r="92" spans="1:28">
      <c r="A92" s="52"/>
      <c r="B92" s="215"/>
      <c r="C92" s="11"/>
      <c r="D92" s="85"/>
      <c r="E92" s="86"/>
      <c r="F92" s="52"/>
      <c r="G92" s="52"/>
      <c r="H92" s="52"/>
      <c r="I92" s="52"/>
      <c r="J92" s="52"/>
      <c r="K92" s="52"/>
      <c r="L92" s="52"/>
      <c r="M92" s="52"/>
      <c r="N92"/>
      <c r="O92"/>
      <c r="P92"/>
      <c r="Q92"/>
      <c r="R92"/>
      <c r="S92"/>
      <c r="AA92"/>
      <c r="AB92"/>
    </row>
    <row r="93" spans="1:28">
      <c r="A93" s="52" t="str">
        <f>IF(ISERROR(VLOOKUP(TRIM(B93),ALL!$B$1:$T$1591,3,FALSE)),"(unc)",VLOOKUP(TRIM(B93),ALL!$B$1:$T$1591,3,FALSE))</f>
        <v>LG @ TE</v>
      </c>
      <c r="B93" s="215" t="s">
        <v>6656</v>
      </c>
      <c r="C93" s="11" t="s">
        <v>4337</v>
      </c>
      <c r="D93" s="85">
        <f>VLOOKUP(TRIM(B93),BirthdateDraft!$B$1:$O$5859,2,FALSE)</f>
        <v>35143</v>
      </c>
      <c r="E93" s="86" t="str">
        <f>VLOOKUP(TRIM(B93),BirthdateDraft!$B$1:$O$9859,3,FALSE)</f>
        <v>18/1 (6)</v>
      </c>
      <c r="F93" s="52" t="str">
        <f>IF(ISERROR(VLOOKUP(TRIM(B93),ALL!$B$1:$T$1591,2,FALSE)),"",IF(ISERROR(VLOOKUP(TRIM(B93),ALL!$B$1:$T$1591,2,FALSE))," ",VLOOKUP(TRIM(B93),ALL!$B$1:$T$1591,2,FALSE)))</f>
        <v>INA</v>
      </c>
      <c r="G93" s="52" t="str">
        <f>IF(ISBLANK(VLOOKUP(TRIM(B93),ALL!$B$1:$U$1591,4,FALSE)),"",IF(ISERROR(VLOOKUP(TRIM(B93),ALL!$B$1:$U$1591,4,FALSE))," ",VLOOKUP(TRIM(B93),ALL!$B$1:$U$1591,4,FALSE)))</f>
        <v/>
      </c>
      <c r="H93" s="52" t="str">
        <f>IF(ISBLANK(VLOOKUP(TRIM(B93),ALL!$B$1:$U$1591,5,FALSE)),"",IF(ISERROR(VLOOKUP(TRIM(B93),ALL!$B$1:$U$1591,5,FALSE))," ",VLOOKUP(TRIM(B93),ALL!$B$1:$U$1591,5,FALSE)))</f>
        <v/>
      </c>
      <c r="I93" s="52" t="str">
        <f>IF(ISBLANK(VLOOKUP(TRIM(B93),ALL!$B$1:$U$1591,6,FALSE)),"",IF(ISERROR(VLOOKUP(TRIM(B93),ALL!$B$1:$U$1591,6,FALSE))," ", VLOOKUP(TRIM(B93),ALL!$B$1:$U$1591,6,FALSE)))</f>
        <v/>
      </c>
      <c r="J93" s="52" t="str">
        <f>IF(ISBLANK(VLOOKUP(TRIM(B93),ALL!$B$1:$U$1591,7,FALSE)),"",IF(ISERROR(VLOOKUP(TRIM(B93),ALL!$B$1:$U$1591,7,FALSE))," ",VLOOKUP(TRIM(B93),ALL!$B$1:$U$1591,7,FALSE)))</f>
        <v/>
      </c>
      <c r="K93" s="52">
        <f>IF(ISBLANK(VLOOKUP(TRIM(B93),ALL!$B$1:$U$1591,8,FALSE)),"",IF(ISERROR(VLOOKUP(TRIM(B93),ALL!$B$1:$U$1591,8,FALSE))," ",VLOOKUP(TRIM(B93),ALL!$B$1:$U$1591,8,FALSE)))</f>
        <v>6</v>
      </c>
      <c r="L93" s="52">
        <f>IF(ISBLANK(VLOOKUP(TRIM(B93),ALL!$B$1:$U$1591,9,FALSE)),"",IF(ISERROR(VLOOKUP(TRIM(B93),ALL!$B$1:$U$1591,9,FALSE))," ",VLOOKUP(TRIM(B93),ALL!$B$1:$U$1591,9,FALSE)))</f>
        <v>4</v>
      </c>
      <c r="M93" s="52">
        <f>IF(ISBLANK(VLOOKUP(TRIM(B93),ALL!$B$1:$U$1591,10,FALSE)),"",IF(ISERROR(VLOOKUP(TRIM(B93),ALL!$B$1:$U$1591,10,FALSE))," ",VLOOKUP(TRIM(B93),ALL!$B$1:$U$1591,10,FALSE)))</f>
        <v>7</v>
      </c>
      <c r="N93"/>
      <c r="O93"/>
      <c r="P93"/>
      <c r="Q93"/>
      <c r="R93"/>
      <c r="S93"/>
      <c r="AA93"/>
      <c r="AB93"/>
    </row>
    <row r="94" spans="1:28">
      <c r="A94" s="52" t="str">
        <f>IF(ISERROR(VLOOKUP(TRIM(B94),ALL!$B$1:$T$1591,3,FALSE)),"(unc)",VLOOKUP(TRIM(B94),ALL!$B$1:$T$1591,3,FALSE))</f>
        <v>LOT @</v>
      </c>
      <c r="B94" s="215" t="s">
        <v>1826</v>
      </c>
      <c r="C94" s="11" t="s">
        <v>3762</v>
      </c>
      <c r="D94" s="85">
        <f>VLOOKUP(TRIM(B94),BirthdateDraft!$B$1:$O$5859,2,FALSE)</f>
        <v>30924</v>
      </c>
      <c r="E94" s="86" t="str">
        <f>VLOOKUP(TRIM(B94),BirthdateDraft!$B$1:$O$9859,3,FALSE)</f>
        <v>07/1 (28)</v>
      </c>
      <c r="F94" s="52" t="str">
        <f>IF(ISERROR(VLOOKUP(TRIM(B94),ALL!$B$1:$T$1591,2,FALSE)),"",IF(ISERROR(VLOOKUP(TRIM(B94),ALL!$B$1:$T$1591,2,FALSE))," ",VLOOKUP(TRIM(B94),ALL!$B$1:$T$1591,2,FALSE)))</f>
        <v>SFN</v>
      </c>
      <c r="G94" s="52" t="str">
        <f>IF(ISBLANK(VLOOKUP(TRIM(B94),ALL!$B$1:$U$1591,4,FALSE)),"",IF(ISERROR(VLOOKUP(TRIM(B94),ALL!$B$1:$U$1591,4,FALSE))," ",VLOOKUP(TRIM(B94),ALL!$B$1:$U$1591,4,FALSE)))</f>
        <v/>
      </c>
      <c r="H94" s="52" t="str">
        <f>IF(ISBLANK(VLOOKUP(TRIM(B94),ALL!$B$1:$U$1591,5,FALSE)),"",IF(ISERROR(VLOOKUP(TRIM(B94),ALL!$B$1:$U$1591,5,FALSE))," ",VLOOKUP(TRIM(B94),ALL!$B$1:$U$1591,5,FALSE)))</f>
        <v/>
      </c>
      <c r="I94" s="52" t="str">
        <f>IF(ISBLANK(VLOOKUP(TRIM(B94),ALL!$B$1:$U$1591,6,FALSE)),"",IF(ISERROR(VLOOKUP(TRIM(B94),ALL!$B$1:$U$1591,6,FALSE))," ", VLOOKUP(TRIM(B94),ALL!$B$1:$U$1591,6,FALSE)))</f>
        <v/>
      </c>
      <c r="J94" s="52" t="str">
        <f>IF(ISBLANK(VLOOKUP(TRIM(B94),ALL!$B$1:$U$1591,7,FALSE)),"",IF(ISERROR(VLOOKUP(TRIM(B94),ALL!$B$1:$U$1591,7,FALSE))," ",VLOOKUP(TRIM(B94),ALL!$B$1:$U$1591,7,FALSE)))</f>
        <v/>
      </c>
      <c r="K94" s="52">
        <f>IF(ISBLANK(VLOOKUP(TRIM(B94),ALL!$B$1:$U$1591,8,FALSE)),"",IF(ISERROR(VLOOKUP(TRIM(B94),ALL!$B$1:$U$1591,8,FALSE))," ",VLOOKUP(TRIM(B94),ALL!$B$1:$U$1591,8,FALSE)))</f>
        <v>5</v>
      </c>
      <c r="L94" s="52" t="str">
        <f>IF(ISBLANK(VLOOKUP(TRIM(B94),ALL!$B$1:$U$1591,9,FALSE)),"",IF(ISERROR(VLOOKUP(TRIM(B94),ALL!$B$1:$U$1591,9,FALSE))," ",VLOOKUP(TRIM(B94),ALL!$B$1:$U$1591,9,FALSE)))</f>
        <v/>
      </c>
      <c r="M94" s="52">
        <f>IF(ISBLANK(VLOOKUP(TRIM(B94),ALL!$B$1:$U$1591,10,FALSE)),"",IF(ISERROR(VLOOKUP(TRIM(B94),ALL!$B$1:$U$1591,10,FALSE))," ",VLOOKUP(TRIM(B94),ALL!$B$1:$U$1591,10,FALSE)))</f>
        <v>7</v>
      </c>
      <c r="N94"/>
      <c r="O94"/>
      <c r="P94"/>
      <c r="Q94"/>
      <c r="R94"/>
      <c r="S94"/>
      <c r="AA94"/>
      <c r="AB94"/>
    </row>
    <row r="95" spans="1:28">
      <c r="A95" s="52" t="str">
        <f>IF(ISERROR(VLOOKUP(TRIM(B95),ALL!$B$1:$T$1591,3,FALSE)),"(unc)",VLOOKUP(TRIM(B95),ALL!$B$1:$T$1591,3,FALSE))</f>
        <v>OC @ G @</v>
      </c>
      <c r="B95" s="215" t="s">
        <v>5756</v>
      </c>
      <c r="C95" s="11" t="s">
        <v>3762</v>
      </c>
      <c r="D95" s="85">
        <f>VLOOKUP(TRIM(B95),BirthdateDraft!$B$1:$O$5859,2,FALSE)</f>
        <v>33796</v>
      </c>
      <c r="E95" s="86" t="str">
        <f>VLOOKUP(TRIM(B95),BirthdateDraft!$B$1:$O$9859,3,FALSE)</f>
        <v>16/2</v>
      </c>
      <c r="F95" s="52" t="str">
        <f>IF(ISERROR(VLOOKUP(TRIM(B95),ALL!$B$1:$T$1591,2,FALSE)),"",IF(ISERROR(VLOOKUP(TRIM(B95),ALL!$B$1:$T$1591,2,FALSE))," ",VLOOKUP(TRIM(B95),ALL!$B$1:$T$1591,2,FALSE)))</f>
        <v>CHN</v>
      </c>
      <c r="G95" s="52" t="str">
        <f>IF(ISBLANK(VLOOKUP(TRIM(B95),ALL!$B$1:$U$1591,4,FALSE)),"",IF(ISERROR(VLOOKUP(TRIM(B95),ALL!$B$1:$U$1591,4,FALSE))," ",VLOOKUP(TRIM(B95),ALL!$B$1:$U$1591,4,FALSE)))</f>
        <v/>
      </c>
      <c r="H95" s="52" t="str">
        <f>IF(ISBLANK(VLOOKUP(TRIM(B95),ALL!$B$1:$U$1591,5,FALSE)),"",IF(ISERROR(VLOOKUP(TRIM(B95),ALL!$B$1:$U$1591,5,FALSE))," ",VLOOKUP(TRIM(B95),ALL!$B$1:$U$1591,5,FALSE)))</f>
        <v/>
      </c>
      <c r="I95" s="52" t="str">
        <f>IF(ISBLANK(VLOOKUP(TRIM(B95),ALL!$B$1:$U$1591,6,FALSE)),"",IF(ISERROR(VLOOKUP(TRIM(B95),ALL!$B$1:$U$1591,6,FALSE))," ", VLOOKUP(TRIM(B95),ALL!$B$1:$U$1591,6,FALSE)))</f>
        <v/>
      </c>
      <c r="J95" s="52" t="str">
        <f>IF(ISBLANK(VLOOKUP(TRIM(B95),ALL!$B$1:$U$1591,7,FALSE)),"",IF(ISERROR(VLOOKUP(TRIM(B95),ALL!$B$1:$U$1591,7,FALSE))," ",VLOOKUP(TRIM(B95),ALL!$B$1:$U$1591,7,FALSE)))</f>
        <v/>
      </c>
      <c r="K95" s="52">
        <f>IF(ISBLANK(VLOOKUP(TRIM(B95),ALL!$B$1:$U$1591,8,FALSE)),"",IF(ISERROR(VLOOKUP(TRIM(B95),ALL!$B$1:$U$1591,8,FALSE))," ",VLOOKUP(TRIM(B95),ALL!$B$1:$U$1591,8,FALSE)))</f>
        <v>4</v>
      </c>
      <c r="L95" s="52">
        <f>IF(ISBLANK(VLOOKUP(TRIM(B95),ALL!$B$1:$U$1591,9,FALSE)),"",IF(ISERROR(VLOOKUP(TRIM(B95),ALL!$B$1:$U$1591,9,FALSE))," ",VLOOKUP(TRIM(B95),ALL!$B$1:$U$1591,9,FALSE)))</f>
        <v>0</v>
      </c>
      <c r="M95" s="52">
        <f>IF(ISBLANK(VLOOKUP(TRIM(B95),ALL!$B$1:$U$1591,10,FALSE)),"",IF(ISERROR(VLOOKUP(TRIM(B95),ALL!$B$1:$U$1591,10,FALSE))," ",VLOOKUP(TRIM(B95),ALL!$B$1:$U$1591,10,FALSE)))</f>
        <v>5</v>
      </c>
      <c r="N95"/>
      <c r="O95"/>
      <c r="P95"/>
      <c r="Q95"/>
      <c r="R95"/>
      <c r="S95"/>
      <c r="AA95"/>
      <c r="AB95"/>
    </row>
    <row r="96" spans="1:28">
      <c r="A96" s="52" t="str">
        <f>IF(ISERROR(VLOOKUP(TRIM(B96),ALL!$B$1:$T$1591,3,FALSE)),"(unc)",VLOOKUP(TRIM(B96),ALL!$B$1:$T$1591,3,FALSE))</f>
        <v>LOT @</v>
      </c>
      <c r="B96" s="215" t="s">
        <v>2066</v>
      </c>
      <c r="C96" s="11" t="s">
        <v>4337</v>
      </c>
      <c r="D96" s="85">
        <f>VLOOKUP(TRIM(B96),BirthdateDraft!$B$1:$O$5859,2,FALSE)</f>
        <v>30433</v>
      </c>
      <c r="E96" s="86" t="str">
        <f>VLOOKUP(TRIM(B96),BirthdateDraft!$B$1:$O$3878,3,FALSE)</f>
        <v>06/FA</v>
      </c>
      <c r="F96" s="52" t="str">
        <f>IF(ISERROR(VLOOKUP(TRIM(B96),ALL!$B$1:$T$1591,2,FALSE)),"",IF(ISERROR(VLOOKUP(TRIM(B96),ALL!$B$1:$T$1591,2,FALSE))," ",VLOOKUP(TRIM(B96),ALL!$B$1:$T$1591,2,FALSE)))</f>
        <v>WAN</v>
      </c>
      <c r="G96" s="52" t="str">
        <f>IF(ISBLANK(VLOOKUP(TRIM(B96),ALL!$B$1:$U$1591,4,FALSE)),"",IF(ISERROR(VLOOKUP(TRIM(B96),ALL!$B$1:$U$1591,4,FALSE))," ",VLOOKUP(TRIM(B96),ALL!$B$1:$U$1591,4,FALSE)))</f>
        <v/>
      </c>
      <c r="H96" s="52" t="str">
        <f>IF(ISBLANK(VLOOKUP(TRIM(B96),ALL!$B$1:$U$1591,5,FALSE)),"",IF(ISERROR(VLOOKUP(TRIM(B96),ALL!$B$1:$U$1591,5,FALSE))," ",VLOOKUP(TRIM(B96),ALL!$B$1:$U$1591,5,FALSE)))</f>
        <v/>
      </c>
      <c r="I96" s="52" t="str">
        <f>IF(ISBLANK(VLOOKUP(TRIM(B96),ALL!$B$1:$U$1591,6,FALSE)),"",IF(ISERROR(VLOOKUP(TRIM(B96),ALL!$B$1:$U$1591,6,FALSE))," ", VLOOKUP(TRIM(B96),ALL!$B$1:$U$1591,6,FALSE)))</f>
        <v/>
      </c>
      <c r="J96" s="52" t="str">
        <f>IF(ISBLANK(VLOOKUP(TRIM(B96),ALL!$B$1:$U$1591,7,FALSE)),"",IF(ISERROR(VLOOKUP(TRIM(B96),ALL!$B$1:$U$1591,7,FALSE))," ",VLOOKUP(TRIM(B96),ALL!$B$1:$U$1591,7,FALSE)))</f>
        <v/>
      </c>
      <c r="K96" s="52">
        <f>IF(ISBLANK(VLOOKUP(TRIM(B96),ALL!$B$1:$U$1591,8,FALSE)),"",IF(ISERROR(VLOOKUP(TRIM(B96),ALL!$B$1:$U$1591,8,FALSE))," ",VLOOKUP(TRIM(B96),ALL!$B$1:$U$1591,8,FALSE)))</f>
        <v>4</v>
      </c>
      <c r="L96" s="52" t="str">
        <f>IF(ISBLANK(VLOOKUP(TRIM(B96),ALL!$B$1:$U$1591,9,FALSE)),"",IF(ISERROR(VLOOKUP(TRIM(B96),ALL!$B$1:$U$1591,9,FALSE))," ",VLOOKUP(TRIM(B96),ALL!$B$1:$U$1591,9,FALSE)))</f>
        <v/>
      </c>
      <c r="M96" s="52">
        <f>IF(ISBLANK(VLOOKUP(TRIM(B96),ALL!$B$1:$U$1591,10,FALSE)),"",IF(ISERROR(VLOOKUP(TRIM(B96),ALL!$B$1:$U$1591,10,FALSE))," ",VLOOKUP(TRIM(B96),ALL!$B$1:$U$1591,10,FALSE)))</f>
        <v>3</v>
      </c>
      <c r="N96"/>
      <c r="O96"/>
      <c r="P96"/>
      <c r="Q96"/>
      <c r="R96"/>
      <c r="S96"/>
      <c r="AA96"/>
      <c r="AB96"/>
    </row>
    <row r="97" spans="1:28">
      <c r="A97" s="52" t="str">
        <f>IF(ISERROR(VLOOKUP(TRIM(B97),ALL!$B$1:$T$1591,3,FALSE)),"(unc)",VLOOKUP(TRIM(B97),ALL!$B$1:$T$1591,3,FALSE))</f>
        <v>RG @</v>
      </c>
      <c r="B97" s="215" t="s">
        <v>5237</v>
      </c>
      <c r="C97" s="11" t="s">
        <v>3762</v>
      </c>
      <c r="D97" s="85">
        <f>VLOOKUP(TRIM(B97),BirthdateDraft!$B$1:$O$5859,2,FALSE)</f>
        <v>33280</v>
      </c>
      <c r="E97" s="86" t="str">
        <f>VLOOKUP(TRIM(B97),BirthdateDraft!$B$1:$O$9859,3,FALSE)</f>
        <v>14/6</v>
      </c>
      <c r="F97" s="52" t="str">
        <f>IF(ISERROR(VLOOKUP(TRIM(B97),ALL!$B$1:$T$1591,2,FALSE)),"",IF(ISERROR(VLOOKUP(TRIM(B97),ALL!$B$1:$T$1591,2,FALSE))," ",VLOOKUP(TRIM(B97),ALL!$B$1:$T$1591,2,FALSE)))</f>
        <v>KCA</v>
      </c>
      <c r="G97" s="52" t="str">
        <f>IF(ISBLANK(VLOOKUP(TRIM(B97),ALL!$B$1:$U$1591,4,FALSE)),"",IF(ISERROR(VLOOKUP(TRIM(B97),ALL!$B$1:$U$1591,4,FALSE))," ",VLOOKUP(TRIM(B97),ALL!$B$1:$U$1591,4,FALSE)))</f>
        <v/>
      </c>
      <c r="H97" s="52" t="str">
        <f>IF(ISBLANK(VLOOKUP(TRIM(B97),ALL!$B$1:$U$1591,5,FALSE)),"",IF(ISERROR(VLOOKUP(TRIM(B97),ALL!$B$1:$U$1591,5,FALSE))," ",VLOOKUP(TRIM(B97),ALL!$B$1:$U$1591,5,FALSE)))</f>
        <v/>
      </c>
      <c r="I97" s="52" t="str">
        <f>IF(ISBLANK(VLOOKUP(TRIM(B97),ALL!$B$1:$U$1591,6,FALSE)),"",IF(ISERROR(VLOOKUP(TRIM(B97),ALL!$B$1:$U$1591,6,FALSE))," ", VLOOKUP(TRIM(B97),ALL!$B$1:$U$1591,6,FALSE)))</f>
        <v/>
      </c>
      <c r="J97" s="52" t="str">
        <f>IF(ISBLANK(VLOOKUP(TRIM(B97),ALL!$B$1:$U$1591,7,FALSE)),"",IF(ISERROR(VLOOKUP(TRIM(B97),ALL!$B$1:$U$1591,7,FALSE))," ",VLOOKUP(TRIM(B97),ALL!$B$1:$U$1591,7,FALSE)))</f>
        <v/>
      </c>
      <c r="K97" s="52">
        <f>IF(ISBLANK(VLOOKUP(TRIM(B97),ALL!$B$1:$U$1591,8,FALSE)),"",IF(ISERROR(VLOOKUP(TRIM(B97),ALL!$B$1:$U$1591,8,FALSE))," ",VLOOKUP(TRIM(B97),ALL!$B$1:$U$1591,8,FALSE)))</f>
        <v>0</v>
      </c>
      <c r="L97" s="52" t="str">
        <f>IF(ISBLANK(VLOOKUP(TRIM(B97),ALL!$B$1:$U$1591,9,FALSE)),"",IF(ISERROR(VLOOKUP(TRIM(B97),ALL!$B$1:$U$1591,9,FALSE))," ",VLOOKUP(TRIM(B97),ALL!$B$1:$U$1591,9,FALSE)))</f>
        <v/>
      </c>
      <c r="M97" s="52">
        <f>IF(ISBLANK(VLOOKUP(TRIM(B97),ALL!$B$1:$U$1591,10,FALSE)),"",IF(ISERROR(VLOOKUP(TRIM(B97),ALL!$B$1:$U$1591,10,FALSE))," ",VLOOKUP(TRIM(B97),ALL!$B$1:$U$1591,10,FALSE)))</f>
        <v>4</v>
      </c>
      <c r="N97"/>
      <c r="O97"/>
      <c r="P97"/>
      <c r="Q97"/>
      <c r="R97"/>
      <c r="S97"/>
      <c r="AA97"/>
      <c r="AB97"/>
    </row>
    <row r="98" spans="1:28">
      <c r="A98" s="52" t="str">
        <f>IF(ISERROR(VLOOKUP(TRIM(B98),ALL!$B$1:$T$1591,3,FALSE)),"(unc)",VLOOKUP(TRIM(B98),ALL!$B$1:$T$1591,3,FALSE))</f>
        <v>OC @</v>
      </c>
      <c r="B98" s="215" t="s">
        <v>5745</v>
      </c>
      <c r="C98" s="11" t="s">
        <v>3762</v>
      </c>
      <c r="D98" s="85">
        <f>VLOOKUP(TRIM(B98),BirthdateDraft!$B$1:$O$5859,2,FALSE)</f>
        <v>33569</v>
      </c>
      <c r="E98" s="86" t="str">
        <f>VLOOKUP(TRIM(B98),BirthdateDraft!$B$1:$O$9859,3,FALSE)</f>
        <v>15/7</v>
      </c>
      <c r="F98" s="52" t="str">
        <f>IF(ISERROR(VLOOKUP(TRIM(B98),ALL!$B$1:$T$1591,2,FALSE)),"",IF(ISERROR(VLOOKUP(TRIM(B98),ALL!$B$1:$T$1591,2,FALSE))," ",VLOOKUP(TRIM(B98),ALL!$B$1:$T$1591,2,FALSE)))</f>
        <v>KCA</v>
      </c>
      <c r="G98" s="52" t="str">
        <f>IF(ISBLANK(VLOOKUP(TRIM(B98),ALL!$B$1:$U$1591,4,FALSE)),"",IF(ISERROR(VLOOKUP(TRIM(B98),ALL!$B$1:$U$1591,4,FALSE))," ",VLOOKUP(TRIM(B98),ALL!$B$1:$U$1591,4,FALSE)))</f>
        <v/>
      </c>
      <c r="H98" s="52" t="str">
        <f>IF(ISBLANK(VLOOKUP(TRIM(B98),ALL!$B$1:$U$1591,5,FALSE)),"",IF(ISERROR(VLOOKUP(TRIM(B98),ALL!$B$1:$U$1591,5,FALSE))," ",VLOOKUP(TRIM(B98),ALL!$B$1:$U$1591,5,FALSE)))</f>
        <v/>
      </c>
      <c r="I98" s="52" t="str">
        <f>IF(ISBLANK(VLOOKUP(TRIM(B98),ALL!$B$1:$U$1591,6,FALSE)),"",IF(ISERROR(VLOOKUP(TRIM(B98),ALL!$B$1:$U$1591,6,FALSE))," ", VLOOKUP(TRIM(B98),ALL!$B$1:$U$1591,6,FALSE)))</f>
        <v/>
      </c>
      <c r="J98" s="52" t="str">
        <f>IF(ISBLANK(VLOOKUP(TRIM(B98),ALL!$B$1:$U$1591,7,FALSE)),"",IF(ISERROR(VLOOKUP(TRIM(B98),ALL!$B$1:$U$1591,7,FALSE))," ",VLOOKUP(TRIM(B98),ALL!$B$1:$U$1591,7,FALSE)))</f>
        <v/>
      </c>
      <c r="K98" s="52">
        <f>IF(ISBLANK(VLOOKUP(TRIM(B98),ALL!$B$1:$U$1591,8,FALSE)),"",IF(ISERROR(VLOOKUP(TRIM(B98),ALL!$B$1:$U$1591,8,FALSE))," ",VLOOKUP(TRIM(B98),ALL!$B$1:$U$1591,8,FALSE)))</f>
        <v>0</v>
      </c>
      <c r="L98" s="52" t="str">
        <f>IF(ISBLANK(VLOOKUP(TRIM(B98),ALL!$B$1:$U$1591,9,FALSE)),"",IF(ISERROR(VLOOKUP(TRIM(B98),ALL!$B$1:$U$1591,9,FALSE))," ",VLOOKUP(TRIM(B98),ALL!$B$1:$U$1591,9,FALSE)))</f>
        <v/>
      </c>
      <c r="M98" s="52">
        <f>IF(ISBLANK(VLOOKUP(TRIM(B98),ALL!$B$1:$U$1591,10,FALSE)),"",IF(ISERROR(VLOOKUP(TRIM(B98),ALL!$B$1:$U$1591,10,FALSE))," ",VLOOKUP(TRIM(B98),ALL!$B$1:$U$1591,10,FALSE)))</f>
        <v>7</v>
      </c>
      <c r="N98"/>
      <c r="O98"/>
      <c r="P98"/>
      <c r="Q98"/>
      <c r="R98"/>
      <c r="S98"/>
      <c r="AA98"/>
      <c r="AB98"/>
    </row>
    <row r="99" spans="1:28">
      <c r="A99" s="52" t="str">
        <f>IF(ISERROR(VLOOKUP(TRIM(B99),ALL!$B$1:$T$1591,3,FALSE)),"(unc)",VLOOKUP(TRIM(B99),ALL!$B$1:$T$1591,3,FALSE))</f>
        <v>OT @ TE</v>
      </c>
      <c r="B99" s="215" t="s">
        <v>4602</v>
      </c>
      <c r="C99" s="11" t="s">
        <v>3762</v>
      </c>
      <c r="D99" s="85">
        <f>VLOOKUP(TRIM(B99),BirthdateDraft!$B$1:$O$5859,2,FALSE)</f>
        <v>32871</v>
      </c>
      <c r="E99" s="86" t="str">
        <f>VLOOKUP(TRIM(B99),BirthdateDraft!$B$1:$O$9859,3,FALSE)</f>
        <v>13/FA</v>
      </c>
      <c r="F99" s="52" t="str">
        <f>IF(ISERROR(VLOOKUP(TRIM(B99),ALL!$B$1:$T$1591,2,FALSE)),"",IF(ISERROR(VLOOKUP(TRIM(B99),ALL!$B$1:$T$1591,2,FALSE))," ",VLOOKUP(TRIM(B99),ALL!$B$1:$T$1591,2,FALSE)))</f>
        <v>NON</v>
      </c>
      <c r="G99" s="52" t="str">
        <f>IF(ISBLANK(VLOOKUP(TRIM(B99),ALL!$B$1:$U$1591,4,FALSE)),"",IF(ISERROR(VLOOKUP(TRIM(B99),ALL!$B$1:$U$1591,4,FALSE))," ",VLOOKUP(TRIM(B99),ALL!$B$1:$U$1591,4,FALSE)))</f>
        <v/>
      </c>
      <c r="H99" s="52" t="str">
        <f>IF(ISBLANK(VLOOKUP(TRIM(B99),ALL!$B$1:$U$1591,5,FALSE)),"",IF(ISERROR(VLOOKUP(TRIM(B99),ALL!$B$1:$U$1591,5,FALSE))," ",VLOOKUP(TRIM(B99),ALL!$B$1:$U$1591,5,FALSE)))</f>
        <v/>
      </c>
      <c r="I99" s="52" t="str">
        <f>IF(ISBLANK(VLOOKUP(TRIM(B99),ALL!$B$1:$U$1591,6,FALSE)),"",IF(ISERROR(VLOOKUP(TRIM(B99),ALL!$B$1:$U$1591,6,FALSE))," ", VLOOKUP(TRIM(B99),ALL!$B$1:$U$1591,6,FALSE)))</f>
        <v/>
      </c>
      <c r="J99" s="52" t="str">
        <f>IF(ISBLANK(VLOOKUP(TRIM(B99),ALL!$B$1:$U$1591,7,FALSE)),"",IF(ISERROR(VLOOKUP(TRIM(B99),ALL!$B$1:$U$1591,7,FALSE))," ",VLOOKUP(TRIM(B99),ALL!$B$1:$U$1591,7,FALSE)))</f>
        <v/>
      </c>
      <c r="K99" s="52">
        <f>IF(ISBLANK(VLOOKUP(TRIM(B99),ALL!$B$1:$U$1591,8,FALSE)),"",IF(ISERROR(VLOOKUP(TRIM(B99),ALL!$B$1:$U$1591,8,FALSE))," ",VLOOKUP(TRIM(B99),ALL!$B$1:$U$1591,8,FALSE)))</f>
        <v>0</v>
      </c>
      <c r="L99" s="52">
        <f>IF(ISBLANK(VLOOKUP(TRIM(B99),ALL!$B$1:$U$1591,9,FALSE)),"",IF(ISERROR(VLOOKUP(TRIM(B99),ALL!$B$1:$U$1591,9,FALSE))," ",VLOOKUP(TRIM(B99),ALL!$B$1:$U$1591,9,FALSE)))</f>
        <v>4</v>
      </c>
      <c r="M99" s="52">
        <f>IF(ISBLANK(VLOOKUP(TRIM(B99),ALL!$B$1:$U$1591,10,FALSE)),"",IF(ISERROR(VLOOKUP(TRIM(B99),ALL!$B$1:$U$1591,10,FALSE))," ",VLOOKUP(TRIM(B99),ALL!$B$1:$U$1591,10,FALSE)))</f>
        <v>4</v>
      </c>
      <c r="N99"/>
      <c r="O99"/>
      <c r="P99"/>
      <c r="Q99"/>
      <c r="R99"/>
      <c r="S99"/>
      <c r="AA99"/>
      <c r="AB99"/>
    </row>
    <row r="100" spans="1:28">
      <c r="A100" s="52" t="str">
        <f>IF(ISERROR(VLOOKUP(TRIM(B100),ALL!$B$1:$T$1591,3,FALSE)),"(unc)",VLOOKUP(TRIM(B100),ALL!$B$1:$T$1591,3,FALSE))</f>
        <v>ROT @</v>
      </c>
      <c r="B100" s="215" t="s">
        <v>6128</v>
      </c>
      <c r="C100" s="11" t="s">
        <v>3762</v>
      </c>
      <c r="D100" s="85">
        <f>VLOOKUP(TRIM(B100),BirthdateDraft!$B$1:$O$5859,2,FALSE)</f>
        <v>34740</v>
      </c>
      <c r="E100" s="86" t="str">
        <f>VLOOKUP(TRIM(B100),BirthdateDraft!$B$1:$O$9859,3,FALSE)</f>
        <v>17/FA</v>
      </c>
      <c r="F100" s="52" t="str">
        <f>IF(ISERROR(VLOOKUP(TRIM(B100),ALL!$B$1:$T$1591,2,FALSE)),"",IF(ISERROR(VLOOKUP(TRIM(B100),ALL!$B$1:$T$1591,2,FALSE))," ",VLOOKUP(TRIM(B100),ALL!$B$1:$T$1591,2,FALSE)))</f>
        <v>DNA</v>
      </c>
      <c r="G100" s="52" t="str">
        <f>IF(ISBLANK(VLOOKUP(TRIM(B100),ALL!$B$1:$U$1591,4,FALSE)),"",IF(ISERROR(VLOOKUP(TRIM(B100),ALL!$B$1:$U$1591,4,FALSE))," ",VLOOKUP(TRIM(B100),ALL!$B$1:$U$1591,4,FALSE)))</f>
        <v/>
      </c>
      <c r="H100" s="52" t="str">
        <f>IF(ISBLANK(VLOOKUP(TRIM(B100),ALL!$B$1:$U$1591,5,FALSE)),"",IF(ISERROR(VLOOKUP(TRIM(B100),ALL!$B$1:$U$1591,5,FALSE))," ",VLOOKUP(TRIM(B100),ALL!$B$1:$U$1591,5,FALSE)))</f>
        <v/>
      </c>
      <c r="I100" s="52" t="str">
        <f>IF(ISBLANK(VLOOKUP(TRIM(B100),ALL!$B$1:$U$1591,6,FALSE)),"",IF(ISERROR(VLOOKUP(TRIM(B100),ALL!$B$1:$U$1591,6,FALSE))," ", VLOOKUP(TRIM(B100),ALL!$B$1:$U$1591,6,FALSE)))</f>
        <v/>
      </c>
      <c r="J100" s="52" t="str">
        <f>IF(ISBLANK(VLOOKUP(TRIM(B100),ALL!$B$1:$U$1591,7,FALSE)),"",IF(ISERROR(VLOOKUP(TRIM(B100),ALL!$B$1:$U$1591,7,FALSE))," ",VLOOKUP(TRIM(B100),ALL!$B$1:$U$1591,7,FALSE)))</f>
        <v/>
      </c>
      <c r="K100" s="52">
        <f>IF(ISBLANK(VLOOKUP(TRIM(B100),ALL!$B$1:$U$1591,8,FALSE)),"",IF(ISERROR(VLOOKUP(TRIM(B100),ALL!$B$1:$U$1591,8,FALSE))," ",VLOOKUP(TRIM(B100),ALL!$B$1:$U$1591,8,FALSE)))</f>
        <v>0</v>
      </c>
      <c r="L100" s="52" t="str">
        <f>IF(ISBLANK(VLOOKUP(TRIM(B100),ALL!$B$1:$U$1591,9,FALSE)),"",IF(ISERROR(VLOOKUP(TRIM(B100),ALL!$B$1:$U$1591,9,FALSE))," ",VLOOKUP(TRIM(B100),ALL!$B$1:$U$1591,9,FALSE)))</f>
        <v/>
      </c>
      <c r="M100" s="52">
        <f>IF(ISBLANK(VLOOKUP(TRIM(B100),ALL!$B$1:$U$1591,10,FALSE)),"",IF(ISERROR(VLOOKUP(TRIM(B100),ALL!$B$1:$U$1591,10,FALSE))," ",VLOOKUP(TRIM(B100),ALL!$B$1:$U$1591,10,FALSE)))</f>
        <v>3</v>
      </c>
      <c r="N100"/>
      <c r="O100"/>
      <c r="P100"/>
      <c r="Q100"/>
      <c r="R100"/>
      <c r="S100"/>
      <c r="AA100"/>
      <c r="AB100"/>
    </row>
    <row r="101" spans="1:28">
      <c r="A101" s="52" t="str">
        <f>IF(ISERROR(VLOOKUP(TRIM(B101),ALL!$B$1:$T$1591,3,FALSE)),"(unc)",VLOOKUP(TRIM(B101),ALL!$B$1:$T$1591,3,FALSE))</f>
        <v>ROT @</v>
      </c>
      <c r="B101" s="215" t="s">
        <v>4626</v>
      </c>
      <c r="C101" s="11" t="s">
        <v>3762</v>
      </c>
      <c r="D101" s="85">
        <f>VLOOKUP(TRIM(B101),BirthdateDraft!$B$1:$O$5859,2,FALSE)</f>
        <v>33351</v>
      </c>
      <c r="E101" s="86" t="str">
        <f>VLOOKUP(TRIM(B101),BirthdateDraft!$B$1:$O$9859,3,FALSE)</f>
        <v>13/FA</v>
      </c>
      <c r="F101" s="52" t="str">
        <f>IF(ISERROR(VLOOKUP(TRIM(B101),ALL!$B$1:$T$1591,2,FALSE)),"",IF(ISERROR(VLOOKUP(TRIM(B101),ALL!$B$1:$T$1591,2,FALSE))," ",VLOOKUP(TRIM(B101),ALL!$B$1:$T$1591,2,FALSE)))</f>
        <v>CLA</v>
      </c>
      <c r="G101" s="52" t="str">
        <f>IF(ISBLANK(VLOOKUP(TRIM(B101),ALL!$B$1:$U$1591,4,FALSE)),"",IF(ISERROR(VLOOKUP(TRIM(B101),ALL!$B$1:$U$1591,4,FALSE))," ",VLOOKUP(TRIM(B101),ALL!$B$1:$U$1591,4,FALSE)))</f>
        <v/>
      </c>
      <c r="H101" s="52" t="str">
        <f>IF(ISBLANK(VLOOKUP(TRIM(B101),ALL!$B$1:$U$1591,5,FALSE)),"",IF(ISERROR(VLOOKUP(TRIM(B101),ALL!$B$1:$U$1591,5,FALSE))," ",VLOOKUP(TRIM(B101),ALL!$B$1:$U$1591,5,FALSE)))</f>
        <v/>
      </c>
      <c r="I101" s="52" t="str">
        <f>IF(ISBLANK(VLOOKUP(TRIM(B101),ALL!$B$1:$U$1591,6,FALSE)),"",IF(ISERROR(VLOOKUP(TRIM(B101),ALL!$B$1:$U$1591,6,FALSE))," ", VLOOKUP(TRIM(B101),ALL!$B$1:$U$1591,6,FALSE)))</f>
        <v/>
      </c>
      <c r="J101" s="52" t="str">
        <f>IF(ISBLANK(VLOOKUP(TRIM(B101),ALL!$B$1:$U$1591,7,FALSE)),"",IF(ISERROR(VLOOKUP(TRIM(B101),ALL!$B$1:$U$1591,7,FALSE))," ",VLOOKUP(TRIM(B101),ALL!$B$1:$U$1591,7,FALSE)))</f>
        <v/>
      </c>
      <c r="K101" s="52">
        <f>IF(ISBLANK(VLOOKUP(TRIM(B101),ALL!$B$1:$U$1591,8,FALSE)),"",IF(ISERROR(VLOOKUP(TRIM(B101),ALL!$B$1:$U$1591,8,FALSE))," ",VLOOKUP(TRIM(B101),ALL!$B$1:$U$1591,8,FALSE)))</f>
        <v>0</v>
      </c>
      <c r="L101" s="52" t="str">
        <f>IF(ISBLANK(VLOOKUP(TRIM(B101),ALL!$B$1:$U$1591,9,FALSE)),"",IF(ISERROR(VLOOKUP(TRIM(B101),ALL!$B$1:$U$1591,9,FALSE))," ",VLOOKUP(TRIM(B101),ALL!$B$1:$U$1591,9,FALSE)))</f>
        <v/>
      </c>
      <c r="M101" s="52">
        <f>IF(ISBLANK(VLOOKUP(TRIM(B101),ALL!$B$1:$U$1591,10,FALSE)),"",IF(ISERROR(VLOOKUP(TRIM(B101),ALL!$B$1:$U$1591,10,FALSE))," ",VLOOKUP(TRIM(B101),ALL!$B$1:$U$1591,10,FALSE)))</f>
        <v>2</v>
      </c>
      <c r="N101"/>
      <c r="O101"/>
      <c r="P101"/>
      <c r="Q101"/>
      <c r="R101"/>
      <c r="S101"/>
      <c r="AA101"/>
      <c r="AB101"/>
    </row>
    <row r="102" spans="1:28">
      <c r="A102" s="52" t="str">
        <f>IF(ISERROR(VLOOKUP(TRIM(B102),ALL!$B$1:$T$1591,3,FALSE)),"(unc)",VLOOKUP(TRIM(B102),ALL!$B$1:$T$1591,3,FALSE))</f>
        <v>OT @ G @</v>
      </c>
      <c r="B102" s="215" t="s">
        <v>7644</v>
      </c>
      <c r="C102" s="11" t="s">
        <v>3762</v>
      </c>
      <c r="D102" s="85">
        <f>VLOOKUP(TRIM(B102),BirthdateDraft!$B$1:$O$5859,2,FALSE)</f>
        <v>35521</v>
      </c>
      <c r="E102" s="86" t="str">
        <f>VLOOKUP(TRIM(B102),BirthdateDraft!$B$1:$O$9859,3,FALSE)</f>
        <v>19/FA</v>
      </c>
      <c r="F102" s="52" t="str">
        <f>IF(ISERROR(VLOOKUP(TRIM(B102),ALL!$B$1:$T$1591,2,FALSE)),"",IF(ISERROR(VLOOKUP(TRIM(B102),ALL!$B$1:$T$1591,2,FALSE))," ",VLOOKUP(TRIM(B102),ALL!$B$1:$T$1591,2,FALSE)))</f>
        <v>DAN</v>
      </c>
      <c r="G102" s="52" t="str">
        <f>IF(ISBLANK(VLOOKUP(TRIM(B102),ALL!$B$1:$U$1591,4,FALSE)),"",IF(ISERROR(VLOOKUP(TRIM(B102),ALL!$B$1:$U$1591,4,FALSE))," ",VLOOKUP(TRIM(B102),ALL!$B$1:$U$1591,4,FALSE)))</f>
        <v/>
      </c>
      <c r="H102" s="52" t="str">
        <f>IF(ISBLANK(VLOOKUP(TRIM(B102),ALL!$B$1:$U$1591,5,FALSE)),"",IF(ISERROR(VLOOKUP(TRIM(B102),ALL!$B$1:$U$1591,5,FALSE))," ",VLOOKUP(TRIM(B102),ALL!$B$1:$U$1591,5,FALSE)))</f>
        <v/>
      </c>
      <c r="I102" s="52" t="str">
        <f>IF(ISBLANK(VLOOKUP(TRIM(B102),ALL!$B$1:$U$1591,6,FALSE)),"",IF(ISERROR(VLOOKUP(TRIM(B102),ALL!$B$1:$U$1591,6,FALSE))," ", VLOOKUP(TRIM(B102),ALL!$B$1:$U$1591,6,FALSE)))</f>
        <v/>
      </c>
      <c r="J102" s="52" t="str">
        <f>IF(ISBLANK(VLOOKUP(TRIM(B102),ALL!$B$1:$U$1591,7,FALSE)),"",IF(ISERROR(VLOOKUP(TRIM(B102),ALL!$B$1:$U$1591,7,FALSE))," ",VLOOKUP(TRIM(B102),ALL!$B$1:$U$1591,7,FALSE)))</f>
        <v/>
      </c>
      <c r="K102" s="52">
        <f>IF(ISBLANK(VLOOKUP(TRIM(B102),ALL!$B$1:$U$1591,8,FALSE)),"",IF(ISERROR(VLOOKUP(TRIM(B102),ALL!$B$1:$U$1591,8,FALSE))," ",VLOOKUP(TRIM(B102),ALL!$B$1:$U$1591,8,FALSE)))</f>
        <v>0</v>
      </c>
      <c r="L102" s="52">
        <f>IF(ISBLANK(VLOOKUP(TRIM(B102),ALL!$B$1:$U$1591,9,FALSE)),"",IF(ISERROR(VLOOKUP(TRIM(B102),ALL!$B$1:$U$1591,9,FALSE))," ",VLOOKUP(TRIM(B102),ALL!$B$1:$U$1591,9,FALSE)))</f>
        <v>0</v>
      </c>
      <c r="M102" s="52">
        <f>IF(ISBLANK(VLOOKUP(TRIM(B102),ALL!$B$1:$U$1591,10,FALSE)),"",IF(ISERROR(VLOOKUP(TRIM(B102),ALL!$B$1:$U$1591,10,FALSE))," ",VLOOKUP(TRIM(B102),ALL!$B$1:$U$1591,10,FALSE)))</f>
        <v>2</v>
      </c>
    </row>
    <row r="103" spans="1:28">
      <c r="A103" s="52"/>
      <c r="B103" s="215"/>
      <c r="C103" s="11"/>
      <c r="D103" s="85"/>
      <c r="E103" s="86"/>
      <c r="F103" s="52"/>
      <c r="G103" s="52"/>
      <c r="H103" s="52"/>
      <c r="I103" s="52"/>
      <c r="J103" s="52"/>
      <c r="K103" s="52"/>
      <c r="L103" s="52"/>
      <c r="M103" s="52"/>
      <c r="N103"/>
      <c r="O103"/>
      <c r="P103"/>
      <c r="Q103"/>
      <c r="R103"/>
      <c r="S103"/>
      <c r="AA103"/>
      <c r="AB103"/>
    </row>
    <row r="104" spans="1:28">
      <c r="A104" s="52" t="str">
        <f>IF(ISERROR(VLOOKUP(TRIM(B104),ALL!$B$1:$T$1591,3,FALSE)),"(unc)",VLOOKUP(TRIM(B104),ALL!$B$1:$T$1591,3,FALSE))</f>
        <v>NDT $</v>
      </c>
      <c r="B104" s="215" t="s">
        <v>4452</v>
      </c>
      <c r="C104" s="11" t="s">
        <v>3762</v>
      </c>
      <c r="D104" s="85">
        <f>VLOOKUP(TRIM(B104),BirthdateDraft!$B$1:$O$5859,2,FALSE)</f>
        <v>33348</v>
      </c>
      <c r="E104" s="86" t="str">
        <f>VLOOKUP(TRIM(B104),BirthdateDraft!$B$1:$O$9859,3,FALSE)</f>
        <v>13/FA</v>
      </c>
      <c r="F104" s="52" t="str">
        <f>IF(ISERROR(VLOOKUP(TRIM(B104),ALL!$B$1:$T$1591,2,FALSE)),"",IF(ISERROR(VLOOKUP(TRIM(B104),ALL!$B$1:$T$1591,2,FALSE))," ",VLOOKUP(TRIM(B104),ALL!$B$1:$T$1591,2,FALSE)))</f>
        <v>DNA</v>
      </c>
      <c r="G104" s="52" t="str">
        <f>IF(ISBLANK(VLOOKUP(TRIM(B104),ALL!$B$1:$U$1591,4,FALSE)),"",IF(ISERROR(VLOOKUP(TRIM(B104),ALL!$B$1:$U$1591,4,FALSE))," ",VLOOKUP(TRIM(B104),ALL!$B$1:$U$1591,4,FALSE)))</f>
        <v>6</v>
      </c>
      <c r="H104" s="52" t="str">
        <f>IF(ISBLANK(VLOOKUP(TRIM(B104),ALL!$B$1:$U$1591,5,FALSE)),"",IF(ISERROR(VLOOKUP(TRIM(B104),ALL!$B$1:$U$1591,5,FALSE))," ",VLOOKUP(TRIM(B104),ALL!$B$1:$U$1591,5,FALSE)))</f>
        <v/>
      </c>
      <c r="I104" s="52">
        <f>IF(ISBLANK(VLOOKUP(TRIM(B104),ALL!$B$1:$U$1591,6,FALSE)),"",IF(ISERROR(VLOOKUP(TRIM(B104),ALL!$B$1:$U$1591,6,FALSE))," ", VLOOKUP(TRIM(B104),ALL!$B$1:$U$1591,6,FALSE)))</f>
        <v>0</v>
      </c>
      <c r="J104" s="52" t="str">
        <f>IF(ISBLANK(VLOOKUP(TRIM(B104),ALL!$B$1:$U$1591,7,FALSE)),"",IF(ISERROR(VLOOKUP(TRIM(B104),ALL!$B$1:$U$1591,7,FALSE))," ",VLOOKUP(TRIM(B104),ALL!$B$1:$U$1591,7,FALSE)))</f>
        <v/>
      </c>
      <c r="K104" s="52" t="str">
        <f>IF(ISBLANK(VLOOKUP(TRIM(B104),ALL!$B$1:$U$1591,8,FALSE)),"",IF(ISERROR(VLOOKUP(TRIM(B104),ALL!$B$1:$U$1591,8,FALSE))," ",VLOOKUP(TRIM(B104),ALL!$B$1:$U$1591,8,FALSE)))</f>
        <v/>
      </c>
      <c r="L104" s="52" t="str">
        <f>IF(ISBLANK(VLOOKUP(TRIM(B104),ALL!$B$1:$U$1591,9,FALSE)),"",IF(ISERROR(VLOOKUP(TRIM(B104),ALL!$B$1:$U$1591,9,FALSE))," ",VLOOKUP(TRIM(B104),ALL!$B$1:$U$1591,9,FALSE)))</f>
        <v/>
      </c>
      <c r="M104" s="52" t="str">
        <f>IF(ISBLANK(VLOOKUP(TRIM(B104),ALL!$B$1:$U$1591,10,FALSE)),"",IF(ISERROR(VLOOKUP(TRIM(B104),ALL!$B$1:$U$1591,10,FALSE))," ",VLOOKUP(TRIM(B104),ALL!$B$1:$U$1591,10,FALSE)))</f>
        <v/>
      </c>
      <c r="N104"/>
      <c r="O104"/>
      <c r="P104"/>
      <c r="Q104"/>
      <c r="R104"/>
      <c r="S104"/>
      <c r="AA104"/>
      <c r="AB104"/>
    </row>
    <row r="105" spans="1:28">
      <c r="A105" s="52" t="str">
        <f>IF(ISERROR(VLOOKUP(TRIM(B105),ALL!$B$1:$T$1591,3,FALSE)),"(unc)",VLOOKUP(TRIM(B105),ALL!$B$1:$T$1591,3,FALSE))</f>
        <v>LE $</v>
      </c>
      <c r="B105" s="215" t="s">
        <v>5058</v>
      </c>
      <c r="C105" s="11" t="s">
        <v>4337</v>
      </c>
      <c r="D105" s="85">
        <f>VLOOKUP(TRIM(B105),BirthdateDraft!$B$1:$O$5859,2,FALSE)</f>
        <v>34014</v>
      </c>
      <c r="E105" s="86" t="str">
        <f>VLOOKUP(TRIM(B105),BirthdateDraft!$B$1:$O$9859,3,FALSE)</f>
        <v>14/1 (1)</v>
      </c>
      <c r="F105" s="52" t="str">
        <f>IF(ISERROR(VLOOKUP(TRIM(B105),ALL!$B$1:$T$1591,2,FALSE)),"",IF(ISERROR(VLOOKUP(TRIM(B105),ALL!$B$1:$T$1591,2,FALSE))," ",VLOOKUP(TRIM(B105),ALL!$B$1:$T$1591,2,FALSE)))</f>
        <v>SEN</v>
      </c>
      <c r="G105" s="52" t="str">
        <f>IF(ISBLANK(VLOOKUP(TRIM(B105),ALL!$B$1:$U$1591,4,FALSE)),"",IF(ISERROR(VLOOKUP(TRIM(B105),ALL!$B$1:$U$1591,4,FALSE))," ",VLOOKUP(TRIM(B105),ALL!$B$1:$U$1591,4,FALSE)))</f>
        <v>6</v>
      </c>
      <c r="H105" s="52" t="str">
        <f>IF(ISBLANK(VLOOKUP(TRIM(B105),ALL!$B$1:$U$1591,5,FALSE)),"",IF(ISERROR(VLOOKUP(TRIM(B105),ALL!$B$1:$U$1591,5,FALSE))," ",VLOOKUP(TRIM(B105),ALL!$B$1:$U$1591,5,FALSE)))</f>
        <v/>
      </c>
      <c r="I105" s="52">
        <f>IF(ISBLANK(VLOOKUP(TRIM(B105),ALL!$B$1:$U$1591,6,FALSE)),"",IF(ISERROR(VLOOKUP(TRIM(B105),ALL!$B$1:$U$1591,6,FALSE))," ", VLOOKUP(TRIM(B105),ALL!$B$1:$U$1591,6,FALSE)))</f>
        <v>4</v>
      </c>
      <c r="J105" s="52" t="str">
        <f>IF(ISBLANK(VLOOKUP(TRIM(B105),ALL!$B$1:$U$1591,7,FALSE)),"",IF(ISERROR(VLOOKUP(TRIM(B105),ALL!$B$1:$U$1591,7,FALSE))," ",VLOOKUP(TRIM(B105),ALL!$B$1:$U$1591,7,FALSE)))</f>
        <v/>
      </c>
      <c r="K105" s="52" t="str">
        <f>IF(ISBLANK(VLOOKUP(TRIM(B105),ALL!$B$1:$U$1591,8,FALSE)),"",IF(ISERROR(VLOOKUP(TRIM(B105),ALL!$B$1:$U$1591,8,FALSE))," ",VLOOKUP(TRIM(B105),ALL!$B$1:$U$1591,8,FALSE)))</f>
        <v/>
      </c>
      <c r="L105" s="52" t="str">
        <f>IF(ISBLANK(VLOOKUP(TRIM(B105),ALL!$B$1:$U$1591,9,FALSE)),"",IF(ISERROR(VLOOKUP(TRIM(B105),ALL!$B$1:$U$1591,9,FALSE))," ",VLOOKUP(TRIM(B105),ALL!$B$1:$U$1591,9,FALSE)))</f>
        <v/>
      </c>
      <c r="M105" s="52" t="str">
        <f>IF(ISBLANK(VLOOKUP(TRIM(B105),ALL!$B$1:$U$1591,10,FALSE)),"",IF(ISERROR(VLOOKUP(TRIM(B105),ALL!$B$1:$U$1591,10,FALSE))," ",VLOOKUP(TRIM(B105),ALL!$B$1:$U$1591,10,FALSE)))</f>
        <v/>
      </c>
      <c r="N105"/>
      <c r="O105"/>
      <c r="P105"/>
      <c r="Q105"/>
      <c r="R105"/>
      <c r="S105"/>
      <c r="AA105"/>
      <c r="AB105"/>
    </row>
    <row r="106" spans="1:28">
      <c r="A106" s="52" t="str">
        <f>IF(ISERROR(VLOOKUP(TRIM(B106),ALL!$B$1:$T$1591,3,FALSE)),"(unc)",VLOOKUP(TRIM(B106),ALL!$B$1:$T$1591,3,FALSE))</f>
        <v>LE $</v>
      </c>
      <c r="B106" s="215" t="s">
        <v>935</v>
      </c>
      <c r="C106" s="11" t="s">
        <v>4337</v>
      </c>
      <c r="D106" s="85">
        <f>VLOOKUP(TRIM(B106),BirthdateDraft!$B$1:$O$5859,2,FALSE)</f>
        <v>32638</v>
      </c>
      <c r="E106" s="86" t="str">
        <f>VLOOKUP(TRIM(B106),BirthdateDraft!$B$1:$O$9859,3,FALSE)</f>
        <v>11/2</v>
      </c>
      <c r="F106" s="52" t="str">
        <f>IF(ISERROR(VLOOKUP(TRIM(B106),ALL!$B$1:$T$1591,2,FALSE)),"",IF(ISERROR(VLOOKUP(TRIM(B106),ALL!$B$1:$T$1591,2,FALSE))," ",VLOOKUP(TRIM(B106),ALL!$B$1:$T$1591,2,FALSE)))</f>
        <v>INA</v>
      </c>
      <c r="G106" s="52" t="str">
        <f>IF(ISBLANK(VLOOKUP(TRIM(B106),ALL!$B$1:$U$1591,4,FALSE)),"",IF(ISERROR(VLOOKUP(TRIM(B106),ALL!$B$1:$U$1591,4,FALSE))," ",VLOOKUP(TRIM(B106),ALL!$B$1:$U$1591,4,FALSE)))</f>
        <v>5</v>
      </c>
      <c r="H106" s="52" t="str">
        <f>IF(ISBLANK(VLOOKUP(TRIM(B106),ALL!$B$1:$U$1591,5,FALSE)),"",IF(ISERROR(VLOOKUP(TRIM(B106),ALL!$B$1:$U$1591,5,FALSE))," ",VLOOKUP(TRIM(B106),ALL!$B$1:$U$1591,5,FALSE)))</f>
        <v/>
      </c>
      <c r="I106" s="52">
        <f>IF(ISBLANK(VLOOKUP(TRIM(B106),ALL!$B$1:$U$1591,6,FALSE)),"",IF(ISERROR(VLOOKUP(TRIM(B106),ALL!$B$1:$U$1591,6,FALSE))," ", VLOOKUP(TRIM(B106),ALL!$B$1:$U$1591,6,FALSE)))</f>
        <v>6</v>
      </c>
      <c r="J106" s="52" t="str">
        <f>IF(ISBLANK(VLOOKUP(TRIM(B106),ALL!$B$1:$U$1591,7,FALSE)),"",IF(ISERROR(VLOOKUP(TRIM(B106),ALL!$B$1:$U$1591,7,FALSE))," ",VLOOKUP(TRIM(B106),ALL!$B$1:$U$1591,7,FALSE)))</f>
        <v/>
      </c>
      <c r="K106" s="52" t="str">
        <f>IF(ISBLANK(VLOOKUP(TRIM(B106),ALL!$B$1:$U$1591,8,FALSE)),"",IF(ISERROR(VLOOKUP(TRIM(B106),ALL!$B$1:$U$1591,8,FALSE))," ",VLOOKUP(TRIM(B106),ALL!$B$1:$U$1591,8,FALSE)))</f>
        <v/>
      </c>
      <c r="L106" s="52" t="str">
        <f>IF(ISBLANK(VLOOKUP(TRIM(B106),ALL!$B$1:$U$1591,9,FALSE)),"",IF(ISERROR(VLOOKUP(TRIM(B106),ALL!$B$1:$U$1591,9,FALSE))," ",VLOOKUP(TRIM(B106),ALL!$B$1:$U$1591,9,FALSE)))</f>
        <v/>
      </c>
      <c r="M106" s="52" t="str">
        <f>IF(ISBLANK(VLOOKUP(TRIM(B106),ALL!$B$1:$U$1591,10,FALSE)),"",IF(ISERROR(VLOOKUP(TRIM(B106),ALL!$B$1:$U$1591,10,FALSE))," ",VLOOKUP(TRIM(B106),ALL!$B$1:$U$1591,10,FALSE)))</f>
        <v/>
      </c>
      <c r="N106"/>
      <c r="O106"/>
      <c r="P106"/>
      <c r="Q106"/>
      <c r="R106"/>
      <c r="S106"/>
      <c r="AA106"/>
      <c r="AB106"/>
    </row>
    <row r="107" spans="1:28">
      <c r="A107" s="52" t="str">
        <f>IF(ISERROR(VLOOKUP(TRIM(B107),ALL!$B$1:$T$1591,3,FALSE)),"(unc)",VLOOKUP(TRIM(B107),ALL!$B$1:$T$1591,3,FALSE))</f>
        <v>RDT $</v>
      </c>
      <c r="B107" s="215" t="s">
        <v>4065</v>
      </c>
      <c r="C107" s="11" t="s">
        <v>3762</v>
      </c>
      <c r="D107" s="85">
        <f>VLOOKUP(TRIM(B107),BirthdateDraft!$B$1:$O$5859,2,FALSE)</f>
        <v>32862</v>
      </c>
      <c r="E107" s="86" t="str">
        <f>VLOOKUP(TRIM(B107),BirthdateDraft!$B$1:$O$9859,3,FALSE)</f>
        <v>13/1 (14)</v>
      </c>
      <c r="F107" s="52" t="str">
        <f>IF(ISERROR(VLOOKUP(TRIM(B107),ALL!$B$1:$T$1591,2,FALSE)),"",IF(ISERROR(VLOOKUP(TRIM(B107),ALL!$B$1:$T$1591,2,FALSE))," ",VLOOKUP(TRIM(B107),ALL!$B$1:$T$1591,2,FALSE)))</f>
        <v>BFA</v>
      </c>
      <c r="G107" s="52" t="str">
        <f>IF(ISBLANK(VLOOKUP(TRIM(B107),ALL!$B$1:$U$1591,4,FALSE)),"",IF(ISERROR(VLOOKUP(TRIM(B107),ALL!$B$1:$U$1591,4,FALSE))," ",VLOOKUP(TRIM(B107),ALL!$B$1:$U$1591,4,FALSE)))</f>
        <v>4</v>
      </c>
      <c r="H107" s="52" t="str">
        <f>IF(ISBLANK(VLOOKUP(TRIM(B107),ALL!$B$1:$U$1591,5,FALSE)),"",IF(ISERROR(VLOOKUP(TRIM(B107),ALL!$B$1:$U$1591,5,FALSE))," ",VLOOKUP(TRIM(B107),ALL!$B$1:$U$1591,5,FALSE)))</f>
        <v/>
      </c>
      <c r="I107" s="52">
        <f>IF(ISBLANK(VLOOKUP(TRIM(B107),ALL!$B$1:$U$1591,6,FALSE)),"",IF(ISERROR(VLOOKUP(TRIM(B107),ALL!$B$1:$U$1591,6,FALSE))," ", VLOOKUP(TRIM(B107),ALL!$B$1:$U$1591,6,FALSE)))</f>
        <v>3</v>
      </c>
      <c r="J107" s="52" t="str">
        <f>IF(ISBLANK(VLOOKUP(TRIM(B107),ALL!$B$1:$U$1591,7,FALSE)),"",IF(ISERROR(VLOOKUP(TRIM(B107),ALL!$B$1:$U$1591,7,FALSE))," ",VLOOKUP(TRIM(B107),ALL!$B$1:$U$1591,7,FALSE)))</f>
        <v/>
      </c>
      <c r="K107" s="52" t="str">
        <f>IF(ISBLANK(VLOOKUP(TRIM(B107),ALL!$B$1:$U$1591,8,FALSE)),"",IF(ISERROR(VLOOKUP(TRIM(B107),ALL!$B$1:$U$1591,8,FALSE))," ",VLOOKUP(TRIM(B107),ALL!$B$1:$U$1591,8,FALSE)))</f>
        <v/>
      </c>
      <c r="L107" s="52" t="str">
        <f>IF(ISBLANK(VLOOKUP(TRIM(B107),ALL!$B$1:$U$1591,9,FALSE)),"",IF(ISERROR(VLOOKUP(TRIM(B107),ALL!$B$1:$U$1591,9,FALSE))," ",VLOOKUP(TRIM(B107),ALL!$B$1:$U$1591,9,FALSE)))</f>
        <v/>
      </c>
      <c r="M107" s="52" t="str">
        <f>IF(ISBLANK(VLOOKUP(TRIM(B107),ALL!$B$1:$U$1591,10,FALSE)),"",IF(ISERROR(VLOOKUP(TRIM(B107),ALL!$B$1:$U$1591,10,FALSE))," ",VLOOKUP(TRIM(B107),ALL!$B$1:$U$1591,10,FALSE)))</f>
        <v/>
      </c>
      <c r="N107"/>
      <c r="O107"/>
      <c r="P107"/>
      <c r="Q107"/>
      <c r="R107"/>
      <c r="S107"/>
      <c r="AA107"/>
      <c r="AB107"/>
    </row>
    <row r="108" spans="1:28">
      <c r="A108" s="52" t="str">
        <f>IF(ISERROR(VLOOKUP(TRIM(B108),ALL!$B$1:$T$1591,3,FALSE)),"(unc)",VLOOKUP(TRIM(B108),ALL!$B$1:$T$1591,3,FALSE))</f>
        <v>DT $</v>
      </c>
      <c r="B108" s="215" t="s">
        <v>1014</v>
      </c>
      <c r="C108" s="11" t="s">
        <v>3762</v>
      </c>
      <c r="D108" s="85">
        <f>VLOOKUP(TRIM(B108),BirthdateDraft!$B$1:$O$5859,2,FALSE)</f>
        <v>32950</v>
      </c>
      <c r="E108" s="86" t="str">
        <f>VLOOKUP(TRIM(B108),BirthdateDraft!$B$1:$O$9859,3,FALSE)</f>
        <v>11/1 (18)</v>
      </c>
      <c r="F108" s="52" t="str">
        <f>IF(ISERROR(VLOOKUP(TRIM(B108),ALL!$B$1:$T$1591,2,FALSE)),"",IF(ISERROR(VLOOKUP(TRIM(B108),ALL!$B$1:$T$1591,2,FALSE))," ",VLOOKUP(TRIM(B108),ALL!$B$1:$T$1591,2,FALSE)))</f>
        <v>BFA</v>
      </c>
      <c r="G108" s="52" t="str">
        <f>IF(ISBLANK(VLOOKUP(TRIM(B108),ALL!$B$1:$U$1591,4,FALSE)),"",IF(ISERROR(VLOOKUP(TRIM(B108),ALL!$B$1:$U$1591,4,FALSE))," ",VLOOKUP(TRIM(B108),ALL!$B$1:$U$1591,4,FALSE)))</f>
        <v>4</v>
      </c>
      <c r="H108" s="52" t="str">
        <f>IF(ISBLANK(VLOOKUP(TRIM(B108),ALL!$B$1:$U$1591,5,FALSE)),"",IF(ISERROR(VLOOKUP(TRIM(B108),ALL!$B$1:$U$1591,5,FALSE))," ",VLOOKUP(TRIM(B108),ALL!$B$1:$U$1591,5,FALSE)))</f>
        <v/>
      </c>
      <c r="I108" s="52">
        <f>IF(ISBLANK(VLOOKUP(TRIM(B108),ALL!$B$1:$U$1591,6,FALSE)),"",IF(ISERROR(VLOOKUP(TRIM(B108),ALL!$B$1:$U$1591,6,FALSE))," ", VLOOKUP(TRIM(B108),ALL!$B$1:$U$1591,6,FALSE)))</f>
        <v>0</v>
      </c>
      <c r="J108" s="52" t="str">
        <f>IF(ISBLANK(VLOOKUP(TRIM(B108),ALL!$B$1:$U$1591,7,FALSE)),"",IF(ISERROR(VLOOKUP(TRIM(B108),ALL!$B$1:$U$1591,7,FALSE))," ",VLOOKUP(TRIM(B108),ALL!$B$1:$U$1591,7,FALSE)))</f>
        <v/>
      </c>
      <c r="K108" s="52" t="str">
        <f>IF(ISBLANK(VLOOKUP(TRIM(B108),ALL!$B$1:$U$1591,8,FALSE)),"",IF(ISERROR(VLOOKUP(TRIM(B108),ALL!$B$1:$U$1591,8,FALSE))," ",VLOOKUP(TRIM(B108),ALL!$B$1:$U$1591,8,FALSE)))</f>
        <v/>
      </c>
      <c r="L108" s="52" t="str">
        <f>IF(ISBLANK(VLOOKUP(TRIM(B108),ALL!$B$1:$U$1591,9,FALSE)),"",IF(ISERROR(VLOOKUP(TRIM(B108),ALL!$B$1:$U$1591,9,FALSE))," ",VLOOKUP(TRIM(B108),ALL!$B$1:$U$1591,9,FALSE)))</f>
        <v/>
      </c>
      <c r="M108" s="52" t="str">
        <f>IF(ISBLANK(VLOOKUP(TRIM(B108),ALL!$B$1:$U$1591,10,FALSE)),"",IF(ISERROR(VLOOKUP(TRIM(B108),ALL!$B$1:$U$1591,10,FALSE))," ",VLOOKUP(TRIM(B108),ALL!$B$1:$U$1591,10,FALSE)))</f>
        <v/>
      </c>
      <c r="N108"/>
      <c r="O108"/>
      <c r="P108"/>
      <c r="Q108"/>
      <c r="R108"/>
      <c r="S108"/>
      <c r="AA108"/>
      <c r="AB108"/>
    </row>
    <row r="109" spans="1:28">
      <c r="A109" s="52" t="str">
        <f>IF(ISERROR(VLOOKUP(TRIM(B109),ALL!$B$1:$T$1591,3,FALSE)),"(unc)",VLOOKUP(TRIM(B109),ALL!$B$1:$T$1591,3,FALSE))</f>
        <v>DT $</v>
      </c>
      <c r="B109" s="215" t="s">
        <v>5192</v>
      </c>
      <c r="C109" s="11" t="s">
        <v>3762</v>
      </c>
      <c r="D109" s="85">
        <f>VLOOKUP(TRIM(B109),BirthdateDraft!$B$1:$O$5859,2,FALSE)</f>
        <v>33636</v>
      </c>
      <c r="E109" s="86" t="str">
        <f>VLOOKUP(TRIM(B109),BirthdateDraft!$B$1:$O$9859,3,FALSE)</f>
        <v>15/FA</v>
      </c>
      <c r="F109" s="52" t="str">
        <f>IF(ISERROR(VLOOKUP(TRIM(B109),ALL!$B$1:$T$1591,2,FALSE)),"",IF(ISERROR(VLOOKUP(TRIM(B109),ALL!$B$1:$T$1591,2,FALSE))," ",VLOOKUP(TRIM(B109),ALL!$B$1:$T$1591,2,FALSE)))</f>
        <v>KCA</v>
      </c>
      <c r="G109" s="52" t="str">
        <f>IF(ISBLANK(VLOOKUP(TRIM(B109),ALL!$B$1:$U$1591,4,FALSE)),"",IF(ISERROR(VLOOKUP(TRIM(B109),ALL!$B$1:$U$1591,4,FALSE))," ",VLOOKUP(TRIM(B109),ALL!$B$1:$U$1591,4,FALSE)))</f>
        <v>0</v>
      </c>
      <c r="H109" s="52" t="str">
        <f>IF(ISBLANK(VLOOKUP(TRIM(B109),ALL!$B$1:$U$1591,5,FALSE)),"",IF(ISERROR(VLOOKUP(TRIM(B109),ALL!$B$1:$U$1591,5,FALSE))," ",VLOOKUP(TRIM(B109),ALL!$B$1:$U$1591,5,FALSE)))</f>
        <v/>
      </c>
      <c r="I109" s="52">
        <f>IF(ISBLANK(VLOOKUP(TRIM(B109),ALL!$B$1:$U$1591,6,FALSE)),"",IF(ISERROR(VLOOKUP(TRIM(B109),ALL!$B$1:$U$1591,6,FALSE))," ", VLOOKUP(TRIM(B109),ALL!$B$1:$U$1591,6,FALSE)))</f>
        <v>0</v>
      </c>
      <c r="J109" s="52" t="str">
        <f>IF(ISBLANK(VLOOKUP(TRIM(B109),ALL!$B$1:$U$1591,7,FALSE)),"",IF(ISERROR(VLOOKUP(TRIM(B109),ALL!$B$1:$U$1591,7,FALSE))," ",VLOOKUP(TRIM(B109),ALL!$B$1:$U$1591,7,FALSE)))</f>
        <v/>
      </c>
      <c r="K109" s="52" t="str">
        <f>IF(ISBLANK(VLOOKUP(TRIM(B109),ALL!$B$1:$U$1591,8,FALSE)),"",IF(ISERROR(VLOOKUP(TRIM(B109),ALL!$B$1:$U$1591,8,FALSE))," ",VLOOKUP(TRIM(B109),ALL!$B$1:$U$1591,8,FALSE)))</f>
        <v/>
      </c>
      <c r="L109" s="52" t="str">
        <f>IF(ISBLANK(VLOOKUP(TRIM(B109),ALL!$B$1:$U$1591,9,FALSE)),"",IF(ISERROR(VLOOKUP(TRIM(B109),ALL!$B$1:$U$1591,9,FALSE))," ",VLOOKUP(TRIM(B109),ALL!$B$1:$U$1591,9,FALSE)))</f>
        <v/>
      </c>
      <c r="M109" s="52" t="str">
        <f>IF(ISBLANK(VLOOKUP(TRIM(B109),ALL!$B$1:$U$1591,10,FALSE)),"",IF(ISERROR(VLOOKUP(TRIM(B109),ALL!$B$1:$U$1591,10,FALSE))," ",VLOOKUP(TRIM(B109),ALL!$B$1:$U$1591,10,FALSE)))</f>
        <v/>
      </c>
      <c r="N109"/>
      <c r="O109"/>
      <c r="P109"/>
      <c r="Q109"/>
      <c r="R109"/>
      <c r="S109"/>
      <c r="AA109"/>
      <c r="AB109"/>
    </row>
    <row r="110" spans="1:28">
      <c r="A110" s="52" t="str">
        <f>IF(ISERROR(VLOOKUP(TRIM(B110),ALL!$B$1:$T$1591,3,FALSE)),"(unc)",VLOOKUP(TRIM(B110),ALL!$B$1:$T$1591,3,FALSE))</f>
        <v>End $</v>
      </c>
      <c r="B110" s="215" t="s">
        <v>5584</v>
      </c>
      <c r="C110" s="11" t="s">
        <v>3762</v>
      </c>
      <c r="D110" s="85">
        <f>VLOOKUP(TRIM(B110),BirthdateDraft!$B$1:$O$5859,2,FALSE)</f>
        <v>33990</v>
      </c>
      <c r="E110" s="86" t="str">
        <f>VLOOKUP(TRIM(B110),BirthdateDraft!$B$1:$O$9859,3,FALSE)</f>
        <v>16/5</v>
      </c>
      <c r="F110" s="52" t="str">
        <f>IF(ISERROR(VLOOKUP(TRIM(B110),ALL!$B$1:$T$1591,2,FALSE)),"",IF(ISERROR(VLOOKUP(TRIM(B110),ALL!$B$1:$T$1591,2,FALSE))," ",VLOOKUP(TRIM(B110),ALL!$B$1:$T$1591,2,FALSE)))</f>
        <v>SFN</v>
      </c>
      <c r="G110" s="52" t="str">
        <f>IF(ISBLANK(VLOOKUP(TRIM(B110),ALL!$B$1:$U$1591,4,FALSE)),"",IF(ISERROR(VLOOKUP(TRIM(B110),ALL!$B$1:$U$1591,4,FALSE))," ",VLOOKUP(TRIM(B110),ALL!$B$1:$U$1591,4,FALSE)))</f>
        <v>4</v>
      </c>
      <c r="H110" s="52" t="str">
        <f>IF(ISBLANK(VLOOKUP(TRIM(B110),ALL!$B$1:$U$1591,5,FALSE)),"",IF(ISERROR(VLOOKUP(TRIM(B110),ALL!$B$1:$U$1591,5,FALSE))," ",VLOOKUP(TRIM(B110),ALL!$B$1:$U$1591,5,FALSE)))</f>
        <v/>
      </c>
      <c r="I110" s="52">
        <f>IF(ISBLANK(VLOOKUP(TRIM(B110),ALL!$B$1:$U$1591,6,FALSE)),"",IF(ISERROR(VLOOKUP(TRIM(B110),ALL!$B$1:$U$1591,6,FALSE))," ", VLOOKUP(TRIM(B110),ALL!$B$1:$U$1591,6,FALSE)))</f>
        <v>5</v>
      </c>
    </row>
    <row r="112" spans="1:28">
      <c r="A112" s="52"/>
      <c r="B112" s="215"/>
      <c r="C112" s="11"/>
      <c r="D112" s="85"/>
      <c r="E112" s="86"/>
      <c r="F112" s="52"/>
      <c r="G112" s="52"/>
      <c r="H112" s="52"/>
      <c r="I112" s="52"/>
      <c r="J112" s="52"/>
      <c r="K112" s="52"/>
      <c r="L112" s="52"/>
      <c r="M112" s="52"/>
      <c r="N112"/>
      <c r="O112"/>
      <c r="P112"/>
      <c r="Q112"/>
      <c r="R112"/>
      <c r="S112"/>
      <c r="AA112"/>
      <c r="AB112"/>
    </row>
    <row r="113" spans="1:28">
      <c r="A113" s="52" t="str">
        <f>IF(ISERROR(VLOOKUP(TRIM(B113),ALL!$B$1:$T$1591,3,FALSE)),"(unc)",VLOOKUP(TRIM(B113),ALL!$B$1:$T$1591,3,FALSE))</f>
        <v>MLB</v>
      </c>
      <c r="B113" s="215" t="s">
        <v>6840</v>
      </c>
      <c r="C113" s="11" t="s">
        <v>4337</v>
      </c>
      <c r="D113" s="85">
        <f>VLOOKUP(TRIM(B113),BirthdateDraft!$B$1:$O$5859,2,FALSE)</f>
        <v>35388</v>
      </c>
      <c r="E113" s="86" t="str">
        <f>VLOOKUP(TRIM(B113),BirthdateDraft!$B$1:$O$9859,3,FALSE)</f>
        <v>18/3</v>
      </c>
      <c r="F113" s="52" t="str">
        <f>IF(ISERROR(VLOOKUP(TRIM(B113),ALL!$B$1:$T$1591,2,FALSE)),"",IF(ISERROR(VLOOKUP(TRIM(B113),ALL!$B$1:$T$1591,2,FALSE))," ",VLOOKUP(TRIM(B113),ALL!$B$1:$T$1591,2,FALSE)))</f>
        <v>SFN</v>
      </c>
      <c r="G113" s="52" t="str">
        <f>IF(ISBLANK(VLOOKUP(TRIM(B113),ALL!$B$1:$U$1591,4,FALSE)),"",IF(ISERROR(VLOOKUP(TRIM(B113),ALL!$B$1:$U$1591,4,FALSE))," ",VLOOKUP(TRIM(B113),ALL!$B$1:$U$1591,4,FALSE)))</f>
        <v>6-4</v>
      </c>
      <c r="H113" s="52" t="str">
        <f>IF(ISBLANK(VLOOKUP(TRIM(B113),ALL!$B$1:$U$1591,5,FALSE)),"",IF(ISERROR(VLOOKUP(TRIM(B113),ALL!$B$1:$U$1591,5,FALSE))," ",VLOOKUP(TRIM(B113),ALL!$B$1:$U$1591,5,FALSE)))</f>
        <v/>
      </c>
      <c r="I113" s="52">
        <f>IF(ISBLANK(VLOOKUP(TRIM(B113),ALL!$B$1:$U$1591,6,FALSE)),"",IF(ISERROR(VLOOKUP(TRIM(B113),ALL!$B$1:$U$1591,6,FALSE))," ", VLOOKUP(TRIM(B113),ALL!$B$1:$U$1591,6,FALSE)))</f>
        <v>6</v>
      </c>
      <c r="J113" s="52"/>
      <c r="K113" s="52"/>
      <c r="L113" s="52" t="str">
        <f>IF(ISBLANK(VLOOKUP(TRIM(B113),ALL!$B$1:$U$1591,9,FALSE)),"",IF(ISERROR(VLOOKUP(TRIM(B113),ALL!$B$1:$U$1591,9,FALSE))," ",VLOOKUP(TRIM(B113),ALL!$B$1:$U$1591,9,FALSE)))</f>
        <v/>
      </c>
      <c r="M113" s="52" t="str">
        <f>IF(ISBLANK(VLOOKUP(TRIM(B113),ALL!$B$1:$U$1591,10,FALSE)),"",IF(ISERROR(VLOOKUP(TRIM(B113),ALL!$B$1:$U$1591,10,FALSE))," ",VLOOKUP(TRIM(B113),ALL!$B$1:$U$1591,10,FALSE)))</f>
        <v/>
      </c>
      <c r="N113"/>
      <c r="O113"/>
      <c r="P113"/>
      <c r="Q113"/>
      <c r="R113"/>
      <c r="S113"/>
      <c r="AA113"/>
      <c r="AB113"/>
    </row>
    <row r="114" spans="1:28">
      <c r="A114" s="52" t="str">
        <f>IF(ISERROR(VLOOKUP(TRIM(B114),ALL!$B$1:$T$1591,3,FALSE)),"(unc)",VLOOKUP(TRIM(B114),ALL!$B$1:$T$1591,3,FALSE))</f>
        <v>ILB</v>
      </c>
      <c r="B114" s="215" t="s">
        <v>4207</v>
      </c>
      <c r="C114" s="11" t="s">
        <v>4337</v>
      </c>
      <c r="D114" s="85">
        <f>VLOOKUP(TRIM(B114),BirthdateDraft!$B$1:$O$5859,2,FALSE)</f>
        <v>32869</v>
      </c>
      <c r="E114" s="86" t="str">
        <f>VLOOKUP(TRIM(B114),BirthdateDraft!$B$1:$O$9859,3,FALSE)</f>
        <v>13/6</v>
      </c>
      <c r="F114" s="52" t="str">
        <f>IF(ISERROR(VLOOKUP(TRIM(B114),ALL!$B$1:$T$1591,2,FALSE)),"",IF(ISERROR(VLOOKUP(TRIM(B114),ALL!$B$1:$T$1591,2,FALSE))," ",VLOOKUP(TRIM(B114),ALL!$B$1:$T$1591,2,FALSE)))</f>
        <v>PIA</v>
      </c>
      <c r="G114" s="52" t="str">
        <f>IF(ISBLANK(VLOOKUP(TRIM(B114),ALL!$B$1:$U$1591,4,FALSE)),"",IF(ISERROR(VLOOKUP(TRIM(B114),ALL!$B$1:$U$1591,4,FALSE))," ",VLOOKUP(TRIM(B114),ALL!$B$1:$U$1591,4,FALSE)))</f>
        <v>4-4</v>
      </c>
      <c r="H114" s="52" t="str">
        <f>IF(ISBLANK(VLOOKUP(TRIM(B114),ALL!$B$1:$U$1591,5,FALSE)),"",IF(ISERROR(VLOOKUP(TRIM(B114),ALL!$B$1:$U$1591,5,FALSE))," ",VLOOKUP(TRIM(B114),ALL!$B$1:$U$1591,5,FALSE)))</f>
        <v/>
      </c>
      <c r="I114" s="52">
        <f>IF(ISBLANK(VLOOKUP(TRIM(B114),ALL!$B$1:$U$1591,6,FALSE)),"",IF(ISERROR(VLOOKUP(TRIM(B114),ALL!$B$1:$U$1591,6,FALSE))," ", VLOOKUP(TRIM(B114),ALL!$B$1:$U$1591,6,FALSE)))</f>
        <v>5</v>
      </c>
      <c r="J114" s="52" t="str">
        <f>IF(ISBLANK(VLOOKUP(TRIM(B114),ALL!$B$1:$U$1591,7,FALSE)),"",IF(ISERROR(VLOOKUP(TRIM(B114),ALL!$B$1:$U$1591,7,FALSE))," ",VLOOKUP(TRIM(B114),ALL!$B$1:$U$1591,7,FALSE)))</f>
        <v/>
      </c>
      <c r="K114" s="52" t="str">
        <f>IF(ISBLANK(VLOOKUP(TRIM(B114),ALL!$B$1:$U$1591,8,FALSE)),"",IF(ISERROR(VLOOKUP(TRIM(B114),ALL!$B$1:$U$1591,8,FALSE))," ",VLOOKUP(TRIM(B114),ALL!$B$1:$U$1591,8,FALSE)))</f>
        <v/>
      </c>
      <c r="L114" s="52" t="str">
        <f>IF(ISBLANK(VLOOKUP(TRIM(B114),ALL!$B$1:$U$1591,9,FALSE)),"",IF(ISERROR(VLOOKUP(TRIM(B114),ALL!$B$1:$U$1591,9,FALSE))," ",VLOOKUP(TRIM(B114),ALL!$B$1:$U$1591,9,FALSE)))</f>
        <v/>
      </c>
      <c r="M114" s="52" t="str">
        <f>IF(ISBLANK(VLOOKUP(TRIM(B114),ALL!$B$1:$U$1591,10,FALSE)),"",IF(ISERROR(VLOOKUP(TRIM(B114),ALL!$B$1:$U$1591,10,FALSE))," ",VLOOKUP(TRIM(B114),ALL!$B$1:$U$1591,10,FALSE)))</f>
        <v/>
      </c>
      <c r="N114"/>
      <c r="O114"/>
      <c r="P114"/>
      <c r="Q114"/>
      <c r="R114"/>
      <c r="S114"/>
      <c r="AA114"/>
      <c r="AB114"/>
    </row>
    <row r="115" spans="1:28">
      <c r="A115" s="52" t="str">
        <f>IF(ISERROR(VLOOKUP(TRIM(B115),ALL!$B$1:$T$1591,3,FALSE)),"(unc)",VLOOKUP(TRIM(B115),ALL!$B$1:$T$1591,3,FALSE))</f>
        <v>LILB</v>
      </c>
      <c r="B115" s="215" t="s">
        <v>3912</v>
      </c>
      <c r="C115" s="11" t="s">
        <v>4337</v>
      </c>
      <c r="D115" s="85">
        <f>VLOOKUP(TRIM(B115),BirthdateDraft!$B$1:$O$5859,2,FALSE)</f>
        <v>33363</v>
      </c>
      <c r="E115" s="86" t="str">
        <f>VLOOKUP(TRIM(B115),BirthdateDraft!$B$1:$O$9859,3,FALSE)</f>
        <v>13/2</v>
      </c>
      <c r="F115" s="52" t="str">
        <f>IF(ISERROR(VLOOKUP(TRIM(B115),ALL!$B$1:$T$1591,2,FALSE)),"",IF(ISERROR(VLOOKUP(TRIM(B115),ALL!$B$1:$T$1591,2,FALSE))," ",VLOOKUP(TRIM(B115),ALL!$B$1:$T$1591,2,FALSE)))</f>
        <v>WAN</v>
      </c>
      <c r="G115" s="52" t="str">
        <f>IF(ISBLANK(VLOOKUP(TRIM(B115),ALL!$B$1:$U$1591,4,FALSE)),"",IF(ISERROR(VLOOKUP(TRIM(B115),ALL!$B$1:$U$1591,4,FALSE))," ",VLOOKUP(TRIM(B115),ALL!$B$1:$U$1591,4,FALSE)))</f>
        <v>4-0</v>
      </c>
      <c r="H115" s="52" t="str">
        <f>IF(ISBLANK(VLOOKUP(TRIM(B115),ALL!$B$1:$U$1591,5,FALSE)),"",IF(ISERROR(VLOOKUP(TRIM(B115),ALL!$B$1:$U$1591,5,FALSE))," ",VLOOKUP(TRIM(B115),ALL!$B$1:$U$1591,5,FALSE)))</f>
        <v/>
      </c>
      <c r="I115" s="52">
        <f>IF(ISBLANK(VLOOKUP(TRIM(B115),ALL!$B$1:$U$1591,6,FALSE)),"",IF(ISERROR(VLOOKUP(TRIM(B115),ALL!$B$1:$U$1591,6,FALSE))," ", VLOOKUP(TRIM(B115),ALL!$B$1:$U$1591,6,FALSE)))</f>
        <v>5</v>
      </c>
      <c r="J115" s="52" t="str">
        <f>IF(ISBLANK(VLOOKUP(TRIM(B115),ALL!$B$1:$U$1591,7,FALSE)),"",IF(ISERROR(VLOOKUP(TRIM(B115),ALL!$B$1:$U$1591,7,FALSE))," ",VLOOKUP(TRIM(B115),ALL!$B$1:$U$1591,7,FALSE)))</f>
        <v/>
      </c>
      <c r="K115" s="52" t="str">
        <f>IF(ISBLANK(VLOOKUP(TRIM(B115),ALL!$B$1:$U$1591,8,FALSE)),"",IF(ISERROR(VLOOKUP(TRIM(B115),ALL!$B$1:$U$1591,8,FALSE))," ",VLOOKUP(TRIM(B115),ALL!$B$1:$U$1591,8,FALSE)))</f>
        <v/>
      </c>
      <c r="L115" s="52" t="str">
        <f>IF(ISBLANK(VLOOKUP(TRIM(B115),ALL!$B$1:$U$1591,9,FALSE)),"",IF(ISERROR(VLOOKUP(TRIM(B115),ALL!$B$1:$U$1591,9,FALSE))," ",VLOOKUP(TRIM(B115),ALL!$B$1:$U$1591,9,FALSE)))</f>
        <v/>
      </c>
      <c r="M115" s="52" t="str">
        <f>IF(ISBLANK(VLOOKUP(TRIM(B115),ALL!$B$1:$U$1591,10,FALSE)),"",IF(ISERROR(VLOOKUP(TRIM(B115),ALL!$B$1:$U$1591,10,FALSE))," ",VLOOKUP(TRIM(B115),ALL!$B$1:$U$1591,10,FALSE)))</f>
        <v/>
      </c>
      <c r="N115"/>
      <c r="O115"/>
      <c r="P115"/>
      <c r="Q115"/>
      <c r="R115"/>
      <c r="S115"/>
      <c r="AA115"/>
      <c r="AB115"/>
    </row>
    <row r="116" spans="1:28" ht="15">
      <c r="A116" s="52" t="str">
        <f>IF(ISERROR(VLOOKUP(TRIM(B116),ALL!$B$1:$T$1591,3,FALSE)),"(unc)",VLOOKUP(TRIM(B116),ALL!$B$1:$T$1591,3,FALSE))</f>
        <v>OLB</v>
      </c>
      <c r="B116" s="443" t="s">
        <v>6173</v>
      </c>
      <c r="C116" s="11" t="s">
        <v>4337</v>
      </c>
      <c r="D116" s="85">
        <f>VLOOKUP(TRIM(B116),BirthdateDraft!$B$1:$O$5859,2,FALSE)</f>
        <v>34842</v>
      </c>
      <c r="E116" s="86" t="str">
        <f>VLOOKUP(TRIM(B116),BirthdateDraft!$B$1:$O$9859,3,FALSE)</f>
        <v>17/2</v>
      </c>
      <c r="F116" s="52" t="str">
        <f>IF(ISERROR(VLOOKUP(TRIM(B116),ALL!$B$1:$T$1591,2,FALSE)),"",IF(ISERROR(VLOOKUP(TRIM(B116),ALL!$B$1:$T$1591,2,FALSE))," ",VLOOKUP(TRIM(B116),ALL!$B$1:$T$1591,2,FALSE)))</f>
        <v>BAA</v>
      </c>
      <c r="G116" s="52" t="str">
        <f>IF(ISBLANK(VLOOKUP(TRIM(B116),ALL!$B$1:$U$1591,4,FALSE)),"",IF(ISERROR(VLOOKUP(TRIM(B116),ALL!$B$1:$U$1591,4,FALSE))," ",VLOOKUP(TRIM(B116),ALL!$B$1:$U$1591,4,FALSE)))</f>
        <v>4-0</v>
      </c>
      <c r="H116" s="52" t="str">
        <f>IF(ISBLANK(VLOOKUP(TRIM(B116),ALL!$B$1:$U$1591,5,FALSE)),"",IF(ISERROR(VLOOKUP(TRIM(B116),ALL!$B$1:$U$1591,5,FALSE))," ",VLOOKUP(TRIM(B116),ALL!$B$1:$U$1591,5,FALSE)))</f>
        <v/>
      </c>
      <c r="I116" s="52">
        <f>IF(ISBLANK(VLOOKUP(TRIM(B116),ALL!$B$1:$U$1591,6,FALSE)),"",IF(ISERROR(VLOOKUP(TRIM(B116),ALL!$B$1:$U$1591,6,FALSE))," ", VLOOKUP(TRIM(B116),ALL!$B$1:$U$1591,6,FALSE)))</f>
        <v>8</v>
      </c>
      <c r="J116" s="52"/>
      <c r="K116" s="52"/>
      <c r="L116" s="52"/>
      <c r="M116" s="52"/>
      <c r="N116"/>
      <c r="O116"/>
      <c r="P116"/>
      <c r="Q116"/>
      <c r="R116"/>
      <c r="S116"/>
      <c r="AA116"/>
      <c r="AB116"/>
    </row>
    <row r="117" spans="1:28">
      <c r="A117" s="52" t="str">
        <f>IF(ISERROR(VLOOKUP(TRIM(B117),ALL!$B$1:$T$1591,3,FALSE)),"(unc)",VLOOKUP(TRIM(B117),ALL!$B$1:$T$1591,3,FALSE))</f>
        <v>RLB</v>
      </c>
      <c r="B117" s="408" t="s">
        <v>7520</v>
      </c>
      <c r="C117" s="11" t="s">
        <v>4337</v>
      </c>
      <c r="D117" s="85">
        <f>VLOOKUP(TRIM(B117),BirthdateDraft!$B$1:$O$5859,2,FALSE)</f>
        <v>35305</v>
      </c>
      <c r="E117" s="86" t="str">
        <f>VLOOKUP(TRIM(B117),BirthdateDraft!$B$1:$O$9859,3,FALSE)</f>
        <v>19/3</v>
      </c>
      <c r="F117" s="52" t="str">
        <f>IF(ISERROR(VLOOKUP(TRIM(B117),ALL!$B$1:$T$1591,2,FALSE)),"",IF(ISERROR(VLOOKUP(TRIM(B117),ALL!$B$1:$T$1591,2,FALSE))," ",VLOOKUP(TRIM(B117),ALL!$B$1:$T$1591,2,FALSE)))</f>
        <v>JXA</v>
      </c>
      <c r="G117" s="52" t="str">
        <f>IF(ISBLANK(VLOOKUP(TRIM(B117),ALL!$B$1:$U$1591,4,FALSE)),"",IF(ISERROR(VLOOKUP(TRIM(B117),ALL!$B$1:$U$1591,4,FALSE))," ",VLOOKUP(TRIM(B117),ALL!$B$1:$U$1591,4,FALSE)))</f>
        <v>4-0</v>
      </c>
      <c r="H117" s="52" t="str">
        <f>IF(ISBLANK(VLOOKUP(TRIM(B117),ALL!$B$1:$U$1591,5,FALSE)),"",IF(ISERROR(VLOOKUP(TRIM(B117),ALL!$B$1:$U$1591,5,FALSE))," ",VLOOKUP(TRIM(B117),ALL!$B$1:$U$1591,5,FALSE)))</f>
        <v/>
      </c>
      <c r="I117" s="52">
        <f>IF(ISBLANK(VLOOKUP(TRIM(B117),ALL!$B$1:$U$1591,6,FALSE)),"",IF(ISERROR(VLOOKUP(TRIM(B117),ALL!$B$1:$U$1591,6,FALSE))," ", VLOOKUP(TRIM(B117),ALL!$B$1:$U$1591,6,FALSE)))</f>
        <v>0</v>
      </c>
      <c r="J117" s="52"/>
      <c r="K117" s="52"/>
      <c r="L117" s="52"/>
      <c r="M117" s="52"/>
      <c r="N117"/>
      <c r="O117"/>
      <c r="P117"/>
      <c r="Q117"/>
      <c r="R117"/>
      <c r="S117"/>
      <c r="AA117"/>
      <c r="AB117"/>
    </row>
    <row r="118" spans="1:28">
      <c r="A118" s="52" t="str">
        <f>IF(ISERROR(VLOOKUP(TRIM(B118),ALL!$B$1:$T$1591,3,FALSE)),"(unc)",VLOOKUP(TRIM(B118),ALL!$B$1:$T$1591,3,FALSE))</f>
        <v>RILB</v>
      </c>
      <c r="B118" s="215" t="s">
        <v>5182</v>
      </c>
      <c r="C118" s="11" t="s">
        <v>4337</v>
      </c>
      <c r="D118" s="85">
        <f>VLOOKUP(TRIM(B118),BirthdateDraft!$B$1:$O$5859,2,FALSE)</f>
        <v>34065</v>
      </c>
      <c r="E118" s="86" t="str">
        <f>VLOOKUP(TRIM(B118),BirthdateDraft!$B$1:$O$9859,3,FALSE)</f>
        <v>15/FA</v>
      </c>
      <c r="F118" s="52" t="str">
        <f>IF(ISERROR(VLOOKUP(TRIM(B118),ALL!$B$1:$T$1591,2,FALSE)),"",IF(ISERROR(VLOOKUP(TRIM(B118),ALL!$B$1:$T$1591,2,FALSE))," ",VLOOKUP(TRIM(B118),ALL!$B$1:$T$1591,2,FALSE)))</f>
        <v>NYA</v>
      </c>
      <c r="G118" s="52" t="str">
        <f>IF(ISBLANK(VLOOKUP(TRIM(B118),ALL!$B$1:$U$1591,4,FALSE)),"",IF(ISERROR(VLOOKUP(TRIM(B118),ALL!$B$1:$U$1591,4,FALSE))," ",VLOOKUP(TRIM(B118),ALL!$B$1:$U$1591,4,FALSE)))</f>
        <v>0-0</v>
      </c>
      <c r="H118" s="52" t="str">
        <f>IF(ISBLANK(VLOOKUP(TRIM(B118),ALL!$B$1:$U$1591,5,FALSE)),"",IF(ISERROR(VLOOKUP(TRIM(B118),ALL!$B$1:$U$1591,5,FALSE))," ",VLOOKUP(TRIM(B118),ALL!$B$1:$U$1591,5,FALSE)))</f>
        <v/>
      </c>
      <c r="I118" s="52">
        <f>IF(ISBLANK(VLOOKUP(TRIM(B118),ALL!$B$1:$U$1591,6,FALSE)),"",IF(ISERROR(VLOOKUP(TRIM(B118),ALL!$B$1:$U$1591,6,FALSE))," ", VLOOKUP(TRIM(B118),ALL!$B$1:$U$1591,6,FALSE)))</f>
        <v>5</v>
      </c>
      <c r="J118" s="52" t="str">
        <f>IF(ISBLANK(VLOOKUP(TRIM(B118),ALL!$B$1:$U$1591,7,FALSE)),"",IF(ISERROR(VLOOKUP(TRIM(B118),ALL!$B$1:$U$1591,7,FALSE))," ",VLOOKUP(TRIM(B118),ALL!$B$1:$U$1591,7,FALSE)))</f>
        <v/>
      </c>
      <c r="K118" s="52" t="str">
        <f>IF(ISBLANK(VLOOKUP(TRIM(B118),ALL!$B$1:$U$1591,8,FALSE)),"",IF(ISERROR(VLOOKUP(TRIM(B118),ALL!$B$1:$U$1591,8,FALSE))," ",VLOOKUP(TRIM(B118),ALL!$B$1:$U$1591,8,FALSE)))</f>
        <v/>
      </c>
      <c r="L118" s="52" t="str">
        <f>IF(ISBLANK(VLOOKUP(TRIM(B118),ALL!$B$1:$U$1591,9,FALSE)),"",IF(ISERROR(VLOOKUP(TRIM(B118),ALL!$B$1:$U$1591,9,FALSE))," ",VLOOKUP(TRIM(B118),ALL!$B$1:$U$1591,9,FALSE)))</f>
        <v/>
      </c>
      <c r="M118" s="52" t="str">
        <f>IF(ISBLANK(VLOOKUP(TRIM(B118),ALL!$B$1:$U$1591,10,FALSE)),"",IF(ISERROR(VLOOKUP(TRIM(B118),ALL!$B$1:$U$1591,10,FALSE))," ",VLOOKUP(TRIM(B118),ALL!$B$1:$U$1591,10,FALSE)))</f>
        <v/>
      </c>
      <c r="N118"/>
      <c r="O118"/>
      <c r="P118"/>
      <c r="Q118"/>
      <c r="R118"/>
      <c r="S118"/>
      <c r="AA118"/>
      <c r="AB118"/>
    </row>
    <row r="119" spans="1:28">
      <c r="A119" s="52" t="str">
        <f>IF(ISERROR(VLOOKUP(TRIM(B119),ALL!$B$1:$T$1591,3,FALSE)),"(unc)",VLOOKUP(TRIM(B119),ALL!$B$1:$T$1591,3,FALSE))</f>
        <v>OLB</v>
      </c>
      <c r="B119" s="215" t="s">
        <v>6851</v>
      </c>
      <c r="C119" s="11" t="s">
        <v>4337</v>
      </c>
      <c r="D119" s="85">
        <f>VLOOKUP(TRIM(B119),BirthdateDraft!$B$1:$O$5859,2,FALSE)</f>
        <v>34973</v>
      </c>
      <c r="E119" s="86" t="str">
        <f>VLOOKUP(TRIM(B119),BirthdateDraft!$B$1:$O$9859,3,FALSE)</f>
        <v>18/FA</v>
      </c>
      <c r="F119" s="52" t="str">
        <f>IF(ISERROR(VLOOKUP(TRIM(B119),ALL!$B$1:$T$1591,2,FALSE)),"",IF(ISERROR(VLOOKUP(TRIM(B119),ALL!$B$1:$T$1591,2,FALSE))," ",VLOOKUP(TRIM(B119),ALL!$B$1:$T$1591,2,FALSE)))</f>
        <v>TNA</v>
      </c>
      <c r="G119" s="52" t="str">
        <f>IF(ISBLANK(VLOOKUP(TRIM(B119),ALL!$B$1:$U$1591,4,FALSE)),"",IF(ISERROR(VLOOKUP(TRIM(B119),ALL!$B$1:$U$1591,4,FALSE))," ",VLOOKUP(TRIM(B119),ALL!$B$1:$U$1591,4,FALSE)))</f>
        <v>0-0</v>
      </c>
      <c r="H119" s="52" t="str">
        <f>IF(ISBLANK(VLOOKUP(TRIM(B119),ALL!$B$1:$U$1591,5,FALSE)),"",IF(ISERROR(VLOOKUP(TRIM(B119),ALL!$B$1:$U$1591,5,FALSE))," ",VLOOKUP(TRIM(B119),ALL!$B$1:$U$1591,5,FALSE)))</f>
        <v/>
      </c>
      <c r="I119" s="52">
        <f>IF(ISBLANK(VLOOKUP(TRIM(B119),ALL!$B$1:$U$1591,6,FALSE)),"",IF(ISERROR(VLOOKUP(TRIM(B119),ALL!$B$1:$U$1591,6,FALSE))," ", VLOOKUP(TRIM(B119),ALL!$B$1:$U$1591,6,FALSE)))</f>
        <v>4</v>
      </c>
      <c r="J119" s="52"/>
      <c r="K119" s="52"/>
      <c r="L119" s="52" t="str">
        <f>IF(ISBLANK(VLOOKUP(TRIM(B119),ALL!$B$1:$U$1591,9,FALSE)),"",IF(ISERROR(VLOOKUP(TRIM(B119),ALL!$B$1:$U$1591,9,FALSE))," ",VLOOKUP(TRIM(B119),ALL!$B$1:$U$1591,9,FALSE)))</f>
        <v/>
      </c>
      <c r="M119" s="52" t="str">
        <f>IF(ISBLANK(VLOOKUP(TRIM(B119),ALL!$B$1:$U$1591,10,FALSE)),"",IF(ISERROR(VLOOKUP(TRIM(B119),ALL!$B$1:$U$1591,10,FALSE))," ",VLOOKUP(TRIM(B119),ALL!$B$1:$U$1591,10,FALSE)))</f>
        <v/>
      </c>
      <c r="N119"/>
      <c r="O119"/>
      <c r="P119"/>
      <c r="Q119"/>
      <c r="R119"/>
      <c r="S119"/>
      <c r="AA119"/>
      <c r="AB119"/>
    </row>
    <row r="120" spans="1:28">
      <c r="A120" s="52" t="str">
        <f>IF(ISERROR(VLOOKUP(TRIM(B120),ALL!$B$1:$T$1591,3,FALSE)),"(unc)",VLOOKUP(TRIM(B120),ALL!$B$1:$T$1591,3,FALSE))</f>
        <v>LB</v>
      </c>
      <c r="B120" s="215" t="s">
        <v>5650</v>
      </c>
      <c r="C120" s="11" t="s">
        <v>4337</v>
      </c>
      <c r="D120" s="85">
        <f>VLOOKUP(TRIM(B120),BirthdateDraft!$B$1:$O$5859,2,FALSE)</f>
        <v>34383</v>
      </c>
      <c r="E120" s="86" t="str">
        <f>VLOOKUP(TRIM(B120),BirthdateDraft!$B$1:$O$9859,3,FALSE)</f>
        <v>16/5</v>
      </c>
      <c r="F120" s="52" t="str">
        <f>IF(ISERROR(VLOOKUP(TRIM(B120),ALL!$B$1:$T$1591,2,FALSE)),"",IF(ISERROR(VLOOKUP(TRIM(B120),ALL!$B$1:$T$1591,2,FALSE))," ",VLOOKUP(TRIM(B120),ALL!$B$1:$T$1591,2,FALSE)))</f>
        <v>LAA</v>
      </c>
      <c r="G120" s="52" t="str">
        <f>IF(ISBLANK(VLOOKUP(TRIM(B120),ALL!$B$1:$U$1591,4,FALSE)),"",IF(ISERROR(VLOOKUP(TRIM(B120),ALL!$B$1:$U$1591,4,FALSE))," ",VLOOKUP(TRIM(B120),ALL!$B$1:$U$1591,4,FALSE)))</f>
        <v>0-0</v>
      </c>
      <c r="H120" s="52" t="str">
        <f>IF(ISBLANK(VLOOKUP(TRIM(B120),ALL!$B$1:$U$1591,5,FALSE)),"",IF(ISERROR(VLOOKUP(TRIM(B120),ALL!$B$1:$U$1591,5,FALSE))," ",VLOOKUP(TRIM(B120),ALL!$B$1:$U$1591,5,FALSE)))</f>
        <v/>
      </c>
      <c r="I120" s="52">
        <f>IF(ISBLANK(VLOOKUP(TRIM(B120),ALL!$B$1:$U$1591,6,FALSE)),"",IF(ISERROR(VLOOKUP(TRIM(B120),ALL!$B$1:$U$1591,6,FALSE))," ", VLOOKUP(TRIM(B120),ALL!$B$1:$U$1591,6,FALSE)))</f>
        <v>0</v>
      </c>
      <c r="J120" s="52" t="str">
        <f>IF(ISBLANK(VLOOKUP(TRIM(B120),ALL!$B$1:$U$1591,7,FALSE)),"",IF(ISERROR(VLOOKUP(TRIM(B120),ALL!$B$1:$U$1591,7,FALSE))," ",VLOOKUP(TRIM(B120),ALL!$B$1:$U$1591,7,FALSE)))</f>
        <v/>
      </c>
      <c r="K120" s="52" t="str">
        <f>IF(ISBLANK(VLOOKUP(TRIM(B120),ALL!$B$1:$U$1591,8,FALSE)),"",IF(ISERROR(VLOOKUP(TRIM(B120),ALL!$B$1:$U$1591,8,FALSE))," ",VLOOKUP(TRIM(B120),ALL!$B$1:$U$1591,8,FALSE)))</f>
        <v/>
      </c>
      <c r="L120" s="52" t="str">
        <f>IF(ISBLANK(VLOOKUP(TRIM(B120),ALL!$B$1:$U$1591,9,FALSE)),"",IF(ISERROR(VLOOKUP(TRIM(B120),ALL!$B$1:$U$1591,9,FALSE))," ",VLOOKUP(TRIM(B120),ALL!$B$1:$U$1591,9,FALSE)))</f>
        <v/>
      </c>
      <c r="M120" s="52" t="str">
        <f>IF(ISBLANK(VLOOKUP(TRIM(B120),ALL!$B$1:$U$1591,10,FALSE)),"",IF(ISERROR(VLOOKUP(TRIM(B120),ALL!$B$1:$U$1591,10,FALSE))," ",VLOOKUP(TRIM(B120),ALL!$B$1:$U$1591,10,FALSE)))</f>
        <v/>
      </c>
      <c r="N120"/>
      <c r="O120"/>
      <c r="P120"/>
      <c r="Q120"/>
      <c r="R120"/>
      <c r="S120"/>
      <c r="AA120"/>
      <c r="AB120"/>
    </row>
    <row r="122" spans="1:28">
      <c r="A122" s="52"/>
      <c r="B122" s="395"/>
      <c r="C122" s="11"/>
      <c r="D122" s="85"/>
      <c r="E122" s="86"/>
      <c r="F122" s="52"/>
      <c r="G122" s="52"/>
      <c r="H122" s="52"/>
      <c r="I122" s="52"/>
      <c r="J122" s="52"/>
      <c r="K122" s="52"/>
      <c r="L122" s="52"/>
      <c r="M122" s="52"/>
      <c r="N122"/>
      <c r="O122"/>
      <c r="P122"/>
      <c r="Q122"/>
      <c r="R122"/>
      <c r="S122"/>
      <c r="AA122"/>
      <c r="AB122"/>
    </row>
    <row r="123" spans="1:28">
      <c r="A123" s="52" t="str">
        <f>IF(ISERROR(VLOOKUP(TRIM(B123),ALL!$B$1:$T$1591,3,FALSE)),"(unc)",VLOOKUP(TRIM(B123),ALL!$B$1:$T$1591,3,FALSE))</f>
        <v>SS ^</v>
      </c>
      <c r="B123" s="215" t="s">
        <v>3003</v>
      </c>
      <c r="C123" s="11" t="s">
        <v>3762</v>
      </c>
      <c r="D123" s="85">
        <f>VLOOKUP(TRIM(B123),BirthdateDraft!$B$1:$O$5859,2,FALSE)</f>
        <v>32243</v>
      </c>
      <c r="E123" s="86" t="str">
        <f>VLOOKUP(TRIM(B123),BirthdateDraft!$B$1:$O$9859,3,FALSE)</f>
        <v>10/1 (20)</v>
      </c>
      <c r="F123" s="52" t="str">
        <f>IF(ISERROR(VLOOKUP(TRIM(B123),ALL!$B$1:$T$1591,2,FALSE)),"",IF(ISERROR(VLOOKUP(TRIM(B123),ALL!$B$1:$T$1591,2,FALSE))," ",VLOOKUP(TRIM(B123),ALL!$B$1:$T$1591,2,FALSE)))</f>
        <v>DNA</v>
      </c>
      <c r="G123" s="52" t="str">
        <f>IF(ISBLANK(VLOOKUP(TRIM(B123),ALL!$B$1:$U$1591,4,FALSE)),"",IF(ISERROR(VLOOKUP(TRIM(B123),ALL!$B$1:$U$1591,4,FALSE))," ",VLOOKUP(TRIM(B123),ALL!$B$1:$U$1591,4,FALSE)))</f>
        <v>5-5</v>
      </c>
      <c r="H123" s="52" t="str">
        <f>IF(ISBLANK(VLOOKUP(TRIM(B123),ALL!$B$1:$U$1591,5,FALSE)),"",IF(ISERROR(VLOOKUP(TRIM(B123),ALL!$B$1:$U$1591,5,FALSE))," ",VLOOKUP(TRIM(B123),ALL!$B$1:$U$1591,5,FALSE)))</f>
        <v/>
      </c>
      <c r="I123" s="52" t="str">
        <f>IF(ISBLANK(VLOOKUP(TRIM(B123),ALL!$B$1:$U$1591,6,FALSE)),"",IF(ISERROR(VLOOKUP(TRIM(B123),ALL!$B$1:$U$1591,6,FALSE))," ", VLOOKUP(TRIM(B123),ALL!$B$1:$U$1591,6,FALSE)))</f>
        <v/>
      </c>
      <c r="J123" s="52" t="str">
        <f>IF(ISBLANK(VLOOKUP(TRIM(B123),ALL!$B$1:$U$1591,7,FALSE)),"",IF(ISERROR(VLOOKUP(TRIM(B123),ALL!$B$1:$U$1591,7,FALSE))," ",VLOOKUP(TRIM(B123),ALL!$B$1:$U$1591,7,FALSE)))</f>
        <v/>
      </c>
      <c r="K123" s="52" t="str">
        <f>IF(ISBLANK(VLOOKUP(TRIM(B123),ALL!$B$1:$U$1591,8,FALSE)),"",IF(ISERROR(VLOOKUP(TRIM(B123),ALL!$B$1:$U$1591,8,FALSE))," ",VLOOKUP(TRIM(B123),ALL!$B$1:$U$1591,8,FALSE)))</f>
        <v/>
      </c>
      <c r="L123" s="52" t="str">
        <f>IF(ISBLANK(VLOOKUP(TRIM(B123),ALL!$B$1:$U$1591,9,FALSE)),"",IF(ISERROR(VLOOKUP(TRIM(B123),ALL!$B$1:$U$1591,9,FALSE))," ",VLOOKUP(TRIM(B123),ALL!$B$1:$U$1591,9,FALSE)))</f>
        <v/>
      </c>
      <c r="M123" s="52" t="str">
        <f>IF(ISBLANK(VLOOKUP(TRIM(B123),ALL!$B$1:$U$1591,10,FALSE)),"",IF(ISERROR(VLOOKUP(TRIM(B123),ALL!$B$1:$U$1591,10,FALSE))," ",VLOOKUP(TRIM(B123),ALL!$B$1:$U$1591,10,FALSE)))</f>
        <v/>
      </c>
      <c r="N123"/>
      <c r="O123"/>
      <c r="P123"/>
      <c r="Q123"/>
      <c r="R123"/>
      <c r="S123"/>
      <c r="AA123"/>
      <c r="AB123"/>
    </row>
    <row r="124" spans="1:28">
      <c r="A124" s="52" t="str">
        <f>IF(ISERROR(VLOOKUP(TRIM(B124),ALL!$B$1:$T$1591,3,FALSE)),"(unc)",VLOOKUP(TRIM(B124),ALL!$B$1:$T$1591,3,FALSE))</f>
        <v>FS ^</v>
      </c>
      <c r="B124" s="215" t="s">
        <v>6810</v>
      </c>
      <c r="C124" s="11" t="s">
        <v>3762</v>
      </c>
      <c r="D124" s="85">
        <f>VLOOKUP(TRIM(B124),BirthdateDraft!$B$1:$O$5859,2,FALSE)</f>
        <v>32965</v>
      </c>
      <c r="E124" s="86" t="str">
        <f>VLOOKUP(TRIM(B124),BirthdateDraft!$B$1:$O$9859,3,FALSE)</f>
        <v>12/FA</v>
      </c>
      <c r="F124" s="52" t="str">
        <f>IF(ISERROR(VLOOKUP(TRIM(B124),ALL!$B$1:$T$1591,2,FALSE)),"",IF(ISERROR(VLOOKUP(TRIM(B124),ALL!$B$1:$T$1591,2,FALSE))," ",VLOOKUP(TRIM(B124),ALL!$B$1:$T$1591,2,FALSE)))</f>
        <v>OAA</v>
      </c>
      <c r="G124" s="52" t="str">
        <f>IF(ISBLANK(VLOOKUP(TRIM(B124),ALL!$B$1:$U$1591,4,FALSE)),"",IF(ISERROR(VLOOKUP(TRIM(B124),ALL!$B$1:$U$1591,4,FALSE))," ",VLOOKUP(TRIM(B124),ALL!$B$1:$U$1591,4,FALSE)))</f>
        <v>4-4</v>
      </c>
      <c r="H124" s="52"/>
      <c r="I124" s="52"/>
      <c r="J124" s="52"/>
      <c r="K124" s="52"/>
      <c r="L124" s="52" t="str">
        <f>IF(ISBLANK(VLOOKUP(TRIM(B124),ALL!$B$1:$U$1591,9,FALSE)),"",IF(ISERROR(VLOOKUP(TRIM(B124),ALL!$B$1:$U$1591,9,FALSE))," ",VLOOKUP(TRIM(B124),ALL!$B$1:$U$1591,9,FALSE)))</f>
        <v/>
      </c>
      <c r="M124" s="52" t="str">
        <f>IF(ISBLANK(VLOOKUP(TRIM(B124),ALL!$B$1:$U$1591,10,FALSE)),"",IF(ISERROR(VLOOKUP(TRIM(B124),ALL!$B$1:$U$1591,10,FALSE))," ",VLOOKUP(TRIM(B124),ALL!$B$1:$U$1591,10,FALSE)))</f>
        <v/>
      </c>
      <c r="N124"/>
      <c r="O124"/>
      <c r="P124"/>
      <c r="Q124"/>
      <c r="R124"/>
      <c r="S124"/>
      <c r="AA124"/>
      <c r="AB124"/>
    </row>
    <row r="125" spans="1:28">
      <c r="A125" s="52" t="str">
        <f>IF(ISERROR(VLOOKUP(TRIM(B125),ALL!$B$1:$T$1591,3,FALSE)),"(unc)",VLOOKUP(TRIM(B125),ALL!$B$1:$T$1591,3,FALSE))</f>
        <v>RCB ^</v>
      </c>
      <c r="B125" s="406" t="s">
        <v>5625</v>
      </c>
      <c r="C125" s="11" t="s">
        <v>3762</v>
      </c>
      <c r="D125" s="85">
        <f>VLOOKUP(TRIM(B125),BirthdateDraft!$B$1:$O$5859,2,FALSE)</f>
        <v>34752</v>
      </c>
      <c r="E125" s="86" t="str">
        <f>VLOOKUP(TRIM(B125),BirthdateDraft!$B$1:$O$9859,3,FALSE)</f>
        <v>16/3</v>
      </c>
      <c r="F125" s="52" t="str">
        <f>IF(ISERROR(VLOOKUP(TRIM(B125),ALL!$B$1:$T$1591,2,FALSE)),"",IF(ISERROR(VLOOKUP(TRIM(B125),ALL!$B$1:$T$1591,2,FALSE))," ",VLOOKUP(TRIM(B125),ALL!$B$1:$T$1591,2,FALSE)))</f>
        <v>OAA</v>
      </c>
      <c r="G125" s="52" t="str">
        <f>IF(ISBLANK(VLOOKUP(TRIM(B125),ALL!$B$1:$U$1591,4,FALSE)),"",IF(ISERROR(VLOOKUP(TRIM(B125),ALL!$B$1:$U$1591,4,FALSE))," ",VLOOKUP(TRIM(B125),ALL!$B$1:$U$1591,4,FALSE)))</f>
        <v>4</v>
      </c>
      <c r="H125" s="52" t="str">
        <f>IF(ISBLANK(VLOOKUP(TRIM(B125),ALL!$B$1:$U$1591,5,FALSE)),"",IF(ISERROR(VLOOKUP(TRIM(B125),ALL!$B$1:$U$1591,5,FALSE))," ",VLOOKUP(TRIM(B125),ALL!$B$1:$U$1591,5,FALSE)))</f>
        <v/>
      </c>
      <c r="I125" s="52"/>
      <c r="J125" s="52"/>
      <c r="K125" s="52"/>
      <c r="L125" s="52"/>
      <c r="M125" s="52"/>
      <c r="N125"/>
      <c r="O125"/>
      <c r="P125"/>
      <c r="Q125"/>
      <c r="R125"/>
      <c r="S125"/>
      <c r="AA125"/>
      <c r="AB125"/>
    </row>
    <row r="126" spans="1:28">
      <c r="A126" s="52" t="str">
        <f>IF(ISERROR(VLOOKUP(TRIM(B126),ALL!$B$1:$T$1591,3,FALSE)),"(unc)",VLOOKUP(TRIM(B126),ALL!$B$1:$T$1591,3,FALSE))</f>
        <v>DB ^</v>
      </c>
      <c r="B126" s="408" t="s">
        <v>5652</v>
      </c>
      <c r="C126" s="11" t="s">
        <v>3762</v>
      </c>
      <c r="D126" s="85">
        <f>VLOOKUP(TRIM(B126),BirthdateDraft!$B$1:$O$5859,2,FALSE)</f>
        <v>34634</v>
      </c>
      <c r="E126" s="86" t="str">
        <f>VLOOKUP(TRIM(B126),BirthdateDraft!$B$1:$O$9859,3,FALSE)</f>
        <v>16/5</v>
      </c>
      <c r="F126" s="52" t="str">
        <f>IF(ISERROR(VLOOKUP(TRIM(B126),ALL!$B$1:$T$1591,2,FALSE)),"",IF(ISERROR(VLOOKUP(TRIM(B126),ALL!$B$1:$T$1591,2,FALSE))," ",VLOOKUP(TRIM(B126),ALL!$B$1:$T$1591,2,FALSE)))</f>
        <v>LAN</v>
      </c>
      <c r="G126" s="52" t="str">
        <f>IF(ISBLANK(VLOOKUP(TRIM(B126),ALL!$B$1:$U$1591,4,FALSE)),"",IF(ISERROR(VLOOKUP(TRIM(B126),ALL!$B$1:$U$1591,4,FALSE))," ",VLOOKUP(TRIM(B126),ALL!$B$1:$U$1591,4,FALSE)))</f>
        <v>4-0</v>
      </c>
      <c r="H126" s="52" t="str">
        <f>IF(ISBLANK(VLOOKUP(TRIM(B126),ALL!$B$1:$U$1591,5,FALSE)),"",IF(ISERROR(VLOOKUP(TRIM(B126),ALL!$B$1:$U$1591,5,FALSE))," ",VLOOKUP(TRIM(B126),ALL!$B$1:$U$1591,5,FALSE)))</f>
        <v/>
      </c>
      <c r="I126" s="52"/>
      <c r="J126" s="52"/>
      <c r="K126" s="52"/>
      <c r="L126" s="52"/>
      <c r="M126" s="52"/>
      <c r="N126"/>
      <c r="O126"/>
      <c r="P126"/>
      <c r="Q126"/>
      <c r="R126"/>
      <c r="S126"/>
      <c r="AA126"/>
      <c r="AB126"/>
    </row>
    <row r="127" spans="1:28">
      <c r="A127" s="52" t="str">
        <f>IF(ISERROR(VLOOKUP(TRIM(B127),ALL!$B$1:$T$1591,3,FALSE)),"(unc)",VLOOKUP(TRIM(B127),ALL!$B$1:$T$1591,3,FALSE))</f>
        <v>DB ^</v>
      </c>
      <c r="B127" s="215" t="s">
        <v>135</v>
      </c>
      <c r="C127" s="11" t="s">
        <v>3762</v>
      </c>
      <c r="D127" s="85">
        <f>VLOOKUP(TRIM(B127),BirthdateDraft!$B$1:$O$5859,2,FALSE)</f>
        <v>32462</v>
      </c>
      <c r="E127" s="86" t="str">
        <f>VLOOKUP(TRIM(B127),BirthdateDraft!$B$1:$O$9859,3,FALSE)</f>
        <v>12/4</v>
      </c>
      <c r="F127" s="52" t="str">
        <f>IF(ISERROR(VLOOKUP(TRIM(B127),ALL!$B$1:$T$1591,2,FALSE)),"",IF(ISERROR(VLOOKUP(TRIM(B127),ALL!$B$1:$T$1591,2,FALSE))," ",VLOOKUP(TRIM(B127),ALL!$B$1:$T$1591,2,FALSE)))</f>
        <v>WAN</v>
      </c>
      <c r="G127" s="52" t="str">
        <f>IF(ISBLANK(VLOOKUP(TRIM(B127),ALL!$B$1:$U$1591,4,FALSE)),"",IF(ISERROR(VLOOKUP(TRIM(B127),ALL!$B$1:$U$1591,4,FALSE))," ",VLOOKUP(TRIM(B127),ALL!$B$1:$U$1591,4,FALSE)))</f>
        <v>0-0</v>
      </c>
      <c r="H127" s="52" t="str">
        <f>IF(ISBLANK(VLOOKUP(TRIM(B127),ALL!$B$1:$U$1591,5,FALSE)),"",IF(ISERROR(VLOOKUP(TRIM(B127),ALL!$B$1:$U$1591,5,FALSE))," ",VLOOKUP(TRIM(B127),ALL!$B$1:$U$1591,5,FALSE)))</f>
        <v/>
      </c>
      <c r="I127" s="52" t="str">
        <f>IF(ISBLANK(VLOOKUP(TRIM(B127),ALL!$B$1:$U$1591,6,FALSE)),"",IF(ISERROR(VLOOKUP(TRIM(B127),ALL!$B$1:$U$1591,6,FALSE))," ", VLOOKUP(TRIM(B127),ALL!$B$1:$U$1591,6,FALSE)))</f>
        <v/>
      </c>
      <c r="J127" s="52" t="str">
        <f>IF(ISBLANK(VLOOKUP(TRIM(B127),ALL!$B$1:$U$1591,7,FALSE)),"",IF(ISERROR(VLOOKUP(TRIM(B127),ALL!$B$1:$U$1591,7,FALSE))," ",VLOOKUP(TRIM(B127),ALL!$B$1:$U$1591,7,FALSE)))</f>
        <v/>
      </c>
      <c r="K127" s="52" t="str">
        <f>IF(ISBLANK(VLOOKUP(TRIM(B127),ALL!$B$1:$U$1591,8,FALSE)),"",IF(ISERROR(VLOOKUP(TRIM(B127),ALL!$B$1:$U$1591,8,FALSE))," ",VLOOKUP(TRIM(B127),ALL!$B$1:$U$1591,8,FALSE)))</f>
        <v/>
      </c>
      <c r="L127" s="52" t="str">
        <f>IF(ISBLANK(VLOOKUP(TRIM(B127),ALL!$B$1:$U$1591,9,FALSE)),"",IF(ISERROR(VLOOKUP(TRIM(B127),ALL!$B$1:$U$1591,9,FALSE))," ",VLOOKUP(TRIM(B127),ALL!$B$1:$U$1591,9,FALSE)))</f>
        <v/>
      </c>
      <c r="M127" s="52" t="str">
        <f>IF(ISBLANK(VLOOKUP(TRIM(B127),ALL!$B$1:$U$1591,10,FALSE)),"",IF(ISERROR(VLOOKUP(TRIM(B127),ALL!$B$1:$U$1591,10,FALSE))," ",VLOOKUP(TRIM(B127),ALL!$B$1:$U$1591,10,FALSE)))</f>
        <v/>
      </c>
      <c r="N127"/>
      <c r="O127"/>
      <c r="P127"/>
      <c r="Q127"/>
      <c r="R127"/>
      <c r="S127"/>
      <c r="AA127"/>
      <c r="AB127"/>
    </row>
    <row r="128" spans="1:28">
      <c r="A128" s="52" t="str">
        <f>IF(ISERROR(VLOOKUP(TRIM(B128),ALL!$B$1:$T$1591,3,FALSE)),"(unc)",VLOOKUP(TRIM(B128),ALL!$B$1:$T$1591,3,FALSE))</f>
        <v>S ^ OLB</v>
      </c>
      <c r="B128" s="215" t="s">
        <v>4541</v>
      </c>
      <c r="C128" s="11" t="s">
        <v>4337</v>
      </c>
      <c r="D128" s="85">
        <f>VLOOKUP(TRIM(B128),BirthdateDraft!$B$1:$O$5859,2,FALSE)</f>
        <v>32937</v>
      </c>
      <c r="E128" s="86" t="str">
        <f>VLOOKUP(TRIM(B128),BirthdateDraft!$B$1:$O$9859,3,FALSE)</f>
        <v>14/FA</v>
      </c>
      <c r="F128" s="52" t="str">
        <f>IF(ISERROR(VLOOKUP(TRIM(B128),ALL!$B$1:$T$1591,2,FALSE)),"",IF(ISERROR(VLOOKUP(TRIM(B128),ALL!$B$1:$T$1591,2,FALSE))," ",VLOOKUP(TRIM(B128),ALL!$B$1:$T$1591,2,FALSE)))</f>
        <v>KCA</v>
      </c>
      <c r="G128" s="52" t="str">
        <f>IF(ISBLANK(VLOOKUP(TRIM(B128),ALL!$B$1:$U$1591,4,FALSE)),"",IF(ISERROR(VLOOKUP(TRIM(B128),ALL!$B$1:$U$1591,4,FALSE))," ",VLOOKUP(TRIM(B128),ALL!$B$1:$U$1591,4,FALSE)))</f>
        <v>0-0</v>
      </c>
      <c r="H128" s="52" t="str">
        <f>IF(ISBLANK(VLOOKUP(TRIM(B128),ALL!$B$1:$U$1591,5,FALSE)),"",IF(ISERROR(VLOOKUP(TRIM(B128),ALL!$B$1:$U$1591,5,FALSE))," ",VLOOKUP(TRIM(B128),ALL!$B$1:$U$1591,5,FALSE)))</f>
        <v>0-0</v>
      </c>
      <c r="I128" s="52" t="str">
        <f>IF(ISBLANK(VLOOKUP(TRIM(B128),ALL!$B$1:$U$1591,6,FALSE)),"",IF(ISERROR(VLOOKUP(TRIM(B128),ALL!$B$1:$U$1591,6,FALSE))," ", VLOOKUP(TRIM(B128),ALL!$B$1:$U$1591,6,FALSE)))</f>
        <v/>
      </c>
      <c r="J128" s="52" t="str">
        <f>IF(ISBLANK(VLOOKUP(TRIM(B128),ALL!$B$1:$U$1591,7,FALSE)),"",IF(ISERROR(VLOOKUP(TRIM(B128),ALL!$B$1:$U$1591,7,FALSE))," ",VLOOKUP(TRIM(B128),ALL!$B$1:$U$1591,7,FALSE)))</f>
        <v/>
      </c>
      <c r="K128" s="52" t="str">
        <f>IF(ISBLANK(VLOOKUP(TRIM(B128),ALL!$B$1:$U$1591,8,FALSE)),"",IF(ISERROR(VLOOKUP(TRIM(B128),ALL!$B$1:$U$1591,8,FALSE))," ",VLOOKUP(TRIM(B128),ALL!$B$1:$U$1591,8,FALSE)))</f>
        <v/>
      </c>
      <c r="L128" s="52" t="str">
        <f>IF(ISBLANK(VLOOKUP(TRIM(B128),ALL!$B$1:$U$1591,9,FALSE)),"",IF(ISERROR(VLOOKUP(TRIM(B128),ALL!$B$1:$U$1591,9,FALSE))," ",VLOOKUP(TRIM(B128),ALL!$B$1:$U$1591,9,FALSE)))</f>
        <v/>
      </c>
      <c r="M128" s="52" t="str">
        <f>IF(ISBLANK(VLOOKUP(TRIM(B128),ALL!$B$1:$U$1591,10,FALSE)),"",IF(ISERROR(VLOOKUP(TRIM(B128),ALL!$B$1:$U$1591,10,FALSE))," ",VLOOKUP(TRIM(B128),ALL!$B$1:$U$1591,10,FALSE)))</f>
        <v/>
      </c>
      <c r="N128"/>
      <c r="O128"/>
      <c r="P128"/>
      <c r="Q128"/>
      <c r="R128"/>
      <c r="S128"/>
      <c r="AA128"/>
      <c r="AB128"/>
    </row>
    <row r="129" spans="1:33">
      <c r="A129" s="52" t="str">
        <f>IF(ISERROR(VLOOKUP(TRIM(B129),ALL!$B$1:$T$1591,3,FALSE)),"(unc)",VLOOKUP(TRIM(B129),ALL!$B$1:$T$1591,3,FALSE))</f>
        <v>DB ^</v>
      </c>
      <c r="B129" s="215" t="s">
        <v>5673</v>
      </c>
      <c r="C129" s="11" t="s">
        <v>3762</v>
      </c>
      <c r="D129" s="85">
        <f>VLOOKUP(TRIM(B129),BirthdateDraft!$B$1:$O$5859,2,FALSE)</f>
        <v>34540</v>
      </c>
      <c r="E129" s="86" t="str">
        <f>VLOOKUP(TRIM(B129),BirthdateDraft!$B$1:$O$9859,3,FALSE)</f>
        <v>16/FA</v>
      </c>
      <c r="F129" s="52" t="str">
        <f>IF(ISERROR(VLOOKUP(TRIM(B129),ALL!$B$1:$T$1591,2,FALSE)),"",IF(ISERROR(VLOOKUP(TRIM(B129),ALL!$B$1:$T$1591,2,FALSE))," ",VLOOKUP(TRIM(B129),ALL!$B$1:$T$1591,2,FALSE)))</f>
        <v>PHN</v>
      </c>
      <c r="G129" s="52" t="str">
        <f>IF(ISBLANK(VLOOKUP(TRIM(B129),ALL!$B$1:$U$1591,4,FALSE)),"",IF(ISERROR(VLOOKUP(TRIM(B129),ALL!$B$1:$U$1591,4,FALSE))," ",VLOOKUP(TRIM(B129),ALL!$B$1:$U$1591,4,FALSE)))</f>
        <v>0-0</v>
      </c>
      <c r="H129" s="52" t="str">
        <f>IF(ISBLANK(VLOOKUP(TRIM(B129),ALL!$B$1:$U$1591,5,FALSE)),"",IF(ISERROR(VLOOKUP(TRIM(B129),ALL!$B$1:$U$1591,5,FALSE))," ",VLOOKUP(TRIM(B129),ALL!$B$1:$U$1591,5,FALSE)))</f>
        <v/>
      </c>
      <c r="I129" s="52" t="str">
        <f>IF(ISBLANK(VLOOKUP(TRIM(B129),ALL!$B$1:$U$1591,6,FALSE)),"",IF(ISERROR(VLOOKUP(TRIM(B129),ALL!$B$1:$U$1591,6,FALSE))," ", VLOOKUP(TRIM(B129),ALL!$B$1:$U$1591,6,FALSE)))</f>
        <v/>
      </c>
      <c r="J129" s="52" t="str">
        <f>IF(ISBLANK(VLOOKUP(TRIM(B129),ALL!$B$1:$U$1591,7,FALSE)),"",IF(ISERROR(VLOOKUP(TRIM(B129),ALL!$B$1:$U$1591,7,FALSE))," ",VLOOKUP(TRIM(B129),ALL!$B$1:$U$1591,7,FALSE)))</f>
        <v/>
      </c>
      <c r="K129" s="52" t="str">
        <f>IF(ISBLANK(VLOOKUP(TRIM(B129),ALL!$B$1:$U$1591,8,FALSE)),"",IF(ISERROR(VLOOKUP(TRIM(B129),ALL!$B$1:$U$1591,8,FALSE))," ",VLOOKUP(TRIM(B129),ALL!$B$1:$U$1591,8,FALSE)))</f>
        <v/>
      </c>
      <c r="L129" s="52" t="str">
        <f>IF(ISBLANK(VLOOKUP(TRIM(B129),ALL!$B$1:$U$1591,9,FALSE)),"",IF(ISERROR(VLOOKUP(TRIM(B129),ALL!$B$1:$U$1591,9,FALSE))," ",VLOOKUP(TRIM(B129),ALL!$B$1:$U$1591,9,FALSE)))</f>
        <v/>
      </c>
      <c r="M129" s="52" t="str">
        <f>IF(ISBLANK(VLOOKUP(TRIM(B129),ALL!$B$1:$U$1591,10,FALSE)),"",IF(ISERROR(VLOOKUP(TRIM(B129),ALL!$B$1:$U$1591,10,FALSE))," ",VLOOKUP(TRIM(B129),ALL!$B$1:$U$1591,10,FALSE)))</f>
        <v/>
      </c>
      <c r="N129"/>
      <c r="O129"/>
      <c r="P129"/>
      <c r="Q129"/>
      <c r="R129"/>
      <c r="S129"/>
      <c r="AA129"/>
      <c r="AB129"/>
    </row>
    <row r="130" spans="1:33">
      <c r="A130" s="52" t="str">
        <f>IF(ISERROR(VLOOKUP(TRIM(B130),ALL!$B$1:$T$1591,3,FALSE)),"(unc)",VLOOKUP(TRIM(B130),ALL!$B$1:$T$1591,3,FALSE))</f>
        <v>DB ^</v>
      </c>
      <c r="B130" s="215" t="s">
        <v>6788</v>
      </c>
      <c r="C130" s="11" t="s">
        <v>3762</v>
      </c>
      <c r="D130" s="85">
        <f>VLOOKUP(TRIM(B130),BirthdateDraft!$B$1:$O$5859,2,FALSE)</f>
        <v>35517</v>
      </c>
      <c r="E130" s="86" t="str">
        <f>VLOOKUP(TRIM(B130),BirthdateDraft!$B$1:$O$9859,3,FALSE)</f>
        <v>18/FA</v>
      </c>
      <c r="F130" s="52" t="str">
        <f>IF(ISERROR(VLOOKUP(TRIM(B130),ALL!$B$1:$T$1591,2,FALSE)),"",IF(ISERROR(VLOOKUP(TRIM(B130),ALL!$B$1:$T$1591,2,FALSE))," ",VLOOKUP(TRIM(B130),ALL!$B$1:$T$1591,2,FALSE)))</f>
        <v>MIN</v>
      </c>
      <c r="G130" s="52" t="str">
        <f>IF(ISBLANK(VLOOKUP(TRIM(B130),ALL!$B$1:$U$1591,4,FALSE)),"",IF(ISERROR(VLOOKUP(TRIM(B130),ALL!$B$1:$U$1591,4,FALSE))," ",VLOOKUP(TRIM(B130),ALL!$B$1:$U$1591,4,FALSE)))</f>
        <v>0-0</v>
      </c>
      <c r="H130" s="52"/>
      <c r="I130" s="52"/>
      <c r="J130" s="52"/>
      <c r="K130" s="52"/>
      <c r="L130" s="52" t="str">
        <f>IF(ISBLANK(VLOOKUP(TRIM(B130),ALL!$B$1:$U$1591,9,FALSE)),"",IF(ISERROR(VLOOKUP(TRIM(B130),ALL!$B$1:$U$1591,9,FALSE))," ",VLOOKUP(TRIM(B130),ALL!$B$1:$U$1591,9,FALSE)))</f>
        <v/>
      </c>
      <c r="M130" s="52" t="str">
        <f>IF(ISBLANK(VLOOKUP(TRIM(B130),ALL!$B$1:$U$1591,10,FALSE)),"",IF(ISERROR(VLOOKUP(TRIM(B130),ALL!$B$1:$U$1591,10,FALSE))," ",VLOOKUP(TRIM(B130),ALL!$B$1:$U$1591,10,FALSE)))</f>
        <v/>
      </c>
      <c r="N130"/>
      <c r="O130"/>
      <c r="P130"/>
      <c r="Q130"/>
      <c r="R130"/>
      <c r="S130"/>
      <c r="AA130"/>
      <c r="AB130"/>
    </row>
    <row r="132" spans="1:33">
      <c r="A132" s="52"/>
      <c r="B132" s="215"/>
      <c r="C132" s="11"/>
      <c r="D132" s="85"/>
      <c r="E132" s="86"/>
      <c r="F132" s="52"/>
      <c r="G132" s="52"/>
      <c r="H132" s="52"/>
      <c r="I132" s="52"/>
      <c r="J132" s="52"/>
      <c r="K132" s="52"/>
      <c r="L132" s="52"/>
      <c r="M132" s="52"/>
      <c r="N132"/>
      <c r="O132"/>
      <c r="P132"/>
      <c r="Q132"/>
      <c r="R132"/>
      <c r="S132"/>
      <c r="AA132"/>
      <c r="AB132"/>
    </row>
    <row r="133" spans="1:33">
      <c r="A133" s="52" t="str">
        <f>IF(ISERROR(VLOOKUP(TRIM(B133),ALL!$B$1:$T$1591,3,FALSE)),"(unc)",VLOOKUP(TRIM(B133),ALL!$B$1:$T$1591,3,FALSE))</f>
        <v>KOR PR</v>
      </c>
      <c r="B133" s="215" t="s">
        <v>2208</v>
      </c>
      <c r="C133" s="11" t="s">
        <v>3762</v>
      </c>
      <c r="D133" s="85">
        <f>VLOOKUP(TRIM(B133),BirthdateDraft!$B$1:$O$5859,2,FALSE)</f>
        <v>32151</v>
      </c>
      <c r="E133" s="86" t="str">
        <f>VLOOKUP(TRIM(B133),BirthdateDraft!$B$1:$O$9859,3,FALSE)</f>
        <v>10/3</v>
      </c>
      <c r="F133" s="52" t="str">
        <f>IF(ISERROR(VLOOKUP(TRIM(B133),ALL!$B$1:$T$1591,2,FALSE)),"",IF(ISERROR(VLOOKUP(TRIM(B133),ALL!$B$1:$T$1591,2,FALSE))," ",VLOOKUP(TRIM(B133),ALL!$B$1:$T$1591,2,FALSE)))</f>
        <v>BFA</v>
      </c>
      <c r="G133" s="52" t="str">
        <f>IF(ISBLANK(VLOOKUP(TRIM(B133),ALL!$B$1:$U$1591,4,FALSE)),"",IF(ISERROR(VLOOKUP(TRIM(B133),ALL!$B$1:$U$1591,4,FALSE))," ",VLOOKUP(TRIM(B133),ALL!$B$1:$U$1591,4,FALSE)))</f>
        <v/>
      </c>
      <c r="H133" s="52" t="str">
        <f>IF(ISBLANK(VLOOKUP(TRIM(B133),ALL!$B$1:$U$1591,5,FALSE)),"",IF(ISERROR(VLOOKUP(TRIM(B133),ALL!$B$1:$U$1591,5,FALSE))," ",VLOOKUP(TRIM(B133),ALL!$B$1:$U$1591,5,FALSE)))</f>
        <v/>
      </c>
      <c r="I133" s="52" t="str">
        <f>IF(ISBLANK(VLOOKUP(TRIM(B133),ALL!$B$1:$U$1591,6,FALSE)),"",IF(ISERROR(VLOOKUP(TRIM(B133),ALL!$B$1:$U$1591,6,FALSE))," ", VLOOKUP(TRIM(B133),ALL!$B$1:$U$1591,6,FALSE)))</f>
        <v/>
      </c>
      <c r="J133" s="52" t="str">
        <f>IF(ISBLANK(VLOOKUP(TRIM(B133),ALL!$B$1:$U$1591,7,FALSE)),"",IF(ISERROR(VLOOKUP(TRIM(B133),ALL!$B$1:$U$1591,7,FALSE))," ",VLOOKUP(TRIM(B133),ALL!$B$1:$U$1591,7,FALSE)))</f>
        <v/>
      </c>
      <c r="K133" s="52" t="str">
        <f>IF(ISBLANK(VLOOKUP(TRIM(B133),ALL!$B$1:$U$1591,8,FALSE)),"",IF(ISERROR(VLOOKUP(TRIM(B133),ALL!$B$1:$U$1591,8,FALSE))," ",VLOOKUP(TRIM(B133),ALL!$B$1:$U$1591,8,FALSE)))</f>
        <v/>
      </c>
      <c r="L133" s="52" t="str">
        <f>IF(ISBLANK(VLOOKUP(TRIM(B133),ALL!$B$1:$U$1591,9,FALSE)),"",IF(ISERROR(VLOOKUP(TRIM(B133),ALL!$B$1:$U$1591,9,FALSE))," ",VLOOKUP(TRIM(B133),ALL!$B$1:$U$1591,9,FALSE)))</f>
        <v/>
      </c>
      <c r="M133" s="52" t="str">
        <f>IF(ISBLANK(VLOOKUP(TRIM(B133),ALL!$B$1:$U$1591,10,FALSE)),"",IF(ISERROR(VLOOKUP(TRIM(B133),ALL!$B$1:$U$1591,10,FALSE))," ",VLOOKUP(TRIM(B133),ALL!$B$1:$U$1591,10,FALSE)))</f>
        <v/>
      </c>
      <c r="N133"/>
      <c r="O133"/>
      <c r="P133"/>
      <c r="Q133"/>
      <c r="R133"/>
      <c r="S133"/>
      <c r="AA133"/>
      <c r="AB133"/>
    </row>
    <row r="134" spans="1:33">
      <c r="A134" s="52" t="str">
        <f>IF(ISERROR(VLOOKUP(TRIM(B134),ALL!$B$1:$T$1591,3,FALSE)),"(unc)",VLOOKUP(TRIM(B134),ALL!$B$1:$T$1591,3,FALSE))</f>
        <v>Punt</v>
      </c>
      <c r="B134" s="215" t="s">
        <v>3617</v>
      </c>
      <c r="C134" s="11" t="s">
        <v>3762</v>
      </c>
      <c r="D134" s="85">
        <f>VLOOKUP(TRIM(B134),BirthdateDraft!$B$1:$O$5859,2,FALSE)</f>
        <v>31460</v>
      </c>
      <c r="E134" s="86" t="str">
        <f>VLOOKUP(TRIM(B134),BirthdateDraft!$B$1:$O$9859,3,FALSE)</f>
        <v>08/FA</v>
      </c>
      <c r="F134" s="52" t="str">
        <f>IF(ISERROR(VLOOKUP(TRIM(B134),ALL!$B$1:$T$1591,2,FALSE)),"",IF(ISERROR(VLOOKUP(TRIM(B134),ALL!$B$1:$T$1591,2,FALSE))," ",VLOOKUP(TRIM(B134),ALL!$B$1:$T$1591,2,FALSE)))</f>
        <v>TNA</v>
      </c>
      <c r="G134" s="52" t="str">
        <f>IF(ISBLANK(VLOOKUP(TRIM(B134),ALL!$B$1:$U$1591,4,FALSE)),"",IF(ISERROR(VLOOKUP(TRIM(B134),ALL!$B$1:$U$1591,4,FALSE))," ",VLOOKUP(TRIM(B134),ALL!$B$1:$U$1591,4,FALSE)))</f>
        <v/>
      </c>
      <c r="H134" s="52" t="str">
        <f>IF(ISBLANK(VLOOKUP(TRIM(B134),ALL!$B$1:$U$1591,5,FALSE)),"",IF(ISERROR(VLOOKUP(TRIM(B134),ALL!$B$1:$U$1591,5,FALSE))," ",VLOOKUP(TRIM(B134),ALL!$B$1:$U$1591,5,FALSE)))</f>
        <v/>
      </c>
      <c r="I134" s="52" t="str">
        <f>IF(ISBLANK(VLOOKUP(TRIM(B134),ALL!$B$1:$U$1591,6,FALSE)),"",IF(ISERROR(VLOOKUP(TRIM(B134),ALL!$B$1:$U$1591,6,FALSE))," ", VLOOKUP(TRIM(B134),ALL!$B$1:$U$1591,6,FALSE)))</f>
        <v/>
      </c>
      <c r="J134" s="52" t="str">
        <f>IF(ISBLANK(VLOOKUP(TRIM(B134),ALL!$B$1:$U$1591,7,FALSE)),"",IF(ISERROR(VLOOKUP(TRIM(B134),ALL!$B$1:$U$1591,7,FALSE))," ",VLOOKUP(TRIM(B134),ALL!$B$1:$U$1591,7,FALSE)))</f>
        <v/>
      </c>
      <c r="K134" s="52" t="str">
        <f>IF(ISBLANK(VLOOKUP(TRIM(B134),ALL!$B$1:$U$1591,8,FALSE)),"",IF(ISERROR(VLOOKUP(TRIM(B134),ALL!$B$1:$U$1591,8,FALSE))," ",VLOOKUP(TRIM(B134),ALL!$B$1:$U$1591,8,FALSE)))</f>
        <v/>
      </c>
      <c r="L134" s="52" t="str">
        <f>IF(ISBLANK(VLOOKUP(TRIM(B134),ALL!$B$1:$U$1591,9,FALSE)),"",IF(ISERROR(VLOOKUP(TRIM(B134),ALL!$B$1:$U$1591,9,FALSE))," ",VLOOKUP(TRIM(B134),ALL!$B$1:$U$1591,9,FALSE)))</f>
        <v/>
      </c>
      <c r="M134" s="52" t="str">
        <f>IF(ISBLANK(VLOOKUP(TRIM(B134),ALL!$B$1:$U$1591,10,FALSE)),"",IF(ISERROR(VLOOKUP(TRIM(B134),ALL!$B$1:$U$1591,10,FALSE))," ",VLOOKUP(TRIM(B134),ALL!$B$1:$U$1591,10,FALSE)))</f>
        <v/>
      </c>
      <c r="N134"/>
      <c r="O134"/>
      <c r="P134"/>
      <c r="Q134"/>
      <c r="R134"/>
      <c r="S134"/>
      <c r="AA134"/>
      <c r="AB134"/>
    </row>
    <row r="135" spans="1:33" ht="15">
      <c r="A135" s="52" t="str">
        <f>IF(ISERROR(VLOOKUP(TRIM(B135),ALL!$B$1:$T$1591,3,FALSE)),"(unc)",VLOOKUP(TRIM(B135),ALL!$B$1:$T$1591,3,FALSE))</f>
        <v>PK</v>
      </c>
      <c r="B135" s="417" t="s">
        <v>7809</v>
      </c>
      <c r="C135" s="11" t="s">
        <v>3762</v>
      </c>
      <c r="D135" s="85">
        <f>VLOOKUP(TRIM(B135),BirthdateDraft!$B$1:$O$5859,2,FALSE)</f>
        <v>34408</v>
      </c>
      <c r="E135" s="86" t="str">
        <f>VLOOKUP(TRIM(B135),BirthdateDraft!$B$1:$O$9859,3,FALSE)</f>
        <v>19/5</v>
      </c>
      <c r="F135" s="52" t="str">
        <f>IF(ISERROR(VLOOKUP(TRIM(B135),ALL!$B$1:$T$1591,2,FALSE)),"",IF(ISERROR(VLOOKUP(TRIM(B135),ALL!$B$1:$T$1591,2,FALSE))," ",VLOOKUP(TRIM(B135),ALL!$B$1:$T$1591,2,FALSE)))</f>
        <v>TBN</v>
      </c>
      <c r="G135" s="44"/>
      <c r="H135" s="44"/>
      <c r="I135" s="44"/>
      <c r="J135" s="44"/>
      <c r="K135" s="44"/>
      <c r="L135" s="44"/>
      <c r="M135" s="44"/>
      <c r="N135" s="52"/>
      <c r="P135"/>
      <c r="S135"/>
      <c r="T135" s="2"/>
      <c r="U135" s="2"/>
      <c r="W135" s="2"/>
      <c r="X135" s="2"/>
      <c r="AA135"/>
      <c r="AB135"/>
      <c r="AF135" s="3"/>
      <c r="AG135" s="3"/>
    </row>
    <row r="136" spans="1:33" ht="18">
      <c r="A136" s="454" t="s">
        <v>8479</v>
      </c>
      <c r="B136" s="454"/>
      <c r="C136" s="454"/>
      <c r="D136" s="454"/>
      <c r="E136" s="454"/>
      <c r="F136" s="454"/>
      <c r="G136" s="454"/>
      <c r="H136" s="454"/>
      <c r="I136" s="454"/>
      <c r="J136" s="454"/>
      <c r="K136" s="454"/>
      <c r="L136" s="454"/>
      <c r="M136" s="456"/>
      <c r="P136" s="4"/>
      <c r="S136"/>
      <c r="T136" s="2"/>
      <c r="U136" s="2"/>
      <c r="W136" s="2"/>
      <c r="X136" s="2"/>
      <c r="AA136" s="2"/>
      <c r="AB136"/>
      <c r="AF136" s="3"/>
      <c r="AG136" s="3"/>
    </row>
    <row r="137" spans="1:33" ht="15.75">
      <c r="A137" s="454" t="s">
        <v>8463</v>
      </c>
      <c r="B137" s="454"/>
      <c r="C137" s="454"/>
      <c r="D137" s="454"/>
      <c r="E137" s="454"/>
      <c r="F137" s="454"/>
      <c r="G137" s="454"/>
      <c r="H137" s="454"/>
      <c r="I137" s="454"/>
      <c r="J137" s="454"/>
      <c r="K137" s="454"/>
      <c r="L137" s="454"/>
      <c r="M137" s="455"/>
      <c r="P137"/>
      <c r="S137"/>
      <c r="T137" s="2"/>
      <c r="U137" s="2"/>
      <c r="W137" s="2"/>
      <c r="X137" s="2"/>
      <c r="AA137" s="2"/>
      <c r="AB137"/>
      <c r="AF137" s="3"/>
      <c r="AG137" s="3"/>
    </row>
    <row r="138" spans="1:33">
      <c r="F138" s="5"/>
      <c r="G138" s="44"/>
      <c r="H138" s="44"/>
      <c r="I138" s="44"/>
      <c r="J138" s="44"/>
      <c r="K138" s="44"/>
      <c r="L138" s="44"/>
      <c r="M138" s="44"/>
      <c r="P138"/>
      <c r="S138"/>
      <c r="T138" s="2"/>
      <c r="U138" s="2"/>
      <c r="W138" s="2"/>
      <c r="X138" s="2"/>
      <c r="AA138" s="2"/>
      <c r="AB138"/>
      <c r="AF138" s="3"/>
      <c r="AG138" s="3"/>
    </row>
    <row r="139" spans="1:33" ht="20.25">
      <c r="A139" s="46" t="s">
        <v>6073</v>
      </c>
      <c r="H139" s="38">
        <f>COUNTA(B142:B202)</f>
        <v>52</v>
      </c>
      <c r="I139" s="38"/>
      <c r="P139"/>
      <c r="S139"/>
      <c r="T139" s="2"/>
      <c r="U139" s="2"/>
      <c r="W139" s="2"/>
      <c r="X139" s="2"/>
      <c r="AA139" s="2"/>
      <c r="AB139"/>
      <c r="AF139" s="3"/>
      <c r="AG139" s="3"/>
    </row>
    <row r="140" spans="1:33" ht="20.25">
      <c r="A140" s="46"/>
      <c r="H140" s="38"/>
      <c r="I140" s="38"/>
      <c r="P140"/>
      <c r="S140"/>
      <c r="T140" s="2"/>
      <c r="U140" s="2"/>
      <c r="W140" s="2"/>
      <c r="X140" s="2"/>
      <c r="AA140" s="2"/>
      <c r="AB140"/>
      <c r="AF140" s="3"/>
      <c r="AG140" s="3"/>
    </row>
    <row r="141" spans="1:33" ht="15">
      <c r="A141" s="52" t="str">
        <f>IF(ISERROR(VLOOKUP(TRIM(B141),ALL!$B$1:$T$1591,3,FALSE)),"(unc)",VLOOKUP(TRIM(B141),ALL!$B$1:$T$1591,3,FALSE))</f>
        <v>QB</v>
      </c>
      <c r="B141" s="379" t="s">
        <v>7769</v>
      </c>
      <c r="C141" t="s">
        <v>3851</v>
      </c>
      <c r="D141" s="85">
        <f>VLOOKUP(TRIM(B141),BirthdateDraft!$B$1:$O$5859,2,FALSE)</f>
        <v>35577</v>
      </c>
      <c r="E141" s="86" t="str">
        <f>VLOOKUP(TRIM(B141),BirthdateDraft!$B$1:$O$9859,3,FALSE)</f>
        <v>19/1 (6)</v>
      </c>
      <c r="F141" s="52" t="str">
        <f>IF(ISERROR(VLOOKUP(TRIM(B141),ALL!$B$1:$T$1591,2,FALSE)),"",IF(ISERROR(VLOOKUP(TRIM(B141),ALL!$B$1:$T$1591,2,FALSE))," ",VLOOKUP(TRIM(B141),ALL!$B$1:$T$1591,2,FALSE)))</f>
        <v>NYN</v>
      </c>
      <c r="N141"/>
      <c r="O141"/>
      <c r="P141"/>
      <c r="Q141"/>
      <c r="R141"/>
      <c r="S141"/>
      <c r="X141" s="2"/>
      <c r="AA141"/>
      <c r="AB141"/>
    </row>
    <row r="142" spans="1:33">
      <c r="A142" s="52" t="str">
        <f>IF(ISERROR(VLOOKUP(TRIM(B142),ALL!$B$1:$T$1591,3,FALSE)),"(unc)",VLOOKUP(TRIM(B142),ALL!$B$1:$T$1591,3,FALSE))</f>
        <v>QB</v>
      </c>
      <c r="B142" s="215" t="s">
        <v>4696</v>
      </c>
      <c r="C142" t="s">
        <v>3851</v>
      </c>
      <c r="D142" s="85">
        <f>VLOOKUP(TRIM(B142),BirthdateDraft!$B$1:$O$5859,2,FALSE)</f>
        <v>33544</v>
      </c>
      <c r="E142" s="86" t="str">
        <f>VLOOKUP(TRIM(B142),BirthdateDraft!$B$1:$O$9859,3,FALSE)</f>
        <v>14/2</v>
      </c>
      <c r="F142" s="52" t="str">
        <f>IF(ISERROR(VLOOKUP(TRIM(B142),ALL!$B$1:$T$1591,2,FALSE)),"",IF(ISERROR(VLOOKUP(TRIM(B142),ALL!$B$1:$T$1591,2,FALSE))," ",VLOOKUP(TRIM(B142),ALL!$B$1:$T$1591,2,FALSE)))</f>
        <v>SFN</v>
      </c>
      <c r="G142" s="52" t="str">
        <f>IF(ISBLANK(VLOOKUP(TRIM(B142),ALL!$B$1:$U$1591,4,FALSE)),"",IF(ISERROR(VLOOKUP(TRIM(B142),ALL!$B$1:$U$1591,4,FALSE))," ",VLOOKUP(TRIM(B142),ALL!$B$1:$U$1591,4,FALSE)))</f>
        <v/>
      </c>
      <c r="H142" s="52" t="str">
        <f>IF(ISBLANK(VLOOKUP(TRIM(B142),ALL!$B$1:$U$1591,5,FALSE)),"",IF(ISERROR(VLOOKUP(TRIM(B142),ALL!$B$1:$U$1591,5,FALSE))," ",VLOOKUP(TRIM(B142),ALL!$B$1:$U$1591,5,FALSE)))</f>
        <v/>
      </c>
      <c r="I142" s="52" t="str">
        <f>IF(ISBLANK(VLOOKUP(TRIM(B142),ALL!$B$1:$U$1591,6,FALSE)),"",IF(ISERROR(VLOOKUP(TRIM(B142),ALL!$B$1:$U$1591,6,FALSE))," ", VLOOKUP(TRIM(B142),ALL!$B$1:$U$1591,6,FALSE)))</f>
        <v/>
      </c>
      <c r="J142" s="52" t="str">
        <f>IF(ISBLANK(VLOOKUP(TRIM(B142),ALL!$B$1:$U$1591,7,FALSE)),"",IF(ISERROR(VLOOKUP(TRIM(B142),ALL!$B$1:$U$1591,7,FALSE))," ",VLOOKUP(TRIM(B142),ALL!$B$1:$U$1591,7,FALSE)))</f>
        <v/>
      </c>
      <c r="K142" s="52" t="str">
        <f>IF(ISBLANK(VLOOKUP(TRIM(B142),ALL!$B$1:$U$1591,8,FALSE)),"",IF(ISERROR(VLOOKUP(TRIM(B142),ALL!$B$1:$U$1591,8,FALSE))," ",VLOOKUP(TRIM(B142),ALL!$B$1:$U$1591,8,FALSE)))</f>
        <v/>
      </c>
      <c r="L142" s="52" t="str">
        <f>IF(ISBLANK(VLOOKUP(TRIM(B142),ALL!$B$1:$U$1591,9,FALSE)),"",IF(ISERROR(VLOOKUP(TRIM(B142),ALL!$B$1:$U$1591,9,FALSE))," ",VLOOKUP(TRIM(B142),ALL!$B$1:$U$1591,9,FALSE)))</f>
        <v/>
      </c>
      <c r="M142" s="52" t="str">
        <f>IF(ISBLANK(VLOOKUP(TRIM(B142),ALL!$B$1:$U$1591,10,FALSE)),"",IF(ISERROR(VLOOKUP(TRIM(B142),ALL!$B$1:$U$1591,10,FALSE))," ",VLOOKUP(TRIM(B142),ALL!$B$1:$U$1591,10,FALSE)))</f>
        <v/>
      </c>
      <c r="N142"/>
      <c r="O142"/>
      <c r="P142"/>
      <c r="Q142"/>
      <c r="R142"/>
      <c r="S142"/>
      <c r="AA142"/>
      <c r="AB142"/>
    </row>
    <row r="143" spans="1:33">
      <c r="A143" s="52" t="str">
        <f>IF(ISERROR(VLOOKUP(TRIM(B143),ALL!$B$1:$T$1591,3,FALSE)),"(unc)",VLOOKUP(TRIM(B143),ALL!$B$1:$T$1591,3,FALSE))</f>
        <v>(unc)</v>
      </c>
      <c r="B143" s="215" t="s">
        <v>544</v>
      </c>
      <c r="C143" t="s">
        <v>3763</v>
      </c>
      <c r="D143" s="85">
        <f>VLOOKUP(TRIM(B143),BirthdateDraft!$B$1:$O$5859,2,FALSE)</f>
        <v>32796</v>
      </c>
      <c r="E143" s="86" t="str">
        <f>VLOOKUP(TRIM(B143),BirthdateDraft!$B$1:$O$9859,3,FALSE)</f>
        <v>11/1 (10)</v>
      </c>
      <c r="F143" s="52" t="str">
        <f>IF(ISERROR(VLOOKUP(TRIM(B143),ALL!$B$1:$T$1591,2,FALSE)),"",IF(ISERROR(VLOOKUP(TRIM(B143),ALL!$B$1:$T$1591,2,FALSE))," ",VLOOKUP(TRIM(B143),ALL!$B$1:$T$1591,2,FALSE)))</f>
        <v/>
      </c>
      <c r="G143" s="52" t="str">
        <f>IF(ISBLANK(VLOOKUP(TRIM(B143),ALL!$B$1:$U$1591,4,FALSE)),"",IF(ISERROR(VLOOKUP(TRIM(B143),ALL!$B$1:$U$1591,4,FALSE))," ",VLOOKUP(TRIM(B143),ALL!$B$1:$U$1591,4,FALSE)))</f>
        <v xml:space="preserve"> </v>
      </c>
      <c r="H143" s="52" t="str">
        <f>IF(ISBLANK(VLOOKUP(TRIM(B143),ALL!$B$1:$U$1591,5,FALSE)),"",IF(ISERROR(VLOOKUP(TRIM(B143),ALL!$B$1:$U$1591,5,FALSE))," ",VLOOKUP(TRIM(B143),ALL!$B$1:$U$1591,5,FALSE)))</f>
        <v xml:space="preserve"> </v>
      </c>
      <c r="I143" s="52" t="str">
        <f>IF(ISBLANK(VLOOKUP(TRIM(B143),ALL!$B$1:$U$1591,6,FALSE)),"",IF(ISERROR(VLOOKUP(TRIM(B143),ALL!$B$1:$U$1591,6,FALSE))," ", VLOOKUP(TRIM(B143),ALL!$B$1:$U$1591,6,FALSE)))</f>
        <v xml:space="preserve"> </v>
      </c>
      <c r="J143" s="52" t="str">
        <f>IF(ISBLANK(VLOOKUP(TRIM(B143),ALL!$B$1:$U$1591,7,FALSE)),"",IF(ISERROR(VLOOKUP(TRIM(B143),ALL!$B$1:$U$1591,7,FALSE))," ",VLOOKUP(TRIM(B143),ALL!$B$1:$U$1591,7,FALSE)))</f>
        <v xml:space="preserve"> </v>
      </c>
      <c r="K143" s="52" t="str">
        <f>IF(ISBLANK(VLOOKUP(TRIM(B143),ALL!$B$1:$U$1591,8,FALSE)),"",IF(ISERROR(VLOOKUP(TRIM(B143),ALL!$B$1:$U$1591,8,FALSE))," ",VLOOKUP(TRIM(B143),ALL!$B$1:$U$1591,8,FALSE)))</f>
        <v xml:space="preserve"> </v>
      </c>
      <c r="L143" s="52" t="str">
        <f>IF(ISBLANK(VLOOKUP(TRIM(B143),ALL!$B$1:$U$1591,9,FALSE)),"",IF(ISERROR(VLOOKUP(TRIM(B143),ALL!$B$1:$U$1591,9,FALSE))," ",VLOOKUP(TRIM(B143),ALL!$B$1:$U$1591,9,FALSE)))</f>
        <v xml:space="preserve"> </v>
      </c>
      <c r="M143" s="52" t="str">
        <f>IF(ISBLANK(VLOOKUP(TRIM(B143),ALL!$B$1:$U$1591,10,FALSE)),"",IF(ISERROR(VLOOKUP(TRIM(B143),ALL!$B$1:$U$1591,10,FALSE))," ",VLOOKUP(TRIM(B143),ALL!$B$1:$U$1591,10,FALSE)))</f>
        <v xml:space="preserve"> </v>
      </c>
      <c r="N143"/>
      <c r="O143"/>
      <c r="P143"/>
      <c r="Q143"/>
      <c r="R143"/>
      <c r="S143"/>
      <c r="AA143"/>
      <c r="AB143"/>
    </row>
    <row r="144" spans="1:33">
      <c r="A144" s="52"/>
      <c r="B144" s="215"/>
      <c r="D144" s="85"/>
      <c r="E144" s="86"/>
      <c r="F144" s="52"/>
      <c r="G144" s="52"/>
      <c r="H144" s="52"/>
      <c r="I144" s="52"/>
      <c r="J144" s="52"/>
      <c r="K144" s="52"/>
      <c r="L144" s="52"/>
      <c r="M144" s="52"/>
      <c r="N144"/>
      <c r="O144"/>
      <c r="P144"/>
      <c r="Q144"/>
      <c r="R144"/>
      <c r="S144"/>
      <c r="AA144"/>
      <c r="AB144"/>
    </row>
    <row r="145" spans="1:28">
      <c r="A145" s="52" t="str">
        <f>IF(ISERROR(VLOOKUP(TRIM(B145),ALL!$B$1:$T$1591,3,FALSE)),"(unc)",VLOOKUP(TRIM(B145),ALL!$B$1:$T$1591,3,FALSE))</f>
        <v>HB</v>
      </c>
      <c r="B145" s="215" t="s">
        <v>6880</v>
      </c>
      <c r="C145" t="s">
        <v>3763</v>
      </c>
      <c r="D145" s="85">
        <f>VLOOKUP(TRIM(B145),BirthdateDraft!$B$1:$O$5859,2,FALSE)</f>
        <v>35060</v>
      </c>
      <c r="E145" s="86" t="str">
        <f>VLOOKUP(TRIM(B145),BirthdateDraft!$B$1:$O$9859,3,FALSE)</f>
        <v>18/2</v>
      </c>
      <c r="F145" s="52" t="str">
        <f>IF(ISERROR(VLOOKUP(TRIM(B145),ALL!$B$1:$T$1591,2,FALSE)),"",IF(ISERROR(VLOOKUP(TRIM(B145),ALL!$B$1:$T$1591,2,FALSE))," ",VLOOKUP(TRIM(B145),ALL!$B$1:$T$1591,2,FALSE)))</f>
        <v>CLA</v>
      </c>
      <c r="G145" s="52" t="str">
        <f>IF(ISBLANK(VLOOKUP(TRIM(B145),ALL!$B$1:$U$1591,4,FALSE)),"",IF(ISERROR(VLOOKUP(TRIM(B145),ALL!$B$1:$U$1591,4,FALSE))," ",VLOOKUP(TRIM(B145),ALL!$B$1:$U$1591,4,FALSE)))</f>
        <v/>
      </c>
      <c r="H145" s="52" t="str">
        <f>IF(ISBLANK(VLOOKUP(TRIM(B145),ALL!$B$1:$U$1591,5,FALSE)),"",IF(ISERROR(VLOOKUP(TRIM(B145),ALL!$B$1:$U$1591,5,FALSE))," ",VLOOKUP(TRIM(B145),ALL!$B$1:$U$1591,5,FALSE)))</f>
        <v/>
      </c>
      <c r="I145" s="52" t="str">
        <f>IF(ISBLANK(VLOOKUP(TRIM(B145),ALL!$B$1:$U$1591,6,FALSE)),"",IF(ISERROR(VLOOKUP(TRIM(B145),ALL!$B$1:$U$1591,6,FALSE))," ", VLOOKUP(TRIM(B145),ALL!$B$1:$U$1591,6,FALSE)))</f>
        <v/>
      </c>
      <c r="J145" s="52" t="str">
        <f>IF(ISBLANK(VLOOKUP(TRIM(B145),ALL!$B$1:$U$1591,7,FALSE)),"",IF(ISERROR(VLOOKUP(TRIM(B145),ALL!$B$1:$U$1591,7,FALSE))," ",VLOOKUP(TRIM(B145),ALL!$B$1:$U$1591,7,FALSE)))</f>
        <v/>
      </c>
      <c r="K145" s="52">
        <f>IF(ISBLANK(VLOOKUP(TRIM(B145),ALL!$B$1:$U$1591,8,FALSE)),"",IF(ISERROR(VLOOKUP(TRIM(B145),ALL!$B$1:$U$1591,8,FALSE))," ",VLOOKUP(TRIM(B145),ALL!$B$1:$U$1591,8,FALSE)))</f>
        <v>0</v>
      </c>
      <c r="L145" s="52" t="str">
        <f>IF(ISBLANK(VLOOKUP(TRIM(B145),ALL!$B$1:$U$1591,9,FALSE)),"",IF(ISERROR(VLOOKUP(TRIM(B145),ALL!$B$1:$U$1591,9,FALSE))," ",VLOOKUP(TRIM(B145),ALL!$B$1:$U$1591,9,FALSE)))</f>
        <v/>
      </c>
      <c r="M145" s="52">
        <f>IF(ISBLANK(VLOOKUP(TRIM(B145),ALL!$B$1:$U$1591,10,FALSE)),"",IF(ISERROR(VLOOKUP(TRIM(B145),ALL!$B$1:$U$1591,10,FALSE))," ",VLOOKUP(TRIM(B145),ALL!$B$1:$U$1591,10,FALSE)))</f>
        <v>4</v>
      </c>
      <c r="N145"/>
      <c r="O145"/>
      <c r="P145"/>
      <c r="Q145"/>
      <c r="R145"/>
      <c r="S145"/>
      <c r="AA145"/>
      <c r="AB145"/>
    </row>
    <row r="146" spans="1:28">
      <c r="A146" s="52" t="s">
        <v>3518</v>
      </c>
      <c r="B146" s="215" t="s">
        <v>6893</v>
      </c>
      <c r="C146" t="s">
        <v>3763</v>
      </c>
      <c r="D146" s="85">
        <f>VLOOKUP(TRIM(B146),BirthdateDraft!$B$1:$O$5859,2,FALSE)</f>
        <v>34747</v>
      </c>
      <c r="E146" s="86" t="str">
        <f>VLOOKUP(TRIM(B146),BirthdateDraft!$B$1:$O$9859,3,FALSE)</f>
        <v>18/1 (31)</v>
      </c>
      <c r="F146" s="52" t="str">
        <f>IF(ISERROR(VLOOKUP(TRIM(B146),ALL!$B$1:$T$1591,2,FALSE)),"",IF(ISERROR(VLOOKUP(TRIM(B146),ALL!$B$1:$T$1591,2,FALSE))," ",VLOOKUP(TRIM(B146),ALL!$B$1:$T$1591,2,FALSE)))</f>
        <v>NEA</v>
      </c>
      <c r="G146" s="52" t="str">
        <f>IF(ISBLANK(VLOOKUP(TRIM(B146),ALL!$B$1:$U$1591,4,FALSE)),"",IF(ISERROR(VLOOKUP(TRIM(B146),ALL!$B$1:$U$1591,4,FALSE))," ",VLOOKUP(TRIM(B146),ALL!$B$1:$U$1591,4,FALSE)))</f>
        <v/>
      </c>
      <c r="H146" s="52" t="str">
        <f>IF(ISBLANK(VLOOKUP(TRIM(B146),ALL!$B$1:$U$1591,5,FALSE)),"",IF(ISERROR(VLOOKUP(TRIM(B146),ALL!$B$1:$U$1591,5,FALSE))," ",VLOOKUP(TRIM(B146),ALL!$B$1:$U$1591,5,FALSE)))</f>
        <v/>
      </c>
      <c r="I146" s="52" t="str">
        <f>IF(ISBLANK(VLOOKUP(TRIM(B146),ALL!$B$1:$U$1591,6,FALSE)),"",IF(ISERROR(VLOOKUP(TRIM(B146),ALL!$B$1:$U$1591,6,FALSE))," ", VLOOKUP(TRIM(B146),ALL!$B$1:$U$1591,6,FALSE)))</f>
        <v/>
      </c>
      <c r="J146" s="52" t="str">
        <f>IF(ISBLANK(VLOOKUP(TRIM(B146),ALL!$B$1:$U$1591,7,FALSE)),"",IF(ISERROR(VLOOKUP(TRIM(B146),ALL!$B$1:$U$1591,7,FALSE))," ",VLOOKUP(TRIM(B146),ALL!$B$1:$U$1591,7,FALSE)))</f>
        <v/>
      </c>
      <c r="K146" s="52">
        <f>IF(ISBLANK(VLOOKUP(TRIM(B146),ALL!$B$1:$U$1591,8,FALSE)),"",IF(ISERROR(VLOOKUP(TRIM(B146),ALL!$B$1:$U$1591,8,FALSE))," ",VLOOKUP(TRIM(B146),ALL!$B$1:$U$1591,8,FALSE)))</f>
        <v>0</v>
      </c>
      <c r="L146" s="52" t="str">
        <f>IF(ISBLANK(VLOOKUP(TRIM(B146),ALL!$B$1:$U$1591,9,FALSE)),"",IF(ISERROR(VLOOKUP(TRIM(B146),ALL!$B$1:$U$1591,9,FALSE))," ",VLOOKUP(TRIM(B146),ALL!$B$1:$U$1591,9,FALSE)))</f>
        <v/>
      </c>
      <c r="M146" s="52">
        <f>IF(ISBLANK(VLOOKUP(TRIM(B146),ALL!$B$1:$U$1591,10,FALSE)),"",IF(ISERROR(VLOOKUP(TRIM(B146),ALL!$B$1:$U$1591,10,FALSE))," ",VLOOKUP(TRIM(B146),ALL!$B$1:$U$1591,10,FALSE)))</f>
        <v>2</v>
      </c>
      <c r="N146"/>
      <c r="O146"/>
      <c r="P146"/>
      <c r="Q146"/>
      <c r="R146"/>
      <c r="S146"/>
      <c r="AA146"/>
      <c r="AB146"/>
    </row>
    <row r="147" spans="1:28">
      <c r="A147" s="52" t="str">
        <f>IF(ISERROR(VLOOKUP(TRIM(B147),ALL!$B$1:$T$1591,3,FALSE)),"(unc)",VLOOKUP(TRIM(B147),ALL!$B$1:$T$1591,3,FALSE))</f>
        <v>HB</v>
      </c>
      <c r="B147" s="215" t="s">
        <v>1012</v>
      </c>
      <c r="C147" t="s">
        <v>3763</v>
      </c>
      <c r="D147" s="85">
        <f>VLOOKUP(TRIM(B147),BirthdateDraft!$B$1:$O$5859,2,FALSE)</f>
        <v>33143</v>
      </c>
      <c r="E147" s="86" t="str">
        <f>VLOOKUP(TRIM(B147),BirthdateDraft!$B$1:$O$9859,3,FALSE)</f>
        <v>11/5</v>
      </c>
      <c r="F147" s="52" t="str">
        <f>IF(ISERROR(VLOOKUP(TRIM(B147),ALL!$B$1:$T$1591,2,FALSE)),"",IF(ISERROR(VLOOKUP(TRIM(B147),ALL!$B$1:$T$1591,2,FALSE))," ",VLOOKUP(TRIM(B147),ALL!$B$1:$T$1591,2,FALSE)))</f>
        <v>TNA</v>
      </c>
      <c r="G147" s="52" t="str">
        <f>IF(ISBLANK(VLOOKUP(TRIM(B147),ALL!$B$1:$U$1591,4,FALSE)),"",IF(ISERROR(VLOOKUP(TRIM(B147),ALL!$B$1:$U$1591,4,FALSE))," ",VLOOKUP(TRIM(B147),ALL!$B$1:$U$1591,4,FALSE)))</f>
        <v/>
      </c>
      <c r="H147" s="52" t="str">
        <f>IF(ISBLANK(VLOOKUP(TRIM(B147),ALL!$B$1:$U$1591,5,FALSE)),"",IF(ISERROR(VLOOKUP(TRIM(B147),ALL!$B$1:$U$1591,5,FALSE))," ",VLOOKUP(TRIM(B147),ALL!$B$1:$U$1591,5,FALSE)))</f>
        <v/>
      </c>
      <c r="I147" s="52" t="str">
        <f>IF(ISBLANK(VLOOKUP(TRIM(B147),ALL!$B$1:$U$1591,6,FALSE)),"",IF(ISERROR(VLOOKUP(TRIM(B147),ALL!$B$1:$U$1591,6,FALSE))," ", VLOOKUP(TRIM(B147),ALL!$B$1:$U$1591,6,FALSE)))</f>
        <v/>
      </c>
      <c r="J147" s="52" t="str">
        <f>IF(ISBLANK(VLOOKUP(TRIM(B147),ALL!$B$1:$U$1591,7,FALSE)),"",IF(ISERROR(VLOOKUP(TRIM(B147),ALL!$B$1:$U$1591,7,FALSE))," ",VLOOKUP(TRIM(B147),ALL!$B$1:$U$1591,7,FALSE)))</f>
        <v/>
      </c>
      <c r="K147" s="52">
        <f>IF(ISBLANK(VLOOKUP(TRIM(B147),ALL!$B$1:$U$1591,8,FALSE)),"",IF(ISERROR(VLOOKUP(TRIM(B147),ALL!$B$1:$U$1591,8,FALSE))," ",VLOOKUP(TRIM(B147),ALL!$B$1:$U$1591,8,FALSE)))</f>
        <v>0</v>
      </c>
      <c r="L147" s="52" t="str">
        <f>IF(ISBLANK(VLOOKUP(TRIM(B147),ALL!$B$1:$U$1591,9,FALSE)),"",IF(ISERROR(VLOOKUP(TRIM(B147),ALL!$B$1:$U$1591,9,FALSE))," ",VLOOKUP(TRIM(B147),ALL!$B$1:$U$1591,9,FALSE)))</f>
        <v/>
      </c>
      <c r="M147" s="52">
        <f>IF(ISBLANK(VLOOKUP(TRIM(B147),ALL!$B$1:$U$1591,10,FALSE)),"",IF(ISERROR(VLOOKUP(TRIM(B147),ALL!$B$1:$U$1591,10,FALSE))," ",VLOOKUP(TRIM(B147),ALL!$B$1:$U$1591,10,FALSE)))</f>
        <v>4</v>
      </c>
      <c r="N147"/>
      <c r="O147"/>
      <c r="P147"/>
      <c r="Q147"/>
      <c r="R147"/>
      <c r="S147"/>
      <c r="AA147"/>
      <c r="AB147"/>
    </row>
    <row r="149" spans="1:28">
      <c r="A149" s="52"/>
      <c r="B149" s="215"/>
      <c r="D149" s="85"/>
      <c r="E149" s="86"/>
      <c r="F149" s="52"/>
      <c r="G149" s="52"/>
      <c r="H149" s="52"/>
      <c r="I149" s="52"/>
      <c r="J149" s="52"/>
      <c r="K149" s="52"/>
      <c r="L149" s="52"/>
      <c r="M149" s="52"/>
      <c r="N149"/>
      <c r="O149"/>
      <c r="P149"/>
      <c r="Q149"/>
      <c r="R149"/>
      <c r="S149"/>
      <c r="AA149"/>
      <c r="AB149"/>
    </row>
    <row r="150" spans="1:28" ht="15">
      <c r="A150" s="52" t="str">
        <f>IF(ISERROR(VLOOKUP(TRIM(B150),ALL!$B$1:$T$1591,3,FALSE)),"(unc)",VLOOKUP(TRIM(B150),ALL!$B$1:$T$1591,3,FALSE))</f>
        <v>WR KOR PR</v>
      </c>
      <c r="B150" s="397" t="s">
        <v>7689</v>
      </c>
      <c r="C150" t="s">
        <v>3763</v>
      </c>
      <c r="D150" s="85">
        <f>VLOOKUP(TRIM(B150),BirthdateDraft!$B$1:$O$5859,2,FALSE)</f>
        <v>35866</v>
      </c>
      <c r="E150" s="86" t="str">
        <f>VLOOKUP(TRIM(B150),BirthdateDraft!$B$1:$O$9859,3,FALSE)</f>
        <v>19/2</v>
      </c>
      <c r="F150" s="52" t="str">
        <f>IF(ISERROR(VLOOKUP(TRIM(B150),ALL!$B$1:$T$1591,2,FALSE)),"",IF(ISERROR(VLOOKUP(TRIM(B150),ALL!$B$1:$T$1591,2,FALSE))," ",VLOOKUP(TRIM(B150),ALL!$B$1:$T$1591,2,FALSE)))</f>
        <v>KCA</v>
      </c>
      <c r="G150" s="52" t="str">
        <f>IF(ISBLANK(VLOOKUP(TRIM(B150),ALL!$B$1:$U$1591,4,FALSE)),"",IF(ISERROR(VLOOKUP(TRIM(B150),ALL!$B$1:$U$1591,4,FALSE))," ",VLOOKUP(TRIM(B150),ALL!$B$1:$U$1591,4,FALSE)))</f>
        <v/>
      </c>
      <c r="H150" s="52" t="str">
        <f>IF(ISBLANK(VLOOKUP(TRIM(B150),ALL!$B$1:$U$1591,5,FALSE)),"",IF(ISERROR(VLOOKUP(TRIM(B150),ALL!$B$1:$U$1591,5,FALSE))," ",VLOOKUP(TRIM(B150),ALL!$B$1:$U$1591,5,FALSE)))</f>
        <v/>
      </c>
      <c r="I150" s="52" t="str">
        <f>IF(ISBLANK(VLOOKUP(TRIM(B150),ALL!$B$1:$U$1591,6,FALSE)),"",IF(ISERROR(VLOOKUP(TRIM(B150),ALL!$B$1:$U$1591,6,FALSE))," ", VLOOKUP(TRIM(B150),ALL!$B$1:$U$1591,6,FALSE)))</f>
        <v/>
      </c>
      <c r="J150" s="52" t="str">
        <f>IF(ISBLANK(VLOOKUP(TRIM(B150),ALL!$B$1:$U$1591,7,FALSE)),"",IF(ISERROR(VLOOKUP(TRIM(B150),ALL!$B$1:$U$1591,7,FALSE))," ",VLOOKUP(TRIM(B150),ALL!$B$1:$U$1591,7,FALSE)))</f>
        <v/>
      </c>
      <c r="K150" s="52" t="str">
        <f>IF(ISBLANK(VLOOKUP(TRIM(B150),ALL!$B$1:$U$1591,8,FALSE)),"",IF(ISERROR(VLOOKUP(TRIM(B150),ALL!$B$1:$U$1591,8,FALSE))," ",VLOOKUP(TRIM(B150),ALL!$B$1:$U$1591,8,FALSE)))</f>
        <v/>
      </c>
      <c r="L150" s="52" t="str">
        <f>IF(ISBLANK(VLOOKUP(TRIM(B150),ALL!$B$1:$U$1591,9,FALSE)),"",IF(ISERROR(VLOOKUP(TRIM(B150),ALL!$B$1:$U$1591,9,FALSE))," ",VLOOKUP(TRIM(B150),ALL!$B$1:$U$1591,9,FALSE)))</f>
        <v/>
      </c>
      <c r="M150" s="52" t="str">
        <f>IF(ISBLANK(VLOOKUP(TRIM(B150),ALL!$B$1:$U$1591,10,FALSE)),"",IF(ISERROR(VLOOKUP(TRIM(B150),ALL!$B$1:$U$1591,10,FALSE))," ",VLOOKUP(TRIM(B150),ALL!$B$1:$U$1591,10,FALSE)))</f>
        <v/>
      </c>
      <c r="N150"/>
      <c r="O150"/>
      <c r="P150"/>
      <c r="Q150"/>
      <c r="R150"/>
      <c r="S150"/>
      <c r="AA150"/>
      <c r="AB150"/>
    </row>
    <row r="151" spans="1:28" ht="15">
      <c r="A151" s="52" t="str">
        <f>IF(ISERROR(VLOOKUP(TRIM(B151),ALL!$B$1:$T$1591,3,FALSE)),"(unc)",VLOOKUP(TRIM(B151),ALL!$B$1:$T$1591,3,FALSE))</f>
        <v>WR PR</v>
      </c>
      <c r="B151" s="417" t="s">
        <v>7714</v>
      </c>
      <c r="C151" t="s">
        <v>3763</v>
      </c>
      <c r="D151" s="85">
        <f>VLOOKUP(TRIM(B151),BirthdateDraft!$B$1:$O$5859,2,FALSE)</f>
        <v>34892</v>
      </c>
      <c r="E151" s="86" t="str">
        <f>VLOOKUP(TRIM(B151),BirthdateDraft!$B$1:$O$9859,3,FALSE)</f>
        <v>17/FA</v>
      </c>
      <c r="F151" s="52" t="str">
        <f>IF(ISERROR(VLOOKUP(TRIM(B151),ALL!$B$1:$T$1591,2,FALSE)),"",IF(ISERROR(VLOOKUP(TRIM(B151),ALL!$B$1:$T$1591,2,FALSE))," ",VLOOKUP(TRIM(B151),ALL!$B$1:$T$1591,2,FALSE)))</f>
        <v>PHN</v>
      </c>
      <c r="G151" s="52" t="str">
        <f>IF(ISBLANK(VLOOKUP(TRIM(B151),ALL!$B$1:$U$1591,4,FALSE)),"",IF(ISERROR(VLOOKUP(TRIM(B151),ALL!$B$1:$U$1591,4,FALSE))," ",VLOOKUP(TRIM(B151),ALL!$B$1:$U$1591,4,FALSE)))</f>
        <v/>
      </c>
      <c r="H151" s="52" t="str">
        <f>IF(ISBLANK(VLOOKUP(TRIM(B151),ALL!$B$1:$U$1591,5,FALSE)),"",IF(ISERROR(VLOOKUP(TRIM(B151),ALL!$B$1:$U$1591,5,FALSE))," ",VLOOKUP(TRIM(B151),ALL!$B$1:$U$1591,5,FALSE)))</f>
        <v/>
      </c>
      <c r="I151" s="52" t="str">
        <f>IF(ISBLANK(VLOOKUP(TRIM(B151),ALL!$B$1:$U$1591,6,FALSE)),"",IF(ISERROR(VLOOKUP(TRIM(B151),ALL!$B$1:$U$1591,6,FALSE))," ", VLOOKUP(TRIM(B151),ALL!$B$1:$U$1591,6,FALSE)))</f>
        <v/>
      </c>
      <c r="J151" s="52" t="str">
        <f>IF(ISBLANK(VLOOKUP(TRIM(B151),ALL!$B$1:$U$1591,7,FALSE)),"",IF(ISERROR(VLOOKUP(TRIM(B151),ALL!$B$1:$U$1591,7,FALSE))," ",VLOOKUP(TRIM(B151),ALL!$B$1:$U$1591,7,FALSE)))</f>
        <v/>
      </c>
      <c r="K151" s="52" t="str">
        <f>IF(ISBLANK(VLOOKUP(TRIM(B151),ALL!$B$1:$U$1591,8,FALSE)),"",IF(ISERROR(VLOOKUP(TRIM(B151),ALL!$B$1:$U$1591,8,FALSE))," ",VLOOKUP(TRIM(B151),ALL!$B$1:$U$1591,8,FALSE)))</f>
        <v/>
      </c>
      <c r="L151" s="52" t="str">
        <f>IF(ISBLANK(VLOOKUP(TRIM(B151),ALL!$B$1:$U$1591,9,FALSE)),"",IF(ISERROR(VLOOKUP(TRIM(B151),ALL!$B$1:$U$1591,9,FALSE))," ",VLOOKUP(TRIM(B151),ALL!$B$1:$U$1591,9,FALSE)))</f>
        <v/>
      </c>
      <c r="M151" s="52" t="str">
        <f>IF(ISBLANK(VLOOKUP(TRIM(B151),ALL!$B$1:$U$1591,10,FALSE)),"",IF(ISERROR(VLOOKUP(TRIM(B151),ALL!$B$1:$U$1591,10,FALSE))," ",VLOOKUP(TRIM(B151),ALL!$B$1:$U$1591,10,FALSE)))</f>
        <v/>
      </c>
      <c r="N151"/>
      <c r="O151"/>
      <c r="P151"/>
      <c r="Q151"/>
      <c r="R151"/>
      <c r="S151"/>
      <c r="AA151"/>
      <c r="AB151"/>
    </row>
    <row r="152" spans="1:28">
      <c r="A152" s="52" t="str">
        <f>IF(ISERROR(VLOOKUP(TRIM(B152),ALL!$B$1:$T$1591,3,FALSE)),"(unc)",VLOOKUP(TRIM(B152),ALL!$B$1:$T$1591,3,FALSE))</f>
        <v>WR</v>
      </c>
      <c r="B152" s="215" t="s">
        <v>5290</v>
      </c>
      <c r="C152" t="s">
        <v>3851</v>
      </c>
      <c r="D152" s="85">
        <f>VLOOKUP(TRIM(B152),BirthdateDraft!$B$1:$O$5859,2,FALSE)</f>
        <v>33989</v>
      </c>
      <c r="E152" s="86" t="str">
        <f>VLOOKUP(TRIM(B152),BirthdateDraft!$B$1:$O$9859,3,FALSE)</f>
        <v>15/1 (14)</v>
      </c>
      <c r="F152" s="52" t="str">
        <f>IF(ISERROR(VLOOKUP(TRIM(B152),ALL!$B$1:$T$1591,2,FALSE)),"",IF(ISERROR(VLOOKUP(TRIM(B152),ALL!$B$1:$T$1591,2,FALSE))," ",VLOOKUP(TRIM(B152),ALL!$B$1:$T$1591,2,FALSE)))</f>
        <v>MIA</v>
      </c>
      <c r="G152" s="52" t="str">
        <f>IF(ISBLANK(VLOOKUP(TRIM(B152),ALL!$B$1:$U$1591,4,FALSE)),"",IF(ISERROR(VLOOKUP(TRIM(B152),ALL!$B$1:$U$1591,4,FALSE))," ",VLOOKUP(TRIM(B152),ALL!$B$1:$U$1591,4,FALSE)))</f>
        <v/>
      </c>
      <c r="H152" s="52" t="str">
        <f>IF(ISBLANK(VLOOKUP(TRIM(B152),ALL!$B$1:$U$1591,5,FALSE)),"",IF(ISERROR(VLOOKUP(TRIM(B152),ALL!$B$1:$U$1591,5,FALSE))," ",VLOOKUP(TRIM(B152),ALL!$B$1:$U$1591,5,FALSE)))</f>
        <v/>
      </c>
      <c r="I152" s="52" t="str">
        <f>IF(ISBLANK(VLOOKUP(TRIM(B152),ALL!$B$1:$U$1591,6,FALSE)),"",IF(ISERROR(VLOOKUP(TRIM(B152),ALL!$B$1:$U$1591,6,FALSE))," ", VLOOKUP(TRIM(B152),ALL!$B$1:$U$1591,6,FALSE)))</f>
        <v/>
      </c>
      <c r="J152" s="52" t="str">
        <f>IF(ISBLANK(VLOOKUP(TRIM(B152),ALL!$B$1:$U$1591,7,FALSE)),"",IF(ISERROR(VLOOKUP(TRIM(B152),ALL!$B$1:$U$1591,7,FALSE))," ",VLOOKUP(TRIM(B152),ALL!$B$1:$U$1591,7,FALSE)))</f>
        <v/>
      </c>
      <c r="K152" s="52" t="str">
        <f>IF(ISBLANK(VLOOKUP(TRIM(B152),ALL!$B$1:$U$1591,8,FALSE)),"",IF(ISERROR(VLOOKUP(TRIM(B152),ALL!$B$1:$U$1591,8,FALSE))," ",VLOOKUP(TRIM(B152),ALL!$B$1:$U$1591,8,FALSE)))</f>
        <v/>
      </c>
      <c r="L152" s="52" t="str">
        <f>IF(ISBLANK(VLOOKUP(TRIM(B152),ALL!$B$1:$U$1591,9,FALSE)),"",IF(ISERROR(VLOOKUP(TRIM(B152),ALL!$B$1:$U$1591,9,FALSE))," ",VLOOKUP(TRIM(B152),ALL!$B$1:$U$1591,9,FALSE)))</f>
        <v/>
      </c>
      <c r="M152" s="52" t="str">
        <f>IF(ISBLANK(VLOOKUP(TRIM(B152),ALL!$B$1:$U$1591,10,FALSE)),"",IF(ISERROR(VLOOKUP(TRIM(B152),ALL!$B$1:$U$1591,10,FALSE))," ",VLOOKUP(TRIM(B152),ALL!$B$1:$U$1591,10,FALSE)))</f>
        <v/>
      </c>
      <c r="N152"/>
      <c r="O152"/>
      <c r="P152"/>
      <c r="Q152"/>
      <c r="R152"/>
      <c r="S152"/>
      <c r="AA152"/>
      <c r="AB152"/>
    </row>
    <row r="153" spans="1:28">
      <c r="A153" s="52" t="str">
        <f>IF(ISERROR(VLOOKUP(TRIM(B153),ALL!$B$1:$T$1591,3,FALSE)),"(unc)",VLOOKUP(TRIM(B153),ALL!$B$1:$T$1591,3,FALSE))</f>
        <v>WR</v>
      </c>
      <c r="B153" s="215" t="s">
        <v>6404</v>
      </c>
      <c r="C153" t="s">
        <v>3851</v>
      </c>
      <c r="D153" s="85">
        <f>VLOOKUP(TRIM(B153),BirthdateDraft!$B$1:$O$5859,2,FALSE)</f>
        <v>35288</v>
      </c>
      <c r="E153" s="86" t="str">
        <f>VLOOKUP(TRIM(B153),BirthdateDraft!$B$1:$O$9859,3,FALSE)</f>
        <v>17/2</v>
      </c>
      <c r="F153" s="52" t="str">
        <f>IF(ISERROR(VLOOKUP(TRIM(B153),ALL!$B$1:$T$1591,2,FALSE)),"",IF(ISERROR(VLOOKUP(TRIM(B153),ALL!$B$1:$T$1591,2,FALSE))," ",VLOOKUP(TRIM(B153),ALL!$B$1:$T$1591,2,FALSE)))</f>
        <v>CAN</v>
      </c>
      <c r="G153" s="52" t="str">
        <f>IF(ISBLANK(VLOOKUP(TRIM(B153),ALL!$B$1:$U$1591,4,FALSE)),"",IF(ISERROR(VLOOKUP(TRIM(B153),ALL!$B$1:$U$1591,4,FALSE))," ",VLOOKUP(TRIM(B153),ALL!$B$1:$U$1591,4,FALSE)))</f>
        <v/>
      </c>
      <c r="H153" s="52" t="str">
        <f>IF(ISBLANK(VLOOKUP(TRIM(B153),ALL!$B$1:$U$1591,5,FALSE)),"",IF(ISERROR(VLOOKUP(TRIM(B153),ALL!$B$1:$U$1591,5,FALSE))," ",VLOOKUP(TRIM(B153),ALL!$B$1:$U$1591,5,FALSE)))</f>
        <v/>
      </c>
      <c r="I153" s="52" t="str">
        <f>IF(ISBLANK(VLOOKUP(TRIM(B153),ALL!$B$1:$U$1591,6,FALSE)),"",IF(ISERROR(VLOOKUP(TRIM(B153),ALL!$B$1:$U$1591,6,FALSE))," ", VLOOKUP(TRIM(B153),ALL!$B$1:$U$1591,6,FALSE)))</f>
        <v/>
      </c>
      <c r="J153" s="52" t="str">
        <f>IF(ISBLANK(VLOOKUP(TRIM(B153),ALL!$B$1:$U$1591,7,FALSE)),"",IF(ISERROR(VLOOKUP(TRIM(B153),ALL!$B$1:$U$1591,7,FALSE))," ",VLOOKUP(TRIM(B153),ALL!$B$1:$U$1591,7,FALSE)))</f>
        <v/>
      </c>
      <c r="K153" s="52" t="str">
        <f>IF(ISBLANK(VLOOKUP(TRIM(B153),ALL!$B$1:$U$1591,8,FALSE)),"",IF(ISERROR(VLOOKUP(TRIM(B153),ALL!$B$1:$U$1591,8,FALSE))," ",VLOOKUP(TRIM(B153),ALL!$B$1:$U$1591,8,FALSE)))</f>
        <v/>
      </c>
      <c r="L153" s="52" t="str">
        <f>IF(ISBLANK(VLOOKUP(TRIM(B153),ALL!$B$1:$U$1591,9,FALSE)),"",IF(ISERROR(VLOOKUP(TRIM(B153),ALL!$B$1:$U$1591,9,FALSE))," ",VLOOKUP(TRIM(B153),ALL!$B$1:$U$1591,9,FALSE)))</f>
        <v/>
      </c>
      <c r="M153" s="52" t="str">
        <f>IF(ISBLANK(VLOOKUP(TRIM(B153),ALL!$B$1:$U$1591,10,FALSE)),"",IF(ISERROR(VLOOKUP(TRIM(B153),ALL!$B$1:$U$1591,10,FALSE))," ",VLOOKUP(TRIM(B153),ALL!$B$1:$U$1591,10,FALSE)))</f>
        <v/>
      </c>
      <c r="N153"/>
      <c r="O153"/>
      <c r="P153"/>
      <c r="Q153"/>
      <c r="R153"/>
      <c r="S153"/>
      <c r="AA153"/>
      <c r="AB153"/>
    </row>
    <row r="154" spans="1:28">
      <c r="A154" s="52" t="str">
        <f>IF(ISERROR(VLOOKUP(TRIM(B154),ALL!$B$1:$T$1591,3,FALSE)),"(unc)",VLOOKUP(TRIM(B154),ALL!$B$1:$T$1591,3,FALSE))</f>
        <v>WR</v>
      </c>
      <c r="B154" s="215" t="s">
        <v>4715</v>
      </c>
      <c r="C154" t="s">
        <v>3851</v>
      </c>
      <c r="D154" s="85">
        <f>VLOOKUP(TRIM(B154),BirthdateDraft!$B$1:$O$5859,2,FALSE)</f>
        <v>33797</v>
      </c>
      <c r="E154" s="86" t="str">
        <f>VLOOKUP(TRIM(B154),BirthdateDraft!$B$1:$O$9859,3,FALSE)</f>
        <v>14/FA</v>
      </c>
      <c r="F154" s="52" t="str">
        <f>IF(ISERROR(VLOOKUP(TRIM(B154),ALL!$B$1:$T$1591,2,FALSE)),"",IF(ISERROR(VLOOKUP(TRIM(B154),ALL!$B$1:$T$1591,2,FALSE))," ",VLOOKUP(TRIM(B154),ALL!$B$1:$T$1591,2,FALSE)))</f>
        <v>MIA</v>
      </c>
      <c r="G154" s="52" t="str">
        <f>IF(ISBLANK(VLOOKUP(TRIM(B154),ALL!$B$1:$U$1591,4,FALSE)),"",IF(ISERROR(VLOOKUP(TRIM(B154),ALL!$B$1:$U$1591,4,FALSE))," ",VLOOKUP(TRIM(B154),ALL!$B$1:$U$1591,4,FALSE)))</f>
        <v/>
      </c>
      <c r="H154" s="52" t="str">
        <f>IF(ISBLANK(VLOOKUP(TRIM(B154),ALL!$B$1:$U$1591,5,FALSE)),"",IF(ISERROR(VLOOKUP(TRIM(B154),ALL!$B$1:$U$1591,5,FALSE))," ",VLOOKUP(TRIM(B154),ALL!$B$1:$U$1591,5,FALSE)))</f>
        <v/>
      </c>
      <c r="I154" s="52" t="str">
        <f>IF(ISBLANK(VLOOKUP(TRIM(B154),ALL!$B$1:$U$1591,6,FALSE)),"",IF(ISERROR(VLOOKUP(TRIM(B154),ALL!$B$1:$U$1591,6,FALSE))," ", VLOOKUP(TRIM(B154),ALL!$B$1:$U$1591,6,FALSE)))</f>
        <v/>
      </c>
      <c r="J154" s="52" t="str">
        <f>IF(ISBLANK(VLOOKUP(TRIM(B154),ALL!$B$1:$U$1591,7,FALSE)),"",IF(ISERROR(VLOOKUP(TRIM(B154),ALL!$B$1:$U$1591,7,FALSE))," ",VLOOKUP(TRIM(B154),ALL!$B$1:$U$1591,7,FALSE)))</f>
        <v/>
      </c>
      <c r="K154" s="52" t="str">
        <f>IF(ISBLANK(VLOOKUP(TRIM(B154),ALL!$B$1:$U$1591,8,FALSE)),"",IF(ISERROR(VLOOKUP(TRIM(B154),ALL!$B$1:$U$1591,8,FALSE))," ",VLOOKUP(TRIM(B154),ALL!$B$1:$U$1591,8,FALSE)))</f>
        <v/>
      </c>
      <c r="L154" s="52" t="str">
        <f>IF(ISBLANK(VLOOKUP(TRIM(B154),ALL!$B$1:$U$1591,9,FALSE)),"",IF(ISERROR(VLOOKUP(TRIM(B154),ALL!$B$1:$U$1591,9,FALSE))," ",VLOOKUP(TRIM(B154),ALL!$B$1:$U$1591,9,FALSE)))</f>
        <v/>
      </c>
      <c r="M154" s="52" t="str">
        <f>IF(ISBLANK(VLOOKUP(TRIM(B154),ALL!$B$1:$U$1591,10,FALSE)),"",IF(ISERROR(VLOOKUP(TRIM(B154),ALL!$B$1:$U$1591,10,FALSE))," ",VLOOKUP(TRIM(B154),ALL!$B$1:$U$1591,10,FALSE)))</f>
        <v/>
      </c>
      <c r="N154"/>
      <c r="O154"/>
      <c r="P154"/>
      <c r="Q154"/>
      <c r="R154"/>
      <c r="S154"/>
      <c r="AA154"/>
      <c r="AB154"/>
    </row>
    <row r="155" spans="1:28">
      <c r="A155" s="52" t="str">
        <f>IF(ISERROR(VLOOKUP(TRIM(B155),ALL!$B$1:$T$1591,3,FALSE)),"(unc)",VLOOKUP(TRIM(B155),ALL!$B$1:$T$1591,3,FALSE))</f>
        <v>WR</v>
      </c>
      <c r="B155" s="215" t="s">
        <v>4645</v>
      </c>
      <c r="C155" t="s">
        <v>3851</v>
      </c>
      <c r="D155" s="85">
        <f>VLOOKUP(TRIM(B155),BirthdateDraft!$B$1:$O$5859,2,FALSE)</f>
        <v>33707</v>
      </c>
      <c r="E155" s="86" t="str">
        <f>VLOOKUP(TRIM(B155),BirthdateDraft!$B$1:$O$9859,3,FALSE)</f>
        <v>14/2</v>
      </c>
      <c r="F155" s="52" t="str">
        <f>IF(ISERROR(VLOOKUP(TRIM(B155),ALL!$B$1:$T$1591,2,FALSE)),"",IF(ISERROR(VLOOKUP(TRIM(B155),ALL!$B$1:$T$1591,2,FALSE))," ",VLOOKUP(TRIM(B155),ALL!$B$1:$T$1591,2,FALSE)))</f>
        <v>WAN</v>
      </c>
      <c r="G155" s="52" t="str">
        <f>IF(ISBLANK(VLOOKUP(TRIM(B155),ALL!$B$1:$U$1591,4,FALSE)),"",IF(ISERROR(VLOOKUP(TRIM(B155),ALL!$B$1:$U$1591,4,FALSE))," ",VLOOKUP(TRIM(B155),ALL!$B$1:$U$1591,4,FALSE)))</f>
        <v/>
      </c>
      <c r="H155" s="52" t="str">
        <f>IF(ISBLANK(VLOOKUP(TRIM(B155),ALL!$B$1:$U$1591,5,FALSE)),"",IF(ISERROR(VLOOKUP(TRIM(B155),ALL!$B$1:$U$1591,5,FALSE))," ",VLOOKUP(TRIM(B155),ALL!$B$1:$U$1591,5,FALSE)))</f>
        <v/>
      </c>
      <c r="I155" s="52" t="str">
        <f>IF(ISBLANK(VLOOKUP(TRIM(B155),ALL!$B$1:$U$1591,6,FALSE)),"",IF(ISERROR(VLOOKUP(TRIM(B155),ALL!$B$1:$U$1591,6,FALSE))," ", VLOOKUP(TRIM(B155),ALL!$B$1:$U$1591,6,FALSE)))</f>
        <v/>
      </c>
      <c r="J155" s="52" t="str">
        <f>IF(ISBLANK(VLOOKUP(TRIM(B155),ALL!$B$1:$U$1591,7,FALSE)),"",IF(ISERROR(VLOOKUP(TRIM(B155),ALL!$B$1:$U$1591,7,FALSE))," ",VLOOKUP(TRIM(B155),ALL!$B$1:$U$1591,7,FALSE)))</f>
        <v/>
      </c>
      <c r="K155" s="52" t="str">
        <f>IF(ISBLANK(VLOOKUP(TRIM(B155),ALL!$B$1:$U$1591,8,FALSE)),"",IF(ISERROR(VLOOKUP(TRIM(B155),ALL!$B$1:$U$1591,8,FALSE))," ",VLOOKUP(TRIM(B155),ALL!$B$1:$U$1591,8,FALSE)))</f>
        <v/>
      </c>
      <c r="L155" s="52" t="str">
        <f>IF(ISBLANK(VLOOKUP(TRIM(B155),ALL!$B$1:$U$1591,9,FALSE)),"",IF(ISERROR(VLOOKUP(TRIM(B155),ALL!$B$1:$U$1591,9,FALSE))," ",VLOOKUP(TRIM(B155),ALL!$B$1:$U$1591,9,FALSE)))</f>
        <v/>
      </c>
      <c r="M155" s="52" t="str">
        <f>IF(ISBLANK(VLOOKUP(TRIM(B155),ALL!$B$1:$U$1591,10,FALSE)),"",IF(ISERROR(VLOOKUP(TRIM(B155),ALL!$B$1:$U$1591,10,FALSE))," ",VLOOKUP(TRIM(B155),ALL!$B$1:$U$1591,10,FALSE)))</f>
        <v/>
      </c>
      <c r="N155"/>
      <c r="O155"/>
      <c r="P155"/>
      <c r="Q155"/>
      <c r="R155"/>
      <c r="S155"/>
      <c r="AA155"/>
      <c r="AB155"/>
    </row>
    <row r="156" spans="1:28">
      <c r="A156" s="52" t="str">
        <f>IF(ISERROR(VLOOKUP(TRIM(B156),ALL!$B$1:$T$1591,3,FALSE)),"(unc)",VLOOKUP(TRIM(B156),ALL!$B$1:$T$1591,3,FALSE))</f>
        <v>(unc)</v>
      </c>
      <c r="B156" s="215" t="s">
        <v>4581</v>
      </c>
      <c r="C156" t="s">
        <v>3763</v>
      </c>
      <c r="D156" s="85">
        <f>VLOOKUP(TRIM(B156),BirthdateDraft!$B$1:$O$5859,2,FALSE)</f>
        <v>32440</v>
      </c>
      <c r="E156" s="86" t="str">
        <f>VLOOKUP(TRIM(B156),BirthdateDraft!$B$1:$O$9859,3,FALSE)</f>
        <v>11/FA</v>
      </c>
      <c r="F156" s="52" t="str">
        <f>IF(ISERROR(VLOOKUP(TRIM(B156),ALL!$B$1:$T$1591,2,FALSE)),"",IF(ISERROR(VLOOKUP(TRIM(B156),ALL!$B$1:$T$1591,2,FALSE))," ",VLOOKUP(TRIM(B156),ALL!$B$1:$T$1591,2,FALSE)))</f>
        <v/>
      </c>
      <c r="G156" s="52" t="str">
        <f>IF(ISBLANK(VLOOKUP(TRIM(B156),ALL!$B$1:$U$1591,4,FALSE)),"",IF(ISERROR(VLOOKUP(TRIM(B156),ALL!$B$1:$U$1591,4,FALSE))," ",VLOOKUP(TRIM(B156),ALL!$B$1:$U$1591,4,FALSE)))</f>
        <v xml:space="preserve"> </v>
      </c>
      <c r="H156" s="52" t="str">
        <f>IF(ISBLANK(VLOOKUP(TRIM(B156),ALL!$B$1:$U$1591,5,FALSE)),"",IF(ISERROR(VLOOKUP(TRIM(B156),ALL!$B$1:$U$1591,5,FALSE))," ",VLOOKUP(TRIM(B156),ALL!$B$1:$U$1591,5,FALSE)))</f>
        <v xml:space="preserve"> </v>
      </c>
      <c r="I156" s="52" t="str">
        <f>IF(ISBLANK(VLOOKUP(TRIM(B156),ALL!$B$1:$U$1591,6,FALSE)),"",IF(ISERROR(VLOOKUP(TRIM(B156),ALL!$B$1:$U$1591,6,FALSE))," ", VLOOKUP(TRIM(B156),ALL!$B$1:$U$1591,6,FALSE)))</f>
        <v xml:space="preserve"> </v>
      </c>
      <c r="J156" s="52" t="str">
        <f>IF(ISBLANK(VLOOKUP(TRIM(B156),ALL!$B$1:$U$1591,7,FALSE)),"",IF(ISERROR(VLOOKUP(TRIM(B156),ALL!$B$1:$U$1591,7,FALSE))," ",VLOOKUP(TRIM(B156),ALL!$B$1:$U$1591,7,FALSE)))</f>
        <v xml:space="preserve"> </v>
      </c>
      <c r="K156" s="52" t="str">
        <f>IF(ISBLANK(VLOOKUP(TRIM(B156),ALL!$B$1:$U$1591,8,FALSE)),"",IF(ISERROR(VLOOKUP(TRIM(B156),ALL!$B$1:$U$1591,8,FALSE))," ",VLOOKUP(TRIM(B156),ALL!$B$1:$U$1591,8,FALSE)))</f>
        <v xml:space="preserve"> </v>
      </c>
      <c r="L156" s="52" t="str">
        <f>IF(ISBLANK(VLOOKUP(TRIM(B156),ALL!$B$1:$U$1591,9,FALSE)),"",IF(ISERROR(VLOOKUP(TRIM(B156),ALL!$B$1:$U$1591,9,FALSE))," ",VLOOKUP(TRIM(B156),ALL!$B$1:$U$1591,9,FALSE)))</f>
        <v xml:space="preserve"> </v>
      </c>
      <c r="M156" s="52" t="str">
        <f>IF(ISBLANK(VLOOKUP(TRIM(B156),ALL!$B$1:$U$1591,10,FALSE)),"",IF(ISERROR(VLOOKUP(TRIM(B156),ALL!$B$1:$U$1591,10,FALSE))," ",VLOOKUP(TRIM(B156),ALL!$B$1:$U$1591,10,FALSE)))</f>
        <v xml:space="preserve"> </v>
      </c>
      <c r="N156"/>
      <c r="O156"/>
      <c r="P156"/>
      <c r="Q156"/>
      <c r="R156"/>
      <c r="S156"/>
      <c r="AA156"/>
      <c r="AB156"/>
    </row>
    <row r="157" spans="1:28">
      <c r="A157" s="52" t="str">
        <f>IF(ISERROR(VLOOKUP(TRIM(B157),ALL!$B$1:$T$1591,3,FALSE)),"(unc)",VLOOKUP(TRIM(B157),ALL!$B$1:$T$1591,3,FALSE))</f>
        <v>(unc)</v>
      </c>
      <c r="B157" s="215" t="s">
        <v>6905</v>
      </c>
      <c r="C157" t="s">
        <v>3763</v>
      </c>
      <c r="D157" s="85">
        <f>VLOOKUP(TRIM(B157),BirthdateDraft!$B$1:$O$5859,2,FALSE)</f>
        <v>34995</v>
      </c>
      <c r="E157" s="86" t="str">
        <f>VLOOKUP(TRIM(B157),BirthdateDraft!$B$1:$O$9859,3,FALSE)</f>
        <v>18/2</v>
      </c>
      <c r="F157" s="52" t="str">
        <f>IF(ISERROR(VLOOKUP(TRIM(B157),ALL!$B$1:$T$1591,2,FALSE)),"",IF(ISERROR(VLOOKUP(TRIM(B157),ALL!$B$1:$T$1591,2,FALSE))," ",VLOOKUP(TRIM(B157),ALL!$B$1:$T$1591,2,FALSE)))</f>
        <v/>
      </c>
      <c r="G157" s="52"/>
      <c r="H157" s="52"/>
      <c r="I157" s="52"/>
      <c r="J157" s="52"/>
      <c r="K157" s="52"/>
      <c r="L157" s="52" t="str">
        <f>IF(ISBLANK(VLOOKUP(TRIM(B157),ALL!$B$1:$U$1591,9,FALSE)),"",IF(ISERROR(VLOOKUP(TRIM(B157),ALL!$B$1:$U$1591,9,FALSE))," ",VLOOKUP(TRIM(B157),ALL!$B$1:$U$1591,9,FALSE)))</f>
        <v xml:space="preserve"> </v>
      </c>
      <c r="M157" s="52" t="str">
        <f>IF(ISBLANK(VLOOKUP(TRIM(B157),ALL!$B$1:$U$1591,10,FALSE)),"",IF(ISERROR(VLOOKUP(TRIM(B157),ALL!$B$1:$U$1591,10,FALSE))," ",VLOOKUP(TRIM(B157),ALL!$B$1:$U$1591,10,FALSE)))</f>
        <v xml:space="preserve"> </v>
      </c>
      <c r="N157"/>
      <c r="O157"/>
      <c r="P157"/>
      <c r="Q157"/>
      <c r="R157"/>
      <c r="S157"/>
      <c r="AA157"/>
      <c r="AB157"/>
    </row>
    <row r="158" spans="1:28">
      <c r="A158" s="52" t="str">
        <f>IF(ISERROR(VLOOKUP(TRIM(B158),ALL!$B$1:$T$1591,3,FALSE)),"(unc)",VLOOKUP(TRIM(B158),ALL!$B$1:$T$1591,3,FALSE))</f>
        <v>TE</v>
      </c>
      <c r="B158" s="215" t="s">
        <v>5808</v>
      </c>
      <c r="C158" t="s">
        <v>3763</v>
      </c>
      <c r="D158" s="85">
        <f>VLOOKUP(TRIM(B158),BirthdateDraft!$B$1:$O$5859,2,FALSE)</f>
        <v>33970</v>
      </c>
      <c r="E158" s="86" t="str">
        <f>VLOOKUP(TRIM(B158),BirthdateDraft!$B$1:$O$9859,3,FALSE)</f>
        <v>16/4</v>
      </c>
      <c r="F158" s="52" t="str">
        <f>IF(ISERROR(VLOOKUP(TRIM(B158),ALL!$B$1:$T$1591,2,FALSE)),"",IF(ISERROR(VLOOKUP(TRIM(B158),ALL!$B$1:$T$1591,2,FALSE))," ",VLOOKUP(TRIM(B158),ALL!$B$1:$T$1591,2,FALSE)))</f>
        <v>LAN</v>
      </c>
      <c r="G158" s="52" t="str">
        <f>IF(ISBLANK(VLOOKUP(TRIM(B158),ALL!$B$1:$U$1591,4,FALSE)),"",IF(ISERROR(VLOOKUP(TRIM(B158),ALL!$B$1:$U$1591,4,FALSE))," ",VLOOKUP(TRIM(B158),ALL!$B$1:$U$1591,4,FALSE)))</f>
        <v/>
      </c>
      <c r="H158" s="52" t="str">
        <f>IF(ISBLANK(VLOOKUP(TRIM(B158),ALL!$B$1:$U$1591,5,FALSE)),"",IF(ISERROR(VLOOKUP(TRIM(B158),ALL!$B$1:$U$1591,5,FALSE))," ",VLOOKUP(TRIM(B158),ALL!$B$1:$U$1591,5,FALSE)))</f>
        <v/>
      </c>
      <c r="I158" s="52" t="str">
        <f>IF(ISBLANK(VLOOKUP(TRIM(B158),ALL!$B$1:$U$1591,6,FALSE)),"",IF(ISERROR(VLOOKUP(TRIM(B158),ALL!$B$1:$U$1591,6,FALSE))," ", VLOOKUP(TRIM(B158),ALL!$B$1:$U$1591,6,FALSE)))</f>
        <v/>
      </c>
      <c r="J158" s="52" t="str">
        <f>IF(ISBLANK(VLOOKUP(TRIM(B158),ALL!$B$1:$U$1591,7,FALSE)),"",IF(ISERROR(VLOOKUP(TRIM(B158),ALL!$B$1:$U$1591,7,FALSE))," ",VLOOKUP(TRIM(B158),ALL!$B$1:$U$1591,7,FALSE)))</f>
        <v/>
      </c>
      <c r="K158" s="52">
        <f>IF(ISBLANK(VLOOKUP(TRIM(B158),ALL!$B$1:$U$1591,8,FALSE)),"",IF(ISERROR(VLOOKUP(TRIM(B158),ALL!$B$1:$U$1591,8,FALSE))," ",VLOOKUP(TRIM(B158),ALL!$B$1:$U$1591,8,FALSE)))</f>
        <v>5</v>
      </c>
      <c r="L158" s="52" t="str">
        <f>IF(ISBLANK(VLOOKUP(TRIM(B158),ALL!$B$1:$U$1591,9,FALSE)),"",IF(ISERROR(VLOOKUP(TRIM(B158),ALL!$B$1:$U$1591,9,FALSE))," ",VLOOKUP(TRIM(B158),ALL!$B$1:$U$1591,9,FALSE)))</f>
        <v/>
      </c>
      <c r="M158" s="52" t="str">
        <f>IF(ISBLANK(VLOOKUP(TRIM(B158),ALL!$B$1:$U$1591,10,FALSE)),"",IF(ISERROR(VLOOKUP(TRIM(B158),ALL!$B$1:$U$1591,10,FALSE))," ",VLOOKUP(TRIM(B158),ALL!$B$1:$U$1591,10,FALSE)))</f>
        <v/>
      </c>
      <c r="N158"/>
      <c r="O158"/>
      <c r="P158"/>
      <c r="Q158"/>
      <c r="R158"/>
      <c r="S158"/>
      <c r="AA158"/>
      <c r="AB158"/>
    </row>
    <row r="159" spans="1:28">
      <c r="A159" s="52" t="str">
        <f>IF(ISERROR(VLOOKUP(TRIM(B159),ALL!$B$1:$T$1591,3,FALSE)),"(unc)",VLOOKUP(TRIM(B159),ALL!$B$1:$T$1591,3,FALSE))</f>
        <v>TE BB</v>
      </c>
      <c r="B159" s="215" t="s">
        <v>5288</v>
      </c>
      <c r="C159" t="s">
        <v>3851</v>
      </c>
      <c r="D159" s="85">
        <f>VLOOKUP(TRIM(B159),BirthdateDraft!$B$1:$O$5859,2,FALSE)</f>
        <v>33532</v>
      </c>
      <c r="E159" s="86" t="str">
        <f>VLOOKUP(TRIM(B159),BirthdateDraft!$B$1:$O$9859,3,FALSE)</f>
        <v>15/3</v>
      </c>
      <c r="F159" s="52" t="str">
        <f>IF(ISERROR(VLOOKUP(TRIM(B159),ALL!$B$1:$T$1591,2,FALSE)),"",IF(ISERROR(VLOOKUP(TRIM(B159),ALL!$B$1:$T$1591,2,FALSE))," ",VLOOKUP(TRIM(B159),ALL!$B$1:$T$1591,2,FALSE)))</f>
        <v>MIA</v>
      </c>
      <c r="G159" s="52" t="str">
        <f>IF(ISBLANK(VLOOKUP(TRIM(B159),ALL!$B$1:$U$1591,4,FALSE)),"",IF(ISERROR(VLOOKUP(TRIM(B159),ALL!$B$1:$U$1591,4,FALSE))," ",VLOOKUP(TRIM(B159),ALL!$B$1:$U$1591,4,FALSE)))</f>
        <v/>
      </c>
      <c r="H159" s="52" t="str">
        <f>IF(ISBLANK(VLOOKUP(TRIM(B159),ALL!$B$1:$U$1591,5,FALSE)),"",IF(ISERROR(VLOOKUP(TRIM(B159),ALL!$B$1:$U$1591,5,FALSE))," ",VLOOKUP(TRIM(B159),ALL!$B$1:$U$1591,5,FALSE)))</f>
        <v/>
      </c>
      <c r="I159" s="52" t="str">
        <f>IF(ISBLANK(VLOOKUP(TRIM(B159),ALL!$B$1:$U$1591,6,FALSE)),"",IF(ISERROR(VLOOKUP(TRIM(B159),ALL!$B$1:$U$1591,6,FALSE))," ", VLOOKUP(TRIM(B159),ALL!$B$1:$U$1591,6,FALSE)))</f>
        <v/>
      </c>
      <c r="J159" s="52" t="str">
        <f>IF(ISBLANK(VLOOKUP(TRIM(B159),ALL!$B$1:$U$1591,7,FALSE)),"",IF(ISERROR(VLOOKUP(TRIM(B159),ALL!$B$1:$U$1591,7,FALSE))," ",VLOOKUP(TRIM(B159),ALL!$B$1:$U$1591,7,FALSE)))</f>
        <v/>
      </c>
      <c r="K159" s="52">
        <f>IF(ISBLANK(VLOOKUP(TRIM(B159),ALL!$B$1:$U$1591,8,FALSE)),"",IF(ISERROR(VLOOKUP(TRIM(B159),ALL!$B$1:$U$1591,8,FALSE))," ",VLOOKUP(TRIM(B159),ALL!$B$1:$U$1591,8,FALSE)))</f>
        <v>5</v>
      </c>
      <c r="L159" s="52" t="str">
        <f>IF(ISBLANK(VLOOKUP(TRIM(B159),ALL!$B$1:$U$1591,9,FALSE)),"",IF(ISERROR(VLOOKUP(TRIM(B159),ALL!$B$1:$U$1591,9,FALSE))," ",VLOOKUP(TRIM(B159),ALL!$B$1:$U$1591,9,FALSE)))</f>
        <v/>
      </c>
      <c r="M159" s="52">
        <f>IF(ISBLANK(VLOOKUP(TRIM(B159),ALL!$B$1:$U$1591,10,FALSE)),"",IF(ISERROR(VLOOKUP(TRIM(B159),ALL!$B$1:$U$1591,10,FALSE))," ",VLOOKUP(TRIM(B159),ALL!$B$1:$U$1591,10,FALSE)))</f>
        <v>0</v>
      </c>
      <c r="N159"/>
      <c r="O159"/>
      <c r="P159"/>
      <c r="Q159"/>
      <c r="R159"/>
      <c r="S159"/>
      <c r="AA159"/>
      <c r="AB159"/>
    </row>
    <row r="160" spans="1:28">
      <c r="A160" s="52" t="str">
        <f>IF(ISERROR(VLOOKUP(TRIM(B160),ALL!$B$1:$T$1591,3,FALSE)),"(unc)",VLOOKUP(TRIM(B160),ALL!$B$1:$T$1591,3,FALSE))</f>
        <v>TE</v>
      </c>
      <c r="B160" s="215" t="s">
        <v>6875</v>
      </c>
      <c r="C160" t="s">
        <v>3763</v>
      </c>
      <c r="D160" s="85">
        <f>VLOOKUP(TRIM(B160),BirthdateDraft!$B$1:$O$5859,2,FALSE)</f>
        <v>34556</v>
      </c>
      <c r="E160" s="86" t="str">
        <f>VLOOKUP(TRIM(B160),BirthdateDraft!$B$1:$O$9859,3,FALSE)</f>
        <v>17/5</v>
      </c>
      <c r="F160" s="52" t="str">
        <f>IF(ISERROR(VLOOKUP(TRIM(B160),ALL!$B$1:$T$1591,2,FALSE)),"",IF(ISERROR(VLOOKUP(TRIM(B160),ALL!$B$1:$T$1591,2,FALSE))," ",VLOOKUP(TRIM(B160),ALL!$B$1:$T$1591,2,FALSE)))</f>
        <v>WAN</v>
      </c>
      <c r="G160" s="52" t="str">
        <f>IF(ISBLANK(VLOOKUP(TRIM(B160),ALL!$B$1:$U$1591,4,FALSE)),"",IF(ISERROR(VLOOKUP(TRIM(B160),ALL!$B$1:$U$1591,4,FALSE))," ",VLOOKUP(TRIM(B160),ALL!$B$1:$U$1591,4,FALSE)))</f>
        <v/>
      </c>
      <c r="H160" s="52" t="str">
        <f>IF(ISBLANK(VLOOKUP(TRIM(B160),ALL!$B$1:$U$1591,5,FALSE)),"",IF(ISERROR(VLOOKUP(TRIM(B160),ALL!$B$1:$U$1591,5,FALSE))," ",VLOOKUP(TRIM(B160),ALL!$B$1:$U$1591,5,FALSE)))</f>
        <v/>
      </c>
      <c r="I160" s="52" t="str">
        <f>IF(ISBLANK(VLOOKUP(TRIM(B160),ALL!$B$1:$U$1591,6,FALSE)),"",IF(ISERROR(VLOOKUP(TRIM(B160),ALL!$B$1:$U$1591,6,FALSE))," ", VLOOKUP(TRIM(B160),ALL!$B$1:$U$1591,6,FALSE)))</f>
        <v/>
      </c>
      <c r="J160" s="52" t="str">
        <f>IF(ISBLANK(VLOOKUP(TRIM(B160),ALL!$B$1:$U$1591,7,FALSE)),"",IF(ISERROR(VLOOKUP(TRIM(B160),ALL!$B$1:$U$1591,7,FALSE))," ",VLOOKUP(TRIM(B160),ALL!$B$1:$U$1591,7,FALSE)))</f>
        <v/>
      </c>
      <c r="K160" s="52">
        <f>IF(ISBLANK(VLOOKUP(TRIM(B160),ALL!$B$1:$U$1591,8,FALSE)),"",IF(ISERROR(VLOOKUP(TRIM(B160),ALL!$B$1:$U$1591,8,FALSE))," ",VLOOKUP(TRIM(B160),ALL!$B$1:$U$1591,8,FALSE)))</f>
        <v>4</v>
      </c>
      <c r="L160" s="52" t="str">
        <f>IF(ISBLANK(VLOOKUP(TRIM(B160),ALL!$B$1:$U$1591,9,FALSE)),"",IF(ISERROR(VLOOKUP(TRIM(B160),ALL!$B$1:$U$1591,9,FALSE))," ",VLOOKUP(TRIM(B160),ALL!$B$1:$U$1591,9,FALSE)))</f>
        <v/>
      </c>
      <c r="M160" s="52" t="str">
        <f>IF(ISBLANK(VLOOKUP(TRIM(B160),ALL!$B$1:$U$1591,10,FALSE)),"",IF(ISERROR(VLOOKUP(TRIM(B160),ALL!$B$1:$U$1591,10,FALSE))," ",VLOOKUP(TRIM(B160),ALL!$B$1:$U$1591,10,FALSE)))</f>
        <v/>
      </c>
      <c r="N160"/>
      <c r="O160"/>
      <c r="P160"/>
      <c r="Q160"/>
      <c r="R160"/>
      <c r="S160"/>
      <c r="AA160"/>
      <c r="AB160"/>
    </row>
    <row r="161" spans="1:28" ht="15">
      <c r="A161" s="52" t="str">
        <f>IF(ISERROR(VLOOKUP(TRIM(B161),ALL!$B$1:$T$1591,3,FALSE)),"(unc)",VLOOKUP(TRIM(B161),ALL!$B$1:$T$1591,3,FALSE))</f>
        <v>TE BB</v>
      </c>
      <c r="B161" s="441" t="s">
        <v>7789</v>
      </c>
      <c r="C161" t="s">
        <v>3763</v>
      </c>
      <c r="D161" s="85">
        <f>VLOOKUP(TRIM(B161),BirthdateDraft!$B$1:$O$5859,2,FALSE)</f>
        <v>34725</v>
      </c>
      <c r="E161" s="86" t="str">
        <f>VLOOKUP(TRIM(B161),BirthdateDraft!$B$1:$O$9859,3,FALSE)</f>
        <v>18/FA</v>
      </c>
      <c r="F161" s="52" t="str">
        <f>IF(ISERROR(VLOOKUP(TRIM(B161),ALL!$B$1:$T$1591,2,FALSE)),"",IF(ISERROR(VLOOKUP(TRIM(B161),ALL!$B$1:$T$1591,2,FALSE))," ",VLOOKUP(TRIM(B161),ALL!$B$1:$T$1591,2,FALSE)))</f>
        <v>SFN</v>
      </c>
      <c r="G161" s="52" t="str">
        <f>IF(ISBLANK(VLOOKUP(TRIM(B161),ALL!$B$1:$U$1591,4,FALSE)),"",IF(ISERROR(VLOOKUP(TRIM(B161),ALL!$B$1:$U$1591,4,FALSE))," ",VLOOKUP(TRIM(B161),ALL!$B$1:$U$1591,4,FALSE)))</f>
        <v/>
      </c>
      <c r="H161" s="52" t="str">
        <f>IF(ISBLANK(VLOOKUP(TRIM(B161),ALL!$B$1:$U$1591,5,FALSE)),"",IF(ISERROR(VLOOKUP(TRIM(B161),ALL!$B$1:$U$1591,5,FALSE))," ",VLOOKUP(TRIM(B161),ALL!$B$1:$U$1591,5,FALSE)))</f>
        <v/>
      </c>
      <c r="I161" s="52" t="str">
        <f>IF(ISBLANK(VLOOKUP(TRIM(B161),ALL!$B$1:$U$1591,6,FALSE)),"",IF(ISERROR(VLOOKUP(TRIM(B161),ALL!$B$1:$U$1591,6,FALSE))," ", VLOOKUP(TRIM(B161),ALL!$B$1:$U$1591,6,FALSE)))</f>
        <v/>
      </c>
      <c r="J161" s="52" t="str">
        <f>IF(ISBLANK(VLOOKUP(TRIM(B161),ALL!$B$1:$U$1591,7,FALSE)),"",IF(ISERROR(VLOOKUP(TRIM(B161),ALL!$B$1:$U$1591,7,FALSE))," ",VLOOKUP(TRIM(B161),ALL!$B$1:$U$1591,7,FALSE)))</f>
        <v/>
      </c>
      <c r="K161" s="52">
        <f>IF(ISBLANK(VLOOKUP(TRIM(B161),ALL!$B$1:$U$1591,8,FALSE)),"",IF(ISERROR(VLOOKUP(TRIM(B161),ALL!$B$1:$U$1591,8,FALSE))," ",VLOOKUP(TRIM(B161),ALL!$B$1:$U$1591,8,FALSE)))</f>
        <v>4</v>
      </c>
      <c r="L161" s="52" t="str">
        <f>IF(ISBLANK(VLOOKUP(TRIM(B161),ALL!$B$1:$U$1591,9,FALSE)),"",IF(ISERROR(VLOOKUP(TRIM(B161),ALL!$B$1:$U$1591,9,FALSE))," ",VLOOKUP(TRIM(B161),ALL!$B$1:$U$1591,9,FALSE)))</f>
        <v/>
      </c>
      <c r="M161" s="52">
        <f>IF(ISBLANK(VLOOKUP(TRIM(B161),ALL!$B$1:$U$1591,10,FALSE)),"",IF(ISERROR(VLOOKUP(TRIM(B161),ALL!$B$1:$U$1591,10,FALSE))," ",VLOOKUP(TRIM(B161),ALL!$B$1:$U$1591,10,FALSE)))</f>
        <v>0</v>
      </c>
      <c r="N161"/>
      <c r="O161"/>
      <c r="P161"/>
      <c r="Q161"/>
      <c r="R161"/>
      <c r="S161"/>
      <c r="AA161"/>
      <c r="AB161"/>
    </row>
    <row r="162" spans="1:28" ht="15">
      <c r="A162" s="52"/>
      <c r="B162" s="426"/>
      <c r="D162" s="85"/>
      <c r="E162" s="86"/>
      <c r="F162" s="52"/>
      <c r="G162" s="52"/>
      <c r="H162" s="52"/>
      <c r="I162" s="52"/>
      <c r="J162" s="52"/>
      <c r="K162" s="52"/>
      <c r="L162" s="52"/>
      <c r="M162" s="52"/>
      <c r="N162"/>
      <c r="O162"/>
      <c r="P162"/>
      <c r="Q162"/>
      <c r="R162"/>
      <c r="S162"/>
      <c r="AA162"/>
      <c r="AB162"/>
    </row>
    <row r="163" spans="1:28">
      <c r="A163" s="52" t="str">
        <f>IF(ISERROR(VLOOKUP(TRIM(B163),ALL!$B$1:$T$1591,3,FALSE)),"(unc)",VLOOKUP(TRIM(B163),ALL!$B$1:$T$1591,3,FALSE))</f>
        <v>RG @</v>
      </c>
      <c r="B163" s="215" t="s">
        <v>4641</v>
      </c>
      <c r="C163" t="s">
        <v>3763</v>
      </c>
      <c r="D163" s="85">
        <f>VLOOKUP(TRIM(B163),BirthdateDraft!$B$1:$O$5859,2,FALSE)</f>
        <v>33166</v>
      </c>
      <c r="E163" s="86" t="str">
        <f>VLOOKUP(TRIM(B163),BirthdateDraft!$B$1:$O$9859,3,FALSE)</f>
        <v>14/1 (16)</v>
      </c>
      <c r="F163" s="52" t="str">
        <f>IF(ISERROR(VLOOKUP(TRIM(B163),ALL!$B$1:$T$1591,2,FALSE)),"",IF(ISERROR(VLOOKUP(TRIM(B163),ALL!$B$1:$T$1591,2,FALSE))," ",VLOOKUP(TRIM(B163),ALL!$B$1:$T$1591,2,FALSE)))</f>
        <v>DAN</v>
      </c>
      <c r="G163" s="52" t="str">
        <f>IF(ISBLANK(VLOOKUP(TRIM(B163),ALL!$B$1:$U$1591,4,FALSE)),"",IF(ISERROR(VLOOKUP(TRIM(B163),ALL!$B$1:$U$1591,4,FALSE))," ",VLOOKUP(TRIM(B163),ALL!$B$1:$U$1591,4,FALSE)))</f>
        <v/>
      </c>
      <c r="H163" s="52" t="str">
        <f>IF(ISBLANK(VLOOKUP(TRIM(B163),ALL!$B$1:$U$1591,5,FALSE)),"",IF(ISERROR(VLOOKUP(TRIM(B163),ALL!$B$1:$U$1591,5,FALSE))," ",VLOOKUP(TRIM(B163),ALL!$B$1:$U$1591,5,FALSE)))</f>
        <v/>
      </c>
      <c r="I163" s="52" t="str">
        <f>IF(ISBLANK(VLOOKUP(TRIM(B163),ALL!$B$1:$U$1591,6,FALSE)),"",IF(ISERROR(VLOOKUP(TRIM(B163),ALL!$B$1:$U$1591,6,FALSE))," ", VLOOKUP(TRIM(B163),ALL!$B$1:$U$1591,6,FALSE)))</f>
        <v/>
      </c>
      <c r="J163" s="52" t="str">
        <f>IF(ISBLANK(VLOOKUP(TRIM(B163),ALL!$B$1:$U$1591,7,FALSE)),"",IF(ISERROR(VLOOKUP(TRIM(B163),ALL!$B$1:$U$1591,7,FALSE))," ",VLOOKUP(TRIM(B163),ALL!$B$1:$U$1591,7,FALSE)))</f>
        <v/>
      </c>
      <c r="K163" s="52">
        <f>IF(ISBLANK(VLOOKUP(TRIM(B163),ALL!$B$1:$U$1591,8,FALSE)),"",IF(ISERROR(VLOOKUP(TRIM(B163),ALL!$B$1:$U$1591,8,FALSE))," ",VLOOKUP(TRIM(B163),ALL!$B$1:$U$1591,8,FALSE)))</f>
        <v>6</v>
      </c>
      <c r="L163" s="52" t="str">
        <f>IF(ISBLANK(VLOOKUP(TRIM(B163),ALL!$B$1:$U$1591,9,FALSE)),"",IF(ISERROR(VLOOKUP(TRIM(B163),ALL!$B$1:$U$1591,9,FALSE))," ",VLOOKUP(TRIM(B163),ALL!$B$1:$U$1591,9,FALSE)))</f>
        <v/>
      </c>
      <c r="M163" s="52">
        <f>IF(ISBLANK(VLOOKUP(TRIM(B163),ALL!$B$1:$U$1591,10,FALSE)),"",IF(ISERROR(VLOOKUP(TRIM(B163),ALL!$B$1:$U$1591,10,FALSE))," ",VLOOKUP(TRIM(B163),ALL!$B$1:$U$1591,10,FALSE)))</f>
        <v>7</v>
      </c>
      <c r="N163"/>
      <c r="O163"/>
      <c r="P163"/>
      <c r="Q163"/>
      <c r="R163"/>
      <c r="S163"/>
      <c r="AA163"/>
      <c r="AB163"/>
    </row>
    <row r="164" spans="1:28">
      <c r="A164" s="52" t="str">
        <f>IF(ISERROR(VLOOKUP(TRIM(B164),ALL!$B$1:$T$1591,3,FALSE)),"(unc)",VLOOKUP(TRIM(B164),ALL!$B$1:$T$1591,3,FALSE))</f>
        <v>RG @</v>
      </c>
      <c r="B164" s="215" t="s">
        <v>5313</v>
      </c>
      <c r="C164" t="s">
        <v>3763</v>
      </c>
      <c r="D164" s="85">
        <f>VLOOKUP(TRIM(B164),BirthdateDraft!$B$1:$O$5859,2,FALSE)</f>
        <v>34209</v>
      </c>
      <c r="E164" s="86" t="str">
        <f>VLOOKUP(TRIM(B164),BirthdateDraft!$B$1:$O$9859,3,FALSE)</f>
        <v>15/4</v>
      </c>
      <c r="F164" s="52" t="str">
        <f>IF(ISERROR(VLOOKUP(TRIM(B164),ALL!$B$1:$T$1591,2,FALSE)),"",IF(ISERROR(VLOOKUP(TRIM(B164),ALL!$B$1:$T$1591,2,FALSE))," ",VLOOKUP(TRIM(B164),ALL!$B$1:$T$1591,2,FALSE)))</f>
        <v>NEA</v>
      </c>
      <c r="G164" s="52" t="str">
        <f>IF(ISBLANK(VLOOKUP(TRIM(B164),ALL!$B$1:$U$1591,4,FALSE)),"",IF(ISERROR(VLOOKUP(TRIM(B164),ALL!$B$1:$U$1591,4,FALSE))," ",VLOOKUP(TRIM(B164),ALL!$B$1:$U$1591,4,FALSE)))</f>
        <v/>
      </c>
      <c r="H164" s="52" t="str">
        <f>IF(ISBLANK(VLOOKUP(TRIM(B164),ALL!$B$1:$U$1591,5,FALSE)),"",IF(ISERROR(VLOOKUP(TRIM(B164),ALL!$B$1:$U$1591,5,FALSE))," ",VLOOKUP(TRIM(B164),ALL!$B$1:$U$1591,5,FALSE)))</f>
        <v/>
      </c>
      <c r="I164" s="52" t="str">
        <f>IF(ISBLANK(VLOOKUP(TRIM(B164),ALL!$B$1:$U$1591,6,FALSE)),"",IF(ISERROR(VLOOKUP(TRIM(B164),ALL!$B$1:$U$1591,6,FALSE))," ", VLOOKUP(TRIM(B164),ALL!$B$1:$U$1591,6,FALSE)))</f>
        <v/>
      </c>
      <c r="J164" s="52" t="str">
        <f>IF(ISBLANK(VLOOKUP(TRIM(B164),ALL!$B$1:$U$1591,7,FALSE)),"",IF(ISERROR(VLOOKUP(TRIM(B164),ALL!$B$1:$U$1591,7,FALSE))," ",VLOOKUP(TRIM(B164),ALL!$B$1:$U$1591,7,FALSE)))</f>
        <v/>
      </c>
      <c r="K164" s="52">
        <f>IF(ISBLANK(VLOOKUP(TRIM(B164),ALL!$B$1:$U$1591,8,FALSE)),"",IF(ISERROR(VLOOKUP(TRIM(B164),ALL!$B$1:$U$1591,8,FALSE))," ",VLOOKUP(TRIM(B164),ALL!$B$1:$U$1591,8,FALSE)))</f>
        <v>5</v>
      </c>
      <c r="L164" s="52" t="str">
        <f>IF(ISBLANK(VLOOKUP(TRIM(B164),ALL!$B$1:$U$1591,9,FALSE)),"",IF(ISERROR(VLOOKUP(TRIM(B164),ALL!$B$1:$U$1591,9,FALSE))," ",VLOOKUP(TRIM(B164),ALL!$B$1:$U$1591,9,FALSE)))</f>
        <v/>
      </c>
      <c r="M164" s="52">
        <f>IF(ISBLANK(VLOOKUP(TRIM(B164),ALL!$B$1:$U$1591,10,FALSE)),"",IF(ISERROR(VLOOKUP(TRIM(B164),ALL!$B$1:$U$1591,10,FALSE))," ",VLOOKUP(TRIM(B164),ALL!$B$1:$U$1591,10,FALSE)))</f>
        <v>7</v>
      </c>
      <c r="N164"/>
      <c r="O164"/>
      <c r="P164"/>
      <c r="Q164"/>
      <c r="R164"/>
      <c r="S164"/>
      <c r="AA164"/>
      <c r="AB164"/>
    </row>
    <row r="165" spans="1:28">
      <c r="A165" s="52" t="str">
        <f>IF(ISERROR(VLOOKUP(TRIM(B165),ALL!$B$1:$T$1591,3,FALSE)),"(unc)",VLOOKUP(TRIM(B165),ALL!$B$1:$T$1591,3,FALSE))</f>
        <v>OC @</v>
      </c>
      <c r="B165" s="215" t="s">
        <v>2196</v>
      </c>
      <c r="C165" s="11" t="s">
        <v>3851</v>
      </c>
      <c r="D165" s="85">
        <f>VLOOKUP(TRIM(B165),BirthdateDraft!$B$1:$O$5859,2,FALSE)</f>
        <v>32713</v>
      </c>
      <c r="E165" s="86" t="str">
        <f>VLOOKUP(TRIM(B165),BirthdateDraft!$B$1:$O$9859,3,FALSE)</f>
        <v>10/1 (18)</v>
      </c>
      <c r="F165" s="52" t="str">
        <f>IF(ISERROR(VLOOKUP(TRIM(B165),ALL!$B$1:$T$1591,2,FALSE)),"",IF(ISERROR(VLOOKUP(TRIM(B165),ALL!$B$1:$T$1591,2,FALSE))," ",VLOOKUP(TRIM(B165),ALL!$B$1:$T$1591,2,FALSE)))</f>
        <v>PIA</v>
      </c>
      <c r="G165" s="52" t="str">
        <f>IF(ISBLANK(VLOOKUP(TRIM(B165),ALL!$B$1:$U$1591,4,FALSE)),"",IF(ISERROR(VLOOKUP(TRIM(B165),ALL!$B$1:$U$1591,4,FALSE))," ",VLOOKUP(TRIM(B165),ALL!$B$1:$U$1591,4,FALSE)))</f>
        <v/>
      </c>
      <c r="H165" s="52" t="str">
        <f>IF(ISBLANK(VLOOKUP(TRIM(B165),ALL!$B$1:$U$1591,5,FALSE)),"",IF(ISERROR(VLOOKUP(TRIM(B165),ALL!$B$1:$U$1591,5,FALSE))," ",VLOOKUP(TRIM(B165),ALL!$B$1:$U$1591,5,FALSE)))</f>
        <v/>
      </c>
      <c r="I165" s="52" t="str">
        <f>IF(ISBLANK(VLOOKUP(TRIM(B165),ALL!$B$1:$U$1591,6,FALSE)),"",IF(ISERROR(VLOOKUP(TRIM(B165),ALL!$B$1:$U$1591,6,FALSE))," ", VLOOKUP(TRIM(B165),ALL!$B$1:$U$1591,6,FALSE)))</f>
        <v/>
      </c>
      <c r="J165" s="52" t="str">
        <f>IF(ISBLANK(VLOOKUP(TRIM(B165),ALL!$B$1:$U$1591,7,FALSE)),"",IF(ISERROR(VLOOKUP(TRIM(B165),ALL!$B$1:$U$1591,7,FALSE))," ",VLOOKUP(TRIM(B165),ALL!$B$1:$U$1591,7,FALSE)))</f>
        <v/>
      </c>
      <c r="K165" s="52">
        <f>IF(ISBLANK(VLOOKUP(TRIM(B165),ALL!$B$1:$U$1591,8,FALSE)),"",IF(ISERROR(VLOOKUP(TRIM(B165),ALL!$B$1:$U$1591,8,FALSE))," ",VLOOKUP(TRIM(B165),ALL!$B$1:$U$1591,8,FALSE)))</f>
        <v>6</v>
      </c>
      <c r="L165" s="52" t="str">
        <f>IF(ISBLANK(VLOOKUP(TRIM(B165),ALL!$B$1:$U$1591,9,FALSE)),"",IF(ISERROR(VLOOKUP(TRIM(B165),ALL!$B$1:$U$1591,9,FALSE))," ",VLOOKUP(TRIM(B165),ALL!$B$1:$U$1591,9,FALSE)))</f>
        <v/>
      </c>
      <c r="M165" s="52">
        <f>IF(ISBLANK(VLOOKUP(TRIM(B165),ALL!$B$1:$U$1591,10,FALSE)),"",IF(ISERROR(VLOOKUP(TRIM(B165),ALL!$B$1:$U$1591,10,FALSE))," ",VLOOKUP(TRIM(B165),ALL!$B$1:$U$1591,10,FALSE)))</f>
        <v>4</v>
      </c>
      <c r="N165"/>
      <c r="O165"/>
      <c r="P165"/>
      <c r="Q165"/>
      <c r="R165"/>
      <c r="S165"/>
      <c r="AA165"/>
      <c r="AB165"/>
    </row>
    <row r="166" spans="1:28">
      <c r="A166" s="52" t="str">
        <f>IF(ISERROR(VLOOKUP(TRIM(B166),ALL!$B$1:$T$1591,3,FALSE)),"(unc)",VLOOKUP(TRIM(B166),ALL!$B$1:$T$1591,3,FALSE))</f>
        <v>ROT @</v>
      </c>
      <c r="B166" s="215" t="s">
        <v>7652</v>
      </c>
      <c r="C166" t="s">
        <v>3763</v>
      </c>
      <c r="D166" s="85">
        <f>VLOOKUP(TRIM(B166),BirthdateDraft!$B$1:$O$5859,2,FALSE)</f>
        <v>35208</v>
      </c>
      <c r="E166" s="86" t="str">
        <f>VLOOKUP(TRIM(B166),BirthdateDraft!$B$1:$O$9859,3,FALSE)</f>
        <v>19/1 (23)</v>
      </c>
      <c r="F166" s="52" t="str">
        <f>IF(ISERROR(VLOOKUP(TRIM(B166),ALL!$B$1:$T$1591,2,FALSE)),"",IF(ISERROR(VLOOKUP(TRIM(B166),ALL!$B$1:$T$1591,2,FALSE))," ",VLOOKUP(TRIM(B166),ALL!$B$1:$T$1591,2,FALSE)))</f>
        <v>HOA</v>
      </c>
      <c r="G166" s="52" t="str">
        <f>IF(ISBLANK(VLOOKUP(TRIM(B166),ALL!$B$1:$U$1591,4,FALSE)),"",IF(ISERROR(VLOOKUP(TRIM(B166),ALL!$B$1:$U$1591,4,FALSE))," ",VLOOKUP(TRIM(B166),ALL!$B$1:$U$1591,4,FALSE)))</f>
        <v/>
      </c>
      <c r="H166" s="52" t="str">
        <f>IF(ISBLANK(VLOOKUP(TRIM(B166),ALL!$B$1:$U$1591,5,FALSE)),"",IF(ISERROR(VLOOKUP(TRIM(B166),ALL!$B$1:$U$1591,5,FALSE))," ",VLOOKUP(TRIM(B166),ALL!$B$1:$U$1591,5,FALSE)))</f>
        <v/>
      </c>
      <c r="I166" s="52" t="str">
        <f>IF(ISBLANK(VLOOKUP(TRIM(B166),ALL!$B$1:$U$1591,6,FALSE)),"",IF(ISERROR(VLOOKUP(TRIM(B166),ALL!$B$1:$U$1591,6,FALSE))," ", VLOOKUP(TRIM(B166),ALL!$B$1:$U$1591,6,FALSE)))</f>
        <v/>
      </c>
      <c r="J166" s="52" t="str">
        <f>IF(ISBLANK(VLOOKUP(TRIM(B166),ALL!$B$1:$U$1591,7,FALSE)),"",IF(ISERROR(VLOOKUP(TRIM(B166),ALL!$B$1:$U$1591,7,FALSE))," ",VLOOKUP(TRIM(B166),ALL!$B$1:$U$1591,7,FALSE)))</f>
        <v/>
      </c>
      <c r="K166" s="52">
        <f>IF(ISBLANK(VLOOKUP(TRIM(B166),ALL!$B$1:$U$1591,8,FALSE)),"",IF(ISERROR(VLOOKUP(TRIM(B166),ALL!$B$1:$U$1591,8,FALSE))," ",VLOOKUP(TRIM(B166),ALL!$B$1:$U$1591,8,FALSE)))</f>
        <v>4</v>
      </c>
      <c r="L166" s="52" t="str">
        <f>IF(ISBLANK(VLOOKUP(TRIM(B166),ALL!$B$1:$U$1591,9,FALSE)),"",IF(ISERROR(VLOOKUP(TRIM(B166),ALL!$B$1:$U$1591,9,FALSE))," ",VLOOKUP(TRIM(B166),ALL!$B$1:$U$1591,9,FALSE)))</f>
        <v/>
      </c>
      <c r="M166" s="52">
        <f>IF(ISBLANK(VLOOKUP(TRIM(B166),ALL!$B$1:$U$1591,10,FALSE)),"",IF(ISERROR(VLOOKUP(TRIM(B166),ALL!$B$1:$U$1591,10,FALSE))," ",VLOOKUP(TRIM(B166),ALL!$B$1:$U$1591,10,FALSE)))</f>
        <v>3</v>
      </c>
      <c r="N166"/>
      <c r="O166"/>
      <c r="P166"/>
      <c r="Q166"/>
      <c r="R166"/>
      <c r="S166"/>
      <c r="AA166"/>
      <c r="AB166"/>
    </row>
    <row r="167" spans="1:28">
      <c r="A167" s="52" t="str">
        <f>IF(ISERROR(VLOOKUP(TRIM(B167),ALL!$B$1:$T$1591,3,FALSE)),"(unc)",VLOOKUP(TRIM(B167),ALL!$B$1:$T$1591,3,FALSE))</f>
        <v>ROT @</v>
      </c>
      <c r="B167" s="215" t="s">
        <v>7656</v>
      </c>
      <c r="C167" t="s">
        <v>3763</v>
      </c>
      <c r="D167" s="85">
        <f>VLOOKUP(TRIM(B167),BirthdateDraft!$B$1:$O$9813,2,FALSE)</f>
        <v>35759</v>
      </c>
      <c r="E167" s="86" t="str">
        <f>VLOOKUP(TRIM(B167),BirthdateDraft!$B$1:$O$9813,3,FALSE)</f>
        <v>19/2</v>
      </c>
      <c r="F167" s="52" t="str">
        <f>IF(ISERROR(VLOOKUP(TRIM(B167),ALL!$B$1:$T$1591,2,FALSE)),"",IF(ISERROR(VLOOKUP(TRIM(B167),ALL!$B$1:$T$1591,2,FALSE))," ",VLOOKUP(TRIM(B167),ALL!$B$1:$T$1591,2,FALSE)))</f>
        <v>JXA</v>
      </c>
      <c r="G167" s="52" t="str">
        <f>IF(ISBLANK(VLOOKUP(TRIM(B167),ALL!$B$1:$U$1591,4,FALSE)),"",IF(ISERROR(VLOOKUP(TRIM(B167),ALL!$B$1:$U$1591,4,FALSE))," ",VLOOKUP(TRIM(B167),ALL!$B$1:$U$1591,4,FALSE)))</f>
        <v/>
      </c>
      <c r="H167" s="52" t="str">
        <f>IF(ISBLANK(VLOOKUP(TRIM(B167),ALL!$B$1:$U$1591,5,FALSE)),"",IF(ISERROR(VLOOKUP(TRIM(B167),ALL!$B$1:$U$1591,5,FALSE))," ",VLOOKUP(TRIM(B167),ALL!$B$1:$U$1591,5,FALSE)))</f>
        <v/>
      </c>
      <c r="I167" s="52" t="str">
        <f>IF(ISBLANK(VLOOKUP(TRIM(B167),ALL!$B$1:$U$1591,6,FALSE)),"",IF(ISERROR(VLOOKUP(TRIM(B167),ALL!$B$1:$U$1591,6,FALSE))," ", VLOOKUP(TRIM(B167),ALL!$B$1:$U$1591,6,FALSE)))</f>
        <v/>
      </c>
      <c r="J167" s="52" t="str">
        <f>IF(ISBLANK(VLOOKUP(TRIM(B167),ALL!$B$1:$U$1591,7,FALSE)),"",IF(ISERROR(VLOOKUP(TRIM(B167),ALL!$B$1:$U$1591,7,FALSE))," ",VLOOKUP(TRIM(B167),ALL!$B$1:$U$1591,7,FALSE)))</f>
        <v/>
      </c>
      <c r="K167" s="52">
        <f>IF(ISBLANK(VLOOKUP(TRIM(B167),ALL!$B$1:$U$1591,8,FALSE)),"",IF(ISERROR(VLOOKUP(TRIM(B167),ALL!$B$1:$U$1591,8,FALSE))," ",VLOOKUP(TRIM(B167),ALL!$B$1:$U$1591,8,FALSE)))</f>
        <v>4</v>
      </c>
      <c r="L167" s="52" t="str">
        <f>IF(ISBLANK(VLOOKUP(TRIM(B167),ALL!$B$1:$U$1591,9,FALSE)),"",IF(ISERROR(VLOOKUP(TRIM(B167),ALL!$B$1:$U$1591,9,FALSE))," ",VLOOKUP(TRIM(B167),ALL!$B$1:$U$1591,9,FALSE)))</f>
        <v/>
      </c>
      <c r="M167" s="52">
        <f>IF(ISBLANK(VLOOKUP(TRIM(B167),ALL!$B$1:$U$1591,10,FALSE)),"",IF(ISERROR(VLOOKUP(TRIM(B167),ALL!$B$1:$U$1591,10,FALSE))," ",VLOOKUP(TRIM(B167),ALL!$B$1:$U$1591,10,FALSE)))</f>
        <v>3</v>
      </c>
      <c r="N167"/>
      <c r="O167"/>
      <c r="P167"/>
      <c r="Q167"/>
      <c r="R167"/>
      <c r="S167"/>
      <c r="AA167"/>
      <c r="AB167"/>
    </row>
    <row r="168" spans="1:28">
      <c r="A168" s="52" t="str">
        <f>IF(ISERROR(VLOOKUP(TRIM(B168),ALL!$B$1:$T$1591,3,FALSE)),"(unc)",VLOOKUP(TRIM(B168),ALL!$B$1:$T$1591,3,FALSE))</f>
        <v>LOT @</v>
      </c>
      <c r="B168" s="215" t="s">
        <v>4705</v>
      </c>
      <c r="C168" t="s">
        <v>3763</v>
      </c>
      <c r="D168" s="85">
        <f>VLOOKUP(TRIM(B168),BirthdateDraft!$B$1:$O$9813,2,FALSE)</f>
        <v>33520</v>
      </c>
      <c r="E168" s="86" t="str">
        <f>VLOOKUP(TRIM(B168),BirthdateDraft!$B$1:$O$9813,3,FALSE)</f>
        <v>14/7</v>
      </c>
      <c r="F168" s="52" t="str">
        <f>IF(ISERROR(VLOOKUP(TRIM(B168),ALL!$B$1:$T$1591,2,FALSE)),"",IF(ISERROR(VLOOKUP(TRIM(B168),ALL!$B$1:$T$1591,2,FALSE))," ",VLOOKUP(TRIM(B168),ALL!$B$1:$T$1591,2,FALSE)))</f>
        <v>CHN</v>
      </c>
      <c r="G168" s="52" t="str">
        <f>IF(ISBLANK(VLOOKUP(TRIM(B168),ALL!$B$1:$U$1591,4,FALSE)),"",IF(ISERROR(VLOOKUP(TRIM(B168),ALL!$B$1:$U$1591,4,FALSE))," ",VLOOKUP(TRIM(B168),ALL!$B$1:$U$1591,4,FALSE)))</f>
        <v/>
      </c>
      <c r="H168" s="52" t="str">
        <f>IF(ISBLANK(VLOOKUP(TRIM(B168),ALL!$B$1:$U$1591,5,FALSE)),"",IF(ISERROR(VLOOKUP(TRIM(B168),ALL!$B$1:$U$1591,5,FALSE))," ",VLOOKUP(TRIM(B168),ALL!$B$1:$U$1591,5,FALSE)))</f>
        <v/>
      </c>
      <c r="I168" s="52" t="str">
        <f>IF(ISBLANK(VLOOKUP(TRIM(B168),ALL!$B$1:$U$1591,6,FALSE)),"",IF(ISERROR(VLOOKUP(TRIM(B168),ALL!$B$1:$U$1591,6,FALSE))," ", VLOOKUP(TRIM(B168),ALL!$B$1:$U$1591,6,FALSE)))</f>
        <v/>
      </c>
      <c r="J168" s="52" t="str">
        <f>IF(ISBLANK(VLOOKUP(TRIM(B168),ALL!$B$1:$U$1591,7,FALSE)),"",IF(ISERROR(VLOOKUP(TRIM(B168),ALL!$B$1:$U$1591,7,FALSE))," ",VLOOKUP(TRIM(B168),ALL!$B$1:$U$1591,7,FALSE)))</f>
        <v/>
      </c>
      <c r="K168" s="52">
        <f>IF(ISBLANK(VLOOKUP(TRIM(B168),ALL!$B$1:$U$1591,8,FALSE)),"",IF(ISERROR(VLOOKUP(TRIM(B168),ALL!$B$1:$U$1591,8,FALSE))," ",VLOOKUP(TRIM(B168),ALL!$B$1:$U$1591,8,FALSE)))</f>
        <v>0</v>
      </c>
      <c r="L168" s="52" t="str">
        <f>IF(ISBLANK(VLOOKUP(TRIM(B168),ALL!$B$1:$U$1591,9,FALSE)),"",IF(ISERROR(VLOOKUP(TRIM(B168),ALL!$B$1:$U$1591,9,FALSE))," ",VLOOKUP(TRIM(B168),ALL!$B$1:$U$1591,9,FALSE)))</f>
        <v/>
      </c>
      <c r="M168" s="52">
        <f>IF(ISBLANK(VLOOKUP(TRIM(B168),ALL!$B$1:$U$1591,10,FALSE)),"",IF(ISERROR(VLOOKUP(TRIM(B168),ALL!$B$1:$U$1591,10,FALSE))," ",VLOOKUP(TRIM(B168),ALL!$B$1:$U$1591,10,FALSE)))</f>
        <v>4</v>
      </c>
      <c r="N168"/>
      <c r="O168"/>
      <c r="P168"/>
      <c r="Q168"/>
      <c r="R168"/>
      <c r="S168"/>
      <c r="AA168"/>
      <c r="AB168"/>
    </row>
    <row r="169" spans="1:28" ht="15">
      <c r="A169" s="52" t="str">
        <f>IF(ISERROR(VLOOKUP(TRIM(B169),ALL!$B$1:$T$1591,3,FALSE)),"(unc)",VLOOKUP(TRIM(B169),ALL!$B$1:$T$1591,3,FALSE))</f>
        <v>OC @ G @</v>
      </c>
      <c r="B169" s="417" t="s">
        <v>7635</v>
      </c>
      <c r="C169" t="s">
        <v>3763</v>
      </c>
      <c r="D169" s="85">
        <f>VLOOKUP(TRIM(B169),BirthdateDraft!$B$1:$O$9813,2,FALSE)</f>
        <v>35655</v>
      </c>
      <c r="E169" s="86" t="str">
        <f>VLOOKUP(TRIM(B169),BirthdateDraft!$B$1:$O$9813,3,FALSE)</f>
        <v>19/FA</v>
      </c>
      <c r="F169" s="52" t="str">
        <f>IF(ISERROR(VLOOKUP(TRIM(B169),ALL!$B$1:$T$1591,2,FALSE)),"",IF(ISERROR(VLOOKUP(TRIM(B169),ALL!$B$1:$T$1591,2,FALSE))," ",VLOOKUP(TRIM(B169),ALL!$B$1:$T$1591,2,FALSE)))</f>
        <v>BAA</v>
      </c>
      <c r="G169" s="52" t="str">
        <f>IF(ISBLANK(VLOOKUP(TRIM(B169),ALL!$B$1:$U$1591,4,FALSE)),"",IF(ISERROR(VLOOKUP(TRIM(B169),ALL!$B$1:$U$1591,4,FALSE))," ",VLOOKUP(TRIM(B169),ALL!$B$1:$U$1591,4,FALSE)))</f>
        <v/>
      </c>
      <c r="H169" s="52" t="str">
        <f>IF(ISBLANK(VLOOKUP(TRIM(B169),ALL!$B$1:$U$1591,5,FALSE)),"",IF(ISERROR(VLOOKUP(TRIM(B169),ALL!$B$1:$U$1591,5,FALSE))," ",VLOOKUP(TRIM(B169),ALL!$B$1:$U$1591,5,FALSE)))</f>
        <v/>
      </c>
      <c r="I169" s="52" t="str">
        <f>IF(ISBLANK(VLOOKUP(TRIM(B169),ALL!$B$1:$U$1591,6,FALSE)),"",IF(ISERROR(VLOOKUP(TRIM(B169),ALL!$B$1:$U$1591,6,FALSE))," ", VLOOKUP(TRIM(B169),ALL!$B$1:$U$1591,6,FALSE)))</f>
        <v/>
      </c>
      <c r="J169" s="52" t="str">
        <f>IF(ISBLANK(VLOOKUP(TRIM(B169),ALL!$B$1:$U$1591,7,FALSE)),"",IF(ISERROR(VLOOKUP(TRIM(B169),ALL!$B$1:$U$1591,7,FALSE))," ",VLOOKUP(TRIM(B169),ALL!$B$1:$U$1591,7,FALSE)))</f>
        <v/>
      </c>
      <c r="K169" s="52">
        <f>IF(ISBLANK(VLOOKUP(TRIM(B169),ALL!$B$1:$U$1591,8,FALSE)),"",IF(ISERROR(VLOOKUP(TRIM(B169),ALL!$B$1:$U$1591,8,FALSE))," ",VLOOKUP(TRIM(B169),ALL!$B$1:$U$1591,8,FALSE)))</f>
        <v>4</v>
      </c>
      <c r="L169" s="52">
        <f>IF(ISBLANK(VLOOKUP(TRIM(B169),ALL!$B$1:$U$1591,9,FALSE)),"",IF(ISERROR(VLOOKUP(TRIM(B169),ALL!$B$1:$U$1591,9,FALSE))," ",VLOOKUP(TRIM(B169),ALL!$B$1:$U$1591,9,FALSE)))</f>
        <v>0</v>
      </c>
      <c r="M169" s="52">
        <f>IF(ISBLANK(VLOOKUP(TRIM(B169),ALL!$B$1:$U$1591,10,FALSE)),"",IF(ISERROR(VLOOKUP(TRIM(B169),ALL!$B$1:$U$1591,10,FALSE))," ",VLOOKUP(TRIM(B169),ALL!$B$1:$U$1591,10,FALSE)))</f>
        <v>0</v>
      </c>
      <c r="N169"/>
      <c r="O169"/>
      <c r="P169"/>
      <c r="Q169"/>
      <c r="R169"/>
      <c r="S169"/>
      <c r="AA169"/>
      <c r="AB169"/>
    </row>
    <row r="170" spans="1:28">
      <c r="A170" s="52" t="str">
        <f>IF(ISERROR(VLOOKUP(TRIM(B170),ALL!$B$1:$T$1591,3,FALSE)),"(unc)",VLOOKUP(TRIM(B170),ALL!$B$1:$T$1591,3,FALSE))</f>
        <v>ROT @</v>
      </c>
      <c r="B170" s="215" t="s">
        <v>390</v>
      </c>
      <c r="C170" t="s">
        <v>3763</v>
      </c>
      <c r="D170" s="85">
        <f>VLOOKUP(TRIM(B170),BirthdateDraft!$B$1:$O$5859,2,FALSE)</f>
        <v>32721</v>
      </c>
      <c r="E170" s="86" t="str">
        <f>VLOOKUP(TRIM(B170),BirthdateDraft!$B$1:$O$9859,3,FALSE)</f>
        <v>12/4</v>
      </c>
      <c r="F170" s="52" t="str">
        <f>IF(ISERROR(VLOOKUP(TRIM(B170),ALL!$B$1:$T$1591,2,FALSE)),"",IF(ISERROR(VLOOKUP(TRIM(B170),ALL!$B$1:$T$1591,2,FALSE))," ",VLOOKUP(TRIM(B170),ALL!$B$1:$T$1591,2,FALSE)))</f>
        <v>CHN</v>
      </c>
      <c r="G170" s="52" t="str">
        <f>IF(ISBLANK(VLOOKUP(TRIM(B170),ALL!$B$1:$U$1591,4,FALSE)),"",IF(ISERROR(VLOOKUP(TRIM(B170),ALL!$B$1:$U$1591,4,FALSE))," ",VLOOKUP(TRIM(B170),ALL!$B$1:$U$1591,4,FALSE)))</f>
        <v/>
      </c>
      <c r="H170" s="52" t="str">
        <f>IF(ISBLANK(VLOOKUP(TRIM(B170),ALL!$B$1:$U$1591,5,FALSE)),"",IF(ISERROR(VLOOKUP(TRIM(B170),ALL!$B$1:$U$1591,5,FALSE))," ",VLOOKUP(TRIM(B170),ALL!$B$1:$U$1591,5,FALSE)))</f>
        <v/>
      </c>
      <c r="I170" s="52" t="str">
        <f>IF(ISBLANK(VLOOKUP(TRIM(B170),ALL!$B$1:$U$1591,6,FALSE)),"",IF(ISERROR(VLOOKUP(TRIM(B170),ALL!$B$1:$U$1591,6,FALSE))," ", VLOOKUP(TRIM(B170),ALL!$B$1:$U$1591,6,FALSE)))</f>
        <v/>
      </c>
      <c r="J170" s="52" t="str">
        <f>IF(ISBLANK(VLOOKUP(TRIM(B170),ALL!$B$1:$U$1591,7,FALSE)),"",IF(ISERROR(VLOOKUP(TRIM(B170),ALL!$B$1:$U$1591,7,FALSE))," ",VLOOKUP(TRIM(B170),ALL!$B$1:$U$1591,7,FALSE)))</f>
        <v/>
      </c>
      <c r="K170" s="52">
        <f>IF(ISBLANK(VLOOKUP(TRIM(B170),ALL!$B$1:$U$1591,8,FALSE)),"",IF(ISERROR(VLOOKUP(TRIM(B170),ALL!$B$1:$U$1591,8,FALSE))," ",VLOOKUP(TRIM(B170),ALL!$B$1:$U$1591,8,FALSE)))</f>
        <v>0</v>
      </c>
      <c r="L170" s="52" t="str">
        <f>IF(ISBLANK(VLOOKUP(TRIM(B170),ALL!$B$1:$U$1591,9,FALSE)),"",IF(ISERROR(VLOOKUP(TRIM(B170),ALL!$B$1:$U$1591,9,FALSE))," ",VLOOKUP(TRIM(B170),ALL!$B$1:$U$1591,9,FALSE)))</f>
        <v/>
      </c>
      <c r="M170" s="52">
        <f>IF(ISBLANK(VLOOKUP(TRIM(B170),ALL!$B$1:$U$1591,10,FALSE)),"",IF(ISERROR(VLOOKUP(TRIM(B170),ALL!$B$1:$U$1591,10,FALSE))," ",VLOOKUP(TRIM(B170),ALL!$B$1:$U$1591,10,FALSE)))</f>
        <v>4</v>
      </c>
      <c r="N170"/>
      <c r="O170"/>
      <c r="P170"/>
      <c r="Q170"/>
      <c r="R170"/>
      <c r="S170"/>
      <c r="AA170"/>
      <c r="AB170"/>
    </row>
    <row r="171" spans="1:28">
      <c r="A171" s="52" t="str">
        <f>IF(ISERROR(VLOOKUP(TRIM(B171),ALL!$B$1:$T$1591,3,FALSE)),"(unc)",VLOOKUP(TRIM(B171),ALL!$B$1:$T$1591,3,FALSE))</f>
        <v>OT @</v>
      </c>
      <c r="B171" s="215" t="s">
        <v>7826</v>
      </c>
      <c r="C171" s="11" t="s">
        <v>3851</v>
      </c>
      <c r="D171" s="85">
        <f>VLOOKUP(TRIM(B171),BirthdateDraft!$B$1:$O$5859,2,FALSE)</f>
        <v>35540</v>
      </c>
      <c r="E171" s="86" t="str">
        <f>VLOOKUP(TRIM(B171),BirthdateDraft!$B$1:$O$9859,3,FALSE)</f>
        <v>18/7</v>
      </c>
      <c r="F171" s="52" t="str">
        <f>IF(ISERROR(VLOOKUP(TRIM(B171),ALL!$B$1:$T$1591,2,FALSE)),"",IF(ISERROR(VLOOKUP(TRIM(B171),ALL!$B$1:$T$1591,2,FALSE))," ",VLOOKUP(TRIM(B171),ALL!$B$1:$T$1591,2,FALSE)))</f>
        <v>CNA</v>
      </c>
      <c r="G171" s="52" t="str">
        <f>IF(ISBLANK(VLOOKUP(TRIM(B171),ALL!$B$1:$U$1591,4,FALSE)),"",IF(ISERROR(VLOOKUP(TRIM(B171),ALL!$B$1:$U$1591,4,FALSE))," ",VLOOKUP(TRIM(B171),ALL!$B$1:$U$1591,4,FALSE)))</f>
        <v/>
      </c>
      <c r="H171" s="52" t="str">
        <f>IF(ISBLANK(VLOOKUP(TRIM(B171),ALL!$B$1:$U$1591,5,FALSE)),"",IF(ISERROR(VLOOKUP(TRIM(B171),ALL!$B$1:$U$1591,5,FALSE))," ",VLOOKUP(TRIM(B171),ALL!$B$1:$U$1591,5,FALSE)))</f>
        <v/>
      </c>
      <c r="I171" s="52" t="str">
        <f>IF(ISBLANK(VLOOKUP(TRIM(B171),ALL!$B$1:$U$1591,6,FALSE)),"",IF(ISERROR(VLOOKUP(TRIM(B171),ALL!$B$1:$U$1591,6,FALSE))," ", VLOOKUP(TRIM(B171),ALL!$B$1:$U$1591,6,FALSE)))</f>
        <v/>
      </c>
      <c r="J171" s="52" t="str">
        <f>IF(ISBLANK(VLOOKUP(TRIM(B171),ALL!$B$1:$U$1591,7,FALSE)),"",IF(ISERROR(VLOOKUP(TRIM(B171),ALL!$B$1:$U$1591,7,FALSE))," ",VLOOKUP(TRIM(B171),ALL!$B$1:$U$1591,7,FALSE)))</f>
        <v/>
      </c>
      <c r="K171" s="52">
        <f>IF(ISBLANK(VLOOKUP(TRIM(B171),ALL!$B$1:$U$1591,8,FALSE)),"",IF(ISERROR(VLOOKUP(TRIM(B171),ALL!$B$1:$U$1591,8,FALSE))," ",VLOOKUP(TRIM(B171),ALL!$B$1:$U$1591,8,FALSE)))</f>
        <v>0</v>
      </c>
      <c r="L171" s="52" t="str">
        <f>IF(ISBLANK(VLOOKUP(TRIM(B171),ALL!$B$1:$U$1591,9,FALSE)),"",IF(ISERROR(VLOOKUP(TRIM(B171),ALL!$B$1:$U$1591,9,FALSE))," ",VLOOKUP(TRIM(B171),ALL!$B$1:$U$1591,9,FALSE)))</f>
        <v/>
      </c>
      <c r="M171" s="52">
        <f>IF(ISBLANK(VLOOKUP(TRIM(B171),ALL!$B$1:$U$1591,10,FALSE)),"",IF(ISERROR(VLOOKUP(TRIM(B171),ALL!$B$1:$U$1591,10,FALSE))," ",VLOOKUP(TRIM(B171),ALL!$B$1:$U$1591,10,FALSE)))</f>
        <v>2</v>
      </c>
      <c r="N171"/>
      <c r="O171"/>
      <c r="P171"/>
      <c r="Q171"/>
      <c r="R171"/>
      <c r="S171"/>
      <c r="AA171"/>
      <c r="AB171"/>
    </row>
    <row r="172" spans="1:28">
      <c r="A172" s="52"/>
      <c r="B172" s="215"/>
      <c r="C172" s="11"/>
      <c r="D172" s="85"/>
      <c r="E172" s="86"/>
      <c r="F172" s="52"/>
      <c r="G172" s="52"/>
      <c r="H172" s="52"/>
      <c r="I172" s="52"/>
      <c r="J172" s="52"/>
      <c r="K172" s="52"/>
      <c r="L172" s="52"/>
      <c r="M172" s="52"/>
      <c r="N172"/>
      <c r="O172"/>
      <c r="P172"/>
      <c r="Q172"/>
      <c r="R172"/>
      <c r="S172"/>
      <c r="AA172"/>
      <c r="AB172"/>
    </row>
    <row r="173" spans="1:28">
      <c r="A173" s="381" t="s">
        <v>1667</v>
      </c>
      <c r="B173" s="382" t="s">
        <v>7603</v>
      </c>
      <c r="C173" t="s">
        <v>3763</v>
      </c>
      <c r="D173" s="85">
        <f>VLOOKUP(TRIM(B173),BirthdateDraft!$B$1:$O$9813,2,FALSE)</f>
        <v>35726</v>
      </c>
      <c r="E173" s="86" t="str">
        <f>VLOOKUP(TRIM(B173),BirthdateDraft!$B$1:$O$9813,3,FALSE)</f>
        <v>19/1 (2)</v>
      </c>
      <c r="F173" s="52" t="str">
        <f>IF(ISERROR(VLOOKUP(TRIM(B173),ALL!$B$1:$T$1591,2,FALSE)),"",IF(ISERROR(VLOOKUP(TRIM(B173),ALL!$B$1:$T$1591,2,FALSE))," ",VLOOKUP(TRIM(B173),ALL!$B$1:$T$1591,2,FALSE)))</f>
        <v>SFN</v>
      </c>
      <c r="G173" s="52" t="str">
        <f>IF(ISBLANK(VLOOKUP(TRIM(B173),ALL!$B$1:$U$1591,4,FALSE)),"",IF(ISERROR(VLOOKUP(TRIM(B173),ALL!$B$1:$U$1591,4,FALSE))," ",VLOOKUP(TRIM(B173),ALL!$B$1:$U$1591,4,FALSE)))</f>
        <v>6</v>
      </c>
      <c r="H173" s="52" t="str">
        <f>IF(ISBLANK(VLOOKUP(TRIM(B173),ALL!$B$1:$U$1591,5,FALSE)),"",IF(ISERROR(VLOOKUP(TRIM(B173),ALL!$B$1:$U$1591,5,FALSE))," ",VLOOKUP(TRIM(B173),ALL!$B$1:$U$1591,5,FALSE)))</f>
        <v/>
      </c>
      <c r="I173" s="52">
        <f>IF(ISBLANK(VLOOKUP(TRIM(B173),ALL!$B$1:$U$1591,6,FALSE)),"",IF(ISERROR(VLOOKUP(TRIM(B173),ALL!$B$1:$U$1591,6,FALSE))," ", VLOOKUP(TRIM(B173),ALL!$B$1:$U$1591,6,FALSE)))</f>
        <v>11</v>
      </c>
      <c r="J173" s="52"/>
      <c r="K173" s="52"/>
      <c r="L173" s="52"/>
      <c r="M173" s="52"/>
      <c r="N173"/>
      <c r="O173"/>
      <c r="P173"/>
      <c r="Q173"/>
      <c r="R173"/>
      <c r="S173"/>
      <c r="AA173"/>
      <c r="AB173"/>
    </row>
    <row r="174" spans="1:28">
      <c r="A174" s="52" t="str">
        <f>IF(ISERROR(VLOOKUP(TRIM(B174),ALL!$B$1:$T$1591,3,FALSE)),"(unc)",VLOOKUP(TRIM(B174),ALL!$B$1:$T$1591,3,FALSE))</f>
        <v>LE $</v>
      </c>
      <c r="B174" s="408" t="s">
        <v>7583</v>
      </c>
      <c r="C174" t="s">
        <v>3763</v>
      </c>
      <c r="D174" s="85">
        <f>VLOOKUP(TRIM(B174),BirthdateDraft!$B$1:$O$5859,2,FALSE)</f>
        <v>35664</v>
      </c>
      <c r="E174" s="86" t="str">
        <f>VLOOKUP(TRIM(B174),BirthdateDraft!$B$1:$O$9859,3,FALSE)</f>
        <v>19/4</v>
      </c>
      <c r="F174" s="52" t="str">
        <f>IF(ISERROR(VLOOKUP(TRIM(B174),ALL!$B$1:$T$1591,2,FALSE)),"",IF(ISERROR(VLOOKUP(TRIM(B174),ALL!$B$1:$T$1591,2,FALSE))," ",VLOOKUP(TRIM(B174),ALL!$B$1:$T$1591,2,FALSE)))</f>
        <v>OAA</v>
      </c>
      <c r="G174" s="52" t="str">
        <f>IF(ISBLANK(VLOOKUP(TRIM(B174),ALL!$B$1:$U$1591,4,FALSE)),"",IF(ISERROR(VLOOKUP(TRIM(B174),ALL!$B$1:$U$1591,4,FALSE))," ",VLOOKUP(TRIM(B174),ALL!$B$1:$U$1591,4,FALSE)))</f>
        <v>4</v>
      </c>
      <c r="H174" s="52" t="str">
        <f>IF(ISBLANK(VLOOKUP(TRIM(B174),ALL!$B$1:$U$1591,5,FALSE)),"",IF(ISERROR(VLOOKUP(TRIM(B174),ALL!$B$1:$U$1591,5,FALSE))," ",VLOOKUP(TRIM(B174),ALL!$B$1:$U$1591,5,FALSE)))</f>
        <v/>
      </c>
      <c r="I174" s="52">
        <f>IF(ISBLANK(VLOOKUP(TRIM(B174),ALL!$B$1:$U$1591,6,FALSE)),"",IF(ISERROR(VLOOKUP(TRIM(B174),ALL!$B$1:$U$1591,6,FALSE))," ", VLOOKUP(TRIM(B174),ALL!$B$1:$U$1591,6,FALSE)))</f>
        <v>12</v>
      </c>
      <c r="J174" s="52"/>
      <c r="K174" s="52"/>
      <c r="L174" s="52"/>
      <c r="M174" s="52"/>
      <c r="N174"/>
      <c r="O174"/>
      <c r="P174"/>
      <c r="Q174"/>
      <c r="R174"/>
      <c r="S174"/>
      <c r="AA174"/>
      <c r="AB174"/>
    </row>
    <row r="175" spans="1:28">
      <c r="A175" s="52" t="str">
        <f>IF(ISERROR(VLOOKUP(TRIM(B175),ALL!$B$1:$T$1591,3,FALSE)),"(unc)",VLOOKUP(TRIM(B175),ALL!$B$1:$T$1591,3,FALSE))</f>
        <v>RDT $</v>
      </c>
      <c r="B175" s="215" t="s">
        <v>6253</v>
      </c>
      <c r="C175" t="s">
        <v>3763</v>
      </c>
      <c r="D175" s="85">
        <f>VLOOKUP(TRIM(B175),BirthdateDraft!$B$1:$O$5859,2,FALSE)</f>
        <v>34262</v>
      </c>
      <c r="E175" s="86" t="str">
        <f>VLOOKUP(TRIM(B175),BirthdateDraft!$B$1:$O$9859,3,FALSE)</f>
        <v>17/4</v>
      </c>
      <c r="F175" s="52" t="str">
        <f>IF(ISERROR(VLOOKUP(TRIM(B175),ALL!$B$1:$T$1591,2,FALSE)),"",IF(ISERROR(VLOOKUP(TRIM(B175),ALL!$B$1:$T$1591,2,FALSE))," ",VLOOKUP(TRIM(B175),ALL!$B$1:$T$1591,2,FALSE)))</f>
        <v>INA</v>
      </c>
      <c r="G175" s="52" t="str">
        <f>IF(ISBLANK(VLOOKUP(TRIM(B175),ALL!$B$1:$U$1591,4,FALSE)),"",IF(ISERROR(VLOOKUP(TRIM(B175),ALL!$B$1:$U$1591,4,FALSE))," ",VLOOKUP(TRIM(B175),ALL!$B$1:$U$1591,4,FALSE)))</f>
        <v>4</v>
      </c>
      <c r="H175" s="52" t="str">
        <f>IF(ISBLANK(VLOOKUP(TRIM(B175),ALL!$B$1:$U$1591,5,FALSE)),"",IF(ISERROR(VLOOKUP(TRIM(B175),ALL!$B$1:$U$1591,5,FALSE))," ",VLOOKUP(TRIM(B175),ALL!$B$1:$U$1591,5,FALSE)))</f>
        <v/>
      </c>
      <c r="I175" s="52">
        <f>IF(ISBLANK(VLOOKUP(TRIM(B175),ALL!$B$1:$U$1591,6,FALSE)),"",IF(ISERROR(VLOOKUP(TRIM(B175),ALL!$B$1:$U$1591,6,FALSE))," ", VLOOKUP(TRIM(B175),ALL!$B$1:$U$1591,6,FALSE)))</f>
        <v>4</v>
      </c>
      <c r="J175" s="52" t="str">
        <f>IF(ISBLANK(VLOOKUP(TRIM(B175),ALL!$B$1:$U$1591,7,FALSE)),"",IF(ISERROR(VLOOKUP(TRIM(B175),ALL!$B$1:$U$1591,7,FALSE))," ",VLOOKUP(TRIM(B175),ALL!$B$1:$U$1591,7,FALSE)))</f>
        <v/>
      </c>
      <c r="K175" s="52" t="str">
        <f>IF(ISBLANK(VLOOKUP(TRIM(B175),ALL!$B$1:$U$1591,8,FALSE)),"",IF(ISERROR(VLOOKUP(TRIM(B175),ALL!$B$1:$U$1591,8,FALSE))," ",VLOOKUP(TRIM(B175),ALL!$B$1:$U$1591,8,FALSE)))</f>
        <v/>
      </c>
      <c r="L175" s="52" t="str">
        <f>IF(ISBLANK(VLOOKUP(TRIM(B175),ALL!$B$1:$U$1591,9,FALSE)),"",IF(ISERROR(VLOOKUP(TRIM(B175),ALL!$B$1:$U$1591,9,FALSE))," ",VLOOKUP(TRIM(B175),ALL!$B$1:$U$1591,9,FALSE)))</f>
        <v/>
      </c>
      <c r="M175" s="52" t="str">
        <f>IF(ISBLANK(VLOOKUP(TRIM(B175),ALL!$B$1:$U$1591,10,FALSE)),"",IF(ISERROR(VLOOKUP(TRIM(B175),ALL!$B$1:$U$1591,10,FALSE))," ",VLOOKUP(TRIM(B175),ALL!$B$1:$U$1591,10,FALSE)))</f>
        <v/>
      </c>
      <c r="N175"/>
      <c r="O175"/>
      <c r="P175"/>
      <c r="Q175"/>
      <c r="R175"/>
      <c r="S175"/>
      <c r="AA175"/>
      <c r="AB175"/>
    </row>
    <row r="176" spans="1:28">
      <c r="A176" s="52" t="str">
        <f>IF(ISERROR(VLOOKUP(TRIM(B176),ALL!$B$1:$T$1591,3,FALSE)),"(unc)",VLOOKUP(TRIM(B176),ALL!$B$1:$T$1591,3,FALSE))</f>
        <v>End $</v>
      </c>
      <c r="B176" s="215" t="s">
        <v>5530</v>
      </c>
      <c r="C176" t="s">
        <v>3763</v>
      </c>
      <c r="D176" s="85">
        <f>VLOOKUP(TRIM(B176),BirthdateDraft!$B$1:$O$5859,2,FALSE)</f>
        <v>33360</v>
      </c>
      <c r="E176" s="86" t="str">
        <f>VLOOKUP(TRIM(B176),BirthdateDraft!$B$1:$O$9859,3,FALSE)</f>
        <v>14/FA</v>
      </c>
      <c r="F176" s="52" t="str">
        <f>IF(ISERROR(VLOOKUP(TRIM(B176),ALL!$B$1:$T$1591,2,FALSE)),"",IF(ISERROR(VLOOKUP(TRIM(B176),ALL!$B$1:$T$1591,2,FALSE))," ",VLOOKUP(TRIM(B176),ALL!$B$1:$T$1591,2,FALSE)))</f>
        <v>DAN</v>
      </c>
      <c r="G176" s="52" t="str">
        <f>IF(ISBLANK(VLOOKUP(TRIM(B176),ALL!$B$1:$U$1591,4,FALSE)),"",IF(ISERROR(VLOOKUP(TRIM(B176),ALL!$B$1:$U$1591,4,FALSE))," ",VLOOKUP(TRIM(B176),ALL!$B$1:$U$1591,4,FALSE)))</f>
        <v>4</v>
      </c>
      <c r="H176" s="52" t="str">
        <f>IF(ISBLANK(VLOOKUP(TRIM(B176),ALL!$B$1:$U$1591,5,FALSE)),"",IF(ISERROR(VLOOKUP(TRIM(B176),ALL!$B$1:$U$1591,5,FALSE))," ",VLOOKUP(TRIM(B176),ALL!$B$1:$U$1591,5,FALSE)))</f>
        <v/>
      </c>
      <c r="I176" s="52">
        <f>IF(ISBLANK(VLOOKUP(TRIM(B176),ALL!$B$1:$U$1591,6,FALSE)),"",IF(ISERROR(VLOOKUP(TRIM(B176),ALL!$B$1:$U$1591,6,FALSE))," ", VLOOKUP(TRIM(B176),ALL!$B$1:$U$1591,6,FALSE)))</f>
        <v>2</v>
      </c>
      <c r="J176" s="52" t="str">
        <f>IF(ISBLANK(VLOOKUP(TRIM(B176),ALL!$B$1:$U$1591,7,FALSE)),"",IF(ISERROR(VLOOKUP(TRIM(B176),ALL!$B$1:$U$1591,7,FALSE))," ",VLOOKUP(TRIM(B176),ALL!$B$1:$U$1591,7,FALSE)))</f>
        <v/>
      </c>
      <c r="K176" s="52" t="str">
        <f>IF(ISBLANK(VLOOKUP(TRIM(B176),ALL!$B$1:$U$1591,8,FALSE)),"",IF(ISERROR(VLOOKUP(TRIM(B176),ALL!$B$1:$U$1591,8,FALSE))," ",VLOOKUP(TRIM(B176),ALL!$B$1:$U$1591,8,FALSE)))</f>
        <v/>
      </c>
      <c r="L176" s="52" t="str">
        <f>IF(ISBLANK(VLOOKUP(TRIM(B176),ALL!$B$1:$U$1591,9,FALSE)),"",IF(ISERROR(VLOOKUP(TRIM(B176),ALL!$B$1:$U$1591,9,FALSE))," ",VLOOKUP(TRIM(B176),ALL!$B$1:$U$1591,9,FALSE)))</f>
        <v/>
      </c>
      <c r="M176" s="52" t="str">
        <f>IF(ISBLANK(VLOOKUP(TRIM(B176),ALL!$B$1:$U$1591,10,FALSE)),"",IF(ISERROR(VLOOKUP(TRIM(B176),ALL!$B$1:$U$1591,10,FALSE))," ",VLOOKUP(TRIM(B176),ALL!$B$1:$U$1591,10,FALSE)))</f>
        <v/>
      </c>
      <c r="N176"/>
      <c r="O176"/>
      <c r="P176"/>
      <c r="Q176"/>
      <c r="R176"/>
      <c r="S176"/>
      <c r="AA176"/>
      <c r="AB176"/>
    </row>
    <row r="177" spans="1:28">
      <c r="A177" s="52" t="str">
        <f>IF(ISERROR(VLOOKUP(TRIM(B177),ALL!$B$1:$T$1591,3,FALSE)),"(unc)",VLOOKUP(TRIM(B177),ALL!$B$1:$T$1591,3,FALSE))</f>
        <v>DT $</v>
      </c>
      <c r="B177" s="215" t="s">
        <v>6729</v>
      </c>
      <c r="C177" t="s">
        <v>3763</v>
      </c>
      <c r="D177" s="85">
        <f>VLOOKUP(TRIM(B177),BirthdateDraft!$B$1:$O$5859,2,FALSE)</f>
        <v>33972</v>
      </c>
      <c r="E177" s="86" t="str">
        <f>VLOOKUP(TRIM(B177),BirthdateDraft!$B$1:$O$9859,3,FALSE)</f>
        <v>16/FA</v>
      </c>
      <c r="F177" s="52" t="str">
        <f>IF(ISERROR(VLOOKUP(TRIM(B177),ALL!$B$1:$T$1591,2,FALSE)),"",IF(ISERROR(VLOOKUP(TRIM(B177),ALL!$B$1:$T$1591,2,FALSE))," ",VLOOKUP(TRIM(B177),ALL!$B$1:$T$1591,2,FALSE)))</f>
        <v>DAN</v>
      </c>
      <c r="G177" s="52" t="str">
        <f>IF(ISBLANK(VLOOKUP(TRIM(B177),ALL!$B$1:$U$1591,4,FALSE)),"",IF(ISERROR(VLOOKUP(TRIM(B177),ALL!$B$1:$U$1591,4,FALSE))," ",VLOOKUP(TRIM(B177),ALL!$B$1:$U$1591,4,FALSE)))</f>
        <v>4</v>
      </c>
      <c r="H177" s="52" t="str">
        <f>IF(ISBLANK(VLOOKUP(TRIM(B177),ALL!$B$1:$U$1591,5,FALSE)),"",IF(ISERROR(VLOOKUP(TRIM(B177),ALL!$B$1:$U$1591,5,FALSE))," ",VLOOKUP(TRIM(B177),ALL!$B$1:$U$1591,5,FALSE)))</f>
        <v/>
      </c>
      <c r="I177" s="52">
        <f>IF(ISBLANK(VLOOKUP(TRIM(B177),ALL!$B$1:$U$1591,6,FALSE)),"",IF(ISERROR(VLOOKUP(TRIM(B177),ALL!$B$1:$U$1591,6,FALSE))," ", VLOOKUP(TRIM(B177),ALL!$B$1:$U$1591,6,FALSE)))</f>
        <v>0</v>
      </c>
      <c r="J177" s="52"/>
      <c r="K177" s="52"/>
      <c r="L177" s="52" t="str">
        <f>IF(ISBLANK(VLOOKUP(TRIM(B177),ALL!$B$1:$U$1591,9,FALSE)),"",IF(ISERROR(VLOOKUP(TRIM(B177),ALL!$B$1:$U$1591,9,FALSE))," ",VLOOKUP(TRIM(B177),ALL!$B$1:$U$1591,9,FALSE)))</f>
        <v/>
      </c>
      <c r="M177" s="52" t="str">
        <f>IF(ISBLANK(VLOOKUP(TRIM(B177),ALL!$B$1:$U$1591,10,FALSE)),"",IF(ISERROR(VLOOKUP(TRIM(B177),ALL!$B$1:$U$1591,10,FALSE))," ",VLOOKUP(TRIM(B177),ALL!$B$1:$U$1591,10,FALSE)))</f>
        <v/>
      </c>
      <c r="N177"/>
      <c r="O177"/>
      <c r="P177"/>
      <c r="Q177"/>
      <c r="R177"/>
      <c r="S177"/>
      <c r="AA177"/>
      <c r="AB177"/>
    </row>
    <row r="178" spans="1:28">
      <c r="A178" s="52" t="str">
        <f>IF(ISERROR(VLOOKUP(TRIM(B178),ALL!$B$1:$T$1591,3,FALSE)),"(unc)",VLOOKUP(TRIM(B178),ALL!$B$1:$T$1591,3,FALSE))</f>
        <v>End $</v>
      </c>
      <c r="B178" s="215" t="s">
        <v>5633</v>
      </c>
      <c r="C178" t="s">
        <v>3851</v>
      </c>
      <c r="D178" s="85">
        <f>VLOOKUP(TRIM(B178),BirthdateDraft!$B$1:$O$5859,2,FALSE)</f>
        <v>34412</v>
      </c>
      <c r="E178" s="86" t="str">
        <f>VLOOKUP(TRIM(B178),BirthdateDraft!$B$1:$O$9859,3,FALSE)</f>
        <v>16/7</v>
      </c>
      <c r="F178" s="52" t="str">
        <f>IF(ISERROR(VLOOKUP(TRIM(B178),ALL!$B$1:$T$1591,2,FALSE)),"",IF(ISERROR(VLOOKUP(TRIM(B178),ALL!$B$1:$T$1591,2,FALSE))," ",VLOOKUP(TRIM(B178),ALL!$B$1:$T$1591,2,FALSE)))</f>
        <v>MIN</v>
      </c>
      <c r="G178" s="52" t="str">
        <f>IF(ISBLANK(VLOOKUP(TRIM(B178),ALL!$B$1:$U$1591,4,FALSE)),"",IF(ISERROR(VLOOKUP(TRIM(B178),ALL!$B$1:$U$1591,4,FALSE))," ",VLOOKUP(TRIM(B178),ALL!$B$1:$U$1591,4,FALSE)))</f>
        <v>0</v>
      </c>
      <c r="H178" s="52" t="str">
        <f>IF(ISBLANK(VLOOKUP(TRIM(B178),ALL!$B$1:$U$1591,5,FALSE)),"",IF(ISERROR(VLOOKUP(TRIM(B178),ALL!$B$1:$U$1591,5,FALSE))," ",VLOOKUP(TRIM(B178),ALL!$B$1:$U$1591,5,FALSE)))</f>
        <v/>
      </c>
      <c r="I178" s="52">
        <f>IF(ISBLANK(VLOOKUP(TRIM(B178),ALL!$B$1:$U$1591,6,FALSE)),"",IF(ISERROR(VLOOKUP(TRIM(B178),ALL!$B$1:$U$1591,6,FALSE))," ", VLOOKUP(TRIM(B178),ALL!$B$1:$U$1591,6,FALSE)))</f>
        <v>4</v>
      </c>
      <c r="J178" s="52"/>
      <c r="K178" s="52"/>
      <c r="L178" s="52" t="str">
        <f>IF(ISBLANK(VLOOKUP(TRIM(B178),ALL!$B$1:$U$1591,9,FALSE)),"",IF(ISERROR(VLOOKUP(TRIM(B178),ALL!$B$1:$U$1591,9,FALSE))," ",VLOOKUP(TRIM(B178),ALL!$B$1:$U$1591,9,FALSE)))</f>
        <v/>
      </c>
      <c r="M178" s="52" t="str">
        <f>IF(ISBLANK(VLOOKUP(TRIM(B178),ALL!$B$1:$U$1591,10,FALSE)),"",IF(ISERROR(VLOOKUP(TRIM(B178),ALL!$B$1:$U$1591,10,FALSE))," ",VLOOKUP(TRIM(B178),ALL!$B$1:$U$1591,10,FALSE)))</f>
        <v/>
      </c>
      <c r="N178"/>
      <c r="O178"/>
      <c r="P178"/>
      <c r="Q178"/>
      <c r="R178"/>
      <c r="S178"/>
      <c r="AA178"/>
      <c r="AB178"/>
    </row>
    <row r="179" spans="1:28">
      <c r="A179" s="52" t="str">
        <f>IF(ISERROR(VLOOKUP(TRIM(B179),ALL!$B$1:$T$1591,3,FALSE)),"(unc)",VLOOKUP(TRIM(B179),ALL!$B$1:$T$1591,3,FALSE))</f>
        <v>ROLB</v>
      </c>
      <c r="B179" s="395" t="s">
        <v>7627</v>
      </c>
      <c r="C179" t="s">
        <v>3763</v>
      </c>
      <c r="D179" s="85">
        <f>VLOOKUP(TRIM(B179),BirthdateDraft!$B$1:$O$5859,2,FALSE)</f>
        <v>35312</v>
      </c>
      <c r="E179" s="86" t="str">
        <f>VLOOKUP(TRIM(B179),BirthdateDraft!$B$1:$O$9859,3,FALSE)</f>
        <v>19/1 (26)</v>
      </c>
      <c r="F179" s="52" t="str">
        <f>IF(ISERROR(VLOOKUP(TRIM(B179),ALL!$B$1:$T$1591,2,FALSE)),"",IF(ISERROR(VLOOKUP(TRIM(B179),ALL!$B$1:$T$1591,2,FALSE))," ",VLOOKUP(TRIM(B179),ALL!$B$1:$T$1591,2,FALSE)))</f>
        <v>WAN</v>
      </c>
      <c r="G179" s="52" t="str">
        <f>IF(ISBLANK(VLOOKUP(TRIM(B179),ALL!$B$1:$U$1591,4,FALSE)),"",IF(ISERROR(VLOOKUP(TRIM(B179),ALL!$B$1:$U$1591,4,FALSE))," ",VLOOKUP(TRIM(B179),ALL!$B$1:$U$1591,4,FALSE)))</f>
        <v>0-0</v>
      </c>
      <c r="H179" s="52" t="str">
        <f>IF(ISBLANK(VLOOKUP(TRIM(B179),ALL!$B$1:$U$1591,5,FALSE)),"",IF(ISERROR(VLOOKUP(TRIM(B179),ALL!$B$1:$U$1591,5,FALSE))," ",VLOOKUP(TRIM(B179),ALL!$B$1:$U$1591,5,FALSE)))</f>
        <v/>
      </c>
      <c r="I179" s="52">
        <f>IF(ISBLANK(VLOOKUP(TRIM(B179),ALL!$B$1:$U$1591,6,FALSE)),"",IF(ISERROR(VLOOKUP(TRIM(B179),ALL!$B$1:$U$1591,6,FALSE))," ", VLOOKUP(TRIM(B179),ALL!$B$1:$U$1591,6,FALSE)))</f>
        <v>11</v>
      </c>
      <c r="J179" s="52"/>
      <c r="K179" s="52"/>
      <c r="L179" s="52"/>
      <c r="M179" s="52"/>
      <c r="N179"/>
      <c r="O179"/>
      <c r="P179"/>
      <c r="Q179"/>
      <c r="R179"/>
      <c r="S179"/>
      <c r="AA179"/>
      <c r="AB179"/>
    </row>
    <row r="180" spans="1:28">
      <c r="A180" s="52" t="str">
        <f>IF(ISERROR(VLOOKUP(TRIM(B180),ALL!$B$1:$T$1591,3,FALSE)),"(unc)",VLOOKUP(TRIM(B180),ALL!$B$1:$T$1591,3,FALSE))</f>
        <v>DT $</v>
      </c>
      <c r="B180" s="408" t="s">
        <v>5630</v>
      </c>
      <c r="C180" t="s">
        <v>3763</v>
      </c>
      <c r="D180" s="85">
        <f>VLOOKUP(TRIM(B180),BirthdateDraft!$B$1:$O$5859,2,FALSE)</f>
        <v>34640</v>
      </c>
      <c r="E180" s="86" t="str">
        <f>VLOOKUP(TRIM(B180),BirthdateDraft!$B$1:$O$9859,3,FALSE)</f>
        <v>16/4</v>
      </c>
      <c r="F180" s="52" t="str">
        <f>IF(ISERROR(VLOOKUP(TRIM(B180),ALL!$B$1:$T$1591,2,FALSE)),"",IF(ISERROR(VLOOKUP(TRIM(B180),ALL!$B$1:$T$1591,2,FALSE))," ",VLOOKUP(TRIM(B180),ALL!$B$1:$T$1591,2,FALSE)))</f>
        <v>PHN</v>
      </c>
      <c r="G180" s="52" t="str">
        <f>IF(ISBLANK(VLOOKUP(TRIM(B180),ALL!$B$1:$U$1591,4,FALSE)),"",IF(ISERROR(VLOOKUP(TRIM(B180),ALL!$B$1:$U$1591,4,FALSE))," ",VLOOKUP(TRIM(B180),ALL!$B$1:$U$1591,4,FALSE)))</f>
        <v>0</v>
      </c>
      <c r="H180" s="52" t="str">
        <f>IF(ISBLANK(VLOOKUP(TRIM(B180),ALL!$B$1:$U$1591,5,FALSE)),"",IF(ISERROR(VLOOKUP(TRIM(B180),ALL!$B$1:$U$1591,5,FALSE))," ",VLOOKUP(TRIM(B180),ALL!$B$1:$U$1591,5,FALSE)))</f>
        <v/>
      </c>
      <c r="I180" s="52">
        <f>IF(ISBLANK(VLOOKUP(TRIM(B180),ALL!$B$1:$U$1591,6,FALSE)),"",IF(ISERROR(VLOOKUP(TRIM(B180),ALL!$B$1:$U$1591,6,FALSE))," ", VLOOKUP(TRIM(B180),ALL!$B$1:$U$1591,6,FALSE)))</f>
        <v>3</v>
      </c>
    </row>
    <row r="181" spans="1:28">
      <c r="A181" s="52" t="str">
        <f>IF(ISERROR(VLOOKUP(TRIM(B181),ALL!$B$1:$T$1591,3,FALSE)),"(unc)",VLOOKUP(TRIM(B181),ALL!$B$1:$T$1591,3,FALSE))</f>
        <v>RDT $</v>
      </c>
      <c r="B181" s="408" t="s">
        <v>6730</v>
      </c>
      <c r="C181" t="s">
        <v>3763</v>
      </c>
      <c r="D181" s="85">
        <f>VLOOKUP(TRIM(B181),BirthdateDraft!$B$1:$O$5859,2,FALSE)</f>
        <v>33959</v>
      </c>
      <c r="E181" s="86" t="str">
        <f>VLOOKUP(TRIM(B181),BirthdateDraft!$B$1:$O$9859,3,FALSE)</f>
        <v>18/FA</v>
      </c>
      <c r="F181" s="52" t="str">
        <f>IF(ISERROR(VLOOKUP(TRIM(B181),ALL!$B$1:$T$1591,2,FALSE)),"",IF(ISERROR(VLOOKUP(TRIM(B181),ALL!$B$1:$T$1591,2,FALSE))," ",VLOOKUP(TRIM(B181),ALL!$B$1:$T$1591,2,FALSE)))</f>
        <v>DEN</v>
      </c>
      <c r="G181" s="52" t="str">
        <f>IF(ISBLANK(VLOOKUP(TRIM(B181),ALL!$B$1:$U$1591,4,FALSE)),"",IF(ISERROR(VLOOKUP(TRIM(B181),ALL!$B$1:$U$1591,4,FALSE))," ",VLOOKUP(TRIM(B181),ALL!$B$1:$U$1591,4,FALSE)))</f>
        <v>4</v>
      </c>
      <c r="H181" s="52" t="str">
        <f>IF(ISBLANK(VLOOKUP(TRIM(B181),ALL!$B$1:$U$1591,5,FALSE)),"",IF(ISERROR(VLOOKUP(TRIM(B181),ALL!$B$1:$U$1591,5,FALSE))," ",VLOOKUP(TRIM(B181),ALL!$B$1:$U$1591,5,FALSE)))</f>
        <v/>
      </c>
      <c r="I181" s="52">
        <f>IF(ISBLANK(VLOOKUP(TRIM(B181),ALL!$B$1:$U$1591,6,FALSE)),"",IF(ISERROR(VLOOKUP(TRIM(B181),ALL!$B$1:$U$1591,6,FALSE))," ", VLOOKUP(TRIM(B181),ALL!$B$1:$U$1591,6,FALSE)))</f>
        <v>0</v>
      </c>
    </row>
    <row r="183" spans="1:28">
      <c r="A183" s="52" t="str">
        <f>IF(ISERROR(VLOOKUP(TRIM(B183),ALL!$B$1:$T$1591,3,FALSE)),"(unc)",VLOOKUP(TRIM(B183),ALL!$B$1:$T$1591,3,FALSE))</f>
        <v>ILB</v>
      </c>
      <c r="B183" s="215" t="s">
        <v>5599</v>
      </c>
      <c r="C183" t="s">
        <v>3763</v>
      </c>
      <c r="D183" s="85">
        <f>VLOOKUP(TRIM(B183),BirthdateDraft!$B$1:$O$5859,2,FALSE)</f>
        <v>34115</v>
      </c>
      <c r="E183" s="86" t="str">
        <f>VLOOKUP(TRIM(B183),BirthdateDraft!$B$1:$O$9859,3,FALSE)</f>
        <v>16/4</v>
      </c>
      <c r="F183" s="52" t="str">
        <f>IF(ISERROR(VLOOKUP(TRIM(B183),ALL!$B$1:$T$1591,2,FALSE)),"",IF(ISERROR(VLOOKUP(TRIM(B183),ALL!$B$1:$T$1591,2,FALSE))," ",VLOOKUP(TRIM(B183),ALL!$B$1:$T$1591,2,FALSE)))</f>
        <v>CHN</v>
      </c>
      <c r="G183" s="52" t="str">
        <f>IF(ISBLANK(VLOOKUP(TRIM(B183),ALL!$B$1:$U$1591,4,FALSE)),"",IF(ISERROR(VLOOKUP(TRIM(B183),ALL!$B$1:$U$1591,4,FALSE))," ",VLOOKUP(TRIM(B183),ALL!$B$1:$U$1591,4,FALSE)))</f>
        <v>4-4</v>
      </c>
      <c r="H183" s="52" t="str">
        <f>IF(ISBLANK(VLOOKUP(TRIM(B183),ALL!$B$1:$U$1591,5,FALSE)),"",IF(ISERROR(VLOOKUP(TRIM(B183),ALL!$B$1:$U$1591,5,FALSE))," ",VLOOKUP(TRIM(B183),ALL!$B$1:$U$1591,5,FALSE)))</f>
        <v/>
      </c>
      <c r="I183" s="52">
        <f>IF(ISBLANK(VLOOKUP(TRIM(B183),ALL!$B$1:$U$1591,6,FALSE)),"",IF(ISERROR(VLOOKUP(TRIM(B183),ALL!$B$1:$U$1591,6,FALSE))," ", VLOOKUP(TRIM(B183),ALL!$B$1:$U$1591,6,FALSE)))</f>
        <v>6</v>
      </c>
      <c r="J183" s="52" t="str">
        <f>IF(ISBLANK(VLOOKUP(TRIM(B183),ALL!$B$1:$U$1591,7,FALSE)),"",IF(ISERROR(VLOOKUP(TRIM(B183),ALL!$B$1:$U$1591,7,FALSE))," ",VLOOKUP(TRIM(B183),ALL!$B$1:$U$1591,7,FALSE)))</f>
        <v/>
      </c>
      <c r="K183" s="52" t="str">
        <f>IF(ISBLANK(VLOOKUP(TRIM(B183),ALL!$B$1:$U$1591,8,FALSE)),"",IF(ISERROR(VLOOKUP(TRIM(B183),ALL!$B$1:$U$1591,8,FALSE))," ",VLOOKUP(TRIM(B183),ALL!$B$1:$U$1591,8,FALSE)))</f>
        <v/>
      </c>
      <c r="L183" s="52" t="str">
        <f>IF(ISBLANK(VLOOKUP(TRIM(B183),ALL!$B$1:$U$1591,9,FALSE)),"",IF(ISERROR(VLOOKUP(TRIM(B183),ALL!$B$1:$U$1591,9,FALSE))," ",VLOOKUP(TRIM(B183),ALL!$B$1:$U$1591,9,FALSE)))</f>
        <v/>
      </c>
      <c r="M183" s="52" t="str">
        <f>IF(ISBLANK(VLOOKUP(TRIM(B183),ALL!$B$1:$U$1591,10,FALSE)),"",IF(ISERROR(VLOOKUP(TRIM(B183),ALL!$B$1:$U$1591,10,FALSE))," ",VLOOKUP(TRIM(B183),ALL!$B$1:$U$1591,10,FALSE)))</f>
        <v/>
      </c>
      <c r="N183"/>
      <c r="O183"/>
      <c r="P183"/>
      <c r="Q183"/>
      <c r="R183"/>
      <c r="S183"/>
      <c r="AA183"/>
      <c r="AB183"/>
    </row>
    <row r="184" spans="1:28">
      <c r="A184" s="52" t="str">
        <f>IF(ISERROR(VLOOKUP(TRIM(B184),ALL!$B$1:$T$1591,3,FALSE)),"(unc)",VLOOKUP(TRIM(B184),ALL!$B$1:$T$1591,3,FALSE))</f>
        <v>LLB</v>
      </c>
      <c r="B184" s="215" t="s">
        <v>6814</v>
      </c>
      <c r="C184" t="s">
        <v>3851</v>
      </c>
      <c r="D184" s="85">
        <f>VLOOKUP(TRIM(B184),BirthdateDraft!$B$1:$O$5859,2,FALSE)</f>
        <v>34753</v>
      </c>
      <c r="E184" s="86" t="str">
        <f>VLOOKUP(TRIM(B184),BirthdateDraft!$B$1:$O$9859,3,FALSE)</f>
        <v>17/5</v>
      </c>
      <c r="F184" s="52" t="str">
        <f>IF(ISERROR(VLOOKUP(TRIM(B184),ALL!$B$1:$T$1591,2,FALSE)),"",IF(ISERROR(VLOOKUP(TRIM(B184),ALL!$B$1:$T$1591,2,FALSE))," ",VLOOKUP(TRIM(B184),ALL!$B$1:$T$1591,2,FALSE)))</f>
        <v>PHN</v>
      </c>
      <c r="G184" s="52" t="str">
        <f>IF(ISBLANK(VLOOKUP(TRIM(B184),ALL!$B$1:$U$1591,4,FALSE)),"",IF(ISERROR(VLOOKUP(TRIM(B184),ALL!$B$1:$U$1591,4,FALSE))," ",VLOOKUP(TRIM(B184),ALL!$B$1:$U$1591,4,FALSE)))</f>
        <v>4-0</v>
      </c>
      <c r="H184" s="52" t="str">
        <f>IF(ISBLANK(VLOOKUP(TRIM(B184),ALL!$B$1:$U$1591,5,FALSE)),"",IF(ISERROR(VLOOKUP(TRIM(B184),ALL!$B$1:$U$1591,5,FALSE))," ",VLOOKUP(TRIM(B184),ALL!$B$1:$U$1591,5,FALSE)))</f>
        <v/>
      </c>
      <c r="I184" s="52">
        <f>IF(ISBLANK(VLOOKUP(TRIM(B184),ALL!$B$1:$U$1591,6,FALSE)),"",IF(ISERROR(VLOOKUP(TRIM(B184),ALL!$B$1:$U$1591,6,FALSE))," ", VLOOKUP(TRIM(B184),ALL!$B$1:$U$1591,6,FALSE)))</f>
        <v>5</v>
      </c>
      <c r="J184" s="52"/>
      <c r="K184" s="52"/>
      <c r="L184" s="52" t="str">
        <f>IF(ISBLANK(VLOOKUP(TRIM(B184),ALL!$B$1:$U$1591,9,FALSE)),"",IF(ISERROR(VLOOKUP(TRIM(B184),ALL!$B$1:$U$1591,9,FALSE))," ",VLOOKUP(TRIM(B184),ALL!$B$1:$U$1591,9,FALSE)))</f>
        <v/>
      </c>
      <c r="M184" s="52" t="str">
        <f>IF(ISBLANK(VLOOKUP(TRIM(B184),ALL!$B$1:$U$1591,10,FALSE)),"",IF(ISERROR(VLOOKUP(TRIM(B184),ALL!$B$1:$U$1591,10,FALSE))," ",VLOOKUP(TRIM(B184),ALL!$B$1:$U$1591,10,FALSE)))</f>
        <v/>
      </c>
      <c r="N184"/>
      <c r="O184"/>
      <c r="P184"/>
      <c r="Q184"/>
      <c r="R184"/>
      <c r="S184"/>
      <c r="AA184"/>
      <c r="AB184"/>
    </row>
    <row r="185" spans="1:28">
      <c r="A185" s="52" t="str">
        <f>IF(ISERROR(VLOOKUP(TRIM(B185),ALL!$B$1:$T$1591,3,FALSE)),"(unc)",VLOOKUP(TRIM(B185),ALL!$B$1:$T$1591,3,FALSE))</f>
        <v>LLB</v>
      </c>
      <c r="B185" s="215" t="s">
        <v>4046</v>
      </c>
      <c r="C185" t="s">
        <v>3763</v>
      </c>
      <c r="D185" s="85">
        <f>VLOOKUP(TRIM(B185),BirthdateDraft!$B$1:$O$5859,2,FALSE)</f>
        <v>33449</v>
      </c>
      <c r="E185" s="86" t="str">
        <f>VLOOKUP(TRIM(B185),BirthdateDraft!$B$1:$O$9859,3,FALSE)</f>
        <v>13/5</v>
      </c>
      <c r="F185" s="52" t="str">
        <f>IF(ISERROR(VLOOKUP(TRIM(B185),ALL!$B$1:$T$1591,2,FALSE)),"",IF(ISERROR(VLOOKUP(TRIM(B185),ALL!$B$1:$T$1591,2,FALSE))," ",VLOOKUP(TRIM(B185),ALL!$B$1:$T$1591,2,FALSE)))</f>
        <v>NON</v>
      </c>
      <c r="G185" s="52" t="str">
        <f>IF(ISBLANK(VLOOKUP(TRIM(B185),ALL!$B$1:$U$1591,4,FALSE)),"",IF(ISERROR(VLOOKUP(TRIM(B185),ALL!$B$1:$U$1591,4,FALSE))," ",VLOOKUP(TRIM(B185),ALL!$B$1:$U$1591,4,FALSE)))</f>
        <v>0-4</v>
      </c>
      <c r="H185" s="52" t="str">
        <f>IF(ISBLANK(VLOOKUP(TRIM(B185),ALL!$B$1:$U$1591,5,FALSE)),"",IF(ISERROR(VLOOKUP(TRIM(B185),ALL!$B$1:$U$1591,5,FALSE))," ",VLOOKUP(TRIM(B185),ALL!$B$1:$U$1591,5,FALSE)))</f>
        <v/>
      </c>
      <c r="I185" s="52">
        <f>IF(ISBLANK(VLOOKUP(TRIM(B185),ALL!$B$1:$U$1591,6,FALSE)),"",IF(ISERROR(VLOOKUP(TRIM(B185),ALL!$B$1:$U$1591,6,FALSE))," ", VLOOKUP(TRIM(B185),ALL!$B$1:$U$1591,6,FALSE)))</f>
        <v>5</v>
      </c>
      <c r="J185" s="52" t="str">
        <f>IF(ISBLANK(VLOOKUP(TRIM(B185),ALL!$B$1:$U$1591,7,FALSE)),"",IF(ISERROR(VLOOKUP(TRIM(B185),ALL!$B$1:$U$1591,7,FALSE))," ",VLOOKUP(TRIM(B185),ALL!$B$1:$U$1591,7,FALSE)))</f>
        <v/>
      </c>
      <c r="K185" s="52" t="str">
        <f>IF(ISBLANK(VLOOKUP(TRIM(B185),ALL!$B$1:$U$1591,8,FALSE)),"",IF(ISERROR(VLOOKUP(TRIM(B185),ALL!$B$1:$U$1591,8,FALSE))," ",VLOOKUP(TRIM(B185),ALL!$B$1:$U$1591,8,FALSE)))</f>
        <v/>
      </c>
      <c r="L185" s="52" t="str">
        <f>IF(ISBLANK(VLOOKUP(TRIM(B185),ALL!$B$1:$U$1591,9,FALSE)),"",IF(ISERROR(VLOOKUP(TRIM(B185),ALL!$B$1:$U$1591,9,FALSE))," ",VLOOKUP(TRIM(B185),ALL!$B$1:$U$1591,9,FALSE)))</f>
        <v/>
      </c>
      <c r="M185" s="52" t="str">
        <f>IF(ISBLANK(VLOOKUP(TRIM(B185),ALL!$B$1:$U$1591,10,FALSE)),"",IF(ISERROR(VLOOKUP(TRIM(B185),ALL!$B$1:$U$1591,10,FALSE))," ",VLOOKUP(TRIM(B185),ALL!$B$1:$U$1591,10,FALSE)))</f>
        <v/>
      </c>
      <c r="N185"/>
      <c r="O185"/>
      <c r="P185"/>
      <c r="Q185"/>
      <c r="R185"/>
      <c r="S185"/>
      <c r="AA185"/>
      <c r="AB185"/>
    </row>
    <row r="186" spans="1:28">
      <c r="A186" s="52" t="str">
        <f>IF(ISERROR(VLOOKUP(TRIM(B186),ALL!$B$1:$T$1591,3,FALSE)),"(unc)",VLOOKUP(TRIM(B186),ALL!$B$1:$T$1591,3,FALSE))</f>
        <v>OLB</v>
      </c>
      <c r="B186" s="215" t="s">
        <v>6304</v>
      </c>
      <c r="C186" t="s">
        <v>3851</v>
      </c>
      <c r="D186" s="85">
        <f>VLOOKUP(TRIM(B186),BirthdateDraft!$B$1:$O$5859,2,FALSE)</f>
        <v>34993</v>
      </c>
      <c r="E186" s="86" t="str">
        <f>VLOOKUP(TRIM(B186),BirthdateDraft!$B$1:$O$9859,3,FALSE)</f>
        <v>17/5</v>
      </c>
      <c r="F186" s="52" t="str">
        <f>IF(ISERROR(VLOOKUP(TRIM(B186),ALL!$B$1:$T$1591,2,FALSE)),"",IF(ISERROR(VLOOKUP(TRIM(B186),ALL!$B$1:$T$1591,2,FALSE))," ",VLOOKUP(TRIM(B186),ALL!$B$1:$T$1591,2,FALSE)))</f>
        <v>OAA</v>
      </c>
      <c r="G186" s="52" t="str">
        <f>IF(ISBLANK(VLOOKUP(TRIM(B186),ALL!$B$1:$U$1591,4,FALSE)),"",IF(ISERROR(VLOOKUP(TRIM(B186),ALL!$B$1:$U$1591,4,FALSE))," ",VLOOKUP(TRIM(B186),ALL!$B$1:$U$1591,4,FALSE)))</f>
        <v>0-0</v>
      </c>
      <c r="H186" s="52" t="str">
        <f>IF(ISBLANK(VLOOKUP(TRIM(B186),ALL!$B$1:$U$1591,5,FALSE)),"",IF(ISERROR(VLOOKUP(TRIM(B186),ALL!$B$1:$U$1591,5,FALSE))," ",VLOOKUP(TRIM(B186),ALL!$B$1:$U$1591,5,FALSE)))</f>
        <v/>
      </c>
      <c r="I186" s="52">
        <f>IF(ISBLANK(VLOOKUP(TRIM(B186),ALL!$B$1:$U$1591,6,FALSE)),"",IF(ISERROR(VLOOKUP(TRIM(B186),ALL!$B$1:$U$1591,6,FALSE))," ", VLOOKUP(TRIM(B186),ALL!$B$1:$U$1591,6,FALSE)))</f>
        <v>0</v>
      </c>
      <c r="J186" s="52" t="str">
        <f>IF(ISBLANK(VLOOKUP(TRIM(B186),ALL!$B$1:$U$1591,7,FALSE)),"",IF(ISERROR(VLOOKUP(TRIM(B186),ALL!$B$1:$U$1591,7,FALSE))," ",VLOOKUP(TRIM(B186),ALL!$B$1:$U$1591,7,FALSE)))</f>
        <v/>
      </c>
      <c r="K186" s="52" t="str">
        <f>IF(ISBLANK(VLOOKUP(TRIM(B186),ALL!$B$1:$U$1591,8,FALSE)),"",IF(ISERROR(VLOOKUP(TRIM(B186),ALL!$B$1:$U$1591,8,FALSE))," ",VLOOKUP(TRIM(B186),ALL!$B$1:$U$1591,8,FALSE)))</f>
        <v/>
      </c>
      <c r="L186" s="52" t="str">
        <f>IF(ISBLANK(VLOOKUP(TRIM(B186),ALL!$B$1:$U$1591,9,FALSE)),"",IF(ISERROR(VLOOKUP(TRIM(B186),ALL!$B$1:$U$1591,9,FALSE))," ",VLOOKUP(TRIM(B186),ALL!$B$1:$U$1591,9,FALSE)))</f>
        <v/>
      </c>
      <c r="M186" s="52" t="str">
        <f>IF(ISBLANK(VLOOKUP(TRIM(B186),ALL!$B$1:$U$1591,10,FALSE)),"",IF(ISERROR(VLOOKUP(TRIM(B186),ALL!$B$1:$U$1591,10,FALSE))," ",VLOOKUP(TRIM(B186),ALL!$B$1:$U$1591,10,FALSE)))</f>
        <v/>
      </c>
      <c r="N186"/>
      <c r="O186"/>
      <c r="P186"/>
      <c r="Q186"/>
      <c r="R186"/>
      <c r="S186"/>
      <c r="AA186"/>
      <c r="AB186"/>
    </row>
    <row r="187" spans="1:28">
      <c r="A187" s="52" t="str">
        <f>IF(ISERROR(VLOOKUP(TRIM(B187),ALL!$B$1:$T$1591,3,FALSE)),"(unc)",VLOOKUP(TRIM(B187),ALL!$B$1:$T$1591,3,FALSE))</f>
        <v>ILB</v>
      </c>
      <c r="B187" s="215" t="s">
        <v>1361</v>
      </c>
      <c r="C187" t="s">
        <v>3851</v>
      </c>
      <c r="D187" s="85">
        <f>VLOOKUP(TRIM(B187),BirthdateDraft!$B$1:$O$5859,2,FALSE)</f>
        <v>35540</v>
      </c>
      <c r="E187" s="86" t="str">
        <f>VLOOKUP(TRIM(B187),BirthdateDraft!$B$1:$O$9859,3,FALSE)</f>
        <v>18/7</v>
      </c>
      <c r="F187" s="52" t="str">
        <f>IF(ISERROR(VLOOKUP(TRIM(B187),ALL!$B$1:$T$1591,2,FALSE)),"",IF(ISERROR(VLOOKUP(TRIM(B187),ALL!$B$1:$T$1591,2,FALSE))," ",VLOOKUP(TRIM(B187),ALL!$B$1:$T$1591,2,FALSE)))</f>
        <v>CAN</v>
      </c>
      <c r="G187" s="52" t="str">
        <f>IF(ISBLANK(VLOOKUP(TRIM(B187),ALL!$B$1:$U$1591,4,FALSE)),"",IF(ISERROR(VLOOKUP(TRIM(B187),ALL!$B$1:$U$1591,4,FALSE))," ",VLOOKUP(TRIM(B187),ALL!$B$1:$U$1591,4,FALSE)))</f>
        <v>0-0</v>
      </c>
      <c r="H187" s="52" t="str">
        <f>IF(ISBLANK(VLOOKUP(TRIM(B187),ALL!$B$1:$U$1591,5,FALSE)),"",IF(ISERROR(VLOOKUP(TRIM(B187),ALL!$B$1:$U$1591,5,FALSE))," ",VLOOKUP(TRIM(B187),ALL!$B$1:$U$1591,5,FALSE)))</f>
        <v/>
      </c>
      <c r="I187" s="52">
        <f>IF(ISBLANK(VLOOKUP(TRIM(B187),ALL!$B$1:$U$1591,6,FALSE)),"",IF(ISERROR(VLOOKUP(TRIM(B187),ALL!$B$1:$U$1591,6,FALSE))," ", VLOOKUP(TRIM(B187),ALL!$B$1:$U$1591,6,FALSE)))</f>
        <v>0</v>
      </c>
    </row>
    <row r="188" spans="1:28">
      <c r="A188" s="52" t="str">
        <f>IF(ISERROR(VLOOKUP(TRIM(B188),ALL!$B$1:$T$1591,3,FALSE)),"(unc)",VLOOKUP(TRIM(B188),ALL!$B$1:$T$1591,3,FALSE))</f>
        <v>ILB</v>
      </c>
      <c r="B188" s="408" t="s">
        <v>7617</v>
      </c>
      <c r="C188" t="s">
        <v>3851</v>
      </c>
      <c r="D188" s="85">
        <f>VLOOKUP(TRIM(B188),BirthdateDraft!$B$1:$O$5859,2,FALSE)</f>
        <v>35350</v>
      </c>
      <c r="E188" s="86" t="str">
        <f>VLOOKUP(TRIM(B188),BirthdateDraft!$B$1:$O$9859,3,FALSE)</f>
        <v>19/6</v>
      </c>
      <c r="F188" s="52" t="str">
        <f>IF(ISERROR(VLOOKUP(TRIM(B188),ALL!$B$1:$T$1591,2,FALSE)),"",IF(ISERROR(VLOOKUP(TRIM(B188),ALL!$B$1:$T$1591,2,FALSE))," ",VLOOKUP(TRIM(B188),ALL!$B$1:$T$1591,2,FALSE)))</f>
        <v>TNA</v>
      </c>
      <c r="G188" s="52" t="str">
        <f>IF(ISBLANK(VLOOKUP(TRIM(B188),ALL!$B$1:$U$1591,4,FALSE)),"",IF(ISERROR(VLOOKUP(TRIM(B188),ALL!$B$1:$U$1591,4,FALSE))," ",VLOOKUP(TRIM(B188),ALL!$B$1:$U$1591,4,FALSE)))</f>
        <v>0-0</v>
      </c>
      <c r="H188" s="52" t="str">
        <f>IF(ISBLANK(VLOOKUP(TRIM(B188),ALL!$B$1:$U$1591,5,FALSE)),"",IF(ISERROR(VLOOKUP(TRIM(B188),ALL!$B$1:$U$1591,5,FALSE))," ",VLOOKUP(TRIM(B188),ALL!$B$1:$U$1591,5,FALSE)))</f>
        <v/>
      </c>
      <c r="I188" s="52">
        <f>IF(ISBLANK(VLOOKUP(TRIM(B188),ALL!$B$1:$U$1591,6,FALSE)),"",IF(ISERROR(VLOOKUP(TRIM(B188),ALL!$B$1:$U$1591,6,FALSE))," ", VLOOKUP(TRIM(B188),ALL!$B$1:$U$1591,6,FALSE)))</f>
        <v>0</v>
      </c>
      <c r="J188" s="52"/>
      <c r="K188" s="52"/>
      <c r="L188" s="52"/>
      <c r="M188" s="52"/>
      <c r="N188"/>
      <c r="O188"/>
      <c r="P188"/>
      <c r="Q188"/>
      <c r="R188"/>
      <c r="S188"/>
      <c r="AA188"/>
      <c r="AB188"/>
    </row>
    <row r="189" spans="1:28">
      <c r="A189" s="52" t="str">
        <f>IF(ISERROR(VLOOKUP(TRIM(B189),ALL!$B$1:$T$1591,3,FALSE)),"(unc)",VLOOKUP(TRIM(B189),ALL!$B$1:$T$1591,3,FALSE))</f>
        <v>(unc)</v>
      </c>
      <c r="B189" s="215" t="s">
        <v>6808</v>
      </c>
      <c r="C189" t="s">
        <v>3851</v>
      </c>
      <c r="D189" s="85">
        <f>VLOOKUP(TRIM(B189),BirthdateDraft!$B$1:$O$5859,2,FALSE)</f>
        <v>35141</v>
      </c>
      <c r="E189" s="86" t="str">
        <f>VLOOKUP(TRIM(B189),BirthdateDraft!$B$1:$O$9859,3,FALSE)</f>
        <v>18/FA</v>
      </c>
      <c r="F189" s="52" t="str">
        <f>IF(ISERROR(VLOOKUP(TRIM(B189),ALL!$B$1:$T$1591,2,FALSE)),"",IF(ISERROR(VLOOKUP(TRIM(B189),ALL!$B$1:$T$1591,2,FALSE))," ",VLOOKUP(TRIM(B189),ALL!$B$1:$T$1591,2,FALSE)))</f>
        <v/>
      </c>
      <c r="G189" s="52" t="str">
        <f>IF(ISBLANK(VLOOKUP(TRIM(B189),ALL!$B$1:$U$1591,4,FALSE)),"",IF(ISERROR(VLOOKUP(TRIM(B189),ALL!$B$1:$U$1591,4,FALSE))," ",VLOOKUP(TRIM(B189),ALL!$B$1:$U$1591,4,FALSE)))</f>
        <v xml:space="preserve"> </v>
      </c>
      <c r="H189" s="52" t="str">
        <f>IF(ISBLANK(VLOOKUP(TRIM(B189),ALL!$B$1:$U$1591,5,FALSE)),"",IF(ISERROR(VLOOKUP(TRIM(B189),ALL!$B$1:$U$1591,5,FALSE))," ",VLOOKUP(TRIM(B189),ALL!$B$1:$U$1591,5,FALSE)))</f>
        <v xml:space="preserve"> </v>
      </c>
      <c r="I189" s="52" t="str">
        <f>IF(ISBLANK(VLOOKUP(TRIM(B189),ALL!$B$1:$U$1591,6,FALSE)),"",IF(ISERROR(VLOOKUP(TRIM(B189),ALL!$B$1:$U$1591,6,FALSE))," ", VLOOKUP(TRIM(B189),ALL!$B$1:$U$1591,6,FALSE)))</f>
        <v xml:space="preserve"> </v>
      </c>
      <c r="J189" s="52"/>
      <c r="K189" s="52"/>
      <c r="L189" s="52" t="str">
        <f>IF(ISBLANK(VLOOKUP(TRIM(B189),ALL!$B$1:$U$1591,9,FALSE)),"",IF(ISERROR(VLOOKUP(TRIM(B189),ALL!$B$1:$U$1591,9,FALSE))," ",VLOOKUP(TRIM(B189),ALL!$B$1:$U$1591,9,FALSE)))</f>
        <v xml:space="preserve"> </v>
      </c>
      <c r="M189" s="52" t="str">
        <f>IF(ISBLANK(VLOOKUP(TRIM(B189),ALL!$B$1:$U$1591,10,FALSE)),"",IF(ISERROR(VLOOKUP(TRIM(B189),ALL!$B$1:$U$1591,10,FALSE))," ",VLOOKUP(TRIM(B189),ALL!$B$1:$U$1591,10,FALSE)))</f>
        <v xml:space="preserve"> </v>
      </c>
      <c r="N189"/>
      <c r="O189"/>
      <c r="P189"/>
      <c r="Q189"/>
      <c r="R189"/>
      <c r="S189"/>
      <c r="AA189"/>
      <c r="AB189"/>
    </row>
    <row r="190" spans="1:28">
      <c r="A190" s="52"/>
      <c r="B190" s="408"/>
      <c r="D190" s="85"/>
      <c r="E190" s="86"/>
      <c r="F190" s="52"/>
      <c r="G190" s="52"/>
      <c r="H190" s="52"/>
      <c r="I190" s="52"/>
      <c r="J190" s="52"/>
      <c r="K190" s="52"/>
      <c r="L190" s="52"/>
      <c r="M190" s="52"/>
      <c r="N190"/>
      <c r="O190"/>
      <c r="P190"/>
      <c r="Q190"/>
      <c r="R190"/>
      <c r="S190"/>
      <c r="AA190"/>
      <c r="AB190"/>
    </row>
    <row r="191" spans="1:28">
      <c r="A191" s="52" t="str">
        <f>IF(ISERROR(VLOOKUP(TRIM(B191),ALL!$B$1:$T$1591,3,FALSE)),"(unc)",VLOOKUP(TRIM(B191),ALL!$B$1:$T$1591,3,FALSE))</f>
        <v>RCB ^</v>
      </c>
      <c r="B191" s="408" t="s">
        <v>7608</v>
      </c>
      <c r="C191" t="s">
        <v>3763</v>
      </c>
      <c r="D191" s="85">
        <f>VLOOKUP(TRIM(B191),BirthdateDraft!$B$1:$O$5859,2,FALSE)</f>
        <v>35353</v>
      </c>
      <c r="E191" s="86" t="str">
        <f>VLOOKUP(TRIM(B191),BirthdateDraft!$B$1:$O$9859,3,FALSE)</f>
        <v>19/3</v>
      </c>
      <c r="F191" s="52" t="str">
        <f>IF(ISERROR(VLOOKUP(TRIM(B191),ALL!$B$1:$T$1591,2,FALSE)),"",IF(ISERROR(VLOOKUP(TRIM(B191),ALL!$B$1:$T$1591,2,FALSE))," ",VLOOKUP(TRIM(B191),ALL!$B$1:$T$1591,2,FALSE)))</f>
        <v>TBN</v>
      </c>
      <c r="G191" s="52" t="str">
        <f>IF(ISBLANK(VLOOKUP(TRIM(B191),ALL!$B$1:$U$1591,4,FALSE)),"",IF(ISERROR(VLOOKUP(TRIM(B191),ALL!$B$1:$U$1591,4,FALSE))," ",VLOOKUP(TRIM(B191),ALL!$B$1:$U$1591,4,FALSE)))</f>
        <v>4</v>
      </c>
      <c r="H191" s="52" t="str">
        <f>IF(ISBLANK(VLOOKUP(TRIM(B191),ALL!$B$1:$U$1591,5,FALSE)),"",IF(ISERROR(VLOOKUP(TRIM(B191),ALL!$B$1:$U$1591,5,FALSE))," ",VLOOKUP(TRIM(B191),ALL!$B$1:$U$1591,5,FALSE)))</f>
        <v/>
      </c>
      <c r="I191" s="52" t="str">
        <f>IF(ISBLANK(VLOOKUP(TRIM(B191),ALL!$B$1:$U$1591,6,FALSE)),"",IF(ISERROR(VLOOKUP(TRIM(B191),ALL!$B$1:$U$1591,6,FALSE))," ", VLOOKUP(TRIM(B191),ALL!$B$1:$U$1591,6,FALSE)))</f>
        <v/>
      </c>
      <c r="J191" s="52" t="str">
        <f>IF(ISBLANK(VLOOKUP(TRIM(B191),ALL!$B$1:$U$1591,7,FALSE)),"",IF(ISERROR(VLOOKUP(TRIM(B191),ALL!$B$1:$U$1591,7,FALSE))," ",VLOOKUP(TRIM(B191),ALL!$B$1:$U$1591,7,FALSE)))</f>
        <v/>
      </c>
      <c r="K191" s="52"/>
      <c r="L191" s="52"/>
      <c r="M191" s="52"/>
      <c r="N191"/>
      <c r="O191"/>
      <c r="P191"/>
      <c r="Q191"/>
      <c r="R191"/>
      <c r="S191"/>
      <c r="AA191"/>
      <c r="AB191"/>
    </row>
    <row r="192" spans="1:28">
      <c r="A192" s="52" t="str">
        <f>IF(ISERROR(VLOOKUP(TRIM(B192),ALL!$B$1:$T$1591,3,FALSE)),"(unc)",VLOOKUP(TRIM(B192),ALL!$B$1:$T$1591,3,FALSE))</f>
        <v>S ^ OLB</v>
      </c>
      <c r="B192" s="215" t="s">
        <v>5562</v>
      </c>
      <c r="C192" t="s">
        <v>3763</v>
      </c>
      <c r="D192" s="85">
        <f>VLOOKUP(TRIM(B192),BirthdateDraft!$B$1:$O$5859,2,FALSE)</f>
        <v>34376</v>
      </c>
      <c r="E192" s="86" t="str">
        <f>VLOOKUP(TRIM(B192),BirthdateDraft!$B$1:$O$9859,3,FALSE)</f>
        <v>16/7</v>
      </c>
      <c r="F192" s="52" t="str">
        <f>IF(ISERROR(VLOOKUP(TRIM(B192),ALL!$B$1:$T$1591,2,FALSE)),"",IF(ISERROR(VLOOKUP(TRIM(B192),ALL!$B$1:$T$1591,2,FALSE))," ",VLOOKUP(TRIM(B192),ALL!$B$1:$T$1591,2,FALSE)))</f>
        <v>MIN</v>
      </c>
      <c r="G192" s="52" t="str">
        <f>IF(ISBLANK(VLOOKUP(TRIM(B192),ALL!$B$1:$U$1591,4,FALSE)),"",IF(ISERROR(VLOOKUP(TRIM(B192),ALL!$B$1:$U$1591,4,FALSE))," ",VLOOKUP(TRIM(B192),ALL!$B$1:$U$1591,4,FALSE)))</f>
        <v>4-4</v>
      </c>
      <c r="H192" s="52"/>
      <c r="I192" s="52"/>
      <c r="J192" s="52"/>
      <c r="K192" s="52"/>
      <c r="L192" s="52" t="str">
        <f>IF(ISBLANK(VLOOKUP(TRIM(B192),ALL!$B$1:$U$1591,9,FALSE)),"",IF(ISERROR(VLOOKUP(TRIM(B192),ALL!$B$1:$U$1591,9,FALSE))," ",VLOOKUP(TRIM(B192),ALL!$B$1:$U$1591,9,FALSE)))</f>
        <v/>
      </c>
      <c r="M192" s="52" t="str">
        <f>IF(ISBLANK(VLOOKUP(TRIM(B192),ALL!$B$1:$U$1591,10,FALSE)),"",IF(ISERROR(VLOOKUP(TRIM(B192),ALL!$B$1:$U$1591,10,FALSE))," ",VLOOKUP(TRIM(B192),ALL!$B$1:$U$1591,10,FALSE)))</f>
        <v/>
      </c>
      <c r="N192"/>
      <c r="O192"/>
      <c r="P192"/>
      <c r="Q192"/>
      <c r="R192"/>
      <c r="S192"/>
      <c r="AA192"/>
      <c r="AB192"/>
    </row>
    <row r="193" spans="1:256">
      <c r="A193" s="52" t="str">
        <f>IF(ISERROR(VLOOKUP(TRIM(B193),ALL!$B$1:$T$1591,3,FALSE)),"(unc)",VLOOKUP(TRIM(B193),ALL!$B$1:$T$1591,3,FALSE))</f>
        <v>CB ^</v>
      </c>
      <c r="B193" s="215" t="s">
        <v>735</v>
      </c>
      <c r="C193" t="s">
        <v>3851</v>
      </c>
      <c r="D193" s="85">
        <f>VLOOKUP(TRIM(B193),BirthdateDraft!$B$1:$O$5859,2,FALSE)</f>
        <v>32350</v>
      </c>
      <c r="E193" s="86" t="str">
        <f>VLOOKUP(TRIM(B193),BirthdateDraft!$B$1:$O$9859,3,FALSE)</f>
        <v>11/1 (27)</v>
      </c>
      <c r="F193" s="52" t="str">
        <f>IF(ISERROR(VLOOKUP(TRIM(B193),ALL!$B$1:$T$1591,2,FALSE)),"",IF(ISERROR(VLOOKUP(TRIM(B193),ALL!$B$1:$T$1591,2,FALSE))," ",VLOOKUP(TRIM(B193),ALL!$B$1:$T$1591,2,FALSE)))</f>
        <v>BAA</v>
      </c>
      <c r="G193" s="52" t="str">
        <f>IF(ISBLANK(VLOOKUP(TRIM(B193),ALL!$B$1:$U$1591,4,FALSE)),"",IF(ISERROR(VLOOKUP(TRIM(B193),ALL!$B$1:$U$1591,4,FALSE))," ",VLOOKUP(TRIM(B193),ALL!$B$1:$U$1591,4,FALSE)))</f>
        <v>4-4</v>
      </c>
      <c r="H193" s="52" t="str">
        <f>IF(ISBLANK(VLOOKUP(TRIM(B193),ALL!$B$1:$U$1591,5,FALSE)),"",IF(ISERROR(VLOOKUP(TRIM(B193),ALL!$B$1:$U$1591,5,FALSE))," ",VLOOKUP(TRIM(B193),ALL!$B$1:$U$1591,5,FALSE)))</f>
        <v/>
      </c>
      <c r="I193" s="52" t="str">
        <f>IF(ISBLANK(VLOOKUP(TRIM(B193),ALL!$B$1:$U$1591,6,FALSE)),"",IF(ISERROR(VLOOKUP(TRIM(B193),ALL!$B$1:$U$1591,6,FALSE))," ", VLOOKUP(TRIM(B193),ALL!$B$1:$U$1591,6,FALSE)))</f>
        <v/>
      </c>
      <c r="J193" s="52" t="str">
        <f>IF(ISBLANK(VLOOKUP(TRIM(B193),ALL!$B$1:$U$1591,7,FALSE)),"",IF(ISERROR(VLOOKUP(TRIM(B193),ALL!$B$1:$U$1591,7,FALSE))," ",VLOOKUP(TRIM(B193),ALL!$B$1:$U$1591,7,FALSE)))</f>
        <v/>
      </c>
      <c r="K193" s="52" t="str">
        <f>IF(ISBLANK(VLOOKUP(TRIM(B193),ALL!$B$1:$U$1591,8,FALSE)),"",IF(ISERROR(VLOOKUP(TRIM(B193),ALL!$B$1:$U$1591,8,FALSE))," ",VLOOKUP(TRIM(B193),ALL!$B$1:$U$1591,8,FALSE)))</f>
        <v/>
      </c>
      <c r="L193" s="52" t="str">
        <f>IF(ISBLANK(VLOOKUP(TRIM(B193),ALL!$B$1:$U$1591,9,FALSE)),"",IF(ISERROR(VLOOKUP(TRIM(B193),ALL!$B$1:$U$1591,9,FALSE))," ",VLOOKUP(TRIM(B193),ALL!$B$1:$U$1591,9,FALSE)))</f>
        <v/>
      </c>
      <c r="M193" s="52" t="str">
        <f>IF(ISBLANK(VLOOKUP(TRIM(B193),ALL!$B$1:$U$1591,10,FALSE)),"",IF(ISERROR(VLOOKUP(TRIM(B193),ALL!$B$1:$U$1591,10,FALSE))," ",VLOOKUP(TRIM(B193),ALL!$B$1:$U$1591,10,FALSE)))</f>
        <v/>
      </c>
      <c r="N193"/>
      <c r="O193"/>
      <c r="P193"/>
      <c r="Q193"/>
      <c r="R193"/>
      <c r="S193"/>
      <c r="AA193"/>
      <c r="AB193"/>
    </row>
    <row r="194" spans="1:256">
      <c r="A194" s="52" t="str">
        <f>IF(ISERROR(VLOOKUP(TRIM(B194),ALL!$B$1:$T$1591,3,FALSE)),"(unc)",VLOOKUP(TRIM(B194),ALL!$B$1:$T$1591,3,FALSE))</f>
        <v>S</v>
      </c>
      <c r="B194" s="408" t="s">
        <v>7597</v>
      </c>
      <c r="C194" t="s">
        <v>3763</v>
      </c>
      <c r="D194" s="85">
        <f>VLOOKUP(TRIM(B194),BirthdateDraft!$B$1:$O$5859,2,FALSE)</f>
        <v>35629</v>
      </c>
      <c r="E194" s="86" t="str">
        <f>VLOOKUP(TRIM(B194),BirthdateDraft!$B$1:$O$9859,3,FALSE)</f>
        <v>19/2</v>
      </c>
      <c r="F194" s="52" t="str">
        <f>IF(ISERROR(VLOOKUP(TRIM(B194),ALL!$B$1:$T$1591,2,FALSE)),"",IF(ISERROR(VLOOKUP(TRIM(B194),ALL!$B$1:$T$1591,2,FALSE))," ",VLOOKUP(TRIM(B194),ALL!$B$1:$T$1591,2,FALSE)))</f>
        <v>SEN</v>
      </c>
      <c r="G194" s="52" t="str">
        <f>IF(ISBLANK(VLOOKUP(TRIM(B194),ALL!$B$1:$U$1591,4,FALSE)),"",IF(ISERROR(VLOOKUP(TRIM(B194),ALL!$B$1:$U$1591,4,FALSE))," ",VLOOKUP(TRIM(B194),ALL!$B$1:$U$1591,4,FALSE)))</f>
        <v>4-0</v>
      </c>
      <c r="H194" s="52"/>
      <c r="I194" s="52"/>
      <c r="J194" s="52"/>
      <c r="K194" s="52"/>
      <c r="L194" s="52"/>
      <c r="M194" s="52"/>
      <c r="N194"/>
      <c r="O194"/>
      <c r="P194"/>
      <c r="Q194"/>
      <c r="R194"/>
      <c r="S194"/>
      <c r="AA194"/>
      <c r="AB194"/>
    </row>
    <row r="195" spans="1:256">
      <c r="A195" s="52" t="str">
        <f>IF(ISERROR(VLOOKUP(TRIM(B195),ALL!$B$1:$T$1591,3,FALSE)),"(unc)",VLOOKUP(TRIM(B195),ALL!$B$1:$T$1591,3,FALSE))</f>
        <v>DB ^</v>
      </c>
      <c r="B195" s="215" t="s">
        <v>4534</v>
      </c>
      <c r="C195" t="s">
        <v>3763</v>
      </c>
      <c r="D195" s="85">
        <f>VLOOKUP(TRIM(B195),BirthdateDraft!$B$1:$O$5859,2,FALSE)</f>
        <v>33082</v>
      </c>
      <c r="E195" s="86" t="str">
        <f>VLOOKUP(TRIM(B195),BirthdateDraft!$B$1:$O$9859,3,FALSE)</f>
        <v>14/7</v>
      </c>
      <c r="F195" s="52" t="str">
        <f>IF(ISERROR(VLOOKUP(TRIM(B195),ALL!$B$1:$T$1591,2,FALSE)),"",IF(ISERROR(VLOOKUP(TRIM(B195),ALL!$B$1:$T$1591,2,FALSE))," ",VLOOKUP(TRIM(B195),ALL!$B$1:$T$1591,2,FALSE)))</f>
        <v>CLA</v>
      </c>
      <c r="G195" s="52" t="str">
        <f>IF(ISBLANK(VLOOKUP(TRIM(B195),ALL!$B$1:$U$1591,4,FALSE)),"",IF(ISERROR(VLOOKUP(TRIM(B195),ALL!$B$1:$U$1591,4,FALSE))," ",VLOOKUP(TRIM(B195),ALL!$B$1:$U$1591,4,FALSE)))</f>
        <v>0-5</v>
      </c>
      <c r="H195" s="52" t="str">
        <f>IF(ISBLANK(VLOOKUP(TRIM(B195),ALL!$B$1:$U$1591,5,FALSE)),"",IF(ISERROR(VLOOKUP(TRIM(B195),ALL!$B$1:$U$1591,5,FALSE))," ",VLOOKUP(TRIM(B195),ALL!$B$1:$U$1591,5,FALSE)))</f>
        <v/>
      </c>
      <c r="I195" s="52" t="str">
        <f>IF(ISBLANK(VLOOKUP(TRIM(B195),ALL!$B$1:$U$1591,6,FALSE)),"",IF(ISERROR(VLOOKUP(TRIM(B195),ALL!$B$1:$U$1591,6,FALSE))," ", VLOOKUP(TRIM(B195),ALL!$B$1:$U$1591,6,FALSE)))</f>
        <v/>
      </c>
      <c r="J195" s="52" t="str">
        <f>IF(ISBLANK(VLOOKUP(TRIM(B195),ALL!$B$1:$U$1591,7,FALSE)),"",IF(ISERROR(VLOOKUP(TRIM(B195),ALL!$B$1:$U$1591,7,FALSE))," ",VLOOKUP(TRIM(B195),ALL!$B$1:$U$1591,7,FALSE)))</f>
        <v/>
      </c>
      <c r="K195" s="52" t="str">
        <f>IF(ISBLANK(VLOOKUP(TRIM(B195),ALL!$B$1:$U$1591,8,FALSE)),"",IF(ISERROR(VLOOKUP(TRIM(B195),ALL!$B$1:$U$1591,8,FALSE))," ",VLOOKUP(TRIM(B195),ALL!$B$1:$U$1591,8,FALSE)))</f>
        <v/>
      </c>
      <c r="L195" s="52" t="str">
        <f>IF(ISBLANK(VLOOKUP(TRIM(B195),ALL!$B$1:$U$1591,9,FALSE)),"",IF(ISERROR(VLOOKUP(TRIM(B195),ALL!$B$1:$U$1591,9,FALSE))," ",VLOOKUP(TRIM(B195),ALL!$B$1:$U$1591,9,FALSE)))</f>
        <v/>
      </c>
      <c r="M195" s="52" t="str">
        <f>IF(ISBLANK(VLOOKUP(TRIM(B195),ALL!$B$1:$U$1591,10,FALSE)),"",IF(ISERROR(VLOOKUP(TRIM(B195),ALL!$B$1:$U$1591,10,FALSE))," ",VLOOKUP(TRIM(B195),ALL!$B$1:$U$1591,10,FALSE)))</f>
        <v/>
      </c>
      <c r="N195"/>
      <c r="O195"/>
      <c r="P195"/>
      <c r="Q195"/>
      <c r="R195"/>
      <c r="S195"/>
      <c r="AA195"/>
      <c r="AB195"/>
    </row>
    <row r="196" spans="1:256">
      <c r="A196" s="52" t="str">
        <f>IF(ISERROR(VLOOKUP(TRIM(B196),ALL!$B$1:$T$1591,3,FALSE)),"(unc)",VLOOKUP(TRIM(B196),ALL!$B$1:$T$1591,3,FALSE))</f>
        <v>DB ^</v>
      </c>
      <c r="B196" s="215" t="s">
        <v>6844</v>
      </c>
      <c r="C196" t="s">
        <v>3763</v>
      </c>
      <c r="D196" s="85">
        <f>VLOOKUP(TRIM(B196),BirthdateDraft!$B$1:$O$5859,2,FALSE)</f>
        <v>34958</v>
      </c>
      <c r="E196" s="86" t="str">
        <f>VLOOKUP(TRIM(B196),BirthdateDraft!$B$1:$O$9859,3,FALSE)</f>
        <v>18/2</v>
      </c>
      <c r="F196" s="52" t="str">
        <f>IF(ISERROR(VLOOKUP(TRIM(B196),ALL!$B$1:$T$1591,2,FALSE)),"",IF(ISERROR(VLOOKUP(TRIM(B196),ALL!$B$1:$T$1591,2,FALSE))," ",VLOOKUP(TRIM(B196),ALL!$B$1:$T$1591,2,FALSE)))</f>
        <v>TBN</v>
      </c>
      <c r="G196" s="52" t="str">
        <f>IF(ISBLANK(VLOOKUP(TRIM(B196),ALL!$B$1:$U$1591,4,FALSE)),"",IF(ISERROR(VLOOKUP(TRIM(B196),ALL!$B$1:$U$1591,4,FALSE))," ",VLOOKUP(TRIM(B196),ALL!$B$1:$U$1591,4,FALSE)))</f>
        <v>0-0</v>
      </c>
      <c r="H196" s="52" t="str">
        <f>IF(ISBLANK(VLOOKUP(TRIM(B196),ALL!$B$1:$U$1591,5,FALSE)),"",IF(ISERROR(VLOOKUP(TRIM(B196),ALL!$B$1:$U$1591,5,FALSE))," ",VLOOKUP(TRIM(B196),ALL!$B$1:$U$1591,5,FALSE)))</f>
        <v/>
      </c>
      <c r="I196" s="52" t="str">
        <f>IF(ISBLANK(VLOOKUP(TRIM(B196),ALL!$B$1:$U$1591,6,FALSE)),"",IF(ISERROR(VLOOKUP(TRIM(B196),ALL!$B$1:$U$1591,6,FALSE))," ", VLOOKUP(TRIM(B196),ALL!$B$1:$U$1591,6,FALSE)))</f>
        <v/>
      </c>
      <c r="J196" s="52"/>
      <c r="K196" s="52"/>
      <c r="L196" s="52" t="str">
        <f>IF(ISBLANK(VLOOKUP(TRIM(B196),ALL!$B$1:$U$1591,9,FALSE)),"",IF(ISERROR(VLOOKUP(TRIM(B196),ALL!$B$1:$U$1591,9,FALSE))," ",VLOOKUP(TRIM(B196),ALL!$B$1:$U$1591,9,FALSE)))</f>
        <v/>
      </c>
      <c r="M196" s="52" t="str">
        <f>IF(ISBLANK(VLOOKUP(TRIM(B196),ALL!$B$1:$U$1591,10,FALSE)),"",IF(ISERROR(VLOOKUP(TRIM(B196),ALL!$B$1:$U$1591,10,FALSE))," ",VLOOKUP(TRIM(B196),ALL!$B$1:$U$1591,10,FALSE)))</f>
        <v/>
      </c>
      <c r="N196"/>
      <c r="O196"/>
      <c r="P196"/>
      <c r="Q196"/>
      <c r="R196"/>
      <c r="S196"/>
      <c r="AA196"/>
      <c r="AB196"/>
    </row>
    <row r="197" spans="1:256">
      <c r="A197" s="52" t="str">
        <f>IF(ISERROR(VLOOKUP(TRIM(B197),ALL!$B$1:$T$1591,3,FALSE)),"(unc)",VLOOKUP(TRIM(B197),ALL!$B$1:$T$1591,3,FALSE))</f>
        <v>RCB ^</v>
      </c>
      <c r="B197" s="408" t="s">
        <v>7518</v>
      </c>
      <c r="C197" t="s">
        <v>3763</v>
      </c>
      <c r="D197" s="85">
        <f>VLOOKUP(TRIM(B197),BirthdateDraft!$B$1:$O$5859,2,FALSE)</f>
        <v>35208</v>
      </c>
      <c r="E197" s="86" t="str">
        <f>VLOOKUP(TRIM(B197),BirthdateDraft!$B$1:$O$9859,3,FALSE)</f>
        <v>19/2</v>
      </c>
      <c r="F197" s="52" t="str">
        <f>IF(ISERROR(VLOOKUP(TRIM(B197),ALL!$B$1:$T$1591,2,FALSE)),"",IF(ISERROR(VLOOKUP(TRIM(B197),ALL!$B$1:$T$1591,2,FALSE))," ",VLOOKUP(TRIM(B197),ALL!$B$1:$T$1591,2,FALSE)))</f>
        <v>INA</v>
      </c>
      <c r="G197" s="52" t="str">
        <f>IF(ISBLANK(VLOOKUP(TRIM(B197),ALL!$B$1:$U$1591,4,FALSE)),"",IF(ISERROR(VLOOKUP(TRIM(B197),ALL!$B$1:$U$1591,4,FALSE))," ",VLOOKUP(TRIM(B197),ALL!$B$1:$U$1591,4,FALSE)))</f>
        <v>0</v>
      </c>
      <c r="H197" s="52"/>
      <c r="I197" s="52"/>
      <c r="J197" s="52"/>
      <c r="K197" s="52"/>
      <c r="L197" s="52"/>
      <c r="M197" s="52"/>
      <c r="N197"/>
      <c r="O197"/>
      <c r="P197"/>
      <c r="Q197"/>
      <c r="R197"/>
      <c r="S197"/>
      <c r="AA197"/>
      <c r="AB197"/>
    </row>
    <row r="198" spans="1:256">
      <c r="A198" s="52" t="str">
        <f>IF(ISERROR(VLOOKUP(TRIM(B198),ALL!$B$1:$T$1591,3,FALSE)),"(unc)",VLOOKUP(TRIM(B198),ALL!$B$1:$T$1591,3,FALSE))</f>
        <v>RCB ^</v>
      </c>
      <c r="B198" s="427" t="s">
        <v>7552</v>
      </c>
      <c r="C198" t="s">
        <v>3763</v>
      </c>
      <c r="D198" s="85">
        <f>VLOOKUP(TRIM(B198),BirthdateDraft!$B$1:$O$5859,2,FALSE)</f>
        <v>35235</v>
      </c>
      <c r="E198" s="86" t="str">
        <f>VLOOKUP(TRIM(B198),BirthdateDraft!$B$1:$O$9859,3,FALSE)</f>
        <v>19/7</v>
      </c>
      <c r="F198" s="52" t="str">
        <f>IF(ISERROR(VLOOKUP(TRIM(B198),ALL!$B$1:$T$1591,2,FALSE)),"",IF(ISERROR(VLOOKUP(TRIM(B198),ALL!$B$1:$T$1591,2,FALSE))," ",VLOOKUP(TRIM(B198),ALL!$B$1:$T$1591,2,FALSE)))</f>
        <v>MIA</v>
      </c>
      <c r="G198" s="52" t="str">
        <f>IF(ISBLANK(VLOOKUP(TRIM(B198),ALL!$B$1:$U$1591,4,FALSE)),"",IF(ISERROR(VLOOKUP(TRIM(B198),ALL!$B$1:$U$1591,4,FALSE))," ",VLOOKUP(TRIM(B198),ALL!$B$1:$U$1591,4,FALSE)))</f>
        <v>0</v>
      </c>
    </row>
    <row r="200" spans="1:256">
      <c r="A200" s="52"/>
      <c r="B200" s="215"/>
      <c r="D200" s="85"/>
      <c r="E200" s="86"/>
      <c r="F200" s="52"/>
      <c r="G200" s="52"/>
      <c r="H200" s="52"/>
      <c r="I200" s="52"/>
      <c r="J200" s="52"/>
      <c r="K200" s="52"/>
      <c r="L200" s="52"/>
      <c r="M200" s="52"/>
      <c r="N200"/>
      <c r="O200"/>
      <c r="P200"/>
      <c r="Q200"/>
      <c r="R200"/>
      <c r="S200"/>
      <c r="AA200"/>
      <c r="AB200"/>
    </row>
    <row r="201" spans="1:256" ht="15">
      <c r="A201" s="52" t="str">
        <f>IF(ISERROR(VLOOKUP(TRIM(B201),ALL!$B$1:$T$1591,3,FALSE)),"(unc)",VLOOKUP(TRIM(B201),ALL!$B$1:$T$1591,3,FALSE))</f>
        <v>KOR</v>
      </c>
      <c r="B201" s="444" t="s">
        <v>7817</v>
      </c>
      <c r="C201" t="s">
        <v>3763</v>
      </c>
      <c r="D201" s="85">
        <f>VLOOKUP(TRIM(B201),BirthdateDraft!$B$1:$O$5859,2,FALSE)</f>
        <v>35627</v>
      </c>
      <c r="E201" s="86" t="str">
        <f>VLOOKUP(TRIM(B201),BirthdateDraft!$B$1:$O$9859,3,FALSE)</f>
        <v>19/2</v>
      </c>
      <c r="F201" s="52" t="str">
        <f>IF(ISERROR(VLOOKUP(TRIM(B201),ALL!$B$1:$T$1591,2,FALSE)),"",IF(ISERROR(VLOOKUP(TRIM(B201),ALL!$B$1:$T$1591,2,FALSE))," ",VLOOKUP(TRIM(B201),ALL!$B$1:$T$1591,2,FALSE)))</f>
        <v>INA</v>
      </c>
      <c r="G201" s="52" t="str">
        <f>IF(ISBLANK(VLOOKUP(TRIM(B201),ALL!$B$1:$U$1591,4,FALSE)),"",IF(ISERROR(VLOOKUP(TRIM(B201),ALL!$B$1:$U$1591,4,FALSE))," ",VLOOKUP(TRIM(B201),ALL!$B$1:$U$1591,4,FALSE)))</f>
        <v/>
      </c>
      <c r="H201" s="52"/>
      <c r="I201" s="52"/>
      <c r="J201" s="52"/>
      <c r="K201" s="52"/>
      <c r="L201" s="52"/>
      <c r="M201" s="52"/>
      <c r="N201"/>
      <c r="O201"/>
      <c r="P201"/>
      <c r="Q201"/>
      <c r="R201"/>
      <c r="S201"/>
      <c r="AA201"/>
      <c r="AB201"/>
    </row>
    <row r="202" spans="1:256">
      <c r="A202" s="52" t="str">
        <f>IF(ISERROR(VLOOKUP(TRIM(B202),ALL!$B$1:$T$1591,3,FALSE)),"(unc)",VLOOKUP(TRIM(B202),ALL!$B$1:$T$1591,3,FALSE))</f>
        <v>Punt</v>
      </c>
      <c r="B202" s="215" t="s">
        <v>5374</v>
      </c>
      <c r="C202" t="s">
        <v>3763</v>
      </c>
      <c r="D202" s="85">
        <f>VLOOKUP(TRIM(B202),BirthdateDraft!$B$1:$O$5859,2,FALSE)</f>
        <v>34486</v>
      </c>
      <c r="E202" s="86" t="str">
        <f>VLOOKUP(TRIM(B202),BirthdateDraft!$B$1:$O$9859,3,FALSE)</f>
        <v>15/5</v>
      </c>
      <c r="F202" s="52" t="str">
        <f>IF(ISERROR(VLOOKUP(TRIM(B202),ALL!$B$1:$T$1591,2,FALSE)),"",IF(ISERROR(VLOOKUP(TRIM(B202),ALL!$B$1:$T$1591,2,FALSE))," ",VLOOKUP(TRIM(B202),ALL!$B$1:$T$1591,2,FALSE)))</f>
        <v>TBN</v>
      </c>
      <c r="G202" s="52"/>
      <c r="H202" s="52"/>
      <c r="I202" s="52"/>
      <c r="J202" s="52"/>
      <c r="K202" s="52"/>
      <c r="L202" s="52"/>
      <c r="M202" s="52"/>
      <c r="N202"/>
      <c r="O202"/>
      <c r="P202"/>
      <c r="Q202"/>
      <c r="R202"/>
      <c r="S202"/>
      <c r="AA202"/>
      <c r="AB202"/>
    </row>
    <row r="203" spans="1:256" ht="15">
      <c r="A203" s="52" t="str">
        <f>IF(ISERROR(VLOOKUP(TRIM(B203),ALL!$B$1:$T$1591,3,FALSE)),"(unc)",VLOOKUP(TRIM(B203),ALL!$B$1:$T$1591,3,FALSE))</f>
        <v>PK</v>
      </c>
      <c r="B203" s="417" t="s">
        <v>6420</v>
      </c>
      <c r="C203" t="s">
        <v>3763</v>
      </c>
      <c r="D203" s="85">
        <f>VLOOKUP(TRIM(B203),BirthdateDraft!$B$1:$O$5859,2,FALSE)</f>
        <v>34826</v>
      </c>
      <c r="E203" s="86" t="str">
        <f>VLOOKUP(TRIM(B203),BirthdateDraft!$B$1:$O$9859,3,FALSE)</f>
        <v>17/7</v>
      </c>
      <c r="F203" s="52" t="str">
        <f>IF(ISERROR(VLOOKUP(TRIM(B203),ALL!$B$1:$T$1591,2,FALSE)),"",IF(ISERROR(VLOOKUP(TRIM(B203),ALL!$B$1:$T$1591,2,FALSE))," ",VLOOKUP(TRIM(B203),ALL!$B$1:$T$1591,2,FALSE)))</f>
        <v>ARN</v>
      </c>
      <c r="G203" s="44"/>
      <c r="H203" s="44"/>
      <c r="I203" s="44"/>
      <c r="J203" s="44"/>
      <c r="K203" s="44"/>
      <c r="L203" s="44"/>
      <c r="M203" s="44"/>
      <c r="N203" s="52"/>
      <c r="P203"/>
      <c r="S203"/>
      <c r="T203" s="2"/>
      <c r="U203" s="2"/>
      <c r="W203" s="2"/>
      <c r="X203" s="2"/>
      <c r="AA203"/>
      <c r="AB203"/>
      <c r="AF203" s="3"/>
      <c r="AG203" s="3"/>
    </row>
    <row r="204" spans="1:256" ht="18">
      <c r="A204" s="454" t="s">
        <v>8464</v>
      </c>
      <c r="B204" s="454"/>
      <c r="C204" s="454"/>
      <c r="D204" s="454"/>
      <c r="E204" s="454"/>
      <c r="F204" s="454"/>
      <c r="G204" s="454"/>
      <c r="H204" s="454"/>
      <c r="I204" s="454"/>
      <c r="J204" s="454"/>
      <c r="K204" s="454"/>
      <c r="L204" s="454"/>
      <c r="M204" s="456"/>
      <c r="P204" s="4"/>
      <c r="S204"/>
      <c r="T204" s="2"/>
      <c r="U204" s="2"/>
      <c r="W204" s="2"/>
      <c r="X204" s="2"/>
      <c r="AA204" s="2"/>
      <c r="AB204"/>
      <c r="AF204" s="3"/>
      <c r="AG204" s="3"/>
    </row>
    <row r="205" spans="1:256" ht="15.75">
      <c r="A205" s="454" t="s">
        <v>6634</v>
      </c>
      <c r="B205" s="454"/>
      <c r="C205" s="454"/>
      <c r="D205" s="454"/>
      <c r="E205" s="454"/>
      <c r="F205" s="454"/>
      <c r="G205" s="454"/>
      <c r="H205" s="454"/>
      <c r="I205" s="454"/>
      <c r="J205" s="454"/>
      <c r="K205" s="454"/>
      <c r="L205" s="454"/>
      <c r="M205" s="455"/>
      <c r="P205"/>
      <c r="S205"/>
      <c r="T205" s="2"/>
      <c r="U205" s="2"/>
      <c r="W205" s="2"/>
      <c r="X205" s="2"/>
      <c r="AA205" s="2"/>
      <c r="AB205"/>
      <c r="AF205" s="3"/>
      <c r="AG205" s="3"/>
    </row>
    <row r="206" spans="1:256" ht="20.100000000000001" customHeight="1">
      <c r="N206"/>
      <c r="O206"/>
      <c r="P206"/>
      <c r="Q206"/>
      <c r="R206"/>
      <c r="S206"/>
      <c r="X206" s="2"/>
      <c r="AA206"/>
      <c r="AB206"/>
    </row>
    <row r="207" spans="1:256" ht="20.25" customHeight="1">
      <c r="A207" s="46" t="s">
        <v>7099</v>
      </c>
      <c r="H207" s="77">
        <f>COUNTA(B208:B270)</f>
        <v>54</v>
      </c>
      <c r="I207" s="38"/>
      <c r="N207"/>
      <c r="O207"/>
      <c r="P207"/>
      <c r="Q207"/>
      <c r="R207"/>
      <c r="S207"/>
      <c r="X207" s="2"/>
      <c r="AA207"/>
      <c r="AB207"/>
    </row>
    <row r="208" spans="1:256" s="11" customFormat="1" ht="13.35" customHeight="1">
      <c r="A208" s="45"/>
      <c r="B208" s="57"/>
      <c r="C208"/>
      <c r="D208"/>
      <c r="E208"/>
      <c r="F208"/>
      <c r="G208" s="45"/>
      <c r="H208" s="45"/>
      <c r="I208" s="45"/>
      <c r="J208" s="45"/>
      <c r="K208" s="45"/>
      <c r="L208" s="45"/>
      <c r="M208" s="45"/>
      <c r="N208" s="6"/>
      <c r="O208" s="6"/>
      <c r="P208" s="2"/>
      <c r="Q208" s="2"/>
      <c r="R208" s="2"/>
      <c r="S208" s="3"/>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c r="A209" s="52" t="str">
        <f>IF(ISERROR(VLOOKUP(TRIM(B209),ALL!$B$1:$T$1591,3,FALSE)),"(unc)",VLOOKUP(TRIM(B209),ALL!$B$1:$T$1591,3,FALSE))</f>
        <v>QB</v>
      </c>
      <c r="B209" s="215" t="s">
        <v>1546</v>
      </c>
      <c r="C209" s="11" t="s">
        <v>7101</v>
      </c>
      <c r="D209" s="85">
        <f>VLOOKUP(TRIM(B209),BirthdateDraft!$B$1:$O$5859,2,FALSE)</f>
        <v>28870</v>
      </c>
      <c r="E209" s="86" t="str">
        <f>VLOOKUP(TRIM(B209),BirthdateDraft!$B$1:$O$9859,3,FALSE)</f>
        <v>01/2</v>
      </c>
      <c r="F209" s="52" t="str">
        <f>IF(ISERROR(VLOOKUP(TRIM(B209),ALL!$B$1:$T$1591,2,FALSE)),"",IF(ISERROR(VLOOKUP(TRIM(B209),ALL!$B$1:$T$1591,2,FALSE))," ",VLOOKUP(TRIM(B209),ALL!$B$1:$T$1591,2,FALSE)))</f>
        <v>NON</v>
      </c>
      <c r="G209" s="52" t="str">
        <f>IF(ISBLANK(VLOOKUP(TRIM(B209),ALL!$B$1:$U$1591,4,FALSE)),"",IF(ISERROR(VLOOKUP(TRIM(B209),ALL!$B$1:$U$1591,4,FALSE))," ",VLOOKUP(TRIM(B209),ALL!$B$1:$U$1591,4,FALSE)))</f>
        <v/>
      </c>
      <c r="H209" s="52" t="str">
        <f>IF(ISBLANK(VLOOKUP(TRIM(B209),ALL!$B$1:$U$1591,5,FALSE)),"",IF(ISERROR(VLOOKUP(TRIM(B209),ALL!$B$1:$U$1591,5,FALSE))," ",VLOOKUP(TRIM(B209),ALL!$B$1:$U$1591,5,FALSE)))</f>
        <v/>
      </c>
      <c r="I209" s="52" t="str">
        <f>IF(ISBLANK(VLOOKUP(TRIM(B209),ALL!$B$1:$U$1591,6,FALSE)),"",IF(ISERROR(VLOOKUP(TRIM(B209),ALL!$B$1:$U$1591,6,FALSE))," ", VLOOKUP(TRIM(B209),ALL!$B$1:$U$1591,6,FALSE)))</f>
        <v/>
      </c>
      <c r="J209" s="52" t="str">
        <f>IF(ISBLANK(VLOOKUP(TRIM(B209),ALL!$B$1:$U$1591,7,FALSE)),"",IF(ISERROR(VLOOKUP(TRIM(B209),ALL!$B$1:$U$1591,7,FALSE))," ",VLOOKUP(TRIM(B209),ALL!$B$1:$U$1591,7,FALSE)))</f>
        <v/>
      </c>
      <c r="K209" s="52" t="str">
        <f>IF(ISBLANK(VLOOKUP(TRIM(B209),ALL!$B$1:$U$1591,8,FALSE)),"",IF(ISERROR(VLOOKUP(TRIM(B209),ALL!$B$1:$U$1591,8,FALSE))," ",VLOOKUP(TRIM(B209),ALL!$B$1:$U$1591,8,FALSE)))</f>
        <v/>
      </c>
      <c r="L209" s="52" t="str">
        <f>IF(ISBLANK(VLOOKUP(TRIM(B209),ALL!$B$1:$U$1591,9,FALSE)),"",IF(ISERROR(VLOOKUP(TRIM(B209),ALL!$B$1:$U$1591,9,FALSE))," ",VLOOKUP(TRIM(B209),ALL!$B$1:$U$1591,9,FALSE)))</f>
        <v/>
      </c>
      <c r="M209" s="52" t="str">
        <f>IF(ISBLANK(VLOOKUP(TRIM(B209),ALL!$B$1:$U$1591,10,FALSE)),"",IF(ISERROR(VLOOKUP(TRIM(B209),ALL!$B$1:$U$1591,10,FALSE))," ",VLOOKUP(TRIM(B209),ALL!$B$1:$U$1591,10,FALSE)))</f>
        <v/>
      </c>
      <c r="N209" s="40"/>
      <c r="O209" s="40"/>
      <c r="P209" s="40"/>
      <c r="Q209" s="40"/>
      <c r="R209" s="41"/>
      <c r="S209" s="42"/>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256" ht="15">
      <c r="A210" s="52" t="str">
        <f>IF(ISERROR(VLOOKUP(TRIM(B210),ALL!$B$1:$T$1591,3,FALSE)),"(unc)",VLOOKUP(TRIM(B210),ALL!$B$1:$T$1591,3,FALSE))</f>
        <v>QB</v>
      </c>
      <c r="B210" s="407" t="s">
        <v>7772</v>
      </c>
      <c r="C210" s="11" t="s">
        <v>7101</v>
      </c>
      <c r="D210" s="85">
        <f>VLOOKUP(TRIM(B210),BirthdateDraft!$B$1:$O$5859,2,FALSE)</f>
        <v>34897</v>
      </c>
      <c r="E210" s="86" t="str">
        <f>VLOOKUP(TRIM(B210),BirthdateDraft!$B$1:$O$9859,3,FALSE)</f>
        <v>18/3</v>
      </c>
      <c r="F210" s="52" t="str">
        <f>IF(ISERROR(VLOOKUP(TRIM(B210),ALL!$B$1:$T$1591,2,FALSE)),"",IF(ISERROR(VLOOKUP(TRIM(B210),ALL!$B$1:$T$1591,2,FALSE))," ",VLOOKUP(TRIM(B210),ALL!$B$1:$T$1591,2,FALSE)))</f>
        <v>PIA</v>
      </c>
      <c r="G210" s="52"/>
      <c r="H210" s="52"/>
      <c r="I210" s="52"/>
      <c r="J210" s="52"/>
      <c r="K210" s="52"/>
      <c r="L210" s="52"/>
      <c r="M210" s="52"/>
      <c r="N210" s="40"/>
      <c r="O210" s="40"/>
      <c r="P210" s="40"/>
      <c r="Q210" s="40"/>
      <c r="R210" s="41"/>
      <c r="S210" s="42"/>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256">
      <c r="A211" s="52" t="s">
        <v>1891</v>
      </c>
      <c r="B211" s="215" t="s">
        <v>6863</v>
      </c>
      <c r="C211" s="11" t="s">
        <v>7101</v>
      </c>
      <c r="D211" s="85">
        <f>VLOOKUP(TRIM(B211),BirthdateDraft!$B$1:$O$5859,2,FALSE)</f>
        <v>35471</v>
      </c>
      <c r="E211" s="86" t="str">
        <f>VLOOKUP(TRIM(B211),BirthdateDraft!$B$1:$O$9859,3,FALSE)</f>
        <v>18/1 (10)</v>
      </c>
      <c r="F211" s="52" t="str">
        <f>IF(ISERROR(VLOOKUP(TRIM(B211),ALL!$B$1:$T$1591,2,FALSE)),"",IF(ISERROR(VLOOKUP(TRIM(B211),ALL!$B$1:$T$1591,2,FALSE))," ",VLOOKUP(TRIM(B211),ALL!$B$1:$T$1591,2,FALSE)))</f>
        <v>MIA</v>
      </c>
      <c r="G211" s="52" t="str">
        <f>IF(ISBLANK(VLOOKUP(TRIM(B211),ALL!$B$1:$U$1591,4,FALSE)),"",IF(ISERROR(VLOOKUP(TRIM(B211),ALL!$B$1:$U$1591,4,FALSE))," ",VLOOKUP(TRIM(B211),ALL!$B$1:$U$1591,4,FALSE)))</f>
        <v/>
      </c>
      <c r="H211" s="52" t="str">
        <f>IF(ISBLANK(VLOOKUP(TRIM(B211),ALL!$B$1:$U$1591,5,FALSE)),"",IF(ISERROR(VLOOKUP(TRIM(B211),ALL!$B$1:$U$1591,5,FALSE))," ",VLOOKUP(TRIM(B211),ALL!$B$1:$U$1591,5,FALSE)))</f>
        <v/>
      </c>
      <c r="I211" s="52" t="str">
        <f>IF(ISBLANK(VLOOKUP(TRIM(B211),ALL!$B$1:$U$1591,6,FALSE)),"",IF(ISERROR(VLOOKUP(TRIM(B211),ALL!$B$1:$U$1591,6,FALSE))," ", VLOOKUP(TRIM(B211),ALL!$B$1:$U$1591,6,FALSE)))</f>
        <v/>
      </c>
      <c r="J211" s="52" t="str">
        <f>IF(ISBLANK(VLOOKUP(TRIM(B211),ALL!$B$1:$U$1591,7,FALSE)),"",IF(ISERROR(VLOOKUP(TRIM(B211),ALL!$B$1:$U$1591,7,FALSE))," ",VLOOKUP(TRIM(B211),ALL!$B$1:$U$1591,7,FALSE)))</f>
        <v/>
      </c>
      <c r="K211" s="52" t="str">
        <f>IF(ISBLANK(VLOOKUP(TRIM(B211),ALL!$B$1:$U$1591,8,FALSE)),"",IF(ISERROR(VLOOKUP(TRIM(B211),ALL!$B$1:$U$1591,8,FALSE))," ",VLOOKUP(TRIM(B211),ALL!$B$1:$U$1591,8,FALSE)))</f>
        <v/>
      </c>
      <c r="L211" s="52" t="str">
        <f>IF(ISBLANK(VLOOKUP(TRIM(B211),ALL!$B$1:$U$1591,9,FALSE)),"",IF(ISERROR(VLOOKUP(TRIM(B211),ALL!$B$1:$U$1591,9,FALSE))," ",VLOOKUP(TRIM(B211),ALL!$B$1:$U$1591,9,FALSE)))</f>
        <v/>
      </c>
      <c r="M211" s="52" t="str">
        <f>IF(ISBLANK(VLOOKUP(TRIM(B211),ALL!$B$1:$U$1591,10,FALSE)),"",IF(ISERROR(VLOOKUP(TRIM(B211),ALL!$B$1:$U$1591,10,FALSE))," ",VLOOKUP(TRIM(B211),ALL!$B$1:$U$1591,10,FALSE)))</f>
        <v/>
      </c>
      <c r="N211"/>
      <c r="O211"/>
      <c r="P211"/>
      <c r="Q211"/>
      <c r="R211"/>
      <c r="S211"/>
      <c r="AA211"/>
      <c r="AB211"/>
    </row>
    <row r="212" spans="1:256">
      <c r="A212" s="52"/>
      <c r="B212" s="215"/>
      <c r="C212" s="11"/>
      <c r="D212" s="85"/>
      <c r="E212" s="86"/>
      <c r="F212" s="52"/>
      <c r="G212" s="52"/>
      <c r="H212" s="52"/>
      <c r="I212" s="52"/>
      <c r="J212" s="52"/>
      <c r="K212" s="52"/>
      <c r="L212" s="52"/>
      <c r="M212" s="52"/>
      <c r="N212"/>
      <c r="O212"/>
      <c r="P212"/>
      <c r="Q212"/>
      <c r="R212"/>
      <c r="S212"/>
      <c r="AA212"/>
      <c r="AB212"/>
    </row>
    <row r="213" spans="1:256">
      <c r="A213" s="52" t="str">
        <f>IF(ISERROR(VLOOKUP(TRIM(B213),ALL!$B$1:$T$1591,3,FALSE)),"(unc)",VLOOKUP(TRIM(B213),ALL!$B$1:$T$1591,3,FALSE))</f>
        <v>HB</v>
      </c>
      <c r="B213" s="215" t="s">
        <v>6355</v>
      </c>
      <c r="C213" s="11" t="s">
        <v>7101</v>
      </c>
      <c r="D213" s="85">
        <f>VLOOKUP(TRIM(B213),BirthdateDraft!$B$1:$O$5859,2,FALSE)</f>
        <v>34717</v>
      </c>
      <c r="E213" s="86" t="str">
        <f>VLOOKUP(TRIM(B213),BirthdateDraft!$B$1:$O$9859,3,FALSE)</f>
        <v>17/1 (4)</v>
      </c>
      <c r="F213" s="52" t="str">
        <f>IF(ISERROR(VLOOKUP(TRIM(B213),ALL!$B$1:$T$1591,2,FALSE)),"",IF(ISERROR(VLOOKUP(TRIM(B213),ALL!$B$1:$T$1591,2,FALSE))," ",VLOOKUP(TRIM(B213),ALL!$B$1:$T$1591,2,FALSE)))</f>
        <v>JXA</v>
      </c>
      <c r="G213" s="52" t="str">
        <f>IF(ISBLANK(VLOOKUP(TRIM(B213),ALL!$B$1:$U$1591,4,FALSE)),"",IF(ISERROR(VLOOKUP(TRIM(B213),ALL!$B$1:$U$1591,4,FALSE))," ",VLOOKUP(TRIM(B213),ALL!$B$1:$U$1591,4,FALSE)))</f>
        <v/>
      </c>
      <c r="H213" s="52" t="str">
        <f>IF(ISBLANK(VLOOKUP(TRIM(B213),ALL!$B$1:$U$1591,5,FALSE)),"",IF(ISERROR(VLOOKUP(TRIM(B213),ALL!$B$1:$U$1591,5,FALSE))," ",VLOOKUP(TRIM(B213),ALL!$B$1:$U$1591,5,FALSE)))</f>
        <v/>
      </c>
      <c r="I213" s="52" t="str">
        <f>IF(ISBLANK(VLOOKUP(TRIM(B213),ALL!$B$1:$U$1591,6,FALSE)),"",IF(ISERROR(VLOOKUP(TRIM(B213),ALL!$B$1:$U$1591,6,FALSE))," ", VLOOKUP(TRIM(B213),ALL!$B$1:$U$1591,6,FALSE)))</f>
        <v/>
      </c>
      <c r="J213" s="52" t="str">
        <f>IF(ISBLANK(VLOOKUP(TRIM(B213),ALL!$B$1:$U$1591,7,FALSE)),"",IF(ISERROR(VLOOKUP(TRIM(B213),ALL!$B$1:$U$1591,7,FALSE))," ",VLOOKUP(TRIM(B213),ALL!$B$1:$U$1591,7,FALSE)))</f>
        <v/>
      </c>
      <c r="K213" s="52">
        <f>IF(ISBLANK(VLOOKUP(TRIM(B213),ALL!$B$1:$U$1591,8,FALSE)),"",IF(ISERROR(VLOOKUP(TRIM(B213),ALL!$B$1:$U$1591,8,FALSE))," ",VLOOKUP(TRIM(B213),ALL!$B$1:$U$1591,8,FALSE)))</f>
        <v>0</v>
      </c>
      <c r="L213" s="52" t="str">
        <f>IF(ISBLANK(VLOOKUP(TRIM(B213),ALL!$B$1:$U$1591,9,FALSE)),"",IF(ISERROR(VLOOKUP(TRIM(B213),ALL!$B$1:$U$1591,9,FALSE))," ",VLOOKUP(TRIM(B213),ALL!$B$1:$U$1591,9,FALSE)))</f>
        <v/>
      </c>
      <c r="M213" s="52">
        <f>IF(ISBLANK(VLOOKUP(TRIM(B213),ALL!$B$1:$U$1591,10,FALSE)),"",IF(ISERROR(VLOOKUP(TRIM(B213),ALL!$B$1:$U$1591,10,FALSE))," ",VLOOKUP(TRIM(B213),ALL!$B$1:$U$1591,10,FALSE)))</f>
        <v>0</v>
      </c>
      <c r="N213" s="40"/>
      <c r="O213" s="40"/>
      <c r="P213" s="40"/>
      <c r="Q213" s="40"/>
      <c r="R213" s="41"/>
      <c r="S213" s="42"/>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256">
      <c r="A214" s="52" t="str">
        <f>IF(ISERROR(VLOOKUP(TRIM(B214),ALL!$B$1:$T$1591,3,FALSE)),"(unc)",VLOOKUP(TRIM(B214),ALL!$B$1:$T$1591,3,FALSE))</f>
        <v>HB</v>
      </c>
      <c r="B214" s="215" t="s">
        <v>4659</v>
      </c>
      <c r="C214" s="11" t="s">
        <v>7101</v>
      </c>
      <c r="D214" s="85">
        <f>VLOOKUP(TRIM(B214),BirthdateDraft!$B$1:$O$5859,2,FALSE)</f>
        <v>33678</v>
      </c>
      <c r="E214" s="86" t="str">
        <f>VLOOKUP(TRIM(B214),BirthdateDraft!$B$1:$O$9859,3,FALSE)</f>
        <v>14/4</v>
      </c>
      <c r="F214" s="52" t="str">
        <f>IF(ISERROR(VLOOKUP(TRIM(B214),ALL!$B$1:$T$1591,2,FALSE)),"",IF(ISERROR(VLOOKUP(TRIM(B214),ALL!$B$1:$T$1591,2,FALSE))," ",VLOOKUP(TRIM(B214),ALL!$B$1:$T$1591,2,FALSE)))</f>
        <v>ATN</v>
      </c>
      <c r="G214" s="52" t="str">
        <f>IF(ISBLANK(VLOOKUP(TRIM(B214),ALL!$B$1:$U$1591,4,FALSE)),"",IF(ISERROR(VLOOKUP(TRIM(B214),ALL!$B$1:$U$1591,4,FALSE))," ",VLOOKUP(TRIM(B214),ALL!$B$1:$U$1591,4,FALSE)))</f>
        <v/>
      </c>
      <c r="H214" s="52" t="str">
        <f>IF(ISBLANK(VLOOKUP(TRIM(B214),ALL!$B$1:$U$1591,5,FALSE)),"",IF(ISERROR(VLOOKUP(TRIM(B214),ALL!$B$1:$U$1591,5,FALSE))," ",VLOOKUP(TRIM(B214),ALL!$B$1:$U$1591,5,FALSE)))</f>
        <v/>
      </c>
      <c r="I214" s="52" t="str">
        <f>IF(ISBLANK(VLOOKUP(TRIM(B214),ALL!$B$1:$U$1591,6,FALSE)),"",IF(ISERROR(VLOOKUP(TRIM(B214),ALL!$B$1:$U$1591,6,FALSE))," ", VLOOKUP(TRIM(B214),ALL!$B$1:$U$1591,6,FALSE)))</f>
        <v/>
      </c>
      <c r="J214" s="52" t="str">
        <f>IF(ISBLANK(VLOOKUP(TRIM(B214),ALL!$B$1:$U$1591,7,FALSE)),"",IF(ISERROR(VLOOKUP(TRIM(B214),ALL!$B$1:$U$1591,7,FALSE))," ",VLOOKUP(TRIM(B214),ALL!$B$1:$U$1591,7,FALSE)))</f>
        <v/>
      </c>
      <c r="K214" s="52">
        <f>IF(ISBLANK(VLOOKUP(TRIM(B214),ALL!$B$1:$U$1591,8,FALSE)),"",IF(ISERROR(VLOOKUP(TRIM(B214),ALL!$B$1:$U$1591,8,FALSE))," ",VLOOKUP(TRIM(B214),ALL!$B$1:$U$1591,8,FALSE)))</f>
        <v>0</v>
      </c>
      <c r="L214" s="52" t="str">
        <f>IF(ISBLANK(VLOOKUP(TRIM(B214),ALL!$B$1:$U$1591,9,FALSE)),"",IF(ISERROR(VLOOKUP(TRIM(B214),ALL!$B$1:$U$1591,9,FALSE))," ",VLOOKUP(TRIM(B214),ALL!$B$1:$U$1591,9,FALSE)))</f>
        <v/>
      </c>
      <c r="M214" s="52">
        <f>IF(ISBLANK(VLOOKUP(TRIM(B214),ALL!$B$1:$U$1591,10,FALSE)),"",IF(ISERROR(VLOOKUP(TRIM(B214),ALL!$B$1:$U$1591,10,FALSE))," ",VLOOKUP(TRIM(B214),ALL!$B$1:$U$1591,10,FALSE)))</f>
        <v>3</v>
      </c>
      <c r="N214" s="40"/>
      <c r="O214" s="40"/>
      <c r="P214" s="40"/>
      <c r="Q214" s="40"/>
      <c r="R214" s="41"/>
      <c r="S214" s="42"/>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256">
      <c r="A215" s="52" t="str">
        <f>IF(ISERROR(VLOOKUP(TRIM(B215),ALL!$B$1:$T$1591,3,FALSE)),"(unc)",VLOOKUP(TRIM(B215),ALL!$B$1:$T$1591,3,FALSE))</f>
        <v>HB WR PR</v>
      </c>
      <c r="B215" s="215" t="s">
        <v>6359</v>
      </c>
      <c r="C215" s="11" t="s">
        <v>7101</v>
      </c>
      <c r="D215" s="85">
        <f>VLOOKUP(TRIM(B215),BirthdateDraft!$B$1:$O$5859,2,FALSE)</f>
        <v>34906</v>
      </c>
      <c r="E215" s="86" t="str">
        <f>VLOOKUP(TRIM(B215),BirthdateDraft!$B$1:$O$9859,3,FALSE)</f>
        <v>17/4</v>
      </c>
      <c r="F215" s="52" t="str">
        <f>IF(ISERROR(VLOOKUP(TRIM(B215),ALL!$B$1:$T$1591,2,FALSE)),"",IF(ISERROR(VLOOKUP(TRIM(B215),ALL!$B$1:$T$1591,2,FALSE))," ",VLOOKUP(TRIM(B215),ALL!$B$1:$T$1591,2,FALSE)))</f>
        <v>CHN</v>
      </c>
      <c r="G215" s="52" t="str">
        <f>IF(ISBLANK(VLOOKUP(TRIM(B215),ALL!$B$1:$U$1591,4,FALSE)),"",IF(ISERROR(VLOOKUP(TRIM(B215),ALL!$B$1:$U$1591,4,FALSE))," ",VLOOKUP(TRIM(B215),ALL!$B$1:$U$1591,4,FALSE)))</f>
        <v/>
      </c>
      <c r="H215" s="52" t="str">
        <f>IF(ISBLANK(VLOOKUP(TRIM(B215),ALL!$B$1:$U$1591,5,FALSE)),"",IF(ISERROR(VLOOKUP(TRIM(B215),ALL!$B$1:$U$1591,5,FALSE))," ",VLOOKUP(TRIM(B215),ALL!$B$1:$U$1591,5,FALSE)))</f>
        <v/>
      </c>
      <c r="I215" s="52" t="str">
        <f>IF(ISBLANK(VLOOKUP(TRIM(B215),ALL!$B$1:$U$1591,6,FALSE)),"",IF(ISERROR(VLOOKUP(TRIM(B215),ALL!$B$1:$U$1591,6,FALSE))," ", VLOOKUP(TRIM(B215),ALL!$B$1:$U$1591,6,FALSE)))</f>
        <v/>
      </c>
      <c r="J215" s="52" t="str">
        <f>IF(ISBLANK(VLOOKUP(TRIM(B215),ALL!$B$1:$U$1591,7,FALSE)),"",IF(ISERROR(VLOOKUP(TRIM(B215),ALL!$B$1:$U$1591,7,FALSE))," ",VLOOKUP(TRIM(B215),ALL!$B$1:$U$1591,7,FALSE)))</f>
        <v/>
      </c>
      <c r="K215" s="52">
        <f>IF(ISBLANK(VLOOKUP(TRIM(B215),ALL!$B$1:$U$1591,8,FALSE)),"",IF(ISERROR(VLOOKUP(TRIM(B215),ALL!$B$1:$U$1591,8,FALSE))," ",VLOOKUP(TRIM(B215),ALL!$B$1:$U$1591,8,FALSE)))</f>
        <v>0</v>
      </c>
      <c r="L215" s="52" t="str">
        <f>IF(ISBLANK(VLOOKUP(TRIM(B215),ALL!$B$1:$U$1591,9,FALSE)),"",IF(ISERROR(VLOOKUP(TRIM(B215),ALL!$B$1:$U$1591,9,FALSE))," ",VLOOKUP(TRIM(B215),ALL!$B$1:$U$1591,9,FALSE)))</f>
        <v/>
      </c>
      <c r="M215" s="52">
        <f>IF(ISBLANK(VLOOKUP(TRIM(B215),ALL!$B$1:$U$1591,10,FALSE)),"",IF(ISERROR(VLOOKUP(TRIM(B215),ALL!$B$1:$U$1591,10,FALSE))," ",VLOOKUP(TRIM(B215),ALL!$B$1:$U$1591,10,FALSE)))</f>
        <v>0</v>
      </c>
      <c r="N215" s="40"/>
      <c r="O215" s="40"/>
      <c r="P215" s="40"/>
      <c r="Q215" s="40"/>
      <c r="R215" s="41"/>
      <c r="S215" s="42"/>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256" ht="15">
      <c r="A216" s="52" t="str">
        <f>IF(ISERROR(VLOOKUP(TRIM(B216),ALL!$B$1:$T$1591,3,FALSE)),"(unc)",VLOOKUP(TRIM(B216),ALL!$B$1:$T$1591,3,FALSE))</f>
        <v>HB</v>
      </c>
      <c r="B216" s="440" t="s">
        <v>7760</v>
      </c>
      <c r="C216" s="11" t="s">
        <v>7101</v>
      </c>
      <c r="D216" s="85">
        <f>VLOOKUP(TRIM(B216),BirthdateDraft!$B$1:$O$5859,2,FALSE)</f>
        <v>35602</v>
      </c>
      <c r="E216" s="86" t="str">
        <f>VLOOKUP(TRIM(B216),BirthdateDraft!$B$1:$O$9859,3,FALSE)</f>
        <v>18/2</v>
      </c>
      <c r="F216" s="52" t="str">
        <f>IF(ISERROR(VLOOKUP(TRIM(B216),ALL!$B$1:$T$1591,2,FALSE)),"",IF(ISERROR(VLOOKUP(TRIM(B216),ALL!$B$1:$T$1591,2,FALSE))," ",VLOOKUP(TRIM(B216),ALL!$B$1:$T$1591,2,FALSE)))</f>
        <v>WAN</v>
      </c>
      <c r="G216" s="52" t="str">
        <f>IF(ISBLANK(VLOOKUP(TRIM(B216),ALL!$B$1:$U$1591,4,FALSE)),"",IF(ISERROR(VLOOKUP(TRIM(B216),ALL!$B$1:$U$1591,4,FALSE))," ",VLOOKUP(TRIM(B216),ALL!$B$1:$U$1591,4,FALSE)))</f>
        <v/>
      </c>
      <c r="H216" s="52" t="str">
        <f>IF(ISBLANK(VLOOKUP(TRIM(B216),ALL!$B$1:$U$1591,5,FALSE)),"",IF(ISERROR(VLOOKUP(TRIM(B216),ALL!$B$1:$U$1591,5,FALSE))," ",VLOOKUP(TRIM(B216),ALL!$B$1:$U$1591,5,FALSE)))</f>
        <v/>
      </c>
      <c r="I216" s="52" t="str">
        <f>IF(ISBLANK(VLOOKUP(TRIM(B216),ALL!$B$1:$U$1591,6,FALSE)),"",IF(ISERROR(VLOOKUP(TRIM(B216),ALL!$B$1:$U$1591,6,FALSE))," ", VLOOKUP(TRIM(B216),ALL!$B$1:$U$1591,6,FALSE)))</f>
        <v/>
      </c>
      <c r="J216" s="52" t="str">
        <f>IF(ISBLANK(VLOOKUP(TRIM(B216),ALL!$B$1:$U$1591,7,FALSE)),"",IF(ISERROR(VLOOKUP(TRIM(B216),ALL!$B$1:$U$1591,7,FALSE))," ",VLOOKUP(TRIM(B216),ALL!$B$1:$U$1591,7,FALSE)))</f>
        <v/>
      </c>
      <c r="K216" s="52">
        <f>IF(ISBLANK(VLOOKUP(TRIM(B216),ALL!$B$1:$U$1591,8,FALSE)),"",IF(ISERROR(VLOOKUP(TRIM(B216),ALL!$B$1:$U$1591,8,FALSE))," ",VLOOKUP(TRIM(B216),ALL!$B$1:$U$1591,8,FALSE)))</f>
        <v>0</v>
      </c>
      <c r="L216" s="52" t="str">
        <f>IF(ISBLANK(VLOOKUP(TRIM(B216),ALL!$B$1:$U$1591,9,FALSE)),"",IF(ISERROR(VLOOKUP(TRIM(B216),ALL!$B$1:$U$1591,9,FALSE))," ",VLOOKUP(TRIM(B216),ALL!$B$1:$U$1591,9,FALSE)))</f>
        <v/>
      </c>
      <c r="M216" s="52">
        <f>IF(ISBLANK(VLOOKUP(TRIM(B216),ALL!$B$1:$U$1591,10,FALSE)),"",IF(ISERROR(VLOOKUP(TRIM(B216),ALL!$B$1:$U$1591,10,FALSE))," ",VLOOKUP(TRIM(B216),ALL!$B$1:$U$1591,10,FALSE)))</f>
        <v>3</v>
      </c>
      <c r="N216" s="40"/>
      <c r="O216" s="40"/>
      <c r="P216" s="40"/>
      <c r="Q216" s="40"/>
      <c r="R216" s="41"/>
      <c r="S216" s="42"/>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256">
      <c r="A217" s="52" t="str">
        <f>IF(ISERROR(VLOOKUP(TRIM(B217),ALL!$B$1:$T$1591,3,FALSE)),"(unc)",VLOOKUP(TRIM(B217),ALL!$B$1:$T$1591,3,FALSE))</f>
        <v>FB</v>
      </c>
      <c r="B217" s="215" t="s">
        <v>940</v>
      </c>
      <c r="C217" s="11" t="s">
        <v>7101</v>
      </c>
      <c r="D217" s="85">
        <f>VLOOKUP(TRIM(B217),BirthdateDraft!$B$1:$O$5859,2,FALSE)</f>
        <v>32488</v>
      </c>
      <c r="E217" s="86" t="str">
        <f>VLOOKUP(TRIM(B217),BirthdateDraft!$B$1:$O$9859,3,FALSE)</f>
        <v>11/5</v>
      </c>
      <c r="F217" s="52" t="str">
        <f>IF(ISERROR(VLOOKUP(TRIM(B217),ALL!$B$1:$T$1591,2,FALSE)),"",IF(ISERROR(VLOOKUP(TRIM(B217),ALL!$B$1:$T$1591,2,FALSE))," ",VLOOKUP(TRIM(B217),ALL!$B$1:$T$1591,2,FALSE)))</f>
        <v>KCA</v>
      </c>
      <c r="G217" s="52" t="str">
        <f>IF(ISBLANK(VLOOKUP(TRIM(B217),ALL!$B$1:$U$1591,4,FALSE)),"",IF(ISERROR(VLOOKUP(TRIM(B217),ALL!$B$1:$U$1591,4,FALSE))," ",VLOOKUP(TRIM(B217),ALL!$B$1:$U$1591,4,FALSE)))</f>
        <v/>
      </c>
      <c r="H217" s="52" t="str">
        <f>IF(ISBLANK(VLOOKUP(TRIM(B217),ALL!$B$1:$U$1591,5,FALSE)),"",IF(ISERROR(VLOOKUP(TRIM(B217),ALL!$B$1:$U$1591,5,FALSE))," ",VLOOKUP(TRIM(B217),ALL!$B$1:$U$1591,5,FALSE)))</f>
        <v/>
      </c>
      <c r="I217" s="52" t="str">
        <f>IF(ISBLANK(VLOOKUP(TRIM(B217),ALL!$B$1:$U$1591,6,FALSE)),"",IF(ISERROR(VLOOKUP(TRIM(B217),ALL!$B$1:$U$1591,6,FALSE))," ", VLOOKUP(TRIM(B217),ALL!$B$1:$U$1591,6,FALSE)))</f>
        <v/>
      </c>
      <c r="J217" s="52" t="str">
        <f>IF(ISBLANK(VLOOKUP(TRIM(B217),ALL!$B$1:$U$1591,7,FALSE)),"",IF(ISERROR(VLOOKUP(TRIM(B217),ALL!$B$1:$U$1591,7,FALSE))," ",VLOOKUP(TRIM(B217),ALL!$B$1:$U$1591,7,FALSE)))</f>
        <v/>
      </c>
      <c r="K217" s="52">
        <f>IF(ISBLANK(VLOOKUP(TRIM(B217),ALL!$B$1:$U$1591,8,FALSE)),"",IF(ISERROR(VLOOKUP(TRIM(B217),ALL!$B$1:$U$1591,8,FALSE))," ",VLOOKUP(TRIM(B217),ALL!$B$1:$U$1591,8,FALSE)))</f>
        <v>4</v>
      </c>
      <c r="L217" s="52" t="str">
        <f>IF(ISBLANK(VLOOKUP(TRIM(B217),ALL!$B$1:$U$1591,9,FALSE)),"",IF(ISERROR(VLOOKUP(TRIM(B217),ALL!$B$1:$U$1591,9,FALSE))," ",VLOOKUP(TRIM(B217),ALL!$B$1:$U$1591,9,FALSE)))</f>
        <v/>
      </c>
      <c r="M217" s="52">
        <f>IF(ISBLANK(VLOOKUP(TRIM(B217),ALL!$B$1:$U$1591,10,FALSE)),"",IF(ISERROR(VLOOKUP(TRIM(B217),ALL!$B$1:$U$1591,10,FALSE))," ",VLOOKUP(TRIM(B217),ALL!$B$1:$U$1591,10,FALSE)))</f>
        <v>4</v>
      </c>
      <c r="N217" s="40"/>
      <c r="O217" s="40"/>
      <c r="P217" s="40"/>
      <c r="Q217" s="40"/>
      <c r="R217" s="41"/>
      <c r="S217" s="42"/>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256" ht="15">
      <c r="A218" s="52" t="str">
        <f>IF(ISERROR(VLOOKUP(TRIM(B218),ALL!$B$1:$T$1591,3,FALSE)),"(unc)",VLOOKUP(TRIM(B218),ALL!$B$1:$T$1591,3,FALSE))</f>
        <v>TE BB</v>
      </c>
      <c r="B218" s="407" t="s">
        <v>7794</v>
      </c>
      <c r="C218" s="11" t="s">
        <v>7101</v>
      </c>
      <c r="D218" s="85">
        <f>VLOOKUP(TRIM(B218),BirthdateDraft!$B$1:$O$5859,2,FALSE)</f>
        <v>34291</v>
      </c>
      <c r="E218" s="86" t="str">
        <f>VLOOKUP(TRIM(B218),BirthdateDraft!$B$1:$O$9859,3,FALSE)</f>
        <v>17/FA</v>
      </c>
      <c r="F218" s="52" t="str">
        <f>IF(ISERROR(VLOOKUP(TRIM(B218),ALL!$B$1:$T$1591,2,FALSE)),"",IF(ISERROR(VLOOKUP(TRIM(B218),ALL!$B$1:$T$1591,2,FALSE))," ",VLOOKUP(TRIM(B218),ALL!$B$1:$T$1591,2,FALSE)))</f>
        <v>SEN</v>
      </c>
      <c r="G218" s="52" t="str">
        <f>IF(ISBLANK(VLOOKUP(TRIM(B218),ALL!$B$1:$U$1591,4,FALSE)),"",IF(ISERROR(VLOOKUP(TRIM(B218),ALL!$B$1:$U$1591,4,FALSE))," ",VLOOKUP(TRIM(B218),ALL!$B$1:$U$1591,4,FALSE)))</f>
        <v/>
      </c>
      <c r="H218" s="52" t="str">
        <f>IF(ISBLANK(VLOOKUP(TRIM(B218),ALL!$B$1:$U$1591,5,FALSE)),"",IF(ISERROR(VLOOKUP(TRIM(B218),ALL!$B$1:$U$1591,5,FALSE))," ",VLOOKUP(TRIM(B218),ALL!$B$1:$U$1591,5,FALSE)))</f>
        <v/>
      </c>
      <c r="I218" s="52" t="str">
        <f>IF(ISBLANK(VLOOKUP(TRIM(B218),ALL!$B$1:$U$1591,6,FALSE)),"",IF(ISERROR(VLOOKUP(TRIM(B218),ALL!$B$1:$U$1591,6,FALSE))," ", VLOOKUP(TRIM(B218),ALL!$B$1:$U$1591,6,FALSE)))</f>
        <v/>
      </c>
      <c r="J218" s="52" t="str">
        <f>IF(ISBLANK(VLOOKUP(TRIM(B218),ALL!$B$1:$U$1591,7,FALSE)),"",IF(ISERROR(VLOOKUP(TRIM(B218),ALL!$B$1:$U$1591,7,FALSE))," ",VLOOKUP(TRIM(B218),ALL!$B$1:$U$1591,7,FALSE)))</f>
        <v/>
      </c>
      <c r="K218" s="52">
        <f>IF(ISBLANK(VLOOKUP(TRIM(B218),ALL!$B$1:$U$1591,8,FALSE)),"",IF(ISERROR(VLOOKUP(TRIM(B218),ALL!$B$1:$U$1591,8,FALSE))," ",VLOOKUP(TRIM(B218),ALL!$B$1:$U$1591,8,FALSE)))</f>
        <v>4</v>
      </c>
      <c r="L218" s="52" t="str">
        <f>IF(ISBLANK(VLOOKUP(TRIM(B218),ALL!$B$1:$U$1591,9,FALSE)),"",IF(ISERROR(VLOOKUP(TRIM(B218),ALL!$B$1:$U$1591,9,FALSE))," ",VLOOKUP(TRIM(B218),ALL!$B$1:$U$1591,9,FALSE)))</f>
        <v/>
      </c>
      <c r="M218" s="52">
        <f>IF(ISBLANK(VLOOKUP(TRIM(B218),ALL!$B$1:$U$1591,10,FALSE)),"",IF(ISERROR(VLOOKUP(TRIM(B218),ALL!$B$1:$U$1591,10,FALSE))," ",VLOOKUP(TRIM(B218),ALL!$B$1:$U$1591,10,FALSE)))</f>
        <v>0</v>
      </c>
      <c r="N218" s="40"/>
      <c r="O218" s="40"/>
      <c r="P218" s="40"/>
      <c r="Q218" s="40"/>
      <c r="R218" s="41"/>
      <c r="S218" s="42"/>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256" ht="15">
      <c r="A219" s="52" t="str">
        <f>IF(ISERROR(VLOOKUP(TRIM(B219),ALL!$B$1:$T$1591,3,FALSE)),"(unc)",VLOOKUP(TRIM(B219),ALL!$B$1:$T$1591,3,FALSE))</f>
        <v>OT @ TE</v>
      </c>
      <c r="B219" s="417" t="s">
        <v>6122</v>
      </c>
      <c r="C219" s="11" t="s">
        <v>7101</v>
      </c>
      <c r="D219" s="85">
        <f>VLOOKUP(TRIM(B219),BirthdateDraft!$B$1:$O$5859,2,FALSE)</f>
        <v>34328</v>
      </c>
      <c r="E219" s="86" t="str">
        <f>VLOOKUP(TRIM(B219),BirthdateDraft!$B$1:$O$9859,3,FALSE)</f>
        <v>17/4</v>
      </c>
      <c r="F219" s="52" t="str">
        <f>IF(ISERROR(VLOOKUP(TRIM(B219),ALL!$B$1:$T$1591,2,FALSE)),"",IF(ISERROR(VLOOKUP(TRIM(B219),ALL!$B$1:$T$1591,2,FALSE))," ",VLOOKUP(TRIM(B219),ALL!$B$1:$T$1591,2,FALSE)))</f>
        <v>PIA</v>
      </c>
      <c r="G219" s="52" t="str">
        <f>IF(ISBLANK(VLOOKUP(TRIM(B219),ALL!$B$1:$U$1591,4,FALSE)),"",IF(ISERROR(VLOOKUP(TRIM(B219),ALL!$B$1:$U$1591,4,FALSE))," ",VLOOKUP(TRIM(B219),ALL!$B$1:$U$1591,4,FALSE)))</f>
        <v/>
      </c>
      <c r="H219" s="52" t="str">
        <f>IF(ISBLANK(VLOOKUP(TRIM(B219),ALL!$B$1:$U$1591,5,FALSE)),"",IF(ISERROR(VLOOKUP(TRIM(B219),ALL!$B$1:$U$1591,5,FALSE))," ",VLOOKUP(TRIM(B219),ALL!$B$1:$U$1591,5,FALSE)))</f>
        <v/>
      </c>
      <c r="I219" s="52" t="str">
        <f>IF(ISBLANK(VLOOKUP(TRIM(B219),ALL!$B$1:$U$1591,6,FALSE)),"",IF(ISERROR(VLOOKUP(TRIM(B219),ALL!$B$1:$U$1591,6,FALSE))," ", VLOOKUP(TRIM(B219),ALL!$B$1:$U$1591,6,FALSE)))</f>
        <v/>
      </c>
      <c r="J219" s="52" t="str">
        <f>IF(ISBLANK(VLOOKUP(TRIM(B219),ALL!$B$1:$U$1591,7,FALSE)),"",IF(ISERROR(VLOOKUP(TRIM(B219),ALL!$B$1:$U$1591,7,FALSE))," ",VLOOKUP(TRIM(B219),ALL!$B$1:$U$1591,7,FALSE)))</f>
        <v/>
      </c>
      <c r="K219" s="52">
        <f>IF(ISBLANK(VLOOKUP(TRIM(B219),ALL!$B$1:$U$1591,8,FALSE)),"",IF(ISERROR(VLOOKUP(TRIM(B219),ALL!$B$1:$U$1591,8,FALSE))," ",VLOOKUP(TRIM(B219),ALL!$B$1:$U$1591,8,FALSE)))</f>
        <v>0</v>
      </c>
      <c r="L219" s="52">
        <f>IF(ISBLANK(VLOOKUP(TRIM(B219),ALL!$B$1:$U$1591,9,FALSE)),"",IF(ISERROR(VLOOKUP(TRIM(B219),ALL!$B$1:$U$1591,9,FALSE))," ",VLOOKUP(TRIM(B219),ALL!$B$1:$U$1591,9,FALSE)))</f>
        <v>5</v>
      </c>
      <c r="M219" s="52">
        <f>IF(ISBLANK(VLOOKUP(TRIM(B219),ALL!$B$1:$U$1591,10,FALSE)),"",IF(ISERROR(VLOOKUP(TRIM(B219),ALL!$B$1:$U$1591,10,FALSE))," ",VLOOKUP(TRIM(B219),ALL!$B$1:$U$1591,10,FALSE)))</f>
        <v>2</v>
      </c>
      <c r="N219" s="40"/>
      <c r="O219" s="40"/>
      <c r="P219" s="40"/>
      <c r="Q219" s="40"/>
      <c r="R219" s="41"/>
      <c r="S219" s="42"/>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256" ht="15">
      <c r="A220" s="52"/>
      <c r="B220" s="418"/>
      <c r="C220" s="11"/>
      <c r="D220" s="85"/>
      <c r="E220" s="86"/>
      <c r="F220" s="52"/>
      <c r="G220" s="52"/>
      <c r="H220" s="52"/>
      <c r="I220" s="52"/>
      <c r="J220" s="52"/>
      <c r="K220" s="52"/>
      <c r="L220" s="52"/>
      <c r="M220" s="52"/>
      <c r="N220" s="40"/>
      <c r="O220" s="40"/>
      <c r="P220" s="40"/>
      <c r="Q220" s="40"/>
      <c r="R220" s="41"/>
      <c r="S220" s="42"/>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256">
      <c r="A221" s="52" t="str">
        <f>IF(ISERROR(VLOOKUP(TRIM(B221),ALL!$B$1:$T$1591,3,FALSE)),"(unc)",VLOOKUP(TRIM(B221),ALL!$B$1:$T$1591,3,FALSE))</f>
        <v>WR PR</v>
      </c>
      <c r="B221" s="215" t="s">
        <v>7700</v>
      </c>
      <c r="C221" s="11" t="s">
        <v>7101</v>
      </c>
      <c r="D221" s="85">
        <f>VLOOKUP(TRIM(B221),BirthdateDraft!$B$1:$O$5859,2,FALSE)</f>
        <v>35054</v>
      </c>
      <c r="E221" s="86" t="str">
        <f>VLOOKUP(TRIM(B221),BirthdateDraft!$B$1:$O$9859,3,FALSE)</f>
        <v>19/5</v>
      </c>
      <c r="F221" s="52" t="str">
        <f>IF(ISERROR(VLOOKUP(TRIM(B221),ALL!$B$1:$T$1591,2,FALSE)),"",IF(ISERROR(VLOOKUP(TRIM(B221),ALL!$B$1:$T$1591,2,FALSE))," ",VLOOKUP(TRIM(B221),ALL!$B$1:$T$1591,2,FALSE)))</f>
        <v>OAA</v>
      </c>
      <c r="G221" s="52" t="str">
        <f>IF(ISBLANK(VLOOKUP(TRIM(B221),ALL!$B$1:$U$1591,4,FALSE)),"",IF(ISERROR(VLOOKUP(TRIM(B221),ALL!$B$1:$U$1591,4,FALSE))," ",VLOOKUP(TRIM(B221),ALL!$B$1:$U$1591,4,FALSE)))</f>
        <v/>
      </c>
      <c r="H221" s="52" t="str">
        <f>IF(ISBLANK(VLOOKUP(TRIM(B221),ALL!$B$1:$U$1591,5,FALSE)),"",IF(ISERROR(VLOOKUP(TRIM(B221),ALL!$B$1:$U$1591,5,FALSE))," ",VLOOKUP(TRIM(B221),ALL!$B$1:$U$1591,5,FALSE)))</f>
        <v/>
      </c>
      <c r="I221" s="52" t="str">
        <f>IF(ISBLANK(VLOOKUP(TRIM(B221),ALL!$B$1:$U$1591,6,FALSE)),"",IF(ISERROR(VLOOKUP(TRIM(B221),ALL!$B$1:$U$1591,6,FALSE))," ", VLOOKUP(TRIM(B221),ALL!$B$1:$U$1591,6,FALSE)))</f>
        <v/>
      </c>
      <c r="J221" s="52" t="str">
        <f>IF(ISBLANK(VLOOKUP(TRIM(B221),ALL!$B$1:$U$1591,7,FALSE)),"",IF(ISERROR(VLOOKUP(TRIM(B221),ALL!$B$1:$U$1591,7,FALSE))," ",VLOOKUP(TRIM(B221),ALL!$B$1:$U$1591,7,FALSE)))</f>
        <v/>
      </c>
      <c r="K221" s="52" t="str">
        <f>IF(ISBLANK(VLOOKUP(TRIM(B221),ALL!$B$1:$U$1591,8,FALSE)),"",IF(ISERROR(VLOOKUP(TRIM(B221),ALL!$B$1:$U$1591,8,FALSE))," ",VLOOKUP(TRIM(B221),ALL!$B$1:$U$1591,8,FALSE)))</f>
        <v/>
      </c>
      <c r="L221" s="52" t="str">
        <f>IF(ISBLANK(VLOOKUP(TRIM(B221),ALL!$B$1:$U$1591,9,FALSE)),"",IF(ISERROR(VLOOKUP(TRIM(B221),ALL!$B$1:$U$1591,9,FALSE))," ",VLOOKUP(TRIM(B221),ALL!$B$1:$U$1591,9,FALSE)))</f>
        <v/>
      </c>
      <c r="M221" s="52" t="str">
        <f>IF(ISBLANK(VLOOKUP(TRIM(B221),ALL!$B$1:$U$1591,10,FALSE)),"",IF(ISERROR(VLOOKUP(TRIM(B221),ALL!$B$1:$U$1591,10,FALSE))," ",VLOOKUP(TRIM(B221),ALL!$B$1:$U$1591,10,FALSE)))</f>
        <v/>
      </c>
      <c r="N221" s="40"/>
      <c r="O221" s="40"/>
      <c r="P221" s="40"/>
      <c r="Q221" s="40"/>
      <c r="R221" s="41"/>
      <c r="S221" s="42"/>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256">
      <c r="A222" s="52" t="str">
        <f>IF(ISERROR(VLOOKUP(TRIM(B222),ALL!$B$1:$T$1591,3,FALSE)),"(unc)",VLOOKUP(TRIM(B222),ALL!$B$1:$T$1591,3,FALSE))</f>
        <v>WR</v>
      </c>
      <c r="B222" s="215" t="s">
        <v>5737</v>
      </c>
      <c r="C222" s="11" t="s">
        <v>7101</v>
      </c>
      <c r="D222" s="85">
        <f>VLOOKUP(TRIM(B222),BirthdateDraft!$B$1:$O$5859,2,FALSE)</f>
        <v>34222</v>
      </c>
      <c r="E222" s="86" t="str">
        <f>VLOOKUP(TRIM(B222),BirthdateDraft!$B$1:$O$9859,3,FALSE)</f>
        <v>15/1 (26)</v>
      </c>
      <c r="F222" s="52" t="str">
        <f>IF(ISERROR(VLOOKUP(TRIM(B222),ALL!$B$1:$T$1591,2,FALSE)),"",IF(ISERROR(VLOOKUP(TRIM(B222),ALL!$B$1:$T$1591,2,FALSE))," ",VLOOKUP(TRIM(B222),ALL!$B$1:$T$1591,2,FALSE)))</f>
        <v>TBN</v>
      </c>
      <c r="G222" s="52"/>
      <c r="H222" s="52"/>
      <c r="I222" s="52"/>
      <c r="J222" s="52"/>
      <c r="K222" s="52"/>
      <c r="L222" s="52" t="str">
        <f>IF(ISBLANK(VLOOKUP(TRIM(B222),ALL!$B$1:$U$1591,9,FALSE)),"",IF(ISERROR(VLOOKUP(TRIM(B222),ALL!$B$1:$U$1591,9,FALSE))," ",VLOOKUP(TRIM(B222),ALL!$B$1:$U$1591,9,FALSE)))</f>
        <v/>
      </c>
      <c r="M222" s="52" t="str">
        <f>IF(ISBLANK(VLOOKUP(TRIM(B222),ALL!$B$1:$U$1591,10,FALSE)),"",IF(ISERROR(VLOOKUP(TRIM(B222),ALL!$B$1:$U$1591,10,FALSE))," ",VLOOKUP(TRIM(B222),ALL!$B$1:$U$1591,10,FALSE)))</f>
        <v/>
      </c>
      <c r="N222" s="40"/>
      <c r="O222" s="40"/>
      <c r="P222" s="40"/>
      <c r="Q222" s="40"/>
      <c r="R222" s="41"/>
      <c r="S222" s="42"/>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256">
      <c r="A223" s="52" t="str">
        <f>IF(ISERROR(VLOOKUP(TRIM(B223),ALL!$B$1:$T$1591,3,FALSE)),"(unc)",VLOOKUP(TRIM(B223),ALL!$B$1:$T$1591,3,FALSE))</f>
        <v>WR</v>
      </c>
      <c r="B223" s="215" t="s">
        <v>3852</v>
      </c>
      <c r="C223" s="11" t="s">
        <v>7101</v>
      </c>
      <c r="D223" s="85">
        <f>VLOOKUP(TRIM(B223),BirthdateDraft!$B$1:$O$5859,2,FALSE)</f>
        <v>33196</v>
      </c>
      <c r="E223" s="86" t="str">
        <f>VLOOKUP(TRIM(B223),BirthdateDraft!$B$1:$O$9859,3,FALSE)</f>
        <v>13/3</v>
      </c>
      <c r="F223" s="52" t="str">
        <f>IF(ISERROR(VLOOKUP(TRIM(B223),ALL!$B$1:$T$1591,2,FALSE)),"",IF(ISERROR(VLOOKUP(TRIM(B223),ALL!$B$1:$T$1591,2,FALSE))," ",VLOOKUP(TRIM(B223),ALL!$B$1:$T$1591,2,FALSE)))</f>
        <v>SFN</v>
      </c>
      <c r="G223" s="52" t="str">
        <f>IF(ISBLANK(VLOOKUP(TRIM(B223),ALL!$B$1:$U$1591,4,FALSE)),"",IF(ISERROR(VLOOKUP(TRIM(B223),ALL!$B$1:$U$1591,4,FALSE))," ",VLOOKUP(TRIM(B223),ALL!$B$1:$U$1591,4,FALSE)))</f>
        <v/>
      </c>
      <c r="H223" s="52" t="str">
        <f>IF(ISBLANK(VLOOKUP(TRIM(B223),ALL!$B$1:$U$1591,5,FALSE)),"",IF(ISERROR(VLOOKUP(TRIM(B223),ALL!$B$1:$U$1591,5,FALSE))," ",VLOOKUP(TRIM(B223),ALL!$B$1:$U$1591,5,FALSE)))</f>
        <v/>
      </c>
      <c r="I223" s="52" t="str">
        <f>IF(ISBLANK(VLOOKUP(TRIM(B223),ALL!$B$1:$U$1591,6,FALSE)),"",IF(ISERROR(VLOOKUP(TRIM(B223),ALL!$B$1:$U$1591,6,FALSE))," ", VLOOKUP(TRIM(B223),ALL!$B$1:$U$1591,6,FALSE)))</f>
        <v/>
      </c>
      <c r="J223" s="52" t="str">
        <f>IF(ISBLANK(VLOOKUP(TRIM(B223),ALL!$B$1:$U$1591,7,FALSE)),"",IF(ISERROR(VLOOKUP(TRIM(B223),ALL!$B$1:$U$1591,7,FALSE))," ",VLOOKUP(TRIM(B223),ALL!$B$1:$U$1591,7,FALSE)))</f>
        <v/>
      </c>
      <c r="K223" s="52" t="str">
        <f>IF(ISBLANK(VLOOKUP(TRIM(B223),ALL!$B$1:$U$1591,8,FALSE)),"",IF(ISERROR(VLOOKUP(TRIM(B223),ALL!$B$1:$U$1591,8,FALSE))," ",VLOOKUP(TRIM(B223),ALL!$B$1:$U$1591,8,FALSE)))</f>
        <v/>
      </c>
      <c r="L223" s="52" t="str">
        <f>IF(ISBLANK(VLOOKUP(TRIM(B223),ALL!$B$1:$U$1591,9,FALSE)),"",IF(ISERROR(VLOOKUP(TRIM(B223),ALL!$B$1:$U$1591,9,FALSE))," ",VLOOKUP(TRIM(B223),ALL!$B$1:$U$1591,9,FALSE)))</f>
        <v/>
      </c>
      <c r="M223" s="52" t="str">
        <f>IF(ISBLANK(VLOOKUP(TRIM(B223),ALL!$B$1:$U$1591,10,FALSE)),"",IF(ISERROR(VLOOKUP(TRIM(B223),ALL!$B$1:$U$1591,10,FALSE))," ",VLOOKUP(TRIM(B223),ALL!$B$1:$U$1591,10,FALSE)))</f>
        <v/>
      </c>
      <c r="N223" s="40"/>
      <c r="O223" s="40"/>
      <c r="P223" s="40"/>
      <c r="Q223" s="40"/>
      <c r="R223" s="41"/>
      <c r="S223" s="42"/>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256">
      <c r="A224" s="52" t="str">
        <f>IF(ISERROR(VLOOKUP(TRIM(B224),ALL!$B$1:$T$1591,3,FALSE)),"(unc)",VLOOKUP(TRIM(B224),ALL!$B$1:$T$1591,3,FALSE))</f>
        <v>WR</v>
      </c>
      <c r="B224" s="215" t="s">
        <v>6918</v>
      </c>
      <c r="C224" s="11" t="s">
        <v>7101</v>
      </c>
      <c r="D224" s="85">
        <f>VLOOKUP(TRIM(B224),BirthdateDraft!$B$1:$O$5859,2,FALSE)</f>
        <v>35071</v>
      </c>
      <c r="E224" s="86" t="str">
        <f>VLOOKUP(TRIM(B224),BirthdateDraft!$B$1:$O$9859,3,FALSE)</f>
        <v>18/3</v>
      </c>
      <c r="F224" s="52" t="str">
        <f>IF(ISERROR(VLOOKUP(TRIM(B224),ALL!$B$1:$T$1591,2,FALSE)),"",IF(ISERROR(VLOOKUP(TRIM(B224),ALL!$B$1:$T$1591,2,FALSE))," ",VLOOKUP(TRIM(B224),ALL!$B$1:$T$1591,2,FALSE)))</f>
        <v>NON</v>
      </c>
      <c r="G224" s="52" t="str">
        <f>IF(ISBLANK(VLOOKUP(TRIM(B224),ALL!$B$1:$U$1591,4,FALSE)),"",IF(ISERROR(VLOOKUP(TRIM(B224),ALL!$B$1:$U$1591,4,FALSE))," ",VLOOKUP(TRIM(B224),ALL!$B$1:$U$1591,4,FALSE)))</f>
        <v/>
      </c>
      <c r="H224" s="52" t="str">
        <f>IF(ISBLANK(VLOOKUP(TRIM(B224),ALL!$B$1:$U$1591,5,FALSE)),"",IF(ISERROR(VLOOKUP(TRIM(B224),ALL!$B$1:$U$1591,5,FALSE))," ",VLOOKUP(TRIM(B224),ALL!$B$1:$U$1591,5,FALSE)))</f>
        <v/>
      </c>
      <c r="I224" s="52" t="str">
        <f>IF(ISBLANK(VLOOKUP(TRIM(B224),ALL!$B$1:$U$1591,6,FALSE)),"",IF(ISERROR(VLOOKUP(TRIM(B224),ALL!$B$1:$U$1591,6,FALSE))," ", VLOOKUP(TRIM(B224),ALL!$B$1:$U$1591,6,FALSE)))</f>
        <v/>
      </c>
      <c r="J224" s="52" t="str">
        <f>IF(ISBLANK(VLOOKUP(TRIM(B224),ALL!$B$1:$U$1591,7,FALSE)),"",IF(ISERROR(VLOOKUP(TRIM(B224),ALL!$B$1:$U$1591,7,FALSE))," ",VLOOKUP(TRIM(B224),ALL!$B$1:$U$1591,7,FALSE)))</f>
        <v/>
      </c>
      <c r="K224" s="52" t="str">
        <f>IF(ISBLANK(VLOOKUP(TRIM(B224),ALL!$B$1:$U$1591,8,FALSE)),"",IF(ISERROR(VLOOKUP(TRIM(B224),ALL!$B$1:$U$1591,8,FALSE))," ",VLOOKUP(TRIM(B224),ALL!$B$1:$U$1591,8,FALSE)))</f>
        <v/>
      </c>
      <c r="L224" s="52" t="str">
        <f>IF(ISBLANK(VLOOKUP(TRIM(B224),ALL!$B$1:$U$1591,9,FALSE)),"",IF(ISERROR(VLOOKUP(TRIM(B224),ALL!$B$1:$U$1591,9,FALSE))," ",VLOOKUP(TRIM(B224),ALL!$B$1:$U$1591,9,FALSE)))</f>
        <v/>
      </c>
      <c r="M224" s="52" t="str">
        <f>IF(ISBLANK(VLOOKUP(TRIM(B224),ALL!$B$1:$U$1591,10,FALSE)),"",IF(ISERROR(VLOOKUP(TRIM(B224),ALL!$B$1:$U$1591,10,FALSE))," ",VLOOKUP(TRIM(B224),ALL!$B$1:$U$1591,10,FALSE)))</f>
        <v/>
      </c>
      <c r="N224" s="40"/>
      <c r="O224" s="40"/>
      <c r="P224" s="40"/>
      <c r="Q224" s="40"/>
      <c r="R224" s="41"/>
      <c r="S224" s="42"/>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256">
      <c r="A225" s="52" t="str">
        <f>IF(ISERROR(VLOOKUP(TRIM(B225),ALL!$B$1:$T$1591,3,FALSE)),"(unc)",VLOOKUP(TRIM(B225),ALL!$B$1:$T$1591,3,FALSE))</f>
        <v>WR</v>
      </c>
      <c r="B225" s="215" t="s">
        <v>6396</v>
      </c>
      <c r="C225" s="11" t="s">
        <v>7101</v>
      </c>
      <c r="D225" s="85">
        <f>VLOOKUP(TRIM(B225),BirthdateDraft!$B$1:$O$5859,2,FALSE)</f>
        <v>34915</v>
      </c>
      <c r="E225" s="86" t="str">
        <f>VLOOKUP(TRIM(B225),BirthdateDraft!$B$1:$O$9859,3,FALSE)</f>
        <v>17/FA</v>
      </c>
      <c r="F225" s="52" t="str">
        <f>IF(ISERROR(VLOOKUP(TRIM(B225),ALL!$B$1:$T$1591,2,FALSE)),"",IF(ISERROR(VLOOKUP(TRIM(B225),ALL!$B$1:$T$1591,2,FALSE))," ",VLOOKUP(TRIM(B225),ALL!$B$1:$T$1591,2,FALSE)))</f>
        <v>SFN</v>
      </c>
      <c r="G225" s="52" t="str">
        <f>IF(ISBLANK(VLOOKUP(TRIM(B225),ALL!$B$1:$U$1591,4,FALSE)),"",IF(ISERROR(VLOOKUP(TRIM(B225),ALL!$B$1:$U$1591,4,FALSE))," ",VLOOKUP(TRIM(B225),ALL!$B$1:$U$1591,4,FALSE)))</f>
        <v/>
      </c>
      <c r="H225" s="52" t="str">
        <f>IF(ISBLANK(VLOOKUP(TRIM(B225),ALL!$B$1:$U$1591,5,FALSE)),"",IF(ISERROR(VLOOKUP(TRIM(B225),ALL!$B$1:$U$1591,5,FALSE))," ",VLOOKUP(TRIM(B225),ALL!$B$1:$U$1591,5,FALSE)))</f>
        <v/>
      </c>
      <c r="I225" s="52" t="str">
        <f>IF(ISBLANK(VLOOKUP(TRIM(B225),ALL!$B$1:$U$1591,6,FALSE)),"",IF(ISERROR(VLOOKUP(TRIM(B225),ALL!$B$1:$U$1591,6,FALSE))," ", VLOOKUP(TRIM(B225),ALL!$B$1:$U$1591,6,FALSE)))</f>
        <v/>
      </c>
      <c r="J225" s="52" t="str">
        <f>IF(ISBLANK(VLOOKUP(TRIM(B225),ALL!$B$1:$U$1591,7,FALSE)),"",IF(ISERROR(VLOOKUP(TRIM(B225),ALL!$B$1:$U$1591,7,FALSE))," ",VLOOKUP(TRIM(B225),ALL!$B$1:$U$1591,7,FALSE)))</f>
        <v/>
      </c>
      <c r="K225" s="52" t="str">
        <f>IF(ISBLANK(VLOOKUP(TRIM(B225),ALL!$B$1:$U$1591,8,FALSE)),"",IF(ISERROR(VLOOKUP(TRIM(B225),ALL!$B$1:$U$1591,8,FALSE))," ",VLOOKUP(TRIM(B225),ALL!$B$1:$U$1591,8,FALSE)))</f>
        <v/>
      </c>
      <c r="L225" s="52" t="str">
        <f>IF(ISBLANK(VLOOKUP(TRIM(B225),ALL!$B$1:$U$1591,9,FALSE)),"",IF(ISERROR(VLOOKUP(TRIM(B225),ALL!$B$1:$U$1591,9,FALSE))," ",VLOOKUP(TRIM(B225),ALL!$B$1:$U$1591,9,FALSE)))</f>
        <v/>
      </c>
      <c r="M225" s="52" t="str">
        <f>IF(ISBLANK(VLOOKUP(TRIM(B225),ALL!$B$1:$U$1591,10,FALSE)),"",IF(ISERROR(VLOOKUP(TRIM(B225),ALL!$B$1:$U$1591,10,FALSE))," ",VLOOKUP(TRIM(B225),ALL!$B$1:$U$1591,10,FALSE)))</f>
        <v/>
      </c>
      <c r="N225" s="40"/>
      <c r="O225" s="40"/>
      <c r="P225" s="40"/>
      <c r="Q225" s="40"/>
      <c r="R225" s="41"/>
      <c r="S225" s="42"/>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256" ht="15">
      <c r="A226" s="52" t="str">
        <f>IF(ISERROR(VLOOKUP(TRIM(B226),ALL!$B$1:$T$1591,3,FALSE)),"(unc)",VLOOKUP(TRIM(B226),ALL!$B$1:$T$1591,3,FALSE))</f>
        <v>WR</v>
      </c>
      <c r="B226" s="417" t="s">
        <v>7721</v>
      </c>
      <c r="C226" s="11" t="s">
        <v>7101</v>
      </c>
      <c r="D226" s="85">
        <f>VLOOKUP(TRIM(B226),BirthdateDraft!$B$1:$O$5859,2,FALSE)</f>
        <v>34551</v>
      </c>
      <c r="E226" s="86" t="str">
        <f>VLOOKUP(TRIM(B226),BirthdateDraft!$B$1:$O$9859,3,FALSE)</f>
        <v>16/FA</v>
      </c>
      <c r="F226" s="52" t="str">
        <f>IF(ISERROR(VLOOKUP(TRIM(B226),ALL!$B$1:$T$1591,2,FALSE)),"",IF(ISERROR(VLOOKUP(TRIM(B226),ALL!$B$1:$T$1591,2,FALSE))," ",VLOOKUP(TRIM(B226),ALL!$B$1:$T$1591,2,FALSE)))</f>
        <v>INA</v>
      </c>
      <c r="G226" s="52" t="str">
        <f>IF(ISBLANK(VLOOKUP(TRIM(B226),ALL!$B$1:$U$1591,4,FALSE)),"",IF(ISERROR(VLOOKUP(TRIM(B226),ALL!$B$1:$U$1591,4,FALSE))," ",VLOOKUP(TRIM(B226),ALL!$B$1:$U$1591,4,FALSE)))</f>
        <v/>
      </c>
      <c r="H226" s="52" t="str">
        <f>IF(ISBLANK(VLOOKUP(TRIM(B226),ALL!$B$1:$U$1591,5,FALSE)),"",IF(ISERROR(VLOOKUP(TRIM(B226),ALL!$B$1:$U$1591,5,FALSE))," ",VLOOKUP(TRIM(B226),ALL!$B$1:$U$1591,5,FALSE)))</f>
        <v/>
      </c>
      <c r="I226" s="52" t="str">
        <f>IF(ISBLANK(VLOOKUP(TRIM(B226),ALL!$B$1:$U$1591,6,FALSE)),"",IF(ISERROR(VLOOKUP(TRIM(B226),ALL!$B$1:$U$1591,6,FALSE))," ", VLOOKUP(TRIM(B226),ALL!$B$1:$U$1591,6,FALSE)))</f>
        <v/>
      </c>
      <c r="J226" s="52" t="str">
        <f>IF(ISBLANK(VLOOKUP(TRIM(B226),ALL!$B$1:$U$1591,7,FALSE)),"",IF(ISERROR(VLOOKUP(TRIM(B226),ALL!$B$1:$U$1591,7,FALSE))," ",VLOOKUP(TRIM(B226),ALL!$B$1:$U$1591,7,FALSE)))</f>
        <v/>
      </c>
      <c r="K226" s="52" t="str">
        <f>IF(ISBLANK(VLOOKUP(TRIM(B226),ALL!$B$1:$U$1591,8,FALSE)),"",IF(ISERROR(VLOOKUP(TRIM(B226),ALL!$B$1:$U$1591,8,FALSE))," ",VLOOKUP(TRIM(B226),ALL!$B$1:$U$1591,8,FALSE)))</f>
        <v/>
      </c>
      <c r="L226" s="52" t="str">
        <f>IF(ISBLANK(VLOOKUP(TRIM(B226),ALL!$B$1:$U$1591,9,FALSE)),"",IF(ISERROR(VLOOKUP(TRIM(B226),ALL!$B$1:$U$1591,9,FALSE))," ",VLOOKUP(TRIM(B226),ALL!$B$1:$U$1591,9,FALSE)))</f>
        <v/>
      </c>
      <c r="M226" s="52" t="str">
        <f>IF(ISBLANK(VLOOKUP(TRIM(B226),ALL!$B$1:$U$1591,10,FALSE)),"",IF(ISERROR(VLOOKUP(TRIM(B226),ALL!$B$1:$U$1591,10,FALSE))," ",VLOOKUP(TRIM(B226),ALL!$B$1:$U$1591,10,FALSE)))</f>
        <v/>
      </c>
      <c r="N226" s="40"/>
      <c r="O226" s="40"/>
      <c r="P226" s="40"/>
      <c r="Q226" s="40"/>
      <c r="R226" s="41"/>
      <c r="S226" s="42"/>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256">
      <c r="A227" s="52" t="str">
        <f>IF(ISERROR(VLOOKUP(TRIM(B227),ALL!$B$1:$T$1591,3,FALSE)),"(unc)",VLOOKUP(TRIM(B227),ALL!$B$1:$T$1591,3,FALSE))</f>
        <v>TE</v>
      </c>
      <c r="B227" s="215" t="s">
        <v>3759</v>
      </c>
      <c r="C227" s="11" t="s">
        <v>7101</v>
      </c>
      <c r="D227" s="85">
        <f>VLOOKUP(TRIM(B227),BirthdateDraft!$B$1:$O$5859,2,FALSE)</f>
        <v>30077</v>
      </c>
      <c r="E227" s="86" t="str">
        <f>VLOOKUP(TRIM(B227),BirthdateDraft!$B$1:$O$9859,3,FALSE)</f>
        <v>03/3</v>
      </c>
      <c r="F227" s="52" t="str">
        <f>IF(ISERROR(VLOOKUP(TRIM(B227),ALL!$B$1:$T$1591,2,FALSE)),"",IF(ISERROR(VLOOKUP(TRIM(B227),ALL!$B$1:$T$1591,2,FALSE))," ",VLOOKUP(TRIM(B227),ALL!$B$1:$T$1591,2,FALSE)))</f>
        <v>DAN</v>
      </c>
      <c r="G227" s="52" t="str">
        <f>IF(ISBLANK(VLOOKUP(TRIM(B227),ALL!$B$1:$U$1591,4,FALSE)),"",IF(ISERROR(VLOOKUP(TRIM(B227),ALL!$B$1:$U$1591,4,FALSE))," ",VLOOKUP(TRIM(B227),ALL!$B$1:$U$1591,4,FALSE)))</f>
        <v/>
      </c>
      <c r="H227" s="52" t="str">
        <f>IF(ISBLANK(VLOOKUP(TRIM(B227),ALL!$B$1:$U$1591,5,FALSE)),"",IF(ISERROR(VLOOKUP(TRIM(B227),ALL!$B$1:$U$1591,5,FALSE))," ",VLOOKUP(TRIM(B227),ALL!$B$1:$U$1591,5,FALSE)))</f>
        <v/>
      </c>
      <c r="I227" s="52" t="str">
        <f>IF(ISBLANK(VLOOKUP(TRIM(B227),ALL!$B$1:$U$1591,6,FALSE)),"",IF(ISERROR(VLOOKUP(TRIM(B227),ALL!$B$1:$U$1591,6,FALSE))," ", VLOOKUP(TRIM(B227),ALL!$B$1:$U$1591,6,FALSE)))</f>
        <v/>
      </c>
      <c r="J227" s="52" t="str">
        <f>IF(ISBLANK(VLOOKUP(TRIM(B227),ALL!$B$1:$U$1591,7,FALSE)),"",IF(ISERROR(VLOOKUP(TRIM(B227),ALL!$B$1:$U$1591,7,FALSE))," ",VLOOKUP(TRIM(B227),ALL!$B$1:$U$1591,7,FALSE)))</f>
        <v/>
      </c>
      <c r="K227" s="52">
        <f>IF(ISBLANK(VLOOKUP(TRIM(B227),ALL!$B$1:$U$1591,8,FALSE)),"",IF(ISERROR(VLOOKUP(TRIM(B227),ALL!$B$1:$U$1591,8,FALSE))," ",VLOOKUP(TRIM(B227),ALL!$B$1:$U$1591,8,FALSE)))</f>
        <v>4</v>
      </c>
      <c r="L227" s="52" t="str">
        <f>IF(ISBLANK(VLOOKUP(TRIM(B227),ALL!$B$1:$U$1591,9,FALSE)),"",IF(ISERROR(VLOOKUP(TRIM(B227),ALL!$B$1:$U$1591,9,FALSE))," ",VLOOKUP(TRIM(B227),ALL!$B$1:$U$1591,9,FALSE)))</f>
        <v/>
      </c>
      <c r="M227" s="52" t="str">
        <f>IF(ISBLANK(VLOOKUP(TRIM(B227),ALL!$B$1:$U$1591,10,FALSE)),"",IF(ISERROR(VLOOKUP(TRIM(B227),ALL!$B$1:$U$1591,10,FALSE))," ",VLOOKUP(TRIM(B227),ALL!$B$1:$U$1591,10,FALSE)))</f>
        <v/>
      </c>
      <c r="N227" s="40"/>
      <c r="O227" s="40"/>
      <c r="P227" s="40"/>
      <c r="Q227" s="40"/>
      <c r="R227" s="41"/>
      <c r="S227" s="42"/>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256">
      <c r="A228" s="52" t="str">
        <f>IF(ISERROR(VLOOKUP(TRIM(B228),ALL!$B$1:$T$1591,3,FALSE)),"(unc)",VLOOKUP(TRIM(B228),ALL!$B$1:$T$1591,3,FALSE))</f>
        <v>TE BB</v>
      </c>
      <c r="B228" s="215" t="s">
        <v>5327</v>
      </c>
      <c r="C228" s="11" t="s">
        <v>7101</v>
      </c>
      <c r="D228" s="85">
        <f>VLOOKUP(TRIM(B228),BirthdateDraft!$B$1:$O$5859,2,FALSE)</f>
        <v>33617</v>
      </c>
      <c r="E228" s="86" t="str">
        <f>VLOOKUP(TRIM(B228),BirthdateDraft!$B$1:$O$3878,3,FALSE)</f>
        <v>15/5</v>
      </c>
      <c r="F228" s="52" t="str">
        <f>IF(ISERROR(VLOOKUP(TRIM(B228),ALL!$B$1:$T$1591,2,FALSE)),"",IF(ISERROR(VLOOKUP(TRIM(B228),ALL!$B$1:$T$1591,2,FALSE))," ",VLOOKUP(TRIM(B228),ALL!$B$1:$T$1591,2,FALSE)))</f>
        <v>JXA</v>
      </c>
      <c r="G228" s="52" t="str">
        <f>IF(ISBLANK(VLOOKUP(TRIM(B228),ALL!$B$1:$U$1591,4,FALSE)),"",IF(ISERROR(VLOOKUP(TRIM(B228),ALL!$B$1:$U$1591,4,FALSE))," ",VLOOKUP(TRIM(B228),ALL!$B$1:$U$1591,4,FALSE)))</f>
        <v/>
      </c>
      <c r="H228" s="52" t="str">
        <f>IF(ISBLANK(VLOOKUP(TRIM(B228),ALL!$B$1:$U$1591,5,FALSE)),"",IF(ISERROR(VLOOKUP(TRIM(B228),ALL!$B$1:$U$1591,5,FALSE))," ",VLOOKUP(TRIM(B228),ALL!$B$1:$U$1591,5,FALSE)))</f>
        <v/>
      </c>
      <c r="I228" s="52" t="str">
        <f>IF(ISBLANK(VLOOKUP(TRIM(B228),ALL!$B$1:$U$1591,6,FALSE)),"",IF(ISERROR(VLOOKUP(TRIM(B228),ALL!$B$1:$U$1591,6,FALSE))," ", VLOOKUP(TRIM(B228),ALL!$B$1:$U$1591,6,FALSE)))</f>
        <v/>
      </c>
      <c r="J228" s="52" t="str">
        <f>IF(ISBLANK(VLOOKUP(TRIM(B228),ALL!$B$1:$U$1591,7,FALSE)),"",IF(ISERROR(VLOOKUP(TRIM(B228),ALL!$B$1:$U$1591,7,FALSE))," ",VLOOKUP(TRIM(B228),ALL!$B$1:$U$1591,7,FALSE)))</f>
        <v/>
      </c>
      <c r="K228" s="52">
        <f>IF(ISBLANK(VLOOKUP(TRIM(B228),ALL!$B$1:$U$1591,8,FALSE)),"",IF(ISERROR(VLOOKUP(TRIM(B228),ALL!$B$1:$U$1591,8,FALSE))," ",VLOOKUP(TRIM(B228),ALL!$B$1:$U$1591,8,FALSE)))</f>
        <v>4</v>
      </c>
      <c r="L228" s="52" t="str">
        <f>IF(ISBLANK(VLOOKUP(TRIM(B228),ALL!$B$1:$U$1591,9,FALSE)),"",IF(ISERROR(VLOOKUP(TRIM(B228),ALL!$B$1:$U$1591,9,FALSE))," ",VLOOKUP(TRIM(B228),ALL!$B$1:$U$1591,9,FALSE)))</f>
        <v/>
      </c>
      <c r="M228" s="52">
        <f>IF(ISBLANK(VLOOKUP(TRIM(B228),ALL!$B$1:$U$1591,10,FALSE)),"",IF(ISERROR(VLOOKUP(TRIM(B228),ALL!$B$1:$U$1591,10,FALSE))," ",VLOOKUP(TRIM(B228),ALL!$B$1:$U$1591,10,FALSE)))</f>
        <v>0</v>
      </c>
      <c r="N228" s="40"/>
      <c r="O228" s="40"/>
      <c r="P228" s="40"/>
      <c r="Q228" s="40"/>
      <c r="R228" s="41"/>
      <c r="S228" s="42"/>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256">
      <c r="A229" s="52" t="str">
        <f>IF(ISERROR(VLOOKUP(TRIM(B229),ALL!$B$1:$T$1591,3,FALSE)),"(unc)",VLOOKUP(TRIM(B229),ALL!$B$1:$T$1591,3,FALSE))</f>
        <v>(unc)</v>
      </c>
      <c r="B229" s="215" t="s">
        <v>238</v>
      </c>
      <c r="C229" s="11" t="s">
        <v>7101</v>
      </c>
      <c r="D229" s="85">
        <f>VLOOKUP(TRIM(B229),BirthdateDraft!$B$1:$O$5859,2,FALSE)</f>
        <v>32679</v>
      </c>
      <c r="E229" s="86" t="str">
        <f>VLOOKUP(TRIM(B229),BirthdateDraft!$B$1:$O$9859,3,FALSE)</f>
        <v>11/3supp</v>
      </c>
      <c r="F229" s="52" t="str">
        <f>IF(ISERROR(VLOOKUP(TRIM(B229),ALL!$B$1:$T$1591,2,FALSE)),"",IF(ISERROR(VLOOKUP(TRIM(B229),ALL!$B$1:$T$1591,2,FALSE))," ",VLOOKUP(TRIM(B229),ALL!$B$1:$T$1591,2,FALSE)))</f>
        <v/>
      </c>
      <c r="G229" s="52" t="str">
        <f>IF(ISBLANK(VLOOKUP(TRIM(B229),ALL!$B$1:$U$1591,4,FALSE)),"",IF(ISERROR(VLOOKUP(TRIM(B229),ALL!$B$1:$U$1591,4,FALSE))," ",VLOOKUP(TRIM(B229),ALL!$B$1:$U$1591,4,FALSE)))</f>
        <v xml:space="preserve"> </v>
      </c>
      <c r="H229" s="52" t="str">
        <f>IF(ISBLANK(VLOOKUP(TRIM(B229),ALL!$B$1:$U$1591,5,FALSE)),"",IF(ISERROR(VLOOKUP(TRIM(B229),ALL!$B$1:$U$1591,5,FALSE))," ",VLOOKUP(TRIM(B229),ALL!$B$1:$U$1591,5,FALSE)))</f>
        <v xml:space="preserve"> </v>
      </c>
      <c r="I229" s="52" t="str">
        <f>IF(ISBLANK(VLOOKUP(TRIM(B229),ALL!$B$1:$U$1591,6,FALSE)),"",IF(ISERROR(VLOOKUP(TRIM(B229),ALL!$B$1:$U$1591,6,FALSE))," ", VLOOKUP(TRIM(B229),ALL!$B$1:$U$1591,6,FALSE)))</f>
        <v xml:space="preserve"> </v>
      </c>
      <c r="J229" s="52" t="str">
        <f>IF(ISBLANK(VLOOKUP(TRIM(B229),ALL!$B$1:$U$1591,7,FALSE)),"",IF(ISERROR(VLOOKUP(TRIM(B229),ALL!$B$1:$U$1591,7,FALSE))," ",VLOOKUP(TRIM(B229),ALL!$B$1:$U$1591,7,FALSE)))</f>
        <v xml:space="preserve"> </v>
      </c>
      <c r="K229" s="52" t="str">
        <f>IF(ISBLANK(VLOOKUP(TRIM(B229),ALL!$B$1:$U$1591,8,FALSE)),"",IF(ISERROR(VLOOKUP(TRIM(B229),ALL!$B$1:$U$1591,8,FALSE))," ",VLOOKUP(TRIM(B229),ALL!$B$1:$U$1591,8,FALSE)))</f>
        <v xml:space="preserve"> </v>
      </c>
      <c r="L229" s="52" t="str">
        <f>IF(ISBLANK(VLOOKUP(TRIM(B229),ALL!$B$1:$U$1591,9,FALSE)),"",IF(ISERROR(VLOOKUP(TRIM(B229),ALL!$B$1:$U$1591,9,FALSE))," ",VLOOKUP(TRIM(B229),ALL!$B$1:$U$1591,9,FALSE)))</f>
        <v xml:space="preserve"> </v>
      </c>
      <c r="M229" s="52" t="str">
        <f>IF(ISBLANK(VLOOKUP(TRIM(B229),ALL!$B$1:$U$1591,10,FALSE)),"",IF(ISERROR(VLOOKUP(TRIM(B229),ALL!$B$1:$U$1591,10,FALSE))," ",VLOOKUP(TRIM(B229),ALL!$B$1:$U$1591,10,FALSE)))</f>
        <v xml:space="preserve"> </v>
      </c>
      <c r="N229" s="40"/>
      <c r="O229" s="40"/>
      <c r="P229" s="40"/>
      <c r="Q229" s="40"/>
      <c r="R229" s="41"/>
      <c r="S229" s="42"/>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256" ht="15">
      <c r="A230" s="52"/>
      <c r="B230" s="418"/>
      <c r="C230" s="11"/>
      <c r="D230" s="85"/>
      <c r="E230" s="86"/>
      <c r="F230" s="52"/>
      <c r="G230" s="52"/>
      <c r="H230" s="52"/>
      <c r="I230" s="52"/>
      <c r="J230" s="52"/>
      <c r="K230" s="52"/>
      <c r="L230" s="52"/>
      <c r="M230" s="52"/>
      <c r="N230" s="40"/>
      <c r="O230" s="40"/>
      <c r="P230" s="40"/>
      <c r="Q230" s="40"/>
      <c r="R230" s="41"/>
      <c r="S230" s="42"/>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256">
      <c r="A231" s="52" t="str">
        <f>IF(ISERROR(VLOOKUP(TRIM(B231),ALL!$B$1:$T$1591,3,FALSE)),"(unc)",VLOOKUP(TRIM(B231),ALL!$B$1:$T$1591,3,FALSE))</f>
        <v>OC @</v>
      </c>
      <c r="B231" s="215" t="s">
        <v>997</v>
      </c>
      <c r="C231" s="11" t="s">
        <v>7101</v>
      </c>
      <c r="D231" s="85">
        <f>VLOOKUP(TRIM(B231),BirthdateDraft!$B$1:$O$5859,2,FALSE)</f>
        <v>32086</v>
      </c>
      <c r="E231" s="86" t="str">
        <f>VLOOKUP(TRIM(B231),BirthdateDraft!$B$1:$O$9859,3,FALSE)</f>
        <v>11/6</v>
      </c>
      <c r="F231" s="52" t="str">
        <f>IF(ISERROR(VLOOKUP(TRIM(B231),ALL!$B$1:$T$1591,2,FALSE)),"",IF(ISERROR(VLOOKUP(TRIM(B231),ALL!$B$1:$T$1591,2,FALSE))," ",VLOOKUP(TRIM(B231),ALL!$B$1:$T$1591,2,FALSE)))</f>
        <v>PHN</v>
      </c>
      <c r="G231" s="52" t="str">
        <f>IF(ISBLANK(VLOOKUP(TRIM(B231),ALL!$B$1:$U$1591,4,FALSE)),"",IF(ISERROR(VLOOKUP(TRIM(B231),ALL!$B$1:$U$1591,4,FALSE))," ",VLOOKUP(TRIM(B231),ALL!$B$1:$U$1591,4,FALSE)))</f>
        <v/>
      </c>
      <c r="H231" s="52" t="str">
        <f>IF(ISBLANK(VLOOKUP(TRIM(B231),ALL!$B$1:$U$1591,5,FALSE)),"",IF(ISERROR(VLOOKUP(TRIM(B231),ALL!$B$1:$U$1591,5,FALSE))," ",VLOOKUP(TRIM(B231),ALL!$B$1:$U$1591,5,FALSE)))</f>
        <v/>
      </c>
      <c r="I231" s="52" t="str">
        <f>IF(ISBLANK(VLOOKUP(TRIM(B231),ALL!$B$1:$U$1591,6,FALSE)),"",IF(ISERROR(VLOOKUP(TRIM(B231),ALL!$B$1:$U$1591,6,FALSE))," ", VLOOKUP(TRIM(B231),ALL!$B$1:$U$1591,6,FALSE)))</f>
        <v/>
      </c>
      <c r="J231" s="52" t="str">
        <f>IF(ISBLANK(VLOOKUP(TRIM(B231),ALL!$B$1:$U$1591,7,FALSE)),"",IF(ISERROR(VLOOKUP(TRIM(B231),ALL!$B$1:$U$1591,7,FALSE))," ",VLOOKUP(TRIM(B231),ALL!$B$1:$U$1591,7,FALSE)))</f>
        <v/>
      </c>
      <c r="K231" s="52">
        <f>IF(ISBLANK(VLOOKUP(TRIM(B231),ALL!$B$1:$U$1591,8,FALSE)),"",IF(ISERROR(VLOOKUP(TRIM(B231),ALL!$B$1:$U$1591,8,FALSE))," ",VLOOKUP(TRIM(B231),ALL!$B$1:$U$1591,8,FALSE)))</f>
        <v>6</v>
      </c>
      <c r="L231" s="52" t="str">
        <f>IF(ISBLANK(VLOOKUP(TRIM(B231),ALL!$B$1:$U$1591,9,FALSE)),"",IF(ISERROR(VLOOKUP(TRIM(B231),ALL!$B$1:$U$1591,9,FALSE))," ",VLOOKUP(TRIM(B231),ALL!$B$1:$U$1591,9,FALSE)))</f>
        <v/>
      </c>
      <c r="M231" s="52">
        <f>IF(ISBLANK(VLOOKUP(TRIM(B231),ALL!$B$1:$U$1591,10,FALSE)),"",IF(ISERROR(VLOOKUP(TRIM(B231),ALL!$B$1:$U$1591,10,FALSE))," ",VLOOKUP(TRIM(B231),ALL!$B$1:$U$1591,10,FALSE)))</f>
        <v>7</v>
      </c>
      <c r="N231" s="40"/>
      <c r="O231" s="40"/>
      <c r="P231" s="40"/>
      <c r="Q231" s="40"/>
      <c r="R231" s="41"/>
      <c r="S231" s="42"/>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256">
      <c r="A232" s="52" t="str">
        <f>IF(ISERROR(VLOOKUP(TRIM(B232),ALL!$B$1:$T$1591,3,FALSE)),"(unc)",VLOOKUP(TRIM(B232),ALL!$B$1:$T$1591,3,FALSE))</f>
        <v>LOT @</v>
      </c>
      <c r="B232" s="215" t="s">
        <v>740</v>
      </c>
      <c r="C232" s="11" t="s">
        <v>7101</v>
      </c>
      <c r="D232" s="85">
        <f>VLOOKUP(TRIM(B232),BirthdateDraft!$B$1:$O$5859,2,FALSE)</f>
        <v>33219</v>
      </c>
      <c r="E232" s="86" t="str">
        <f>VLOOKUP(TRIM(B232),BirthdateDraft!$B$1:$O$9859,3,FALSE)</f>
        <v>11/1 (9)</v>
      </c>
      <c r="F232" s="52" t="str">
        <f>IF(ISERROR(VLOOKUP(TRIM(B232),ALL!$B$1:$T$1591,2,FALSE)),"",IF(ISERROR(VLOOKUP(TRIM(B232),ALL!$B$1:$T$1591,2,FALSE))," ",VLOOKUP(TRIM(B232),ALL!$B$1:$T$1591,2,FALSE)))</f>
        <v>DAN</v>
      </c>
      <c r="G232" s="52" t="str">
        <f>IF(ISBLANK(VLOOKUP(TRIM(B232),ALL!$B$1:$U$1591,4,FALSE)),"",IF(ISERROR(VLOOKUP(TRIM(B232),ALL!$B$1:$U$1591,4,FALSE))," ",VLOOKUP(TRIM(B232),ALL!$B$1:$U$1591,4,FALSE)))</f>
        <v/>
      </c>
      <c r="H232" s="52" t="str">
        <f>IF(ISBLANK(VLOOKUP(TRIM(B232),ALL!$B$1:$U$1591,5,FALSE)),"",IF(ISERROR(VLOOKUP(TRIM(B232),ALL!$B$1:$U$1591,5,FALSE))," ",VLOOKUP(TRIM(B232),ALL!$B$1:$U$1591,5,FALSE)))</f>
        <v/>
      </c>
      <c r="I232" s="52" t="str">
        <f>IF(ISBLANK(VLOOKUP(TRIM(B232),ALL!$B$1:$U$1591,6,FALSE)),"",IF(ISERROR(VLOOKUP(TRIM(B232),ALL!$B$1:$U$1591,6,FALSE))," ", VLOOKUP(TRIM(B232),ALL!$B$1:$U$1591,6,FALSE)))</f>
        <v/>
      </c>
      <c r="J232" s="52" t="str">
        <f>IF(ISBLANK(VLOOKUP(TRIM(B232),ALL!$B$1:$U$1591,7,FALSE)),"",IF(ISERROR(VLOOKUP(TRIM(B232),ALL!$B$1:$U$1591,7,FALSE))," ",VLOOKUP(TRIM(B232),ALL!$B$1:$U$1591,7,FALSE)))</f>
        <v/>
      </c>
      <c r="K232" s="52">
        <f>IF(ISBLANK(VLOOKUP(TRIM(B232),ALL!$B$1:$U$1591,8,FALSE)),"",IF(ISERROR(VLOOKUP(TRIM(B232),ALL!$B$1:$U$1591,8,FALSE))," ",VLOOKUP(TRIM(B232),ALL!$B$1:$U$1591,8,FALSE)))</f>
        <v>6</v>
      </c>
      <c r="L232" s="52" t="str">
        <f>IF(ISBLANK(VLOOKUP(TRIM(B232),ALL!$B$1:$U$1591,9,FALSE)),"",IF(ISERROR(VLOOKUP(TRIM(B232),ALL!$B$1:$U$1591,9,FALSE))," ",VLOOKUP(TRIM(B232),ALL!$B$1:$U$1591,9,FALSE)))</f>
        <v/>
      </c>
      <c r="M232" s="52">
        <f>IF(ISBLANK(VLOOKUP(TRIM(B232),ALL!$B$1:$U$1591,10,FALSE)),"",IF(ISERROR(VLOOKUP(TRIM(B232),ALL!$B$1:$U$1591,10,FALSE))," ",VLOOKUP(TRIM(B232),ALL!$B$1:$U$1591,10,FALSE)))</f>
        <v>7</v>
      </c>
      <c r="N232" s="40"/>
      <c r="O232" s="40"/>
      <c r="P232" s="40"/>
      <c r="Q232" s="40"/>
      <c r="R232" s="41"/>
      <c r="S232" s="42"/>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256">
      <c r="A233" s="52" t="str">
        <f>IF(ISERROR(VLOOKUP(TRIM(B233),ALL!$B$1:$T$1591,3,FALSE)),"(unc)",VLOOKUP(TRIM(B233),ALL!$B$1:$T$1591,3,FALSE))</f>
        <v>LG @ OC @</v>
      </c>
      <c r="B233" s="215" t="s">
        <v>5764</v>
      </c>
      <c r="C233" s="11" t="s">
        <v>7101</v>
      </c>
      <c r="D233" s="85">
        <f>VLOOKUP(TRIM(B233),BirthdateDraft!$B$1:$O$5859,2,FALSE)</f>
        <v>33710</v>
      </c>
      <c r="E233" s="86" t="str">
        <f>VLOOKUP(TRIM(B233),BirthdateDraft!$B$1:$O$9859,3,FALSE)</f>
        <v>16/7</v>
      </c>
      <c r="F233" s="52" t="str">
        <f>IF(ISERROR(VLOOKUP(TRIM(B233),ALL!$B$1:$T$1591,2,FALSE)),"",IF(ISERROR(VLOOKUP(TRIM(B233),ALL!$B$1:$T$1591,2,FALSE))," ",VLOOKUP(TRIM(B233),ALL!$B$1:$T$1591,2,FALSE)))</f>
        <v>LAN</v>
      </c>
      <c r="G233" s="52" t="str">
        <f>IF(ISBLANK(VLOOKUP(TRIM(B233),ALL!$B$1:$U$1591,4,FALSE)),"",IF(ISERROR(VLOOKUP(TRIM(B233),ALL!$B$1:$U$1591,4,FALSE))," ",VLOOKUP(TRIM(B233),ALL!$B$1:$U$1591,4,FALSE)))</f>
        <v/>
      </c>
      <c r="H233" s="52" t="str">
        <f>IF(ISBLANK(VLOOKUP(TRIM(B233),ALL!$B$1:$U$1591,5,FALSE)),"",IF(ISERROR(VLOOKUP(TRIM(B233),ALL!$B$1:$U$1591,5,FALSE))," ",VLOOKUP(TRIM(B233),ALL!$B$1:$U$1591,5,FALSE)))</f>
        <v/>
      </c>
      <c r="I233" s="52" t="str">
        <f>IF(ISBLANK(VLOOKUP(TRIM(B233),ALL!$B$1:$U$1591,6,FALSE)),"",IF(ISERROR(VLOOKUP(TRIM(B233),ALL!$B$1:$U$1591,6,FALSE))," ", VLOOKUP(TRIM(B233),ALL!$B$1:$U$1591,6,FALSE)))</f>
        <v/>
      </c>
      <c r="J233" s="52" t="str">
        <f>IF(ISBLANK(VLOOKUP(TRIM(B233),ALL!$B$1:$U$1591,7,FALSE)),"",IF(ISERROR(VLOOKUP(TRIM(B233),ALL!$B$1:$U$1591,7,FALSE))," ",VLOOKUP(TRIM(B233),ALL!$B$1:$U$1591,7,FALSE)))</f>
        <v/>
      </c>
      <c r="K233" s="52">
        <f>IF(ISBLANK(VLOOKUP(TRIM(B233),ALL!$B$1:$U$1591,8,FALSE)),"",IF(ISERROR(VLOOKUP(TRIM(B233),ALL!$B$1:$U$1591,8,FALSE))," ",VLOOKUP(TRIM(B233),ALL!$B$1:$U$1591,8,FALSE)))</f>
        <v>4</v>
      </c>
      <c r="L233" s="52">
        <f>IF(ISBLANK(VLOOKUP(TRIM(B233),ALL!$B$1:$U$1591,9,FALSE)),"",IF(ISERROR(VLOOKUP(TRIM(B233),ALL!$B$1:$U$1591,9,FALSE))," ",VLOOKUP(TRIM(B233),ALL!$B$1:$U$1591,9,FALSE)))</f>
        <v>0</v>
      </c>
      <c r="M233" s="52">
        <f>IF(ISBLANK(VLOOKUP(TRIM(B233),ALL!$B$1:$U$1591,10,FALSE)),"",IF(ISERROR(VLOOKUP(TRIM(B233),ALL!$B$1:$U$1591,10,FALSE))," ",VLOOKUP(TRIM(B233),ALL!$B$1:$U$1591,10,FALSE)))</f>
        <v>7</v>
      </c>
      <c r="N233" s="40"/>
      <c r="O233" s="40"/>
      <c r="P233" s="40"/>
      <c r="Q233" s="40"/>
      <c r="R233" s="41"/>
      <c r="S233" s="42"/>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256">
      <c r="A234" s="52" t="str">
        <f>IF(ISERROR(VLOOKUP(TRIM(B234),ALL!$B$1:$T$1591,3,FALSE)),"(unc)",VLOOKUP(TRIM(B234),ALL!$B$1:$T$1591,3,FALSE))</f>
        <v>LOT @ G @</v>
      </c>
      <c r="B234" s="215" t="s">
        <v>5241</v>
      </c>
      <c r="C234" s="11" t="s">
        <v>7101</v>
      </c>
      <c r="D234" s="85">
        <f>VLOOKUP(TRIM(B234),BirthdateDraft!$B$1:$O$5859,2,FALSE)</f>
        <v>32408</v>
      </c>
      <c r="E234" s="86" t="str">
        <f>VLOOKUP(TRIM(B234),BirthdateDraft!$B$1:$O$9859,3,FALSE)</f>
        <v>10/FA</v>
      </c>
      <c r="F234" s="52" t="str">
        <f>IF(ISERROR(VLOOKUP(TRIM(B234),ALL!$B$1:$T$1591,2,FALSE)),"",IF(ISERROR(VLOOKUP(TRIM(B234),ALL!$B$1:$T$1591,2,FALSE))," ",VLOOKUP(TRIM(B234),ALL!$B$1:$T$1591,2,FALSE)))</f>
        <v>PIA</v>
      </c>
      <c r="G234" s="52" t="str">
        <f>IF(ISBLANK(VLOOKUP(TRIM(B234),ALL!$B$1:$U$1591,4,FALSE)),"",IF(ISERROR(VLOOKUP(TRIM(B234),ALL!$B$1:$U$1591,4,FALSE))," ",VLOOKUP(TRIM(B234),ALL!$B$1:$U$1591,4,FALSE)))</f>
        <v/>
      </c>
      <c r="H234" s="52" t="str">
        <f>IF(ISBLANK(VLOOKUP(TRIM(B234),ALL!$B$1:$U$1591,5,FALSE)),"",IF(ISERROR(VLOOKUP(TRIM(B234),ALL!$B$1:$U$1591,5,FALSE))," ",VLOOKUP(TRIM(B234),ALL!$B$1:$U$1591,5,FALSE)))</f>
        <v/>
      </c>
      <c r="I234" s="52" t="str">
        <f>IF(ISBLANK(VLOOKUP(TRIM(B234),ALL!$B$1:$U$1591,6,FALSE)),"",IF(ISERROR(VLOOKUP(TRIM(B234),ALL!$B$1:$U$1591,6,FALSE))," ", VLOOKUP(TRIM(B234),ALL!$B$1:$U$1591,6,FALSE)))</f>
        <v/>
      </c>
      <c r="J234" s="52" t="str">
        <f>IF(ISBLANK(VLOOKUP(TRIM(B234),ALL!$B$1:$U$1591,7,FALSE)),"",IF(ISERROR(VLOOKUP(TRIM(B234),ALL!$B$1:$U$1591,7,FALSE))," ",VLOOKUP(TRIM(B234),ALL!$B$1:$U$1591,7,FALSE)))</f>
        <v/>
      </c>
      <c r="K234" s="52">
        <f>IF(ISBLANK(VLOOKUP(TRIM(B234),ALL!$B$1:$U$1591,8,FALSE)),"",IF(ISERROR(VLOOKUP(TRIM(B234),ALL!$B$1:$U$1591,8,FALSE))," ",VLOOKUP(TRIM(B234),ALL!$B$1:$U$1591,8,FALSE)))</f>
        <v>4</v>
      </c>
      <c r="L234" s="52">
        <f>IF(ISBLANK(VLOOKUP(TRIM(B234),ALL!$B$1:$U$1591,9,FALSE)),"",IF(ISERROR(VLOOKUP(TRIM(B234),ALL!$B$1:$U$1591,9,FALSE))," ",VLOOKUP(TRIM(B234),ALL!$B$1:$U$1591,9,FALSE)))</f>
        <v>0</v>
      </c>
      <c r="M234" s="52">
        <f>IF(ISBLANK(VLOOKUP(TRIM(B234),ALL!$B$1:$U$1591,10,FALSE)),"",IF(ISERROR(VLOOKUP(TRIM(B234),ALL!$B$1:$U$1591,10,FALSE))," ",VLOOKUP(TRIM(B234),ALL!$B$1:$U$1591,10,FALSE)))</f>
        <v>7</v>
      </c>
      <c r="N234" s="40"/>
      <c r="O234" s="40"/>
      <c r="P234" s="40"/>
      <c r="Q234" s="40"/>
      <c r="R234" s="41"/>
      <c r="S234" s="42"/>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256">
      <c r="A235" s="52" t="str">
        <f>IF(ISERROR(VLOOKUP(TRIM(B235),ALL!$B$1:$T$1591,3,FALSE)),"(unc)",VLOOKUP(TRIM(B235),ALL!$B$1:$T$1591,3,FALSE))</f>
        <v>RG @</v>
      </c>
      <c r="B235" s="215" t="s">
        <v>6676</v>
      </c>
      <c r="C235" s="11" t="s">
        <v>7101</v>
      </c>
      <c r="D235" s="85">
        <f>VLOOKUP(TRIM(B235),BirthdateDraft!$B$1:$O$5859,2,FALSE)</f>
        <v>34726</v>
      </c>
      <c r="E235" s="86" t="str">
        <f>VLOOKUP(TRIM(B235),BirthdateDraft!$B$1:$O$9859,3,FALSE)</f>
        <v>18/3</v>
      </c>
      <c r="F235" s="52" t="str">
        <f>IF(ISERROR(VLOOKUP(TRIM(B235),ALL!$B$1:$T$1591,2,FALSE)),"",IF(ISERROR(VLOOKUP(TRIM(B235),ALL!$B$1:$T$1591,2,FALSE))," ",VLOOKUP(TRIM(B235),ALL!$B$1:$T$1591,2,FALSE)))</f>
        <v>TBN</v>
      </c>
      <c r="G235" s="52" t="str">
        <f>IF(ISBLANK(VLOOKUP(TRIM(B235),ALL!$B$1:$U$1591,4,FALSE)),"",IF(ISERROR(VLOOKUP(TRIM(B235),ALL!$B$1:$U$1591,4,FALSE))," ",VLOOKUP(TRIM(B235),ALL!$B$1:$U$1591,4,FALSE)))</f>
        <v/>
      </c>
      <c r="H235" s="52" t="str">
        <f>IF(ISBLANK(VLOOKUP(TRIM(B235),ALL!$B$1:$U$1591,5,FALSE)),"",IF(ISERROR(VLOOKUP(TRIM(B235),ALL!$B$1:$U$1591,5,FALSE))," ",VLOOKUP(TRIM(B235),ALL!$B$1:$U$1591,5,FALSE)))</f>
        <v/>
      </c>
      <c r="I235" s="52" t="str">
        <f>IF(ISBLANK(VLOOKUP(TRIM(B235),ALL!$B$1:$U$1591,6,FALSE)),"",IF(ISERROR(VLOOKUP(TRIM(B235),ALL!$B$1:$U$1591,6,FALSE))," ", VLOOKUP(TRIM(B235),ALL!$B$1:$U$1591,6,FALSE)))</f>
        <v/>
      </c>
      <c r="J235" s="52" t="str">
        <f>IF(ISBLANK(VLOOKUP(TRIM(B235),ALL!$B$1:$U$1591,7,FALSE)),"",IF(ISERROR(VLOOKUP(TRIM(B235),ALL!$B$1:$U$1591,7,FALSE))," ",VLOOKUP(TRIM(B235),ALL!$B$1:$U$1591,7,FALSE)))</f>
        <v/>
      </c>
      <c r="K235" s="52">
        <f>IF(ISBLANK(VLOOKUP(TRIM(B235),ALL!$B$1:$U$1591,8,FALSE)),"",IF(ISERROR(VLOOKUP(TRIM(B235),ALL!$B$1:$U$1591,8,FALSE))," ",VLOOKUP(TRIM(B235),ALL!$B$1:$U$1591,8,FALSE)))</f>
        <v>4</v>
      </c>
      <c r="L235" s="52" t="str">
        <f>IF(ISBLANK(VLOOKUP(TRIM(B235),ALL!$B$1:$U$1591,9,FALSE)),"",IF(ISERROR(VLOOKUP(TRIM(B235),ALL!$B$1:$U$1591,9,FALSE))," ",VLOOKUP(TRIM(B235),ALL!$B$1:$U$1591,9,FALSE)))</f>
        <v/>
      </c>
      <c r="M235" s="52">
        <f>IF(ISBLANK(VLOOKUP(TRIM(B235),ALL!$B$1:$U$1591,10,FALSE)),"",IF(ISERROR(VLOOKUP(TRIM(B235),ALL!$B$1:$U$1591,10,FALSE))," ",VLOOKUP(TRIM(B235),ALL!$B$1:$U$1591,10,FALSE)))</f>
        <v>3</v>
      </c>
      <c r="N235" s="40"/>
      <c r="O235" s="40"/>
      <c r="P235" s="40"/>
      <c r="Q235" s="40"/>
      <c r="R235" s="41"/>
      <c r="S235" s="42"/>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256">
      <c r="A236" s="52" t="str">
        <f>IF(ISERROR(VLOOKUP(TRIM(B236),ALL!$B$1:$T$1591,3,FALSE)),"(unc)",VLOOKUP(TRIM(B236),ALL!$B$1:$T$1591,3,FALSE))</f>
        <v>OT @ TE</v>
      </c>
      <c r="B236" s="215" t="s">
        <v>366</v>
      </c>
      <c r="C236" s="11" t="s">
        <v>7101</v>
      </c>
      <c r="D236" s="85">
        <f>VLOOKUP(TRIM(B236),BirthdateDraft!$B$1:$O$5859,2,FALSE)</f>
        <v>32889</v>
      </c>
      <c r="E236" s="86" t="str">
        <f>VLOOKUP(TRIM(B236),BirthdateDraft!$B$1:$O$9859,3,FALSE)</f>
        <v>12/5</v>
      </c>
      <c r="F236" s="52" t="str">
        <f>IF(ISERROR(VLOOKUP(TRIM(B236),ALL!$B$1:$T$1591,2,FALSE)),"",IF(ISERROR(VLOOKUP(TRIM(B236),ALL!$B$1:$T$1591,2,FALSE))," ",VLOOKUP(TRIM(B236),ALL!$B$1:$T$1591,2,FALSE)))</f>
        <v>TNA</v>
      </c>
      <c r="G236" s="52" t="str">
        <f>IF(ISBLANK(VLOOKUP(TRIM(B236),ALL!$B$1:$U$1591,4,FALSE)),"",IF(ISERROR(VLOOKUP(TRIM(B236),ALL!$B$1:$U$1591,4,FALSE))," ",VLOOKUP(TRIM(B236),ALL!$B$1:$U$1591,4,FALSE)))</f>
        <v/>
      </c>
      <c r="H236" s="52" t="str">
        <f>IF(ISBLANK(VLOOKUP(TRIM(B236),ALL!$B$1:$U$1591,5,FALSE)),"",IF(ISERROR(VLOOKUP(TRIM(B236),ALL!$B$1:$U$1591,5,FALSE))," ",VLOOKUP(TRIM(B236),ALL!$B$1:$U$1591,5,FALSE)))</f>
        <v/>
      </c>
      <c r="I236" s="52" t="str">
        <f>IF(ISBLANK(VLOOKUP(TRIM(B236),ALL!$B$1:$U$1591,6,FALSE)),"",IF(ISERROR(VLOOKUP(TRIM(B236),ALL!$B$1:$U$1591,6,FALSE))," ", VLOOKUP(TRIM(B236),ALL!$B$1:$U$1591,6,FALSE)))</f>
        <v/>
      </c>
      <c r="J236" s="52" t="str">
        <f>IF(ISBLANK(VLOOKUP(TRIM(B236),ALL!$B$1:$U$1591,7,FALSE)),"",IF(ISERROR(VLOOKUP(TRIM(B236),ALL!$B$1:$U$1591,7,FALSE))," ",VLOOKUP(TRIM(B236),ALL!$B$1:$U$1591,7,FALSE)))</f>
        <v/>
      </c>
      <c r="K236" s="52">
        <f>IF(ISBLANK(VLOOKUP(TRIM(B236),ALL!$B$1:$U$1591,8,FALSE)),"",IF(ISERROR(VLOOKUP(TRIM(B236),ALL!$B$1:$U$1591,8,FALSE))," ",VLOOKUP(TRIM(B236),ALL!$B$1:$U$1591,8,FALSE)))</f>
        <v>0</v>
      </c>
      <c r="L236" s="52">
        <f>IF(ISBLANK(VLOOKUP(TRIM(B236),ALL!$B$1:$U$1591,9,FALSE)),"",IF(ISERROR(VLOOKUP(TRIM(B236),ALL!$B$1:$U$1591,9,FALSE))," ",VLOOKUP(TRIM(B236),ALL!$B$1:$U$1591,9,FALSE)))</f>
        <v>4</v>
      </c>
      <c r="M236" s="52">
        <f>IF(ISBLANK(VLOOKUP(TRIM(B236),ALL!$B$1:$U$1591,10,FALSE)),"",IF(ISERROR(VLOOKUP(TRIM(B236),ALL!$B$1:$U$1591,10,FALSE))," ",VLOOKUP(TRIM(B236),ALL!$B$1:$U$1591,10,FALSE)))</f>
        <v>2</v>
      </c>
      <c r="N236" s="40"/>
      <c r="O236" s="40"/>
      <c r="P236" s="40"/>
      <c r="Q236" s="40"/>
      <c r="R236" s="41"/>
      <c r="S236" s="42"/>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256">
      <c r="A237" s="52" t="str">
        <f>IF(ISERROR(VLOOKUP(TRIM(B237),ALL!$B$1:$T$1591,3,FALSE)),"(unc)",VLOOKUP(TRIM(B237),ALL!$B$1:$T$1591,3,FALSE))</f>
        <v>G @ OC @</v>
      </c>
      <c r="B237" s="215" t="s">
        <v>5765</v>
      </c>
      <c r="C237" s="11" t="s">
        <v>7101</v>
      </c>
      <c r="D237" s="85">
        <f>VLOOKUP(TRIM(B237),BirthdateDraft!$B$1:$O$5859,2,FALSE)</f>
        <v>34200</v>
      </c>
      <c r="E237" s="86" t="str">
        <f>VLOOKUP(TRIM(B237),BirthdateDraft!$B$1:$O$9859,3,FALSE)</f>
        <v>16/4</v>
      </c>
      <c r="F237" s="52" t="str">
        <f>IF(ISERROR(VLOOKUP(TRIM(B237),ALL!$B$1:$T$1591,2,FALSE)),"",IF(ISERROR(VLOOKUP(TRIM(B237),ALL!$B$1:$T$1591,2,FALSE))," ",VLOOKUP(TRIM(B237),ALL!$B$1:$T$1591,2,FALSE)))</f>
        <v>MIA</v>
      </c>
      <c r="G237" s="52" t="str">
        <f>IF(ISBLANK(VLOOKUP(TRIM(B237),ALL!$B$1:$U$1591,4,FALSE)),"",IF(ISERROR(VLOOKUP(TRIM(B237),ALL!$B$1:$U$1591,4,FALSE))," ",VLOOKUP(TRIM(B237),ALL!$B$1:$U$1591,4,FALSE)))</f>
        <v/>
      </c>
      <c r="H237" s="52" t="str">
        <f>IF(ISBLANK(VLOOKUP(TRIM(B237),ALL!$B$1:$U$1591,5,FALSE)),"",IF(ISERROR(VLOOKUP(TRIM(B237),ALL!$B$1:$U$1591,5,FALSE))," ",VLOOKUP(TRIM(B237),ALL!$B$1:$U$1591,5,FALSE)))</f>
        <v/>
      </c>
      <c r="I237" s="52" t="str">
        <f>IF(ISBLANK(VLOOKUP(TRIM(B237),ALL!$B$1:$U$1591,6,FALSE)),"",IF(ISERROR(VLOOKUP(TRIM(B237),ALL!$B$1:$U$1591,6,FALSE))," ", VLOOKUP(TRIM(B237),ALL!$B$1:$U$1591,6,FALSE)))</f>
        <v/>
      </c>
      <c r="J237" s="52" t="str">
        <f>IF(ISBLANK(VLOOKUP(TRIM(B237),ALL!$B$1:$U$1591,7,FALSE)),"",IF(ISERROR(VLOOKUP(TRIM(B237),ALL!$B$1:$U$1591,7,FALSE))," ",VLOOKUP(TRIM(B237),ALL!$B$1:$U$1591,7,FALSE)))</f>
        <v/>
      </c>
      <c r="K237" s="52">
        <f>IF(ISBLANK(VLOOKUP(TRIM(B237),ALL!$B$1:$U$1591,8,FALSE)),"",IF(ISERROR(VLOOKUP(TRIM(B237),ALL!$B$1:$U$1591,8,FALSE))," ",VLOOKUP(TRIM(B237),ALL!$B$1:$U$1591,8,FALSE)))</f>
        <v>0</v>
      </c>
      <c r="L237" s="52">
        <f>IF(ISBLANK(VLOOKUP(TRIM(B237),ALL!$B$1:$U$1591,9,FALSE)),"",IF(ISERROR(VLOOKUP(TRIM(B237),ALL!$B$1:$U$1591,9,FALSE))," ",VLOOKUP(TRIM(B237),ALL!$B$1:$U$1591,9,FALSE)))</f>
        <v>0</v>
      </c>
      <c r="M237" s="52">
        <f>IF(ISBLANK(VLOOKUP(TRIM(B237),ALL!$B$1:$U$1591,10,FALSE)),"",IF(ISERROR(VLOOKUP(TRIM(B237),ALL!$B$1:$U$1591,10,FALSE))," ",VLOOKUP(TRIM(B237),ALL!$B$1:$U$1591,10,FALSE)))</f>
        <v>0</v>
      </c>
      <c r="N237"/>
      <c r="O237"/>
      <c r="P237"/>
      <c r="Q237"/>
      <c r="R237"/>
      <c r="S237"/>
      <c r="AA237"/>
      <c r="AB237"/>
    </row>
    <row r="238" spans="1:256">
      <c r="A238" s="52" t="str">
        <f>IF(ISERROR(VLOOKUP(TRIM(B238),ALL!$B$1:$T$1591,3,FALSE)),"(unc)",VLOOKUP(TRIM(B238),ALL!$B$1:$T$1591,3,FALSE))</f>
        <v>(unc)</v>
      </c>
      <c r="B238" s="215" t="s">
        <v>898</v>
      </c>
      <c r="C238" s="11" t="s">
        <v>7101</v>
      </c>
      <c r="D238" s="85">
        <f>VLOOKUP(TRIM(B238),BirthdateDraft!$B$1:$O$5859,2,FALSE)</f>
        <v>32713</v>
      </c>
      <c r="E238" s="86" t="str">
        <f>VLOOKUP(TRIM(B238),BirthdateDraft!$B$1:$O$9859,3,FALSE)</f>
        <v>11/1 (15)</v>
      </c>
      <c r="F238" s="52" t="str">
        <f>IF(ISERROR(VLOOKUP(TRIM(B238),ALL!$B$1:$T$1591,2,FALSE)),"",IF(ISERROR(VLOOKUP(TRIM(B238),ALL!$B$1:$T$1591,2,FALSE))," ",VLOOKUP(TRIM(B238),ALL!$B$1:$T$1591,2,FALSE)))</f>
        <v/>
      </c>
      <c r="G238" s="52" t="str">
        <f>IF(ISBLANK(VLOOKUP(TRIM(B238),ALL!$B$1:$U$1591,4,FALSE)),"",IF(ISERROR(VLOOKUP(TRIM(B238),ALL!$B$1:$U$1591,4,FALSE))," ",VLOOKUP(TRIM(B238),ALL!$B$1:$U$1591,4,FALSE)))</f>
        <v xml:space="preserve"> </v>
      </c>
      <c r="H238" s="52" t="str">
        <f>IF(ISBLANK(VLOOKUP(TRIM(B238),ALL!$B$1:$U$1591,5,FALSE)),"",IF(ISERROR(VLOOKUP(TRIM(B238),ALL!$B$1:$U$1591,5,FALSE))," ",VLOOKUP(TRIM(B238),ALL!$B$1:$U$1591,5,FALSE)))</f>
        <v xml:space="preserve"> </v>
      </c>
      <c r="I238" s="52" t="str">
        <f>IF(ISBLANK(VLOOKUP(TRIM(B238),ALL!$B$1:$U$1591,6,FALSE)),"",IF(ISERROR(VLOOKUP(TRIM(B238),ALL!$B$1:$U$1591,6,FALSE))," ", VLOOKUP(TRIM(B238),ALL!$B$1:$U$1591,6,FALSE)))</f>
        <v xml:space="preserve"> </v>
      </c>
      <c r="J238" s="52" t="str">
        <f>IF(ISBLANK(VLOOKUP(TRIM(B238),ALL!$B$1:$U$1591,7,FALSE)),"",IF(ISERROR(VLOOKUP(TRIM(B238),ALL!$B$1:$U$1591,7,FALSE))," ",VLOOKUP(TRIM(B238),ALL!$B$1:$U$1591,7,FALSE)))</f>
        <v xml:space="preserve"> </v>
      </c>
      <c r="K238" s="52" t="str">
        <f>IF(ISBLANK(VLOOKUP(TRIM(B238),ALL!$B$1:$U$1591,8,FALSE)),"",IF(ISERROR(VLOOKUP(TRIM(B238),ALL!$B$1:$U$1591,8,FALSE))," ",VLOOKUP(TRIM(B238),ALL!$B$1:$U$1591,8,FALSE)))</f>
        <v xml:space="preserve"> </v>
      </c>
      <c r="L238" s="52" t="str">
        <f>IF(ISBLANK(VLOOKUP(TRIM(B238),ALL!$B$1:$U$1591,9,FALSE)),"",IF(ISERROR(VLOOKUP(TRIM(B238),ALL!$B$1:$U$1591,9,FALSE))," ",VLOOKUP(TRIM(B238),ALL!$B$1:$U$1591,9,FALSE)))</f>
        <v xml:space="preserve"> </v>
      </c>
      <c r="M238" s="52" t="str">
        <f>IF(ISBLANK(VLOOKUP(TRIM(B238),ALL!$B$1:$U$1591,10,FALSE)),"",IF(ISERROR(VLOOKUP(TRIM(B238),ALL!$B$1:$U$1591,10,FALSE))," ",VLOOKUP(TRIM(B238),ALL!$B$1:$U$1591,10,FALSE)))</f>
        <v xml:space="preserve"> </v>
      </c>
      <c r="N238" s="40"/>
      <c r="O238" s="40"/>
      <c r="P238" s="40"/>
      <c r="Q238" s="40"/>
      <c r="R238" s="41"/>
      <c r="S238" s="42"/>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256">
      <c r="A239" s="52"/>
      <c r="B239" s="215"/>
      <c r="C239" s="11"/>
      <c r="D239" s="85"/>
      <c r="E239" s="86"/>
      <c r="F239" s="52"/>
      <c r="G239" s="52"/>
      <c r="H239" s="52"/>
      <c r="I239" s="52"/>
      <c r="J239" s="52"/>
      <c r="K239" s="52"/>
      <c r="L239" s="52"/>
      <c r="M239" s="52"/>
      <c r="N239" s="40"/>
      <c r="O239" s="40"/>
      <c r="P239" s="40"/>
      <c r="Q239" s="40"/>
      <c r="R239" s="41"/>
      <c r="S239" s="42"/>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256">
      <c r="A240" s="52" t="str">
        <f>IF(ISERROR(VLOOKUP(TRIM(B240),ALL!$B$1:$T$1591,3,FALSE)),"(unc)",VLOOKUP(TRIM(B240),ALL!$B$1:$T$1591,3,FALSE))</f>
        <v>LE $</v>
      </c>
      <c r="B240" s="215" t="s">
        <v>993</v>
      </c>
      <c r="C240" s="11" t="s">
        <v>7101</v>
      </c>
      <c r="D240" s="85">
        <f>VLOOKUP(TRIM(B240),BirthdateDraft!$B$1:$O$5859,2,FALSE)</f>
        <v>32699</v>
      </c>
      <c r="E240" s="86" t="str">
        <f>VLOOKUP(TRIM(B240),BirthdateDraft!$B$1:$O$9859,3,FALSE)</f>
        <v>11/1 (24)</v>
      </c>
      <c r="F240" s="52" t="str">
        <f>IF(ISERROR(VLOOKUP(TRIM(B240),ALL!$B$1:$T$1591,2,FALSE)),"",IF(ISERROR(VLOOKUP(TRIM(B240),ALL!$B$1:$T$1591,2,FALSE))," ",VLOOKUP(TRIM(B240),ALL!$B$1:$T$1591,2,FALSE)))</f>
        <v>NON</v>
      </c>
      <c r="G240" s="52" t="str">
        <f>IF(ISBLANK(VLOOKUP(TRIM(B240),ALL!$B$1:$U$1591,4,FALSE)),"",IF(ISERROR(VLOOKUP(TRIM(B240),ALL!$B$1:$U$1591,4,FALSE))," ",VLOOKUP(TRIM(B240),ALL!$B$1:$U$1591,4,FALSE)))</f>
        <v>6</v>
      </c>
      <c r="H240" s="52" t="str">
        <f>IF(ISBLANK(VLOOKUP(TRIM(B240),ALL!$B$1:$U$1591,5,FALSE)),"",IF(ISERROR(VLOOKUP(TRIM(B240),ALL!$B$1:$U$1591,5,FALSE))," ",VLOOKUP(TRIM(B240),ALL!$B$1:$U$1591,5,FALSE)))</f>
        <v/>
      </c>
      <c r="I240" s="52">
        <f>IF(ISBLANK(VLOOKUP(TRIM(B240),ALL!$B$1:$U$1591,6,FALSE)),"",IF(ISERROR(VLOOKUP(TRIM(B240),ALL!$B$1:$U$1591,6,FALSE))," ", VLOOKUP(TRIM(B240),ALL!$B$1:$U$1591,6,FALSE)))</f>
        <v>12</v>
      </c>
      <c r="J240" s="52">
        <f>IF(ISBLANK(VLOOKUP(TRIM(B240),ALL!$B$1:$U$1591,7,FALSE)),"",IF(ISERROR(VLOOKUP(TRIM(B240),ALL!$B$1:$U$1591,7,FALSE))," ",VLOOKUP(TRIM(B240),ALL!$B$1:$U$1591,7,FALSE)))</f>
        <v>5</v>
      </c>
      <c r="K240" s="52" t="str">
        <f>IF(ISBLANK(VLOOKUP(TRIM(B240),ALL!$B$1:$U$1591,8,FALSE)),"",IF(ISERROR(VLOOKUP(TRIM(B240),ALL!$B$1:$U$1591,8,FALSE))," ",VLOOKUP(TRIM(B240),ALL!$B$1:$U$1591,8,FALSE)))</f>
        <v/>
      </c>
      <c r="L240" s="52" t="str">
        <f>IF(ISBLANK(VLOOKUP(TRIM(B240),ALL!$B$1:$U$1591,9,FALSE)),"",IF(ISERROR(VLOOKUP(TRIM(B240),ALL!$B$1:$U$1591,9,FALSE))," ",VLOOKUP(TRIM(B240),ALL!$B$1:$U$1591,9,FALSE)))</f>
        <v/>
      </c>
      <c r="M240" s="52" t="str">
        <f>IF(ISBLANK(VLOOKUP(TRIM(B240),ALL!$B$1:$U$1591,10,FALSE)),"",IF(ISERROR(VLOOKUP(TRIM(B240),ALL!$B$1:$U$1591,10,FALSE))," ",VLOOKUP(TRIM(B240),ALL!$B$1:$U$1591,10,FALSE)))</f>
        <v/>
      </c>
      <c r="N240" s="40"/>
      <c r="O240" s="40"/>
      <c r="P240" s="40"/>
      <c r="Q240" s="40"/>
      <c r="R240" s="41"/>
      <c r="S240" s="42"/>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256">
      <c r="A241" s="52" t="str">
        <f>IF(ISERROR(VLOOKUP(TRIM(B241),ALL!$B$1:$T$1591,3,FALSE)),"(unc)",VLOOKUP(TRIM(B241),ALL!$B$1:$T$1591,3,FALSE))</f>
        <v>RDT $</v>
      </c>
      <c r="B241" s="215" t="s">
        <v>2329</v>
      </c>
      <c r="C241" s="11" t="s">
        <v>7101</v>
      </c>
      <c r="D241" s="85">
        <f>VLOOKUP(TRIM(B241),BirthdateDraft!$B$1:$O$5859,2,FALSE)</f>
        <v>32230</v>
      </c>
      <c r="E241" s="86" t="str">
        <f>VLOOKUP(TRIM(B241),BirthdateDraft!$B$1:$O$9859,3,FALSE)</f>
        <v>10/4</v>
      </c>
      <c r="F241" s="52" t="str">
        <f>IF(ISERROR(VLOOKUP(TRIM(B241),ALL!$B$1:$T$1591,2,FALSE)),"",IF(ISERROR(VLOOKUP(TRIM(B241),ALL!$B$1:$T$1591,2,FALSE))," ",VLOOKUP(TRIM(B241),ALL!$B$1:$T$1591,2,FALSE)))</f>
        <v>CNA</v>
      </c>
      <c r="G241" s="52" t="str">
        <f>IF(ISBLANK(VLOOKUP(TRIM(B241),ALL!$B$1:$U$1591,4,FALSE)),"",IF(ISERROR(VLOOKUP(TRIM(B241),ALL!$B$1:$U$1591,4,FALSE))," ",VLOOKUP(TRIM(B241),ALL!$B$1:$U$1591,4,FALSE)))</f>
        <v>6</v>
      </c>
      <c r="H241" s="52" t="str">
        <f>IF(ISBLANK(VLOOKUP(TRIM(B241),ALL!$B$1:$U$1591,5,FALSE)),"",IF(ISERROR(VLOOKUP(TRIM(B241),ALL!$B$1:$U$1591,5,FALSE))," ",VLOOKUP(TRIM(B241),ALL!$B$1:$U$1591,5,FALSE)))</f>
        <v/>
      </c>
      <c r="I241" s="52">
        <f>IF(ISBLANK(VLOOKUP(TRIM(B241),ALL!$B$1:$U$1591,6,FALSE)),"",IF(ISERROR(VLOOKUP(TRIM(B241),ALL!$B$1:$U$1591,6,FALSE))," ", VLOOKUP(TRIM(B241),ALL!$B$1:$U$1591,6,FALSE)))</f>
        <v>5</v>
      </c>
      <c r="J241" s="52" t="str">
        <f>IF(ISBLANK(VLOOKUP(TRIM(B241),ALL!$B$1:$U$1591,7,FALSE)),"",IF(ISERROR(VLOOKUP(TRIM(B241),ALL!$B$1:$U$1591,7,FALSE))," ",VLOOKUP(TRIM(B241),ALL!$B$1:$U$1591,7,FALSE)))</f>
        <v/>
      </c>
      <c r="K241" s="52" t="str">
        <f>IF(ISBLANK(VLOOKUP(TRIM(B241),ALL!$B$1:$U$1591,8,FALSE)),"",IF(ISERROR(VLOOKUP(TRIM(B241),ALL!$B$1:$U$1591,8,FALSE))," ",VLOOKUP(TRIM(B241),ALL!$B$1:$U$1591,8,FALSE)))</f>
        <v/>
      </c>
      <c r="L241" s="52" t="str">
        <f>IF(ISBLANK(VLOOKUP(TRIM(B241),ALL!$B$1:$U$1591,9,FALSE)),"",IF(ISERROR(VLOOKUP(TRIM(B241),ALL!$B$1:$U$1591,9,FALSE))," ",VLOOKUP(TRIM(B241),ALL!$B$1:$U$1591,9,FALSE)))</f>
        <v/>
      </c>
      <c r="M241" s="52" t="str">
        <f>IF(ISBLANK(VLOOKUP(TRIM(B241),ALL!$B$1:$U$1591,10,FALSE)),"",IF(ISERROR(VLOOKUP(TRIM(B241),ALL!$B$1:$U$1591,10,FALSE))," ",VLOOKUP(TRIM(B241),ALL!$B$1:$U$1591,10,FALSE)))</f>
        <v/>
      </c>
      <c r="N241" s="40"/>
      <c r="O241" s="40"/>
      <c r="P241" s="40"/>
      <c r="Q241" s="40"/>
      <c r="R241" s="41"/>
      <c r="S241" s="42"/>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256">
      <c r="A242" s="52" t="str">
        <f>IF(ISERROR(VLOOKUP(TRIM(B242),ALL!$B$1:$T$1591,3,FALSE)),"(unc)",VLOOKUP(TRIM(B242),ALL!$B$1:$T$1591,3,FALSE))</f>
        <v>RE $</v>
      </c>
      <c r="B242" s="215" t="s">
        <v>2147</v>
      </c>
      <c r="C242" s="11" t="s">
        <v>7101</v>
      </c>
      <c r="D242" s="85">
        <f>VLOOKUP(TRIM(B242),BirthdateDraft!$B$1:$O$5859,2,FALSE)</f>
        <v>32198</v>
      </c>
      <c r="E242" s="86" t="str">
        <f>VLOOKUP(TRIM(B242),BirthdateDraft!$B$1:$O$9859,3,FALSE)</f>
        <v>10/1 (3)</v>
      </c>
      <c r="F242" s="52" t="str">
        <f>IF(ISERROR(VLOOKUP(TRIM(B242),ALL!$B$1:$T$1591,2,FALSE)),"",IF(ISERROR(VLOOKUP(TRIM(B242),ALL!$B$1:$T$1591,2,FALSE))," ",VLOOKUP(TRIM(B242),ALL!$B$1:$T$1591,2,FALSE)))</f>
        <v>CAN</v>
      </c>
      <c r="G242" s="52" t="str">
        <f>IF(ISBLANK(VLOOKUP(TRIM(B242),ALL!$B$1:$U$1591,4,FALSE)),"",IF(ISERROR(VLOOKUP(TRIM(B242),ALL!$B$1:$U$1591,4,FALSE))," ",VLOOKUP(TRIM(B242),ALL!$B$1:$U$1591,4,FALSE)))</f>
        <v>5</v>
      </c>
      <c r="H242" s="52" t="str">
        <f>IF(ISBLANK(VLOOKUP(TRIM(B242),ALL!$B$1:$U$1591,5,FALSE)),"",IF(ISERROR(VLOOKUP(TRIM(B242),ALL!$B$1:$U$1591,5,FALSE))," ",VLOOKUP(TRIM(B242),ALL!$B$1:$U$1591,5,FALSE)))</f>
        <v/>
      </c>
      <c r="I242" s="52">
        <f>IF(ISBLANK(VLOOKUP(TRIM(B242),ALL!$B$1:$U$1591,6,FALSE)),"",IF(ISERROR(VLOOKUP(TRIM(B242),ALL!$B$1:$U$1591,6,FALSE))," ", VLOOKUP(TRIM(B242),ALL!$B$1:$U$1591,6,FALSE)))</f>
        <v>4</v>
      </c>
      <c r="J242" s="52" t="str">
        <f>IF(ISBLANK(VLOOKUP(TRIM(B242),ALL!$B$1:$U$1591,7,FALSE)),"",IF(ISERROR(VLOOKUP(TRIM(B242),ALL!$B$1:$U$1591,7,FALSE))," ",VLOOKUP(TRIM(B242),ALL!$B$1:$U$1591,7,FALSE)))</f>
        <v/>
      </c>
      <c r="K242" s="52" t="str">
        <f>IF(ISBLANK(VLOOKUP(TRIM(B242),ALL!$B$1:$U$1591,8,FALSE)),"",IF(ISERROR(VLOOKUP(TRIM(B242),ALL!$B$1:$U$1591,8,FALSE))," ",VLOOKUP(TRIM(B242),ALL!$B$1:$U$1591,8,FALSE)))</f>
        <v/>
      </c>
      <c r="L242" s="52" t="str">
        <f>IF(ISBLANK(VLOOKUP(TRIM(B242),ALL!$B$1:$U$1591,9,FALSE)),"",IF(ISERROR(VLOOKUP(TRIM(B242),ALL!$B$1:$U$1591,9,FALSE))," ",VLOOKUP(TRIM(B242),ALL!$B$1:$U$1591,9,FALSE)))</f>
        <v/>
      </c>
      <c r="M242" s="52" t="str">
        <f>IF(ISBLANK(VLOOKUP(TRIM(B242),ALL!$B$1:$U$1591,10,FALSE)),"",IF(ISERROR(VLOOKUP(TRIM(B242),ALL!$B$1:$U$1591,10,FALSE))," ",VLOOKUP(TRIM(B242),ALL!$B$1:$U$1591,10,FALSE)))</f>
        <v/>
      </c>
      <c r="N242" s="40"/>
      <c r="O242" s="40"/>
      <c r="P242" s="40"/>
      <c r="Q242" s="40"/>
      <c r="R242" s="41"/>
      <c r="S242" s="42"/>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256">
      <c r="A243" s="52" t="str">
        <f>IF(ISERROR(VLOOKUP(TRIM(B243),ALL!$B$1:$T$1591,3,FALSE)),"(unc)",VLOOKUP(TRIM(B243),ALL!$B$1:$T$1591,3,FALSE))</f>
        <v>RDT $</v>
      </c>
      <c r="B243" s="215" t="s">
        <v>6809</v>
      </c>
      <c r="C243" s="11" t="s">
        <v>7101</v>
      </c>
      <c r="D243" s="85">
        <f>VLOOKUP(TRIM(B243),BirthdateDraft!$B$1:$O$5859,2,FALSE)</f>
        <v>34794</v>
      </c>
      <c r="E243" s="86" t="str">
        <f>VLOOKUP(TRIM(B243),BirthdateDraft!$B$1:$O$9859,3,FALSE)</f>
        <v>18/2</v>
      </c>
      <c r="F243" s="52" t="str">
        <f>IF(ISERROR(VLOOKUP(TRIM(B243),ALL!$B$1:$T$1591,2,FALSE)),"",IF(ISERROR(VLOOKUP(TRIM(B243),ALL!$B$1:$T$1591,2,FALSE))," ",VLOOKUP(TRIM(B243),ALL!$B$1:$T$1591,2,FALSE)))</f>
        <v>OAA</v>
      </c>
      <c r="G243" s="52" t="str">
        <f>IF(ISBLANK(VLOOKUP(TRIM(B243),ALL!$B$1:$U$1591,4,FALSE)),"",IF(ISERROR(VLOOKUP(TRIM(B243),ALL!$B$1:$U$1591,4,FALSE))," ",VLOOKUP(TRIM(B243),ALL!$B$1:$U$1591,4,FALSE)))</f>
        <v>4</v>
      </c>
      <c r="H243" s="52" t="str">
        <f>IF(ISBLANK(VLOOKUP(TRIM(B243),ALL!$B$1:$U$1591,5,FALSE)),"",IF(ISERROR(VLOOKUP(TRIM(B243),ALL!$B$1:$U$1591,5,FALSE))," ",VLOOKUP(TRIM(B243),ALL!$B$1:$U$1591,5,FALSE)))</f>
        <v/>
      </c>
      <c r="I243" s="52">
        <f>IF(ISBLANK(VLOOKUP(TRIM(B243),ALL!$B$1:$U$1591,6,FALSE)),"",IF(ISERROR(VLOOKUP(TRIM(B243),ALL!$B$1:$U$1591,6,FALSE))," ", VLOOKUP(TRIM(B243),ALL!$B$1:$U$1591,6,FALSE)))</f>
        <v>3</v>
      </c>
      <c r="J243" s="52"/>
      <c r="K243" s="52"/>
      <c r="L243" s="52" t="str">
        <f>IF(ISBLANK(VLOOKUP(TRIM(B243),ALL!$B$1:$U$1591,9,FALSE)),"",IF(ISERROR(VLOOKUP(TRIM(B243),ALL!$B$1:$U$1591,9,FALSE))," ",VLOOKUP(TRIM(B243),ALL!$B$1:$U$1591,9,FALSE)))</f>
        <v/>
      </c>
      <c r="M243" s="52" t="str">
        <f>IF(ISBLANK(VLOOKUP(TRIM(B243),ALL!$B$1:$U$1591,10,FALSE)),"",IF(ISERROR(VLOOKUP(TRIM(B243),ALL!$B$1:$U$1591,10,FALSE))," ",VLOOKUP(TRIM(B243),ALL!$B$1:$U$1591,10,FALSE)))</f>
        <v/>
      </c>
      <c r="N243" s="40"/>
      <c r="O243" s="40"/>
      <c r="P243" s="40"/>
      <c r="Q243" s="40"/>
      <c r="R243" s="41"/>
      <c r="S243" s="42"/>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256">
      <c r="A244" s="52" t="str">
        <f>IF(ISERROR(VLOOKUP(TRIM(B244),ALL!$B$1:$T$1591,3,FALSE)),"(unc)",VLOOKUP(TRIM(B244),ALL!$B$1:$T$1591,3,FALSE))</f>
        <v>DT $</v>
      </c>
      <c r="B244" s="215" t="s">
        <v>6285</v>
      </c>
      <c r="C244" s="11" t="s">
        <v>7101</v>
      </c>
      <c r="D244" s="85">
        <f>VLOOKUP(TRIM(B244),BirthdateDraft!$B$1:$O$5859,2,FALSE)</f>
        <v>34527</v>
      </c>
      <c r="E244" s="86" t="str">
        <f>VLOOKUP(TRIM(B244),BirthdateDraft!$B$1:$O$9859,3,FALSE)</f>
        <v>17/4</v>
      </c>
      <c r="F244" s="52" t="str">
        <f>IF(ISERROR(VLOOKUP(TRIM(B244),ALL!$B$1:$T$1591,2,FALSE)),"",IF(ISERROR(VLOOKUP(TRIM(B244),ALL!$B$1:$T$1591,2,FALSE))," ",VLOOKUP(TRIM(B244),ALL!$B$1:$T$1591,2,FALSE)))</f>
        <v>MIN</v>
      </c>
      <c r="G244" s="52" t="str">
        <f>IF(ISBLANK(VLOOKUP(TRIM(B244),ALL!$B$1:$U$1591,4,FALSE)),"",IF(ISERROR(VLOOKUP(TRIM(B244),ALL!$B$1:$U$1591,4,FALSE))," ",VLOOKUP(TRIM(B244),ALL!$B$1:$U$1591,4,FALSE)))</f>
        <v>0</v>
      </c>
      <c r="H244" s="52" t="str">
        <f>IF(ISBLANK(VLOOKUP(TRIM(B244),ALL!$B$1:$U$1591,5,FALSE)),"",IF(ISERROR(VLOOKUP(TRIM(B244),ALL!$B$1:$U$1591,5,FALSE))," ",VLOOKUP(TRIM(B244),ALL!$B$1:$U$1591,5,FALSE)))</f>
        <v/>
      </c>
      <c r="I244" s="52">
        <f>IF(ISBLANK(VLOOKUP(TRIM(B244),ALL!$B$1:$U$1591,6,FALSE)),"",IF(ISERROR(VLOOKUP(TRIM(B244),ALL!$B$1:$U$1591,6,FALSE))," ", VLOOKUP(TRIM(B244),ALL!$B$1:$U$1591,6,FALSE)))</f>
        <v>4</v>
      </c>
      <c r="J244" s="52" t="str">
        <f>IF(ISBLANK(VLOOKUP(TRIM(B244),ALL!$B$1:$U$1591,7,FALSE)),"",IF(ISERROR(VLOOKUP(TRIM(B244),ALL!$B$1:$U$1591,7,FALSE))," ",VLOOKUP(TRIM(B244),ALL!$B$1:$U$1591,7,FALSE)))</f>
        <v/>
      </c>
      <c r="K244" s="52" t="str">
        <f>IF(ISBLANK(VLOOKUP(TRIM(B244),ALL!$B$1:$U$1591,8,FALSE)),"",IF(ISERROR(VLOOKUP(TRIM(B244),ALL!$B$1:$U$1591,8,FALSE))," ",VLOOKUP(TRIM(B244),ALL!$B$1:$U$1591,8,FALSE)))</f>
        <v/>
      </c>
      <c r="L244" s="52"/>
      <c r="M244" s="52"/>
      <c r="N244" s="40"/>
      <c r="O244" s="40"/>
      <c r="P244" s="40"/>
      <c r="Q244" s="40"/>
      <c r="R244" s="41"/>
      <c r="S244" s="42"/>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256">
      <c r="A245" s="52" t="str">
        <f>IF(ISERROR(VLOOKUP(TRIM(B245),ALL!$B$1:$T$1591,3,FALSE)),"(unc)",VLOOKUP(TRIM(B245),ALL!$B$1:$T$1591,3,FALSE))</f>
        <v>End $ DT $</v>
      </c>
      <c r="B245" s="215" t="s">
        <v>5068</v>
      </c>
      <c r="C245" s="11" t="s">
        <v>7101</v>
      </c>
      <c r="D245" s="85">
        <f>VLOOKUP(TRIM(B245),BirthdateDraft!$B$1:$O$5859,2,FALSE)</f>
        <v>33363</v>
      </c>
      <c r="E245" s="86" t="str">
        <f>VLOOKUP(TRIM(B245),BirthdateDraft!$B$1:$O$9859,3,FALSE)</f>
        <v>14/4</v>
      </c>
      <c r="F245" s="52" t="str">
        <f>IF(ISERROR(VLOOKUP(TRIM(B245),ALL!$B$1:$T$1591,2,FALSE)),"",IF(ISERROR(VLOOKUP(TRIM(B245),ALL!$B$1:$T$1591,2,FALSE))," ",VLOOKUP(TRIM(B245),ALL!$B$1:$T$1591,2,FALSE)))</f>
        <v>CHN</v>
      </c>
      <c r="G245" s="52" t="str">
        <f>IF(ISBLANK(VLOOKUP(TRIM(B245),ALL!$B$1:$U$1591,4,FALSE)),"",IF(ISERROR(VLOOKUP(TRIM(B245),ALL!$B$1:$U$1591,4,FALSE))," ",VLOOKUP(TRIM(B245),ALL!$B$1:$U$1591,4,FALSE)))</f>
        <v>0</v>
      </c>
      <c r="H245" s="52" t="str">
        <f>IF(ISBLANK(VLOOKUP(TRIM(B245),ALL!$B$1:$U$1591,5,FALSE)),"",IF(ISERROR(VLOOKUP(TRIM(B245),ALL!$B$1:$U$1591,5,FALSE))," ",VLOOKUP(TRIM(B245),ALL!$B$1:$U$1591,5,FALSE)))</f>
        <v>0</v>
      </c>
      <c r="I245" s="52">
        <f>IF(ISBLANK(VLOOKUP(TRIM(B245),ALL!$B$1:$U$1591,6,FALSE)),"",IF(ISERROR(VLOOKUP(TRIM(B245),ALL!$B$1:$U$1591,6,FALSE))," ", VLOOKUP(TRIM(B245),ALL!$B$1:$U$1591,6,FALSE)))</f>
        <v>0</v>
      </c>
      <c r="J245" s="52" t="str">
        <f>IF(ISBLANK(VLOOKUP(TRIM(B245),ALL!$B$1:$U$1591,7,FALSE)),"",IF(ISERROR(VLOOKUP(TRIM(B245),ALL!$B$1:$U$1591,7,FALSE))," ",VLOOKUP(TRIM(B245),ALL!$B$1:$U$1591,7,FALSE)))</f>
        <v/>
      </c>
      <c r="K245" s="52" t="str">
        <f>IF(ISBLANK(VLOOKUP(TRIM(B245),ALL!$B$1:$U$1591,8,FALSE)),"",IF(ISERROR(VLOOKUP(TRIM(B245),ALL!$B$1:$U$1591,8,FALSE))," ",VLOOKUP(TRIM(B245),ALL!$B$1:$U$1591,8,FALSE)))</f>
        <v/>
      </c>
      <c r="L245" s="52" t="str">
        <f>IF(ISBLANK(VLOOKUP(TRIM(B245),ALL!$B$1:$U$1591,9,FALSE)),"",IF(ISERROR(VLOOKUP(TRIM(B245),ALL!$B$1:$U$1591,9,FALSE))," ",VLOOKUP(TRIM(B245),ALL!$B$1:$U$1591,9,FALSE)))</f>
        <v/>
      </c>
      <c r="M245" s="52" t="str">
        <f>IF(ISBLANK(VLOOKUP(TRIM(B245),ALL!$B$1:$U$1591,10,FALSE)),"",IF(ISERROR(VLOOKUP(TRIM(B245),ALL!$B$1:$U$1591,10,FALSE))," ",VLOOKUP(TRIM(B245),ALL!$B$1:$U$1591,10,FALSE)))</f>
        <v/>
      </c>
      <c r="N245" s="40"/>
      <c r="O245" s="40"/>
      <c r="P245" s="40"/>
      <c r="Q245" s="40"/>
      <c r="R245" s="41"/>
      <c r="S245" s="42"/>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256">
      <c r="A246" s="52" t="str">
        <f>IF(ISERROR(VLOOKUP(TRIM(B246),ALL!$B$1:$T$1591,3,FALSE)),"(unc)",VLOOKUP(TRIM(B246),ALL!$B$1:$T$1591,3,FALSE))</f>
        <v>End $</v>
      </c>
      <c r="B246" s="215" t="s">
        <v>5017</v>
      </c>
      <c r="C246" s="11" t="s">
        <v>7101</v>
      </c>
      <c r="D246" s="85">
        <f>VLOOKUP(TRIM(B246),BirthdateDraft!$B$1:$O$5859,2,FALSE)</f>
        <v>31783</v>
      </c>
      <c r="E246" s="86" t="str">
        <f>VLOOKUP(TRIM(B246),BirthdateDraft!$B$1:$O$9859,3,FALSE)</f>
        <v>09/7</v>
      </c>
      <c r="F246" s="52" t="str">
        <f>IF(ISERROR(VLOOKUP(TRIM(B246),ALL!$B$1:$T$1591,2,FALSE)),"",IF(ISERROR(VLOOKUP(TRIM(B246),ALL!$B$1:$T$1591,2,FALSE))," ",VLOOKUP(TRIM(B246),ALL!$B$1:$T$1591,2,FALSE)))</f>
        <v>ARN</v>
      </c>
      <c r="G246" s="52" t="str">
        <f>IF(ISBLANK(VLOOKUP(TRIM(B246),ALL!$B$1:$U$1591,4,FALSE)),"",IF(ISERROR(VLOOKUP(TRIM(B246),ALL!$B$1:$U$1591,4,FALSE))," ",VLOOKUP(TRIM(B246),ALL!$B$1:$U$1591,4,FALSE)))</f>
        <v>0</v>
      </c>
      <c r="H246" s="52" t="str">
        <f>IF(ISBLANK(VLOOKUP(TRIM(B246),ALL!$B$1:$U$1591,5,FALSE)),"",IF(ISERROR(VLOOKUP(TRIM(B246),ALL!$B$1:$U$1591,5,FALSE))," ",VLOOKUP(TRIM(B246),ALL!$B$1:$U$1591,5,FALSE)))</f>
        <v/>
      </c>
      <c r="I246" s="52">
        <f>IF(ISBLANK(VLOOKUP(TRIM(B246),ALL!$B$1:$U$1591,6,FALSE)),"",IF(ISERROR(VLOOKUP(TRIM(B246),ALL!$B$1:$U$1591,6,FALSE))," ", VLOOKUP(TRIM(B246),ALL!$B$1:$U$1591,6,FALSE)))</f>
        <v>0</v>
      </c>
      <c r="J246" s="52" t="str">
        <f>IF(ISBLANK(VLOOKUP(TRIM(B246),ALL!$B$1:$U$1591,7,FALSE)),"",IF(ISERROR(VLOOKUP(TRIM(B246),ALL!$B$1:$U$1591,7,FALSE))," ",VLOOKUP(TRIM(B246),ALL!$B$1:$U$1591,7,FALSE)))</f>
        <v/>
      </c>
      <c r="K246" s="52" t="str">
        <f>IF(ISBLANK(VLOOKUP(TRIM(B246),ALL!$B$1:$U$1591,8,FALSE)),"",IF(ISERROR(VLOOKUP(TRIM(B246),ALL!$B$1:$U$1591,8,FALSE))," ",VLOOKUP(TRIM(B246),ALL!$B$1:$U$1591,8,FALSE)))</f>
        <v/>
      </c>
      <c r="L246" s="52" t="str">
        <f>IF(ISBLANK(VLOOKUP(TRIM(B246),ALL!$B$1:$U$1591,9,FALSE)),"",IF(ISERROR(VLOOKUP(TRIM(B246),ALL!$B$1:$U$1591,9,FALSE))," ",VLOOKUP(TRIM(B246),ALL!$B$1:$U$1591,9,FALSE)))</f>
        <v/>
      </c>
      <c r="M246" s="52" t="str">
        <f>IF(ISBLANK(VLOOKUP(TRIM(B246),ALL!$B$1:$U$1591,10,FALSE)),"",IF(ISERROR(VLOOKUP(TRIM(B246),ALL!$B$1:$U$1591,10,FALSE))," ",VLOOKUP(TRIM(B246),ALL!$B$1:$U$1591,10,FALSE)))</f>
        <v/>
      </c>
      <c r="N246" s="40"/>
      <c r="O246" s="40"/>
      <c r="P246" s="40"/>
      <c r="Q246" s="40"/>
      <c r="R246" s="41"/>
      <c r="S246" s="42"/>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256">
      <c r="A247" s="52" t="str">
        <f>IF(ISERROR(VLOOKUP(TRIM(B247),ALL!$B$1:$T$1591,3,FALSE)),"(unc)",VLOOKUP(TRIM(B247),ALL!$B$1:$T$1591,3,FALSE))</f>
        <v>(unc)</v>
      </c>
      <c r="B247" s="215" t="s">
        <v>2273</v>
      </c>
      <c r="C247" s="11" t="s">
        <v>7101</v>
      </c>
      <c r="D247" s="85">
        <f>VLOOKUP(TRIM(B247),BirthdateDraft!$B$1:$O$5859,2,FALSE)</f>
        <v>30702</v>
      </c>
      <c r="E247" s="86" t="str">
        <f>VLOOKUP(TRIM(B247),BirthdateDraft!$B$1:$O$9859,3,FALSE)</f>
        <v>06/1 (12)</v>
      </c>
      <c r="F247" s="52" t="str">
        <f>IF(ISERROR(VLOOKUP(TRIM(B247),ALL!$B$1:$T$1591,2,FALSE)),"",IF(ISERROR(VLOOKUP(TRIM(B247),ALL!$B$1:$T$1591,2,FALSE))," ",VLOOKUP(TRIM(B247),ALL!$B$1:$T$1591,2,FALSE)))</f>
        <v/>
      </c>
      <c r="G247" s="52" t="str">
        <f>IF(ISBLANK(VLOOKUP(TRIM(B247),ALL!$B$1:$U$1591,4,FALSE)),"",IF(ISERROR(VLOOKUP(TRIM(B247),ALL!$B$1:$U$1591,4,FALSE))," ",VLOOKUP(TRIM(B247),ALL!$B$1:$U$1591,4,FALSE)))</f>
        <v xml:space="preserve"> </v>
      </c>
      <c r="H247" s="52" t="str">
        <f>IF(ISBLANK(VLOOKUP(TRIM(B247),ALL!$B$1:$U$1591,5,FALSE)),"",IF(ISERROR(VLOOKUP(TRIM(B247),ALL!$B$1:$U$1591,5,FALSE))," ",VLOOKUP(TRIM(B247),ALL!$B$1:$U$1591,5,FALSE)))</f>
        <v xml:space="preserve"> </v>
      </c>
      <c r="I247" s="52" t="str">
        <f>IF(ISBLANK(VLOOKUP(TRIM(B247),ALL!$B$1:$U$1591,6,FALSE)),"",IF(ISERROR(VLOOKUP(TRIM(B247),ALL!$B$1:$U$1591,6,FALSE))," ", VLOOKUP(TRIM(B247),ALL!$B$1:$U$1591,6,FALSE)))</f>
        <v xml:space="preserve"> </v>
      </c>
      <c r="J247" s="52" t="str">
        <f>IF(ISBLANK(VLOOKUP(TRIM(B247),ALL!$B$1:$U$1591,7,FALSE)),"",IF(ISERROR(VLOOKUP(TRIM(B247),ALL!$B$1:$U$1591,7,FALSE))," ",VLOOKUP(TRIM(B247),ALL!$B$1:$U$1591,7,FALSE)))</f>
        <v xml:space="preserve"> </v>
      </c>
      <c r="K247" s="52" t="str">
        <f>IF(ISBLANK(VLOOKUP(TRIM(B247),ALL!$B$1:$U$1591,8,FALSE)),"",IF(ISERROR(VLOOKUP(TRIM(B247),ALL!$B$1:$U$1591,8,FALSE))," ",VLOOKUP(TRIM(B247),ALL!$B$1:$U$1591,8,FALSE)))</f>
        <v xml:space="preserve"> </v>
      </c>
      <c r="L247" s="52" t="str">
        <f>IF(ISBLANK(VLOOKUP(TRIM(B247),ALL!$B$1:$U$1591,9,FALSE)),"",IF(ISERROR(VLOOKUP(TRIM(B247),ALL!$B$1:$U$1591,9,FALSE))," ",VLOOKUP(TRIM(B247),ALL!$B$1:$U$1591,9,FALSE)))</f>
        <v xml:space="preserve"> </v>
      </c>
      <c r="M247" s="52" t="str">
        <f>IF(ISBLANK(VLOOKUP(TRIM(B247),ALL!$B$1:$U$1591,10,FALSE)),"",IF(ISERROR(VLOOKUP(TRIM(B247),ALL!$B$1:$U$1591,10,FALSE))," ",VLOOKUP(TRIM(B247),ALL!$B$1:$U$1591,10,FALSE)))</f>
        <v xml:space="preserve"> </v>
      </c>
      <c r="N247" s="40"/>
      <c r="O247" s="40"/>
      <c r="P247" s="40"/>
      <c r="Q247" s="40"/>
      <c r="R247" s="41"/>
      <c r="S247" s="42"/>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256">
      <c r="A248" s="52" t="str">
        <f>IF(ISERROR(VLOOKUP(TRIM(B248),ALL!$B$1:$T$1591,3,FALSE)),"(unc)",VLOOKUP(TRIM(B248),ALL!$B$1:$T$1591,3,FALSE))</f>
        <v>(unc)</v>
      </c>
      <c r="B248" s="215" t="s">
        <v>5138</v>
      </c>
      <c r="C248" s="11" t="s">
        <v>7101</v>
      </c>
      <c r="D248" s="85">
        <f>VLOOKUP(TRIM(B248),BirthdateDraft!$B$1:$O$5859,2,FALSE)</f>
        <v>33870</v>
      </c>
      <c r="E248" s="86" t="str">
        <f>VLOOKUP(TRIM(B248),BirthdateDraft!$B$1:$O$9859,3,FALSE)</f>
        <v>15/2</v>
      </c>
      <c r="F248" s="52" t="str">
        <f>IF(ISERROR(VLOOKUP(TRIM(B248),ALL!$B$1:$T$1591,2,FALSE)),"",IF(ISERROR(VLOOKUP(TRIM(B248),ALL!$B$1:$T$1591,2,FALSE))," ",VLOOKUP(TRIM(B248),ALL!$B$1:$T$1591,2,FALSE)))</f>
        <v/>
      </c>
      <c r="G248" s="52" t="str">
        <f>IF(ISBLANK(VLOOKUP(TRIM(B248),ALL!$B$1:$U$1591,4,FALSE)),"",IF(ISERROR(VLOOKUP(TRIM(B248),ALL!$B$1:$U$1591,4,FALSE))," ",VLOOKUP(TRIM(B248),ALL!$B$1:$U$1591,4,FALSE)))</f>
        <v xml:space="preserve"> </v>
      </c>
      <c r="H248" s="52" t="str">
        <f>IF(ISBLANK(VLOOKUP(TRIM(B248),ALL!$B$1:$U$1591,5,FALSE)),"",IF(ISERROR(VLOOKUP(TRIM(B248),ALL!$B$1:$U$1591,5,FALSE))," ",VLOOKUP(TRIM(B248),ALL!$B$1:$U$1591,5,FALSE)))</f>
        <v xml:space="preserve"> </v>
      </c>
      <c r="I248" s="52" t="str">
        <f>IF(ISBLANK(VLOOKUP(TRIM(B248),ALL!$B$1:$U$1591,6,FALSE)),"",IF(ISERROR(VLOOKUP(TRIM(B248),ALL!$B$1:$U$1591,6,FALSE))," ", VLOOKUP(TRIM(B248),ALL!$B$1:$U$1591,6,FALSE)))</f>
        <v xml:space="preserve"> </v>
      </c>
      <c r="J248" s="52"/>
      <c r="K248" s="52"/>
      <c r="L248" s="52" t="str">
        <f>IF(ISBLANK(VLOOKUP(TRIM(B248),ALL!$B$1:$U$1591,9,FALSE)),"",IF(ISERROR(VLOOKUP(TRIM(B248),ALL!$B$1:$U$1591,9,FALSE))," ",VLOOKUP(TRIM(B248),ALL!$B$1:$U$1591,9,FALSE)))</f>
        <v xml:space="preserve"> </v>
      </c>
      <c r="M248" s="52" t="str">
        <f>IF(ISBLANK(VLOOKUP(TRIM(B248),ALL!$B$1:$U$1591,10,FALSE)),"",IF(ISERROR(VLOOKUP(TRIM(B248),ALL!$B$1:$U$1591,10,FALSE))," ",VLOOKUP(TRIM(B248),ALL!$B$1:$U$1591,10,FALSE)))</f>
        <v xml:space="preserve"> </v>
      </c>
      <c r="N248" s="40"/>
      <c r="O248" s="40"/>
      <c r="P248" s="40"/>
      <c r="Q248" s="40"/>
      <c r="R248" s="41"/>
      <c r="S248" s="42"/>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256">
      <c r="A249" s="52"/>
      <c r="B249" s="215"/>
      <c r="C249" s="11"/>
      <c r="D249" s="85"/>
      <c r="E249" s="86"/>
      <c r="F249" s="52"/>
      <c r="G249" s="52"/>
      <c r="H249" s="52"/>
      <c r="I249" s="52"/>
      <c r="J249" s="52"/>
      <c r="K249" s="52"/>
      <c r="L249" s="52"/>
      <c r="M249" s="52"/>
      <c r="N249" s="40"/>
      <c r="O249" s="40"/>
      <c r="P249" s="40"/>
      <c r="Q249" s="40"/>
      <c r="R249" s="41"/>
      <c r="S249" s="42"/>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256">
      <c r="A250" s="52" t="str">
        <f>IF(ISERROR(VLOOKUP(TRIM(B250),ALL!$B$1:$T$1591,3,FALSE)),"(unc)",VLOOKUP(TRIM(B250),ALL!$B$1:$T$1591,3,FALSE))</f>
        <v>RILB</v>
      </c>
      <c r="B250" s="215" t="s">
        <v>5674</v>
      </c>
      <c r="C250" s="11" t="s">
        <v>7101</v>
      </c>
      <c r="D250" s="85">
        <f>VLOOKUP(TRIM(B250),BirthdateDraft!$B$1:$O$5859,2,FALSE)</f>
        <v>34230</v>
      </c>
      <c r="E250" s="86" t="str">
        <f>VLOOKUP(TRIM(B250),BirthdateDraft!$B$1:$O$9859,3,FALSE)</f>
        <v>16/FA</v>
      </c>
      <c r="F250" s="52" t="str">
        <f>IF(ISERROR(VLOOKUP(TRIM(B250),ALL!$B$1:$T$1591,2,FALSE)),"",IF(ISERROR(VLOOKUP(TRIM(B250),ALL!$B$1:$T$1591,2,FALSE))," ",VLOOKUP(TRIM(B250),ALL!$B$1:$T$1591,2,FALSE)))</f>
        <v>LAN</v>
      </c>
      <c r="G250" s="52" t="str">
        <f>IF(ISBLANK(VLOOKUP(TRIM(B250),ALL!$B$1:$U$1591,4,FALSE)),"",IF(ISERROR(VLOOKUP(TRIM(B250),ALL!$B$1:$U$1591,4,FALSE))," ",VLOOKUP(TRIM(B250),ALL!$B$1:$U$1591,4,FALSE)))</f>
        <v>6-4</v>
      </c>
      <c r="H250" s="52" t="str">
        <f>IF(ISBLANK(VLOOKUP(TRIM(B250),ALL!$B$1:$U$1591,5,FALSE)),"",IF(ISERROR(VLOOKUP(TRIM(B250),ALL!$B$1:$U$1591,5,FALSE))," ",VLOOKUP(TRIM(B250),ALL!$B$1:$U$1591,5,FALSE)))</f>
        <v/>
      </c>
      <c r="I250" s="52">
        <f>IF(ISBLANK(VLOOKUP(TRIM(B250),ALL!$B$1:$U$1591,6,FALSE)),"",IF(ISERROR(VLOOKUP(TRIM(B250),ALL!$B$1:$U$1591,6,FALSE))," ", VLOOKUP(TRIM(B250),ALL!$B$1:$U$1591,6,FALSE)))</f>
        <v>7</v>
      </c>
      <c r="J250" s="52" t="str">
        <f>IF(ISBLANK(VLOOKUP(TRIM(B250),ALL!$B$1:$U$1591,7,FALSE)),"",IF(ISERROR(VLOOKUP(TRIM(B250),ALL!$B$1:$U$1591,7,FALSE))," ",VLOOKUP(TRIM(B250),ALL!$B$1:$U$1591,7,FALSE)))</f>
        <v/>
      </c>
      <c r="K250" s="52" t="str">
        <f>IF(ISBLANK(VLOOKUP(TRIM(B250),ALL!$B$1:$U$1591,8,FALSE)),"",IF(ISERROR(VLOOKUP(TRIM(B250),ALL!$B$1:$U$1591,8,FALSE))," ",VLOOKUP(TRIM(B250),ALL!$B$1:$U$1591,8,FALSE)))</f>
        <v/>
      </c>
      <c r="L250" s="52" t="str">
        <f>IF(ISBLANK(VLOOKUP(TRIM(B250),ALL!$B$1:$U$1591,9,FALSE)),"",IF(ISERROR(VLOOKUP(TRIM(B250),ALL!$B$1:$U$1591,9,FALSE))," ",VLOOKUP(TRIM(B250),ALL!$B$1:$U$1591,9,FALSE)))</f>
        <v/>
      </c>
      <c r="M250" s="52"/>
      <c r="N250" s="40"/>
      <c r="O250" s="40"/>
      <c r="P250" s="40"/>
      <c r="Q250" s="40"/>
      <c r="R250" s="41"/>
      <c r="S250" s="42"/>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256">
      <c r="A251" s="52" t="str">
        <f>IF(ISERROR(VLOOKUP(TRIM(B251),ALL!$B$1:$T$1591,3,FALSE)),"(unc)",VLOOKUP(TRIM(B251),ALL!$B$1:$T$1591,3,FALSE))</f>
        <v>LOLB</v>
      </c>
      <c r="B251" s="215" t="s">
        <v>350</v>
      </c>
      <c r="C251" s="11" t="s">
        <v>7101</v>
      </c>
      <c r="D251" s="85">
        <f>VLOOKUP(TRIM(B251),BirthdateDraft!$B$1:$O$5859,2,FALSE)</f>
        <v>32082</v>
      </c>
      <c r="E251" s="86" t="str">
        <f>VLOOKUP(TRIM(B251),BirthdateDraft!$B$1:$O$9859,3,FALSE)</f>
        <v>12/1 (15)</v>
      </c>
      <c r="F251" s="52" t="str">
        <f>IF(ISERROR(VLOOKUP(TRIM(B251),ALL!$B$1:$T$1591,2,FALSE)),"",IF(ISERROR(VLOOKUP(TRIM(B251),ALL!$B$1:$T$1591,2,FALSE))," ",VLOOKUP(TRIM(B251),ALL!$B$1:$T$1591,2,FALSE)))</f>
        <v>CAN</v>
      </c>
      <c r="G251" s="52" t="str">
        <f>IF(ISBLANK(VLOOKUP(TRIM(B251),ALL!$B$1:$U$1591,4,FALSE)),"",IF(ISERROR(VLOOKUP(TRIM(B251),ALL!$B$1:$U$1591,4,FALSE))," ",VLOOKUP(TRIM(B251),ALL!$B$1:$U$1591,4,FALSE)))</f>
        <v>4-0</v>
      </c>
      <c r="H251" s="52" t="str">
        <f>IF(ISBLANK(VLOOKUP(TRIM(B251),ALL!$B$1:$U$1591,5,FALSE)),"",IF(ISERROR(VLOOKUP(TRIM(B251),ALL!$B$1:$U$1591,5,FALSE))," ",VLOOKUP(TRIM(B251),ALL!$B$1:$U$1591,5,FALSE)))</f>
        <v/>
      </c>
      <c r="I251" s="52">
        <f>IF(ISBLANK(VLOOKUP(TRIM(B251),ALL!$B$1:$U$1591,6,FALSE)),"",IF(ISERROR(VLOOKUP(TRIM(B251),ALL!$B$1:$U$1591,6,FALSE))," ", VLOOKUP(TRIM(B251),ALL!$B$1:$U$1591,6,FALSE)))</f>
        <v>12</v>
      </c>
      <c r="J251" s="52">
        <f>IF(ISBLANK(VLOOKUP(TRIM(B251),ALL!$B$1:$U$1591,7,FALSE)),"",IF(ISERROR(VLOOKUP(TRIM(B251),ALL!$B$1:$U$1591,7,FALSE))," ",VLOOKUP(TRIM(B251),ALL!$B$1:$U$1591,7,FALSE)))</f>
        <v>1</v>
      </c>
      <c r="K251" s="52" t="str">
        <f>IF(ISBLANK(VLOOKUP(TRIM(B251),ALL!$B$1:$U$1591,8,FALSE)),"",IF(ISERROR(VLOOKUP(TRIM(B251),ALL!$B$1:$U$1591,8,FALSE))," ",VLOOKUP(TRIM(B251),ALL!$B$1:$U$1591,8,FALSE)))</f>
        <v/>
      </c>
      <c r="L251" s="52" t="str">
        <f>IF(ISBLANK(VLOOKUP(TRIM(B251),ALL!$B$1:$U$1591,9,FALSE)),"",IF(ISERROR(VLOOKUP(TRIM(B251),ALL!$B$1:$U$1591,9,FALSE))," ",VLOOKUP(TRIM(B251),ALL!$B$1:$U$1591,9,FALSE)))</f>
        <v/>
      </c>
      <c r="M251" s="52" t="str">
        <f>IF(ISBLANK(VLOOKUP(TRIM(B251),ALL!$B$1:$U$1591,10,FALSE)),"",IF(ISERROR(VLOOKUP(TRIM(B251),ALL!$B$1:$U$1591,10,FALSE))," ",VLOOKUP(TRIM(B251),ALL!$B$1:$U$1591,10,FALSE)))</f>
        <v/>
      </c>
      <c r="N251"/>
      <c r="O251"/>
      <c r="P251"/>
      <c r="Q251" t="str">
        <f>""</f>
        <v/>
      </c>
      <c r="R251" t="str">
        <f>""</f>
        <v/>
      </c>
      <c r="S251" t="str">
        <f>""</f>
        <v/>
      </c>
      <c r="T251" t="str">
        <f>""</f>
        <v/>
      </c>
      <c r="U251" t="str">
        <f>""</f>
        <v/>
      </c>
      <c r="V251" t="str">
        <f>""</f>
        <v/>
      </c>
      <c r="W251" t="str">
        <f>""</f>
        <v/>
      </c>
      <c r="X251" t="str">
        <f>""</f>
        <v/>
      </c>
      <c r="Y251" t="str">
        <f>""</f>
        <v/>
      </c>
      <c r="Z251" t="str">
        <f>""</f>
        <v/>
      </c>
      <c r="AA251" t="str">
        <f>""</f>
        <v/>
      </c>
      <c r="AB251" t="str">
        <f>""</f>
        <v/>
      </c>
      <c r="AC251" t="str">
        <f>""</f>
        <v/>
      </c>
      <c r="AD251" t="str">
        <f>""</f>
        <v/>
      </c>
      <c r="AE251" t="str">
        <f>""</f>
        <v/>
      </c>
      <c r="AF251" t="str">
        <f>""</f>
        <v/>
      </c>
      <c r="AG251" t="str">
        <f>""</f>
        <v/>
      </c>
      <c r="AH251" t="str">
        <f>""</f>
        <v/>
      </c>
      <c r="AI251" t="str">
        <f>""</f>
        <v/>
      </c>
      <c r="AJ251" t="str">
        <f>""</f>
        <v/>
      </c>
      <c r="AK251" t="str">
        <f>""</f>
        <v/>
      </c>
      <c r="AL251" t="str">
        <f>""</f>
        <v/>
      </c>
      <c r="AM251" t="str">
        <f>""</f>
        <v/>
      </c>
      <c r="AN251" t="str">
        <f>""</f>
        <v/>
      </c>
      <c r="AO251" t="str">
        <f>""</f>
        <v/>
      </c>
      <c r="AP251" t="str">
        <f>""</f>
        <v/>
      </c>
      <c r="AQ251" t="str">
        <f>""</f>
        <v/>
      </c>
      <c r="AR251" t="str">
        <f>""</f>
        <v/>
      </c>
      <c r="AS251" t="str">
        <f>""</f>
        <v/>
      </c>
    </row>
    <row r="252" spans="1:256">
      <c r="A252" s="52" t="str">
        <f>IF(ISERROR(VLOOKUP(TRIM(B252),ALL!$B$1:$T$1591,3,FALSE)),"(unc)",VLOOKUP(TRIM(B252),ALL!$B$1:$T$1591,3,FALSE))</f>
        <v>LOLB</v>
      </c>
      <c r="B252" s="215" t="s">
        <v>391</v>
      </c>
      <c r="C252" s="11" t="s">
        <v>7101</v>
      </c>
      <c r="D252" s="85">
        <f>VLOOKUP(TRIM(B252),BirthdateDraft!$B$1:$O$5859,2,FALSE)</f>
        <v>31546</v>
      </c>
      <c r="E252" s="86" t="str">
        <f>VLOOKUP(TRIM(B252),BirthdateDraft!$B$1:$O$9859,3,FALSE)</f>
        <v>09/1 (26)</v>
      </c>
      <c r="F252" s="52" t="str">
        <f>IF(ISERROR(VLOOKUP(TRIM(B252),ALL!$B$1:$T$1591,2,FALSE)),"",IF(ISERROR(VLOOKUP(TRIM(B252),ALL!$B$1:$T$1591,2,FALSE))," ",VLOOKUP(TRIM(B252),ALL!$B$1:$T$1591,2,FALSE)))</f>
        <v>LAN</v>
      </c>
      <c r="G252" s="52" t="str">
        <f>IF(ISBLANK(VLOOKUP(TRIM(B252),ALL!$B$1:$U$1591,4,FALSE)),"",IF(ISERROR(VLOOKUP(TRIM(B252),ALL!$B$1:$U$1591,4,FALSE))," ",VLOOKUP(TRIM(B252),ALL!$B$1:$U$1591,4,FALSE)))</f>
        <v>0-4</v>
      </c>
      <c r="H252" s="52" t="str">
        <f>IF(ISBLANK(VLOOKUP(TRIM(B252),ALL!$B$1:$U$1591,5,FALSE)),"",IF(ISERROR(VLOOKUP(TRIM(B252),ALL!$B$1:$U$1591,5,FALSE))," ",VLOOKUP(TRIM(B252),ALL!$B$1:$U$1591,5,FALSE)))</f>
        <v/>
      </c>
      <c r="I252" s="52">
        <f>IF(ISBLANK(VLOOKUP(TRIM(B252),ALL!$B$1:$U$1591,6,FALSE)),"",IF(ISERROR(VLOOKUP(TRIM(B252),ALL!$B$1:$U$1591,6,FALSE))," ", VLOOKUP(TRIM(B252),ALL!$B$1:$U$1591,6,FALSE)))</f>
        <v>12</v>
      </c>
      <c r="J252" s="52">
        <f>IF(ISBLANK(VLOOKUP(TRIM(B252),ALL!$B$1:$U$1591,7,FALSE)),"",IF(ISERROR(VLOOKUP(TRIM(B252),ALL!$B$1:$U$1591,7,FALSE))," ",VLOOKUP(TRIM(B252),ALL!$B$1:$U$1591,7,FALSE)))</f>
        <v>1</v>
      </c>
      <c r="K252" s="52" t="str">
        <f>IF(ISBLANK(VLOOKUP(TRIM(B252),ALL!$B$1:$U$1591,8,FALSE)),"",IF(ISERROR(VLOOKUP(TRIM(B252),ALL!$B$1:$U$1591,8,FALSE))," ",VLOOKUP(TRIM(B252),ALL!$B$1:$U$1591,8,FALSE)))</f>
        <v/>
      </c>
      <c r="L252" s="52" t="str">
        <f>IF(ISBLANK(VLOOKUP(TRIM(B252),ALL!$B$1:$U$1591,9,FALSE)),"",IF(ISERROR(VLOOKUP(TRIM(B252),ALL!$B$1:$U$1591,9,FALSE))," ",VLOOKUP(TRIM(B252),ALL!$B$1:$U$1591,9,FALSE)))</f>
        <v/>
      </c>
      <c r="M252" s="52" t="str">
        <f>IF(ISBLANK(VLOOKUP(TRIM(B252),ALL!$B$1:$U$1591,10,FALSE)),"",IF(ISERROR(VLOOKUP(TRIM(B252),ALL!$B$1:$U$1591,10,FALSE))," ",VLOOKUP(TRIM(B252),ALL!$B$1:$U$1591,10,FALSE)))</f>
        <v/>
      </c>
      <c r="N252" s="40"/>
      <c r="O252" s="40"/>
      <c r="P252" s="40"/>
      <c r="Q252" s="40"/>
      <c r="R252" s="41"/>
      <c r="S252" s="42"/>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256">
      <c r="A253" s="52" t="str">
        <f>IF(ISERROR(VLOOKUP(TRIM(B253),ALL!$B$1:$T$1591,3,FALSE)),"(unc)",VLOOKUP(TRIM(B253),ALL!$B$1:$T$1591,3,FALSE))</f>
        <v>OLB</v>
      </c>
      <c r="B253" s="215" t="s">
        <v>5052</v>
      </c>
      <c r="C253" s="11" t="s">
        <v>7101</v>
      </c>
      <c r="D253" s="85">
        <f>VLOOKUP(TRIM(B253),BirthdateDraft!$B$1:$O$5859,2,FALSE)</f>
        <v>33421</v>
      </c>
      <c r="E253" s="86" t="str">
        <f>VLOOKUP(TRIM(B253),BirthdateDraft!$B$1:$O$9859,3,FALSE)</f>
        <v>13/FA</v>
      </c>
      <c r="F253" s="52" t="str">
        <f>IF(ISERROR(VLOOKUP(TRIM(B253),ALL!$B$1:$T$1591,2,FALSE)),"",IF(ISERROR(VLOOKUP(TRIM(B253),ALL!$B$1:$T$1591,2,FALSE))," ",VLOOKUP(TRIM(B253),ALL!$B$1:$T$1591,2,FALSE)))</f>
        <v>NYA</v>
      </c>
      <c r="G253" s="52" t="str">
        <f>IF(ISBLANK(VLOOKUP(TRIM(B253),ALL!$B$1:$U$1591,4,FALSE)),"",IF(ISERROR(VLOOKUP(TRIM(B253),ALL!$B$1:$U$1591,4,FALSE))," ",VLOOKUP(TRIM(B253),ALL!$B$1:$U$1591,4,FALSE)))</f>
        <v>0-4</v>
      </c>
      <c r="H253" s="52" t="str">
        <f>IF(ISBLANK(VLOOKUP(TRIM(B253),ALL!$B$1:$U$1591,5,FALSE)),"",IF(ISERROR(VLOOKUP(TRIM(B253),ALL!$B$1:$U$1591,5,FALSE))," ",VLOOKUP(TRIM(B253),ALL!$B$1:$U$1591,5,FALSE)))</f>
        <v/>
      </c>
      <c r="I253" s="52">
        <f>IF(ISBLANK(VLOOKUP(TRIM(B253),ALL!$B$1:$U$1591,6,FALSE)),"",IF(ISERROR(VLOOKUP(TRIM(B253),ALL!$B$1:$U$1591,6,FALSE))," ", VLOOKUP(TRIM(B253),ALL!$B$1:$U$1591,6,FALSE)))</f>
        <v>3</v>
      </c>
      <c r="J253" s="52"/>
      <c r="K253" s="52"/>
      <c r="L253" s="52" t="str">
        <f>IF(ISBLANK(VLOOKUP(TRIM(B253),ALL!$B$1:$U$1591,9,FALSE)),"",IF(ISERROR(VLOOKUP(TRIM(B253),ALL!$B$1:$U$1591,9,FALSE))," ",VLOOKUP(TRIM(B253),ALL!$B$1:$U$1591,9,FALSE)))</f>
        <v/>
      </c>
      <c r="M253" s="52" t="str">
        <f>IF(ISBLANK(VLOOKUP(TRIM(B253),ALL!$B$1:$U$1591,10,FALSE)),"",IF(ISERROR(VLOOKUP(TRIM(B253),ALL!$B$1:$U$1591,10,FALSE))," ",VLOOKUP(TRIM(B253),ALL!$B$1:$U$1591,10,FALSE)))</f>
        <v/>
      </c>
      <c r="N253" s="40"/>
      <c r="O253" s="40"/>
      <c r="P253" s="40"/>
      <c r="Q253" s="40"/>
      <c r="R253" s="41"/>
      <c r="S253" s="42"/>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256">
      <c r="A254" s="52" t="str">
        <f>IF(ISERROR(VLOOKUP(TRIM(B254),ALL!$B$1:$T$1591,3,FALSE)),"(unc)",VLOOKUP(TRIM(B254),ALL!$B$1:$T$1591,3,FALSE))</f>
        <v>OLB End $</v>
      </c>
      <c r="B254" s="215" t="s">
        <v>4505</v>
      </c>
      <c r="C254" s="11" t="s">
        <v>7101</v>
      </c>
      <c r="D254" s="85">
        <f>VLOOKUP(TRIM(B254),BirthdateDraft!$B$1:$O$9813,2,FALSE)</f>
        <v>33646</v>
      </c>
      <c r="E254" s="86" t="str">
        <f>VLOOKUP(TRIM(B254),BirthdateDraft!$B$1:$O$9813,3,FALSE)</f>
        <v>14/3</v>
      </c>
      <c r="F254" s="52" t="str">
        <f>IF(ISERROR(VLOOKUP(TRIM(B254),ALL!$B$1:$T$1591,2,FALSE)),"",IF(ISERROR(VLOOKUP(TRIM(B254),ALL!$B$1:$T$1591,2,FALSE))," ",VLOOKUP(TRIM(B254),ALL!$B$1:$T$1591,2,FALSE)))</f>
        <v>NYN</v>
      </c>
      <c r="G254" s="52" t="str">
        <f>IF(ISBLANK(VLOOKUP(TRIM(B254),ALL!$B$1:$U$1591,4,FALSE)),"",IF(ISERROR(VLOOKUP(TRIM(B254),ALL!$B$1:$U$1591,4,FALSE))," ",VLOOKUP(TRIM(B254),ALL!$B$1:$U$1591,4,FALSE)))</f>
        <v>0-0</v>
      </c>
      <c r="H254" s="52" t="str">
        <f>IF(ISBLANK(VLOOKUP(TRIM(B254),ALL!$B$1:$U$1591,5,FALSE)),"",IF(ISERROR(VLOOKUP(TRIM(B254),ALL!$B$1:$U$1591,5,FALSE))," ",VLOOKUP(TRIM(B254),ALL!$B$1:$U$1591,5,FALSE)))</f>
        <v>0</v>
      </c>
      <c r="I254" s="52">
        <f>IF(ISBLANK(VLOOKUP(TRIM(B254),ALL!$B$1:$U$1591,6,FALSE)),"",IF(ISERROR(VLOOKUP(TRIM(B254),ALL!$B$1:$U$1591,6,FALSE))," ", VLOOKUP(TRIM(B254),ALL!$B$1:$U$1591,6,FALSE)))</f>
        <v>0</v>
      </c>
      <c r="J254" s="52" t="str">
        <f>IF(ISBLANK(VLOOKUP(TRIM(B254),ALL!$B$1:$U$1591,7,FALSE)),"",IF(ISERROR(VLOOKUP(TRIM(B254),ALL!$B$1:$U$1591,7,FALSE))," ",VLOOKUP(TRIM(B254),ALL!$B$1:$U$1591,7,FALSE)))</f>
        <v/>
      </c>
      <c r="K254" s="52" t="str">
        <f>IF(ISBLANK(VLOOKUP(TRIM(B254),ALL!$B$1:$U$1591,8,FALSE)),"",IF(ISERROR(VLOOKUP(TRIM(B254),ALL!$B$1:$U$1591,8,FALSE))," ",VLOOKUP(TRIM(B254),ALL!$B$1:$U$1591,8,FALSE)))</f>
        <v/>
      </c>
      <c r="L254" s="52" t="str">
        <f>IF(ISBLANK(VLOOKUP(TRIM(B254),ALL!$B$1:$U$1591,9,FALSE)),"",IF(ISERROR(VLOOKUP(TRIM(B254),ALL!$B$1:$U$1591,9,FALSE))," ",VLOOKUP(TRIM(B254),ALL!$B$1:$U$1591,9,FALSE)))</f>
        <v/>
      </c>
      <c r="M254" s="52" t="str">
        <f>IF(ISBLANK(VLOOKUP(TRIM(B254),ALL!$B$1:$U$1591,10,FALSE)),"",IF(ISERROR(VLOOKUP(TRIM(B254),ALL!$B$1:$U$1591,10,FALSE))," ",VLOOKUP(TRIM(B254),ALL!$B$1:$U$1591,10,FALSE)))</f>
        <v/>
      </c>
      <c r="N254" s="40"/>
      <c r="O254" s="40"/>
      <c r="P254" s="40"/>
      <c r="Q254" s="40"/>
      <c r="R254" s="41"/>
      <c r="S254" s="42"/>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256">
      <c r="A255" s="52" t="str">
        <f>IF(ISERROR(VLOOKUP(TRIM(B255),ALL!$B$1:$T$1591,3,FALSE)),"(unc)",VLOOKUP(TRIM(B255),ALL!$B$1:$T$1591,3,FALSE))</f>
        <v>LB</v>
      </c>
      <c r="B255" s="215" t="s">
        <v>6845</v>
      </c>
      <c r="C255" s="11" t="s">
        <v>7101</v>
      </c>
      <c r="D255" s="85">
        <f>VLOOKUP(TRIM(B255),BirthdateDraft!$B$1:$O$9813,2,FALSE)</f>
        <v>33137</v>
      </c>
      <c r="E255" s="86" t="str">
        <f>VLOOKUP(TRIM(B255),BirthdateDraft!$B$1:$O$9813,3,FALSE)</f>
        <v>14/FA</v>
      </c>
      <c r="F255" s="52" t="str">
        <f>IF(ISERROR(VLOOKUP(TRIM(B255),ALL!$B$1:$T$1591,2,FALSE)),"",IF(ISERROR(VLOOKUP(TRIM(B255),ALL!$B$1:$T$1591,2,FALSE))," ",VLOOKUP(TRIM(B255),ALL!$B$1:$T$1591,2,FALSE)))</f>
        <v>CLA</v>
      </c>
      <c r="G255" s="52" t="str">
        <f>IF(ISBLANK(VLOOKUP(TRIM(B255),ALL!$B$1:$U$1591,4,FALSE)),"",IF(ISERROR(VLOOKUP(TRIM(B255),ALL!$B$1:$U$1591,4,FALSE))," ",VLOOKUP(TRIM(B255),ALL!$B$1:$U$1591,4,FALSE)))</f>
        <v>0-0</v>
      </c>
      <c r="H255" s="52" t="str">
        <f>IF(ISBLANK(VLOOKUP(TRIM(B255),ALL!$B$1:$U$1591,5,FALSE)),"",IF(ISERROR(VLOOKUP(TRIM(B255),ALL!$B$1:$U$1591,5,FALSE))," ",VLOOKUP(TRIM(B255),ALL!$B$1:$U$1591,5,FALSE)))</f>
        <v/>
      </c>
      <c r="I255" s="52">
        <f>IF(ISBLANK(VLOOKUP(TRIM(B255),ALL!$B$1:$U$1591,6,FALSE)),"",IF(ISERROR(VLOOKUP(TRIM(B255),ALL!$B$1:$U$1591,6,FALSE))," ", VLOOKUP(TRIM(B255),ALL!$B$1:$U$1591,6,FALSE)))</f>
        <v>0</v>
      </c>
      <c r="J255" s="52"/>
      <c r="K255" s="52"/>
      <c r="L255" s="52" t="str">
        <f>IF(ISBLANK(VLOOKUP(TRIM(B255),ALL!$B$1:$U$1591,9,FALSE)),"",IF(ISERROR(VLOOKUP(TRIM(B255),ALL!$B$1:$U$1591,9,FALSE))," ",VLOOKUP(TRIM(B255),ALL!$B$1:$U$1591,9,FALSE)))</f>
        <v/>
      </c>
      <c r="M255" s="52" t="str">
        <f>IF(ISBLANK(VLOOKUP(TRIM(B255),ALL!$B$1:$U$1591,10,FALSE)),"",IF(ISERROR(VLOOKUP(TRIM(B255),ALL!$B$1:$U$1591,10,FALSE))," ",VLOOKUP(TRIM(B255),ALL!$B$1:$U$1591,10,FALSE)))</f>
        <v/>
      </c>
      <c r="N255" s="40"/>
      <c r="O255" s="40"/>
      <c r="P255" s="40"/>
      <c r="Q255" s="40"/>
      <c r="R255" s="41"/>
      <c r="S255" s="42"/>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256">
      <c r="A256" s="52" t="str">
        <f>IF(ISERROR(VLOOKUP(TRIM(B256),ALL!$B$1:$T$1591,3,FALSE)),"(unc)",VLOOKUP(TRIM(B256),ALL!$B$1:$T$1591,3,FALSE))</f>
        <v>LB</v>
      </c>
      <c r="B256" s="215" t="s">
        <v>5569</v>
      </c>
      <c r="C256" s="11" t="s">
        <v>7101</v>
      </c>
      <c r="D256" s="85">
        <f>VLOOKUP(TRIM(B256),BirthdateDraft!$B$1:$O$9813,2,FALSE)</f>
        <v>34008</v>
      </c>
      <c r="E256" s="86" t="str">
        <f>VLOOKUP(TRIM(B256),BirthdateDraft!$B$1:$O$9813,3,FALSE)</f>
        <v>16/5</v>
      </c>
      <c r="F256" s="52" t="str">
        <f>IF(ISERROR(VLOOKUP(TRIM(B256),ALL!$B$1:$T$1591,2,FALSE)),"",IF(ISERROR(VLOOKUP(TRIM(B256),ALL!$B$1:$T$1591,2,FALSE))," ",VLOOKUP(TRIM(B256),ALL!$B$1:$T$1591,2,FALSE)))</f>
        <v>MIN</v>
      </c>
      <c r="G256" s="52" t="str">
        <f>IF(ISBLANK(VLOOKUP(TRIM(B256),ALL!$B$1:$U$1591,4,FALSE)),"",IF(ISERROR(VLOOKUP(TRIM(B256),ALL!$B$1:$U$1591,4,FALSE))," ",VLOOKUP(TRIM(B256),ALL!$B$1:$U$1591,4,FALSE)))</f>
        <v>0-0</v>
      </c>
      <c r="H256" s="52" t="str">
        <f>IF(ISBLANK(VLOOKUP(TRIM(B256),ALL!$B$1:$U$1591,5,FALSE)),"",IF(ISERROR(VLOOKUP(TRIM(B256),ALL!$B$1:$U$1591,5,FALSE))," ",VLOOKUP(TRIM(B256),ALL!$B$1:$U$1591,5,FALSE)))</f>
        <v/>
      </c>
      <c r="I256" s="52">
        <f>IF(ISBLANK(VLOOKUP(TRIM(B256),ALL!$B$1:$U$1591,6,FALSE)),"",IF(ISERROR(VLOOKUP(TRIM(B256),ALL!$B$1:$U$1591,6,FALSE))," ", VLOOKUP(TRIM(B256),ALL!$B$1:$U$1591,6,FALSE)))</f>
        <v>0</v>
      </c>
      <c r="J256" s="52"/>
      <c r="K256" s="52"/>
      <c r="L256" s="52" t="str">
        <f>IF(ISBLANK(VLOOKUP(TRIM(B256),ALL!$B$1:$U$1591,9,FALSE)),"",IF(ISERROR(VLOOKUP(TRIM(B256),ALL!$B$1:$U$1591,9,FALSE))," ",VLOOKUP(TRIM(B256),ALL!$B$1:$U$1591,9,FALSE)))</f>
        <v/>
      </c>
      <c r="M256" s="52" t="str">
        <f>IF(ISBLANK(VLOOKUP(TRIM(B256),ALL!$B$1:$U$1591,10,FALSE)),"",IF(ISERROR(VLOOKUP(TRIM(B256),ALL!$B$1:$U$1591,10,FALSE))," ",VLOOKUP(TRIM(B256),ALL!$B$1:$U$1591,10,FALSE)))</f>
        <v/>
      </c>
      <c r="N256" s="40"/>
      <c r="O256" s="40"/>
      <c r="P256" s="40"/>
      <c r="Q256" s="40"/>
      <c r="R256" s="41"/>
      <c r="S256" s="42"/>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256">
      <c r="A257" s="52"/>
      <c r="B257" s="215"/>
      <c r="C257" s="11"/>
      <c r="D257" s="85"/>
      <c r="E257" s="86"/>
      <c r="F257" s="52"/>
      <c r="G257" s="52"/>
      <c r="H257" s="52"/>
      <c r="I257" s="52"/>
      <c r="J257" s="52"/>
      <c r="K257" s="52"/>
      <c r="L257" s="52"/>
      <c r="M257" s="52"/>
      <c r="N257" s="40"/>
      <c r="O257" s="40"/>
      <c r="P257" s="40"/>
      <c r="Q257" s="40"/>
      <c r="R257" s="41"/>
      <c r="S257" s="42"/>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256">
      <c r="A258" s="52" t="str">
        <f>IF(ISERROR(VLOOKUP(TRIM(B258),ALL!$B$1:$T$1591,3,FALSE)),"(unc)",VLOOKUP(TRIM(B258),ALL!$B$1:$T$1591,3,FALSE))</f>
        <v>RCB ^</v>
      </c>
      <c r="B258" s="215" t="s">
        <v>4475</v>
      </c>
      <c r="C258" s="11" t="s">
        <v>7101</v>
      </c>
      <c r="D258" s="85">
        <f>VLOOKUP(TRIM(B258),BirthdateDraft!$B$1:$O$5859,2,FALSE)</f>
        <v>33725</v>
      </c>
      <c r="E258" s="86" t="str">
        <f>VLOOKUP(TRIM(B258),BirthdateDraft!$B$1:$O$9859,3,FALSE)</f>
        <v>14/1 (31)</v>
      </c>
      <c r="F258" s="52" t="str">
        <f>IF(ISERROR(VLOOKUP(TRIM(B258),ALL!$B$1:$T$1591,2,FALSE)),"",IF(ISERROR(VLOOKUP(TRIM(B258),ALL!$B$1:$T$1591,2,FALSE))," ",VLOOKUP(TRIM(B258),ALL!$B$1:$T$1591,2,FALSE)))</f>
        <v>HOA</v>
      </c>
      <c r="G258" s="52" t="str">
        <f>IF(ISBLANK(VLOOKUP(TRIM(B258),ALL!$B$1:$U$1591,4,FALSE)),"",IF(ISERROR(VLOOKUP(TRIM(B258),ALL!$B$1:$U$1591,4,FALSE))," ",VLOOKUP(TRIM(B258),ALL!$B$1:$U$1591,4,FALSE)))</f>
        <v>5</v>
      </c>
      <c r="H258" s="52" t="str">
        <f>IF(ISBLANK(VLOOKUP(TRIM(B258),ALL!$B$1:$U$1591,5,FALSE)),"",IF(ISERROR(VLOOKUP(TRIM(B258),ALL!$B$1:$U$1591,5,FALSE))," ",VLOOKUP(TRIM(B258),ALL!$B$1:$U$1591,5,FALSE)))</f>
        <v/>
      </c>
      <c r="I258" s="52" t="str">
        <f>IF(ISBLANK(VLOOKUP(TRIM(B258),ALL!$B$1:$U$1591,6,FALSE)),"",IF(ISERROR(VLOOKUP(TRIM(B258),ALL!$B$1:$U$1591,6,FALSE))," ", VLOOKUP(TRIM(B258),ALL!$B$1:$U$1591,6,FALSE)))</f>
        <v/>
      </c>
      <c r="J258" s="52" t="str">
        <f>IF(ISBLANK(VLOOKUP(TRIM(B258),ALL!$B$1:$U$1591,7,FALSE)),"",IF(ISERROR(VLOOKUP(TRIM(B258),ALL!$B$1:$U$1591,7,FALSE))," ",VLOOKUP(TRIM(B258),ALL!$B$1:$U$1591,7,FALSE)))</f>
        <v/>
      </c>
      <c r="K258" s="52" t="str">
        <f>IF(ISBLANK(VLOOKUP(TRIM(B258),ALL!$B$1:$U$1591,8,FALSE)),"",IF(ISERROR(VLOOKUP(TRIM(B258),ALL!$B$1:$U$1591,8,FALSE))," ",VLOOKUP(TRIM(B258),ALL!$B$1:$U$1591,8,FALSE)))</f>
        <v/>
      </c>
      <c r="L258" s="52" t="str">
        <f>IF(ISBLANK(VLOOKUP(TRIM(B258),ALL!$B$1:$U$1591,9,FALSE)),"",IF(ISERROR(VLOOKUP(TRIM(B258),ALL!$B$1:$U$1591,9,FALSE))," ",VLOOKUP(TRIM(B258),ALL!$B$1:$U$1591,9,FALSE)))</f>
        <v/>
      </c>
      <c r="M258" s="52" t="str">
        <f>IF(ISBLANK(VLOOKUP(TRIM(B258),ALL!$B$1:$U$1591,10,FALSE)),"",IF(ISERROR(VLOOKUP(TRIM(B258),ALL!$B$1:$U$1591,10,FALSE))," ",VLOOKUP(TRIM(B258),ALL!$B$1:$U$1591,10,FALSE)))</f>
        <v/>
      </c>
      <c r="N258" s="40"/>
      <c r="O258" s="40"/>
      <c r="P258" s="40"/>
      <c r="Q258" s="40"/>
      <c r="R258" s="41"/>
      <c r="S258" s="42"/>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256">
      <c r="A259" s="52" t="str">
        <f>IF(ISERROR(VLOOKUP(TRIM(B259),ALL!$B$1:$T$1591,3,FALSE)),"(unc)",VLOOKUP(TRIM(B259),ALL!$B$1:$T$1591,3,FALSE))</f>
        <v>CB ^</v>
      </c>
      <c r="B259" s="215" t="s">
        <v>4461</v>
      </c>
      <c r="C259" s="11" t="s">
        <v>7101</v>
      </c>
      <c r="D259" s="85">
        <f>VLOOKUP(TRIM(B259),BirthdateDraft!$B$1:$O$5859,2,FALSE)</f>
        <v>33521</v>
      </c>
      <c r="E259" s="86" t="str">
        <f>VLOOKUP(TRIM(B259),BirthdateDraft!$B$1:$O$9859,3,FALSE)</f>
        <v>14/1 (24)</v>
      </c>
      <c r="F259" s="52" t="str">
        <f>IF(ISERROR(VLOOKUP(TRIM(B259),ALL!$B$1:$T$1591,2,FALSE)),"",IF(ISERROR(VLOOKUP(TRIM(B259),ALL!$B$1:$T$1591,2,FALSE))," ",VLOOKUP(TRIM(B259),ALL!$B$1:$T$1591,2,FALSE)))</f>
        <v>CNA</v>
      </c>
      <c r="G259" s="52" t="str">
        <f>IF(ISBLANK(VLOOKUP(TRIM(B259),ALL!$B$1:$U$1591,4,FALSE)),"",IF(ISERROR(VLOOKUP(TRIM(B259),ALL!$B$1:$U$1591,4,FALSE))," ",VLOOKUP(TRIM(B259),ALL!$B$1:$U$1591,4,FALSE)))</f>
        <v>5</v>
      </c>
      <c r="H259" s="52" t="str">
        <f>IF(ISBLANK(VLOOKUP(TRIM(B259),ALL!$B$1:$U$1591,5,FALSE)),"",IF(ISERROR(VLOOKUP(TRIM(B259),ALL!$B$1:$U$1591,5,FALSE))," ",VLOOKUP(TRIM(B259),ALL!$B$1:$U$1591,5,FALSE)))</f>
        <v/>
      </c>
      <c r="I259" s="52" t="str">
        <f>IF(ISBLANK(VLOOKUP(TRIM(B259),ALL!$B$1:$U$1591,6,FALSE)),"",IF(ISERROR(VLOOKUP(TRIM(B259),ALL!$B$1:$U$1591,6,FALSE))," ", VLOOKUP(TRIM(B259),ALL!$B$1:$U$1591,6,FALSE)))</f>
        <v/>
      </c>
      <c r="J259" s="52" t="str">
        <f>IF(ISBLANK(VLOOKUP(TRIM(B259),ALL!$B$1:$U$1591,7,FALSE)),"",IF(ISERROR(VLOOKUP(TRIM(B259),ALL!$B$1:$U$1591,7,FALSE))," ",VLOOKUP(TRIM(B259),ALL!$B$1:$U$1591,7,FALSE)))</f>
        <v/>
      </c>
      <c r="K259" s="52" t="str">
        <f>IF(ISBLANK(VLOOKUP(TRIM(B259),ALL!$B$1:$U$1591,8,FALSE)),"",IF(ISERROR(VLOOKUP(TRIM(B259),ALL!$B$1:$U$1591,8,FALSE))," ",VLOOKUP(TRIM(B259),ALL!$B$1:$U$1591,8,FALSE)))</f>
        <v/>
      </c>
      <c r="L259" s="52" t="str">
        <f>IF(ISBLANK(VLOOKUP(TRIM(B259),ALL!$B$1:$U$1591,9,FALSE)),"",IF(ISERROR(VLOOKUP(TRIM(B259),ALL!$B$1:$U$1591,9,FALSE))," ",VLOOKUP(TRIM(B259),ALL!$B$1:$U$1591,9,FALSE)))</f>
        <v/>
      </c>
      <c r="M259" s="52" t="str">
        <f>IF(ISBLANK(VLOOKUP(TRIM(B259),ALL!$B$1:$U$1591,10,FALSE)),"",IF(ISERROR(VLOOKUP(TRIM(B259),ALL!$B$1:$U$1591,10,FALSE))," ",VLOOKUP(TRIM(B259),ALL!$B$1:$U$1591,10,FALSE)))</f>
        <v/>
      </c>
      <c r="N259" s="40"/>
      <c r="O259" s="40"/>
      <c r="P259" s="40"/>
      <c r="Q259" s="40"/>
      <c r="R259" s="41"/>
      <c r="S259" s="42"/>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256">
      <c r="A260" s="52" t="str">
        <f>IF(ISERROR(VLOOKUP(TRIM(B260),ALL!$B$1:$T$1591,3,FALSE)),"(unc)",VLOOKUP(TRIM(B260),ALL!$B$1:$T$1591,3,FALSE))</f>
        <v>RCB ^</v>
      </c>
      <c r="B260" s="408" t="s">
        <v>7605</v>
      </c>
      <c r="C260" s="11" t="s">
        <v>7101</v>
      </c>
      <c r="D260" s="85">
        <f>VLOOKUP(TRIM(B260),BirthdateDraft!$B$1:$O$5859,2,FALSE)</f>
        <v>35149</v>
      </c>
      <c r="E260" s="86" t="str">
        <f>VLOOKUP(TRIM(B260),BirthdateDraft!$B$1:$O$9859,3,FALSE)</f>
        <v>18/FA</v>
      </c>
      <c r="F260" s="52" t="str">
        <f>IF(ISERROR(VLOOKUP(TRIM(B260),ALL!$B$1:$T$1591,2,FALSE)),"",IF(ISERROR(VLOOKUP(TRIM(B260),ALL!$B$1:$T$1591,2,FALSE))," ",VLOOKUP(TRIM(B260),ALL!$B$1:$T$1591,2,FALSE)))</f>
        <v>SFN</v>
      </c>
      <c r="G260" s="52" t="str">
        <f>IF(ISBLANK(VLOOKUP(TRIM(B260),ALL!$B$1:$U$1591,4,FALSE)),"",IF(ISERROR(VLOOKUP(TRIM(B260),ALL!$B$1:$U$1591,4,FALSE))," ",VLOOKUP(TRIM(B260),ALL!$B$1:$U$1591,4,FALSE)))</f>
        <v>4</v>
      </c>
      <c r="H260" s="52"/>
      <c r="I260" s="52"/>
      <c r="J260" s="52"/>
      <c r="K260" s="52"/>
      <c r="L260" s="52"/>
      <c r="M260" s="52"/>
      <c r="N260" s="40"/>
      <c r="O260" s="40"/>
      <c r="P260" s="40"/>
      <c r="Q260" s="40"/>
      <c r="R260" s="41"/>
      <c r="S260" s="42"/>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256">
      <c r="A261" s="52" t="str">
        <f>IF(ISERROR(VLOOKUP(TRIM(B261),ALL!$B$1:$T$1591,3,FALSE)),"(unc)",VLOOKUP(TRIM(B261),ALL!$B$1:$T$1591,3,FALSE))</f>
        <v>FS ^</v>
      </c>
      <c r="B261" s="215" t="s">
        <v>1650</v>
      </c>
      <c r="C261" s="11" t="s">
        <v>7101</v>
      </c>
      <c r="D261" s="85">
        <f>VLOOKUP(TRIM(B261),BirthdateDraft!$B$1:$O$5859,2,FALSE)</f>
        <v>30870</v>
      </c>
      <c r="E261" s="86" t="str">
        <f>VLOOKUP(TRIM(B261),BirthdateDraft!$B$1:$O$9859,3,FALSE)</f>
        <v>06/6</v>
      </c>
      <c r="F261" s="52" t="str">
        <f>IF(ISERROR(VLOOKUP(TRIM(B261),ALL!$B$1:$T$1591,2,FALSE)),"",IF(ISERROR(VLOOKUP(TRIM(B261),ALL!$B$1:$T$1591,2,FALSE))," ",VLOOKUP(TRIM(B261),ALL!$B$1:$T$1591,2,FALSE)))</f>
        <v>NYN</v>
      </c>
      <c r="G261" s="52" t="str">
        <f>IF(ISBLANK(VLOOKUP(TRIM(B261),ALL!$B$1:$U$1591,4,FALSE)),"",IF(ISERROR(VLOOKUP(TRIM(B261),ALL!$B$1:$U$1591,4,FALSE))," ",VLOOKUP(TRIM(B261),ALL!$B$1:$U$1591,4,FALSE)))</f>
        <v>4-5</v>
      </c>
      <c r="H261" s="52" t="str">
        <f>IF(ISBLANK(VLOOKUP(TRIM(B261),ALL!$B$1:$U$1591,5,FALSE)),"",IF(ISERROR(VLOOKUP(TRIM(B261),ALL!$B$1:$U$1591,5,FALSE))," ",VLOOKUP(TRIM(B261),ALL!$B$1:$U$1591,5,FALSE)))</f>
        <v/>
      </c>
      <c r="I261" s="52" t="str">
        <f>IF(ISBLANK(VLOOKUP(TRIM(B261),ALL!$B$1:$U$1591,6,FALSE)),"",IF(ISERROR(VLOOKUP(TRIM(B261),ALL!$B$1:$U$1591,6,FALSE))," ", VLOOKUP(TRIM(B261),ALL!$B$1:$U$1591,6,FALSE)))</f>
        <v/>
      </c>
      <c r="J261" s="52" t="str">
        <f>IF(ISBLANK(VLOOKUP(TRIM(B261),ALL!$B$1:$U$1591,7,FALSE)),"",IF(ISERROR(VLOOKUP(TRIM(B261),ALL!$B$1:$U$1591,7,FALSE))," ",VLOOKUP(TRIM(B261),ALL!$B$1:$U$1591,7,FALSE)))</f>
        <v/>
      </c>
      <c r="K261" s="52" t="str">
        <f>IF(ISBLANK(VLOOKUP(TRIM(B261),ALL!$B$1:$U$1591,8,FALSE)),"",IF(ISERROR(VLOOKUP(TRIM(B261),ALL!$B$1:$U$1591,8,FALSE))," ",VLOOKUP(TRIM(B261),ALL!$B$1:$U$1591,8,FALSE)))</f>
        <v/>
      </c>
      <c r="L261" s="52" t="str">
        <f>IF(ISBLANK(VLOOKUP(TRIM(B261),ALL!$B$1:$U$1591,9,FALSE)),"",IF(ISERROR(VLOOKUP(TRIM(B261),ALL!$B$1:$U$1591,9,FALSE))," ",VLOOKUP(TRIM(B261),ALL!$B$1:$U$1591,9,FALSE)))</f>
        <v/>
      </c>
      <c r="M261" s="52" t="str">
        <f>IF(ISBLANK(VLOOKUP(TRIM(B261),ALL!$B$1:$U$1591,10,FALSE)),"",IF(ISERROR(VLOOKUP(TRIM(B261),ALL!$B$1:$U$1591,10,FALSE))," ",VLOOKUP(TRIM(B261),ALL!$B$1:$U$1591,10,FALSE)))</f>
        <v/>
      </c>
      <c r="N261" s="40"/>
      <c r="O261" s="40"/>
      <c r="P261" s="40"/>
      <c r="Q261" s="40"/>
      <c r="R261" s="41"/>
      <c r="S261" s="42"/>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256">
      <c r="A262" s="52" t="str">
        <f>IF(ISERROR(VLOOKUP(TRIM(B262),ALL!$B$1:$T$1591,3,FALSE)),"(unc)",VLOOKUP(TRIM(B262),ALL!$B$1:$T$1591,3,FALSE))</f>
        <v>FS ^</v>
      </c>
      <c r="B262" s="215" t="s">
        <v>3481</v>
      </c>
      <c r="C262" s="11" t="s">
        <v>7101</v>
      </c>
      <c r="D262" s="85">
        <f>VLOOKUP(TRIM(B262),BirthdateDraft!$B$1:$O$5859,2,FALSE)</f>
        <v>31051</v>
      </c>
      <c r="E262" s="86" t="str">
        <f>VLOOKUP(TRIM(B262),BirthdateDraft!$B$1:$O$9859,3,FALSE)</f>
        <v>07/2</v>
      </c>
      <c r="F262" s="52" t="str">
        <f>IF(ISERROR(VLOOKUP(TRIM(B262),ALL!$B$1:$T$1591,2,FALSE)),"",IF(ISERROR(VLOOKUP(TRIM(B262),ALL!$B$1:$T$1591,2,FALSE))," ",VLOOKUP(TRIM(B262),ALL!$B$1:$T$1591,2,FALSE)))</f>
        <v>LAN</v>
      </c>
      <c r="G262" s="52" t="str">
        <f>IF(ISBLANK(VLOOKUP(TRIM(B262),ALL!$B$1:$U$1591,4,FALSE)),"",IF(ISERROR(VLOOKUP(TRIM(B262),ALL!$B$1:$U$1591,4,FALSE))," ",VLOOKUP(TRIM(B262),ALL!$B$1:$U$1591,4,FALSE)))</f>
        <v>4-4</v>
      </c>
      <c r="H262" s="52" t="str">
        <f>IF(ISBLANK(VLOOKUP(TRIM(B262),ALL!$B$1:$U$1591,5,FALSE)),"",IF(ISERROR(VLOOKUP(TRIM(B262),ALL!$B$1:$U$1591,5,FALSE))," ",VLOOKUP(TRIM(B262),ALL!$B$1:$U$1591,5,FALSE)))</f>
        <v/>
      </c>
      <c r="I262" s="52" t="str">
        <f>IF(ISBLANK(VLOOKUP(TRIM(B262),ALL!$B$1:$U$1591,6,FALSE)),"",IF(ISERROR(VLOOKUP(TRIM(B262),ALL!$B$1:$U$1591,6,FALSE))," ", VLOOKUP(TRIM(B262),ALL!$B$1:$U$1591,6,FALSE)))</f>
        <v/>
      </c>
      <c r="J262" s="52" t="str">
        <f>IF(ISBLANK(VLOOKUP(TRIM(B262),ALL!$B$1:$U$1591,7,FALSE)),"",IF(ISERROR(VLOOKUP(TRIM(B262),ALL!$B$1:$U$1591,7,FALSE))," ",VLOOKUP(TRIM(B262),ALL!$B$1:$U$1591,7,FALSE)))</f>
        <v/>
      </c>
      <c r="K262" s="52" t="str">
        <f>IF(ISBLANK(VLOOKUP(TRIM(B262),ALL!$B$1:$U$1591,8,FALSE)),"",IF(ISERROR(VLOOKUP(TRIM(B262),ALL!$B$1:$U$1591,8,FALSE))," ",VLOOKUP(TRIM(B262),ALL!$B$1:$U$1591,8,FALSE)))</f>
        <v/>
      </c>
      <c r="L262" s="52" t="str">
        <f>IF(ISBLANK(VLOOKUP(TRIM(B262),ALL!$B$1:$U$1591,9,FALSE)),"",IF(ISERROR(VLOOKUP(TRIM(B262),ALL!$B$1:$U$1591,9,FALSE))," ",VLOOKUP(TRIM(B262),ALL!$B$1:$U$1591,9,FALSE)))</f>
        <v/>
      </c>
      <c r="M262" s="52" t="str">
        <f>IF(ISBLANK(VLOOKUP(TRIM(B262),ALL!$B$1:$U$1591,10,FALSE)),"",IF(ISERROR(VLOOKUP(TRIM(B262),ALL!$B$1:$U$1591,10,FALSE))," ",VLOOKUP(TRIM(B262),ALL!$B$1:$U$1591,10,FALSE)))</f>
        <v/>
      </c>
      <c r="N262" s="40"/>
      <c r="O262" s="40"/>
      <c r="P262" s="40"/>
      <c r="Q262" s="40"/>
      <c r="R262" s="41"/>
      <c r="S262" s="42"/>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256">
      <c r="A263" s="52" t="str">
        <f>IF(ISERROR(VLOOKUP(TRIM(B263),ALL!$B$1:$T$1591,3,FALSE)),"(unc)",VLOOKUP(TRIM(B263),ALL!$B$1:$T$1591,3,FALSE))</f>
        <v>DB ^</v>
      </c>
      <c r="B263" s="215" t="s">
        <v>4469</v>
      </c>
      <c r="C263" s="11" t="s">
        <v>7101</v>
      </c>
      <c r="D263" s="85">
        <f>VLOOKUP(TRIM(B263),BirthdateDraft!$B$1:$O$5859,2,FALSE)</f>
        <v>33204</v>
      </c>
      <c r="E263" s="86" t="str">
        <f>VLOOKUP(TRIM(B263),BirthdateDraft!$B$1:$O$9859,3,FALSE)</f>
        <v>14/2</v>
      </c>
      <c r="F263" s="52" t="str">
        <f>IF(ISERROR(VLOOKUP(TRIM(B263),ALL!$B$1:$T$1591,2,FALSE)),"",IF(ISERROR(VLOOKUP(TRIM(B263),ALL!$B$1:$T$1591,2,FALSE))," ",VLOOKUP(TRIM(B263),ALL!$B$1:$T$1591,2,FALSE)))</f>
        <v>OAA</v>
      </c>
      <c r="G263" s="52" t="str">
        <f>IF(ISBLANK(VLOOKUP(TRIM(B263),ALL!$B$1:$U$1591,4,FALSE)),"",IF(ISERROR(VLOOKUP(TRIM(B263),ALL!$B$1:$U$1591,4,FALSE))," ",VLOOKUP(TRIM(B263),ALL!$B$1:$U$1591,4,FALSE)))</f>
        <v>0-4</v>
      </c>
      <c r="H263" s="52" t="str">
        <f>IF(ISBLANK(VLOOKUP(TRIM(B263),ALL!$B$1:$U$1591,5,FALSE)),"",IF(ISERROR(VLOOKUP(TRIM(B263),ALL!$B$1:$U$1591,5,FALSE))," ",VLOOKUP(TRIM(B263),ALL!$B$1:$U$1591,5,FALSE)))</f>
        <v/>
      </c>
      <c r="I263" s="52" t="str">
        <f>IF(ISBLANK(VLOOKUP(TRIM(B263),ALL!$B$1:$U$1591,6,FALSE)),"",IF(ISERROR(VLOOKUP(TRIM(B263),ALL!$B$1:$U$1591,6,FALSE))," ", VLOOKUP(TRIM(B263),ALL!$B$1:$U$1591,6,FALSE)))</f>
        <v/>
      </c>
      <c r="J263" s="52" t="str">
        <f>IF(ISBLANK(VLOOKUP(TRIM(B263),ALL!$B$1:$U$1591,7,FALSE)),"",IF(ISERROR(VLOOKUP(TRIM(B263),ALL!$B$1:$U$1591,7,FALSE))," ",VLOOKUP(TRIM(B263),ALL!$B$1:$U$1591,7,FALSE)))</f>
        <v/>
      </c>
      <c r="K263" s="52" t="str">
        <f>IF(ISBLANK(VLOOKUP(TRIM(B263),ALL!$B$1:$U$1591,8,FALSE)),"",IF(ISERROR(VLOOKUP(TRIM(B263),ALL!$B$1:$U$1591,8,FALSE))," ",VLOOKUP(TRIM(B263),ALL!$B$1:$U$1591,8,FALSE)))</f>
        <v/>
      </c>
      <c r="L263" s="52" t="str">
        <f>IF(ISBLANK(VLOOKUP(TRIM(B263),ALL!$B$1:$U$1591,9,FALSE)),"",IF(ISERROR(VLOOKUP(TRIM(B263),ALL!$B$1:$U$1591,9,FALSE))," ",VLOOKUP(TRIM(B263),ALL!$B$1:$U$1591,9,FALSE)))</f>
        <v/>
      </c>
      <c r="M263" s="52" t="str">
        <f>IF(ISBLANK(VLOOKUP(TRIM(B263),ALL!$B$1:$U$1591,10,FALSE)),"",IF(ISERROR(VLOOKUP(TRIM(B263),ALL!$B$1:$U$1591,10,FALSE))," ",VLOOKUP(TRIM(B263),ALL!$B$1:$U$1591,10,FALSE)))</f>
        <v/>
      </c>
      <c r="N263" s="40"/>
      <c r="O263" s="40"/>
      <c r="P263" s="40"/>
      <c r="Q263" s="40"/>
      <c r="R263" s="41"/>
      <c r="S263" s="42"/>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256">
      <c r="A264" s="52" t="str">
        <f>IF(ISERROR(VLOOKUP(TRIM(B264),ALL!$B$1:$T$1591,3,FALSE)),"(unc)",VLOOKUP(TRIM(B264),ALL!$B$1:$T$1591,3,FALSE))</f>
        <v>DB ^</v>
      </c>
      <c r="B264" s="215" t="s">
        <v>5645</v>
      </c>
      <c r="C264" s="11" t="s">
        <v>7101</v>
      </c>
      <c r="D264" s="85">
        <f>VLOOKUP(TRIM(B264),BirthdateDraft!$B$1:$O$5859,2,FALSE)</f>
        <v>34230</v>
      </c>
      <c r="E264" s="86" t="str">
        <f>VLOOKUP(TRIM(B264),BirthdateDraft!$B$1:$O$9859,3,FALSE)</f>
        <v>16/5</v>
      </c>
      <c r="F264" s="52" t="str">
        <f>IF(ISERROR(VLOOKUP(TRIM(B264),ALL!$B$1:$T$1591,2,FALSE)),"",IF(ISERROR(VLOOKUP(TRIM(B264),ALL!$B$1:$T$1591,2,FALSE))," ",VLOOKUP(TRIM(B264),ALL!$B$1:$T$1591,2,FALSE)))</f>
        <v>TNA</v>
      </c>
      <c r="G264" s="52" t="str">
        <f>IF(ISBLANK(VLOOKUP(TRIM(B264),ALL!$B$1:$U$1591,4,FALSE)),"",IF(ISERROR(VLOOKUP(TRIM(B264),ALL!$B$1:$U$1591,4,FALSE))," ",VLOOKUP(TRIM(B264),ALL!$B$1:$U$1591,4,FALSE)))</f>
        <v>0-0</v>
      </c>
      <c r="H264" s="52" t="str">
        <f>IF(ISBLANK(VLOOKUP(TRIM(B264),ALL!$B$1:$U$1591,5,FALSE)),"",IF(ISERROR(VLOOKUP(TRIM(B264),ALL!$B$1:$U$1591,5,FALSE))," ",VLOOKUP(TRIM(B264),ALL!$B$1:$U$1591,5,FALSE)))</f>
        <v/>
      </c>
      <c r="I264" s="52" t="str">
        <f>IF(ISBLANK(VLOOKUP(TRIM(B264),ALL!$B$1:$U$1591,6,FALSE)),"",IF(ISERROR(VLOOKUP(TRIM(B264),ALL!$B$1:$U$1591,6,FALSE))," ", VLOOKUP(TRIM(B264),ALL!$B$1:$U$1591,6,FALSE)))</f>
        <v/>
      </c>
      <c r="J264" s="52" t="str">
        <f>IF(ISBLANK(VLOOKUP(TRIM(B264),ALL!$B$1:$U$1591,7,FALSE)),"",IF(ISERROR(VLOOKUP(TRIM(B264),ALL!$B$1:$U$1591,7,FALSE))," ",VLOOKUP(TRIM(B264),ALL!$B$1:$U$1591,7,FALSE)))</f>
        <v/>
      </c>
      <c r="K264" s="52"/>
      <c r="L264" s="52"/>
      <c r="M264" s="52"/>
      <c r="N264" s="40"/>
      <c r="O264" s="40"/>
      <c r="P264" s="40"/>
      <c r="Q264" s="40"/>
      <c r="R264" s="41"/>
      <c r="S264" s="42"/>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256">
      <c r="A265" s="52" t="str">
        <f>IF(ISERROR(VLOOKUP(TRIM(B265),ALL!$B$1:$T$1591,3,FALSE)),"(unc)",VLOOKUP(TRIM(B265),ALL!$B$1:$T$1591,3,FALSE))</f>
        <v>LCB ^</v>
      </c>
      <c r="B265" s="215" t="s">
        <v>4514</v>
      </c>
      <c r="C265" s="11" t="s">
        <v>7101</v>
      </c>
      <c r="D265" s="85">
        <f>VLOOKUP(TRIM(B265),BirthdateDraft!$B$1:$O$5859,2,FALSE)</f>
        <v>33124</v>
      </c>
      <c r="E265" s="86" t="str">
        <f>VLOOKUP(TRIM(B265),BirthdateDraft!$B$1:$O$9859,3,FALSE)</f>
        <v>14/4</v>
      </c>
      <c r="F265" s="52" t="str">
        <f>IF(ISERROR(VLOOKUP(TRIM(B265),ALL!$B$1:$T$1591,2,FALSE)),"",IF(ISERROR(VLOOKUP(TRIM(B265),ALL!$B$1:$T$1591,2,FALSE))," ",VLOOKUP(TRIM(B265),ALL!$B$1:$T$1591,2,FALSE)))</f>
        <v>INA</v>
      </c>
      <c r="G265" s="52" t="str">
        <f>IF(ISBLANK(VLOOKUP(TRIM(B265),ALL!$B$1:$U$1591,4,FALSE)),"",IF(ISERROR(VLOOKUP(TRIM(B265),ALL!$B$1:$U$1591,4,FALSE))," ",VLOOKUP(TRIM(B265),ALL!$B$1:$U$1591,4,FALSE)))</f>
        <v>0</v>
      </c>
      <c r="H265" s="52" t="str">
        <f>IF(ISBLANK(VLOOKUP(TRIM(B265),ALL!$B$1:$U$1591,5,FALSE)),"",IF(ISERROR(VLOOKUP(TRIM(B265),ALL!$B$1:$U$1591,5,FALSE))," ",VLOOKUP(TRIM(B265),ALL!$B$1:$U$1591,5,FALSE)))</f>
        <v/>
      </c>
      <c r="I265" s="52" t="str">
        <f>IF(ISBLANK(VLOOKUP(TRIM(B265),ALL!$B$1:$U$1591,6,FALSE)),"",IF(ISERROR(VLOOKUP(TRIM(B265),ALL!$B$1:$U$1591,6,FALSE))," ", VLOOKUP(TRIM(B265),ALL!$B$1:$U$1591,6,FALSE)))</f>
        <v/>
      </c>
      <c r="J265" s="52" t="str">
        <f>IF(ISBLANK(VLOOKUP(TRIM(B265),ALL!$B$1:$U$1591,7,FALSE)),"",IF(ISERROR(VLOOKUP(TRIM(B265),ALL!$B$1:$U$1591,7,FALSE))," ",VLOOKUP(TRIM(B265),ALL!$B$1:$U$1591,7,FALSE)))</f>
        <v/>
      </c>
      <c r="K265" s="52" t="str">
        <f>IF(ISBLANK(VLOOKUP(TRIM(B265),ALL!$B$1:$U$1591,8,FALSE)),"",IF(ISERROR(VLOOKUP(TRIM(B265),ALL!$B$1:$U$1591,8,FALSE))," ",VLOOKUP(TRIM(B265),ALL!$B$1:$U$1591,8,FALSE)))</f>
        <v/>
      </c>
      <c r="L265" s="52" t="str">
        <f>IF(ISBLANK(VLOOKUP(TRIM(B265),ALL!$B$1:$U$1591,9,FALSE)),"",IF(ISERROR(VLOOKUP(TRIM(B265),ALL!$B$1:$U$1591,9,FALSE))," ",VLOOKUP(TRIM(B265),ALL!$B$1:$U$1591,9,FALSE)))</f>
        <v/>
      </c>
      <c r="M265" s="52" t="str">
        <f>IF(ISBLANK(VLOOKUP(TRIM(B265),ALL!$B$1:$U$1591,10,FALSE)),"",IF(ISERROR(VLOOKUP(TRIM(B265),ALL!$B$1:$U$1591,10,FALSE))," ",VLOOKUP(TRIM(B265),ALL!$B$1:$U$1591,10,FALSE)))</f>
        <v/>
      </c>
      <c r="N265" s="40"/>
      <c r="O265" s="40"/>
      <c r="P265" s="40"/>
      <c r="Q265" s="40"/>
      <c r="R265" s="41"/>
      <c r="S265" s="42"/>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7" spans="1:256">
      <c r="A267" s="52"/>
      <c r="B267" s="395"/>
      <c r="C267" s="11"/>
      <c r="D267" s="85"/>
      <c r="E267" s="86"/>
      <c r="F267" s="52"/>
      <c r="G267" s="52"/>
      <c r="H267" s="52"/>
      <c r="I267" s="52"/>
      <c r="J267" s="52"/>
      <c r="K267" s="52"/>
      <c r="L267" s="52"/>
      <c r="M267" s="52"/>
      <c r="N267" s="40"/>
      <c r="O267" s="40"/>
      <c r="P267" s="40"/>
      <c r="Q267" s="40"/>
      <c r="R267" s="41"/>
      <c r="S267" s="42"/>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256">
      <c r="A268" s="52" t="str">
        <f>IF(ISERROR(VLOOKUP(TRIM(B268),ALL!$B$1:$T$1591,3,FALSE)),"(unc)",VLOOKUP(TRIM(B268),ALL!$B$1:$T$1591,3,FALSE))</f>
        <v>KOR</v>
      </c>
      <c r="B268" s="215" t="s">
        <v>5864</v>
      </c>
      <c r="C268" s="11" t="s">
        <v>7101</v>
      </c>
      <c r="D268" s="85">
        <f>VLOOKUP(TRIM(B268),BirthdateDraft!$B$1:$O$9813,2,FALSE)</f>
        <v>33907</v>
      </c>
      <c r="E268" s="86" t="str">
        <f>VLOOKUP(TRIM(B268),BirthdateDraft!$B$1:$O$9813,3,FALSE)</f>
        <v>16/6</v>
      </c>
      <c r="F268" s="52" t="str">
        <f>IF(ISERROR(VLOOKUP(TRIM(B268),ALL!$B$1:$T$1591,2,FALSE)),"",IF(ISERROR(VLOOKUP(TRIM(B268),ALL!$B$1:$T$1591,2,FALSE))," ",VLOOKUP(TRIM(B268),ALL!$B$1:$T$1591,2,FALSE)))</f>
        <v>MIA</v>
      </c>
      <c r="G268" s="52" t="s">
        <v>4387</v>
      </c>
      <c r="H268" s="52" t="s">
        <v>4387</v>
      </c>
      <c r="I268" s="52" t="s">
        <v>4387</v>
      </c>
      <c r="J268" s="52"/>
      <c r="K268" s="52"/>
      <c r="L268" s="52"/>
      <c r="M268" s="52"/>
      <c r="N268" s="40"/>
      <c r="O268" s="40"/>
      <c r="P268" s="40"/>
      <c r="Q268" s="40"/>
      <c r="R268" s="41"/>
      <c r="S268" s="42"/>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256">
      <c r="A269" s="52" t="str">
        <f>IF(ISERROR(VLOOKUP(TRIM(B269),ALL!$B$1:$T$1591,3,FALSE)),"(unc)",VLOOKUP(TRIM(B269),ALL!$B$1:$T$1591,3,FALSE))</f>
        <v>PK</v>
      </c>
      <c r="B269" s="215" t="s">
        <v>201</v>
      </c>
      <c r="C269" s="11" t="s">
        <v>7101</v>
      </c>
      <c r="D269" s="85">
        <f>VLOOKUP(TRIM(B269),BirthdateDraft!$B$1:$O$5859,2,FALSE)</f>
        <v>32138</v>
      </c>
      <c r="E269" s="86" t="str">
        <f>VLOOKUP(TRIM(B269),BirthdateDraft!$B$1:$O$9859,3,FALSE)</f>
        <v>12/6</v>
      </c>
      <c r="F269" s="52" t="str">
        <f>IF(ISERROR(VLOOKUP(TRIM(B269),ALL!$B$1:$T$1591,2,FALSE)),"",IF(ISERROR(VLOOKUP(TRIM(B269),ALL!$B$1:$T$1591,2,FALSE))," ",VLOOKUP(TRIM(B269),ALL!$B$1:$T$1591,2,FALSE)))</f>
        <v>LAN</v>
      </c>
      <c r="G269" s="52" t="str">
        <f>IF(ISBLANK(VLOOKUP(TRIM(B269),ALL!$B$1:$U$1591,4,FALSE)),"",IF(ISERROR(VLOOKUP(TRIM(B269),ALL!$B$1:$U$1591,4,FALSE))," ",VLOOKUP(TRIM(B269),ALL!$B$1:$U$1591,4,FALSE)))</f>
        <v/>
      </c>
      <c r="H269" s="52" t="str">
        <f>IF(ISBLANK(VLOOKUP(TRIM(B269),ALL!$B$1:$U$1591,5,FALSE)),"",IF(ISERROR(VLOOKUP(TRIM(B269),ALL!$B$1:$U$1591,5,FALSE))," ",VLOOKUP(TRIM(B269),ALL!$B$1:$U$1591,5,FALSE)))</f>
        <v/>
      </c>
      <c r="I269" s="52" t="str">
        <f>IF(ISBLANK(VLOOKUP(TRIM(B269),ALL!$B$1:$U$1591,6,FALSE)),"",IF(ISERROR(VLOOKUP(TRIM(B269),ALL!$B$1:$U$1591,6,FALSE))," ", VLOOKUP(TRIM(B269),ALL!$B$1:$U$1591,6,FALSE)))</f>
        <v/>
      </c>
      <c r="J269" s="52" t="str">
        <f>IF(ISBLANK(VLOOKUP(TRIM(B269),ALL!$B$1:$U$1591,7,FALSE)),"",IF(ISERROR(VLOOKUP(TRIM(B269),ALL!$B$1:$U$1591,7,FALSE))," ",VLOOKUP(TRIM(B269),ALL!$B$1:$U$1591,7,FALSE)))</f>
        <v/>
      </c>
      <c r="K269" s="52" t="str">
        <f>IF(ISBLANK(VLOOKUP(TRIM(B269),ALL!$B$1:$U$1591,8,FALSE)),"",IF(ISERROR(VLOOKUP(TRIM(B269),ALL!$B$1:$U$1591,8,FALSE))," ",VLOOKUP(TRIM(B269),ALL!$B$1:$U$1591,8,FALSE)))</f>
        <v/>
      </c>
      <c r="L269" s="52" t="str">
        <f>IF(ISBLANK(VLOOKUP(TRIM(B269),ALL!$B$1:$U$1591,9,FALSE)),"",IF(ISERROR(VLOOKUP(TRIM(B269),ALL!$B$1:$U$1591,9,FALSE))," ",VLOOKUP(TRIM(B269),ALL!$B$1:$U$1591,9,FALSE)))</f>
        <v/>
      </c>
      <c r="M269" s="52" t="str">
        <f>IF(ISBLANK(VLOOKUP(TRIM(B269),ALL!$B$1:$U$1591,10,FALSE)),"",IF(ISERROR(VLOOKUP(TRIM(B269),ALL!$B$1:$U$1591,10,FALSE))," ",VLOOKUP(TRIM(B269),ALL!$B$1:$U$1591,10,FALSE)))</f>
        <v/>
      </c>
      <c r="N269" s="40"/>
      <c r="O269" s="40"/>
      <c r="P269" s="40"/>
      <c r="Q269" s="40"/>
      <c r="R269" s="41"/>
      <c r="S269" s="42"/>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256" ht="15" customHeight="1">
      <c r="A270" s="52" t="str">
        <f>IF(ISERROR(VLOOKUP(TRIM(B270),ALL!$B$1:$T$1591,3,FALSE)),"(unc)",VLOOKUP(TRIM(B270),ALL!$B$1:$T$1591,3,FALSE))</f>
        <v>Punt</v>
      </c>
      <c r="B270" s="417" t="s">
        <v>204</v>
      </c>
      <c r="C270" s="11" t="s">
        <v>7101</v>
      </c>
      <c r="D270" s="85">
        <f>VLOOKUP(TRIM(B270),BirthdateDraft!$B$1:$O$5859,2,FALSE)</f>
        <v>32422</v>
      </c>
      <c r="E270" s="86" t="str">
        <f>VLOOKUP(TRIM(B270),BirthdateDraft!$B$1:$O$9859,3,FALSE)</f>
        <v>12/3</v>
      </c>
      <c r="F270" s="52" t="str">
        <f>IF(ISERROR(VLOOKUP(TRIM(B270),ALL!$B$1:$T$1591,2,FALSE)),"",IF(ISERROR(VLOOKUP(TRIM(B270),ALL!$B$1:$T$1591,2,FALSE))," ",VLOOKUP(TRIM(B270),ALL!$B$1:$T$1591,2,FALSE)))</f>
        <v>HOA</v>
      </c>
      <c r="G270" s="44"/>
      <c r="H270" s="44"/>
      <c r="I270" s="44"/>
      <c r="J270" s="44"/>
      <c r="K270" s="52" t="str">
        <f>IF(ISBLANK(VLOOKUP(TRIM(B270),ALL!$B$1:$U$1591,8,FALSE)),"",IF(ISERROR(VLOOKUP(TRIM(B270),ALL!$B$1:$U$1591,8,FALSE))," ",VLOOKUP(TRIM(B270),ALL!$B$1:$U$1591,8,FALSE)))</f>
        <v/>
      </c>
      <c r="L270" s="44"/>
      <c r="M270" s="44"/>
      <c r="N270" s="52"/>
      <c r="P270"/>
      <c r="S270"/>
      <c r="T270" s="2"/>
      <c r="U270" s="2"/>
      <c r="W270" s="2"/>
      <c r="X270" s="2"/>
      <c r="AA270"/>
      <c r="AB270"/>
      <c r="AF270" s="3"/>
      <c r="AG270" s="3"/>
    </row>
    <row r="271" spans="1:256" ht="13.35" customHeight="1">
      <c r="A271" s="454" t="s">
        <v>8475</v>
      </c>
      <c r="B271" s="454"/>
      <c r="C271" s="454"/>
      <c r="D271" s="454"/>
      <c r="E271" s="454"/>
      <c r="F271" s="454"/>
      <c r="G271" s="454"/>
      <c r="H271" s="454"/>
      <c r="I271" s="454"/>
      <c r="J271" s="454"/>
      <c r="K271" s="454"/>
      <c r="L271" s="454"/>
      <c r="M271" s="456"/>
      <c r="P271" s="4"/>
      <c r="S271"/>
      <c r="T271" s="2"/>
      <c r="U271" s="2"/>
      <c r="W271" s="2"/>
      <c r="X271" s="2"/>
      <c r="AA271" s="2"/>
      <c r="AB271"/>
      <c r="AF271" s="3"/>
      <c r="AG271" s="3"/>
    </row>
    <row r="272" spans="1:256" ht="15.75">
      <c r="A272" s="454" t="s">
        <v>7441</v>
      </c>
      <c r="B272" s="454"/>
      <c r="C272" s="454"/>
      <c r="D272" s="454"/>
      <c r="E272" s="454"/>
      <c r="F272" s="454"/>
      <c r="G272" s="454"/>
      <c r="H272" s="454"/>
      <c r="I272" s="454"/>
      <c r="J272" s="454"/>
      <c r="K272" s="454"/>
      <c r="L272" s="454"/>
      <c r="M272" s="455"/>
      <c r="P272"/>
      <c r="S272"/>
      <c r="T272" s="2"/>
      <c r="U272" s="2"/>
      <c r="W272" s="2"/>
      <c r="X272" s="2"/>
      <c r="AA272" s="2"/>
      <c r="AB272"/>
      <c r="AF272" s="3"/>
      <c r="AG272" s="3"/>
    </row>
    <row r="273" spans="1:33" ht="18">
      <c r="A273" s="54"/>
      <c r="B273" s="445"/>
      <c r="C273" s="52"/>
      <c r="D273" s="52"/>
      <c r="E273" s="52"/>
      <c r="F273" s="11"/>
      <c r="G273" s="52"/>
      <c r="N273"/>
      <c r="O273"/>
      <c r="P273" s="4"/>
      <c r="Q273"/>
      <c r="R273"/>
      <c r="S273"/>
      <c r="X273" s="2"/>
      <c r="AA273"/>
      <c r="AB273"/>
    </row>
    <row r="274" spans="1:33" ht="20.25" customHeight="1">
      <c r="A274" s="46" t="s">
        <v>7089</v>
      </c>
      <c r="H274" s="38">
        <f>COUNTA(B275:B339)</f>
        <v>54</v>
      </c>
      <c r="I274" s="38"/>
      <c r="P274"/>
      <c r="S274"/>
      <c r="T274" s="2"/>
      <c r="U274" s="2"/>
      <c r="W274" s="2"/>
      <c r="X274" s="2"/>
      <c r="AA274"/>
      <c r="AB274"/>
      <c r="AF274" s="3"/>
      <c r="AG274" s="3"/>
    </row>
    <row r="275" spans="1:33" ht="13.35" customHeight="1">
      <c r="N275" s="6"/>
      <c r="O275" s="6"/>
      <c r="P275" s="6"/>
      <c r="Q275" s="6"/>
      <c r="S275" s="8"/>
      <c r="AA275"/>
      <c r="AB275"/>
    </row>
    <row r="276" spans="1:33">
      <c r="A276" s="52" t="str">
        <f>IF(ISERROR(VLOOKUP(TRIM(B276),ALL!$B$1:$T$1591,3,FALSE)),"(unc)",VLOOKUP(TRIM(B276),ALL!$B$1:$T$1591,3,FALSE))</f>
        <v>QB</v>
      </c>
      <c r="B276" s="215" t="s">
        <v>5303</v>
      </c>
      <c r="C276" s="11" t="s">
        <v>7090</v>
      </c>
      <c r="D276" s="85">
        <f>VLOOKUP(TRIM(B276),BirthdateDraft!$B$1:$O$5859,2,FALSE)</f>
        <v>34272</v>
      </c>
      <c r="E276" s="86" t="str">
        <f>VLOOKUP(TRIM(B276),BirthdateDraft!$B$1:$O$9859,3,FALSE)</f>
        <v>15/1 (2)</v>
      </c>
      <c r="F276" s="52" t="str">
        <f>IF(ISERROR(VLOOKUP(TRIM(B276),ALL!$B$1:$T$1591,2,FALSE)),"",IF(ISERROR(VLOOKUP(TRIM(B276),ALL!$B$1:$T$1591,2,FALSE))," ",VLOOKUP(TRIM(B276),ALL!$B$1:$T$1591,2,FALSE)))</f>
        <v>TNA</v>
      </c>
      <c r="G276" s="52" t="str">
        <f>IF(ISBLANK(VLOOKUP(TRIM(B276),ALL!$B$1:$U$1591,4,FALSE)),"",IF(ISERROR(VLOOKUP(TRIM(B276),ALL!$B$1:$U$1591,4,FALSE))," ",VLOOKUP(TRIM(B276),ALL!$B$1:$U$1591,4,FALSE)))</f>
        <v/>
      </c>
      <c r="H276" s="52" t="str">
        <f>IF(ISBLANK(VLOOKUP(TRIM(B276),ALL!$B$1:$U$1591,5,FALSE)),"",IF(ISERROR(VLOOKUP(TRIM(B276),ALL!$B$1:$U$1591,5,FALSE))," ",VLOOKUP(TRIM(B276),ALL!$B$1:$U$1591,5,FALSE)))</f>
        <v/>
      </c>
      <c r="I276" s="52" t="str">
        <f>IF(ISBLANK(VLOOKUP(TRIM(B276),ALL!$B$1:$U$1591,6,FALSE)),"",IF(ISERROR(VLOOKUP(TRIM(B276),ALL!$B$1:$U$1591,6,FALSE))," ", VLOOKUP(TRIM(B276),ALL!$B$1:$U$1591,6,FALSE)))</f>
        <v/>
      </c>
      <c r="J276" s="52" t="str">
        <f>IF(ISBLANK(VLOOKUP(TRIM(B276),ALL!$B$1:$U$1591,7,FALSE)),"",IF(ISERROR(VLOOKUP(TRIM(B276),ALL!$B$1:$U$1591,7,FALSE))," ",VLOOKUP(TRIM(B276),ALL!$B$1:$U$1591,7,FALSE)))</f>
        <v/>
      </c>
      <c r="K276" s="52" t="str">
        <f>IF(ISBLANK(VLOOKUP(TRIM(B276),ALL!$B$1:$U$1591,8,FALSE)),"",IF(ISERROR(VLOOKUP(TRIM(B276),ALL!$B$1:$U$1591,8,FALSE))," ",VLOOKUP(TRIM(B276),ALL!$B$1:$U$1591,8,FALSE)))</f>
        <v/>
      </c>
      <c r="L276" s="52" t="str">
        <f>IF(ISBLANK(VLOOKUP(TRIM(B276),ALL!$B$1:$U$1591,9,FALSE)),"",IF(ISERROR(VLOOKUP(TRIM(B276),ALL!$B$1:$U$1591,9,FALSE))," ",VLOOKUP(TRIM(B276),ALL!$B$1:$U$1591,9,FALSE)))</f>
        <v/>
      </c>
      <c r="M276" s="52" t="str">
        <f>IF(ISBLANK(VLOOKUP(TRIM(B276),ALL!$B$1:$U$1591,10,FALSE)),"",IF(ISERROR(VLOOKUP(TRIM(B276),ALL!$B$1:$U$1591,10,FALSE))," ",VLOOKUP(TRIM(B276),ALL!$B$1:$U$1591,10,FALSE)))</f>
        <v/>
      </c>
      <c r="N276"/>
      <c r="O276"/>
      <c r="P276"/>
      <c r="Q276"/>
      <c r="R276"/>
      <c r="S276"/>
      <c r="AA276"/>
      <c r="AB276"/>
    </row>
    <row r="277" spans="1:33">
      <c r="A277" s="52" t="str">
        <f>IF(ISERROR(VLOOKUP(TRIM(B277),ALL!$B$1:$T$1591,3,FALSE)),"(unc)",VLOOKUP(TRIM(B277),ALL!$B$1:$T$1591,3,FALSE))</f>
        <v>QB</v>
      </c>
      <c r="B277" s="215" t="s">
        <v>1549</v>
      </c>
      <c r="C277" s="11" t="s">
        <v>7090</v>
      </c>
      <c r="D277" s="85">
        <f>VLOOKUP(TRIM(B277),BirthdateDraft!$B$1:$O$5859,2,FALSE)</f>
        <v>31063</v>
      </c>
      <c r="E277" s="86" t="str">
        <f>VLOOKUP(TRIM(B277),BirthdateDraft!$B$1:$O$9859,3,FALSE)</f>
        <v>08/1 (18)</v>
      </c>
      <c r="F277" s="52" t="str">
        <f>IF(ISERROR(VLOOKUP(TRIM(B277),ALL!$B$1:$T$1591,2,FALSE)),"",IF(ISERROR(VLOOKUP(TRIM(B277),ALL!$B$1:$T$1591,2,FALSE))," ",VLOOKUP(TRIM(B277),ALL!$B$1:$T$1591,2,FALSE)))</f>
        <v>DNA</v>
      </c>
      <c r="G277" s="52" t="str">
        <f>IF(ISBLANK(VLOOKUP(TRIM(B277),ALL!$B$1:$U$1591,4,FALSE)),"",IF(ISERROR(VLOOKUP(TRIM(B277),ALL!$B$1:$U$1591,4,FALSE))," ",VLOOKUP(TRIM(B277),ALL!$B$1:$U$1591,4,FALSE)))</f>
        <v/>
      </c>
      <c r="H277" s="52" t="str">
        <f>IF(ISBLANK(VLOOKUP(TRIM(B277),ALL!$B$1:$U$1591,5,FALSE)),"",IF(ISERROR(VLOOKUP(TRIM(B277),ALL!$B$1:$U$1591,5,FALSE))," ",VLOOKUP(TRIM(B277),ALL!$B$1:$U$1591,5,FALSE)))</f>
        <v/>
      </c>
      <c r="I277" s="52" t="str">
        <f>IF(ISBLANK(VLOOKUP(TRIM(B277),ALL!$B$1:$U$1591,6,FALSE)),"",IF(ISERROR(VLOOKUP(TRIM(B277),ALL!$B$1:$U$1591,6,FALSE))," ", VLOOKUP(TRIM(B277),ALL!$B$1:$U$1591,6,FALSE)))</f>
        <v/>
      </c>
      <c r="J277" s="52" t="str">
        <f>IF(ISBLANK(VLOOKUP(TRIM(B277),ALL!$B$1:$U$1591,7,FALSE)),"",IF(ISERROR(VLOOKUP(TRIM(B277),ALL!$B$1:$U$1591,7,FALSE))," ",VLOOKUP(TRIM(B277),ALL!$B$1:$U$1591,7,FALSE)))</f>
        <v/>
      </c>
      <c r="K277" s="52" t="str">
        <f>IF(ISBLANK(VLOOKUP(TRIM(B277),ALL!$B$1:$U$1591,8,FALSE)),"",IF(ISERROR(VLOOKUP(TRIM(B277),ALL!$B$1:$U$1591,8,FALSE))," ",VLOOKUP(TRIM(B277),ALL!$B$1:$U$1591,8,FALSE)))</f>
        <v/>
      </c>
      <c r="L277" s="52" t="str">
        <f>IF(ISBLANK(VLOOKUP(TRIM(B277),ALL!$B$1:$U$1591,9,FALSE)),"",IF(ISERROR(VLOOKUP(TRIM(B277),ALL!$B$1:$U$1591,9,FALSE))," ",VLOOKUP(TRIM(B277),ALL!$B$1:$U$1591,9,FALSE)))</f>
        <v/>
      </c>
      <c r="M277" s="52" t="str">
        <f>IF(ISBLANK(VLOOKUP(TRIM(B277),ALL!$B$1:$U$1591,10,FALSE)),"",IF(ISERROR(VLOOKUP(TRIM(B277),ALL!$B$1:$U$1591,10,FALSE))," ",VLOOKUP(TRIM(B277),ALL!$B$1:$U$1591,10,FALSE)))</f>
        <v/>
      </c>
      <c r="N277"/>
      <c r="O277"/>
      <c r="P277"/>
      <c r="Q277"/>
      <c r="R277"/>
      <c r="S277"/>
      <c r="AA277"/>
      <c r="AB277"/>
    </row>
    <row r="278" spans="1:33" ht="15">
      <c r="A278" s="52" t="str">
        <f>IF(ISERROR(VLOOKUP(TRIM(B278),ALL!$B$1:$T$1591,3,FALSE)),"(unc)",VLOOKUP(TRIM(B278),ALL!$B$1:$T$1591,3,FALSE))</f>
        <v>QB</v>
      </c>
      <c r="B278" s="407" t="s">
        <v>3755</v>
      </c>
      <c r="C278" s="11" t="s">
        <v>7090</v>
      </c>
      <c r="D278" s="85">
        <f>VLOOKUP(TRIM(B278),BirthdateDraft!$B$1:$O$5859,2,FALSE)</f>
        <v>30903</v>
      </c>
      <c r="E278" s="86" t="str">
        <f>VLOOKUP(TRIM(B278),BirthdateDraft!$B$1:$O$9859,3,FALSE)</f>
        <v>07/FA</v>
      </c>
      <c r="F278" s="52" t="str">
        <f>IF(ISERROR(VLOOKUP(TRIM(B278),ALL!$B$1:$T$1591,2,FALSE)),"",IF(ISERROR(VLOOKUP(TRIM(B278),ALL!$B$1:$T$1591,2,FALSE))," ",VLOOKUP(TRIM(B278),ALL!$B$1:$T$1591,2,FALSE)))</f>
        <v>KCA</v>
      </c>
      <c r="G278" s="52" t="str">
        <f>IF(ISBLANK(VLOOKUP(TRIM(B278),ALL!$B$1:$U$1591,4,FALSE)),"",IF(ISERROR(VLOOKUP(TRIM(B278),ALL!$B$1:$U$1591,4,FALSE))," ",VLOOKUP(TRIM(B278),ALL!$B$1:$U$1591,4,FALSE)))</f>
        <v/>
      </c>
      <c r="H278" s="52" t="str">
        <f>IF(ISBLANK(VLOOKUP(TRIM(B278),ALL!$B$1:$U$1591,5,FALSE)),"",IF(ISERROR(VLOOKUP(TRIM(B278),ALL!$B$1:$U$1591,5,FALSE))," ",VLOOKUP(TRIM(B278),ALL!$B$1:$U$1591,5,FALSE)))</f>
        <v/>
      </c>
      <c r="I278" s="52" t="str">
        <f>IF(ISBLANK(VLOOKUP(TRIM(B278),ALL!$B$1:$U$1591,6,FALSE)),"",IF(ISERROR(VLOOKUP(TRIM(B278),ALL!$B$1:$U$1591,6,FALSE))," ", VLOOKUP(TRIM(B278),ALL!$B$1:$U$1591,6,FALSE)))</f>
        <v/>
      </c>
      <c r="J278" s="52" t="str">
        <f>IF(ISBLANK(VLOOKUP(TRIM(B278),ALL!$B$1:$U$1591,7,FALSE)),"",IF(ISERROR(VLOOKUP(TRIM(B278),ALL!$B$1:$U$1591,7,FALSE))," ",VLOOKUP(TRIM(B278),ALL!$B$1:$U$1591,7,FALSE)))</f>
        <v/>
      </c>
      <c r="K278" s="52" t="str">
        <f>IF(ISBLANK(VLOOKUP(TRIM(B278),ALL!$B$1:$U$1591,8,FALSE)),"",IF(ISERROR(VLOOKUP(TRIM(B278),ALL!$B$1:$U$1591,8,FALSE))," ",VLOOKUP(TRIM(B278),ALL!$B$1:$U$1591,8,FALSE)))</f>
        <v/>
      </c>
      <c r="L278" s="52" t="str">
        <f>IF(ISBLANK(VLOOKUP(TRIM(B278),ALL!$B$1:$U$1591,9,FALSE)),"",IF(ISERROR(VLOOKUP(TRIM(B278),ALL!$B$1:$U$1591,9,FALSE))," ",VLOOKUP(TRIM(B278),ALL!$B$1:$U$1591,9,FALSE)))</f>
        <v/>
      </c>
      <c r="M278" s="52" t="str">
        <f>IF(ISBLANK(VLOOKUP(TRIM(B278),ALL!$B$1:$U$1591,10,FALSE)),"",IF(ISERROR(VLOOKUP(TRIM(B278),ALL!$B$1:$U$1591,10,FALSE))," ",VLOOKUP(TRIM(B278),ALL!$B$1:$U$1591,10,FALSE)))</f>
        <v/>
      </c>
      <c r="N278"/>
      <c r="O278"/>
      <c r="P278"/>
      <c r="Q278"/>
      <c r="R278"/>
      <c r="S278"/>
      <c r="AA278"/>
      <c r="AB278"/>
    </row>
    <row r="279" spans="1:33" ht="15">
      <c r="A279" s="52"/>
      <c r="B279" s="396"/>
      <c r="C279" s="11"/>
      <c r="D279" s="85"/>
      <c r="E279" s="86"/>
      <c r="F279" s="52"/>
      <c r="G279" s="52"/>
      <c r="H279" s="52"/>
      <c r="I279" s="52"/>
      <c r="J279" s="52"/>
      <c r="K279" s="52"/>
      <c r="L279" s="52"/>
      <c r="M279" s="52"/>
      <c r="N279"/>
      <c r="O279"/>
      <c r="P279"/>
      <c r="Q279"/>
      <c r="R279"/>
      <c r="S279"/>
      <c r="AA279"/>
      <c r="AB279"/>
    </row>
    <row r="280" spans="1:33">
      <c r="A280" s="52" t="str">
        <f>IF(ISERROR(VLOOKUP(TRIM(B280),ALL!$B$1:$T$1591,3,FALSE)),"(unc)",VLOOKUP(TRIM(B280),ALL!$B$1:$T$1591,3,FALSE))</f>
        <v>HB</v>
      </c>
      <c r="B280" s="215" t="s">
        <v>5306</v>
      </c>
      <c r="C280" s="11" t="s">
        <v>7090</v>
      </c>
      <c r="D280" s="85">
        <f>VLOOKUP(TRIM(B280),BirthdateDraft!$B$1:$O$5859,2,FALSE)</f>
        <v>34072</v>
      </c>
      <c r="E280" s="86" t="str">
        <f>VLOOKUP(TRIM(B280),BirthdateDraft!$B$1:$O$9859,3,FALSE)</f>
        <v>15/1 (15)</v>
      </c>
      <c r="F280" s="52" t="str">
        <f>IF(ISERROR(VLOOKUP(TRIM(B280),ALL!$B$1:$T$1591,2,FALSE)),"",IF(ISERROR(VLOOKUP(TRIM(B280),ALL!$B$1:$T$1591,2,FALSE))," ",VLOOKUP(TRIM(B280),ALL!$B$1:$T$1591,2,FALSE)))</f>
        <v>LAA</v>
      </c>
      <c r="G280" s="52" t="str">
        <f>IF(ISBLANK(VLOOKUP(TRIM(B280),ALL!$B$1:$U$1591,4,FALSE)),"",IF(ISERROR(VLOOKUP(TRIM(B280),ALL!$B$1:$U$1591,4,FALSE))," ",VLOOKUP(TRIM(B280),ALL!$B$1:$U$1591,4,FALSE)))</f>
        <v/>
      </c>
      <c r="H280" s="52" t="str">
        <f>IF(ISBLANK(VLOOKUP(TRIM(B280),ALL!$B$1:$U$1591,5,FALSE)),"",IF(ISERROR(VLOOKUP(TRIM(B280),ALL!$B$1:$U$1591,5,FALSE))," ",VLOOKUP(TRIM(B280),ALL!$B$1:$U$1591,5,FALSE)))</f>
        <v/>
      </c>
      <c r="I280" s="52" t="str">
        <f>IF(ISBLANK(VLOOKUP(TRIM(B280),ALL!$B$1:$U$1591,6,FALSE)),"",IF(ISERROR(VLOOKUP(TRIM(B280),ALL!$B$1:$U$1591,6,FALSE))," ", VLOOKUP(TRIM(B280),ALL!$B$1:$U$1591,6,FALSE)))</f>
        <v/>
      </c>
      <c r="J280" s="52" t="str">
        <f>IF(ISBLANK(VLOOKUP(TRIM(B280),ALL!$B$1:$U$1591,7,FALSE)),"",IF(ISERROR(VLOOKUP(TRIM(B280),ALL!$B$1:$U$1591,7,FALSE))," ",VLOOKUP(TRIM(B280),ALL!$B$1:$U$1591,7,FALSE)))</f>
        <v/>
      </c>
      <c r="K280" s="52">
        <f>IF(ISBLANK(VLOOKUP(TRIM(B280),ALL!$B$1:$U$1591,8,FALSE)),"",IF(ISERROR(VLOOKUP(TRIM(B280),ALL!$B$1:$U$1591,8,FALSE))," ",VLOOKUP(TRIM(B280),ALL!$B$1:$U$1591,8,FALSE)))</f>
        <v>0</v>
      </c>
      <c r="L280" s="52" t="str">
        <f>IF(ISBLANK(VLOOKUP(TRIM(B280),ALL!$B$1:$U$1591,9,FALSE)),"",IF(ISERROR(VLOOKUP(TRIM(B280),ALL!$B$1:$U$1591,9,FALSE))," ",VLOOKUP(TRIM(B280),ALL!$B$1:$U$1591,9,FALSE)))</f>
        <v/>
      </c>
      <c r="M280" s="52">
        <f>IF(ISBLANK(VLOOKUP(TRIM(B280),ALL!$B$1:$U$1591,10,FALSE)),"",IF(ISERROR(VLOOKUP(TRIM(B280),ALL!$B$1:$U$1591,10,FALSE))," ",VLOOKUP(TRIM(B280),ALL!$B$1:$U$1591,10,FALSE)))</f>
        <v>0</v>
      </c>
      <c r="N280"/>
      <c r="O280"/>
      <c r="P280"/>
      <c r="Q280"/>
      <c r="R280"/>
      <c r="S280"/>
      <c r="AA280"/>
      <c r="AB280"/>
    </row>
    <row r="281" spans="1:33">
      <c r="A281" s="52" t="str">
        <f>IF(ISERROR(VLOOKUP(TRIM(B281),ALL!$B$1:$T$1591,3,FALSE)),"(unc)",VLOOKUP(TRIM(B281),ALL!$B$1:$T$1591,3,FALSE))</f>
        <v>HB</v>
      </c>
      <c r="B281" s="215" t="s">
        <v>5787</v>
      </c>
      <c r="C281" s="11" t="s">
        <v>7090</v>
      </c>
      <c r="D281" s="85">
        <f>VLOOKUP(TRIM(B281),BirthdateDraft!$B$1:$O$5859,2,FALSE)</f>
        <v>34360</v>
      </c>
      <c r="E281" s="86" t="str">
        <f>VLOOKUP(TRIM(B281),BirthdateDraft!$B$1:$O$9859,3,FALSE)</f>
        <v>16/3</v>
      </c>
      <c r="F281" s="52" t="str">
        <f>IF(ISERROR(VLOOKUP(TRIM(B281),ALL!$B$1:$T$1591,2,FALSE)),"",IF(ISERROR(VLOOKUP(TRIM(B281),ALL!$B$1:$T$1591,2,FALSE))," ",VLOOKUP(TRIM(B281),ALL!$B$1:$T$1591,2,FALSE)))</f>
        <v>ARN</v>
      </c>
      <c r="G281" s="52" t="str">
        <f>IF(ISBLANK(VLOOKUP(TRIM(B281),ALL!$B$1:$U$1591,4,FALSE)),"",IF(ISERROR(VLOOKUP(TRIM(B281),ALL!$B$1:$U$1591,4,FALSE))," ",VLOOKUP(TRIM(B281),ALL!$B$1:$U$1591,4,FALSE)))</f>
        <v/>
      </c>
      <c r="H281" s="52" t="str">
        <f>IF(ISBLANK(VLOOKUP(TRIM(B281),ALL!$B$1:$U$1591,5,FALSE)),"",IF(ISERROR(VLOOKUP(TRIM(B281),ALL!$B$1:$U$1591,5,FALSE))," ",VLOOKUP(TRIM(B281),ALL!$B$1:$U$1591,5,FALSE)))</f>
        <v/>
      </c>
      <c r="I281" s="52" t="str">
        <f>IF(ISBLANK(VLOOKUP(TRIM(B281),ALL!$B$1:$U$1591,6,FALSE)),"",IF(ISERROR(VLOOKUP(TRIM(B281),ALL!$B$1:$U$1591,6,FALSE))," ", VLOOKUP(TRIM(B281),ALL!$B$1:$U$1591,6,FALSE)))</f>
        <v/>
      </c>
      <c r="J281" s="52" t="str">
        <f>IF(ISBLANK(VLOOKUP(TRIM(B281),ALL!$B$1:$U$1591,7,FALSE)),"",IF(ISERROR(VLOOKUP(TRIM(B281),ALL!$B$1:$U$1591,7,FALSE))," ",VLOOKUP(TRIM(B281),ALL!$B$1:$U$1591,7,FALSE)))</f>
        <v/>
      </c>
      <c r="K281" s="52">
        <f>IF(ISBLANK(VLOOKUP(TRIM(B281),ALL!$B$1:$U$1591,8,FALSE)),"",IF(ISERROR(VLOOKUP(TRIM(B281),ALL!$B$1:$U$1591,8,FALSE))," ",VLOOKUP(TRIM(B281),ALL!$B$1:$U$1591,8,FALSE)))</f>
        <v>0</v>
      </c>
      <c r="L281" s="52" t="str">
        <f>IF(ISBLANK(VLOOKUP(TRIM(B281),ALL!$B$1:$U$1591,9,FALSE)),"",IF(ISERROR(VLOOKUP(TRIM(B281),ALL!$B$1:$U$1591,9,FALSE))," ",VLOOKUP(TRIM(B281),ALL!$B$1:$U$1591,9,FALSE)))</f>
        <v/>
      </c>
      <c r="M281" s="52">
        <f>IF(ISBLANK(VLOOKUP(TRIM(B281),ALL!$B$1:$U$1591,10,FALSE)),"",IF(ISERROR(VLOOKUP(TRIM(B281),ALL!$B$1:$U$1591,10,FALSE))," ",VLOOKUP(TRIM(B281),ALL!$B$1:$U$1591,10,FALSE)))</f>
        <v>2</v>
      </c>
      <c r="N281"/>
      <c r="O281"/>
      <c r="P281"/>
      <c r="Q281"/>
      <c r="R281"/>
      <c r="S281"/>
      <c r="AA281"/>
      <c r="AB281"/>
    </row>
    <row r="282" spans="1:33" ht="15">
      <c r="A282" s="52" t="str">
        <f>IF(ISERROR(VLOOKUP(TRIM(B282),ALL!$B$1:$T$1591,3,FALSE)),"(unc)",VLOOKUP(TRIM(B282),ALL!$B$1:$T$1591,3,FALSE))</f>
        <v>HB</v>
      </c>
      <c r="B282" s="417" t="s">
        <v>7756</v>
      </c>
      <c r="C282" s="11" t="s">
        <v>7090</v>
      </c>
      <c r="D282" s="85">
        <f>VLOOKUP(TRIM(B282),BirthdateDraft!$B$1:$O$5859,2,FALSE)</f>
        <v>34928</v>
      </c>
      <c r="E282" s="86" t="str">
        <f>VLOOKUP(TRIM(B282),BirthdateDraft!$B$1:$O$9859,3,FALSE)</f>
        <v>19/FA</v>
      </c>
      <c r="F282" s="52" t="str">
        <f>IF(ISERROR(VLOOKUP(TRIM(B282),ALL!$B$1:$T$1591,2,FALSE)),"",IF(ISERROR(VLOOKUP(TRIM(B282),ALL!$B$1:$T$1591,2,FALSE))," ",VLOOKUP(TRIM(B282),ALL!$B$1:$T$1591,2,FALSE)))</f>
        <v>MIA</v>
      </c>
      <c r="G282" s="52" t="str">
        <f>IF(ISBLANK(VLOOKUP(TRIM(B282),ALL!$B$1:$U$1591,4,FALSE)),"",IF(ISERROR(VLOOKUP(TRIM(B282),ALL!$B$1:$U$1591,4,FALSE))," ",VLOOKUP(TRIM(B282),ALL!$B$1:$U$1591,4,FALSE)))</f>
        <v/>
      </c>
      <c r="H282" s="52" t="str">
        <f>IF(ISBLANK(VLOOKUP(TRIM(B282),ALL!$B$1:$U$1591,5,FALSE)),"",IF(ISERROR(VLOOKUP(TRIM(B282),ALL!$B$1:$U$1591,5,FALSE))," ",VLOOKUP(TRIM(B282),ALL!$B$1:$U$1591,5,FALSE)))</f>
        <v/>
      </c>
      <c r="I282" s="52" t="str">
        <f>IF(ISBLANK(VLOOKUP(TRIM(B282),ALL!$B$1:$U$1591,6,FALSE)),"",IF(ISERROR(VLOOKUP(TRIM(B282),ALL!$B$1:$U$1591,6,FALSE))," ", VLOOKUP(TRIM(B282),ALL!$B$1:$U$1591,6,FALSE)))</f>
        <v/>
      </c>
      <c r="J282" s="52" t="str">
        <f>IF(ISBLANK(VLOOKUP(TRIM(B282),ALL!$B$1:$U$1591,7,FALSE)),"",IF(ISERROR(VLOOKUP(TRIM(B282),ALL!$B$1:$U$1591,7,FALSE))," ",VLOOKUP(TRIM(B282),ALL!$B$1:$U$1591,7,FALSE)))</f>
        <v/>
      </c>
      <c r="K282" s="52">
        <f>IF(ISBLANK(VLOOKUP(TRIM(B282),ALL!$B$1:$U$1591,8,FALSE)),"",IF(ISERROR(VLOOKUP(TRIM(B282),ALL!$B$1:$U$1591,8,FALSE))," ",VLOOKUP(TRIM(B282),ALL!$B$1:$U$1591,8,FALSE)))</f>
        <v>0</v>
      </c>
      <c r="L282" s="52" t="str">
        <f>IF(ISBLANK(VLOOKUP(TRIM(B282),ALL!$B$1:$U$1591,9,FALSE)),"",IF(ISERROR(VLOOKUP(TRIM(B282),ALL!$B$1:$U$1591,9,FALSE))," ",VLOOKUP(TRIM(B282),ALL!$B$1:$U$1591,9,FALSE)))</f>
        <v/>
      </c>
      <c r="M282" s="52">
        <f>IF(ISBLANK(VLOOKUP(TRIM(B282),ALL!$B$1:$U$1591,10,FALSE)),"",IF(ISERROR(VLOOKUP(TRIM(B282),ALL!$B$1:$U$1591,10,FALSE))," ",VLOOKUP(TRIM(B282),ALL!$B$1:$U$1591,10,FALSE)))</f>
        <v>0</v>
      </c>
      <c r="N282"/>
      <c r="O282"/>
      <c r="P282"/>
      <c r="Q282"/>
      <c r="R282"/>
      <c r="S282"/>
      <c r="AA282"/>
      <c r="AB282"/>
    </row>
    <row r="283" spans="1:33">
      <c r="A283" s="52" t="str">
        <f>IF(ISERROR(VLOOKUP(TRIM(B283),ALL!$B$1:$T$1591,3,FALSE)),"(unc)",VLOOKUP(TRIM(B283),ALL!$B$1:$T$1591,3,FALSE))</f>
        <v>HB FB</v>
      </c>
      <c r="B283" s="446" t="s">
        <v>6902</v>
      </c>
      <c r="C283" s="11" t="s">
        <v>7090</v>
      </c>
      <c r="D283" s="85">
        <f>VLOOKUP(TRIM(B283),BirthdateDraft!$B$1:$O$5859,2,FALSE)</f>
        <v>35055</v>
      </c>
      <c r="E283" s="86" t="str">
        <f>VLOOKUP(TRIM(B283),BirthdateDraft!$B$1:$O$9859,3,FALSE)</f>
        <v>18/4</v>
      </c>
      <c r="F283" s="52" t="str">
        <f>IF(ISERROR(VLOOKUP(TRIM(B283),ALL!$B$1:$T$1591,2,FALSE)),"",IF(ISERROR(VLOOKUP(TRIM(B283),ALL!$B$1:$T$1591,2,FALSE))," ",VLOOKUP(TRIM(B283),ALL!$B$1:$T$1591,2,FALSE)))</f>
        <v>MIA</v>
      </c>
      <c r="G283" s="52" t="str">
        <f>IF(ISBLANK(VLOOKUP(TRIM(B283),ALL!$B$1:$U$1591,4,FALSE)),"",IF(ISERROR(VLOOKUP(TRIM(B283),ALL!$B$1:$U$1591,4,FALSE))," ",VLOOKUP(TRIM(B283),ALL!$B$1:$U$1591,4,FALSE)))</f>
        <v/>
      </c>
      <c r="H283" s="52" t="str">
        <f>IF(ISBLANK(VLOOKUP(TRIM(B283),ALL!$B$1:$U$1591,5,FALSE)),"",IF(ISERROR(VLOOKUP(TRIM(B283),ALL!$B$1:$U$1591,5,FALSE))," ",VLOOKUP(TRIM(B283),ALL!$B$1:$U$1591,5,FALSE)))</f>
        <v/>
      </c>
      <c r="I283" s="52" t="str">
        <f>IF(ISBLANK(VLOOKUP(TRIM(B283),ALL!$B$1:$U$1591,6,FALSE)),"",IF(ISERROR(VLOOKUP(TRIM(B283),ALL!$B$1:$U$1591,6,FALSE))," ", VLOOKUP(TRIM(B283),ALL!$B$1:$U$1591,6,FALSE)))</f>
        <v/>
      </c>
      <c r="J283" s="52" t="str">
        <f>IF(ISBLANK(VLOOKUP(TRIM(B283),ALL!$B$1:$U$1591,7,FALSE)),"",IF(ISERROR(VLOOKUP(TRIM(B283),ALL!$B$1:$U$1591,7,FALSE))," ",VLOOKUP(TRIM(B283),ALL!$B$1:$U$1591,7,FALSE)))</f>
        <v/>
      </c>
      <c r="K283" s="52">
        <f>IF(ISBLANK(VLOOKUP(TRIM(B283),ALL!$B$1:$U$1591,8,FALSE)),"",IF(ISERROR(VLOOKUP(TRIM(B283),ALL!$B$1:$U$1591,8,FALSE))," ",VLOOKUP(TRIM(B283),ALL!$B$1:$U$1591,8,FALSE)))</f>
        <v>0</v>
      </c>
      <c r="L283" s="52" t="str">
        <f>IF(ISBLANK(VLOOKUP(TRIM(B283),ALL!$B$1:$U$1591,9,FALSE)),"",IF(ISERROR(VLOOKUP(TRIM(B283),ALL!$B$1:$U$1591,9,FALSE))," ",VLOOKUP(TRIM(B283),ALL!$B$1:$U$1591,9,FALSE)))</f>
        <v/>
      </c>
      <c r="M283" s="52">
        <f>IF(ISBLANK(VLOOKUP(TRIM(B283),ALL!$B$1:$U$1591,10,FALSE)),"",IF(ISERROR(VLOOKUP(TRIM(B283),ALL!$B$1:$U$1591,10,FALSE))," ",VLOOKUP(TRIM(B283),ALL!$B$1:$U$1591,10,FALSE)))</f>
        <v>4</v>
      </c>
      <c r="N283"/>
      <c r="O283"/>
      <c r="P283"/>
      <c r="Q283"/>
      <c r="R283"/>
      <c r="S283"/>
      <c r="AA283"/>
      <c r="AB283"/>
    </row>
    <row r="284" spans="1:33">
      <c r="A284" s="52"/>
      <c r="B284" s="428"/>
      <c r="C284" s="11"/>
      <c r="D284" s="85"/>
      <c r="E284" s="86"/>
      <c r="F284" s="52"/>
      <c r="G284" s="52"/>
      <c r="H284" s="52"/>
      <c r="I284" s="52"/>
      <c r="J284" s="52"/>
      <c r="K284" s="52"/>
      <c r="L284" s="52"/>
      <c r="M284" s="52"/>
      <c r="N284"/>
      <c r="O284"/>
      <c r="P284"/>
      <c r="Q284"/>
      <c r="R284"/>
      <c r="S284"/>
      <c r="AA284"/>
      <c r="AB284"/>
    </row>
    <row r="285" spans="1:33">
      <c r="A285" s="52" t="str">
        <f>IF(ISERROR(VLOOKUP(TRIM(B285),ALL!$B$1:$T$1591,3,FALSE)),"(unc)",VLOOKUP(TRIM(B285),ALL!$B$1:$T$1591,3,FALSE))</f>
        <v>WR PR</v>
      </c>
      <c r="B285" s="215" t="s">
        <v>3711</v>
      </c>
      <c r="C285" s="11" t="s">
        <v>7090</v>
      </c>
      <c r="D285" s="85">
        <f>VLOOKUP(TRIM(B285),BirthdateDraft!$B$1:$O$5859,2,FALSE)</f>
        <v>35534</v>
      </c>
      <c r="E285" s="86" t="str">
        <f>VLOOKUP(TRIM(B285),BirthdateDraft!$B$1:$O$9859,3,FALSE)</f>
        <v>18/1 (24)</v>
      </c>
      <c r="F285" s="52" t="str">
        <f>IF(ISERROR(VLOOKUP(TRIM(B285),ALL!$B$1:$T$1591,2,FALSE)),"",IF(ISERROR(VLOOKUP(TRIM(B285),ALL!$B$1:$T$1591,2,FALSE))," ",VLOOKUP(TRIM(B285),ALL!$B$1:$T$1591,2,FALSE)))</f>
        <v>CAN</v>
      </c>
      <c r="G285" s="52" t="str">
        <f>IF(ISBLANK(VLOOKUP(TRIM(B285),ALL!$B$1:$U$1591,4,FALSE)),"",IF(ISERROR(VLOOKUP(TRIM(B285),ALL!$B$1:$U$1591,4,FALSE))," ",VLOOKUP(TRIM(B285),ALL!$B$1:$U$1591,4,FALSE)))</f>
        <v/>
      </c>
      <c r="H285" s="52" t="str">
        <f>IF(ISBLANK(VLOOKUP(TRIM(B285),ALL!$B$1:$U$1591,5,FALSE)),"",IF(ISERROR(VLOOKUP(TRIM(B285),ALL!$B$1:$U$1591,5,FALSE))," ",VLOOKUP(TRIM(B285),ALL!$B$1:$U$1591,5,FALSE)))</f>
        <v/>
      </c>
      <c r="I285" s="52" t="str">
        <f>IF(ISBLANK(VLOOKUP(TRIM(B285),ALL!$B$1:$U$1591,6,FALSE)),"",IF(ISERROR(VLOOKUP(TRIM(B285),ALL!$B$1:$U$1591,6,FALSE))," ", VLOOKUP(TRIM(B285),ALL!$B$1:$U$1591,6,FALSE)))</f>
        <v/>
      </c>
      <c r="J285" s="52" t="str">
        <f>IF(ISBLANK(VLOOKUP(TRIM(B285),ALL!$B$1:$U$1591,7,FALSE)),"",IF(ISERROR(VLOOKUP(TRIM(B285),ALL!$B$1:$U$1591,7,FALSE))," ",VLOOKUP(TRIM(B285),ALL!$B$1:$U$1591,7,FALSE)))</f>
        <v/>
      </c>
      <c r="K285" s="52" t="str">
        <f>IF(ISBLANK(VLOOKUP(TRIM(B285),ALL!$B$1:$U$1591,8,FALSE)),"",IF(ISERROR(VLOOKUP(TRIM(B285),ALL!$B$1:$U$1591,8,FALSE))," ",VLOOKUP(TRIM(B285),ALL!$B$1:$U$1591,8,FALSE)))</f>
        <v/>
      </c>
      <c r="L285" s="52" t="str">
        <f>IF(ISBLANK(VLOOKUP(TRIM(B285),ALL!$B$1:$U$1591,9,FALSE)),"",IF(ISERROR(VLOOKUP(TRIM(B285),ALL!$B$1:$U$1591,9,FALSE))," ",VLOOKUP(TRIM(B285),ALL!$B$1:$U$1591,9,FALSE)))</f>
        <v/>
      </c>
      <c r="M285" s="52" t="str">
        <f>IF(ISBLANK(VLOOKUP(TRIM(B285),ALL!$B$1:$U$1591,10,FALSE)),"",IF(ISERROR(VLOOKUP(TRIM(B285),ALL!$B$1:$U$1591,10,FALSE))," ",VLOOKUP(TRIM(B285),ALL!$B$1:$U$1591,10,FALSE)))</f>
        <v/>
      </c>
      <c r="N285"/>
      <c r="O285"/>
      <c r="P285"/>
      <c r="Q285"/>
      <c r="R285"/>
      <c r="S285"/>
      <c r="AA285"/>
      <c r="AB285"/>
    </row>
    <row r="286" spans="1:33">
      <c r="A286" s="52" t="str">
        <f>IF(ISERROR(VLOOKUP(TRIM(B286),ALL!$B$1:$T$1591,3,FALSE)),"(unc)",VLOOKUP(TRIM(B286),ALL!$B$1:$T$1591,3,FALSE))</f>
        <v>WR</v>
      </c>
      <c r="B286" s="215" t="s">
        <v>5835</v>
      </c>
      <c r="C286" s="11" t="s">
        <v>7090</v>
      </c>
      <c r="D286" s="85">
        <f>VLOOKUP(TRIM(B286),BirthdateDraft!$B$1:$O$5859,2,FALSE)</f>
        <v>34098</v>
      </c>
      <c r="E286" s="86" t="str">
        <f>VLOOKUP(TRIM(B286),BirthdateDraft!$B$1:$O$9859,3,FALSE)</f>
        <v>16/FA</v>
      </c>
      <c r="F286" s="52" t="str">
        <f>IF(ISERROR(VLOOKUP(TRIM(B286),ALL!$B$1:$T$1591,2,FALSE)),"",IF(ISERROR(VLOOKUP(TRIM(B286),ALL!$B$1:$T$1591,2,FALSE))," ",VLOOKUP(TRIM(B286),ALL!$B$1:$T$1591,2,FALSE)))</f>
        <v>NYA</v>
      </c>
      <c r="G286" s="52" t="str">
        <f>IF(ISBLANK(VLOOKUP(TRIM(B286),ALL!$B$1:$U$1591,4,FALSE)),"",IF(ISERROR(VLOOKUP(TRIM(B286),ALL!$B$1:$U$1591,4,FALSE))," ",VLOOKUP(TRIM(B286),ALL!$B$1:$U$1591,4,FALSE)))</f>
        <v/>
      </c>
      <c r="H286" s="52" t="str">
        <f>IF(ISBLANK(VLOOKUP(TRIM(B286),ALL!$B$1:$U$1591,5,FALSE)),"",IF(ISERROR(VLOOKUP(TRIM(B286),ALL!$B$1:$U$1591,5,FALSE))," ",VLOOKUP(TRIM(B286),ALL!$B$1:$U$1591,5,FALSE)))</f>
        <v/>
      </c>
      <c r="I286" s="52" t="str">
        <f>IF(ISBLANK(VLOOKUP(TRIM(B286),ALL!$B$1:$U$1591,6,FALSE)),"",IF(ISERROR(VLOOKUP(TRIM(B286),ALL!$B$1:$U$1591,6,FALSE))," ", VLOOKUP(TRIM(B286),ALL!$B$1:$U$1591,6,FALSE)))</f>
        <v/>
      </c>
      <c r="J286" s="52" t="str">
        <f>IF(ISBLANK(VLOOKUP(TRIM(B286),ALL!$B$1:$U$1591,7,FALSE)),"",IF(ISERROR(VLOOKUP(TRIM(B286),ALL!$B$1:$U$1591,7,FALSE))," ",VLOOKUP(TRIM(B286),ALL!$B$1:$U$1591,7,FALSE)))</f>
        <v/>
      </c>
      <c r="K286" s="52" t="str">
        <f>IF(ISBLANK(VLOOKUP(TRIM(B286),ALL!$B$1:$U$1591,8,FALSE)),"",IF(ISERROR(VLOOKUP(TRIM(B286),ALL!$B$1:$U$1591,8,FALSE))," ",VLOOKUP(TRIM(B286),ALL!$B$1:$U$1591,8,FALSE)))</f>
        <v/>
      </c>
      <c r="L286" s="52" t="str">
        <f>IF(ISBLANK(VLOOKUP(TRIM(B286),ALL!$B$1:$U$1591,9,FALSE)),"",IF(ISERROR(VLOOKUP(TRIM(B286),ALL!$B$1:$U$1591,9,FALSE))," ",VLOOKUP(TRIM(B286),ALL!$B$1:$U$1591,9,FALSE)))</f>
        <v/>
      </c>
      <c r="M286" s="52" t="str">
        <f>IF(ISBLANK(VLOOKUP(TRIM(B286),ALL!$B$1:$U$1591,10,FALSE)),"",IF(ISERROR(VLOOKUP(TRIM(B286),ALL!$B$1:$U$1591,10,FALSE))," ",VLOOKUP(TRIM(B286),ALL!$B$1:$U$1591,10,FALSE)))</f>
        <v/>
      </c>
      <c r="N286"/>
      <c r="O286"/>
      <c r="P286"/>
      <c r="Q286"/>
      <c r="R286"/>
      <c r="S286"/>
      <c r="AA286"/>
      <c r="AB286"/>
    </row>
    <row r="287" spans="1:33">
      <c r="A287" s="52" t="str">
        <f>IF(ISERROR(VLOOKUP(TRIM(B287),ALL!$B$1:$T$1591,3,FALSE)),"(unc)",VLOOKUP(TRIM(B287),ALL!$B$1:$T$1591,3,FALSE))</f>
        <v>WR PR</v>
      </c>
      <c r="B287" s="215" t="s">
        <v>3361</v>
      </c>
      <c r="C287" s="11" t="s">
        <v>7090</v>
      </c>
      <c r="D287" s="85">
        <f>VLOOKUP(TRIM(B287),BirthdateDraft!$B$1:$O$5859,2,FALSE)</f>
        <v>32357</v>
      </c>
      <c r="E287" s="86" t="str">
        <f>VLOOKUP(TRIM(B287),BirthdateDraft!$B$1:$O$9859,3,FALSE)</f>
        <v>10/2</v>
      </c>
      <c r="F287" s="52" t="str">
        <f>IF(ISERROR(VLOOKUP(TRIM(B287),ALL!$B$1:$T$1591,2,FALSE)),"",IF(ISERROR(VLOOKUP(TRIM(B287),ALL!$B$1:$T$1591,2,FALSE))," ",VLOOKUP(TRIM(B287),ALL!$B$1:$T$1591,2,FALSE)))</f>
        <v>NYN</v>
      </c>
      <c r="G287" s="52" t="str">
        <f>IF(ISBLANK(VLOOKUP(TRIM(B287),ALL!$B$1:$U$1591,4,FALSE)),"",IF(ISERROR(VLOOKUP(TRIM(B287),ALL!$B$1:$U$1591,4,FALSE))," ",VLOOKUP(TRIM(B287),ALL!$B$1:$U$1591,4,FALSE)))</f>
        <v/>
      </c>
      <c r="H287" s="52" t="str">
        <f>IF(ISBLANK(VLOOKUP(TRIM(B287),ALL!$B$1:$U$1591,5,FALSE)),"",IF(ISERROR(VLOOKUP(TRIM(B287),ALL!$B$1:$U$1591,5,FALSE))," ",VLOOKUP(TRIM(B287),ALL!$B$1:$U$1591,5,FALSE)))</f>
        <v/>
      </c>
      <c r="I287" s="52" t="str">
        <f>IF(ISBLANK(VLOOKUP(TRIM(B287),ALL!$B$1:$U$1591,6,FALSE)),"",IF(ISERROR(VLOOKUP(TRIM(B287),ALL!$B$1:$U$1591,6,FALSE))," ", VLOOKUP(TRIM(B287),ALL!$B$1:$U$1591,6,FALSE)))</f>
        <v/>
      </c>
      <c r="J287" s="52" t="str">
        <f>IF(ISBLANK(VLOOKUP(TRIM(B287),ALL!$B$1:$U$1591,7,FALSE)),"",IF(ISERROR(VLOOKUP(TRIM(B287),ALL!$B$1:$U$1591,7,FALSE))," ",VLOOKUP(TRIM(B287),ALL!$B$1:$U$1591,7,FALSE)))</f>
        <v/>
      </c>
      <c r="K287" s="52" t="str">
        <f>IF(ISBLANK(VLOOKUP(TRIM(B287),ALL!$B$1:$U$1591,8,FALSE)),"",IF(ISERROR(VLOOKUP(TRIM(B287),ALL!$B$1:$U$1591,8,FALSE))," ",VLOOKUP(TRIM(B287),ALL!$B$1:$U$1591,8,FALSE)))</f>
        <v/>
      </c>
      <c r="L287" s="52" t="str">
        <f>IF(ISBLANK(VLOOKUP(TRIM(B287),ALL!$B$1:$U$1591,9,FALSE)),"",IF(ISERROR(VLOOKUP(TRIM(B287),ALL!$B$1:$U$1591,9,FALSE))," ",VLOOKUP(TRIM(B287),ALL!$B$1:$U$1591,9,FALSE)))</f>
        <v/>
      </c>
      <c r="M287" s="52" t="str">
        <f>IF(ISBLANK(VLOOKUP(TRIM(B287),ALL!$B$1:$U$1591,10,FALSE)),"",IF(ISERROR(VLOOKUP(TRIM(B287),ALL!$B$1:$U$1591,10,FALSE))," ",VLOOKUP(TRIM(B287),ALL!$B$1:$U$1591,10,FALSE)))</f>
        <v/>
      </c>
      <c r="N287"/>
      <c r="O287"/>
      <c r="P287"/>
      <c r="Q287"/>
      <c r="R287"/>
      <c r="S287"/>
      <c r="AA287"/>
      <c r="AB287"/>
    </row>
    <row r="288" spans="1:33">
      <c r="A288" s="52" t="str">
        <f>IF(ISERROR(VLOOKUP(TRIM(B288),ALL!$B$1:$T$1591,3,FALSE)),"(unc)",VLOOKUP(TRIM(B288),ALL!$B$1:$T$1591,3,FALSE))</f>
        <v>WR</v>
      </c>
      <c r="B288" s="215" t="s">
        <v>6393</v>
      </c>
      <c r="C288" s="11" t="s">
        <v>7090</v>
      </c>
      <c r="D288" s="85">
        <f>VLOOKUP(TRIM(B288),BirthdateDraft!$B$1:$O$5859,2,FALSE)</f>
        <v>34710</v>
      </c>
      <c r="E288" s="86" t="str">
        <f>VLOOKUP(TRIM(B288),BirthdateDraft!$B$1:$O$9859,3,FALSE)</f>
        <v>17/1 (5)</v>
      </c>
      <c r="F288" s="52" t="str">
        <f>IF(ISERROR(VLOOKUP(TRIM(B288),ALL!$B$1:$T$1591,2,FALSE)),"",IF(ISERROR(VLOOKUP(TRIM(B288),ALL!$B$1:$T$1591,2,FALSE))," ",VLOOKUP(TRIM(B288),ALL!$B$1:$T$1591,2,FALSE)))</f>
        <v>TNA</v>
      </c>
      <c r="G288" s="52" t="str">
        <f>IF(ISBLANK(VLOOKUP(TRIM(B288),ALL!$B$1:$U$1591,4,FALSE)),"",IF(ISERROR(VLOOKUP(TRIM(B288),ALL!$B$1:$U$1591,4,FALSE))," ",VLOOKUP(TRIM(B288),ALL!$B$1:$U$1591,4,FALSE)))</f>
        <v/>
      </c>
      <c r="H288" s="52" t="str">
        <f>IF(ISBLANK(VLOOKUP(TRIM(B288),ALL!$B$1:$U$1591,5,FALSE)),"",IF(ISERROR(VLOOKUP(TRIM(B288),ALL!$B$1:$U$1591,5,FALSE))," ",VLOOKUP(TRIM(B288),ALL!$B$1:$U$1591,5,FALSE)))</f>
        <v/>
      </c>
      <c r="I288" s="52" t="str">
        <f>IF(ISBLANK(VLOOKUP(TRIM(B288),ALL!$B$1:$U$1591,6,FALSE)),"",IF(ISERROR(VLOOKUP(TRIM(B288),ALL!$B$1:$U$1591,6,FALSE))," ", VLOOKUP(TRIM(B288),ALL!$B$1:$U$1591,6,FALSE)))</f>
        <v/>
      </c>
      <c r="J288" s="52" t="str">
        <f>IF(ISBLANK(VLOOKUP(TRIM(B288),ALL!$B$1:$U$1591,7,FALSE)),"",IF(ISERROR(VLOOKUP(TRIM(B288),ALL!$B$1:$U$1591,7,FALSE))," ",VLOOKUP(TRIM(B288),ALL!$B$1:$U$1591,7,FALSE)))</f>
        <v/>
      </c>
      <c r="K288" s="52" t="str">
        <f>IF(ISBLANK(VLOOKUP(TRIM(B288),ALL!$B$1:$U$1591,8,FALSE)),"",IF(ISERROR(VLOOKUP(TRIM(B288),ALL!$B$1:$U$1591,8,FALSE))," ",VLOOKUP(TRIM(B288),ALL!$B$1:$U$1591,8,FALSE)))</f>
        <v/>
      </c>
      <c r="L288" s="52" t="str">
        <f>IF(ISBLANK(VLOOKUP(TRIM(B288),ALL!$B$1:$U$1591,9,FALSE)),"",IF(ISERROR(VLOOKUP(TRIM(B288),ALL!$B$1:$U$1591,9,FALSE))," ",VLOOKUP(TRIM(B288),ALL!$B$1:$U$1591,9,FALSE)))</f>
        <v/>
      </c>
      <c r="M288" s="52" t="str">
        <f>IF(ISBLANK(VLOOKUP(TRIM(B288),ALL!$B$1:$U$1591,10,FALSE)),"",IF(ISERROR(VLOOKUP(TRIM(B288),ALL!$B$1:$U$1591,10,FALSE))," ",VLOOKUP(TRIM(B288),ALL!$B$1:$U$1591,10,FALSE)))</f>
        <v/>
      </c>
      <c r="N288"/>
      <c r="O288"/>
      <c r="P288"/>
      <c r="Q288"/>
      <c r="R288"/>
      <c r="S288"/>
      <c r="AA288"/>
      <c r="AB288"/>
    </row>
    <row r="289" spans="1:46" ht="15">
      <c r="A289" s="52" t="str">
        <f>IF(ISERROR(VLOOKUP(TRIM(B289),ALL!$B$1:$T$1591,3,FALSE)),"(unc)",VLOOKUP(TRIM(B289),ALL!$B$1:$T$1591,3,FALSE))</f>
        <v>WR</v>
      </c>
      <c r="B289" s="407" t="s">
        <v>7724</v>
      </c>
      <c r="C289" s="11" t="s">
        <v>7090</v>
      </c>
      <c r="D289" s="85">
        <f>VLOOKUP(TRIM(B289),BirthdateDraft!$B$1:$O$5859,2,FALSE)</f>
        <v>35430</v>
      </c>
      <c r="E289" s="86" t="str">
        <f>VLOOKUP(TRIM(B289),BirthdateDraft!$B$1:$O$9859,3,FALSE)</f>
        <v>19/2</v>
      </c>
      <c r="F289" s="52" t="str">
        <f>IF(ISERROR(VLOOKUP(TRIM(B289),ALL!$B$1:$T$1591,2,FALSE)),"",IF(ISERROR(VLOOKUP(TRIM(B289),ALL!$B$1:$T$1591,2,FALSE))," ",VLOOKUP(TRIM(B289),ALL!$B$1:$T$1591,2,FALSE)))</f>
        <v>PHN</v>
      </c>
      <c r="G289" s="52"/>
      <c r="H289" s="52"/>
      <c r="I289" s="52"/>
      <c r="J289" s="52"/>
      <c r="K289" s="52"/>
      <c r="L289" s="52"/>
      <c r="M289" s="52"/>
      <c r="N289"/>
      <c r="O289"/>
      <c r="P289"/>
      <c r="Q289"/>
      <c r="R289"/>
      <c r="S289"/>
      <c r="AA289"/>
      <c r="AB289"/>
    </row>
    <row r="290" spans="1:46">
      <c r="A290" s="52" t="str">
        <f>IF(ISERROR(VLOOKUP(TRIM(B290),ALL!$B$1:$T$1591,3,FALSE)),"(unc)",VLOOKUP(TRIM(B290),ALL!$B$1:$T$1591,3,FALSE))</f>
        <v>TE</v>
      </c>
      <c r="B290" s="215" t="s">
        <v>6411</v>
      </c>
      <c r="C290" s="11" t="s">
        <v>7090</v>
      </c>
      <c r="D290" s="85">
        <f>VLOOKUP(TRIM(B290),BirthdateDraft!$B$1:$O$5859,2,FALSE)</f>
        <v>34657</v>
      </c>
      <c r="E290" s="86" t="str">
        <f>VLOOKUP(TRIM(B290),BirthdateDraft!$B$1:$O$9859,3,FALSE)</f>
        <v>17/1 (19)</v>
      </c>
      <c r="F290" s="52" t="str">
        <f>IF(ISERROR(VLOOKUP(TRIM(B290),ALL!$B$1:$T$1591,2,FALSE)),"",IF(ISERROR(VLOOKUP(TRIM(B290),ALL!$B$1:$T$1591,2,FALSE))," ",VLOOKUP(TRIM(B290),ALL!$B$1:$T$1591,2,FALSE)))</f>
        <v>TBN</v>
      </c>
      <c r="G290" s="52" t="str">
        <f>IF(ISBLANK(VLOOKUP(TRIM(B290),ALL!$B$1:$U$1591,4,FALSE)),"",IF(ISERROR(VLOOKUP(TRIM(B290),ALL!$B$1:$U$1591,4,FALSE))," ",VLOOKUP(TRIM(B290),ALL!$B$1:$U$1591,4,FALSE)))</f>
        <v/>
      </c>
      <c r="H290" s="52" t="str">
        <f>IF(ISBLANK(VLOOKUP(TRIM(B290),ALL!$B$1:$U$1591,5,FALSE)),"",IF(ISERROR(VLOOKUP(TRIM(B290),ALL!$B$1:$U$1591,5,FALSE))," ",VLOOKUP(TRIM(B290),ALL!$B$1:$U$1591,5,FALSE)))</f>
        <v/>
      </c>
      <c r="I290" s="52" t="str">
        <f>IF(ISBLANK(VLOOKUP(TRIM(B290),ALL!$B$1:$U$1591,6,FALSE)),"",IF(ISERROR(VLOOKUP(TRIM(B290),ALL!$B$1:$U$1591,6,FALSE))," ", VLOOKUP(TRIM(B290),ALL!$B$1:$U$1591,6,FALSE)))</f>
        <v/>
      </c>
      <c r="J290" s="52" t="str">
        <f>IF(ISBLANK(VLOOKUP(TRIM(B290),ALL!$B$1:$U$1591,7,FALSE)),"",IF(ISERROR(VLOOKUP(TRIM(B290),ALL!$B$1:$U$1591,7,FALSE))," ",VLOOKUP(TRIM(B290),ALL!$B$1:$U$1591,7,FALSE)))</f>
        <v/>
      </c>
      <c r="K290" s="52">
        <f>IF(ISBLANK(VLOOKUP(TRIM(B290),ALL!$B$1:$U$1591,8,FALSE)),"",IF(ISERROR(VLOOKUP(TRIM(B290),ALL!$B$1:$U$1591,8,FALSE))," ",VLOOKUP(TRIM(B290),ALL!$B$1:$U$1591,8,FALSE)))</f>
        <v>4</v>
      </c>
      <c r="L290" s="52" t="str">
        <f>IF(ISBLANK(VLOOKUP(TRIM(B290),ALL!$B$1:$U$1591,9,FALSE)),"",IF(ISERROR(VLOOKUP(TRIM(B290),ALL!$B$1:$U$1591,9,FALSE))," ",VLOOKUP(TRIM(B290),ALL!$B$1:$U$1591,9,FALSE)))</f>
        <v/>
      </c>
      <c r="M290" s="52" t="str">
        <f>IF(ISBLANK(VLOOKUP(TRIM(B290),ALL!$B$1:$U$1591,10,FALSE)),"",IF(ISERROR(VLOOKUP(TRIM(B290),ALL!$B$1:$U$1591,10,FALSE))," ",VLOOKUP(TRIM(B290),ALL!$B$1:$U$1591,10,FALSE)))</f>
        <v/>
      </c>
      <c r="N290"/>
      <c r="O290"/>
      <c r="P290"/>
      <c r="Q290"/>
      <c r="R290"/>
      <c r="S290"/>
      <c r="AA290"/>
      <c r="AB290"/>
    </row>
    <row r="291" spans="1:46">
      <c r="A291" s="52" t="str">
        <f>IF(ISERROR(VLOOKUP(TRIM(B291),ALL!$B$1:$T$1591,3,FALSE)),"(unc)",VLOOKUP(TRIM(B291),ALL!$B$1:$T$1591,3,FALSE))</f>
        <v>TE</v>
      </c>
      <c r="B291" s="215" t="s">
        <v>3955</v>
      </c>
      <c r="C291" s="11" t="s">
        <v>7090</v>
      </c>
      <c r="D291" s="85">
        <f>VLOOKUP(TRIM(B291),BirthdateDraft!$B$1:$O$5859,2,FALSE)</f>
        <v>32998</v>
      </c>
      <c r="E291" s="86" t="str">
        <f>VLOOKUP(TRIM(B291),BirthdateDraft!$B$1:$O$9859,3,FALSE)</f>
        <v>13/FA</v>
      </c>
      <c r="F291" s="52" t="str">
        <f>IF(ISERROR(VLOOKUP(TRIM(B291),ALL!$B$1:$T$1591,2,FALSE)),"",IF(ISERROR(VLOOKUP(TRIM(B291),ALL!$B$1:$T$1591,2,FALSE))," ",VLOOKUP(TRIM(B291),ALL!$B$1:$T$1591,2,FALSE)))</f>
        <v>INA</v>
      </c>
      <c r="G291" s="52" t="str">
        <f>IF(ISBLANK(VLOOKUP(TRIM(B291),ALL!$B$1:$U$1591,4,FALSE)),"",IF(ISERROR(VLOOKUP(TRIM(B291),ALL!$B$1:$U$1591,4,FALSE))," ",VLOOKUP(TRIM(B291),ALL!$B$1:$U$1591,4,FALSE)))</f>
        <v/>
      </c>
      <c r="H291" s="52" t="str">
        <f>IF(ISBLANK(VLOOKUP(TRIM(B291),ALL!$B$1:$U$1591,5,FALSE)),"",IF(ISERROR(VLOOKUP(TRIM(B291),ALL!$B$1:$U$1591,5,FALSE))," ",VLOOKUP(TRIM(B291),ALL!$B$1:$U$1591,5,FALSE)))</f>
        <v/>
      </c>
      <c r="I291" s="52" t="str">
        <f>IF(ISBLANK(VLOOKUP(TRIM(B291),ALL!$B$1:$U$1591,6,FALSE)),"",IF(ISERROR(VLOOKUP(TRIM(B291),ALL!$B$1:$U$1591,6,FALSE))," ", VLOOKUP(TRIM(B291),ALL!$B$1:$U$1591,6,FALSE)))</f>
        <v/>
      </c>
      <c r="J291" s="52" t="str">
        <f>IF(ISBLANK(VLOOKUP(TRIM(B291),ALL!$B$1:$U$1591,7,FALSE)),"",IF(ISERROR(VLOOKUP(TRIM(B291),ALL!$B$1:$U$1591,7,FALSE))," ",VLOOKUP(TRIM(B291),ALL!$B$1:$U$1591,7,FALSE)))</f>
        <v/>
      </c>
      <c r="K291" s="52">
        <f>IF(ISBLANK(VLOOKUP(TRIM(B291),ALL!$B$1:$U$1591,8,FALSE)),"",IF(ISERROR(VLOOKUP(TRIM(B291),ALL!$B$1:$U$1591,8,FALSE))," ",VLOOKUP(TRIM(B291),ALL!$B$1:$U$1591,8,FALSE)))</f>
        <v>5</v>
      </c>
      <c r="L291" s="52" t="str">
        <f>IF(ISBLANK(VLOOKUP(TRIM(B291),ALL!$B$1:$U$1591,9,FALSE)),"",IF(ISERROR(VLOOKUP(TRIM(B291),ALL!$B$1:$U$1591,9,FALSE))," ",VLOOKUP(TRIM(B291),ALL!$B$1:$U$1591,9,FALSE)))</f>
        <v/>
      </c>
      <c r="M291" s="52" t="str">
        <f>IF(ISBLANK(VLOOKUP(TRIM(B291),ALL!$B$1:$U$1591,10,FALSE)),"",IF(ISERROR(VLOOKUP(TRIM(B291),ALL!$B$1:$U$1591,10,FALSE))," ",VLOOKUP(TRIM(B291),ALL!$B$1:$U$1591,10,FALSE)))</f>
        <v/>
      </c>
      <c r="N291"/>
      <c r="O291"/>
      <c r="P291"/>
      <c r="Q291"/>
      <c r="R291"/>
      <c r="S291"/>
      <c r="AA291"/>
      <c r="AB291"/>
    </row>
    <row r="292" spans="1:46">
      <c r="A292" s="52" t="str">
        <f>IF(ISERROR(VLOOKUP(TRIM(B292),ALL!$B$1:$T$1591,3,FALSE)),"(unc)",VLOOKUP(TRIM(B292),ALL!$B$1:$T$1591,3,FALSE))</f>
        <v>BB TE</v>
      </c>
      <c r="B292" s="215" t="s">
        <v>6552</v>
      </c>
      <c r="C292" s="11" t="s">
        <v>7090</v>
      </c>
      <c r="D292" s="85">
        <f>VLOOKUP(TRIM(B292),BirthdateDraft!$B$1:$O$5859,2,FALSE)</f>
        <v>34773</v>
      </c>
      <c r="E292" s="86" t="str">
        <f>VLOOKUP(TRIM(B292),BirthdateDraft!$B$1:$O$9859,3,FALSE)</f>
        <v>17/FA</v>
      </c>
      <c r="F292" s="52" t="str">
        <f>IF(ISERROR(VLOOKUP(TRIM(B292),ALL!$B$1:$T$1591,2,FALSE)),"",IF(ISERROR(VLOOKUP(TRIM(B292),ALL!$B$1:$T$1591,2,FALSE))," ",VLOOKUP(TRIM(B292),ALL!$B$1:$T$1591,2,FALSE)))</f>
        <v>CLA</v>
      </c>
      <c r="G292" s="52" t="str">
        <f>IF(ISBLANK(VLOOKUP(TRIM(B292),ALL!$B$1:$U$1591,4,FALSE)),"",IF(ISERROR(VLOOKUP(TRIM(B292),ALL!$B$1:$U$1591,4,FALSE))," ",VLOOKUP(TRIM(B292),ALL!$B$1:$U$1591,4,FALSE)))</f>
        <v/>
      </c>
      <c r="H292" s="52" t="str">
        <f>IF(ISBLANK(VLOOKUP(TRIM(B292),ALL!$B$1:$U$1591,5,FALSE)),"",IF(ISERROR(VLOOKUP(TRIM(B292),ALL!$B$1:$U$1591,5,FALSE))," ",VLOOKUP(TRIM(B292),ALL!$B$1:$U$1591,5,FALSE)))</f>
        <v/>
      </c>
      <c r="I292" s="52" t="str">
        <f>IF(ISBLANK(VLOOKUP(TRIM(B292),ALL!$B$1:$U$1591,6,FALSE)),"",IF(ISERROR(VLOOKUP(TRIM(B292),ALL!$B$1:$U$1591,6,FALSE))," ", VLOOKUP(TRIM(B292),ALL!$B$1:$U$1591,6,FALSE)))</f>
        <v/>
      </c>
      <c r="J292" s="52" t="str">
        <f>IF(ISBLANK(VLOOKUP(TRIM(B292),ALL!$B$1:$U$1591,7,FALSE)),"",IF(ISERROR(VLOOKUP(TRIM(B292),ALL!$B$1:$U$1591,7,FALSE))," ",VLOOKUP(TRIM(B292),ALL!$B$1:$U$1591,7,FALSE)))</f>
        <v/>
      </c>
      <c r="K292" s="52">
        <f>IF(ISBLANK(VLOOKUP(TRIM(B292),ALL!$B$1:$U$1591,8,FALSE)),"",IF(ISERROR(VLOOKUP(TRIM(B292),ALL!$B$1:$U$1591,8,FALSE))," ",VLOOKUP(TRIM(B292),ALL!$B$1:$U$1591,8,FALSE)))</f>
        <v>0</v>
      </c>
      <c r="L292" s="52" t="str">
        <f>IF(ISBLANK(VLOOKUP(TRIM(B292),ALL!$B$1:$U$1591,9,FALSE)),"",IF(ISERROR(VLOOKUP(TRIM(B292),ALL!$B$1:$U$1591,9,FALSE))," ",VLOOKUP(TRIM(B292),ALL!$B$1:$U$1591,9,FALSE)))</f>
        <v/>
      </c>
      <c r="M292" s="52" t="str">
        <f>IF(ISBLANK(VLOOKUP(TRIM(B292),ALL!$B$1:$U$1591,10,FALSE)),"",IF(ISERROR(VLOOKUP(TRIM(B292),ALL!$B$1:$U$1591,10,FALSE))," ",VLOOKUP(TRIM(B292),ALL!$B$1:$U$1591,10,FALSE)))</f>
        <v/>
      </c>
      <c r="N292"/>
      <c r="O292"/>
      <c r="P292"/>
      <c r="Q292"/>
      <c r="R292"/>
      <c r="S292"/>
      <c r="AA292"/>
      <c r="AB292"/>
    </row>
    <row r="293" spans="1:46">
      <c r="A293" s="52" t="str">
        <f>IF(ISERROR(VLOOKUP(TRIM(B293),ALL!$B$1:$T$1591,3,FALSE)),"(unc)",VLOOKUP(TRIM(B293),ALL!$B$1:$T$1591,3,FALSE))</f>
        <v>TE</v>
      </c>
      <c r="B293" s="215" t="s">
        <v>4081</v>
      </c>
      <c r="C293" s="11" t="s">
        <v>7090</v>
      </c>
      <c r="D293" s="85">
        <f>VLOOKUP(TRIM(B293),BirthdateDraft!$B$1:$O$5859,2,FALSE)</f>
        <v>33037</v>
      </c>
      <c r="E293" s="86" t="str">
        <f>VLOOKUP(TRIM(B293),BirthdateDraft!$B$1:$O$9859,3,FALSE)</f>
        <v>13/2</v>
      </c>
      <c r="F293" s="52" t="str">
        <f>IF(ISERROR(VLOOKUP(TRIM(B293),ALL!$B$1:$T$1591,2,FALSE)),"",IF(ISERROR(VLOOKUP(TRIM(B293),ALL!$B$1:$T$1591,2,FALSE))," ",VLOOKUP(TRIM(B293),ALL!$B$1:$T$1591,2,FALSE)))</f>
        <v>PIA</v>
      </c>
      <c r="G293" s="52" t="str">
        <f>IF(ISBLANK(VLOOKUP(TRIM(B293),ALL!$B$1:$U$1591,4,FALSE)),"",IF(ISERROR(VLOOKUP(TRIM(B293),ALL!$B$1:$U$1591,4,FALSE))," ",VLOOKUP(TRIM(B293),ALL!$B$1:$U$1591,4,FALSE)))</f>
        <v/>
      </c>
      <c r="H293" s="52" t="str">
        <f>IF(ISBLANK(VLOOKUP(TRIM(B293),ALL!$B$1:$U$1591,5,FALSE)),"",IF(ISERROR(VLOOKUP(TRIM(B293),ALL!$B$1:$U$1591,5,FALSE))," ",VLOOKUP(TRIM(B293),ALL!$B$1:$U$1591,5,FALSE)))</f>
        <v/>
      </c>
      <c r="I293" s="52" t="str">
        <f>IF(ISBLANK(VLOOKUP(TRIM(B293),ALL!$B$1:$U$1591,6,FALSE)),"",IF(ISERROR(VLOOKUP(TRIM(B293),ALL!$B$1:$U$1591,6,FALSE))," ", VLOOKUP(TRIM(B293),ALL!$B$1:$U$1591,6,FALSE)))</f>
        <v/>
      </c>
      <c r="J293" s="52" t="str">
        <f>IF(ISBLANK(VLOOKUP(TRIM(B293),ALL!$B$1:$U$1591,7,FALSE)),"",IF(ISERROR(VLOOKUP(TRIM(B293),ALL!$B$1:$U$1591,7,FALSE))," ",VLOOKUP(TRIM(B293),ALL!$B$1:$U$1591,7,FALSE)))</f>
        <v/>
      </c>
      <c r="K293" s="52">
        <f>IF(ISBLANK(VLOOKUP(TRIM(B293),ALL!$B$1:$U$1591,8,FALSE)),"",IF(ISERROR(VLOOKUP(TRIM(B293),ALL!$B$1:$U$1591,8,FALSE))," ",VLOOKUP(TRIM(B293),ALL!$B$1:$U$1591,8,FALSE)))</f>
        <v>4</v>
      </c>
      <c r="L293" s="52" t="str">
        <f>IF(ISBLANK(VLOOKUP(TRIM(B293),ALL!$B$1:$U$1591,9,FALSE)),"",IF(ISERROR(VLOOKUP(TRIM(B293),ALL!$B$1:$U$1591,9,FALSE))," ",VLOOKUP(TRIM(B293),ALL!$B$1:$U$1591,9,FALSE)))</f>
        <v/>
      </c>
      <c r="M293" s="52" t="str">
        <f>IF(ISBLANK(VLOOKUP(TRIM(B293),ALL!$B$1:$U$1591,10,FALSE)),"",IF(ISERROR(VLOOKUP(TRIM(B293),ALL!$B$1:$U$1591,10,FALSE))," ",VLOOKUP(TRIM(B293),ALL!$B$1:$U$1591,10,FALSE)))</f>
        <v/>
      </c>
      <c r="N293"/>
      <c r="O293"/>
      <c r="P293"/>
      <c r="Q293"/>
      <c r="R293"/>
      <c r="S293"/>
      <c r="AA293"/>
      <c r="AB293"/>
    </row>
    <row r="294" spans="1:46">
      <c r="A294" s="52"/>
      <c r="B294" s="215"/>
      <c r="C294" s="11"/>
      <c r="D294" s="85"/>
      <c r="E294" s="86"/>
      <c r="F294" s="52"/>
      <c r="G294" s="52"/>
      <c r="H294" s="52"/>
      <c r="I294" s="52"/>
      <c r="J294" s="52"/>
      <c r="K294" s="52"/>
      <c r="L294" s="52"/>
      <c r="M294" s="52"/>
      <c r="N294"/>
      <c r="O294"/>
      <c r="P294"/>
      <c r="Q294"/>
      <c r="R294"/>
      <c r="S294"/>
      <c r="AA294"/>
      <c r="AB294"/>
    </row>
    <row r="295" spans="1:46">
      <c r="A295" s="52" t="str">
        <f>IF(ISERROR(VLOOKUP(TRIM(B295),ALL!$B$1:$T$1591,3,FALSE)),"(unc)",VLOOKUP(TRIM(B295),ALL!$B$1:$T$1591,3,FALSE))</f>
        <v>ROT @</v>
      </c>
      <c r="B295" s="215" t="s">
        <v>5333</v>
      </c>
      <c r="C295" s="11" t="s">
        <v>7090</v>
      </c>
      <c r="D295" s="85">
        <f>VLOOKUP(TRIM(B295),BirthdateDraft!$B$1:$O$5859,2,FALSE)</f>
        <v>34176</v>
      </c>
      <c r="E295" s="86" t="str">
        <f>VLOOKUP(TRIM(B295),BirthdateDraft!$B$1:$O$9859,3,FALSE)</f>
        <v>15/FA</v>
      </c>
      <c r="F295" s="52" t="str">
        <f>IF(ISERROR(VLOOKUP(TRIM(B295),ALL!$B$1:$T$1591,2,FALSE)),"",IF(ISERROR(VLOOKUP(TRIM(B295),ALL!$B$1:$T$1591,2,FALSE))," ",VLOOKUP(TRIM(B295),ALL!$B$1:$T$1591,2,FALSE)))</f>
        <v>DAN</v>
      </c>
      <c r="G295" s="52" t="str">
        <f>IF(ISBLANK(VLOOKUP(TRIM(B295),ALL!$B$1:$U$1591,4,FALSE)),"",IF(ISERROR(VLOOKUP(TRIM(B295),ALL!$B$1:$U$1591,4,FALSE))," ",VLOOKUP(TRIM(B295),ALL!$B$1:$U$1591,4,FALSE)))</f>
        <v/>
      </c>
      <c r="H295" s="52" t="str">
        <f>IF(ISBLANK(VLOOKUP(TRIM(B295),ALL!$B$1:$U$1591,5,FALSE)),"",IF(ISERROR(VLOOKUP(TRIM(B295),ALL!$B$1:$U$1591,5,FALSE))," ",VLOOKUP(TRIM(B295),ALL!$B$1:$U$1591,5,FALSE)))</f>
        <v/>
      </c>
      <c r="I295" s="52" t="str">
        <f>IF(ISBLANK(VLOOKUP(TRIM(B295),ALL!$B$1:$U$1591,6,FALSE)),"",IF(ISERROR(VLOOKUP(TRIM(B295),ALL!$B$1:$U$1591,6,FALSE))," ", VLOOKUP(TRIM(B295),ALL!$B$1:$U$1591,6,FALSE)))</f>
        <v/>
      </c>
      <c r="J295" s="52" t="str">
        <f>IF(ISBLANK(VLOOKUP(TRIM(B295),ALL!$B$1:$U$1591,7,FALSE)),"",IF(ISERROR(VLOOKUP(TRIM(B295),ALL!$B$1:$U$1591,7,FALSE))," ",VLOOKUP(TRIM(B295),ALL!$B$1:$U$1591,7,FALSE)))</f>
        <v/>
      </c>
      <c r="K295" s="52">
        <f>IF(ISBLANK(VLOOKUP(TRIM(B295),ALL!$B$1:$U$1591,8,FALSE)),"",IF(ISERROR(VLOOKUP(TRIM(B295),ALL!$B$1:$U$1591,8,FALSE))," ",VLOOKUP(TRIM(B295),ALL!$B$1:$U$1591,8,FALSE)))</f>
        <v>6</v>
      </c>
      <c r="L295" s="52" t="str">
        <f>IF(ISBLANK(VLOOKUP(TRIM(B295),ALL!$B$1:$U$1591,9,FALSE)),"",IF(ISERROR(VLOOKUP(TRIM(B295),ALL!$B$1:$U$1591,9,FALSE))," ",VLOOKUP(TRIM(B295),ALL!$B$1:$U$1591,9,FALSE)))</f>
        <v/>
      </c>
      <c r="M295" s="52">
        <f>IF(ISBLANK(VLOOKUP(TRIM(B295),ALL!$B$1:$U$1591,10,FALSE)),"",IF(ISERROR(VLOOKUP(TRIM(B295),ALL!$B$1:$U$1591,10,FALSE))," ",VLOOKUP(TRIM(B295),ALL!$B$1:$U$1591,10,FALSE)))</f>
        <v>7</v>
      </c>
      <c r="N295"/>
      <c r="O295"/>
      <c r="P295"/>
      <c r="Q295"/>
      <c r="R295"/>
      <c r="S295"/>
      <c r="AA295"/>
      <c r="AB295"/>
    </row>
    <row r="296" spans="1:46">
      <c r="A296" s="52" t="str">
        <f>IF(ISERROR(VLOOKUP(TRIM(B296),ALL!$B$1:$T$1591,3,FALSE)),"(unc)",VLOOKUP(TRIM(B296),ALL!$B$1:$T$1591,3,FALSE))</f>
        <v>OC @</v>
      </c>
      <c r="B296" s="215" t="s">
        <v>4619</v>
      </c>
      <c r="C296" s="11" t="s">
        <v>7090</v>
      </c>
      <c r="D296" s="85">
        <f>VLOOKUP(TRIM(B296),BirthdateDraft!$B$1:$O$5859,2,FALSE)</f>
        <v>33281</v>
      </c>
      <c r="E296" s="86" t="str">
        <f>VLOOKUP(TRIM(B296),BirthdateDraft!$B$1:$O$9859,3,FALSE)</f>
        <v>13/4</v>
      </c>
      <c r="F296" s="52" t="str">
        <f>IF(ISERROR(VLOOKUP(TRIM(B296),ALL!$B$1:$T$1591,2,FALSE)),"",IF(ISERROR(VLOOKUP(TRIM(B296),ALL!$B$1:$T$1591,2,FALSE))," ",VLOOKUP(TRIM(B296),ALL!$B$1:$T$1591,2,FALSE)))</f>
        <v>CLA</v>
      </c>
      <c r="G296" s="52" t="str">
        <f>IF(ISBLANK(VLOOKUP(TRIM(B296),ALL!$B$1:$U$1591,4,FALSE)),"",IF(ISERROR(VLOOKUP(TRIM(B296),ALL!$B$1:$U$1591,4,FALSE))," ",VLOOKUP(TRIM(B296),ALL!$B$1:$U$1591,4,FALSE)))</f>
        <v/>
      </c>
      <c r="H296" s="52" t="str">
        <f>IF(ISBLANK(VLOOKUP(TRIM(B296),ALL!$B$1:$U$1591,5,FALSE)),"",IF(ISERROR(VLOOKUP(TRIM(B296),ALL!$B$1:$U$1591,5,FALSE))," ",VLOOKUP(TRIM(B296),ALL!$B$1:$U$1591,5,FALSE)))</f>
        <v/>
      </c>
      <c r="I296" s="52" t="str">
        <f>IF(ISBLANK(VLOOKUP(TRIM(B296),ALL!$B$1:$U$1591,6,FALSE)),"",IF(ISERROR(VLOOKUP(TRIM(B296),ALL!$B$1:$U$1591,6,FALSE))," ", VLOOKUP(TRIM(B296),ALL!$B$1:$U$1591,6,FALSE)))</f>
        <v/>
      </c>
      <c r="J296" s="52" t="str">
        <f>IF(ISBLANK(VLOOKUP(TRIM(B296),ALL!$B$1:$U$1591,7,FALSE)),"",IF(ISERROR(VLOOKUP(TRIM(B296),ALL!$B$1:$U$1591,7,FALSE))," ",VLOOKUP(TRIM(B296),ALL!$B$1:$U$1591,7,FALSE)))</f>
        <v/>
      </c>
      <c r="K296" s="52">
        <f>IF(ISBLANK(VLOOKUP(TRIM(B296),ALL!$B$1:$U$1591,8,FALSE)),"",IF(ISERROR(VLOOKUP(TRIM(B296),ALL!$B$1:$U$1591,8,FALSE))," ",VLOOKUP(TRIM(B296),ALL!$B$1:$U$1591,8,FALSE)))</f>
        <v>4</v>
      </c>
      <c r="L296" s="52" t="str">
        <f>IF(ISBLANK(VLOOKUP(TRIM(B296),ALL!$B$1:$U$1591,9,FALSE)),"",IF(ISERROR(VLOOKUP(TRIM(B296),ALL!$B$1:$U$1591,9,FALSE))," ",VLOOKUP(TRIM(B296),ALL!$B$1:$U$1591,9,FALSE)))</f>
        <v/>
      </c>
      <c r="M296" s="52">
        <f>IF(ISBLANK(VLOOKUP(TRIM(B296),ALL!$B$1:$U$1591,10,FALSE)),"",IF(ISERROR(VLOOKUP(TRIM(B296),ALL!$B$1:$U$1591,10,FALSE))," ",VLOOKUP(TRIM(B296),ALL!$B$1:$U$1591,10,FALSE)))</f>
        <v>7</v>
      </c>
      <c r="N296"/>
      <c r="O296"/>
      <c r="P296"/>
      <c r="Q296"/>
      <c r="R296"/>
      <c r="S296"/>
      <c r="AA296"/>
      <c r="AB296"/>
    </row>
    <row r="297" spans="1:46">
      <c r="A297" s="52" t="str">
        <f>IF(ISERROR(VLOOKUP(TRIM(B297),ALL!$B$1:$T$1591,3,FALSE)),"(unc)",VLOOKUP(TRIM(B297),ALL!$B$1:$T$1591,3,FALSE))</f>
        <v>LOT @ G @</v>
      </c>
      <c r="B297" s="215" t="s">
        <v>512</v>
      </c>
      <c r="C297" s="11" t="s">
        <v>7090</v>
      </c>
      <c r="D297" s="85">
        <f>VLOOKUP(TRIM(B297),BirthdateDraft!$B$1:$O$5859,2,FALSE)</f>
        <v>32667</v>
      </c>
      <c r="E297" s="86" t="str">
        <f>VLOOKUP(TRIM(B297),BirthdateDraft!$B$1:$O$9859,3,FALSE)</f>
        <v>12/7</v>
      </c>
      <c r="F297" s="52" t="str">
        <f>IF(ISERROR(VLOOKUP(TRIM(B297),ALL!$B$1:$T$1591,2,FALSE)),"",IF(ISERROR(VLOOKUP(TRIM(B297),ALL!$B$1:$T$1591,2,FALSE))," ",VLOOKUP(TRIM(B297),ALL!$B$1:$T$1591,2,FALSE)))</f>
        <v>NYA</v>
      </c>
      <c r="G297" s="52" t="str">
        <f>IF(ISBLANK(VLOOKUP(TRIM(B297),ALL!$B$1:$U$1591,4,FALSE)),"",IF(ISERROR(VLOOKUP(TRIM(B297),ALL!$B$1:$U$1591,4,FALSE))," ",VLOOKUP(TRIM(B297),ALL!$B$1:$U$1591,4,FALSE)))</f>
        <v/>
      </c>
      <c r="H297" s="52" t="str">
        <f>IF(ISBLANK(VLOOKUP(TRIM(B297),ALL!$B$1:$U$1591,5,FALSE)),"",IF(ISERROR(VLOOKUP(TRIM(B297),ALL!$B$1:$U$1591,5,FALSE))," ",VLOOKUP(TRIM(B297),ALL!$B$1:$U$1591,5,FALSE)))</f>
        <v/>
      </c>
      <c r="I297" s="52" t="str">
        <f>IF(ISBLANK(VLOOKUP(TRIM(B297),ALL!$B$1:$U$1591,6,FALSE)),"",IF(ISERROR(VLOOKUP(TRIM(B297),ALL!$B$1:$U$1591,6,FALSE))," ", VLOOKUP(TRIM(B297),ALL!$B$1:$U$1591,6,FALSE)))</f>
        <v/>
      </c>
      <c r="J297" s="52" t="str">
        <f>IF(ISBLANK(VLOOKUP(TRIM(B297),ALL!$B$1:$U$1591,7,FALSE)),"",IF(ISERROR(VLOOKUP(TRIM(B297),ALL!$B$1:$U$1591,7,FALSE))," ",VLOOKUP(TRIM(B297),ALL!$B$1:$U$1591,7,FALSE)))</f>
        <v/>
      </c>
      <c r="K297" s="52">
        <f>IF(ISBLANK(VLOOKUP(TRIM(B297),ALL!$B$1:$U$1591,8,FALSE)),"",IF(ISERROR(VLOOKUP(TRIM(B297),ALL!$B$1:$U$1591,8,FALSE))," ",VLOOKUP(TRIM(B297),ALL!$B$1:$U$1591,8,FALSE)))</f>
        <v>4</v>
      </c>
      <c r="L297" s="52">
        <f>IF(ISBLANK(VLOOKUP(TRIM(B297),ALL!$B$1:$U$1591,9,FALSE)),"",IF(ISERROR(VLOOKUP(TRIM(B297),ALL!$B$1:$U$1591,9,FALSE))," ",VLOOKUP(TRIM(B297),ALL!$B$1:$U$1591,9,FALSE)))</f>
        <v>0</v>
      </c>
      <c r="M297" s="52">
        <f>IF(ISBLANK(VLOOKUP(TRIM(B297),ALL!$B$1:$U$1591,10,FALSE)),"",IF(ISERROR(VLOOKUP(TRIM(B297),ALL!$B$1:$U$1591,10,FALSE))," ",VLOOKUP(TRIM(B297),ALL!$B$1:$U$1591,10,FALSE)))</f>
        <v>5</v>
      </c>
      <c r="N297"/>
      <c r="O297"/>
      <c r="P297"/>
      <c r="Q297"/>
      <c r="R297"/>
      <c r="S297"/>
      <c r="AA297"/>
      <c r="AB297"/>
    </row>
    <row r="298" spans="1:46">
      <c r="A298" s="52" t="str">
        <f>IF(ISERROR(VLOOKUP(TRIM(B298),ALL!$B$1:$T$1591,3,FALSE)),"(unc)",VLOOKUP(TRIM(B298),ALL!$B$1:$T$1591,3,FALSE))</f>
        <v>LOT @</v>
      </c>
      <c r="B298" s="215" t="s">
        <v>5300</v>
      </c>
      <c r="C298" s="11" t="s">
        <v>7090</v>
      </c>
      <c r="D298" s="85">
        <f>VLOOKUP(TRIM(B298),BirthdateDraft!$B$1:$O$5859,2,FALSE)</f>
        <v>34143</v>
      </c>
      <c r="E298" s="86" t="str">
        <f>VLOOKUP(TRIM(B298),BirthdateDraft!$B$1:$O$9859,3,FALSE)</f>
        <v>15/2</v>
      </c>
      <c r="F298" s="52" t="str">
        <f>IF(ISERROR(VLOOKUP(TRIM(B298),ALL!$B$1:$T$1591,2,FALSE)),"",IF(ISERROR(VLOOKUP(TRIM(B298),ALL!$B$1:$T$1591,2,FALSE))," ",VLOOKUP(TRIM(B298),ALL!$B$1:$T$1591,2,FALSE)))</f>
        <v>TBN</v>
      </c>
      <c r="G298" s="52" t="str">
        <f>IF(ISBLANK(VLOOKUP(TRIM(B298),ALL!$B$1:$U$1591,4,FALSE)),"",IF(ISERROR(VLOOKUP(TRIM(B298),ALL!$B$1:$U$1591,4,FALSE))," ",VLOOKUP(TRIM(B298),ALL!$B$1:$U$1591,4,FALSE)))</f>
        <v/>
      </c>
      <c r="H298" s="52" t="str">
        <f>IF(ISBLANK(VLOOKUP(TRIM(B298),ALL!$B$1:$U$1591,5,FALSE)),"",IF(ISERROR(VLOOKUP(TRIM(B298),ALL!$B$1:$U$1591,5,FALSE))," ",VLOOKUP(TRIM(B298),ALL!$B$1:$U$1591,5,FALSE)))</f>
        <v/>
      </c>
      <c r="I298" s="52" t="str">
        <f>IF(ISBLANK(VLOOKUP(TRIM(B298),ALL!$B$1:$U$1591,6,FALSE)),"",IF(ISERROR(VLOOKUP(TRIM(B298),ALL!$B$1:$U$1591,6,FALSE))," ", VLOOKUP(TRIM(B298),ALL!$B$1:$U$1591,6,FALSE)))</f>
        <v/>
      </c>
      <c r="J298" s="52" t="str">
        <f>IF(ISBLANK(VLOOKUP(TRIM(B298),ALL!$B$1:$U$1591,7,FALSE)),"",IF(ISERROR(VLOOKUP(TRIM(B298),ALL!$B$1:$U$1591,7,FALSE))," ",VLOOKUP(TRIM(B298),ALL!$B$1:$U$1591,7,FALSE)))</f>
        <v/>
      </c>
      <c r="K298" s="52">
        <f>IF(ISBLANK(VLOOKUP(TRIM(B298),ALL!$B$1:$U$1591,8,FALSE)),"",IF(ISERROR(VLOOKUP(TRIM(B298),ALL!$B$1:$U$1591,8,FALSE))," ",VLOOKUP(TRIM(B298),ALL!$B$1:$U$1591,8,FALSE)))</f>
        <v>4</v>
      </c>
      <c r="L298" s="52" t="str">
        <f>IF(ISBLANK(VLOOKUP(TRIM(B298),ALL!$B$1:$U$1591,9,FALSE)),"",IF(ISERROR(VLOOKUP(TRIM(B298),ALL!$B$1:$U$1591,9,FALSE))," ",VLOOKUP(TRIM(B298),ALL!$B$1:$U$1591,9,FALSE)))</f>
        <v/>
      </c>
      <c r="M298" s="52">
        <f>IF(ISBLANK(VLOOKUP(TRIM(B298),ALL!$B$1:$U$1591,10,FALSE)),"",IF(ISERROR(VLOOKUP(TRIM(B298),ALL!$B$1:$U$1591,10,FALSE))," ",VLOOKUP(TRIM(B298),ALL!$B$1:$U$1591,10,FALSE)))</f>
        <v>5</v>
      </c>
      <c r="N298"/>
      <c r="O298"/>
      <c r="P298"/>
      <c r="Q298"/>
      <c r="R298" t="str">
        <f>""</f>
        <v/>
      </c>
      <c r="S298" t="str">
        <f>""</f>
        <v/>
      </c>
      <c r="T298" t="str">
        <f>""</f>
        <v/>
      </c>
      <c r="U298" t="str">
        <f>""</f>
        <v/>
      </c>
      <c r="V298" t="str">
        <f>""</f>
        <v/>
      </c>
      <c r="W298" t="str">
        <f>""</f>
        <v/>
      </c>
      <c r="X298" t="str">
        <f>""</f>
        <v/>
      </c>
      <c r="Y298" t="str">
        <f>""</f>
        <v/>
      </c>
      <c r="Z298" t="str">
        <f>""</f>
        <v/>
      </c>
      <c r="AA298" t="str">
        <f>""</f>
        <v/>
      </c>
      <c r="AB298" t="str">
        <f>""</f>
        <v/>
      </c>
      <c r="AC298" t="str">
        <f>""</f>
        <v/>
      </c>
      <c r="AD298" t="str">
        <f>""</f>
        <v/>
      </c>
      <c r="AE298" t="str">
        <f>""</f>
        <v/>
      </c>
      <c r="AF298" t="str">
        <f>""</f>
        <v/>
      </c>
      <c r="AG298" t="str">
        <f>""</f>
        <v/>
      </c>
      <c r="AH298" t="str">
        <f>""</f>
        <v/>
      </c>
      <c r="AI298" t="str">
        <f>""</f>
        <v/>
      </c>
      <c r="AJ298" t="str">
        <f>""</f>
        <v/>
      </c>
      <c r="AK298" t="str">
        <f>""</f>
        <v/>
      </c>
      <c r="AL298" t="str">
        <f>""</f>
        <v/>
      </c>
      <c r="AM298" t="str">
        <f>""</f>
        <v/>
      </c>
      <c r="AN298" t="str">
        <f>""</f>
        <v/>
      </c>
      <c r="AO298" t="str">
        <f>""</f>
        <v/>
      </c>
      <c r="AP298" t="str">
        <f>""</f>
        <v/>
      </c>
      <c r="AQ298" t="str">
        <f>""</f>
        <v/>
      </c>
      <c r="AR298" t="str">
        <f>""</f>
        <v/>
      </c>
      <c r="AS298" t="str">
        <f>""</f>
        <v/>
      </c>
      <c r="AT298" t="str">
        <f>""</f>
        <v/>
      </c>
    </row>
    <row r="299" spans="1:46">
      <c r="A299" s="52" t="str">
        <f>IF(ISERROR(VLOOKUP(TRIM(B299),ALL!$B$1:$T$1591,3,FALSE)),"(unc)",VLOOKUP(TRIM(B299),ALL!$B$1:$T$1591,3,FALSE))</f>
        <v>RG @</v>
      </c>
      <c r="B299" s="215" t="s">
        <v>5304</v>
      </c>
      <c r="C299" s="11" t="s">
        <v>7090</v>
      </c>
      <c r="D299" s="85">
        <f>VLOOKUP(TRIM(B299),BirthdateDraft!$B$1:$O$5859,2,FALSE)</f>
        <v>33727</v>
      </c>
      <c r="E299" s="86" t="str">
        <f>VLOOKUP(TRIM(B299),BirthdateDraft!$B$1:$O$9859,3,FALSE)</f>
        <v>15/4</v>
      </c>
      <c r="F299" s="52" t="str">
        <f>IF(ISERROR(VLOOKUP(TRIM(B299),ALL!$B$1:$T$1591,2,FALSE)),"",IF(ISERROR(VLOOKUP(TRIM(B299),ALL!$B$1:$T$1591,2,FALSE))," ",VLOOKUP(TRIM(B299),ALL!$B$1:$T$1591,2,FALSE)))</f>
        <v>INA</v>
      </c>
      <c r="G299" s="52" t="str">
        <f>IF(ISBLANK(VLOOKUP(TRIM(B299),ALL!$B$1:$U$1591,4,FALSE)),"",IF(ISERROR(VLOOKUP(TRIM(B299),ALL!$B$1:$U$1591,4,FALSE))," ",VLOOKUP(TRIM(B299),ALL!$B$1:$U$1591,4,FALSE)))</f>
        <v/>
      </c>
      <c r="H299" s="52" t="str">
        <f>IF(ISBLANK(VLOOKUP(TRIM(B299),ALL!$B$1:$U$1591,5,FALSE)),"",IF(ISERROR(VLOOKUP(TRIM(B299),ALL!$B$1:$U$1591,5,FALSE))," ",VLOOKUP(TRIM(B299),ALL!$B$1:$U$1591,5,FALSE)))</f>
        <v/>
      </c>
      <c r="I299" s="52" t="str">
        <f>IF(ISBLANK(VLOOKUP(TRIM(B299),ALL!$B$1:$U$1591,6,FALSE)),"",IF(ISERROR(VLOOKUP(TRIM(B299),ALL!$B$1:$U$1591,6,FALSE))," ", VLOOKUP(TRIM(B299),ALL!$B$1:$U$1591,6,FALSE)))</f>
        <v/>
      </c>
      <c r="J299" s="52" t="str">
        <f>IF(ISBLANK(VLOOKUP(TRIM(B299),ALL!$B$1:$U$1591,7,FALSE)),"",IF(ISERROR(VLOOKUP(TRIM(B299),ALL!$B$1:$U$1591,7,FALSE))," ",VLOOKUP(TRIM(B299),ALL!$B$1:$U$1591,7,FALSE)))</f>
        <v/>
      </c>
      <c r="K299" s="52">
        <f>IF(ISBLANK(VLOOKUP(TRIM(B299),ALL!$B$1:$U$1591,8,FALSE)),"",IF(ISERROR(VLOOKUP(TRIM(B299),ALL!$B$1:$U$1591,8,FALSE))," ",VLOOKUP(TRIM(B299),ALL!$B$1:$U$1591,8,FALSE)))</f>
        <v>4</v>
      </c>
      <c r="L299" s="52" t="str">
        <f>IF(ISBLANK(VLOOKUP(TRIM(B299),ALL!$B$1:$U$1591,9,FALSE)),"",IF(ISERROR(VLOOKUP(TRIM(B299),ALL!$B$1:$U$1591,9,FALSE))," ",VLOOKUP(TRIM(B299),ALL!$B$1:$U$1591,9,FALSE)))</f>
        <v/>
      </c>
      <c r="M299" s="52">
        <f>IF(ISBLANK(VLOOKUP(TRIM(B299),ALL!$B$1:$U$1591,10,FALSE)),"",IF(ISERROR(VLOOKUP(TRIM(B299),ALL!$B$1:$U$1591,10,FALSE))," ",VLOOKUP(TRIM(B299),ALL!$B$1:$U$1591,10,FALSE)))</f>
        <v>3</v>
      </c>
      <c r="N299"/>
      <c r="O299"/>
      <c r="P299"/>
      <c r="Q299"/>
      <c r="R299"/>
      <c r="S299"/>
      <c r="AA299"/>
      <c r="AB299"/>
    </row>
    <row r="300" spans="1:46" ht="15">
      <c r="A300" s="52" t="str">
        <f>IF(ISERROR(VLOOKUP(TRIM(B300),ALL!$B$1:$T$1591,3,FALSE)),"(unc)",VLOOKUP(TRIM(B300),ALL!$B$1:$T$1591,3,FALSE))</f>
        <v>RG @</v>
      </c>
      <c r="B300" s="407" t="s">
        <v>7685</v>
      </c>
      <c r="C300" s="11" t="s">
        <v>7090</v>
      </c>
      <c r="D300" s="85">
        <f>VLOOKUP(TRIM(B300),BirthdateDraft!$B$1:$O$5859,2,FALSE)</f>
        <v>35331</v>
      </c>
      <c r="E300" s="86" t="str">
        <f>VLOOKUP(TRIM(B300),BirthdateDraft!$B$1:$O$9859,3,FALSE)</f>
        <v>19/3</v>
      </c>
      <c r="F300" s="52" t="str">
        <f>IF(ISERROR(VLOOKUP(TRIM(B300),ALL!$B$1:$T$1591,2,FALSE)),"",IF(ISERROR(VLOOKUP(TRIM(B300),ALL!$B$1:$T$1591,2,FALSE))," ",VLOOKUP(TRIM(B300),ALL!$B$1:$T$1591,2,FALSE)))</f>
        <v>TNA</v>
      </c>
      <c r="G300" s="52" t="str">
        <f>IF(ISBLANK(VLOOKUP(TRIM(B300),ALL!$B$1:$U$1591,4,FALSE)),"",IF(ISERROR(VLOOKUP(TRIM(B300),ALL!$B$1:$U$1591,4,FALSE))," ",VLOOKUP(TRIM(B300),ALL!$B$1:$U$1591,4,FALSE)))</f>
        <v/>
      </c>
      <c r="H300" s="52" t="str">
        <f>IF(ISBLANK(VLOOKUP(TRIM(B300),ALL!$B$1:$U$1591,5,FALSE)),"",IF(ISERROR(VLOOKUP(TRIM(B300),ALL!$B$1:$U$1591,5,FALSE))," ",VLOOKUP(TRIM(B300),ALL!$B$1:$U$1591,5,FALSE)))</f>
        <v/>
      </c>
      <c r="I300" s="52" t="str">
        <f>IF(ISBLANK(VLOOKUP(TRIM(B300),ALL!$B$1:$U$1591,6,FALSE)),"",IF(ISERROR(VLOOKUP(TRIM(B300),ALL!$B$1:$U$1591,6,FALSE))," ", VLOOKUP(TRIM(B300),ALL!$B$1:$U$1591,6,FALSE)))</f>
        <v/>
      </c>
      <c r="J300" s="52" t="str">
        <f>IF(ISBLANK(VLOOKUP(TRIM(B300),ALL!$B$1:$U$1591,7,FALSE)),"",IF(ISERROR(VLOOKUP(TRIM(B300),ALL!$B$1:$U$1591,7,FALSE))," ",VLOOKUP(TRIM(B300),ALL!$B$1:$U$1591,7,FALSE)))</f>
        <v/>
      </c>
      <c r="K300" s="52">
        <f>IF(ISBLANK(VLOOKUP(TRIM(B300),ALL!$B$1:$U$1591,8,FALSE)),"",IF(ISERROR(VLOOKUP(TRIM(B300),ALL!$B$1:$U$1591,8,FALSE))," ",VLOOKUP(TRIM(B300),ALL!$B$1:$U$1591,8,FALSE)))</f>
        <v>4</v>
      </c>
      <c r="L300" s="52" t="str">
        <f>IF(ISBLANK(VLOOKUP(TRIM(B300),ALL!$B$1:$U$1591,9,FALSE)),"",IF(ISERROR(VLOOKUP(TRIM(B300),ALL!$B$1:$U$1591,9,FALSE))," ",VLOOKUP(TRIM(B300),ALL!$B$1:$U$1591,9,FALSE)))</f>
        <v/>
      </c>
      <c r="M300" s="52">
        <f>IF(ISBLANK(VLOOKUP(TRIM(B300),ALL!$B$1:$U$1591,10,FALSE)),"",IF(ISERROR(VLOOKUP(TRIM(B300),ALL!$B$1:$U$1591,10,FALSE))," ",VLOOKUP(TRIM(B300),ALL!$B$1:$U$1591,10,FALSE)))</f>
        <v>0</v>
      </c>
      <c r="N300"/>
      <c r="O300"/>
      <c r="P300"/>
      <c r="Q300"/>
      <c r="R300"/>
      <c r="S300"/>
      <c r="AA300"/>
      <c r="AB300"/>
    </row>
    <row r="301" spans="1:46">
      <c r="A301" s="52" t="str">
        <f>IF(ISERROR(VLOOKUP(TRIM(B301),ALL!$B$1:$T$1591,3,FALSE)),"(unc)",VLOOKUP(TRIM(B301),ALL!$B$1:$T$1591,3,FALSE))</f>
        <v>OC @ G @</v>
      </c>
      <c r="B301" s="215" t="s">
        <v>5715</v>
      </c>
      <c r="C301" s="11" t="s">
        <v>7090</v>
      </c>
      <c r="D301" s="85">
        <f>VLOOKUP(TRIM(B301),BirthdateDraft!$B$1:$O$5859,2,FALSE)</f>
        <v>33427</v>
      </c>
      <c r="E301" s="86" t="str">
        <f>VLOOKUP(TRIM(B301),BirthdateDraft!$B$1:$O$9859,3,FALSE)</f>
        <v>14/FA</v>
      </c>
      <c r="F301" s="52" t="str">
        <f>IF(ISERROR(VLOOKUP(TRIM(B301),ALL!$B$1:$T$1591,2,FALSE)),"",IF(ISERROR(VLOOKUP(TRIM(B301),ALL!$B$1:$T$1591,2,FALSE))," ",VLOOKUP(TRIM(B301),ALL!$B$1:$T$1591,2,FALSE)))</f>
        <v>CAN</v>
      </c>
      <c r="G301" s="52" t="str">
        <f>IF(ISBLANK(VLOOKUP(TRIM(B301),ALL!$B$1:$U$1591,4,FALSE)),"",IF(ISERROR(VLOOKUP(TRIM(B301),ALL!$B$1:$U$1591,4,FALSE))," ",VLOOKUP(TRIM(B301),ALL!$B$1:$U$1591,4,FALSE)))</f>
        <v/>
      </c>
      <c r="H301" s="52" t="str">
        <f>IF(ISBLANK(VLOOKUP(TRIM(B301),ALL!$B$1:$U$1591,5,FALSE)),"",IF(ISERROR(VLOOKUP(TRIM(B301),ALL!$B$1:$U$1591,5,FALSE))," ",VLOOKUP(TRIM(B301),ALL!$B$1:$U$1591,5,FALSE)))</f>
        <v/>
      </c>
      <c r="I301" s="52" t="str">
        <f>IF(ISBLANK(VLOOKUP(TRIM(B301),ALL!$B$1:$U$1591,6,FALSE)),"",IF(ISERROR(VLOOKUP(TRIM(B301),ALL!$B$1:$U$1591,6,FALSE))," ", VLOOKUP(TRIM(B301),ALL!$B$1:$U$1591,6,FALSE)))</f>
        <v/>
      </c>
      <c r="J301" s="52" t="str">
        <f>IF(ISBLANK(VLOOKUP(TRIM(B301),ALL!$B$1:$U$1591,7,FALSE)),"",IF(ISERROR(VLOOKUP(TRIM(B301),ALL!$B$1:$U$1591,7,FALSE))," ",VLOOKUP(TRIM(B301),ALL!$B$1:$U$1591,7,FALSE)))</f>
        <v/>
      </c>
      <c r="K301" s="52">
        <f>IF(ISBLANK(VLOOKUP(TRIM(B301),ALL!$B$1:$U$1591,8,FALSE)),"",IF(ISERROR(VLOOKUP(TRIM(B301),ALL!$B$1:$U$1591,8,FALSE))," ",VLOOKUP(TRIM(B301),ALL!$B$1:$U$1591,8,FALSE)))</f>
        <v>0</v>
      </c>
      <c r="L301" s="52">
        <f>IF(ISBLANK(VLOOKUP(TRIM(B301),ALL!$B$1:$U$1591,9,FALSE)),"",IF(ISERROR(VLOOKUP(TRIM(B301),ALL!$B$1:$U$1591,9,FALSE))," ",VLOOKUP(TRIM(B301),ALL!$B$1:$U$1591,9,FALSE)))</f>
        <v>0</v>
      </c>
      <c r="M301" s="52">
        <f>IF(ISBLANK(VLOOKUP(TRIM(B301),ALL!$B$1:$U$1591,10,FALSE)),"",IF(ISERROR(VLOOKUP(TRIM(B301),ALL!$B$1:$U$1591,10,FALSE))," ",VLOOKUP(TRIM(B301),ALL!$B$1:$U$1591,10,FALSE)))</f>
        <v>2</v>
      </c>
      <c r="N301"/>
      <c r="O301"/>
      <c r="P301"/>
      <c r="Q301"/>
      <c r="R301"/>
      <c r="S301"/>
      <c r="AA301"/>
      <c r="AB301"/>
    </row>
    <row r="302" spans="1:46">
      <c r="A302" s="52" t="str">
        <f>IF(ISERROR(VLOOKUP(TRIM(B302),ALL!$B$1:$T$1591,3,FALSE)),"(unc)",VLOOKUP(TRIM(B302),ALL!$B$1:$T$1591,3,FALSE))</f>
        <v>OT @</v>
      </c>
      <c r="B302" s="215" t="s">
        <v>7677</v>
      </c>
      <c r="C302" s="11" t="s">
        <v>7090</v>
      </c>
      <c r="D302" s="85">
        <f>VLOOKUP(TRIM(B302),BirthdateDraft!$B$1:$O$5859,2,FALSE)</f>
        <v>34975</v>
      </c>
      <c r="E302" s="86" t="str">
        <f>VLOOKUP(TRIM(B302),BirthdateDraft!$B$1:$O$9859,3,FALSE)</f>
        <v>19/1 (22)</v>
      </c>
      <c r="F302" s="52" t="str">
        <f>IF(ISERROR(VLOOKUP(TRIM(B302),ALL!$B$1:$T$1591,2,FALSE)),"",IF(ISERROR(VLOOKUP(TRIM(B302),ALL!$B$1:$T$1591,2,FALSE))," ",VLOOKUP(TRIM(B302),ALL!$B$1:$T$1591,2,FALSE)))</f>
        <v>PHN</v>
      </c>
      <c r="G302" s="52" t="str">
        <f>IF(ISBLANK(VLOOKUP(TRIM(B302),ALL!$B$1:$U$1591,4,FALSE)),"",IF(ISERROR(VLOOKUP(TRIM(B302),ALL!$B$1:$U$1591,4,FALSE))," ",VLOOKUP(TRIM(B302),ALL!$B$1:$U$1591,4,FALSE)))</f>
        <v/>
      </c>
      <c r="H302" s="52" t="str">
        <f>IF(ISBLANK(VLOOKUP(TRIM(B302),ALL!$B$1:$U$1591,5,FALSE)),"",IF(ISERROR(VLOOKUP(TRIM(B302),ALL!$B$1:$U$1591,5,FALSE))," ",VLOOKUP(TRIM(B302),ALL!$B$1:$U$1591,5,FALSE)))</f>
        <v/>
      </c>
      <c r="I302" s="52" t="str">
        <f>IF(ISBLANK(VLOOKUP(TRIM(B302),ALL!$B$1:$U$1591,6,FALSE)),"",IF(ISERROR(VLOOKUP(TRIM(B302),ALL!$B$1:$U$1591,6,FALSE))," ", VLOOKUP(TRIM(B302),ALL!$B$1:$U$1591,6,FALSE)))</f>
        <v/>
      </c>
      <c r="J302" s="52" t="str">
        <f>IF(ISBLANK(VLOOKUP(TRIM(B302),ALL!$B$1:$U$1591,7,FALSE)),"",IF(ISERROR(VLOOKUP(TRIM(B302),ALL!$B$1:$U$1591,7,FALSE))," ",VLOOKUP(TRIM(B302),ALL!$B$1:$U$1591,7,FALSE)))</f>
        <v/>
      </c>
      <c r="K302" s="52">
        <f>IF(ISBLANK(VLOOKUP(TRIM(B302),ALL!$B$1:$U$1591,8,FALSE)),"",IF(ISERROR(VLOOKUP(TRIM(B302),ALL!$B$1:$U$1591,8,FALSE))," ",VLOOKUP(TRIM(B302),ALL!$B$1:$U$1591,8,FALSE)))</f>
        <v>0</v>
      </c>
      <c r="L302" s="52" t="str">
        <f>IF(ISBLANK(VLOOKUP(TRIM(B302),ALL!$B$1:$U$1591,9,FALSE)),"",IF(ISERROR(VLOOKUP(TRIM(B302),ALL!$B$1:$U$1591,9,FALSE))," ",VLOOKUP(TRIM(B302),ALL!$B$1:$U$1591,9,FALSE)))</f>
        <v/>
      </c>
      <c r="M302" s="52">
        <f>IF(ISBLANK(VLOOKUP(TRIM(B302),ALL!$B$1:$U$1591,10,FALSE)),"",IF(ISERROR(VLOOKUP(TRIM(B302),ALL!$B$1:$U$1591,10,FALSE))," ",VLOOKUP(TRIM(B302),ALL!$B$1:$U$1591,10,FALSE)))</f>
        <v>2</v>
      </c>
      <c r="N302"/>
      <c r="O302"/>
      <c r="P302"/>
      <c r="Q302"/>
      <c r="R302"/>
      <c r="S302"/>
      <c r="AA302"/>
      <c r="AB302"/>
    </row>
    <row r="303" spans="1:46">
      <c r="A303" s="52" t="str">
        <f>IF(ISERROR(VLOOKUP(TRIM(B303),ALL!$B$1:$T$1591,3,FALSE)),"(unc)",VLOOKUP(TRIM(B303),ALL!$B$1:$T$1591,3,FALSE))</f>
        <v>G @ OC @</v>
      </c>
      <c r="B303" s="215" t="s">
        <v>6159</v>
      </c>
      <c r="C303" s="11" t="s">
        <v>7090</v>
      </c>
      <c r="D303" s="85">
        <f>VLOOKUP(TRIM(B303),BirthdateDraft!$B$1:$O$5859,2,FALSE)</f>
        <v>34916</v>
      </c>
      <c r="E303" s="86" t="str">
        <f>VLOOKUP(TRIM(B303),BirthdateDraft!$B$1:$O$9859,3,FALSE)</f>
        <v>17/2</v>
      </c>
      <c r="F303" s="52" t="str">
        <f>IF(ISERROR(VLOOKUP(TRIM(B303),ALL!$B$1:$T$1591,2,FALSE)),"",IF(ISERROR(VLOOKUP(TRIM(B303),ALL!$B$1:$T$1591,2,FALSE))," ",VLOOKUP(TRIM(B303),ALL!$B$1:$T$1591,2,FALSE)))</f>
        <v>SEN</v>
      </c>
      <c r="G303" s="52" t="str">
        <f>IF(ISBLANK(VLOOKUP(TRIM(B303),ALL!$B$1:$U$1591,4,FALSE)),"",IF(ISERROR(VLOOKUP(TRIM(B303),ALL!$B$1:$U$1591,4,FALSE))," ",VLOOKUP(TRIM(B303),ALL!$B$1:$U$1591,4,FALSE)))</f>
        <v/>
      </c>
      <c r="H303" s="52" t="str">
        <f>IF(ISBLANK(VLOOKUP(TRIM(B303),ALL!$B$1:$U$1591,5,FALSE)),"",IF(ISERROR(VLOOKUP(TRIM(B303),ALL!$B$1:$U$1591,5,FALSE))," ",VLOOKUP(TRIM(B303),ALL!$B$1:$U$1591,5,FALSE)))</f>
        <v/>
      </c>
      <c r="I303" s="52" t="str">
        <f>IF(ISBLANK(VLOOKUP(TRIM(B303),ALL!$B$1:$U$1591,6,FALSE)),"",IF(ISERROR(VLOOKUP(TRIM(B303),ALL!$B$1:$U$1591,6,FALSE))," ", VLOOKUP(TRIM(B303),ALL!$B$1:$U$1591,6,FALSE)))</f>
        <v/>
      </c>
      <c r="J303" s="52" t="str">
        <f>IF(ISBLANK(VLOOKUP(TRIM(B303),ALL!$B$1:$U$1591,7,FALSE)),"",IF(ISERROR(VLOOKUP(TRIM(B303),ALL!$B$1:$U$1591,7,FALSE))," ",VLOOKUP(TRIM(B303),ALL!$B$1:$U$1591,7,FALSE)))</f>
        <v/>
      </c>
      <c r="K303" s="52">
        <f>IF(ISBLANK(VLOOKUP(TRIM(B303),ALL!$B$1:$U$1591,8,FALSE)),"",IF(ISERROR(VLOOKUP(TRIM(B303),ALL!$B$1:$U$1591,8,FALSE))," ",VLOOKUP(TRIM(B303),ALL!$B$1:$U$1591,8,FALSE)))</f>
        <v>0</v>
      </c>
      <c r="L303" s="52">
        <f>IF(ISBLANK(VLOOKUP(TRIM(B303),ALL!$B$1:$U$1591,9,FALSE)),"",IF(ISERROR(VLOOKUP(TRIM(B303),ALL!$B$1:$U$1591,9,FALSE))," ",VLOOKUP(TRIM(B303),ALL!$B$1:$U$1591,9,FALSE)))</f>
        <v>0</v>
      </c>
      <c r="M303" s="52">
        <f>IF(ISBLANK(VLOOKUP(TRIM(B303),ALL!$B$1:$U$1591,10,FALSE)),"",IF(ISERROR(VLOOKUP(TRIM(B303),ALL!$B$1:$U$1591,10,FALSE))," ",VLOOKUP(TRIM(B303),ALL!$B$1:$U$1591,10,FALSE)))</f>
        <v>0</v>
      </c>
      <c r="N303"/>
      <c r="O303"/>
      <c r="P303"/>
      <c r="Q303"/>
      <c r="R303"/>
      <c r="S303"/>
      <c r="AA303"/>
      <c r="AB303"/>
    </row>
    <row r="304" spans="1:46" ht="15">
      <c r="A304" s="52" t="str">
        <f>IF(ISERROR(VLOOKUP(TRIM(B304),ALL!$B$1:$T$1591,3,FALSE)),"(unc)",VLOOKUP(TRIM(B304),ALL!$B$1:$T$1591,3,FALSE))</f>
        <v>ROT @ G @</v>
      </c>
      <c r="B304" s="407" t="s">
        <v>7637</v>
      </c>
      <c r="C304" s="11" t="s">
        <v>7090</v>
      </c>
      <c r="D304" s="85">
        <f>VLOOKUP(TRIM(B304),BirthdateDraft!$B$1:$O$5859,2,FALSE)</f>
        <v>35427</v>
      </c>
      <c r="E304" s="86" t="str">
        <f>VLOOKUP(TRIM(B304),BirthdateDraft!$B$1:$O$9859,3,FALSE)</f>
        <v>19/2</v>
      </c>
      <c r="F304" s="52" t="str">
        <f>IF(ISERROR(VLOOKUP(TRIM(B304),ALL!$B$1:$T$1591,2,FALSE)),"",IF(ISERROR(VLOOKUP(TRIM(B304),ALL!$B$1:$T$1591,2,FALSE))," ",VLOOKUP(TRIM(B304),ALL!$B$1:$T$1591,2,FALSE)))</f>
        <v>BFA</v>
      </c>
      <c r="G304" s="52" t="str">
        <f>IF(ISBLANK(VLOOKUP(TRIM(B304),ALL!$B$1:$U$1591,4,FALSE)),"",IF(ISERROR(VLOOKUP(TRIM(B304),ALL!$B$1:$U$1591,4,FALSE))," ",VLOOKUP(TRIM(B304),ALL!$B$1:$U$1591,4,FALSE)))</f>
        <v/>
      </c>
      <c r="H304" s="52" t="str">
        <f>IF(ISBLANK(VLOOKUP(TRIM(B304),ALL!$B$1:$U$1591,5,FALSE)),"",IF(ISERROR(VLOOKUP(TRIM(B304),ALL!$B$1:$U$1591,5,FALSE))," ",VLOOKUP(TRIM(B304),ALL!$B$1:$U$1591,5,FALSE)))</f>
        <v/>
      </c>
      <c r="I304" s="52" t="str">
        <f>IF(ISBLANK(VLOOKUP(TRIM(B304),ALL!$B$1:$U$1591,6,FALSE)),"",IF(ISERROR(VLOOKUP(TRIM(B304),ALL!$B$1:$U$1591,6,FALSE))," ", VLOOKUP(TRIM(B304),ALL!$B$1:$U$1591,6,FALSE)))</f>
        <v/>
      </c>
      <c r="J304" s="52" t="str">
        <f>IF(ISBLANK(VLOOKUP(TRIM(B304),ALL!$B$1:$U$1591,7,FALSE)),"",IF(ISERROR(VLOOKUP(TRIM(B304),ALL!$B$1:$U$1591,7,FALSE))," ",VLOOKUP(TRIM(B304),ALL!$B$1:$U$1591,7,FALSE)))</f>
        <v/>
      </c>
      <c r="K304" s="52">
        <f>IF(ISBLANK(VLOOKUP(TRIM(B304),ALL!$B$1:$U$1591,8,FALSE)),"",IF(ISERROR(VLOOKUP(TRIM(B304),ALL!$B$1:$U$1591,8,FALSE))," ",VLOOKUP(TRIM(B304),ALL!$B$1:$U$1591,8,FALSE)))</f>
        <v>0</v>
      </c>
      <c r="L304" s="52">
        <f>IF(ISBLANK(VLOOKUP(TRIM(B304),ALL!$B$1:$U$1591,9,FALSE)),"",IF(ISERROR(VLOOKUP(TRIM(B304),ALL!$B$1:$U$1591,9,FALSE))," ",VLOOKUP(TRIM(B304),ALL!$B$1:$U$1591,9,FALSE)))</f>
        <v>0</v>
      </c>
      <c r="M304" s="52">
        <f>IF(ISBLANK(VLOOKUP(TRIM(B304),ALL!$B$1:$U$1591,10,FALSE)),"",IF(ISERROR(VLOOKUP(TRIM(B304),ALL!$B$1:$U$1591,10,FALSE))," ",VLOOKUP(TRIM(B304),ALL!$B$1:$U$1591,10,FALSE)))</f>
        <v>3</v>
      </c>
      <c r="N304"/>
      <c r="O304"/>
      <c r="P304"/>
      <c r="Q304"/>
      <c r="R304"/>
      <c r="S304"/>
      <c r="AA304"/>
      <c r="AB304"/>
    </row>
    <row r="305" spans="1:45" ht="15">
      <c r="A305" s="52"/>
      <c r="B305" s="396"/>
      <c r="C305" s="11"/>
      <c r="D305" s="85"/>
      <c r="E305" s="86"/>
      <c r="F305" s="52"/>
      <c r="G305" s="52"/>
      <c r="H305" s="52"/>
      <c r="I305" s="52"/>
      <c r="J305" s="52"/>
      <c r="K305" s="52"/>
      <c r="L305" s="52"/>
      <c r="M305" s="52"/>
      <c r="N305"/>
      <c r="O305"/>
      <c r="P305"/>
      <c r="Q305"/>
      <c r="R305"/>
      <c r="S305"/>
      <c r="AA305"/>
      <c r="AB305"/>
    </row>
    <row r="306" spans="1:45">
      <c r="A306" s="52" t="str">
        <f>IF(ISERROR(VLOOKUP(TRIM(B306),ALL!$B$1:$T$1591,3,FALSE)),"(unc)",VLOOKUP(TRIM(B306),ALL!$B$1:$T$1591,3,FALSE))</f>
        <v>LE $</v>
      </c>
      <c r="B306" s="215" t="s">
        <v>5583</v>
      </c>
      <c r="C306" s="11" t="s">
        <v>7090</v>
      </c>
      <c r="D306" s="85">
        <f>VLOOKUP(TRIM(B306),BirthdateDraft!$B$1:$O$5859,2,FALSE)</f>
        <v>34891</v>
      </c>
      <c r="E306" s="86" t="str">
        <f>VLOOKUP(TRIM(B306),BirthdateDraft!$B$1:$O$9859,3,FALSE)</f>
        <v>16/1 (3)</v>
      </c>
      <c r="F306" s="52" t="str">
        <f>IF(ISERROR(VLOOKUP(TRIM(B306),ALL!$B$1:$T$1591,2,FALSE)),"",IF(ISERROR(VLOOKUP(TRIM(B306),ALL!$B$1:$T$1591,2,FALSE))," ",VLOOKUP(TRIM(B306),ALL!$B$1:$T$1591,2,FALSE)))</f>
        <v>LAA</v>
      </c>
      <c r="G306" s="52" t="str">
        <f>IF(ISBLANK(VLOOKUP(TRIM(B306),ALL!$B$1:$U$1591,4,FALSE)),"",IF(ISERROR(VLOOKUP(TRIM(B306),ALL!$B$1:$U$1591,4,FALSE))," ",VLOOKUP(TRIM(B306),ALL!$B$1:$U$1591,4,FALSE)))</f>
        <v>6</v>
      </c>
      <c r="H306" s="52" t="str">
        <f>IF(ISBLANK(VLOOKUP(TRIM(B306),ALL!$B$1:$U$1591,5,FALSE)),"",IF(ISERROR(VLOOKUP(TRIM(B306),ALL!$B$1:$U$1591,5,FALSE))," ",VLOOKUP(TRIM(B306),ALL!$B$1:$U$1591,5,FALSE)))</f>
        <v/>
      </c>
      <c r="I306" s="52">
        <f>IF(ISBLANK(VLOOKUP(TRIM(B306),ALL!$B$1:$U$1591,6,FALSE)),"",IF(ISERROR(VLOOKUP(TRIM(B306),ALL!$B$1:$U$1591,6,FALSE))," ", VLOOKUP(TRIM(B306),ALL!$B$1:$U$1591,6,FALSE)))</f>
        <v>12</v>
      </c>
      <c r="J306" s="52">
        <f>IF(ISBLANK(VLOOKUP(TRIM(B306),ALL!$B$1:$U$1591,7,FALSE)),"",IF(ISERROR(VLOOKUP(TRIM(B306),ALL!$B$1:$U$1591,7,FALSE))," ",VLOOKUP(TRIM(B306),ALL!$B$1:$U$1591,7,FALSE)))</f>
        <v>1</v>
      </c>
      <c r="K306" s="52" t="str">
        <f>IF(ISBLANK(VLOOKUP(TRIM(B306),ALL!$B$1:$U$1591,8,FALSE)),"",IF(ISERROR(VLOOKUP(TRIM(B306),ALL!$B$1:$U$1591,8,FALSE))," ",VLOOKUP(TRIM(B306),ALL!$B$1:$U$1591,8,FALSE)))</f>
        <v/>
      </c>
      <c r="L306" s="52" t="str">
        <f>IF(ISBLANK(VLOOKUP(TRIM(B306),ALL!$B$1:$U$1591,9,FALSE)),"",IF(ISERROR(VLOOKUP(TRIM(B306),ALL!$B$1:$U$1591,9,FALSE))," ",VLOOKUP(TRIM(B306),ALL!$B$1:$U$1591,9,FALSE)))</f>
        <v/>
      </c>
      <c r="M306" s="52" t="str">
        <f>IF(ISBLANK(VLOOKUP(TRIM(B306),ALL!$B$1:$U$1591,10,FALSE)),"",IF(ISERROR(VLOOKUP(TRIM(B306),ALL!$B$1:$U$1591,10,FALSE))," ",VLOOKUP(TRIM(B306),ALL!$B$1:$U$1591,10,FALSE)))</f>
        <v/>
      </c>
      <c r="N306"/>
      <c r="O306"/>
      <c r="P306"/>
      <c r="Q306"/>
      <c r="R306"/>
      <c r="S306"/>
      <c r="AA306"/>
      <c r="AB306"/>
    </row>
    <row r="307" spans="1:45">
      <c r="A307" s="52" t="str">
        <f>IF(ISERROR(VLOOKUP(TRIM(B307),ALL!$B$1:$T$1591,3,FALSE)),"(unc)",VLOOKUP(TRIM(B307),ALL!$B$1:$T$1591,3,FALSE))</f>
        <v>LE $</v>
      </c>
      <c r="B307" s="215" t="s">
        <v>4468</v>
      </c>
      <c r="C307" s="11" t="s">
        <v>7090</v>
      </c>
      <c r="D307" s="85">
        <f>VLOOKUP(TRIM(B307),BirthdateDraft!$B$1:$O$5859,2,FALSE)</f>
        <v>33722</v>
      </c>
      <c r="E307" s="86" t="str">
        <f>VLOOKUP(TRIM(B307),BirthdateDraft!$B$1:$O$9859,3,FALSE)</f>
        <v>14/2</v>
      </c>
      <c r="F307" s="52" t="str">
        <f>IF(ISERROR(VLOOKUP(TRIM(B307),ALL!$B$1:$T$1591,2,FALSE)),"",IF(ISERROR(VLOOKUP(TRIM(B307),ALL!$B$1:$T$1591,2,FALSE))," ",VLOOKUP(TRIM(B307),ALL!$B$1:$T$1591,2,FALSE)))</f>
        <v>DAN</v>
      </c>
      <c r="G307" s="52" t="str">
        <f>IF(ISBLANK(VLOOKUP(TRIM(B307),ALL!$B$1:$U$1591,4,FALSE)),"",IF(ISERROR(VLOOKUP(TRIM(B307),ALL!$B$1:$U$1591,4,FALSE))," ",VLOOKUP(TRIM(B307),ALL!$B$1:$U$1591,4,FALSE)))</f>
        <v>6</v>
      </c>
      <c r="H307" s="52" t="str">
        <f>IF(ISBLANK(VLOOKUP(TRIM(B307),ALL!$B$1:$U$1591,5,FALSE)),"",IF(ISERROR(VLOOKUP(TRIM(B307),ALL!$B$1:$U$1591,5,FALSE))," ",VLOOKUP(TRIM(B307),ALL!$B$1:$U$1591,5,FALSE)))</f>
        <v/>
      </c>
      <c r="I307" s="52">
        <f>IF(ISBLANK(VLOOKUP(TRIM(B307),ALL!$B$1:$U$1591,6,FALSE)),"",IF(ISERROR(VLOOKUP(TRIM(B307),ALL!$B$1:$U$1591,6,FALSE))," ", VLOOKUP(TRIM(B307),ALL!$B$1:$U$1591,6,FALSE)))</f>
        <v>6</v>
      </c>
      <c r="J307" s="52" t="str">
        <f>IF(ISBLANK(VLOOKUP(TRIM(B307),ALL!$B$1:$U$1591,7,FALSE)),"",IF(ISERROR(VLOOKUP(TRIM(B307),ALL!$B$1:$U$1591,7,FALSE))," ",VLOOKUP(TRIM(B307),ALL!$B$1:$U$1591,7,FALSE)))</f>
        <v/>
      </c>
      <c r="K307" s="52" t="str">
        <f>IF(ISBLANK(VLOOKUP(TRIM(B307),ALL!$B$1:$U$1591,8,FALSE)),"",IF(ISERROR(VLOOKUP(TRIM(B307),ALL!$B$1:$U$1591,8,FALSE))," ",VLOOKUP(TRIM(B307),ALL!$B$1:$U$1591,8,FALSE)))</f>
        <v/>
      </c>
      <c r="L307" s="52" t="str">
        <f>IF(ISBLANK(VLOOKUP(TRIM(B307),ALL!$B$1:$U$1591,9,FALSE)),"",IF(ISERROR(VLOOKUP(TRIM(B307),ALL!$B$1:$U$1591,9,FALSE))," ",VLOOKUP(TRIM(B307),ALL!$B$1:$U$1591,9,FALSE)))</f>
        <v/>
      </c>
      <c r="M307" s="52" t="str">
        <f>IF(ISBLANK(VLOOKUP(TRIM(B307),ALL!$B$1:$U$1591,10,FALSE)),"",IF(ISERROR(VLOOKUP(TRIM(B307),ALL!$B$1:$U$1591,10,FALSE))," ",VLOOKUP(TRIM(B307),ALL!$B$1:$U$1591,10,FALSE)))</f>
        <v/>
      </c>
      <c r="N307"/>
      <c r="O307"/>
      <c r="P307"/>
      <c r="Q307"/>
      <c r="R307"/>
      <c r="S307"/>
      <c r="AA307"/>
      <c r="AB307"/>
    </row>
    <row r="308" spans="1:45">
      <c r="A308" s="52" t="str">
        <f>IF(ISERROR(VLOOKUP(TRIM(B308),ALL!$B$1:$T$1591,3,FALSE)),"(unc)",VLOOKUP(TRIM(B308),ALL!$B$1:$T$1591,3,FALSE))</f>
        <v>LDT $</v>
      </c>
      <c r="B308" s="215" t="s">
        <v>287</v>
      </c>
      <c r="C308" s="11" t="s">
        <v>7090</v>
      </c>
      <c r="D308" s="85">
        <f>VLOOKUP(TRIM(B308),BirthdateDraft!$B$1:$O$5859,2,FALSE)</f>
        <v>33220</v>
      </c>
      <c r="E308" s="86" t="str">
        <f>VLOOKUP(TRIM(B308),BirthdateDraft!$B$1:$O$9859,3,FALSE)</f>
        <v>12/1 (12)</v>
      </c>
      <c r="F308" s="52" t="str">
        <f>IF(ISERROR(VLOOKUP(TRIM(B308),ALL!$B$1:$T$1591,2,FALSE)),"",IF(ISERROR(VLOOKUP(TRIM(B308),ALL!$B$1:$T$1591,2,FALSE))," ",VLOOKUP(TRIM(B308),ALL!$B$1:$T$1591,2,FALSE)))</f>
        <v>PHN</v>
      </c>
      <c r="G308" s="52" t="str">
        <f>IF(ISBLANK(VLOOKUP(TRIM(B308),ALL!$B$1:$U$1591,4,FALSE)),"",IF(ISERROR(VLOOKUP(TRIM(B308),ALL!$B$1:$U$1591,4,FALSE))," ",VLOOKUP(TRIM(B308),ALL!$B$1:$U$1591,4,FALSE)))</f>
        <v>6</v>
      </c>
      <c r="H308" s="52" t="str">
        <f>IF(ISBLANK(VLOOKUP(TRIM(B308),ALL!$B$1:$U$1591,5,FALSE)),"",IF(ISERROR(VLOOKUP(TRIM(B308),ALL!$B$1:$U$1591,5,FALSE))," ",VLOOKUP(TRIM(B308),ALL!$B$1:$U$1591,5,FALSE)))</f>
        <v/>
      </c>
      <c r="I308" s="52">
        <f>IF(ISBLANK(VLOOKUP(TRIM(B308),ALL!$B$1:$U$1591,6,FALSE)),"",IF(ISERROR(VLOOKUP(TRIM(B308),ALL!$B$1:$U$1591,6,FALSE))," ", VLOOKUP(TRIM(B308),ALL!$B$1:$U$1591,6,FALSE)))</f>
        <v>4</v>
      </c>
      <c r="J308" s="52" t="str">
        <f>IF(ISBLANK(VLOOKUP(TRIM(B308),ALL!$B$1:$U$1591,7,FALSE)),"",IF(ISERROR(VLOOKUP(TRIM(B308),ALL!$B$1:$U$1591,7,FALSE))," ",VLOOKUP(TRIM(B308),ALL!$B$1:$U$1591,7,FALSE)))</f>
        <v/>
      </c>
      <c r="K308" s="52" t="str">
        <f>IF(ISBLANK(VLOOKUP(TRIM(B308),ALL!$B$1:$U$1591,8,FALSE)),"",IF(ISERROR(VLOOKUP(TRIM(B308),ALL!$B$1:$U$1591,8,FALSE))," ",VLOOKUP(TRIM(B308),ALL!$B$1:$U$1591,8,FALSE)))</f>
        <v/>
      </c>
      <c r="L308" s="52" t="str">
        <f>IF(ISBLANK(VLOOKUP(TRIM(B308),ALL!$B$1:$U$1591,9,FALSE)),"",IF(ISERROR(VLOOKUP(TRIM(B308),ALL!$B$1:$U$1591,9,FALSE))," ",VLOOKUP(TRIM(B308),ALL!$B$1:$U$1591,9,FALSE)))</f>
        <v/>
      </c>
      <c r="M308" s="52" t="str">
        <f>IF(ISBLANK(VLOOKUP(TRIM(B308),ALL!$B$1:$U$1591,10,FALSE)),"",IF(ISERROR(VLOOKUP(TRIM(B308),ALL!$B$1:$U$1591,10,FALSE))," ",VLOOKUP(TRIM(B308),ALL!$B$1:$U$1591,10,FALSE)))</f>
        <v/>
      </c>
      <c r="N308"/>
      <c r="O308"/>
      <c r="P308"/>
      <c r="Q308" t="str">
        <f>""</f>
        <v/>
      </c>
      <c r="R308" t="str">
        <f>""</f>
        <v/>
      </c>
      <c r="S308" t="str">
        <f>""</f>
        <v/>
      </c>
      <c r="T308" t="str">
        <f>""</f>
        <v/>
      </c>
      <c r="U308" t="str">
        <f>""</f>
        <v/>
      </c>
      <c r="V308" t="str">
        <f>""</f>
        <v/>
      </c>
      <c r="W308" t="str">
        <f>""</f>
        <v/>
      </c>
      <c r="X308" t="str">
        <f>""</f>
        <v/>
      </c>
      <c r="Y308" t="str">
        <f>""</f>
        <v/>
      </c>
      <c r="Z308" t="str">
        <f>""</f>
        <v/>
      </c>
      <c r="AA308" t="str">
        <f>""</f>
        <v/>
      </c>
      <c r="AB308" t="str">
        <f>""</f>
        <v/>
      </c>
      <c r="AC308" t="str">
        <f>""</f>
        <v/>
      </c>
      <c r="AD308" t="str">
        <f>""</f>
        <v/>
      </c>
      <c r="AE308" t="str">
        <f>""</f>
        <v/>
      </c>
      <c r="AF308" t="str">
        <f>""</f>
        <v/>
      </c>
      <c r="AG308" t="str">
        <f>""</f>
        <v/>
      </c>
      <c r="AH308" t="str">
        <f>""</f>
        <v/>
      </c>
      <c r="AI308" t="str">
        <f>""</f>
        <v/>
      </c>
      <c r="AJ308" t="str">
        <f>""</f>
        <v/>
      </c>
      <c r="AK308" t="str">
        <f>""</f>
        <v/>
      </c>
      <c r="AL308" t="str">
        <f>""</f>
        <v/>
      </c>
      <c r="AM308" t="str">
        <f>""</f>
        <v/>
      </c>
      <c r="AN308" t="str">
        <f>""</f>
        <v/>
      </c>
      <c r="AO308" t="str">
        <f>""</f>
        <v/>
      </c>
      <c r="AP308" t="str">
        <f>""</f>
        <v/>
      </c>
      <c r="AQ308" t="str">
        <f>""</f>
        <v/>
      </c>
      <c r="AR308" t="str">
        <f>""</f>
        <v/>
      </c>
      <c r="AS308" t="str">
        <f>""</f>
        <v/>
      </c>
    </row>
    <row r="309" spans="1:45">
      <c r="A309" s="52" t="str">
        <f>IF(ISERROR(VLOOKUP(TRIM(B309),ALL!$B$1:$T$1591,3,FALSE)),"(unc)",VLOOKUP(TRIM(B309),ALL!$B$1:$T$1591,3,FALSE))</f>
        <v>RDT $</v>
      </c>
      <c r="B309" s="215" t="s">
        <v>6761</v>
      </c>
      <c r="C309" s="11" t="s">
        <v>7090</v>
      </c>
      <c r="D309" s="85">
        <f>VLOOKUP(TRIM(B309),BirthdateDraft!$B$1:$O$5859,2,FALSE)</f>
        <v>35135</v>
      </c>
      <c r="E309" s="86" t="str">
        <f>VLOOKUP(TRIM(B309),BirthdateDraft!$B$1:$O$9859,3,FALSE)</f>
        <v>18/1 (29)</v>
      </c>
      <c r="F309" s="52" t="str">
        <f>IF(ISERROR(VLOOKUP(TRIM(B309),ALL!$B$1:$T$1591,2,FALSE)),"",IF(ISERROR(VLOOKUP(TRIM(B309),ALL!$B$1:$T$1591,2,FALSE))," ",VLOOKUP(TRIM(B309),ALL!$B$1:$T$1591,2,FALSE)))</f>
        <v>JXA</v>
      </c>
      <c r="G309" s="52" t="str">
        <f>IF(ISBLANK(VLOOKUP(TRIM(B309),ALL!$B$1:$U$1591,4,FALSE)),"",IF(ISERROR(VLOOKUP(TRIM(B309),ALL!$B$1:$U$1591,4,FALSE))," ",VLOOKUP(TRIM(B309),ALL!$B$1:$U$1591,4,FALSE)))</f>
        <v>5</v>
      </c>
      <c r="H309" s="52" t="str">
        <f>IF(ISBLANK(VLOOKUP(TRIM(B309),ALL!$B$1:$U$1591,5,FALSE)),"",IF(ISERROR(VLOOKUP(TRIM(B309),ALL!$B$1:$U$1591,5,FALSE))," ",VLOOKUP(TRIM(B309),ALL!$B$1:$U$1591,5,FALSE)))</f>
        <v/>
      </c>
      <c r="I309" s="52">
        <f>IF(ISBLANK(VLOOKUP(TRIM(B309),ALL!$B$1:$U$1591,6,FALSE)),"",IF(ISERROR(VLOOKUP(TRIM(B309),ALL!$B$1:$U$1591,6,FALSE))," ", VLOOKUP(TRIM(B309),ALL!$B$1:$U$1591,6,FALSE)))</f>
        <v>4</v>
      </c>
      <c r="J309" s="52" t="str">
        <f>IF(ISBLANK(VLOOKUP(TRIM(B309),ALL!$B$1:$U$1591,7,FALSE)),"",IF(ISERROR(VLOOKUP(TRIM(B309),ALL!$B$1:$U$1591,7,FALSE))," ",VLOOKUP(TRIM(B309),ALL!$B$1:$U$1591,7,FALSE)))</f>
        <v/>
      </c>
      <c r="K309" s="52"/>
      <c r="L309" s="52" t="str">
        <f>IF(ISBLANK(VLOOKUP(TRIM(B309),ALL!$B$1:$U$1591,9,FALSE)),"",IF(ISERROR(VLOOKUP(TRIM(B309),ALL!$B$1:$U$1591,9,FALSE))," ",VLOOKUP(TRIM(B309),ALL!$B$1:$U$1591,9,FALSE)))</f>
        <v/>
      </c>
      <c r="M309" s="52" t="str">
        <f>IF(ISBLANK(VLOOKUP(TRIM(B309),ALL!$B$1:$U$1591,10,FALSE)),"",IF(ISERROR(VLOOKUP(TRIM(B309),ALL!$B$1:$U$1591,10,FALSE))," ",VLOOKUP(TRIM(B309),ALL!$B$1:$U$1591,10,FALSE)))</f>
        <v/>
      </c>
      <c r="N309"/>
      <c r="O309"/>
      <c r="P309"/>
      <c r="Q309"/>
      <c r="R309"/>
      <c r="S309"/>
      <c r="AA309"/>
      <c r="AB309"/>
    </row>
    <row r="310" spans="1:45">
      <c r="A310" s="52" t="str">
        <f>IF(ISERROR(VLOOKUP(TRIM(B310),ALL!$B$1:$T$1591,3,FALSE)),"(unc)",VLOOKUP(TRIM(B310),ALL!$B$1:$T$1591,3,FALSE))</f>
        <v>RE $</v>
      </c>
      <c r="B310" s="215" t="s">
        <v>906</v>
      </c>
      <c r="C310" s="11" t="s">
        <v>7090</v>
      </c>
      <c r="D310" s="85">
        <f>VLOOKUP(TRIM(B310),BirthdateDraft!$B$1:$O$5859,2,FALSE)</f>
        <v>33011</v>
      </c>
      <c r="E310" s="86" t="str">
        <f>VLOOKUP(TRIM(B310),BirthdateDraft!$B$1:$O$9859,3,FALSE)</f>
        <v>11/1 (14)</v>
      </c>
      <c r="F310" s="52" t="str">
        <f>IF(ISERROR(VLOOKUP(TRIM(B310),ALL!$B$1:$T$1591,2,FALSE)),"",IF(ISERROR(VLOOKUP(TRIM(B310),ALL!$B$1:$T$1591,2,FALSE))," ",VLOOKUP(TRIM(B310),ALL!$B$1:$T$1591,2,FALSE)))</f>
        <v>DAN</v>
      </c>
      <c r="G310" s="52" t="str">
        <f>IF(ISBLANK(VLOOKUP(TRIM(B310),ALL!$B$1:$U$1591,4,FALSE)),"",IF(ISERROR(VLOOKUP(TRIM(B310),ALL!$B$1:$U$1591,4,FALSE))," ",VLOOKUP(TRIM(B310),ALL!$B$1:$U$1591,4,FALSE)))</f>
        <v>4</v>
      </c>
      <c r="H310" s="52" t="str">
        <f>IF(ISBLANK(VLOOKUP(TRIM(B310),ALL!$B$1:$U$1591,5,FALSE)),"",IF(ISERROR(VLOOKUP(TRIM(B310),ALL!$B$1:$U$1591,5,FALSE))," ",VLOOKUP(TRIM(B310),ALL!$B$1:$U$1591,5,FALSE)))</f>
        <v/>
      </c>
      <c r="I310" s="52">
        <f>IF(ISBLANK(VLOOKUP(TRIM(B310),ALL!$B$1:$U$1591,6,FALSE)),"",IF(ISERROR(VLOOKUP(TRIM(B310),ALL!$B$1:$U$1591,6,FALSE))," ", VLOOKUP(TRIM(B310),ALL!$B$1:$U$1591,6,FALSE)))</f>
        <v>12</v>
      </c>
      <c r="J310" s="52">
        <f>IF(ISBLANK(VLOOKUP(TRIM(B310),ALL!$B$1:$U$1591,7,FALSE)),"",IF(ISERROR(VLOOKUP(TRIM(B310),ALL!$B$1:$U$1591,7,FALSE))," ",VLOOKUP(TRIM(B310),ALL!$B$1:$U$1591,7,FALSE)))</f>
        <v>1</v>
      </c>
      <c r="K310" s="52" t="str">
        <f>IF(ISBLANK(VLOOKUP(TRIM(B310),ALL!$B$1:$U$1591,8,FALSE)),"",IF(ISERROR(VLOOKUP(TRIM(B310),ALL!$B$1:$U$1591,8,FALSE))," ",VLOOKUP(TRIM(B310),ALL!$B$1:$U$1591,8,FALSE)))</f>
        <v/>
      </c>
      <c r="L310" s="52" t="str">
        <f>IF(ISBLANK(VLOOKUP(TRIM(B310),ALL!$B$1:$U$1591,9,FALSE)),"",IF(ISERROR(VLOOKUP(TRIM(B310),ALL!$B$1:$U$1591,9,FALSE))," ",VLOOKUP(TRIM(B310),ALL!$B$1:$U$1591,9,FALSE)))</f>
        <v/>
      </c>
      <c r="M310" s="52" t="str">
        <f>IF(ISBLANK(VLOOKUP(TRIM(B310),ALL!$B$1:$U$1591,10,FALSE)),"",IF(ISERROR(VLOOKUP(TRIM(B310),ALL!$B$1:$U$1591,10,FALSE))," ",VLOOKUP(TRIM(B310),ALL!$B$1:$U$1591,10,FALSE)))</f>
        <v/>
      </c>
      <c r="N310"/>
      <c r="O310"/>
      <c r="P310"/>
      <c r="Q310"/>
      <c r="R310"/>
      <c r="S310"/>
      <c r="AA310"/>
      <c r="AB310"/>
    </row>
    <row r="311" spans="1:45">
      <c r="A311" s="52" t="str">
        <f>IF(ISERROR(VLOOKUP(TRIM(B311),ALL!$B$1:$T$1591,3,FALSE)),"(unc)",VLOOKUP(TRIM(B311),ALL!$B$1:$T$1591,3,FALSE))</f>
        <v>End $</v>
      </c>
      <c r="B311" s="215" t="s">
        <v>4471</v>
      </c>
      <c r="C311" s="11" t="s">
        <v>7090</v>
      </c>
      <c r="D311" s="85">
        <f>VLOOKUP(TRIM(B311),BirthdateDraft!$B$1:$O$5859,2,FALSE)</f>
        <v>33316</v>
      </c>
      <c r="E311" s="86" t="str">
        <f>VLOOKUP(TRIM(B311),BirthdateDraft!$B$1:$O$9859,3,FALSE)</f>
        <v>14/1 (23)</v>
      </c>
      <c r="F311" s="52" t="str">
        <f>IF(ISERROR(VLOOKUP(TRIM(B311),ALL!$B$1:$T$1591,2,FALSE)),"",IF(ISERROR(VLOOKUP(TRIM(B311),ALL!$B$1:$T$1591,2,FALSE))," ",VLOOKUP(TRIM(B311),ALL!$B$1:$T$1591,2,FALSE)))</f>
        <v>SFN</v>
      </c>
      <c r="G311" s="52" t="str">
        <f>IF(ISBLANK(VLOOKUP(TRIM(B311),ALL!$B$1:$U$1591,4,FALSE)),"",IF(ISERROR(VLOOKUP(TRIM(B311),ALL!$B$1:$U$1591,4,FALSE))," ",VLOOKUP(TRIM(B311),ALL!$B$1:$U$1591,4,FALSE)))</f>
        <v>0</v>
      </c>
      <c r="H311" s="52" t="str">
        <f>IF(ISBLANK(VLOOKUP(TRIM(B311),ALL!$B$1:$U$1591,5,FALSE)),"",IF(ISERROR(VLOOKUP(TRIM(B311),ALL!$B$1:$U$1591,5,FALSE))," ",VLOOKUP(TRIM(B311),ALL!$B$1:$U$1591,5,FALSE)))</f>
        <v/>
      </c>
      <c r="I311" s="52">
        <f>IF(ISBLANK(VLOOKUP(TRIM(B311),ALL!$B$1:$U$1591,6,FALSE)),"",IF(ISERROR(VLOOKUP(TRIM(B311),ALL!$B$1:$U$1591,6,FALSE))," ", VLOOKUP(TRIM(B311),ALL!$B$1:$U$1591,6,FALSE)))</f>
        <v>9</v>
      </c>
      <c r="J311" s="52" t="str">
        <f>IF(ISBLANK(VLOOKUP(TRIM(B311),ALL!$B$1:$U$1591,7,FALSE)),"",IF(ISERROR(VLOOKUP(TRIM(B311),ALL!$B$1:$U$1591,7,FALSE))," ",VLOOKUP(TRIM(B311),ALL!$B$1:$U$1591,7,FALSE)))</f>
        <v/>
      </c>
      <c r="K311" s="52" t="str">
        <f>IF(ISBLANK(VLOOKUP(TRIM(B311),ALL!$B$1:$U$1591,8,FALSE)),"",IF(ISERROR(VLOOKUP(TRIM(B311),ALL!$B$1:$U$1591,8,FALSE))," ",VLOOKUP(TRIM(B311),ALL!$B$1:$U$1591,8,FALSE)))</f>
        <v/>
      </c>
      <c r="L311" s="52" t="str">
        <f>IF(ISBLANK(VLOOKUP(TRIM(B311),ALL!$B$1:$U$1591,9,FALSE)),"",IF(ISERROR(VLOOKUP(TRIM(B311),ALL!$B$1:$U$1591,9,FALSE))," ",VLOOKUP(TRIM(B311),ALL!$B$1:$U$1591,9,FALSE)))</f>
        <v/>
      </c>
      <c r="M311" s="52" t="str">
        <f>IF(ISBLANK(VLOOKUP(TRIM(B311),ALL!$B$1:$U$1591,10,FALSE)),"",IF(ISERROR(VLOOKUP(TRIM(B311),ALL!$B$1:$U$1591,10,FALSE))," ",VLOOKUP(TRIM(B311),ALL!$B$1:$U$1591,10,FALSE)))</f>
        <v/>
      </c>
      <c r="N311"/>
      <c r="O311"/>
      <c r="P311"/>
      <c r="Q311"/>
      <c r="R311"/>
      <c r="S311"/>
      <c r="AA311"/>
      <c r="AB311"/>
    </row>
    <row r="312" spans="1:45">
      <c r="A312" s="52" t="str">
        <f>IF(ISERROR(VLOOKUP(TRIM(B312),ALL!$B$1:$T$1591,3,FALSE)),"(unc)",VLOOKUP(TRIM(B312),ALL!$B$1:$T$1591,3,FALSE))</f>
        <v>LDT $ DT $E</v>
      </c>
      <c r="B312" s="408" t="s">
        <v>7553</v>
      </c>
      <c r="C312" s="11" t="s">
        <v>7090</v>
      </c>
      <c r="D312" s="85">
        <f>VLOOKUP(TRIM(B312),BirthdateDraft!$B$1:$O$5859,2,FALSE)</f>
        <v>35053</v>
      </c>
      <c r="E312" s="86" t="str">
        <f>VLOOKUP(TRIM(B312),BirthdateDraft!$B$1:$O$9859,3,FALSE)</f>
        <v>19/1 (13)</v>
      </c>
      <c r="F312" s="52" t="str">
        <f>IF(ISERROR(VLOOKUP(TRIM(B312),ALL!$B$1:$T$1591,2,FALSE)),"",IF(ISERROR(VLOOKUP(TRIM(B312),ALL!$B$1:$T$1591,2,FALSE))," ",VLOOKUP(TRIM(B312),ALL!$B$1:$T$1591,2,FALSE)))</f>
        <v>MIA</v>
      </c>
      <c r="G312" s="52" t="str">
        <f>IF(ISBLANK(VLOOKUP(TRIM(B312),ALL!$B$1:$U$1591,4,FALSE)),"",IF(ISERROR(VLOOKUP(TRIM(B312),ALL!$B$1:$U$1591,4,FALSE))," ",VLOOKUP(TRIM(B312),ALL!$B$1:$U$1591,4,FALSE)))</f>
        <v>4</v>
      </c>
      <c r="H312" s="52" t="str">
        <f>IF(ISBLANK(VLOOKUP(TRIM(B312),ALL!$B$1:$U$1591,5,FALSE)),"",IF(ISERROR(VLOOKUP(TRIM(B312),ALL!$B$1:$U$1591,5,FALSE))," ",VLOOKUP(TRIM(B312),ALL!$B$1:$U$1591,5,FALSE)))</f>
        <v/>
      </c>
      <c r="I312" s="52">
        <f>IF(ISBLANK(VLOOKUP(TRIM(B312),ALL!$B$1:$U$1591,6,FALSE)),"",IF(ISERROR(VLOOKUP(TRIM(B312),ALL!$B$1:$U$1591,6,FALSE))," ", VLOOKUP(TRIM(B312),ALL!$B$1:$U$1591,6,FALSE)))</f>
        <v>3</v>
      </c>
      <c r="J312" s="52"/>
      <c r="K312" s="52"/>
      <c r="L312" s="52"/>
      <c r="M312" s="52"/>
      <c r="N312"/>
      <c r="O312"/>
      <c r="P312"/>
      <c r="Q312"/>
      <c r="R312"/>
      <c r="S312"/>
      <c r="AA312"/>
      <c r="AB312"/>
    </row>
    <row r="313" spans="1:45">
      <c r="A313" s="52" t="str">
        <f>IF(ISERROR(VLOOKUP(TRIM(B313),ALL!$B$1:$T$1591,3,FALSE)),"(unc)",VLOOKUP(TRIM(B313),ALL!$B$1:$T$1591,3,FALSE))</f>
        <v>DT $</v>
      </c>
      <c r="B313" s="408" t="s">
        <v>7485</v>
      </c>
      <c r="C313" s="11" t="s">
        <v>7090</v>
      </c>
      <c r="D313" s="85">
        <f>VLOOKUP(TRIM(B313),BirthdateDraft!$B$1:$O$5859,2,FALSE)</f>
        <v>35879</v>
      </c>
      <c r="E313" s="86" t="str">
        <f>VLOOKUP(TRIM(B313),BirthdateDraft!$B$1:$O$9859,3,FALSE)</f>
        <v>19/2</v>
      </c>
      <c r="F313" s="52" t="str">
        <f>IF(ISERROR(VLOOKUP(TRIM(B313),ALL!$B$1:$T$1591,2,FALSE)),"",IF(ISERROR(VLOOKUP(TRIM(B313),ALL!$B$1:$T$1591,2,FALSE))," ",VLOOKUP(TRIM(B313),ALL!$B$1:$T$1591,2,FALSE)))</f>
        <v>DAN</v>
      </c>
      <c r="G313" s="52" t="str">
        <f>IF(ISBLANK(VLOOKUP(TRIM(B313),ALL!$B$1:$U$1591,4,FALSE)),"",IF(ISERROR(VLOOKUP(TRIM(B313),ALL!$B$1:$U$1591,4,FALSE))," ",VLOOKUP(TRIM(B313),ALL!$B$1:$U$1591,4,FALSE)))</f>
        <v>0</v>
      </c>
      <c r="H313" s="52" t="str">
        <f>IF(ISBLANK(VLOOKUP(TRIM(B313),ALL!$B$1:$U$1591,5,FALSE)),"",IF(ISERROR(VLOOKUP(TRIM(B313),ALL!$B$1:$U$1591,5,FALSE))," ",VLOOKUP(TRIM(B313),ALL!$B$1:$U$1591,5,FALSE)))</f>
        <v/>
      </c>
      <c r="I313" s="52">
        <f>IF(ISBLANK(VLOOKUP(TRIM(B313),ALL!$B$1:$U$1591,6,FALSE)),"",IF(ISERROR(VLOOKUP(TRIM(B313),ALL!$B$1:$U$1591,6,FALSE))," ", VLOOKUP(TRIM(B313),ALL!$B$1:$U$1591,6,FALSE)))</f>
        <v>0</v>
      </c>
      <c r="J313" s="52"/>
      <c r="K313" s="52"/>
      <c r="L313" s="52"/>
      <c r="M313" s="52"/>
      <c r="N313"/>
      <c r="O313"/>
      <c r="P313"/>
      <c r="Q313"/>
      <c r="R313"/>
      <c r="S313"/>
      <c r="AA313"/>
      <c r="AB313"/>
    </row>
    <row r="314" spans="1:45">
      <c r="A314" s="52"/>
      <c r="B314" s="395"/>
      <c r="C314" s="11"/>
      <c r="D314" s="85"/>
      <c r="E314" s="86"/>
      <c r="F314" s="52"/>
      <c r="G314" s="52"/>
      <c r="H314" s="52"/>
      <c r="I314" s="52"/>
      <c r="J314" s="52"/>
      <c r="K314" s="52"/>
      <c r="L314" s="52"/>
      <c r="M314" s="52"/>
      <c r="N314"/>
      <c r="O314"/>
      <c r="P314"/>
      <c r="Q314"/>
      <c r="R314"/>
      <c r="S314"/>
      <c r="AA314"/>
      <c r="AB314"/>
    </row>
    <row r="315" spans="1:45">
      <c r="A315" s="52" t="str">
        <f>IF(ISERROR(VLOOKUP(TRIM(B315),ALL!$B$1:$T$1591,3,FALSE)),"(unc)",VLOOKUP(TRIM(B315),ALL!$B$1:$T$1591,3,FALSE))</f>
        <v>MLB</v>
      </c>
      <c r="B315" s="215" t="s">
        <v>6254</v>
      </c>
      <c r="C315" s="11" t="s">
        <v>7090</v>
      </c>
      <c r="D315" s="85">
        <f>VLOOKUP(TRIM(B315),BirthdateDraft!$B$1:$O$5859,2,FALSE)</f>
        <v>34919</v>
      </c>
      <c r="E315" s="86" t="str">
        <f>VLOOKUP(TRIM(B315),BirthdateDraft!$B$1:$O$9859,3,FALSE)</f>
        <v>17/5</v>
      </c>
      <c r="F315" s="52" t="str">
        <f>IF(ISERROR(VLOOKUP(TRIM(B315),ALL!$B$1:$T$1591,2,FALSE)),"",IF(ISERROR(VLOOKUP(TRIM(B315),ALL!$B$1:$T$1591,2,FALSE))," ",VLOOKUP(TRIM(B315),ALL!$B$1:$T$1591,2,FALSE)))</f>
        <v>INA</v>
      </c>
      <c r="G315" s="52" t="str">
        <f>IF(ISBLANK(VLOOKUP(TRIM(B315),ALL!$B$1:$U$1591,4,FALSE)),"",IF(ISERROR(VLOOKUP(TRIM(B315),ALL!$B$1:$U$1591,4,FALSE))," ",VLOOKUP(TRIM(B315),ALL!$B$1:$U$1591,4,FALSE)))</f>
        <v>5-0</v>
      </c>
      <c r="H315" s="52" t="str">
        <f>IF(ISBLANK(VLOOKUP(TRIM(B315),ALL!$B$1:$U$1591,5,FALSE)),"",IF(ISERROR(VLOOKUP(TRIM(B315),ALL!$B$1:$U$1591,5,FALSE))," ",VLOOKUP(TRIM(B315),ALL!$B$1:$U$1591,5,FALSE)))</f>
        <v/>
      </c>
      <c r="I315" s="52">
        <f>IF(ISBLANK(VLOOKUP(TRIM(B315),ALL!$B$1:$U$1591,6,FALSE)),"",IF(ISERROR(VLOOKUP(TRIM(B315),ALL!$B$1:$U$1591,6,FALSE))," ", VLOOKUP(TRIM(B315),ALL!$B$1:$U$1591,6,FALSE)))</f>
        <v>5</v>
      </c>
      <c r="J315" s="52" t="str">
        <f>IF(ISBLANK(VLOOKUP(TRIM(B315),ALL!$B$1:$U$1591,7,FALSE)),"",IF(ISERROR(VLOOKUP(TRIM(B315),ALL!$B$1:$U$1591,7,FALSE))," ",VLOOKUP(TRIM(B315),ALL!$B$1:$U$1591,7,FALSE)))</f>
        <v/>
      </c>
      <c r="K315" s="52" t="str">
        <f>IF(ISBLANK(VLOOKUP(TRIM(B315),ALL!$B$1:$U$1591,8,FALSE)),"",IF(ISERROR(VLOOKUP(TRIM(B315),ALL!$B$1:$U$1591,8,FALSE))," ",VLOOKUP(TRIM(B315),ALL!$B$1:$U$1591,8,FALSE)))</f>
        <v/>
      </c>
      <c r="L315" s="52" t="str">
        <f>IF(ISBLANK(VLOOKUP(TRIM(B315),ALL!$B$1:$U$1591,9,FALSE)),"",IF(ISERROR(VLOOKUP(TRIM(B315),ALL!$B$1:$U$1591,9,FALSE))," ",VLOOKUP(TRIM(B315),ALL!$B$1:$U$1591,9,FALSE)))</f>
        <v/>
      </c>
      <c r="M315" s="52" t="str">
        <f>IF(ISBLANK(VLOOKUP(TRIM(B315),ALL!$B$1:$U$1591,10,FALSE)),"",IF(ISERROR(VLOOKUP(TRIM(B315),ALL!$B$1:$U$1591,10,FALSE))," ",VLOOKUP(TRIM(B315),ALL!$B$1:$U$1591,10,FALSE)))</f>
        <v/>
      </c>
      <c r="N315"/>
      <c r="O315"/>
      <c r="P315"/>
      <c r="Q315"/>
      <c r="R315"/>
      <c r="S315"/>
      <c r="AA315"/>
      <c r="AB315"/>
    </row>
    <row r="316" spans="1:45">
      <c r="A316" s="52" t="str">
        <f>IF(ISERROR(VLOOKUP(TRIM(B316),ALL!$B$1:$T$1591,3,FALSE)),"(unc)",VLOOKUP(TRIM(B316),ALL!$B$1:$T$1591,3,FALSE))</f>
        <v>RLB</v>
      </c>
      <c r="B316" s="215" t="s">
        <v>4949</v>
      </c>
      <c r="C316" s="11" t="s">
        <v>7090</v>
      </c>
      <c r="D316" s="85">
        <f>VLOOKUP(TRIM(B316),BirthdateDraft!$B$1:$O$5859,2,FALSE)</f>
        <v>33287</v>
      </c>
      <c r="E316" s="86" t="str">
        <f>VLOOKUP(TRIM(B316),BirthdateDraft!$B$1:$O$9859,3,FALSE)</f>
        <v>14/FA</v>
      </c>
      <c r="F316" s="52" t="str">
        <f>IF(ISERROR(VLOOKUP(TRIM(B316),ALL!$B$1:$T$1591,2,FALSE)),"",IF(ISERROR(VLOOKUP(TRIM(B316),ALL!$B$1:$T$1591,2,FALSE))," ",VLOOKUP(TRIM(B316),ALL!$B$1:$T$1591,2,FALSE)))</f>
        <v>DEN</v>
      </c>
      <c r="G316" s="52" t="str">
        <f>IF(ISBLANK(VLOOKUP(TRIM(B316),ALL!$B$1:$U$1591,4,FALSE)),"",IF(ISERROR(VLOOKUP(TRIM(B316),ALL!$B$1:$U$1591,4,FALSE))," ",VLOOKUP(TRIM(B316),ALL!$B$1:$U$1591,4,FALSE)))</f>
        <v>4-0</v>
      </c>
      <c r="H316" s="52" t="str">
        <f>IF(ISBLANK(VLOOKUP(TRIM(B316),ALL!$B$1:$U$1591,5,FALSE)),"",IF(ISERROR(VLOOKUP(TRIM(B316),ALL!$B$1:$U$1591,5,FALSE))," ",VLOOKUP(TRIM(B316),ALL!$B$1:$U$1591,5,FALSE)))</f>
        <v/>
      </c>
      <c r="I316" s="52">
        <f>IF(ISBLANK(VLOOKUP(TRIM(B316),ALL!$B$1:$U$1591,6,FALSE)),"",IF(ISERROR(VLOOKUP(TRIM(B316),ALL!$B$1:$U$1591,6,FALSE))," ", VLOOKUP(TRIM(B316),ALL!$B$1:$U$1591,6,FALSE)))</f>
        <v>5</v>
      </c>
      <c r="J316" s="52" t="str">
        <f>IF(ISBLANK(VLOOKUP(TRIM(B316),ALL!$B$1:$U$1591,7,FALSE)),"",IF(ISERROR(VLOOKUP(TRIM(B316),ALL!$B$1:$U$1591,7,FALSE))," ",VLOOKUP(TRIM(B316),ALL!$B$1:$U$1591,7,FALSE)))</f>
        <v/>
      </c>
      <c r="K316" s="52" t="str">
        <f>IF(ISBLANK(VLOOKUP(TRIM(B316),ALL!$B$1:$U$1591,8,FALSE)),"",IF(ISERROR(VLOOKUP(TRIM(B316),ALL!$B$1:$U$1591,8,FALSE))," ",VLOOKUP(TRIM(B316),ALL!$B$1:$U$1591,8,FALSE)))</f>
        <v/>
      </c>
      <c r="L316" s="52" t="str">
        <f>IF(ISBLANK(VLOOKUP(TRIM(B316),ALL!$B$1:$U$1591,9,FALSE)),"",IF(ISERROR(VLOOKUP(TRIM(B316),ALL!$B$1:$U$1591,9,FALSE))," ",VLOOKUP(TRIM(B316),ALL!$B$1:$U$1591,9,FALSE)))</f>
        <v/>
      </c>
      <c r="M316" s="52" t="str">
        <f>IF(ISBLANK(VLOOKUP(TRIM(B316),ALL!$B$1:$U$1591,10,FALSE)),"",IF(ISERROR(VLOOKUP(TRIM(B316),ALL!$B$1:$U$1591,10,FALSE))," ",VLOOKUP(TRIM(B316),ALL!$B$1:$U$1591,10,FALSE)))</f>
        <v/>
      </c>
      <c r="N316"/>
      <c r="O316"/>
      <c r="P316"/>
      <c r="Q316"/>
      <c r="R316"/>
      <c r="S316"/>
      <c r="AA316"/>
      <c r="AB316"/>
    </row>
    <row r="317" spans="1:45">
      <c r="A317" s="52" t="str">
        <f>IF(ISERROR(VLOOKUP(TRIM(B317),ALL!$B$1:$T$1591,3,FALSE)),"(unc)",VLOOKUP(TRIM(B317),ALL!$B$1:$T$1591,3,FALSE))</f>
        <v>ROLB</v>
      </c>
      <c r="B317" s="215" t="s">
        <v>191</v>
      </c>
      <c r="C317" s="11" t="s">
        <v>7090</v>
      </c>
      <c r="D317" s="85">
        <f>VLOOKUP(TRIM(B317),BirthdateDraft!$B$1:$O$5859,2,FALSE)</f>
        <v>32931</v>
      </c>
      <c r="E317" s="86" t="str">
        <f>VLOOKUP(TRIM(B317),BirthdateDraft!$B$1:$O$9859,3,FALSE)</f>
        <v>12/1 (21)</v>
      </c>
      <c r="F317" s="52" t="str">
        <f>IF(ISERROR(VLOOKUP(TRIM(B317),ALL!$B$1:$T$1591,2,FALSE)),"",IF(ISERROR(VLOOKUP(TRIM(B317),ALL!$B$1:$T$1591,2,FALSE))," ",VLOOKUP(TRIM(B317),ALL!$B$1:$T$1591,2,FALSE)))</f>
        <v>ARN</v>
      </c>
      <c r="G317" s="52" t="str">
        <f>IF(ISBLANK(VLOOKUP(TRIM(B317),ALL!$B$1:$U$1591,4,FALSE)),"",IF(ISERROR(VLOOKUP(TRIM(B317),ALL!$B$1:$U$1591,4,FALSE))," ",VLOOKUP(TRIM(B317),ALL!$B$1:$U$1591,4,FALSE)))</f>
        <v>0-6</v>
      </c>
      <c r="H317" s="52" t="str">
        <f>IF(ISBLANK(VLOOKUP(TRIM(B317),ALL!$B$1:$U$1591,5,FALSE)),"",IF(ISERROR(VLOOKUP(TRIM(B317),ALL!$B$1:$U$1591,5,FALSE))," ",VLOOKUP(TRIM(B317),ALL!$B$1:$U$1591,5,FALSE)))</f>
        <v/>
      </c>
      <c r="I317" s="52">
        <f>IF(ISBLANK(VLOOKUP(TRIM(B317),ALL!$B$1:$U$1591,6,FALSE)),"",IF(ISERROR(VLOOKUP(TRIM(B317),ALL!$B$1:$U$1591,6,FALSE))," ", VLOOKUP(TRIM(B317),ALL!$B$1:$U$1591,6,FALSE)))</f>
        <v>12</v>
      </c>
      <c r="J317" s="52">
        <f>IF(ISBLANK(VLOOKUP(TRIM(B317),ALL!$B$1:$U$1591,7,FALSE)),"",IF(ISERROR(VLOOKUP(TRIM(B317),ALL!$B$1:$U$1591,7,FALSE))," ",VLOOKUP(TRIM(B317),ALL!$B$1:$U$1591,7,FALSE)))</f>
        <v>12</v>
      </c>
      <c r="K317" s="52" t="str">
        <f>IF(ISBLANK(VLOOKUP(TRIM(B317),ALL!$B$1:$U$1591,8,FALSE)),"",IF(ISERROR(VLOOKUP(TRIM(B317),ALL!$B$1:$U$1591,8,FALSE))," ",VLOOKUP(TRIM(B317),ALL!$B$1:$U$1591,8,FALSE)))</f>
        <v/>
      </c>
      <c r="L317" s="52" t="str">
        <f>IF(ISBLANK(VLOOKUP(TRIM(B317),ALL!$B$1:$U$1591,9,FALSE)),"",IF(ISERROR(VLOOKUP(TRIM(B317),ALL!$B$1:$U$1591,9,FALSE))," ",VLOOKUP(TRIM(B317),ALL!$B$1:$U$1591,9,FALSE)))</f>
        <v/>
      </c>
      <c r="M317" s="52" t="str">
        <f>IF(ISBLANK(VLOOKUP(TRIM(B317),ALL!$B$1:$U$1591,10,FALSE)),"",IF(ISERROR(VLOOKUP(TRIM(B317),ALL!$B$1:$U$1591,10,FALSE))," ",VLOOKUP(TRIM(B317),ALL!$B$1:$U$1591,10,FALSE)))</f>
        <v/>
      </c>
      <c r="N317"/>
      <c r="O317"/>
      <c r="P317"/>
      <c r="Q317"/>
      <c r="R317"/>
      <c r="S317"/>
      <c r="AA317"/>
      <c r="AB317"/>
    </row>
    <row r="318" spans="1:45">
      <c r="A318" s="52" t="str">
        <f>IF(ISERROR(VLOOKUP(TRIM(B318),ALL!$B$1:$T$1591,3,FALSE)),"(unc)",VLOOKUP(TRIM(B318),ALL!$B$1:$T$1591,3,FALSE))</f>
        <v>ROLB</v>
      </c>
      <c r="B318" s="215" t="s">
        <v>5107</v>
      </c>
      <c r="C318" s="11" t="s">
        <v>7090</v>
      </c>
      <c r="D318" s="85">
        <f>VLOOKUP(TRIM(B318),BirthdateDraft!$B$1:$O$5859,2,FALSE)</f>
        <v>34012</v>
      </c>
      <c r="E318" s="86" t="str">
        <f>VLOOKUP(TRIM(B318),BirthdateDraft!$B$1:$O$9859,3,FALSE)</f>
        <v>15/1 (22)</v>
      </c>
      <c r="F318" s="52" t="str">
        <f>IF(ISERROR(VLOOKUP(TRIM(B318),ALL!$B$1:$T$1591,2,FALSE)),"",IF(ISERROR(VLOOKUP(TRIM(B318),ALL!$B$1:$T$1591,2,FALSE))," ",VLOOKUP(TRIM(B318),ALL!$B$1:$T$1591,2,FALSE)))</f>
        <v>PIA</v>
      </c>
      <c r="G318" s="52" t="str">
        <f>IF(ISBLANK(VLOOKUP(TRIM(B318),ALL!$B$1:$U$1591,4,FALSE)),"",IF(ISERROR(VLOOKUP(TRIM(B318),ALL!$B$1:$U$1591,4,FALSE))," ",VLOOKUP(TRIM(B318),ALL!$B$1:$U$1591,4,FALSE)))</f>
        <v>0-5</v>
      </c>
      <c r="H318" s="52" t="str">
        <f>IF(ISBLANK(VLOOKUP(TRIM(B318),ALL!$B$1:$U$1591,5,FALSE)),"",IF(ISERROR(VLOOKUP(TRIM(B318),ALL!$B$1:$U$1591,5,FALSE))," ",VLOOKUP(TRIM(B318),ALL!$B$1:$U$1591,5,FALSE)))</f>
        <v/>
      </c>
      <c r="I318" s="52">
        <f>IF(ISBLANK(VLOOKUP(TRIM(B318),ALL!$B$1:$U$1591,6,FALSE)),"",IF(ISERROR(VLOOKUP(TRIM(B318),ALL!$B$1:$U$1591,6,FALSE))," ", VLOOKUP(TRIM(B318),ALL!$B$1:$U$1591,6,FALSE)))</f>
        <v>12</v>
      </c>
      <c r="J318" s="52">
        <f>IF(ISBLANK(VLOOKUP(TRIM(B318),ALL!$B$1:$U$1591,7,FALSE)),"",IF(ISERROR(VLOOKUP(TRIM(B318),ALL!$B$1:$U$1591,7,FALSE))," ",VLOOKUP(TRIM(B318),ALL!$B$1:$U$1591,7,FALSE)))</f>
        <v>7</v>
      </c>
      <c r="K318" s="52" t="str">
        <f>IF(ISBLANK(VLOOKUP(TRIM(B318),ALL!$B$1:$U$1591,8,FALSE)),"",IF(ISERROR(VLOOKUP(TRIM(B318),ALL!$B$1:$U$1591,8,FALSE))," ",VLOOKUP(TRIM(B318),ALL!$B$1:$U$1591,8,FALSE)))</f>
        <v/>
      </c>
      <c r="L318" s="52" t="str">
        <f>IF(ISBLANK(VLOOKUP(TRIM(B318),ALL!$B$1:$U$1591,9,FALSE)),"",IF(ISERROR(VLOOKUP(TRIM(B318),ALL!$B$1:$U$1591,9,FALSE))," ",VLOOKUP(TRIM(B318),ALL!$B$1:$U$1591,9,FALSE)))</f>
        <v/>
      </c>
      <c r="M318" s="52" t="str">
        <f>IF(ISBLANK(VLOOKUP(TRIM(B318),ALL!$B$1:$U$1591,10,FALSE)),"",IF(ISERROR(VLOOKUP(TRIM(B318),ALL!$B$1:$U$1591,10,FALSE))," ",VLOOKUP(TRIM(B318),ALL!$B$1:$U$1591,10,FALSE)))</f>
        <v/>
      </c>
      <c r="N318"/>
      <c r="O318"/>
      <c r="P318"/>
      <c r="Q318"/>
      <c r="R318"/>
      <c r="S318"/>
      <c r="AA318"/>
      <c r="AB318"/>
    </row>
    <row r="319" spans="1:45">
      <c r="A319" s="52" t="str">
        <f>IF(ISERROR(VLOOKUP(TRIM(B319),ALL!$B$1:$T$1591,3,FALSE)),"(unc)",VLOOKUP(TRIM(B319),ALL!$B$1:$T$1591,3,FALSE))</f>
        <v>LLB</v>
      </c>
      <c r="B319" s="215" t="s">
        <v>4199</v>
      </c>
      <c r="C319" s="11" t="s">
        <v>7090</v>
      </c>
      <c r="D319" s="85">
        <f>VLOOKUP(TRIM(B319),BirthdateDraft!$B$1:$O$5859,2,FALSE)</f>
        <v>32965</v>
      </c>
      <c r="E319" s="86" t="str">
        <f>VLOOKUP(TRIM(B319),BirthdateDraft!$B$1:$O$9859,3,FALSE)</f>
        <v>12/5</v>
      </c>
      <c r="F319" s="52" t="str">
        <f>IF(ISERROR(VLOOKUP(TRIM(B319),ALL!$B$1:$T$1591,2,FALSE)),"",IF(ISERROR(VLOOKUP(TRIM(B319),ALL!$B$1:$T$1591,2,FALSE))," ",VLOOKUP(TRIM(B319),ALL!$B$1:$T$1591,2,FALSE)))</f>
        <v>OAA</v>
      </c>
      <c r="G319" s="52" t="str">
        <f>IF(ISBLANK(VLOOKUP(TRIM(B319),ALL!$B$1:$U$1591,4,FALSE)),"",IF(ISERROR(VLOOKUP(TRIM(B319),ALL!$B$1:$U$1591,4,FALSE))," ",VLOOKUP(TRIM(B319),ALL!$B$1:$U$1591,4,FALSE)))</f>
        <v>0-5</v>
      </c>
      <c r="H319" s="52" t="str">
        <f>IF(ISBLANK(VLOOKUP(TRIM(B319),ALL!$B$1:$U$1591,5,FALSE)),"",IF(ISERROR(VLOOKUP(TRIM(B319),ALL!$B$1:$U$1591,5,FALSE))," ",VLOOKUP(TRIM(B319),ALL!$B$1:$U$1591,5,FALSE)))</f>
        <v/>
      </c>
      <c r="I319" s="52">
        <f>IF(ISBLANK(VLOOKUP(TRIM(B319),ALL!$B$1:$U$1591,6,FALSE)),"",IF(ISERROR(VLOOKUP(TRIM(B319),ALL!$B$1:$U$1591,6,FALSE))," ", VLOOKUP(TRIM(B319),ALL!$B$1:$U$1591,6,FALSE)))</f>
        <v>0</v>
      </c>
      <c r="J319" s="52" t="str">
        <f>IF(ISBLANK(VLOOKUP(TRIM(B319),ALL!$B$1:$U$1591,7,FALSE)),"",IF(ISERROR(VLOOKUP(TRIM(B319),ALL!$B$1:$U$1591,7,FALSE))," ",VLOOKUP(TRIM(B319),ALL!$B$1:$U$1591,7,FALSE)))</f>
        <v/>
      </c>
      <c r="K319" s="52" t="str">
        <f>IF(ISBLANK(VLOOKUP(TRIM(B319),ALL!$B$1:$U$1591,8,FALSE)),"",IF(ISERROR(VLOOKUP(TRIM(B319),ALL!$B$1:$U$1591,8,FALSE))," ",VLOOKUP(TRIM(B319),ALL!$B$1:$U$1591,8,FALSE)))</f>
        <v/>
      </c>
      <c r="L319" s="52" t="str">
        <f>IF(ISBLANK(VLOOKUP(TRIM(B319),ALL!$B$1:$U$1591,9,FALSE)),"",IF(ISERROR(VLOOKUP(TRIM(B319),ALL!$B$1:$U$1591,9,FALSE))," ",VLOOKUP(TRIM(B319),ALL!$B$1:$U$1591,9,FALSE)))</f>
        <v/>
      </c>
      <c r="M319" s="52" t="str">
        <f>IF(ISBLANK(VLOOKUP(TRIM(B319),ALL!$B$1:$U$1591,10,FALSE)),"",IF(ISERROR(VLOOKUP(TRIM(B319),ALL!$B$1:$U$1591,10,FALSE))," ",VLOOKUP(TRIM(B319),ALL!$B$1:$U$1591,10,FALSE)))</f>
        <v/>
      </c>
      <c r="N319"/>
      <c r="O319"/>
      <c r="P319"/>
      <c r="Q319"/>
      <c r="R319"/>
      <c r="S319"/>
      <c r="AA319"/>
      <c r="AB319"/>
    </row>
    <row r="320" spans="1:45">
      <c r="A320" s="52" t="str">
        <f>IF(ISERROR(VLOOKUP(TRIM(B320),ALL!$B$1:$T$1591,3,FALSE)),"(unc)",VLOOKUP(TRIM(B320),ALL!$B$1:$T$1591,3,FALSE))</f>
        <v>LILB</v>
      </c>
      <c r="B320" s="408" t="s">
        <v>6196</v>
      </c>
      <c r="C320" s="11" t="s">
        <v>7090</v>
      </c>
      <c r="D320" s="85">
        <f>VLOOKUP(TRIM(B320),BirthdateDraft!$B$1:$O$5859,2,FALSE)</f>
        <v>34402</v>
      </c>
      <c r="E320" s="86" t="str">
        <f>VLOOKUP(TRIM(B320),BirthdateDraft!$B$1:$O$9859,3,FALSE)</f>
        <v>16/FA</v>
      </c>
      <c r="F320" s="52" t="str">
        <f>IF(ISERROR(VLOOKUP(TRIM(B320),ALL!$B$1:$T$1591,2,FALSE)),"",IF(ISERROR(VLOOKUP(TRIM(B320),ALL!$B$1:$T$1591,2,FALSE))," ",VLOOKUP(TRIM(B320),ALL!$B$1:$T$1591,2,FALSE)))</f>
        <v>NYA</v>
      </c>
      <c r="G320" s="52" t="str">
        <f>IF(ISBLANK(VLOOKUP(TRIM(B320),ALL!$B$1:$U$1591,4,FALSE)),"",IF(ISERROR(VLOOKUP(TRIM(B320),ALL!$B$1:$U$1591,4,FALSE))," ",VLOOKUP(TRIM(B320),ALL!$B$1:$U$1591,4,FALSE)))</f>
        <v>0-4</v>
      </c>
      <c r="H320" s="52" t="str">
        <f>IF(ISBLANK(VLOOKUP(TRIM(B320),ALL!$B$1:$U$1591,5,FALSE)),"",IF(ISERROR(VLOOKUP(TRIM(B320),ALL!$B$1:$U$1591,5,FALSE))," ",VLOOKUP(TRIM(B320),ALL!$B$1:$U$1591,5,FALSE)))</f>
        <v/>
      </c>
      <c r="I320" s="52">
        <f>IF(ISBLANK(VLOOKUP(TRIM(B320),ALL!$B$1:$U$1591,6,FALSE)),"",IF(ISERROR(VLOOKUP(TRIM(B320),ALL!$B$1:$U$1591,6,FALSE))," ", VLOOKUP(TRIM(B320),ALL!$B$1:$U$1591,6,FALSE)))</f>
        <v>3</v>
      </c>
      <c r="J320" s="52"/>
      <c r="K320" s="52"/>
      <c r="L320" s="52"/>
      <c r="M320" s="52"/>
      <c r="N320"/>
      <c r="O320"/>
      <c r="P320"/>
      <c r="Q320"/>
      <c r="R320"/>
      <c r="S320"/>
      <c r="AA320"/>
      <c r="AB320"/>
    </row>
    <row r="321" spans="1:28">
      <c r="A321" s="52" t="str">
        <f>IF(ISERROR(VLOOKUP(TRIM(B321),ALL!$B$1:$T$1591,3,FALSE)),"(unc)",VLOOKUP(TRIM(B321),ALL!$B$1:$T$1591,3,FALSE))</f>
        <v>ILB</v>
      </c>
      <c r="B321" s="215" t="s">
        <v>6741</v>
      </c>
      <c r="C321" s="11" t="s">
        <v>7090</v>
      </c>
      <c r="D321" s="85">
        <f>VLOOKUP(TRIM(B321),BirthdateDraft!$B$1:$O$5859,2,FALSE)</f>
        <v>34779</v>
      </c>
      <c r="E321" s="86" t="str">
        <f>VLOOKUP(TRIM(B321),BirthdateDraft!$B$1:$O$9859,3,FALSE)</f>
        <v>18/3</v>
      </c>
      <c r="F321" s="52" t="str">
        <f>IF(ISERROR(VLOOKUP(TRIM(B321),ALL!$B$1:$T$1591,2,FALSE)),"",IF(ISERROR(VLOOKUP(TRIM(B321),ALL!$B$1:$T$1591,2,FALSE))," ",VLOOKUP(TRIM(B321),ALL!$B$1:$T$1591,2,FALSE)))</f>
        <v>GBN</v>
      </c>
      <c r="G321" s="52" t="str">
        <f>IF(ISBLANK(VLOOKUP(TRIM(B321),ALL!$B$1:$U$1591,4,FALSE)),"",IF(ISERROR(VLOOKUP(TRIM(B321),ALL!$B$1:$U$1591,4,FALSE))," ",VLOOKUP(TRIM(B321),ALL!$B$1:$U$1591,4,FALSE)))</f>
        <v>0-0</v>
      </c>
      <c r="H321" s="52" t="str">
        <f>IF(ISBLANK(VLOOKUP(TRIM(B321),ALL!$B$1:$U$1591,5,FALSE)),"",IF(ISERROR(VLOOKUP(TRIM(B321),ALL!$B$1:$U$1591,5,FALSE))," ",VLOOKUP(TRIM(B321),ALL!$B$1:$U$1591,5,FALSE)))</f>
        <v/>
      </c>
      <c r="I321" s="52">
        <f>IF(ISBLANK(VLOOKUP(TRIM(B321),ALL!$B$1:$U$1591,6,FALSE)),"",IF(ISERROR(VLOOKUP(TRIM(B321),ALL!$B$1:$U$1591,6,FALSE))," ", VLOOKUP(TRIM(B321),ALL!$B$1:$U$1591,6,FALSE)))</f>
        <v>0</v>
      </c>
      <c r="J321" s="52"/>
      <c r="K321" s="52"/>
      <c r="L321" s="52" t="str">
        <f>IF(ISBLANK(VLOOKUP(TRIM(B321),ALL!$B$1:$U$1591,9,FALSE)),"",IF(ISERROR(VLOOKUP(TRIM(B321),ALL!$B$1:$U$1591,9,FALSE))," ",VLOOKUP(TRIM(B321),ALL!$B$1:$U$1591,9,FALSE)))</f>
        <v/>
      </c>
      <c r="M321" s="52" t="str">
        <f>IF(ISBLANK(VLOOKUP(TRIM(B321),ALL!$B$1:$U$1591,10,FALSE)),"",IF(ISERROR(VLOOKUP(TRIM(B321),ALL!$B$1:$U$1591,10,FALSE))," ",VLOOKUP(TRIM(B321),ALL!$B$1:$U$1591,10,FALSE)))</f>
        <v/>
      </c>
      <c r="N321"/>
      <c r="O321"/>
      <c r="P321"/>
      <c r="Q321"/>
      <c r="R321"/>
      <c r="S321"/>
      <c r="AA321"/>
      <c r="AB321"/>
    </row>
    <row r="322" spans="1:28">
      <c r="A322" s="52" t="str">
        <f>IF(ISERROR(VLOOKUP(TRIM(B322),ALL!$B$1:$T$1591,3,FALSE)),"(unc)",VLOOKUP(TRIM(B322),ALL!$B$1:$T$1591,3,FALSE))</f>
        <v>(unc)</v>
      </c>
      <c r="B322" s="215" t="s">
        <v>6734</v>
      </c>
      <c r="C322" s="11" t="s">
        <v>7090</v>
      </c>
      <c r="D322" s="85">
        <f>VLOOKUP(TRIM(B322),BirthdateDraft!$B$1:$O$5859,2,FALSE)</f>
        <v>35240</v>
      </c>
      <c r="E322" s="86" t="str">
        <f>VLOOKUP(TRIM(B325),BirthdateDraft!$B$1:$O$9859,3,FALSE)</f>
        <v>11/1 (5)</v>
      </c>
      <c r="F322" s="52" t="str">
        <f>IF(ISERROR(VLOOKUP(TRIM(B325),ALL!$B$1:$T$1591,2,FALSE)),"",IF(ISERROR(VLOOKUP(TRIM(B325),ALL!$B$1:$T$1591,2,FALSE))," ",VLOOKUP(TRIM(B325),ALL!$B$1:$T$1591,2,FALSE)))</f>
        <v>ARN</v>
      </c>
      <c r="G322" s="52" t="str">
        <f>IF(ISBLANK(VLOOKUP(TRIM(B322),ALL!$B$1:$U$1591,4,FALSE)),"",IF(ISERROR(VLOOKUP(TRIM(B322),ALL!$B$1:$U$1591,4,FALSE))," ",VLOOKUP(TRIM(B322),ALL!$B$1:$U$1591,4,FALSE)))</f>
        <v xml:space="preserve"> </v>
      </c>
      <c r="H322" s="52" t="str">
        <f>IF(ISBLANK(VLOOKUP(TRIM(B322),ALL!$B$1:$U$1591,5,FALSE)),"",IF(ISERROR(VLOOKUP(TRIM(B322),ALL!$B$1:$U$1591,5,FALSE))," ",VLOOKUP(TRIM(B322),ALL!$B$1:$U$1591,5,FALSE)))</f>
        <v xml:space="preserve"> </v>
      </c>
      <c r="I322" s="52" t="str">
        <f>IF(ISBLANK(VLOOKUP(TRIM(B322),ALL!$B$1:$U$1591,6,FALSE)),"",IF(ISERROR(VLOOKUP(TRIM(B322),ALL!$B$1:$U$1591,6,FALSE))," ", VLOOKUP(TRIM(B322),ALL!$B$1:$U$1591,6,FALSE)))</f>
        <v xml:space="preserve"> </v>
      </c>
      <c r="J322" s="52" t="str">
        <f>IF(ISBLANK(VLOOKUP(TRIM(B322),ALL!$B$1:$U$1591,7,FALSE)),"",IF(ISERROR(VLOOKUP(TRIM(B322),ALL!$B$1:$U$1591,7,FALSE))," ",VLOOKUP(TRIM(B322),ALL!$B$1:$U$1591,7,FALSE)))</f>
        <v xml:space="preserve"> </v>
      </c>
      <c r="K322" s="52" t="str">
        <f>IF(ISBLANK(VLOOKUP(TRIM(B322),ALL!$B$1:$U$1591,8,FALSE)),"",IF(ISERROR(VLOOKUP(TRIM(B322),ALL!$B$1:$U$1591,8,FALSE))," ",VLOOKUP(TRIM(B322),ALL!$B$1:$U$1591,8,FALSE)))</f>
        <v xml:space="preserve"> </v>
      </c>
      <c r="L322" s="52" t="str">
        <f>IF(ISBLANK(VLOOKUP(TRIM(B322),ALL!$B$1:$U$1591,9,FALSE)),"",IF(ISERROR(VLOOKUP(TRIM(B322),ALL!$B$1:$U$1591,9,FALSE))," ",VLOOKUP(TRIM(B322),ALL!$B$1:$U$1591,9,FALSE)))</f>
        <v xml:space="preserve"> </v>
      </c>
      <c r="M322" s="52" t="str">
        <f>IF(ISBLANK(VLOOKUP(TRIM(B322),ALL!$B$1:$U$1591,10,FALSE)),"",IF(ISERROR(VLOOKUP(TRIM(B322),ALL!$B$1:$U$1591,10,FALSE))," ",VLOOKUP(TRIM(B322),ALL!$B$1:$U$1591,10,FALSE)))</f>
        <v xml:space="preserve"> </v>
      </c>
      <c r="N322"/>
      <c r="O322"/>
      <c r="P322"/>
      <c r="Q322"/>
      <c r="R322"/>
      <c r="S322"/>
      <c r="AA322"/>
      <c r="AB322"/>
    </row>
    <row r="324" spans="1:28">
      <c r="A324" s="52"/>
      <c r="B324" s="395"/>
      <c r="C324" s="11"/>
      <c r="D324" s="85"/>
      <c r="E324" s="86"/>
      <c r="F324" s="52"/>
      <c r="G324" s="52"/>
      <c r="H324" s="52"/>
      <c r="I324" s="52"/>
      <c r="J324" s="52"/>
      <c r="K324" s="52"/>
      <c r="L324" s="52"/>
      <c r="M324" s="52"/>
      <c r="N324"/>
      <c r="O324"/>
      <c r="P324"/>
      <c r="Q324"/>
      <c r="R324"/>
      <c r="S324"/>
      <c r="AA324"/>
      <c r="AB324"/>
    </row>
    <row r="325" spans="1:28">
      <c r="A325" s="52" t="str">
        <f>IF(ISERROR(VLOOKUP(TRIM(B325),ALL!$B$1:$T$1591,3,FALSE)),"(unc)",VLOOKUP(TRIM(B325),ALL!$B$1:$T$1591,3,FALSE))</f>
        <v>LCB ^</v>
      </c>
      <c r="B325" s="215" t="s">
        <v>680</v>
      </c>
      <c r="C325" s="11" t="s">
        <v>7090</v>
      </c>
      <c r="D325" s="85">
        <f>VLOOKUP(TRIM(B325),BirthdateDraft!$B$1:$O$5859,2,FALSE)</f>
        <v>33065</v>
      </c>
      <c r="E325" s="86" t="str">
        <f>VLOOKUP(TRIM(B325),BirthdateDraft!$B$1:$O$9859,3,FALSE)</f>
        <v>11/1 (5)</v>
      </c>
      <c r="F325" s="52" t="str">
        <f>IF(ISERROR(VLOOKUP(TRIM(B325),ALL!$B$1:$T$1591,2,FALSE)),"",IF(ISERROR(VLOOKUP(TRIM(B325),ALL!$B$1:$T$1591,2,FALSE))," ",VLOOKUP(TRIM(B325),ALL!$B$1:$T$1591,2,FALSE)))</f>
        <v>ARN</v>
      </c>
      <c r="G325" s="52" t="str">
        <f>IF(ISBLANK(VLOOKUP(TRIM(B325),ALL!$B$1:$U$1591,4,FALSE)),"",IF(ISERROR(VLOOKUP(TRIM(B325),ALL!$B$1:$U$1591,4,FALSE))," ",VLOOKUP(TRIM(B325),ALL!$B$1:$U$1591,4,FALSE)))</f>
        <v>5</v>
      </c>
      <c r="H325" s="52" t="str">
        <f>IF(ISBLANK(VLOOKUP(TRIM(B325),ALL!$B$1:$U$1591,5,FALSE)),"",IF(ISERROR(VLOOKUP(TRIM(B325),ALL!$B$1:$U$1591,5,FALSE))," ",VLOOKUP(TRIM(B325),ALL!$B$1:$U$1591,5,FALSE)))</f>
        <v/>
      </c>
      <c r="I325" s="52" t="str">
        <f>IF(ISBLANK(VLOOKUP(TRIM(B325),ALL!$B$1:$U$1591,6,FALSE)),"",IF(ISERROR(VLOOKUP(TRIM(B325),ALL!$B$1:$U$1591,6,FALSE))," ", VLOOKUP(TRIM(B325),ALL!$B$1:$U$1591,6,FALSE)))</f>
        <v/>
      </c>
      <c r="J325" s="52" t="str">
        <f>IF(ISBLANK(VLOOKUP(TRIM(B325),ALL!$B$1:$U$1591,7,FALSE)),"",IF(ISERROR(VLOOKUP(TRIM(B325),ALL!$B$1:$U$1591,7,FALSE))," ",VLOOKUP(TRIM(B325),ALL!$B$1:$U$1591,7,FALSE)))</f>
        <v/>
      </c>
      <c r="K325" s="52" t="str">
        <f>IF(ISBLANK(VLOOKUP(TRIM(B325),ALL!$B$1:$U$1591,8,FALSE)),"",IF(ISERROR(VLOOKUP(TRIM(B325),ALL!$B$1:$U$1591,8,FALSE))," ",VLOOKUP(TRIM(B325),ALL!$B$1:$U$1591,8,FALSE)))</f>
        <v/>
      </c>
      <c r="L325" s="52" t="str">
        <f>IF(ISBLANK(VLOOKUP(TRIM(B325),ALL!$B$1:$U$1591,9,FALSE)),"",IF(ISERROR(VLOOKUP(TRIM(B325),ALL!$B$1:$U$1591,9,FALSE))," ",VLOOKUP(TRIM(B325),ALL!$B$1:$U$1591,9,FALSE)))</f>
        <v/>
      </c>
      <c r="M325" s="52" t="str">
        <f>IF(ISBLANK(VLOOKUP(TRIM(B325),ALL!$B$1:$U$1591,10,FALSE)),"",IF(ISERROR(VLOOKUP(TRIM(B325),ALL!$B$1:$U$1591,10,FALSE))," ",VLOOKUP(TRIM(B325),ALL!$B$1:$U$1591,10,FALSE)))</f>
        <v/>
      </c>
      <c r="N325"/>
      <c r="O325"/>
      <c r="P325"/>
      <c r="Q325"/>
      <c r="R325"/>
      <c r="S325"/>
      <c r="AA325"/>
      <c r="AB325"/>
    </row>
    <row r="326" spans="1:28">
      <c r="A326" s="52" t="str">
        <f>IF(ISERROR(VLOOKUP(TRIM(B326),ALL!$B$1:$T$1591,3,FALSE)),"(unc)",VLOOKUP(TRIM(B326),ALL!$B$1:$T$1591,3,FALSE))</f>
        <v>LCB ^</v>
      </c>
      <c r="B326" s="215" t="s">
        <v>1278</v>
      </c>
      <c r="C326" s="11" t="s">
        <v>7090</v>
      </c>
      <c r="D326" s="85">
        <f>VLOOKUP(TRIM(B326),BirthdateDraft!$B$1:$O$5859,2,FALSE)</f>
        <v>32002</v>
      </c>
      <c r="E326" s="86" t="str">
        <f>VLOOKUP(TRIM(B326),BirthdateDraft!$B$1:$O$9859,3,FALSE)</f>
        <v>09/6</v>
      </c>
      <c r="F326" s="52" t="str">
        <f>IF(ISERROR(VLOOKUP(TRIM(B326),ALL!$B$1:$T$1591,2,FALSE)),"",IF(ISERROR(VLOOKUP(TRIM(B326),ALL!$B$1:$T$1591,2,FALSE))," ",VLOOKUP(TRIM(B326),ALL!$B$1:$T$1591,2,FALSE)))</f>
        <v>NEA</v>
      </c>
      <c r="G326" s="52" t="str">
        <f>IF(ISBLANK(VLOOKUP(TRIM(B326),ALL!$B$1:$U$1591,4,FALSE)),"",IF(ISERROR(VLOOKUP(TRIM(B326),ALL!$B$1:$U$1591,4,FALSE))," ",VLOOKUP(TRIM(B326),ALL!$B$1:$U$1591,4,FALSE)))</f>
        <v>5</v>
      </c>
      <c r="H326" s="52" t="str">
        <f>IF(ISBLANK(VLOOKUP(TRIM(B326),ALL!$B$1:$U$1591,5,FALSE)),"",IF(ISERROR(VLOOKUP(TRIM(B326),ALL!$B$1:$U$1591,5,FALSE))," ",VLOOKUP(TRIM(B326),ALL!$B$1:$U$1591,5,FALSE)))</f>
        <v/>
      </c>
      <c r="I326" s="52" t="str">
        <f>IF(ISBLANK(VLOOKUP(TRIM(B326),ALL!$B$1:$U$1591,6,FALSE)),"",IF(ISERROR(VLOOKUP(TRIM(B326),ALL!$B$1:$U$1591,6,FALSE))," ", VLOOKUP(TRIM(B326),ALL!$B$1:$U$1591,6,FALSE)))</f>
        <v/>
      </c>
      <c r="J326" s="52" t="str">
        <f>IF(ISBLANK(VLOOKUP(TRIM(B326),ALL!$B$1:$U$1591,7,FALSE)),"",IF(ISERROR(VLOOKUP(TRIM(B326),ALL!$B$1:$U$1591,7,FALSE))," ",VLOOKUP(TRIM(B326),ALL!$B$1:$U$1591,7,FALSE)))</f>
        <v/>
      </c>
      <c r="K326" s="52" t="str">
        <f>IF(ISBLANK(VLOOKUP(TRIM(B326),ALL!$B$1:$U$1591,8,FALSE)),"",IF(ISERROR(VLOOKUP(TRIM(B326),ALL!$B$1:$U$1591,8,FALSE))," ",VLOOKUP(TRIM(B326),ALL!$B$1:$U$1591,8,FALSE)))</f>
        <v/>
      </c>
      <c r="L326" s="52" t="str">
        <f>IF(ISBLANK(VLOOKUP(TRIM(B326),ALL!$B$1:$U$1591,9,FALSE)),"",IF(ISERROR(VLOOKUP(TRIM(B326),ALL!$B$1:$U$1591,9,FALSE))," ",VLOOKUP(TRIM(B326),ALL!$B$1:$U$1591,9,FALSE)))</f>
        <v/>
      </c>
      <c r="M326" s="52" t="str">
        <f>IF(ISBLANK(VLOOKUP(TRIM(B326),ALL!$B$1:$U$1591,10,FALSE)),"",IF(ISERROR(VLOOKUP(TRIM(B326),ALL!$B$1:$U$1591,10,FALSE))," ",VLOOKUP(TRIM(B326),ALL!$B$1:$U$1591,10,FALSE)))</f>
        <v/>
      </c>
      <c r="N326"/>
      <c r="O326"/>
      <c r="P326"/>
      <c r="Q326"/>
      <c r="R326"/>
      <c r="S326"/>
      <c r="AA326"/>
      <c r="AB326"/>
    </row>
    <row r="327" spans="1:28">
      <c r="A327" s="52" t="str">
        <f>IF(ISERROR(VLOOKUP(TRIM(B327),ALL!$B$1:$T$1591,3,FALSE)),"(unc)",VLOOKUP(TRIM(B327),ALL!$B$1:$T$1591,3,FALSE))</f>
        <v>SS ^</v>
      </c>
      <c r="B327" s="215" t="s">
        <v>5093</v>
      </c>
      <c r="C327" s="11" t="s">
        <v>7090</v>
      </c>
      <c r="D327" s="85">
        <f>VLOOKUP(TRIM(B327),BirthdateDraft!$B$1:$O$5859,2,FALSE)</f>
        <v>33880</v>
      </c>
      <c r="E327" s="86" t="str">
        <f>VLOOKUP(TRIM(B327),BirthdateDraft!$B$1:$O$9859,3,FALSE)</f>
        <v>15/2</v>
      </c>
      <c r="F327" s="52" t="str">
        <f>IF(ISERROR(VLOOKUP(TRIM(B327),ALL!$B$1:$T$1591,2,FALSE)),"",IF(ISERROR(VLOOKUP(TRIM(B327),ALL!$B$1:$T$1591,2,FALSE))," ",VLOOKUP(TRIM(B327),ALL!$B$1:$T$1591,2,FALSE)))</f>
        <v>MIA</v>
      </c>
      <c r="G327" s="52" t="str">
        <f>IF(ISBLANK(VLOOKUP(TRIM(B327),ALL!$B$1:$U$1591,4,FALSE)),"",IF(ISERROR(VLOOKUP(TRIM(B327),ALL!$B$1:$U$1591,4,FALSE))," ",VLOOKUP(TRIM(B327),ALL!$B$1:$U$1591,4,FALSE)))</f>
        <v>4-4</v>
      </c>
      <c r="H327" s="52" t="str">
        <f>IF(ISBLANK(VLOOKUP(TRIM(B327),ALL!$B$1:$U$1591,5,FALSE)),"",IF(ISERROR(VLOOKUP(TRIM(B327),ALL!$B$1:$U$1591,5,FALSE))," ",VLOOKUP(TRIM(B327),ALL!$B$1:$U$1591,5,FALSE)))</f>
        <v/>
      </c>
      <c r="I327" s="52" t="str">
        <f>IF(ISBLANK(VLOOKUP(TRIM(B327),ALL!$B$1:$U$1591,6,FALSE)),"",IF(ISERROR(VLOOKUP(TRIM(B327),ALL!$B$1:$U$1591,6,FALSE))," ", VLOOKUP(TRIM(B327),ALL!$B$1:$U$1591,6,FALSE)))</f>
        <v/>
      </c>
      <c r="J327" s="52" t="str">
        <f>IF(ISBLANK(VLOOKUP(TRIM(B327),ALL!$B$1:$U$1591,7,FALSE)),"",IF(ISERROR(VLOOKUP(TRIM(B327),ALL!$B$1:$U$1591,7,FALSE))," ",VLOOKUP(TRIM(B327),ALL!$B$1:$U$1591,7,FALSE)))</f>
        <v/>
      </c>
      <c r="K327" s="52" t="str">
        <f>IF(ISBLANK(VLOOKUP(TRIM(B327),ALL!$B$1:$U$1591,8,FALSE)),"",IF(ISERROR(VLOOKUP(TRIM(B327),ALL!$B$1:$U$1591,8,FALSE))," ",VLOOKUP(TRIM(B327),ALL!$B$1:$U$1591,8,FALSE)))</f>
        <v/>
      </c>
      <c r="L327" s="52" t="str">
        <f>IF(ISBLANK(VLOOKUP(TRIM(B327),ALL!$B$1:$U$1591,9,FALSE)),"",IF(ISERROR(VLOOKUP(TRIM(B327),ALL!$B$1:$U$1591,9,FALSE))," ",VLOOKUP(TRIM(B327),ALL!$B$1:$U$1591,9,FALSE)))</f>
        <v/>
      </c>
      <c r="M327" s="52" t="str">
        <f>IF(ISBLANK(VLOOKUP(TRIM(B327),ALL!$B$1:$U$1591,10,FALSE)),"",IF(ISERROR(VLOOKUP(TRIM(B327),ALL!$B$1:$U$1591,10,FALSE))," ",VLOOKUP(TRIM(B327),ALL!$B$1:$U$1591,10,FALSE)))</f>
        <v/>
      </c>
      <c r="N327"/>
      <c r="O327"/>
      <c r="P327"/>
      <c r="Q327"/>
      <c r="R327"/>
      <c r="S327"/>
      <c r="AA327"/>
      <c r="AB327"/>
    </row>
    <row r="328" spans="1:28">
      <c r="A328" s="52" t="str">
        <f>IF(ISERROR(VLOOKUP(TRIM(B328),ALL!$B$1:$T$1591,3,FALSE)),"(unc)",VLOOKUP(TRIM(B328),ALL!$B$1:$T$1591,3,FALSE))</f>
        <v>S ^ OLB</v>
      </c>
      <c r="B328" s="408" t="s">
        <v>4143</v>
      </c>
      <c r="C328" s="11" t="s">
        <v>7090</v>
      </c>
      <c r="D328" s="85">
        <f>VLOOKUP(TRIM(B328),BirthdateDraft!$B$1:$O$5859,2,FALSE)</f>
        <v>32029</v>
      </c>
      <c r="E328" s="86" t="str">
        <f>VLOOKUP(TRIM(B328),BirthdateDraft!$B$1:$O$9859,3,FALSE)</f>
        <v>10/FA</v>
      </c>
      <c r="F328" s="52" t="str">
        <f>IF(ISERROR(VLOOKUP(TRIM(B328),ALL!$B$1:$T$1591,2,FALSE)),"",IF(ISERROR(VLOOKUP(TRIM(B328),ALL!$B$1:$T$1591,2,FALSE))," ",VLOOKUP(TRIM(B328),ALL!$B$1:$T$1591,2,FALSE)))</f>
        <v>MIN</v>
      </c>
      <c r="G328" s="52" t="str">
        <f>IF(ISBLANK(VLOOKUP(TRIM(B328),ALL!$B$1:$U$1591,4,FALSE)),"",IF(ISERROR(VLOOKUP(TRIM(B328),ALL!$B$1:$U$1591,4,FALSE))," ",VLOOKUP(TRIM(B328),ALL!$B$1:$U$1591,4,FALSE)))</f>
        <v>4-4</v>
      </c>
      <c r="H328" s="52"/>
      <c r="I328" s="52"/>
      <c r="J328" s="52"/>
      <c r="K328" s="52"/>
      <c r="L328" s="52"/>
      <c r="M328" s="52"/>
      <c r="N328"/>
      <c r="O328"/>
      <c r="P328"/>
      <c r="Q328"/>
      <c r="R328"/>
      <c r="S328"/>
      <c r="AA328"/>
      <c r="AB328"/>
    </row>
    <row r="329" spans="1:28">
      <c r="A329" s="52" t="str">
        <f>IF(ISERROR(VLOOKUP(TRIM(B329),ALL!$B$1:$T$1591,3,FALSE)),"(unc)",VLOOKUP(TRIM(B329),ALL!$B$1:$T$1591,3,FALSE))</f>
        <v>CB ^</v>
      </c>
      <c r="B329" s="408" t="s">
        <v>7543</v>
      </c>
      <c r="C329" s="11" t="s">
        <v>7090</v>
      </c>
      <c r="D329" s="85">
        <f>VLOOKUP(TRIM(B329),BirthdateDraft!$B$1:$O$5859,2,FALSE)</f>
        <v>34408</v>
      </c>
      <c r="E329" s="86" t="str">
        <f>VLOOKUP(TRIM(B329),BirthdateDraft!$B$1:$O$9859,3,FALSE)</f>
        <v>18/FA</v>
      </c>
      <c r="F329" s="52" t="str">
        <f>IF(ISERROR(VLOOKUP(TRIM(B329),ALL!$B$1:$T$1591,2,FALSE)),"",IF(ISERROR(VLOOKUP(TRIM(B329),ALL!$B$1:$T$1591,2,FALSE))," ",VLOOKUP(TRIM(B329),ALL!$B$1:$T$1591,2,FALSE)))</f>
        <v>LAN</v>
      </c>
      <c r="G329" s="52" t="str">
        <f>IF(ISBLANK(VLOOKUP(TRIM(B329),ALL!$B$1:$U$1591,4,FALSE)),"",IF(ISERROR(VLOOKUP(TRIM(B329),ALL!$B$1:$U$1591,4,FALSE))," ",VLOOKUP(TRIM(B329),ALL!$B$1:$U$1591,4,FALSE)))</f>
        <v>4</v>
      </c>
      <c r="H329" s="52"/>
      <c r="I329" s="52"/>
      <c r="J329" s="52"/>
      <c r="K329" s="52"/>
      <c r="L329" s="52"/>
      <c r="M329" s="52"/>
      <c r="N329"/>
      <c r="O329"/>
      <c r="P329"/>
      <c r="Q329"/>
      <c r="R329"/>
      <c r="S329"/>
      <c r="AA329"/>
      <c r="AB329"/>
    </row>
    <row r="330" spans="1:28">
      <c r="A330" s="52" t="str">
        <f>IF(ISERROR(VLOOKUP(TRIM(B330),ALL!$B$1:$T$1591,3,FALSE)),"(unc)",VLOOKUP(TRIM(B330),ALL!$B$1:$T$1591,3,FALSE))</f>
        <v>DB ^</v>
      </c>
      <c r="B330" s="215" t="s">
        <v>4166</v>
      </c>
      <c r="C330" s="11" t="s">
        <v>7090</v>
      </c>
      <c r="D330" s="85">
        <f>VLOOKUP(TRIM(B330),BirthdateDraft!$B$1:$O$5859,2,FALSE)</f>
        <v>33145</v>
      </c>
      <c r="E330" s="86" t="str">
        <f>VLOOKUP(TRIM(B330),BirthdateDraft!$B$1:$O$9859,3,FALSE)</f>
        <v>13/2</v>
      </c>
      <c r="F330" s="52" t="str">
        <f>IF(ISERROR(VLOOKUP(TRIM(B330),ALL!$B$1:$T$1591,2,FALSE)),"",IF(ISERROR(VLOOKUP(TRIM(B330),ALL!$B$1:$T$1591,2,FALSE))," ",VLOOKUP(TRIM(B330),ALL!$B$1:$T$1591,2,FALSE)))</f>
        <v>ATN</v>
      </c>
      <c r="G330" s="52" t="str">
        <f>IF(ISBLANK(VLOOKUP(TRIM(B330),ALL!$B$1:$U$1591,4,FALSE)),"",IF(ISERROR(VLOOKUP(TRIM(B330),ALL!$B$1:$U$1591,4,FALSE))," ",VLOOKUP(TRIM(B330),ALL!$B$1:$U$1591,4,FALSE)))</f>
        <v>0-0</v>
      </c>
      <c r="H330" s="52" t="str">
        <f>IF(ISBLANK(VLOOKUP(TRIM(B330),ALL!$B$1:$U$1591,5,FALSE)),"",IF(ISERROR(VLOOKUP(TRIM(B330),ALL!$B$1:$U$1591,5,FALSE))," ",VLOOKUP(TRIM(B330),ALL!$B$1:$U$1591,5,FALSE)))</f>
        <v/>
      </c>
      <c r="I330" s="52" t="str">
        <f>IF(ISBLANK(VLOOKUP(TRIM(B330),ALL!$B$1:$U$1591,6,FALSE)),"",IF(ISERROR(VLOOKUP(TRIM(B330),ALL!$B$1:$U$1591,6,FALSE))," ", VLOOKUP(TRIM(B330),ALL!$B$1:$U$1591,6,FALSE)))</f>
        <v/>
      </c>
      <c r="J330" s="52" t="str">
        <f>IF(ISBLANK(VLOOKUP(TRIM(B330),ALL!$B$1:$U$1591,7,FALSE)),"",IF(ISERROR(VLOOKUP(TRIM(B330),ALL!$B$1:$U$1591,7,FALSE))," ",VLOOKUP(TRIM(B330),ALL!$B$1:$U$1591,7,FALSE)))</f>
        <v/>
      </c>
      <c r="K330" s="52" t="str">
        <f>IF(ISBLANK(VLOOKUP(TRIM(B330),ALL!$B$1:$U$1591,8,FALSE)),"",IF(ISERROR(VLOOKUP(TRIM(B330),ALL!$B$1:$U$1591,8,FALSE))," ",VLOOKUP(TRIM(B330),ALL!$B$1:$U$1591,8,FALSE)))</f>
        <v/>
      </c>
      <c r="L330" s="52" t="str">
        <f>IF(ISBLANK(VLOOKUP(TRIM(B330),ALL!$B$1:$U$1591,9,FALSE)),"",IF(ISERROR(VLOOKUP(TRIM(B330),ALL!$B$1:$U$1591,9,FALSE))," ",VLOOKUP(TRIM(B330),ALL!$B$1:$U$1591,9,FALSE)))</f>
        <v/>
      </c>
      <c r="M330" s="52" t="str">
        <f>IF(ISBLANK(VLOOKUP(TRIM(B330),ALL!$B$1:$U$1591,10,FALSE)),"",IF(ISERROR(VLOOKUP(TRIM(B330),ALL!$B$1:$U$1591,10,FALSE))," ",VLOOKUP(TRIM(B330),ALL!$B$1:$U$1591,10,FALSE)))</f>
        <v/>
      </c>
      <c r="N330"/>
      <c r="O330"/>
      <c r="P330"/>
      <c r="Q330"/>
      <c r="R330"/>
      <c r="S330"/>
      <c r="AA330"/>
      <c r="AB330"/>
    </row>
    <row r="331" spans="1:28">
      <c r="A331" s="52" t="str">
        <f>IF(ISERROR(VLOOKUP(TRIM(B331),ALL!$B$1:$T$1591,3,FALSE)),"(unc)",VLOOKUP(TRIM(B331),ALL!$B$1:$T$1591,3,FALSE))</f>
        <v>DB ^</v>
      </c>
      <c r="B331" s="215" t="s">
        <v>6301</v>
      </c>
      <c r="C331" s="11" t="s">
        <v>7090</v>
      </c>
      <c r="D331" s="85">
        <f>VLOOKUP(TRIM(B331),BirthdateDraft!$B$1:$O$5859,2,FALSE)</f>
        <v>34879</v>
      </c>
      <c r="E331" s="86" t="str">
        <f>VLOOKUP(TRIM(B331),BirthdateDraft!$B$1:$O$9859,3,FALSE)</f>
        <v>17/1 (24)</v>
      </c>
      <c r="F331" s="52" t="str">
        <f>IF(ISERROR(VLOOKUP(TRIM(B331),ALL!$B$1:$T$1591,2,FALSE)),"",IF(ISERROR(VLOOKUP(TRIM(B331),ALL!$B$1:$T$1591,2,FALSE))," ",VLOOKUP(TRIM(B331),ALL!$B$1:$T$1591,2,FALSE)))</f>
        <v>HOA</v>
      </c>
      <c r="G331" s="52" t="str">
        <f>IF(ISBLANK(VLOOKUP(TRIM(B331),ALL!$B$1:$U$1591,4,FALSE)),"",IF(ISERROR(VLOOKUP(TRIM(B331),ALL!$B$1:$U$1591,4,FALSE))," ",VLOOKUP(TRIM(B331),ALL!$B$1:$U$1591,4,FALSE)))</f>
        <v>0-0</v>
      </c>
      <c r="H331" s="52" t="str">
        <f>IF(ISBLANK(VLOOKUP(TRIM(B331),ALL!$B$1:$U$1591,5,FALSE)),"",IF(ISERROR(VLOOKUP(TRIM(B331),ALL!$B$1:$U$1591,5,FALSE))," ",VLOOKUP(TRIM(B331),ALL!$B$1:$U$1591,5,FALSE)))</f>
        <v/>
      </c>
      <c r="I331" s="52" t="str">
        <f>IF(ISBLANK(VLOOKUP(TRIM(B331),ALL!$B$1:$U$1591,6,FALSE)),"",IF(ISERROR(VLOOKUP(TRIM(B331),ALL!$B$1:$U$1591,6,FALSE))," ", VLOOKUP(TRIM(B331),ALL!$B$1:$U$1591,6,FALSE)))</f>
        <v/>
      </c>
      <c r="J331" s="52" t="str">
        <f>IF(ISBLANK(VLOOKUP(TRIM(B331),ALL!$B$1:$U$1591,7,FALSE)),"",IF(ISERROR(VLOOKUP(TRIM(B331),ALL!$B$1:$U$1591,7,FALSE))," ",VLOOKUP(TRIM(B331),ALL!$B$1:$U$1591,7,FALSE)))</f>
        <v/>
      </c>
      <c r="K331" s="52" t="str">
        <f>IF(ISBLANK(VLOOKUP(TRIM(B331),ALL!$B$1:$U$1591,8,FALSE)),"",IF(ISERROR(VLOOKUP(TRIM(B331),ALL!$B$1:$U$1591,8,FALSE))," ",VLOOKUP(TRIM(B331),ALL!$B$1:$U$1591,8,FALSE)))</f>
        <v/>
      </c>
      <c r="L331" s="52" t="str">
        <f>IF(ISBLANK(VLOOKUP(TRIM(B331),ALL!$B$1:$U$1591,9,FALSE)),"",IF(ISERROR(VLOOKUP(TRIM(B331),ALL!$B$1:$U$1591,9,FALSE))," ",VLOOKUP(TRIM(B331),ALL!$B$1:$U$1591,9,FALSE)))</f>
        <v/>
      </c>
      <c r="M331" s="52" t="str">
        <f>IF(ISBLANK(VLOOKUP(TRIM(B331),ALL!$B$1:$U$1591,10,FALSE)),"",IF(ISERROR(VLOOKUP(TRIM(B331),ALL!$B$1:$U$1591,10,FALSE))," ",VLOOKUP(TRIM(B331),ALL!$B$1:$U$1591,10,FALSE)))</f>
        <v/>
      </c>
      <c r="N331"/>
      <c r="O331"/>
      <c r="P331"/>
      <c r="Q331"/>
      <c r="R331"/>
      <c r="S331"/>
      <c r="AA331"/>
      <c r="AB331"/>
    </row>
    <row r="332" spans="1:28">
      <c r="A332" s="52" t="str">
        <f>IF(ISERROR(VLOOKUP(TRIM(B332),ALL!$B$1:$T$1591,3,FALSE)),"(unc)",VLOOKUP(TRIM(B332),ALL!$B$1:$T$1591,3,FALSE))</f>
        <v>DB ^</v>
      </c>
      <c r="B332" s="215" t="s">
        <v>3709</v>
      </c>
      <c r="C332" s="11" t="s">
        <v>7090</v>
      </c>
      <c r="D332" s="85">
        <f>VLOOKUP(TRIM(B332),BirthdateDraft!$B$1:$O$5859,2,FALSE)</f>
        <v>32130</v>
      </c>
      <c r="E332" s="86" t="str">
        <f>VLOOKUP(TRIM(B332),BirthdateDraft!$B$1:$O$9859,3,FALSE)</f>
        <v>10/5</v>
      </c>
      <c r="F332" s="52" t="str">
        <f>IF(ISERROR(VLOOKUP(TRIM(B332),ALL!$B$1:$T$1591,2,FALSE)),"",IF(ISERROR(VLOOKUP(TRIM(B332),ALL!$B$1:$T$1591,2,FALSE))," ",VLOOKUP(TRIM(B332),ALL!$B$1:$T$1591,2,FALSE)))</f>
        <v>CHN</v>
      </c>
      <c r="G332" s="52" t="str">
        <f>IF(ISBLANK(VLOOKUP(TRIM(B332),ALL!$B$1:$U$1591,4,FALSE)),"",IF(ISERROR(VLOOKUP(TRIM(B332),ALL!$B$1:$U$1591,4,FALSE))," ",VLOOKUP(TRIM(B332),ALL!$B$1:$U$1591,4,FALSE)))</f>
        <v>0-0</v>
      </c>
      <c r="H332" s="52"/>
      <c r="I332" s="52"/>
      <c r="J332" s="52"/>
      <c r="K332" s="52"/>
      <c r="L332" s="52" t="str">
        <f>IF(ISBLANK(VLOOKUP(TRIM(B332),ALL!$B$1:$U$1591,9,FALSE)),"",IF(ISERROR(VLOOKUP(TRIM(B332),ALL!$B$1:$U$1591,9,FALSE))," ",VLOOKUP(TRIM(B332),ALL!$B$1:$U$1591,9,FALSE)))</f>
        <v/>
      </c>
      <c r="M332" s="52" t="str">
        <f>IF(ISBLANK(VLOOKUP(TRIM(B332),ALL!$B$1:$U$1591,10,FALSE)),"",IF(ISERROR(VLOOKUP(TRIM(B332),ALL!$B$1:$U$1591,10,FALSE))," ",VLOOKUP(TRIM(B332),ALL!$B$1:$U$1591,10,FALSE)))</f>
        <v/>
      </c>
      <c r="N332"/>
      <c r="O332"/>
      <c r="P332"/>
      <c r="Q332"/>
      <c r="R332"/>
      <c r="S332"/>
      <c r="AA332"/>
      <c r="AB332"/>
    </row>
    <row r="333" spans="1:28">
      <c r="A333" s="52" t="str">
        <f>IF(ISERROR(VLOOKUP(TRIM(B333),ALL!$B$1:$T$1591,3,FALSE)),"(unc)",VLOOKUP(TRIM(B333),ALL!$B$1:$T$1591,3,FALSE))</f>
        <v>DB ^</v>
      </c>
      <c r="B333" s="408" t="s">
        <v>7563</v>
      </c>
      <c r="C333" s="11" t="s">
        <v>7090</v>
      </c>
      <c r="D333" s="85">
        <f>VLOOKUP(TRIM(B333),BirthdateDraft!$B$1:$O$5859,2,FALSE)</f>
        <v>35770</v>
      </c>
      <c r="E333" s="86" t="str">
        <f>VLOOKUP(TRIM(B333),BirthdateDraft!$B$1:$O$9859,3,FALSE)</f>
        <v>19/2</v>
      </c>
      <c r="F333" s="52" t="str">
        <f>IF(ISERROR(VLOOKUP(TRIM(B333),ALL!$B$1:$T$1591,2,FALSE)),"",IF(ISERROR(VLOOKUP(TRIM(B333),ALL!$B$1:$T$1591,2,FALSE))," ",VLOOKUP(TRIM(B333),ALL!$B$1:$T$1591,2,FALSE)))</f>
        <v>NEA</v>
      </c>
      <c r="G333" s="52" t="str">
        <f>IF(ISBLANK(VLOOKUP(TRIM(B333),ALL!$B$1:$U$1591,4,FALSE)),"",IF(ISERROR(VLOOKUP(TRIM(B333),ALL!$B$1:$U$1591,4,FALSE))," ",VLOOKUP(TRIM(B333),ALL!$B$1:$U$1591,4,FALSE)))</f>
        <v>0-0</v>
      </c>
      <c r="H333" s="52"/>
      <c r="I333" s="52"/>
      <c r="J333" s="52"/>
      <c r="K333" s="52"/>
      <c r="L333" s="52"/>
      <c r="M333" s="52"/>
      <c r="N333"/>
      <c r="O333"/>
      <c r="P333"/>
      <c r="Q333"/>
      <c r="R333"/>
      <c r="S333"/>
      <c r="AA333"/>
      <c r="AB333"/>
    </row>
    <row r="335" spans="1:28">
      <c r="A335" s="52"/>
      <c r="B335" s="395"/>
      <c r="C335" s="11"/>
      <c r="D335" s="85"/>
      <c r="E335" s="86"/>
      <c r="F335" s="52"/>
      <c r="G335" s="52"/>
      <c r="H335" s="52"/>
      <c r="I335" s="52"/>
      <c r="J335" s="52"/>
      <c r="K335" s="52"/>
      <c r="L335" s="52"/>
      <c r="M335" s="52"/>
      <c r="N335"/>
      <c r="O335"/>
      <c r="P335"/>
      <c r="Q335"/>
      <c r="R335"/>
      <c r="S335"/>
      <c r="AA335"/>
      <c r="AB335"/>
    </row>
    <row r="336" spans="1:28">
      <c r="A336" s="52" t="str">
        <f>IF(ISERROR(VLOOKUP(TRIM(B336),ALL!$B$1:$T$1591,3,FALSE)),"(unc)",VLOOKUP(TRIM(B336),ALL!$B$1:$T$1591,3,FALSE))</f>
        <v>KOR PR</v>
      </c>
      <c r="B336" s="215" t="s">
        <v>6966</v>
      </c>
      <c r="C336" s="11" t="s">
        <v>7090</v>
      </c>
      <c r="D336" s="85">
        <f>VLOOKUP(TRIM(B336),BirthdateDraft!$B$1:$O$5859,2,FALSE)</f>
        <v>34580</v>
      </c>
      <c r="E336" s="86" t="str">
        <f>VLOOKUP(TRIM(B336),BirthdateDraft!$B$1:$O$9859,3,FALSE)</f>
        <v>17/5</v>
      </c>
      <c r="F336" s="52" t="str">
        <f>IF(ISERROR(VLOOKUP(TRIM(B336),ALL!$B$1:$T$1591,2,FALSE)),"",IF(ISERROR(VLOOKUP(TRIM(B336),ALL!$B$1:$T$1591,2,FALSE))," ",VLOOKUP(TRIM(B336),ALL!$B$1:$T$1591,2,FALSE)))</f>
        <v>TBN</v>
      </c>
      <c r="G336" s="52" t="str">
        <f>IF(ISBLANK(VLOOKUP(TRIM(B336),ALL!$B$1:$U$1591,4,FALSE)),"",IF(ISERROR(VLOOKUP(TRIM(B336),ALL!$B$1:$U$1591,4,FALSE))," ",VLOOKUP(TRIM(B336),ALL!$B$1:$U$1591,4,FALSE)))</f>
        <v/>
      </c>
      <c r="H336" s="52"/>
      <c r="I336" s="52"/>
      <c r="J336" s="52"/>
      <c r="K336" s="52"/>
      <c r="L336" s="52" t="str">
        <f>IF(ISBLANK(VLOOKUP(TRIM(B336),ALL!$B$1:$U$1591,9,FALSE)),"",IF(ISERROR(VLOOKUP(TRIM(B336),ALL!$B$1:$U$1591,9,FALSE))," ",VLOOKUP(TRIM(B336),ALL!$B$1:$U$1591,9,FALSE)))</f>
        <v/>
      </c>
      <c r="M336" s="52" t="str">
        <f>IF(ISBLANK(VLOOKUP(TRIM(B336),ALL!$B$1:$U$1591,10,FALSE)),"",IF(ISERROR(VLOOKUP(TRIM(B336),ALL!$B$1:$U$1591,10,FALSE))," ",VLOOKUP(TRIM(B336),ALL!$B$1:$U$1591,10,FALSE)))</f>
        <v/>
      </c>
      <c r="N336"/>
      <c r="O336"/>
      <c r="P336"/>
      <c r="Q336"/>
      <c r="R336"/>
      <c r="S336"/>
      <c r="AA336"/>
      <c r="AB336"/>
    </row>
    <row r="337" spans="1:33">
      <c r="A337" s="52" t="str">
        <f>IF(ISERROR(VLOOKUP(TRIM(B337),ALL!$B$1:$T$1591,3,FALSE)),"(unc)",VLOOKUP(TRIM(B337),ALL!$B$1:$T$1591,3,FALSE))</f>
        <v>PK</v>
      </c>
      <c r="B337" s="215" t="s">
        <v>6421</v>
      </c>
      <c r="C337" s="11" t="s">
        <v>7090</v>
      </c>
      <c r="D337" s="85">
        <f>VLOOKUP(TRIM(B337),BirthdateDraft!$B$1:$O$5859,2,FALSE)</f>
        <v>34363</v>
      </c>
      <c r="E337" s="86" t="str">
        <f>VLOOKUP(TRIM(B337),BirthdateDraft!$B$1:$O$9859,3,FALSE)</f>
        <v>16/FA</v>
      </c>
      <c r="F337" s="52" t="str">
        <f>IF(ISERROR(VLOOKUP(TRIM(B337),ALL!$B$1:$T$1591,2,FALSE)),"",IF(ISERROR(VLOOKUP(TRIM(B337),ALL!$B$1:$T$1591,2,FALSE))," ",VLOOKUP(TRIM(B337),ALL!$B$1:$T$1591,2,FALSE)))</f>
        <v>HOA</v>
      </c>
      <c r="G337" s="52" t="str">
        <f>IF(ISBLANK(VLOOKUP(TRIM(B337),ALL!$B$1:$U$1591,4,FALSE)),"",IF(ISERROR(VLOOKUP(TRIM(B337),ALL!$B$1:$U$1591,4,FALSE))," ",VLOOKUP(TRIM(B337),ALL!$B$1:$U$1591,4,FALSE)))</f>
        <v/>
      </c>
      <c r="H337" s="52" t="str">
        <f>IF(ISBLANK(VLOOKUP(TRIM(B337),ALL!$B$1:$U$1591,5,FALSE)),"",IF(ISERROR(VLOOKUP(TRIM(B337),ALL!$B$1:$U$1591,5,FALSE))," ",VLOOKUP(TRIM(B337),ALL!$B$1:$U$1591,5,FALSE)))</f>
        <v/>
      </c>
      <c r="I337" s="52" t="str">
        <f>IF(ISBLANK(VLOOKUP(TRIM(B337),ALL!$B$1:$U$1591,6,FALSE)),"",IF(ISERROR(VLOOKUP(TRIM(B337),ALL!$B$1:$U$1591,6,FALSE))," ", VLOOKUP(TRIM(B337),ALL!$B$1:$U$1591,6,FALSE)))</f>
        <v/>
      </c>
      <c r="J337" s="52" t="str">
        <f>IF(ISBLANK(VLOOKUP(TRIM(B337),ALL!$B$1:$U$1591,7,FALSE)),"",IF(ISERROR(VLOOKUP(TRIM(B337),ALL!$B$1:$U$1591,7,FALSE))," ",VLOOKUP(TRIM(B337),ALL!$B$1:$U$1591,7,FALSE)))</f>
        <v/>
      </c>
      <c r="K337" s="52" t="str">
        <f>IF(ISBLANK(VLOOKUP(TRIM(B337),ALL!$B$1:$U$1591,8,FALSE)),"",IF(ISERROR(VLOOKUP(TRIM(B337),ALL!$B$1:$U$1591,8,FALSE))," ",VLOOKUP(TRIM(B337),ALL!$B$1:$U$1591,8,FALSE)))</f>
        <v/>
      </c>
      <c r="L337" s="52" t="str">
        <f>IF(ISBLANK(VLOOKUP(TRIM(B337),ALL!$B$1:$U$1591,9,FALSE)),"",IF(ISERROR(VLOOKUP(TRIM(B337),ALL!$B$1:$U$1591,9,FALSE))," ",VLOOKUP(TRIM(B337),ALL!$B$1:$U$1591,9,FALSE)))</f>
        <v/>
      </c>
      <c r="M337" s="52" t="str">
        <f>IF(ISBLANK(VLOOKUP(TRIM(B337),ALL!$B$1:$U$1591,10,FALSE)),"",IF(ISERROR(VLOOKUP(TRIM(B337),ALL!$B$1:$U$1591,10,FALSE))," ",VLOOKUP(TRIM(B337),ALL!$B$1:$U$1591,10,FALSE)))</f>
        <v/>
      </c>
      <c r="N337"/>
      <c r="O337"/>
      <c r="P337"/>
      <c r="Q337"/>
      <c r="R337"/>
      <c r="S337"/>
      <c r="AA337"/>
      <c r="AB337"/>
    </row>
    <row r="338" spans="1:33">
      <c r="A338" s="52" t="str">
        <f>IF(ISERROR(VLOOKUP(TRIM(B338),ALL!$B$1:$T$1591,3,FALSE)),"(unc)",VLOOKUP(TRIM(B338),ALL!$B$1:$T$1591,3,FALSE))</f>
        <v>Punt</v>
      </c>
      <c r="B338" s="215" t="s">
        <v>5871</v>
      </c>
      <c r="C338" s="11" t="s">
        <v>7090</v>
      </c>
      <c r="D338" s="85">
        <f>VLOOKUP(TRIM(B338),BirthdateDraft!$B$1:$O$5859,2,FALSE)</f>
        <v>33721</v>
      </c>
      <c r="E338" s="86" t="str">
        <f>VLOOKUP(TRIM(B338),BirthdateDraft!$B$1:$O$9859,3,FALSE)</f>
        <v>16/7</v>
      </c>
      <c r="F338" s="52" t="str">
        <f>IF(ISERROR(VLOOKUP(TRIM(B338),ALL!$B$1:$T$1591,2,FALSE)),"",IF(ISERROR(VLOOKUP(TRIM(B338),ALL!$B$1:$T$1591,2,FALSE))," ",VLOOKUP(TRIM(B338),ALL!$B$1:$T$1591,2,FALSE)))</f>
        <v>NYA</v>
      </c>
      <c r="G338" s="52" t="str">
        <f>IF(ISBLANK(VLOOKUP(TRIM(B338),ALL!$B$1:$U$1591,4,FALSE)),"",IF(ISERROR(VLOOKUP(TRIM(B338),ALL!$B$1:$U$1591,4,FALSE))," ",VLOOKUP(TRIM(B338),ALL!$B$1:$U$1591,4,FALSE)))</f>
        <v/>
      </c>
      <c r="H338" s="52" t="str">
        <f>IF(ISBLANK(VLOOKUP(TRIM(B338),ALL!$B$1:$U$1591,5,FALSE)),"",IF(ISERROR(VLOOKUP(TRIM(B338),ALL!$B$1:$U$1591,5,FALSE))," ",VLOOKUP(TRIM(B338),ALL!$B$1:$U$1591,5,FALSE)))</f>
        <v/>
      </c>
      <c r="I338" s="52" t="str">
        <f>IF(ISBLANK(VLOOKUP(TRIM(B338),ALL!$B$1:$U$1591,6,FALSE)),"",IF(ISERROR(VLOOKUP(TRIM(B338),ALL!$B$1:$U$1591,6,FALSE))," ", VLOOKUP(TRIM(B338),ALL!$B$1:$U$1591,6,FALSE)))</f>
        <v/>
      </c>
      <c r="J338" s="52" t="str">
        <f>IF(ISBLANK(VLOOKUP(TRIM(B338),ALL!$B$1:$U$1591,7,FALSE)),"",IF(ISERROR(VLOOKUP(TRIM(B338),ALL!$B$1:$U$1591,7,FALSE))," ",VLOOKUP(TRIM(B338),ALL!$B$1:$U$1591,7,FALSE)))</f>
        <v/>
      </c>
      <c r="K338" s="52" t="str">
        <f>IF(ISBLANK(VLOOKUP(TRIM(B338),ALL!$B$1:$U$1591,8,FALSE)),"",IF(ISERROR(VLOOKUP(TRIM(B338),ALL!$B$1:$U$1591,8,FALSE))," ",VLOOKUP(TRIM(B338),ALL!$B$1:$U$1591,8,FALSE)))</f>
        <v/>
      </c>
      <c r="L338" s="52" t="str">
        <f>IF(ISBLANK(VLOOKUP(TRIM(B338),ALL!$B$1:$U$1591,9,FALSE)),"",IF(ISERROR(VLOOKUP(TRIM(B338),ALL!$B$1:$U$1591,9,FALSE))," ",VLOOKUP(TRIM(B338),ALL!$B$1:$U$1591,9,FALSE)))</f>
        <v/>
      </c>
      <c r="M338" s="52" t="str">
        <f>IF(ISBLANK(VLOOKUP(TRIM(B338),ALL!$B$1:$U$1591,10,FALSE)),"",IF(ISERROR(VLOOKUP(TRIM(B338),ALL!$B$1:$U$1591,10,FALSE))," ",VLOOKUP(TRIM(B338),ALL!$B$1:$U$1591,10,FALSE)))</f>
        <v/>
      </c>
      <c r="N338"/>
      <c r="O338"/>
      <c r="P338"/>
      <c r="Q338"/>
      <c r="R338"/>
      <c r="S338"/>
      <c r="AA338"/>
      <c r="AB338"/>
    </row>
    <row r="339" spans="1:33" ht="13.5" customHeight="1">
      <c r="A339" s="44"/>
      <c r="B339" s="215"/>
      <c r="F339" s="5"/>
      <c r="G339" s="44"/>
      <c r="H339" s="44"/>
      <c r="I339" s="44"/>
      <c r="J339" s="44"/>
      <c r="K339" s="52" t="str">
        <f>IF(ISBLANK(VLOOKUP(TRIM(B339),ALL!$B$1:$U$1591,8,FALSE)),"",IF(ISERROR(VLOOKUP(TRIM(B339),ALL!$B$1:$U$1591,8,FALSE))," ",VLOOKUP(TRIM(B339),ALL!$B$1:$U$1591,8,FALSE)))</f>
        <v xml:space="preserve"> </v>
      </c>
      <c r="L339" s="44"/>
      <c r="M339" s="44"/>
      <c r="N339" s="52"/>
      <c r="P339"/>
      <c r="S339"/>
      <c r="T339" s="2"/>
      <c r="U339" s="2"/>
      <c r="W339" s="2"/>
      <c r="X339" s="2"/>
      <c r="AA339"/>
      <c r="AB339"/>
      <c r="AF339" s="3"/>
      <c r="AG339" s="3"/>
    </row>
    <row r="340" spans="1:33" ht="17.25" customHeight="1">
      <c r="A340" s="454" t="s">
        <v>8480</v>
      </c>
      <c r="B340" s="454"/>
      <c r="C340" s="454"/>
      <c r="D340" s="454"/>
      <c r="E340" s="454"/>
      <c r="F340" s="454"/>
      <c r="G340" s="454"/>
      <c r="H340" s="454"/>
      <c r="I340" s="454"/>
      <c r="J340" s="454"/>
      <c r="K340" s="454"/>
      <c r="L340" s="454"/>
      <c r="M340" s="456"/>
      <c r="N340"/>
      <c r="O340"/>
      <c r="P340" s="4"/>
      <c r="Q340"/>
      <c r="R340"/>
      <c r="S340"/>
      <c r="X340" s="2"/>
      <c r="AA340"/>
      <c r="AB340"/>
    </row>
    <row r="341" spans="1:33" ht="13.35" customHeight="1">
      <c r="A341" s="454" t="s">
        <v>8481</v>
      </c>
      <c r="B341" s="454"/>
      <c r="C341" s="454"/>
      <c r="D341" s="454"/>
      <c r="E341" s="454"/>
      <c r="F341" s="454"/>
      <c r="G341" s="454"/>
      <c r="H341" s="454"/>
      <c r="I341" s="454"/>
      <c r="J341" s="454"/>
      <c r="K341" s="454"/>
      <c r="L341" s="454"/>
      <c r="M341" s="455"/>
      <c r="N341"/>
      <c r="O341"/>
      <c r="P341"/>
      <c r="Q341"/>
      <c r="R341"/>
      <c r="S341"/>
      <c r="X341" s="2"/>
      <c r="AA341"/>
      <c r="AB341"/>
    </row>
    <row r="342" spans="1:33" ht="20.25">
      <c r="A342" s="46" t="s">
        <v>6084</v>
      </c>
      <c r="H342" s="38">
        <f>COUNTA(B343:B406)</f>
        <v>54</v>
      </c>
      <c r="I342" s="38"/>
      <c r="N342"/>
      <c r="O342"/>
      <c r="P342"/>
      <c r="Q342"/>
      <c r="R342"/>
      <c r="S342"/>
      <c r="X342" s="2"/>
      <c r="AA342"/>
      <c r="AB342"/>
    </row>
    <row r="343" spans="1:33">
      <c r="N343"/>
      <c r="O343"/>
      <c r="P343"/>
      <c r="Q343"/>
      <c r="R343"/>
      <c r="S343"/>
      <c r="X343" s="2"/>
      <c r="AA343"/>
      <c r="AB343"/>
    </row>
    <row r="344" spans="1:33">
      <c r="A344" s="52" t="str">
        <f>IF(ISERROR(VLOOKUP(TRIM(B344),ALL!$B$1:$T$1591,3,FALSE)),"(unc)",VLOOKUP(TRIM(B344),ALL!$B$1:$T$1591,3,FALSE))</f>
        <v>QB</v>
      </c>
      <c r="B344" s="215" t="s">
        <v>6339</v>
      </c>
      <c r="C344" s="11" t="s">
        <v>4321</v>
      </c>
      <c r="D344" s="85">
        <f>VLOOKUP(TRIM(B344),BirthdateDraft!$B$1:$O$5859,2,FALSE)</f>
        <v>34956</v>
      </c>
      <c r="E344" s="86" t="str">
        <f>VLOOKUP(TRIM(B344),BirthdateDraft!$B$1:$O$9859,3,FALSE)</f>
        <v>17/1 (12)</v>
      </c>
      <c r="F344" s="52" t="str">
        <f>IF(ISERROR(VLOOKUP(TRIM(B344),ALL!$B$1:$T$1591,2,FALSE)),"",IF(ISERROR(VLOOKUP(TRIM(B344),ALL!$B$1:$T$1591,2,FALSE))," ",VLOOKUP(TRIM(B344),ALL!$B$1:$T$1591,2,FALSE)))</f>
        <v>HOA</v>
      </c>
      <c r="G344" s="52" t="str">
        <f>IF(ISBLANK(VLOOKUP(TRIM(B344),ALL!$B$1:$U$1591,4,FALSE)),"",IF(ISERROR(VLOOKUP(TRIM(B344),ALL!$B$1:$U$1591,4,FALSE))," ",VLOOKUP(TRIM(B344),ALL!$B$1:$U$1591,4,FALSE)))</f>
        <v/>
      </c>
      <c r="H344" s="52" t="str">
        <f>IF(ISBLANK(VLOOKUP(TRIM(B344),ALL!$B$1:$U$1591,5,FALSE)),"",IF(ISERROR(VLOOKUP(TRIM(B344),ALL!$B$1:$U$1591,5,FALSE))," ",VLOOKUP(TRIM(B344),ALL!$B$1:$U$1591,5,FALSE)))</f>
        <v/>
      </c>
      <c r="I344" s="52" t="str">
        <f>IF(ISBLANK(VLOOKUP(TRIM(B344),ALL!$B$1:$U$1591,6,FALSE)),"",IF(ISERROR(VLOOKUP(TRIM(B344),ALL!$B$1:$U$1591,6,FALSE))," ", VLOOKUP(TRIM(B344),ALL!$B$1:$U$1591,6,FALSE)))</f>
        <v/>
      </c>
      <c r="J344" s="52" t="str">
        <f>IF(ISBLANK(VLOOKUP(TRIM(B344),ALL!$B$1:$U$1591,7,FALSE)),"",IF(ISERROR(VLOOKUP(TRIM(B344),ALL!$B$1:$U$1591,7,FALSE))," ",VLOOKUP(TRIM(B344),ALL!$B$1:$U$1591,7,FALSE)))</f>
        <v/>
      </c>
      <c r="K344" s="52" t="str">
        <f>IF(ISBLANK(VLOOKUP(TRIM(B344),ALL!$B$1:$U$1591,8,FALSE)),"",IF(ISERROR(VLOOKUP(TRIM(B344),ALL!$B$1:$U$1591,8,FALSE))," ",VLOOKUP(TRIM(B344),ALL!$B$1:$U$1591,8,FALSE)))</f>
        <v/>
      </c>
      <c r="L344" s="52" t="str">
        <f>IF(ISBLANK(VLOOKUP(TRIM(B344),ALL!$B$1:$U$1591,9,FALSE)),"",IF(ISERROR(VLOOKUP(TRIM(B344),ALL!$B$1:$U$1591,9,FALSE))," ",VLOOKUP(TRIM(B344),ALL!$B$1:$U$1591,9,FALSE)))</f>
        <v/>
      </c>
      <c r="M344" s="52"/>
      <c r="N344"/>
      <c r="O344"/>
      <c r="P344"/>
      <c r="Q344"/>
      <c r="R344"/>
      <c r="S344"/>
      <c r="AA344"/>
      <c r="AB344"/>
    </row>
    <row r="345" spans="1:33">
      <c r="A345" s="52" t="str">
        <f>IF(ISERROR(VLOOKUP(TRIM(B345),ALL!$B$1:$T$1591,3,FALSE)),"(unc)",VLOOKUP(TRIM(B345),ALL!$B$1:$T$1591,3,FALSE))</f>
        <v>QB</v>
      </c>
      <c r="B345" s="215" t="s">
        <v>643</v>
      </c>
      <c r="C345" s="11" t="s">
        <v>4321</v>
      </c>
      <c r="D345" s="85">
        <f>VLOOKUP(TRIM(B345),BirthdateDraft!$B$1:$O$5859,2,FALSE)</f>
        <v>32079</v>
      </c>
      <c r="E345" s="86" t="str">
        <f>VLOOKUP(TRIM(B345),BirthdateDraft!$B$1:$O$9859,3,FALSE)</f>
        <v>11/2</v>
      </c>
      <c r="F345" s="52" t="str">
        <f>IF(ISERROR(VLOOKUP(TRIM(B345),ALL!$B$1:$T$1591,2,FALSE)),"",IF(ISERROR(VLOOKUP(TRIM(B345),ALL!$B$1:$T$1591,2,FALSE))," ",VLOOKUP(TRIM(B345),ALL!$B$1:$T$1591,2,FALSE)))</f>
        <v>CNA</v>
      </c>
      <c r="G345" s="52" t="str">
        <f>IF(ISBLANK(VLOOKUP(TRIM(B345),ALL!$B$1:$U$1591,4,FALSE)),"",IF(ISERROR(VLOOKUP(TRIM(B345),ALL!$B$1:$U$1591,4,FALSE))," ",VLOOKUP(TRIM(B345),ALL!$B$1:$U$1591,4,FALSE)))</f>
        <v/>
      </c>
      <c r="H345" s="52" t="str">
        <f>IF(ISBLANK(VLOOKUP(TRIM(B345),ALL!$B$1:$U$1591,5,FALSE)),"",IF(ISERROR(VLOOKUP(TRIM(B345),ALL!$B$1:$U$1591,5,FALSE))," ",VLOOKUP(TRIM(B345),ALL!$B$1:$U$1591,5,FALSE)))</f>
        <v/>
      </c>
      <c r="I345" s="52" t="str">
        <f>IF(ISBLANK(VLOOKUP(TRIM(B345),ALL!$B$1:$U$1591,6,FALSE)),"",IF(ISERROR(VLOOKUP(TRIM(B345),ALL!$B$1:$U$1591,6,FALSE))," ", VLOOKUP(TRIM(B345),ALL!$B$1:$U$1591,6,FALSE)))</f>
        <v/>
      </c>
      <c r="J345" s="52" t="str">
        <f>IF(ISBLANK(VLOOKUP(TRIM(B345),ALL!$B$1:$U$1591,7,FALSE)),"",IF(ISERROR(VLOOKUP(TRIM(B345),ALL!$B$1:$U$1591,7,FALSE))," ",VLOOKUP(TRIM(B345),ALL!$B$1:$U$1591,7,FALSE)))</f>
        <v/>
      </c>
      <c r="K345" s="52" t="str">
        <f>IF(ISBLANK(VLOOKUP(TRIM(B345),ALL!$B$1:$U$1591,8,FALSE)),"",IF(ISERROR(VLOOKUP(TRIM(B345),ALL!$B$1:$U$1591,8,FALSE))," ",VLOOKUP(TRIM(B345),ALL!$B$1:$U$1591,8,FALSE)))</f>
        <v/>
      </c>
      <c r="L345" s="52" t="str">
        <f>IF(ISBLANK(VLOOKUP(TRIM(B345),ALL!$B$1:$U$1591,9,FALSE)),"",IF(ISERROR(VLOOKUP(TRIM(B345),ALL!$B$1:$U$1591,9,FALSE))," ",VLOOKUP(TRIM(B345),ALL!$B$1:$U$1591,9,FALSE)))</f>
        <v/>
      </c>
      <c r="M345" s="52" t="str">
        <f>IF(ISBLANK(VLOOKUP(TRIM(B345),ALL!$B$1:$U$1591,10,FALSE)),"",IF(ISERROR(VLOOKUP(TRIM(B345),ALL!$B$1:$U$1591,10,FALSE))," ",VLOOKUP(TRIM(B345),ALL!$B$1:$U$1591,10,FALSE)))</f>
        <v/>
      </c>
      <c r="N345"/>
      <c r="O345"/>
      <c r="P345"/>
      <c r="Q345"/>
      <c r="R345"/>
      <c r="S345"/>
      <c r="AA345"/>
      <c r="AB345"/>
    </row>
    <row r="346" spans="1:33">
      <c r="A346" s="52" t="str">
        <f>IF(ISERROR(VLOOKUP(TRIM(B346),ALL!$B$1:$T$1591,3,FALSE)),"(unc)",VLOOKUP(TRIM(B346),ALL!$B$1:$T$1591,3,FALSE))</f>
        <v>QB</v>
      </c>
      <c r="B346" s="215" t="s">
        <v>4044</v>
      </c>
      <c r="C346" s="11" t="s">
        <v>4321</v>
      </c>
      <c r="D346" s="85">
        <f>VLOOKUP(TRIM(B346),BirthdateDraft!$B$1:$O$9813,2,FALSE)</f>
        <v>32190</v>
      </c>
      <c r="E346" s="86" t="str">
        <f>VLOOKUP(TRIM(B346),BirthdateDraft!$B$1:$O$9813,3,FALSE)</f>
        <v>12/FA</v>
      </c>
      <c r="F346" s="52" t="str">
        <f>IF(ISERROR(VLOOKUP(TRIM(B346),ALL!$B$1:$T$1591,2,FALSE)),"",IF(ISERROR(VLOOKUP(TRIM(B346),ALL!$B$1:$T$1591,2,FALSE))," ",VLOOKUP(TRIM(B346),ALL!$B$1:$T$1591,2,FALSE)))</f>
        <v>WAN</v>
      </c>
      <c r="G346" s="52" t="str">
        <f>IF(ISBLANK(VLOOKUP(TRIM(B346),ALL!$B$1:$U$1591,4,FALSE)),"",IF(ISERROR(VLOOKUP(TRIM(B346),ALL!$B$1:$U$1591,4,FALSE))," ",VLOOKUP(TRIM(B346),ALL!$B$1:$U$1591,4,FALSE)))</f>
        <v/>
      </c>
      <c r="H346" s="52" t="str">
        <f>IF(ISBLANK(VLOOKUP(TRIM(B346),ALL!$B$1:$U$1591,5,FALSE)),"",IF(ISERROR(VLOOKUP(TRIM(B346),ALL!$B$1:$U$1591,5,FALSE))," ",VLOOKUP(TRIM(B346),ALL!$B$1:$U$1591,5,FALSE)))</f>
        <v/>
      </c>
      <c r="I346" s="52" t="str">
        <f>IF(ISBLANK(VLOOKUP(TRIM(B346),ALL!$B$1:$U$1591,6,FALSE)),"",IF(ISERROR(VLOOKUP(TRIM(B346),ALL!$B$1:$U$1591,6,FALSE))," ", VLOOKUP(TRIM(B346),ALL!$B$1:$U$1591,6,FALSE)))</f>
        <v/>
      </c>
      <c r="J346" s="52" t="str">
        <f>IF(ISBLANK(VLOOKUP(TRIM(B346),ALL!$B$1:$U$1591,7,FALSE)),"",IF(ISERROR(VLOOKUP(TRIM(B346),ALL!$B$1:$U$1591,7,FALSE))," ",VLOOKUP(TRIM(B346),ALL!$B$1:$U$1591,7,FALSE)))</f>
        <v/>
      </c>
      <c r="K346" s="52" t="str">
        <f>IF(ISBLANK(VLOOKUP(TRIM(B346),ALL!$B$1:$U$1591,8,FALSE)),"",IF(ISERROR(VLOOKUP(TRIM(B346),ALL!$B$1:$U$1591,8,FALSE))," ",VLOOKUP(TRIM(B346),ALL!$B$1:$U$1591,8,FALSE)))</f>
        <v/>
      </c>
      <c r="L346" s="52" t="str">
        <f>IF(ISBLANK(VLOOKUP(TRIM(B346),ALL!$B$1:$U$1591,9,FALSE)),"",IF(ISERROR(VLOOKUP(TRIM(B346),ALL!$B$1:$U$1591,9,FALSE))," ",VLOOKUP(TRIM(B346),ALL!$B$1:$U$1591,9,FALSE)))</f>
        <v/>
      </c>
      <c r="M346" s="52" t="str">
        <f>IF(ISBLANK(VLOOKUP(TRIM(B346),ALL!$B$1:$U$1591,10,FALSE)),"",IF(ISERROR(VLOOKUP(TRIM(B346),ALL!$B$1:$U$1591,10,FALSE))," ",VLOOKUP(TRIM(B346),ALL!$B$1:$U$1591,10,FALSE)))</f>
        <v/>
      </c>
      <c r="N346"/>
      <c r="O346"/>
      <c r="P346"/>
      <c r="Q346"/>
      <c r="R346"/>
      <c r="S346"/>
      <c r="AA346"/>
      <c r="AB346"/>
    </row>
    <row r="347" spans="1:33">
      <c r="A347" s="52"/>
      <c r="B347" s="215"/>
      <c r="C347" s="11"/>
      <c r="D347" s="85"/>
      <c r="E347" s="86"/>
      <c r="F347" s="52"/>
      <c r="G347" s="52"/>
      <c r="H347" s="52"/>
      <c r="I347" s="52"/>
      <c r="J347" s="52"/>
      <c r="K347" s="52"/>
      <c r="L347" s="52"/>
      <c r="M347" s="52"/>
      <c r="N347"/>
      <c r="O347"/>
      <c r="P347"/>
      <c r="Q347"/>
      <c r="R347"/>
      <c r="S347"/>
      <c r="AA347"/>
      <c r="AB347"/>
    </row>
    <row r="348" spans="1:33">
      <c r="A348" s="52" t="str">
        <f>IF(ISERROR(VLOOKUP(TRIM(B348),ALL!$B$1:$T$1591,3,FALSE)),"(unc)",VLOOKUP(TRIM(B348),ALL!$B$1:$T$1591,3,FALSE))</f>
        <v>HB</v>
      </c>
      <c r="B348" s="215" t="s">
        <v>6356</v>
      </c>
      <c r="C348" s="11" t="s">
        <v>3764</v>
      </c>
      <c r="D348" s="85">
        <f>VLOOKUP(TRIM(B348),BirthdateDraft!$B$1:$O$5859,2,FALSE)</f>
        <v>34670</v>
      </c>
      <c r="E348" s="86" t="str">
        <f>VLOOKUP(TRIM(B348),BirthdateDraft!$B$1:$O$9859,3,FALSE)</f>
        <v>17/5</v>
      </c>
      <c r="F348" s="52" t="str">
        <f>IF(ISERROR(VLOOKUP(TRIM(B348),ALL!$B$1:$T$1591,2,FALSE)),"",IF(ISERROR(VLOOKUP(TRIM(B348),ALL!$B$1:$T$1591,2,FALSE))," ",VLOOKUP(TRIM(B348),ALL!$B$1:$T$1591,2,FALSE)))</f>
        <v>GBN</v>
      </c>
      <c r="G348" s="52" t="str">
        <f>IF(ISBLANK(VLOOKUP(TRIM(B348),ALL!$B$1:$U$1591,4,FALSE)),"",IF(ISERROR(VLOOKUP(TRIM(B348),ALL!$B$1:$U$1591,4,FALSE))," ",VLOOKUP(TRIM(B348),ALL!$B$1:$U$1591,4,FALSE)))</f>
        <v/>
      </c>
      <c r="H348" s="52" t="str">
        <f>IF(ISBLANK(VLOOKUP(TRIM(B348),ALL!$B$1:$U$1591,5,FALSE)),"",IF(ISERROR(VLOOKUP(TRIM(B348),ALL!$B$1:$U$1591,5,FALSE))," ",VLOOKUP(TRIM(B348),ALL!$B$1:$U$1591,5,FALSE)))</f>
        <v/>
      </c>
      <c r="I348" s="52" t="str">
        <f>IF(ISBLANK(VLOOKUP(TRIM(B348),ALL!$B$1:$U$1591,6,FALSE)),"",IF(ISERROR(VLOOKUP(TRIM(B348),ALL!$B$1:$U$1591,6,FALSE))," ", VLOOKUP(TRIM(B348),ALL!$B$1:$U$1591,6,FALSE)))</f>
        <v/>
      </c>
      <c r="J348" s="52" t="str">
        <f>IF(ISBLANK(VLOOKUP(TRIM(B348),ALL!$B$1:$U$1591,7,FALSE)),"",IF(ISERROR(VLOOKUP(TRIM(B348),ALL!$B$1:$U$1591,7,FALSE))," ",VLOOKUP(TRIM(B348),ALL!$B$1:$U$1591,7,FALSE)))</f>
        <v/>
      </c>
      <c r="K348" s="52">
        <f>IF(ISBLANK(VLOOKUP(TRIM(B348),ALL!$B$1:$U$1591,8,FALSE)),"",IF(ISERROR(VLOOKUP(TRIM(B348),ALL!$B$1:$U$1591,8,FALSE))," ",VLOOKUP(TRIM(B348),ALL!$B$1:$U$1591,8,FALSE)))</f>
        <v>0</v>
      </c>
      <c r="L348" s="52" t="str">
        <f>IF(ISBLANK(VLOOKUP(TRIM(B348),ALL!$B$1:$U$1591,9,FALSE)),"",IF(ISERROR(VLOOKUP(TRIM(B348),ALL!$B$1:$U$1591,9,FALSE))," ",VLOOKUP(TRIM(B348),ALL!$B$1:$U$1591,9,FALSE)))</f>
        <v/>
      </c>
      <c r="M348" s="52">
        <f>IF(ISBLANK(VLOOKUP(TRIM(B348),ALL!$B$1:$U$1591,10,FALSE)),"",IF(ISERROR(VLOOKUP(TRIM(B348),ALL!$B$1:$U$1591,10,FALSE))," ",VLOOKUP(TRIM(B348),ALL!$B$1:$U$1591,10,FALSE)))</f>
        <v>2</v>
      </c>
      <c r="N348"/>
      <c r="O348"/>
      <c r="P348"/>
      <c r="Q348"/>
      <c r="R348"/>
      <c r="S348"/>
      <c r="AA348"/>
      <c r="AB348"/>
    </row>
    <row r="349" spans="1:33">
      <c r="A349" s="52" t="str">
        <f>IF(ISERROR(VLOOKUP(TRIM(B349),ALL!$B$1:$T$1591,3,FALSE)),"(unc)",VLOOKUP(TRIM(B349),ALL!$B$1:$T$1591,3,FALSE))</f>
        <v>HB</v>
      </c>
      <c r="B349" s="215" t="s">
        <v>5307</v>
      </c>
      <c r="C349" s="11" t="s">
        <v>3764</v>
      </c>
      <c r="D349" s="85">
        <f>VLOOKUP(TRIM(B349),BirthdateDraft!$B$1:$O$5859,2,FALSE)</f>
        <v>34244</v>
      </c>
      <c r="E349" s="86" t="str">
        <f>VLOOKUP(TRIM(B349),BirthdateDraft!$B$1:$O$9859,3,FALSE)</f>
        <v>15/2</v>
      </c>
      <c r="F349" s="52" t="str">
        <f>IF(ISERROR(VLOOKUP(TRIM(B349),ALL!$B$1:$T$1591,2,FALSE)),"",IF(ISERROR(VLOOKUP(TRIM(B349),ALL!$B$1:$T$1591,2,FALSE))," ",VLOOKUP(TRIM(B349),ALL!$B$1:$T$1591,2,FALSE)))</f>
        <v>BFA</v>
      </c>
      <c r="G349" s="52" t="str">
        <f>IF(ISBLANK(VLOOKUP(TRIM(B349),ALL!$B$1:$U$1591,4,FALSE)),"",IF(ISERROR(VLOOKUP(TRIM(B349),ALL!$B$1:$U$1591,4,FALSE))," ",VLOOKUP(TRIM(B349),ALL!$B$1:$U$1591,4,FALSE)))</f>
        <v/>
      </c>
      <c r="H349" s="52" t="str">
        <f>IF(ISBLANK(VLOOKUP(TRIM(B349),ALL!$B$1:$U$1591,5,FALSE)),"",IF(ISERROR(VLOOKUP(TRIM(B349),ALL!$B$1:$U$1591,5,FALSE))," ",VLOOKUP(TRIM(B349),ALL!$B$1:$U$1591,5,FALSE)))</f>
        <v/>
      </c>
      <c r="I349" s="52" t="str">
        <f>IF(ISBLANK(VLOOKUP(TRIM(B349),ALL!$B$1:$U$1591,6,FALSE)),"",IF(ISERROR(VLOOKUP(TRIM(B349),ALL!$B$1:$U$1591,6,FALSE))," ", VLOOKUP(TRIM(B349),ALL!$B$1:$U$1591,6,FALSE)))</f>
        <v/>
      </c>
      <c r="J349" s="52" t="str">
        <f>IF(ISBLANK(VLOOKUP(TRIM(B349),ALL!$B$1:$U$1591,7,FALSE)),"",IF(ISERROR(VLOOKUP(TRIM(B349),ALL!$B$1:$U$1591,7,FALSE))," ",VLOOKUP(TRIM(B349),ALL!$B$1:$U$1591,7,FALSE)))</f>
        <v/>
      </c>
      <c r="K349" s="52">
        <f>IF(ISBLANK(VLOOKUP(TRIM(B349),ALL!$B$1:$U$1591,8,FALSE)),"",IF(ISERROR(VLOOKUP(TRIM(B349),ALL!$B$1:$U$1591,8,FALSE))," ",VLOOKUP(TRIM(B349),ALL!$B$1:$U$1591,8,FALSE)))</f>
        <v>0</v>
      </c>
      <c r="L349" s="52" t="str">
        <f>IF(ISBLANK(VLOOKUP(TRIM(B349),ALL!$B$1:$U$1591,9,FALSE)),"",IF(ISERROR(VLOOKUP(TRIM(B349),ALL!$B$1:$U$1591,9,FALSE))," ",VLOOKUP(TRIM(B349),ALL!$B$1:$U$1591,9,FALSE)))</f>
        <v/>
      </c>
      <c r="M349" s="52">
        <f>IF(ISBLANK(VLOOKUP(TRIM(B349),ALL!$B$1:$U$1591,10,FALSE)),"",IF(ISERROR(VLOOKUP(TRIM(B349),ALL!$B$1:$U$1591,10,FALSE))," ",VLOOKUP(TRIM(B349),ALL!$B$1:$U$1591,10,FALSE)))</f>
        <v>0</v>
      </c>
      <c r="N349"/>
      <c r="O349"/>
      <c r="P349"/>
      <c r="Q349"/>
      <c r="R349"/>
      <c r="S349"/>
      <c r="AA349"/>
      <c r="AB349"/>
    </row>
    <row r="350" spans="1:33" ht="15">
      <c r="A350" s="52" t="str">
        <f>IF(ISERROR(VLOOKUP(TRIM(B350),ALL!$B$1:$T$1591,3,FALSE)),"(unc)",VLOOKUP(TRIM(B350),ALL!$B$1:$T$1591,3,FALSE))</f>
        <v>HB</v>
      </c>
      <c r="B350" s="407" t="s">
        <v>7748</v>
      </c>
      <c r="C350" s="11" t="s">
        <v>3764</v>
      </c>
      <c r="D350" s="85">
        <f>VLOOKUP(TRIM(B350),BirthdateDraft!$B$1:$O$5859,2,FALSE)</f>
        <v>35690</v>
      </c>
      <c r="E350" s="86" t="str">
        <f>VLOOKUP(TRIM(B350),BirthdateDraft!$B$1:$O$9859,3,FALSE)</f>
        <v>19/6</v>
      </c>
      <c r="F350" s="52" t="str">
        <f>IF(ISERROR(VLOOKUP(TRIM(B350),ALL!$B$1:$T$1591,2,FALSE)),"",IF(ISERROR(VLOOKUP(TRIM(B350),ALL!$B$1:$T$1591,2,FALSE))," ",VLOOKUP(TRIM(B350),ALL!$B$1:$T$1591,2,FALSE)))</f>
        <v>DEN</v>
      </c>
      <c r="G350" s="52" t="str">
        <f>IF(ISBLANK(VLOOKUP(TRIM(B350),ALL!$B$1:$U$1591,4,FALSE)),"",IF(ISERROR(VLOOKUP(TRIM(B350),ALL!$B$1:$U$1591,4,FALSE))," ",VLOOKUP(TRIM(B350),ALL!$B$1:$U$1591,4,FALSE)))</f>
        <v/>
      </c>
      <c r="H350" s="52" t="str">
        <f>IF(ISBLANK(VLOOKUP(TRIM(B350),ALL!$B$1:$U$1591,5,FALSE)),"",IF(ISERROR(VLOOKUP(TRIM(B350),ALL!$B$1:$U$1591,5,FALSE))," ",VLOOKUP(TRIM(B350),ALL!$B$1:$U$1591,5,FALSE)))</f>
        <v/>
      </c>
      <c r="I350" s="52" t="str">
        <f>IF(ISBLANK(VLOOKUP(TRIM(B350),ALL!$B$1:$U$1591,6,FALSE)),"",IF(ISERROR(VLOOKUP(TRIM(B350),ALL!$B$1:$U$1591,6,FALSE))," ", VLOOKUP(TRIM(B350),ALL!$B$1:$U$1591,6,FALSE)))</f>
        <v/>
      </c>
      <c r="J350" s="52" t="str">
        <f>IF(ISBLANK(VLOOKUP(TRIM(B350),ALL!$B$1:$U$1591,7,FALSE)),"",IF(ISERROR(VLOOKUP(TRIM(B350),ALL!$B$1:$U$1591,7,FALSE))," ",VLOOKUP(TRIM(B350),ALL!$B$1:$U$1591,7,FALSE)))</f>
        <v/>
      </c>
      <c r="K350" s="52">
        <f>IF(ISBLANK(VLOOKUP(TRIM(B350),ALL!$B$1:$U$1591,8,FALSE)),"",IF(ISERROR(VLOOKUP(TRIM(B350),ALL!$B$1:$U$1591,8,FALSE))," ",VLOOKUP(TRIM(B350),ALL!$B$1:$U$1591,8,FALSE)))</f>
        <v>0</v>
      </c>
      <c r="L350" s="52" t="str">
        <f>IF(ISBLANK(VLOOKUP(TRIM(B350),ALL!$B$1:$U$1591,9,FALSE)),"",IF(ISERROR(VLOOKUP(TRIM(B350),ALL!$B$1:$U$1591,9,FALSE))," ",VLOOKUP(TRIM(B350),ALL!$B$1:$U$1591,9,FALSE)))</f>
        <v/>
      </c>
      <c r="M350" s="52">
        <f>IF(ISBLANK(VLOOKUP(TRIM(B350),ALL!$B$1:$U$1591,10,FALSE)),"",IF(ISERROR(VLOOKUP(TRIM(B350),ALL!$B$1:$U$1591,10,FALSE))," ",VLOOKUP(TRIM(B350),ALL!$B$1:$U$1591,10,FALSE)))</f>
        <v>0</v>
      </c>
      <c r="N350"/>
      <c r="O350"/>
      <c r="P350"/>
      <c r="Q350"/>
      <c r="R350"/>
      <c r="S350"/>
      <c r="AA350"/>
      <c r="AB350"/>
    </row>
    <row r="351" spans="1:33" ht="15">
      <c r="A351" s="52" t="str">
        <f>IF(ISERROR(VLOOKUP(TRIM(B351),ALL!$B$1:$T$1591,3,FALSE)),"(unc)",VLOOKUP(TRIM(B351),ALL!$B$1:$T$1591,3,FALSE))</f>
        <v>HB</v>
      </c>
      <c r="B351" s="417" t="s">
        <v>6900</v>
      </c>
      <c r="C351" s="11" t="s">
        <v>3764</v>
      </c>
      <c r="D351" s="85">
        <f>VLOOKUP(TRIM(B351),BirthdateDraft!$B$1:$O$5859,2,FALSE)</f>
        <v>35518</v>
      </c>
      <c r="E351" s="86" t="str">
        <f>VLOOKUP(TRIM(B351),BirthdateDraft!$B$1:$O$9859,3,FALSE)</f>
        <v>18/4</v>
      </c>
      <c r="F351" s="52" t="str">
        <f>IF(ISERROR(VLOOKUP(TRIM(B351),ALL!$B$1:$T$1591,2,FALSE)),"",IF(ISERROR(VLOOKUP(TRIM(B351),ALL!$B$1:$T$1591,2,FALSE))," ",VLOOKUP(TRIM(B351),ALL!$B$1:$T$1591,2,FALSE)))</f>
        <v>MIA</v>
      </c>
      <c r="G351" s="52" t="str">
        <f>IF(ISBLANK(VLOOKUP(TRIM(B351),ALL!$B$1:$U$1591,4,FALSE)),"",IF(ISERROR(VLOOKUP(TRIM(B351),ALL!$B$1:$U$1591,4,FALSE))," ",VLOOKUP(TRIM(B351),ALL!$B$1:$U$1591,4,FALSE)))</f>
        <v/>
      </c>
      <c r="H351" s="52" t="str">
        <f>IF(ISBLANK(VLOOKUP(TRIM(B351),ALL!$B$1:$U$1591,5,FALSE)),"",IF(ISERROR(VLOOKUP(TRIM(B351),ALL!$B$1:$U$1591,5,FALSE))," ",VLOOKUP(TRIM(B351),ALL!$B$1:$U$1591,5,FALSE)))</f>
        <v/>
      </c>
      <c r="I351" s="52" t="str">
        <f>IF(ISBLANK(VLOOKUP(TRIM(B351),ALL!$B$1:$U$1591,6,FALSE)),"",IF(ISERROR(VLOOKUP(TRIM(B351),ALL!$B$1:$U$1591,6,FALSE))," ", VLOOKUP(TRIM(B351),ALL!$B$1:$U$1591,6,FALSE)))</f>
        <v/>
      </c>
      <c r="J351" s="52" t="str">
        <f>IF(ISBLANK(VLOOKUP(TRIM(B351),ALL!$B$1:$U$1591,7,FALSE)),"",IF(ISERROR(VLOOKUP(TRIM(B351),ALL!$B$1:$U$1591,7,FALSE))," ",VLOOKUP(TRIM(B351),ALL!$B$1:$U$1591,7,FALSE)))</f>
        <v/>
      </c>
      <c r="K351" s="52">
        <f>IF(ISBLANK(VLOOKUP(TRIM(B351),ALL!$B$1:$U$1591,8,FALSE)),"",IF(ISERROR(VLOOKUP(TRIM(B351),ALL!$B$1:$U$1591,8,FALSE))," ",VLOOKUP(TRIM(B351),ALL!$B$1:$U$1591,8,FALSE)))</f>
        <v>0</v>
      </c>
      <c r="L351" s="52" t="str">
        <f>IF(ISBLANK(VLOOKUP(TRIM(B351),ALL!$B$1:$U$1591,9,FALSE)),"",IF(ISERROR(VLOOKUP(TRIM(B351),ALL!$B$1:$U$1591,9,FALSE))," ",VLOOKUP(TRIM(B351),ALL!$B$1:$U$1591,9,FALSE)))</f>
        <v/>
      </c>
      <c r="M351" s="52">
        <f>IF(ISBLANK(VLOOKUP(TRIM(B351),ALL!$B$1:$U$1591,10,FALSE)),"",IF(ISERROR(VLOOKUP(TRIM(B351),ALL!$B$1:$U$1591,10,FALSE))," ",VLOOKUP(TRIM(B351),ALL!$B$1:$U$1591,10,FALSE)))</f>
        <v>0</v>
      </c>
      <c r="N351"/>
      <c r="O351"/>
      <c r="P351"/>
      <c r="Q351"/>
      <c r="R351"/>
      <c r="S351"/>
      <c r="AA351"/>
      <c r="AB351"/>
    </row>
    <row r="352" spans="1:33">
      <c r="A352" s="52" t="str">
        <f>IF(ISERROR(VLOOKUP(TRIM(B352),ALL!$B$1:$T$1591,3,FALSE)),"(unc)",VLOOKUP(TRIM(B352),ALL!$B$1:$T$1591,3,FALSE))</f>
        <v>TE BB</v>
      </c>
      <c r="B352" s="215" t="s">
        <v>6413</v>
      </c>
      <c r="C352" s="11" t="s">
        <v>4321</v>
      </c>
      <c r="D352" s="85">
        <f>VLOOKUP(TRIM(B352),BirthdateDraft!$B$1:$O$5859,2,FALSE)</f>
        <v>34510</v>
      </c>
      <c r="E352" s="86" t="str">
        <f>VLOOKUP(TRIM(B352),BirthdateDraft!$B$1:$O$9859,3,FALSE)</f>
        <v>17/2</v>
      </c>
      <c r="F352" s="52" t="str">
        <f>IF(ISERROR(VLOOKUP(TRIM(B352),ALL!$B$1:$T$1591,2,FALSE)),"",IF(ISERROR(VLOOKUP(TRIM(B352),ALL!$B$1:$T$1591,2,FALSE))," ",VLOOKUP(TRIM(B352),ALL!$B$1:$T$1591,2,FALSE)))</f>
        <v>LAN</v>
      </c>
      <c r="G352" s="52" t="str">
        <f>IF(ISBLANK(VLOOKUP(TRIM(B352),ALL!$B$1:$U$1591,4,FALSE)),"",IF(ISERROR(VLOOKUP(TRIM(B352),ALL!$B$1:$U$1591,4,FALSE))," ",VLOOKUP(TRIM(B352),ALL!$B$1:$U$1591,4,FALSE)))</f>
        <v/>
      </c>
      <c r="H352" s="52" t="str">
        <f>IF(ISBLANK(VLOOKUP(TRIM(B352),ALL!$B$1:$U$1591,5,FALSE)),"",IF(ISERROR(VLOOKUP(TRIM(B352),ALL!$B$1:$U$1591,5,FALSE))," ",VLOOKUP(TRIM(B352),ALL!$B$1:$U$1591,5,FALSE)))</f>
        <v/>
      </c>
      <c r="I352" s="52" t="str">
        <f>IF(ISBLANK(VLOOKUP(TRIM(B352),ALL!$B$1:$U$1591,6,FALSE)),"",IF(ISERROR(VLOOKUP(TRIM(B352),ALL!$B$1:$U$1591,6,FALSE))," ", VLOOKUP(TRIM(B352),ALL!$B$1:$U$1591,6,FALSE)))</f>
        <v/>
      </c>
      <c r="J352" s="52" t="str">
        <f>IF(ISBLANK(VLOOKUP(TRIM(B352),ALL!$B$1:$U$1591,7,FALSE)),"",IF(ISERROR(VLOOKUP(TRIM(B352),ALL!$B$1:$U$1591,7,FALSE))," ",VLOOKUP(TRIM(B352),ALL!$B$1:$U$1591,7,FALSE)))</f>
        <v/>
      </c>
      <c r="K352" s="52">
        <f>IF(ISBLANK(VLOOKUP(TRIM(B352),ALL!$B$1:$U$1591,8,FALSE)),"",IF(ISERROR(VLOOKUP(TRIM(B352),ALL!$B$1:$U$1591,8,FALSE))," ",VLOOKUP(TRIM(B352),ALL!$B$1:$U$1591,8,FALSE)))</f>
        <v>4</v>
      </c>
      <c r="L352" s="52" t="str">
        <f>IF(ISBLANK(VLOOKUP(TRIM(B352),ALL!$B$1:$U$1591,9,FALSE)),"",IF(ISERROR(VLOOKUP(TRIM(B352),ALL!$B$1:$U$1591,9,FALSE))," ",VLOOKUP(TRIM(B352),ALL!$B$1:$U$1591,9,FALSE)))</f>
        <v/>
      </c>
      <c r="M352" s="52">
        <f>IF(ISBLANK(VLOOKUP(TRIM(B352),ALL!$B$1:$U$1591,10,FALSE)),"",IF(ISERROR(VLOOKUP(TRIM(B352),ALL!$B$1:$U$1591,10,FALSE))," ",VLOOKUP(TRIM(B352),ALL!$B$1:$U$1591,10,FALSE)))</f>
        <v>0</v>
      </c>
      <c r="N352"/>
      <c r="O352"/>
      <c r="P352"/>
      <c r="Q352"/>
      <c r="R352"/>
      <c r="S352"/>
      <c r="AA352"/>
      <c r="AB352"/>
    </row>
    <row r="353" spans="1:28">
      <c r="A353" s="52" t="str">
        <f>IF(ISERROR(VLOOKUP(TRIM(B353),ALL!$B$1:$T$1591,3,FALSE)),"(unc)",VLOOKUP(TRIM(B353),ALL!$B$1:$T$1591,3,FALSE))</f>
        <v>TE BB</v>
      </c>
      <c r="B353" s="215" t="s">
        <v>4590</v>
      </c>
      <c r="C353" s="11" t="s">
        <v>3764</v>
      </c>
      <c r="D353" s="85">
        <f>VLOOKUP(TRIM(B353),BirthdateDraft!$B$1:$O$5859,2,FALSE)</f>
        <v>33079</v>
      </c>
      <c r="E353" s="86" t="str">
        <f>VLOOKUP(TRIM(B353),BirthdateDraft!$B$1:$O$9859,3,FALSE)</f>
        <v>12/FA</v>
      </c>
      <c r="F353" s="52" t="str">
        <f>IF(ISERROR(VLOOKUP(TRIM(B353),ALL!$B$1:$T$1591,2,FALSE)),"",IF(ISERROR(VLOOKUP(TRIM(B353),ALL!$B$1:$T$1591,2,FALSE))," ",VLOOKUP(TRIM(B353),ALL!$B$1:$T$1591,2,FALSE)))</f>
        <v>OAA</v>
      </c>
      <c r="G353" s="52" t="str">
        <f>IF(ISBLANK(VLOOKUP(TRIM(B353),ALL!$B$1:$U$1591,4,FALSE)),"",IF(ISERROR(VLOOKUP(TRIM(B353),ALL!$B$1:$U$1591,4,FALSE))," ",VLOOKUP(TRIM(B353),ALL!$B$1:$U$1591,4,FALSE)))</f>
        <v/>
      </c>
      <c r="H353" s="52" t="str">
        <f>IF(ISBLANK(VLOOKUP(TRIM(B353),ALL!$B$1:$U$1591,5,FALSE)),"",IF(ISERROR(VLOOKUP(TRIM(B353),ALL!$B$1:$U$1591,5,FALSE))," ",VLOOKUP(TRIM(B353),ALL!$B$1:$U$1591,5,FALSE)))</f>
        <v/>
      </c>
      <c r="I353" s="52" t="str">
        <f>IF(ISBLANK(VLOOKUP(TRIM(B353),ALL!$B$1:$U$1591,6,FALSE)),"",IF(ISERROR(VLOOKUP(TRIM(B353),ALL!$B$1:$U$1591,6,FALSE))," ", VLOOKUP(TRIM(B353),ALL!$B$1:$U$1591,6,FALSE)))</f>
        <v/>
      </c>
      <c r="J353" s="52" t="str">
        <f>IF(ISBLANK(VLOOKUP(TRIM(B353),ALL!$B$1:$U$1591,7,FALSE)),"",IF(ISERROR(VLOOKUP(TRIM(B353),ALL!$B$1:$U$1591,7,FALSE))," ",VLOOKUP(TRIM(B353),ALL!$B$1:$U$1591,7,FALSE)))</f>
        <v/>
      </c>
      <c r="K353" s="52">
        <f>IF(ISBLANK(VLOOKUP(TRIM(B353),ALL!$B$1:$U$1591,8,FALSE)),"",IF(ISERROR(VLOOKUP(TRIM(B353),ALL!$B$1:$U$1591,8,FALSE))," ",VLOOKUP(TRIM(B353),ALL!$B$1:$U$1591,8,FALSE)))</f>
        <v>4</v>
      </c>
      <c r="L353" s="52" t="str">
        <f>IF(ISBLANK(VLOOKUP(TRIM(B353),ALL!$B$1:$U$1591,9,FALSE)),"",IF(ISERROR(VLOOKUP(TRIM(B353),ALL!$B$1:$U$1591,9,FALSE))," ",VLOOKUP(TRIM(B353),ALL!$B$1:$U$1591,9,FALSE)))</f>
        <v/>
      </c>
      <c r="M353" s="52">
        <f>IF(ISBLANK(VLOOKUP(TRIM(B353),ALL!$B$1:$U$1591,10,FALSE)),"",IF(ISERROR(VLOOKUP(TRIM(B353),ALL!$B$1:$U$1591,10,FALSE))," ",VLOOKUP(TRIM(B353),ALL!$B$1:$U$1591,10,FALSE)))</f>
        <v>0</v>
      </c>
      <c r="N353"/>
      <c r="O353"/>
      <c r="P353"/>
      <c r="Q353"/>
      <c r="R353"/>
      <c r="S353"/>
      <c r="AA353"/>
      <c r="AB353"/>
    </row>
    <row r="354" spans="1:28">
      <c r="A354" s="52"/>
      <c r="B354" s="215"/>
      <c r="C354" s="11"/>
      <c r="D354" s="85"/>
      <c r="E354" s="86"/>
      <c r="F354" s="52"/>
      <c r="G354" s="52"/>
      <c r="H354" s="52"/>
      <c r="I354" s="52"/>
      <c r="J354" s="52"/>
      <c r="K354" s="52"/>
      <c r="L354" s="52"/>
      <c r="M354" s="52"/>
      <c r="N354"/>
      <c r="O354"/>
      <c r="P354"/>
      <c r="Q354"/>
      <c r="R354"/>
      <c r="S354"/>
      <c r="AA354"/>
      <c r="AB354"/>
    </row>
    <row r="355" spans="1:28" ht="15">
      <c r="A355" s="52" t="str">
        <f>IF(ISERROR(VLOOKUP(TRIM(B355),ALL!$B$1:$T$1591,3,FALSE)),"(unc)",VLOOKUP(TRIM(B355),ALL!$B$1:$T$1591,3,FALSE))</f>
        <v>WR</v>
      </c>
      <c r="B355" s="397" t="s">
        <v>7688</v>
      </c>
      <c r="C355" s="11" t="s">
        <v>3764</v>
      </c>
      <c r="D355" s="85">
        <f>VLOOKUP(TRIM(B355),BirthdateDraft!$B$1:$O$5859,2,FALSE)</f>
        <v>35079</v>
      </c>
      <c r="E355" s="86" t="str">
        <f>VLOOKUP(TRIM(B355),BirthdateDraft!$B$1:$O$9859,3,FALSE)</f>
        <v>19/2</v>
      </c>
      <c r="F355" s="52" t="str">
        <f>IF(ISERROR(VLOOKUP(TRIM(B355),ALL!$B$1:$T$1591,2,FALSE)),"",IF(ISERROR(VLOOKUP(TRIM(B355),ALL!$B$1:$T$1591,2,FALSE))," ",VLOOKUP(TRIM(B355),ALL!$B$1:$T$1591,2,FALSE)))</f>
        <v>SFN</v>
      </c>
      <c r="G355" s="52" t="str">
        <f>IF(ISBLANK(VLOOKUP(TRIM(B355),ALL!$B$1:$U$1591,4,FALSE)),"",IF(ISERROR(VLOOKUP(TRIM(B355),ALL!$B$1:$U$1591,4,FALSE))," ",VLOOKUP(TRIM(B355),ALL!$B$1:$U$1591,4,FALSE)))</f>
        <v/>
      </c>
      <c r="H355" s="52" t="str">
        <f>IF(ISBLANK(VLOOKUP(TRIM(B355),ALL!$B$1:$U$1591,5,FALSE)),"",IF(ISERROR(VLOOKUP(TRIM(B355),ALL!$B$1:$U$1591,5,FALSE))," ",VLOOKUP(TRIM(B355),ALL!$B$1:$U$1591,5,FALSE)))</f>
        <v/>
      </c>
      <c r="I355" s="52" t="str">
        <f>IF(ISBLANK(VLOOKUP(TRIM(B355),ALL!$B$1:$U$1591,6,FALSE)),"",IF(ISERROR(VLOOKUP(TRIM(B355),ALL!$B$1:$U$1591,6,FALSE))," ", VLOOKUP(TRIM(B355),ALL!$B$1:$U$1591,6,FALSE)))</f>
        <v/>
      </c>
      <c r="J355" s="52" t="str">
        <f>IF(ISBLANK(VLOOKUP(TRIM(B355),ALL!$B$1:$U$1591,7,FALSE)),"",IF(ISERROR(VLOOKUP(TRIM(B355),ALL!$B$1:$U$1591,7,FALSE))," ",VLOOKUP(TRIM(B355),ALL!$B$1:$U$1591,7,FALSE)))</f>
        <v/>
      </c>
      <c r="K355" s="52" t="str">
        <f>IF(ISBLANK(VLOOKUP(TRIM(B355),ALL!$B$1:$U$1591,8,FALSE)),"",IF(ISERROR(VLOOKUP(TRIM(B355),ALL!$B$1:$U$1591,8,FALSE))," ",VLOOKUP(TRIM(B355),ALL!$B$1:$U$1591,8,FALSE)))</f>
        <v/>
      </c>
      <c r="L355" s="52" t="str">
        <f>IF(ISBLANK(VLOOKUP(TRIM(B355),ALL!$B$1:$U$1591,9,FALSE)),"",IF(ISERROR(VLOOKUP(TRIM(B355),ALL!$B$1:$U$1591,9,FALSE))," ",VLOOKUP(TRIM(B355),ALL!$B$1:$U$1591,9,FALSE)))</f>
        <v/>
      </c>
      <c r="M355" s="52" t="str">
        <f>IF(ISBLANK(VLOOKUP(TRIM(B355),ALL!$B$1:$U$1591,10,FALSE)),"",IF(ISERROR(VLOOKUP(TRIM(B355),ALL!$B$1:$U$1591,10,FALSE))," ",VLOOKUP(TRIM(B355),ALL!$B$1:$U$1591,10,FALSE)))</f>
        <v/>
      </c>
      <c r="N355"/>
      <c r="O355"/>
      <c r="P355"/>
      <c r="Q355"/>
      <c r="R355"/>
      <c r="S355"/>
      <c r="AA355"/>
      <c r="AB355"/>
    </row>
    <row r="356" spans="1:28">
      <c r="A356" s="52" t="str">
        <f>IF(ISERROR(VLOOKUP(TRIM(B356),ALL!$B$1:$T$1591,3,FALSE)),"(unc)",VLOOKUP(TRIM(B356),ALL!$B$1:$T$1591,3,FALSE))</f>
        <v>WR</v>
      </c>
      <c r="B356" s="215" t="s">
        <v>6405</v>
      </c>
      <c r="C356" s="11" t="s">
        <v>3764</v>
      </c>
      <c r="D356" s="85">
        <f>VLOOKUP(TRIM(B356),BirthdateDraft!$B$1:$O$5859,2,FALSE)</f>
        <v>34598</v>
      </c>
      <c r="E356" s="86" t="str">
        <f>VLOOKUP(TRIM(B356),BirthdateDraft!$B$1:$O$9859,3,FALSE)</f>
        <v>16/4</v>
      </c>
      <c r="F356" s="52" t="str">
        <f>IF(ISERROR(VLOOKUP(TRIM(B356),ALL!$B$1:$T$1591,2,FALSE)),"",IF(ISERROR(VLOOKUP(TRIM(B356),ALL!$B$1:$T$1591,2,FALSE))," ",VLOOKUP(TRIM(B356),ALL!$B$1:$T$1591,2,FALSE)))</f>
        <v>KCA</v>
      </c>
      <c r="G356" s="52" t="str">
        <f>IF(ISBLANK(VLOOKUP(TRIM(B356),ALL!$B$1:$U$1591,4,FALSE)),"",IF(ISERROR(VLOOKUP(TRIM(B356),ALL!$B$1:$U$1591,4,FALSE))," ",VLOOKUP(TRIM(B356),ALL!$B$1:$U$1591,4,FALSE)))</f>
        <v/>
      </c>
      <c r="H356" s="52" t="str">
        <f>IF(ISBLANK(VLOOKUP(TRIM(B356),ALL!$B$1:$U$1591,5,FALSE)),"",IF(ISERROR(VLOOKUP(TRIM(B356),ALL!$B$1:$U$1591,5,FALSE))," ",VLOOKUP(TRIM(B356),ALL!$B$1:$U$1591,5,FALSE)))</f>
        <v/>
      </c>
      <c r="I356" s="52" t="str">
        <f>IF(ISBLANK(VLOOKUP(TRIM(B356),ALL!$B$1:$U$1591,6,FALSE)),"",IF(ISERROR(VLOOKUP(TRIM(B356),ALL!$B$1:$U$1591,6,FALSE))," ", VLOOKUP(TRIM(B356),ALL!$B$1:$U$1591,6,FALSE)))</f>
        <v/>
      </c>
      <c r="J356" s="52" t="str">
        <f>IF(ISBLANK(VLOOKUP(TRIM(B356),ALL!$B$1:$U$1591,7,FALSE)),"",IF(ISERROR(VLOOKUP(TRIM(B356),ALL!$B$1:$U$1591,7,FALSE))," ",VLOOKUP(TRIM(B356),ALL!$B$1:$U$1591,7,FALSE)))</f>
        <v/>
      </c>
      <c r="K356" s="52" t="str">
        <f>IF(ISBLANK(VLOOKUP(TRIM(B356),ALL!$B$1:$U$1591,8,FALSE)),"",IF(ISERROR(VLOOKUP(TRIM(B356),ALL!$B$1:$U$1591,8,FALSE))," ",VLOOKUP(TRIM(B356),ALL!$B$1:$U$1591,8,FALSE)))</f>
        <v/>
      </c>
      <c r="L356" s="52" t="str">
        <f>IF(ISBLANK(VLOOKUP(TRIM(B356),ALL!$B$1:$U$1591,9,FALSE)),"",IF(ISERROR(VLOOKUP(TRIM(B356),ALL!$B$1:$U$1591,9,FALSE))," ",VLOOKUP(TRIM(B356),ALL!$B$1:$U$1591,9,FALSE)))</f>
        <v/>
      </c>
      <c r="M356" s="52" t="str">
        <f>IF(ISBLANK(VLOOKUP(TRIM(B356),ALL!$B$1:$U$1591,10,FALSE)),"",IF(ISERROR(VLOOKUP(TRIM(B356),ALL!$B$1:$U$1591,10,FALSE))," ",VLOOKUP(TRIM(B356),ALL!$B$1:$U$1591,10,FALSE)))</f>
        <v/>
      </c>
      <c r="N356"/>
      <c r="O356"/>
      <c r="P356"/>
      <c r="Q356"/>
      <c r="R356"/>
      <c r="S356"/>
      <c r="AA356"/>
      <c r="AB356"/>
    </row>
    <row r="357" spans="1:28">
      <c r="A357" s="52" t="str">
        <f>IF(ISERROR(VLOOKUP(TRIM(B357),ALL!$B$1:$T$1591,3,FALSE)),"(unc)",VLOOKUP(TRIM(B357),ALL!$B$1:$T$1591,3,FALSE))</f>
        <v>WR</v>
      </c>
      <c r="B357" s="215" t="s">
        <v>5798</v>
      </c>
      <c r="C357" s="11" t="s">
        <v>3764</v>
      </c>
      <c r="D357" s="85">
        <f>VLOOKUP(TRIM(B357),BirthdateDraft!$B$1:$O$5859,2,FALSE)</f>
        <v>34691</v>
      </c>
      <c r="E357" s="86" t="str">
        <f>VLOOKUP(TRIM(B357),BirthdateDraft!$B$1:$O$9859,3,FALSE)</f>
        <v>16/5</v>
      </c>
      <c r="F357" s="52" t="str">
        <f>IF(ISERROR(VLOOKUP(TRIM(B357),ALL!$B$1:$T$1591,2,FALSE)),"",IF(ISERROR(VLOOKUP(TRIM(B357),ALL!$B$1:$T$1591,2,FALSE))," ",VLOOKUP(TRIM(B357),ALL!$B$1:$T$1591,2,FALSE)))</f>
        <v>TNA</v>
      </c>
      <c r="G357" s="52" t="str">
        <f>IF(ISBLANK(VLOOKUP(TRIM(B357),ALL!$B$1:$U$1591,4,FALSE)),"",IF(ISERROR(VLOOKUP(TRIM(B357),ALL!$B$1:$U$1591,4,FALSE))," ",VLOOKUP(TRIM(B357),ALL!$B$1:$U$1591,4,FALSE)))</f>
        <v/>
      </c>
      <c r="H357" s="52" t="str">
        <f>IF(ISBLANK(VLOOKUP(TRIM(B357),ALL!$B$1:$U$1591,5,FALSE)),"",IF(ISERROR(VLOOKUP(TRIM(B357),ALL!$B$1:$U$1591,5,FALSE))," ",VLOOKUP(TRIM(B357),ALL!$B$1:$U$1591,5,FALSE)))</f>
        <v/>
      </c>
      <c r="I357" s="52" t="str">
        <f>IF(ISBLANK(VLOOKUP(TRIM(B357),ALL!$B$1:$U$1591,6,FALSE)),"",IF(ISERROR(VLOOKUP(TRIM(B357),ALL!$B$1:$U$1591,6,FALSE))," ", VLOOKUP(TRIM(B357),ALL!$B$1:$U$1591,6,FALSE)))</f>
        <v/>
      </c>
      <c r="J357" s="52" t="str">
        <f>IF(ISBLANK(VLOOKUP(TRIM(B357),ALL!$B$1:$U$1591,7,FALSE)),"",IF(ISERROR(VLOOKUP(TRIM(B357),ALL!$B$1:$U$1591,7,FALSE))," ",VLOOKUP(TRIM(B357),ALL!$B$1:$U$1591,7,FALSE)))</f>
        <v/>
      </c>
      <c r="K357" s="52" t="str">
        <f>IF(ISBLANK(VLOOKUP(TRIM(B357),ALL!$B$1:$U$1591,8,FALSE)),"",IF(ISERROR(VLOOKUP(TRIM(B357),ALL!$B$1:$U$1591,8,FALSE))," ",VLOOKUP(TRIM(B357),ALL!$B$1:$U$1591,8,FALSE)))</f>
        <v/>
      </c>
      <c r="L357" s="52" t="str">
        <f>IF(ISBLANK(VLOOKUP(TRIM(B357),ALL!$B$1:$U$1591,9,FALSE)),"",IF(ISERROR(VLOOKUP(TRIM(B357),ALL!$B$1:$U$1591,9,FALSE))," ",VLOOKUP(TRIM(B357),ALL!$B$1:$U$1591,9,FALSE)))</f>
        <v/>
      </c>
      <c r="M357" s="52" t="str">
        <f>IF(ISBLANK(VLOOKUP(TRIM(B357),ALL!$B$1:$U$1591,10,FALSE)),"",IF(ISERROR(VLOOKUP(TRIM(B357),ALL!$B$1:$U$1591,10,FALSE))," ",VLOOKUP(TRIM(B357),ALL!$B$1:$U$1591,10,FALSE)))</f>
        <v/>
      </c>
      <c r="N357"/>
      <c r="O357"/>
      <c r="P357"/>
      <c r="Q357"/>
      <c r="R357"/>
      <c r="S357"/>
      <c r="AA357"/>
      <c r="AB357"/>
    </row>
    <row r="358" spans="1:28">
      <c r="A358" s="52" t="str">
        <f>IF(ISERROR(VLOOKUP(TRIM(B358),ALL!$B$1:$T$1591,3,FALSE)),"(unc)",VLOOKUP(TRIM(B358),ALL!$B$1:$T$1591,3,FALSE))</f>
        <v>WR KOR PR</v>
      </c>
      <c r="B358" s="215" t="s">
        <v>6906</v>
      </c>
      <c r="C358" s="11" t="s">
        <v>3764</v>
      </c>
      <c r="D358" s="85">
        <f>VLOOKUP(TRIM(B358),BirthdateDraft!$B$1:$O$5859,2,FALSE)</f>
        <v>34069</v>
      </c>
      <c r="E358" s="86" t="str">
        <f>VLOOKUP(TRIM(B358),BirthdateDraft!$B$1:$O$9859,3,FALSE)</f>
        <v>15/FA</v>
      </c>
      <c r="F358" s="52" t="str">
        <f>IF(ISERROR(VLOOKUP(TRIM(B358),ALL!$B$1:$T$1591,2,FALSE)),"",IF(ISERROR(VLOOKUP(TRIM(B358),ALL!$B$1:$T$1591,2,FALSE))," ",VLOOKUP(TRIM(B358),ALL!$B$1:$T$1591,2,FALSE)))</f>
        <v>HOA</v>
      </c>
      <c r="G358" s="52" t="str">
        <f>IF(ISBLANK(VLOOKUP(TRIM(B358),ALL!$B$1:$U$1591,4,FALSE)),"",IF(ISERROR(VLOOKUP(TRIM(B358),ALL!$B$1:$U$1591,4,FALSE))," ",VLOOKUP(TRIM(B358),ALL!$B$1:$U$1591,4,FALSE)))</f>
        <v/>
      </c>
      <c r="H358" s="52" t="str">
        <f>IF(ISBLANK(VLOOKUP(TRIM(B358),ALL!$B$1:$U$1591,5,FALSE)),"",IF(ISERROR(VLOOKUP(TRIM(B358),ALL!$B$1:$U$1591,5,FALSE))," ",VLOOKUP(TRIM(B358),ALL!$B$1:$U$1591,5,FALSE)))</f>
        <v/>
      </c>
      <c r="I358" s="52" t="str">
        <f>IF(ISBLANK(VLOOKUP(TRIM(B358),ALL!$B$1:$U$1591,6,FALSE)),"",IF(ISERROR(VLOOKUP(TRIM(B358),ALL!$B$1:$U$1591,6,FALSE))," ", VLOOKUP(TRIM(B358),ALL!$B$1:$U$1591,6,FALSE)))</f>
        <v/>
      </c>
      <c r="J358" s="52" t="str">
        <f>IF(ISBLANK(VLOOKUP(TRIM(B358),ALL!$B$1:$U$1591,7,FALSE)),"",IF(ISERROR(VLOOKUP(TRIM(B358),ALL!$B$1:$U$1591,7,FALSE))," ",VLOOKUP(TRIM(B358),ALL!$B$1:$U$1591,7,FALSE)))</f>
        <v/>
      </c>
      <c r="K358" s="52" t="str">
        <f>IF(ISBLANK(VLOOKUP(TRIM(B358),ALL!$B$1:$U$1591,8,FALSE)),"",IF(ISERROR(VLOOKUP(TRIM(B358),ALL!$B$1:$U$1591,8,FALSE))," ",VLOOKUP(TRIM(B358),ALL!$B$1:$U$1591,8,FALSE)))</f>
        <v/>
      </c>
      <c r="L358" s="52" t="str">
        <f>IF(ISBLANK(VLOOKUP(TRIM(B358),ALL!$B$1:$U$1591,9,FALSE)),"",IF(ISERROR(VLOOKUP(TRIM(B358),ALL!$B$1:$U$1591,9,FALSE))," ",VLOOKUP(TRIM(B358),ALL!$B$1:$U$1591,9,FALSE)))</f>
        <v/>
      </c>
      <c r="M358" s="52" t="str">
        <f>IF(ISBLANK(VLOOKUP(TRIM(B358),ALL!$B$1:$U$1591,10,FALSE)),"",IF(ISERROR(VLOOKUP(TRIM(B358),ALL!$B$1:$U$1591,10,FALSE))," ",VLOOKUP(TRIM(B358),ALL!$B$1:$U$1591,10,FALSE)))</f>
        <v/>
      </c>
      <c r="N358"/>
      <c r="O358"/>
      <c r="P358"/>
      <c r="Q358"/>
      <c r="R358"/>
      <c r="S358"/>
      <c r="AA358"/>
      <c r="AB358"/>
    </row>
    <row r="359" spans="1:28">
      <c r="A359" s="52" t="str">
        <f>IF(ISERROR(VLOOKUP(TRIM(B359),ALL!$B$1:$T$1591,3,FALSE)),"(unc)",VLOOKUP(TRIM(B359),ALL!$B$1:$T$1591,3,FALSE))</f>
        <v>WR</v>
      </c>
      <c r="B359" s="215" t="s">
        <v>6907</v>
      </c>
      <c r="C359" s="11" t="s">
        <v>3764</v>
      </c>
      <c r="D359" s="85">
        <f>VLOOKUP(TRIM(B359),BirthdateDraft!$B$1:$O$5859,2,FALSE)</f>
        <v>35444</v>
      </c>
      <c r="E359" s="86" t="str">
        <f>VLOOKUP(TRIM(B359),BirthdateDraft!$B$1:$O$9859,3,FALSE)</f>
        <v>18/4</v>
      </c>
      <c r="F359" s="52" t="str">
        <f>IF(ISERROR(VLOOKUP(TRIM(B359),ALL!$B$1:$T$1591,2,FALSE)),"",IF(ISERROR(VLOOKUP(TRIM(B359),ALL!$B$1:$T$1591,2,FALSE))," ",VLOOKUP(TRIM(B359),ALL!$B$1:$T$1591,2,FALSE)))</f>
        <v>HOA</v>
      </c>
      <c r="G359" s="52" t="str">
        <f>IF(ISBLANK(VLOOKUP(TRIM(B359),ALL!$B$1:$U$1591,4,FALSE)),"",IF(ISERROR(VLOOKUP(TRIM(B359),ALL!$B$1:$U$1591,4,FALSE))," ",VLOOKUP(TRIM(B359),ALL!$B$1:$U$1591,4,FALSE)))</f>
        <v/>
      </c>
      <c r="H359" s="52" t="str">
        <f>IF(ISBLANK(VLOOKUP(TRIM(B359),ALL!$B$1:$U$1591,5,FALSE)),"",IF(ISERROR(VLOOKUP(TRIM(B359),ALL!$B$1:$U$1591,5,FALSE))," ",VLOOKUP(TRIM(B359),ALL!$B$1:$U$1591,5,FALSE)))</f>
        <v/>
      </c>
      <c r="I359" s="52" t="str">
        <f>IF(ISBLANK(VLOOKUP(TRIM(B359),ALL!$B$1:$U$1591,6,FALSE)),"",IF(ISERROR(VLOOKUP(TRIM(B359),ALL!$B$1:$U$1591,6,FALSE))," ", VLOOKUP(TRIM(B359),ALL!$B$1:$U$1591,6,FALSE)))</f>
        <v/>
      </c>
      <c r="J359" s="52" t="str">
        <f>IF(ISBLANK(VLOOKUP(TRIM(B359),ALL!$B$1:$U$1591,7,FALSE)),"",IF(ISERROR(VLOOKUP(TRIM(B359),ALL!$B$1:$U$1591,7,FALSE))," ",VLOOKUP(TRIM(B359),ALL!$B$1:$U$1591,7,FALSE)))</f>
        <v/>
      </c>
      <c r="K359" s="52" t="str">
        <f>IF(ISBLANK(VLOOKUP(TRIM(B359),ALL!$B$1:$U$1591,8,FALSE)),"",IF(ISERROR(VLOOKUP(TRIM(B359),ALL!$B$1:$U$1591,8,FALSE))," ",VLOOKUP(TRIM(B359),ALL!$B$1:$U$1591,8,FALSE)))</f>
        <v/>
      </c>
      <c r="L359" s="52" t="str">
        <f>IF(ISBLANK(VLOOKUP(TRIM(B359),ALL!$B$1:$U$1591,9,FALSE)),"",IF(ISERROR(VLOOKUP(TRIM(B359),ALL!$B$1:$U$1591,9,FALSE))," ",VLOOKUP(TRIM(B359),ALL!$B$1:$U$1591,9,FALSE)))</f>
        <v/>
      </c>
      <c r="M359" s="52" t="str">
        <f>IF(ISBLANK(VLOOKUP(TRIM(B359),ALL!$B$1:$U$1591,10,FALSE)),"",IF(ISERROR(VLOOKUP(TRIM(B359),ALL!$B$1:$U$1591,10,FALSE))," ",VLOOKUP(TRIM(B359),ALL!$B$1:$U$1591,10,FALSE)))</f>
        <v/>
      </c>
      <c r="N359"/>
      <c r="O359"/>
      <c r="P359"/>
      <c r="Q359"/>
      <c r="R359"/>
      <c r="S359"/>
      <c r="AA359"/>
      <c r="AB359"/>
    </row>
    <row r="360" spans="1:28" ht="15">
      <c r="A360" s="52" t="str">
        <f>IF(ISERROR(VLOOKUP(TRIM(B360),ALL!$B$1:$T$1591,3,FALSE)),"(unc)",VLOOKUP(TRIM(B360),ALL!$B$1:$T$1591,3,FALSE))</f>
        <v>WR</v>
      </c>
      <c r="B360" s="440" t="s">
        <v>7731</v>
      </c>
      <c r="C360" s="11" t="s">
        <v>3764</v>
      </c>
      <c r="D360" s="85">
        <f>VLOOKUP(TRIM(B360),BirthdateDraft!$B$1:$O$5859,2,FALSE)</f>
        <v>35086</v>
      </c>
      <c r="E360" s="86" t="str">
        <f>VLOOKUP(TRIM(B360),BirthdateDraft!$B$1:$O$9859,3,FALSE)</f>
        <v>18/6</v>
      </c>
      <c r="F360" s="52" t="str">
        <f>IF(ISERROR(VLOOKUP(TRIM(B360),ALL!$B$1:$T$1591,2,FALSE)),"",IF(ISERROR(VLOOKUP(TRIM(B360),ALL!$B$1:$T$1591,2,FALSE))," ",VLOOKUP(TRIM(B360),ALL!$B$1:$T$1591,2,FALSE)))</f>
        <v>ATN</v>
      </c>
      <c r="G360" s="52"/>
      <c r="H360" s="52"/>
      <c r="I360" s="52"/>
      <c r="J360" s="52"/>
      <c r="K360" s="52"/>
      <c r="L360" s="52"/>
      <c r="M360" s="52"/>
      <c r="N360"/>
      <c r="O360"/>
      <c r="P360"/>
      <c r="Q360"/>
      <c r="R360"/>
      <c r="S360"/>
      <c r="AA360"/>
      <c r="AB360"/>
    </row>
    <row r="362" spans="1:28">
      <c r="A362" s="52" t="str">
        <f>IF(ISERROR(VLOOKUP(TRIM(B362),ALL!$B$1:$T$1591,3,FALSE)),"(unc)",VLOOKUP(TRIM(B362),ALL!$B$1:$T$1591,3,FALSE))</f>
        <v>(unc)</v>
      </c>
      <c r="B362" s="215" t="s">
        <v>6389</v>
      </c>
      <c r="C362" s="11" t="s">
        <v>3764</v>
      </c>
      <c r="D362" s="85">
        <f>VLOOKUP(TRIM(B362),BirthdateDraft!$B$1:$O$5859,2,FALSE)</f>
        <v>33941</v>
      </c>
      <c r="E362" s="86" t="str">
        <f>VLOOKUP(TRIM(B362),BirthdateDraft!$B$1:$O$9859,3,FALSE)</f>
        <v>16/1 (22)</v>
      </c>
      <c r="F362" s="52" t="str">
        <f>IF(ISERROR(VLOOKUP(TRIM(B362),ALL!$B$1:$T$1591,2,FALSE)),"",IF(ISERROR(VLOOKUP(TRIM(B362),ALL!$B$1:$T$1591,2,FALSE))," ",VLOOKUP(TRIM(B362),ALL!$B$1:$T$1591,2,FALSE)))</f>
        <v/>
      </c>
      <c r="G362" s="52" t="str">
        <f>IF(ISBLANK(VLOOKUP(TRIM(B362),ALL!$B$1:$U$1591,4,FALSE)),"",IF(ISERROR(VLOOKUP(TRIM(B362),ALL!$B$1:$U$1591,4,FALSE))," ",VLOOKUP(TRIM(B362),ALL!$B$1:$U$1591,4,FALSE)))</f>
        <v xml:space="preserve"> </v>
      </c>
      <c r="H362" s="52" t="str">
        <f>IF(ISBLANK(VLOOKUP(TRIM(B362),ALL!$B$1:$U$1591,5,FALSE)),"",IF(ISERROR(VLOOKUP(TRIM(B362),ALL!$B$1:$U$1591,5,FALSE))," ",VLOOKUP(TRIM(B362),ALL!$B$1:$U$1591,5,FALSE)))</f>
        <v xml:space="preserve"> </v>
      </c>
      <c r="I362" s="52" t="str">
        <f>IF(ISBLANK(VLOOKUP(TRIM(B362),ALL!$B$1:$U$1591,6,FALSE)),"",IF(ISERROR(VLOOKUP(TRIM(B362),ALL!$B$1:$U$1591,6,FALSE))," ", VLOOKUP(TRIM(B362),ALL!$B$1:$U$1591,6,FALSE)))</f>
        <v xml:space="preserve"> </v>
      </c>
      <c r="J362" s="52" t="str">
        <f>IF(ISBLANK(VLOOKUP(TRIM(B362),ALL!$B$1:$U$1591,7,FALSE)),"",IF(ISERROR(VLOOKUP(TRIM(B362),ALL!$B$1:$U$1591,7,FALSE))," ",VLOOKUP(TRIM(B362),ALL!$B$1:$U$1591,7,FALSE)))</f>
        <v xml:space="preserve"> </v>
      </c>
      <c r="K362" s="52" t="str">
        <f>IF(ISBLANK(VLOOKUP(TRIM(B362),ALL!$B$1:$U$1591,8,FALSE)),"",IF(ISERROR(VLOOKUP(TRIM(B362),ALL!$B$1:$U$1591,8,FALSE))," ",VLOOKUP(TRIM(B362),ALL!$B$1:$U$1591,8,FALSE)))</f>
        <v xml:space="preserve"> </v>
      </c>
      <c r="L362" s="52" t="str">
        <f>IF(ISBLANK(VLOOKUP(TRIM(B362),ALL!$B$1:$U$1591,9,FALSE)),"",IF(ISERROR(VLOOKUP(TRIM(B362),ALL!$B$1:$U$1591,9,FALSE))," ",VLOOKUP(TRIM(B362),ALL!$B$1:$U$1591,9,FALSE)))</f>
        <v xml:space="preserve"> </v>
      </c>
      <c r="M362" s="52" t="str">
        <f>IF(ISBLANK(VLOOKUP(TRIM(B362),ALL!$B$1:$U$1591,10,FALSE)),"",IF(ISERROR(VLOOKUP(TRIM(B362),ALL!$B$1:$U$1591,10,FALSE))," ",VLOOKUP(TRIM(B362),ALL!$B$1:$U$1591,10,FALSE)))</f>
        <v xml:space="preserve"> </v>
      </c>
      <c r="N362"/>
      <c r="O362"/>
      <c r="P362"/>
      <c r="Q362"/>
      <c r="R362"/>
      <c r="S362"/>
      <c r="AA362"/>
      <c r="AB362"/>
    </row>
    <row r="363" spans="1:28">
      <c r="A363" s="52" t="str">
        <f>IF(ISERROR(VLOOKUP(TRIM(B363),ALL!$B$1:$T$1591,3,FALSE)),"(unc)",VLOOKUP(TRIM(B363),ALL!$B$1:$T$1591,3,FALSE))</f>
        <v>(unc)</v>
      </c>
      <c r="B363" s="215" t="s">
        <v>5245</v>
      </c>
      <c r="C363" s="11" t="s">
        <v>3764</v>
      </c>
      <c r="D363" s="85">
        <f>VLOOKUP(TRIM(B363),BirthdateDraft!$B$1:$O$5859,2,FALSE)</f>
        <v>33429</v>
      </c>
      <c r="E363" s="86" t="str">
        <f>VLOOKUP(TRIM(B363),BirthdateDraft!$B$1:$O$9859,3,FALSE)</f>
        <v>14/FA</v>
      </c>
      <c r="F363" s="52" t="str">
        <f>IF(ISERROR(VLOOKUP(TRIM(B363),ALL!$B$1:$T$1591,2,FALSE)),"",IF(ISERROR(VLOOKUP(TRIM(B363),ALL!$B$1:$T$1591,2,FALSE))," ",VLOOKUP(TRIM(B363),ALL!$B$1:$T$1591,2,FALSE)))</f>
        <v/>
      </c>
      <c r="G363" s="52" t="str">
        <f>IF(ISBLANK(VLOOKUP(TRIM(B363),ALL!$B$1:$U$1591,4,FALSE)),"",IF(ISERROR(VLOOKUP(TRIM(B363),ALL!$B$1:$U$1591,4,FALSE))," ",VLOOKUP(TRIM(B363),ALL!$B$1:$U$1591,4,FALSE)))</f>
        <v xml:space="preserve"> </v>
      </c>
      <c r="H363" s="52" t="str">
        <f>IF(ISBLANK(VLOOKUP(TRIM(B363),ALL!$B$1:$U$1591,5,FALSE)),"",IF(ISERROR(VLOOKUP(TRIM(B363),ALL!$B$1:$U$1591,5,FALSE))," ",VLOOKUP(TRIM(B363),ALL!$B$1:$U$1591,5,FALSE)))</f>
        <v xml:space="preserve"> </v>
      </c>
      <c r="I363" s="52" t="str">
        <f>IF(ISBLANK(VLOOKUP(TRIM(B363),ALL!$B$1:$U$1591,6,FALSE)),"",IF(ISERROR(VLOOKUP(TRIM(B363),ALL!$B$1:$U$1591,6,FALSE))," ", VLOOKUP(TRIM(B363),ALL!$B$1:$U$1591,6,FALSE)))</f>
        <v xml:space="preserve"> </v>
      </c>
      <c r="J363" s="52" t="str">
        <f>IF(ISBLANK(VLOOKUP(TRIM(B363),ALL!$B$1:$U$1591,7,FALSE)),"",IF(ISERROR(VLOOKUP(TRIM(B363),ALL!$B$1:$U$1591,7,FALSE))," ",VLOOKUP(TRIM(B363),ALL!$B$1:$U$1591,7,FALSE)))</f>
        <v xml:space="preserve"> </v>
      </c>
      <c r="K363" s="52" t="str">
        <f>IF(ISBLANK(VLOOKUP(TRIM(B363),ALL!$B$1:$U$1591,8,FALSE)),"",IF(ISERROR(VLOOKUP(TRIM(B363),ALL!$B$1:$U$1591,8,FALSE))," ",VLOOKUP(TRIM(B363),ALL!$B$1:$U$1591,8,FALSE)))</f>
        <v xml:space="preserve"> </v>
      </c>
      <c r="L363" s="52" t="str">
        <f>IF(ISBLANK(VLOOKUP(TRIM(B363),ALL!$B$1:$U$1591,9,FALSE)),"",IF(ISERROR(VLOOKUP(TRIM(B363),ALL!$B$1:$U$1591,9,FALSE))," ",VLOOKUP(TRIM(B363),ALL!$B$1:$U$1591,9,FALSE)))</f>
        <v xml:space="preserve"> </v>
      </c>
      <c r="M363" s="52" t="str">
        <f>IF(ISBLANK(VLOOKUP(TRIM(B363),ALL!$B$1:$U$1591,10,FALSE)),"",IF(ISERROR(VLOOKUP(TRIM(B363),ALL!$B$1:$U$1591,10,FALSE))," ",VLOOKUP(TRIM(B363),ALL!$B$1:$U$1591,10,FALSE)))</f>
        <v xml:space="preserve"> </v>
      </c>
      <c r="N363"/>
      <c r="O363"/>
      <c r="P363"/>
      <c r="Q363"/>
      <c r="R363"/>
      <c r="S363"/>
      <c r="AA363"/>
      <c r="AB363"/>
    </row>
    <row r="364" spans="1:28">
      <c r="A364" s="52" t="str">
        <f>IF(ISERROR(VLOOKUP(TRIM(B364),ALL!$B$1:$T$1591,3,FALSE)),"(unc)",VLOOKUP(TRIM(B364),ALL!$B$1:$T$1591,3,FALSE))</f>
        <v>(unc)</v>
      </c>
      <c r="B364" s="215" t="s">
        <v>5738</v>
      </c>
      <c r="C364" s="11" t="s">
        <v>3764</v>
      </c>
      <c r="D364" s="85">
        <f>VLOOKUP(TRIM(B364),BirthdateDraft!$B$1:$O$5859,2,FALSE)</f>
        <v>33704</v>
      </c>
      <c r="E364" s="86" t="str">
        <f>VLOOKUP(TRIM(B364),BirthdateDraft!$B$1:$O$9859,3,FALSE)</f>
        <v>15/FA</v>
      </c>
      <c r="F364" s="52" t="str">
        <f>IF(ISERROR(VLOOKUP(TRIM(B364),ALL!$B$1:$T$1591,2,FALSE)),"",IF(ISERROR(VLOOKUP(TRIM(B364),ALL!$B$1:$T$1591,2,FALSE))," ",VLOOKUP(TRIM(B364),ALL!$B$1:$T$1591,2,FALSE)))</f>
        <v/>
      </c>
      <c r="G364" s="52" t="str">
        <f>IF(ISBLANK(VLOOKUP(TRIM(B364),ALL!$B$1:$U$1591,4,FALSE)),"",IF(ISERROR(VLOOKUP(TRIM(B364),ALL!$B$1:$U$1591,4,FALSE))," ",VLOOKUP(TRIM(B364),ALL!$B$1:$U$1591,4,FALSE)))</f>
        <v xml:space="preserve"> </v>
      </c>
      <c r="H364" s="52" t="str">
        <f>IF(ISBLANK(VLOOKUP(TRIM(B364),ALL!$B$1:$U$1591,5,FALSE)),"",IF(ISERROR(VLOOKUP(TRIM(B364),ALL!$B$1:$U$1591,5,FALSE))," ",VLOOKUP(TRIM(B364),ALL!$B$1:$U$1591,5,FALSE)))</f>
        <v xml:space="preserve"> </v>
      </c>
      <c r="I364" s="52" t="str">
        <f>IF(ISBLANK(VLOOKUP(TRIM(B364),ALL!$B$1:$U$1591,6,FALSE)),"",IF(ISERROR(VLOOKUP(TRIM(B364),ALL!$B$1:$U$1591,6,FALSE))," ", VLOOKUP(TRIM(B364),ALL!$B$1:$U$1591,6,FALSE)))</f>
        <v xml:space="preserve"> </v>
      </c>
      <c r="J364" s="52" t="str">
        <f>IF(ISBLANK(VLOOKUP(TRIM(B364),ALL!$B$1:$U$1591,7,FALSE)),"",IF(ISERROR(VLOOKUP(TRIM(B364),ALL!$B$1:$U$1591,7,FALSE))," ",VLOOKUP(TRIM(B364),ALL!$B$1:$U$1591,7,FALSE)))</f>
        <v xml:space="preserve"> </v>
      </c>
      <c r="K364" s="52" t="str">
        <f>IF(ISBLANK(VLOOKUP(TRIM(B364),ALL!$B$1:$U$1591,8,FALSE)),"",IF(ISERROR(VLOOKUP(TRIM(B364),ALL!$B$1:$U$1591,8,FALSE))," ",VLOOKUP(TRIM(B364),ALL!$B$1:$U$1591,8,FALSE)))</f>
        <v xml:space="preserve"> </v>
      </c>
      <c r="L364" s="52" t="str">
        <f>IF(ISBLANK(VLOOKUP(TRIM(B364),ALL!$B$1:$U$1591,9,FALSE)),"",IF(ISERROR(VLOOKUP(TRIM(B364),ALL!$B$1:$U$1591,9,FALSE))," ",VLOOKUP(TRIM(B364),ALL!$B$1:$U$1591,9,FALSE)))</f>
        <v xml:space="preserve"> </v>
      </c>
      <c r="M364" s="52" t="str">
        <f>IF(ISBLANK(VLOOKUP(TRIM(B364),ALL!$B$1:$U$1591,10,FALSE)),"",IF(ISERROR(VLOOKUP(TRIM(B364),ALL!$B$1:$U$1591,10,FALSE))," ",VLOOKUP(TRIM(B364),ALL!$B$1:$U$1591,10,FALSE)))</f>
        <v xml:space="preserve"> </v>
      </c>
      <c r="N364"/>
      <c r="O364"/>
      <c r="P364"/>
      <c r="Q364"/>
      <c r="R364"/>
      <c r="S364"/>
      <c r="AA364"/>
      <c r="AB364"/>
    </row>
    <row r="365" spans="1:28">
      <c r="A365" s="52" t="str">
        <f>IF(ISERROR(VLOOKUP(TRIM(B365),ALL!$B$1:$T$1591,3,FALSE)),"(unc)",VLOOKUP(TRIM(B365),ALL!$B$1:$T$1591,3,FALSE))</f>
        <v>(unc)</v>
      </c>
      <c r="B365" s="215" t="s">
        <v>6939</v>
      </c>
      <c r="C365" s="11" t="s">
        <v>3764</v>
      </c>
      <c r="D365" s="85">
        <f>VLOOKUP(TRIM(B365),BirthdateDraft!$B$1:$O$5859,2,FALSE)</f>
        <v>34891</v>
      </c>
      <c r="E365" s="86" t="str">
        <f>VLOOKUP(TRIM(B365),BirthdateDraft!$B$1:$O$9859,3,FALSE)</f>
        <v>17/5</v>
      </c>
      <c r="F365" s="52" t="str">
        <f>IF(ISERROR(VLOOKUP(TRIM(B365),ALL!$B$1:$T$1591,2,FALSE)),"",IF(ISERROR(VLOOKUP(TRIM(B365),ALL!$B$1:$T$1591,2,FALSE))," ",VLOOKUP(TRIM(B365),ALL!$B$1:$T$1591,2,FALSE)))</f>
        <v/>
      </c>
      <c r="G365" s="52" t="str">
        <f>IF(ISBLANK(VLOOKUP(TRIM(B365),ALL!$B$1:$U$1591,4,FALSE)),"",IF(ISERROR(VLOOKUP(TRIM(B365),ALL!$B$1:$U$1591,4,FALSE))," ",VLOOKUP(TRIM(B365),ALL!$B$1:$U$1591,4,FALSE)))</f>
        <v xml:space="preserve"> </v>
      </c>
      <c r="H365" s="52" t="str">
        <f>IF(ISBLANK(VLOOKUP(TRIM(B365),ALL!$B$1:$U$1591,5,FALSE)),"",IF(ISERROR(VLOOKUP(TRIM(B365),ALL!$B$1:$U$1591,5,FALSE))," ",VLOOKUP(TRIM(B365),ALL!$B$1:$U$1591,5,FALSE)))</f>
        <v xml:space="preserve"> </v>
      </c>
      <c r="I365" s="52" t="str">
        <f>IF(ISBLANK(VLOOKUP(TRIM(B365),ALL!$B$1:$U$1591,6,FALSE)),"",IF(ISERROR(VLOOKUP(TRIM(B365),ALL!$B$1:$U$1591,6,FALSE))," ", VLOOKUP(TRIM(B365),ALL!$B$1:$U$1591,6,FALSE)))</f>
        <v xml:space="preserve"> </v>
      </c>
      <c r="J365" s="52" t="str">
        <f>IF(ISBLANK(VLOOKUP(TRIM(B365),ALL!$B$1:$U$1591,7,FALSE)),"",IF(ISERROR(VLOOKUP(TRIM(B365),ALL!$B$1:$U$1591,7,FALSE))," ",VLOOKUP(TRIM(B365),ALL!$B$1:$U$1591,7,FALSE)))</f>
        <v xml:space="preserve"> </v>
      </c>
      <c r="K365" s="52" t="str">
        <f>IF(ISBLANK(VLOOKUP(TRIM(B365),ALL!$B$1:$U$1591,8,FALSE)),"",IF(ISERROR(VLOOKUP(TRIM(B365),ALL!$B$1:$U$1591,8,FALSE))," ",VLOOKUP(TRIM(B365),ALL!$B$1:$U$1591,8,FALSE)))</f>
        <v xml:space="preserve"> </v>
      </c>
      <c r="L365" s="52" t="str">
        <f>IF(ISBLANK(VLOOKUP(TRIM(B365),ALL!$B$1:$U$1591,9,FALSE)),"",IF(ISERROR(VLOOKUP(TRIM(B365),ALL!$B$1:$U$1591,9,FALSE))," ",VLOOKUP(TRIM(B365),ALL!$B$1:$U$1591,9,FALSE)))</f>
        <v xml:space="preserve"> </v>
      </c>
      <c r="M365" s="52" t="str">
        <f>IF(ISBLANK(VLOOKUP(TRIM(B365),ALL!$B$1:$U$1591,10,FALSE)),"",IF(ISERROR(VLOOKUP(TRIM(B365),ALL!$B$1:$U$1591,10,FALSE))," ",VLOOKUP(TRIM(B365),ALL!$B$1:$U$1591,10,FALSE)))</f>
        <v xml:space="preserve"> </v>
      </c>
      <c r="N365"/>
      <c r="O365"/>
      <c r="P365"/>
      <c r="Q365"/>
      <c r="R365"/>
      <c r="S365"/>
      <c r="AA365"/>
      <c r="AB365"/>
    </row>
    <row r="366" spans="1:28" ht="15">
      <c r="A366" s="52"/>
      <c r="B366" s="410"/>
      <c r="C366" s="11"/>
      <c r="D366" s="85"/>
      <c r="E366" s="86"/>
      <c r="F366" s="52"/>
      <c r="G366" s="52"/>
      <c r="H366" s="52"/>
      <c r="I366" s="52"/>
      <c r="J366" s="52"/>
      <c r="K366" s="52"/>
      <c r="L366" s="52"/>
      <c r="M366" s="52"/>
      <c r="N366"/>
      <c r="O366"/>
      <c r="P366"/>
      <c r="Q366"/>
      <c r="R366"/>
      <c r="S366"/>
      <c r="AA366"/>
      <c r="AB366"/>
    </row>
    <row r="367" spans="1:28">
      <c r="A367" s="52" t="str">
        <f>IF(ISERROR(VLOOKUP(TRIM(B367),ALL!$B$1:$T$1591,3,FALSE)),"(unc)",VLOOKUP(TRIM(B367),ALL!$B$1:$T$1591,3,FALSE))</f>
        <v>LOT @ TE</v>
      </c>
      <c r="B367" s="215" t="s">
        <v>5777</v>
      </c>
      <c r="C367" s="11" t="s">
        <v>3764</v>
      </c>
      <c r="D367" s="85">
        <f>VLOOKUP(TRIM(B367),BirthdateDraft!$B$1:$O$5859,2,FALSE)</f>
        <v>34411</v>
      </c>
      <c r="E367" s="86" t="str">
        <f>VLOOKUP(TRIM(B367),BirthdateDraft!$B$1:$O$9859,3,FALSE)</f>
        <v>16/1 (6)</v>
      </c>
      <c r="F367" s="52" t="str">
        <f>IF(ISERROR(VLOOKUP(TRIM(B367),ALL!$B$1:$T$1591,2,FALSE)),"",IF(ISERROR(VLOOKUP(TRIM(B367),ALL!$B$1:$T$1591,2,FALSE))," ",VLOOKUP(TRIM(B367),ALL!$B$1:$T$1591,2,FALSE)))</f>
        <v>BAA</v>
      </c>
      <c r="G367" s="52" t="str">
        <f>IF(ISBLANK(VLOOKUP(TRIM(B367),ALL!$B$1:$U$1591,4,FALSE)),"",IF(ISERROR(VLOOKUP(TRIM(B367),ALL!$B$1:$U$1591,4,FALSE))," ",VLOOKUP(TRIM(B367),ALL!$B$1:$U$1591,4,FALSE)))</f>
        <v/>
      </c>
      <c r="H367" s="52" t="str">
        <f>IF(ISBLANK(VLOOKUP(TRIM(B367),ALL!$B$1:$U$1591,5,FALSE)),"",IF(ISERROR(VLOOKUP(TRIM(B367),ALL!$B$1:$U$1591,5,FALSE))," ",VLOOKUP(TRIM(B367),ALL!$B$1:$U$1591,5,FALSE)))</f>
        <v/>
      </c>
      <c r="I367" s="52" t="str">
        <f>IF(ISBLANK(VLOOKUP(TRIM(B367),ALL!$B$1:$U$1591,6,FALSE)),"",IF(ISERROR(VLOOKUP(TRIM(B367),ALL!$B$1:$U$1591,6,FALSE))," ", VLOOKUP(TRIM(B367),ALL!$B$1:$U$1591,6,FALSE)))</f>
        <v/>
      </c>
      <c r="J367" s="52" t="str">
        <f>IF(ISBLANK(VLOOKUP(TRIM(B367),ALL!$B$1:$U$1591,7,FALSE)),"",IF(ISERROR(VLOOKUP(TRIM(B367),ALL!$B$1:$U$1591,7,FALSE))," ",VLOOKUP(TRIM(B367),ALL!$B$1:$U$1591,7,FALSE)))</f>
        <v/>
      </c>
      <c r="K367" s="52">
        <f>IF(ISBLANK(VLOOKUP(TRIM(B367),ALL!$B$1:$U$1591,8,FALSE)),"",IF(ISERROR(VLOOKUP(TRIM(B367),ALL!$B$1:$U$1591,8,FALSE))," ",VLOOKUP(TRIM(B367),ALL!$B$1:$U$1591,8,FALSE)))</f>
        <v>6</v>
      </c>
      <c r="L367" s="52">
        <f>IF(ISBLANK(VLOOKUP(TRIM(B367),ALL!$B$1:$U$1591,9,FALSE)),"",IF(ISERROR(VLOOKUP(TRIM(B367),ALL!$B$1:$U$1591,9,FALSE))," ",VLOOKUP(TRIM(B367),ALL!$B$1:$U$1591,9,FALSE)))</f>
        <v>4</v>
      </c>
      <c r="M367" s="52">
        <f>IF(ISBLANK(VLOOKUP(TRIM(B367),ALL!$B$1:$U$1591,10,FALSE)),"",IF(ISERROR(VLOOKUP(TRIM(B367),ALL!$B$1:$U$1591,10,FALSE))," ",VLOOKUP(TRIM(B367),ALL!$B$1:$U$1591,10,FALSE)))</f>
        <v>7</v>
      </c>
      <c r="N367"/>
      <c r="O367"/>
      <c r="P367"/>
      <c r="Q367"/>
      <c r="R367"/>
      <c r="S367"/>
      <c r="AA367"/>
      <c r="AB367"/>
    </row>
    <row r="368" spans="1:28">
      <c r="A368" s="52" t="str">
        <f>IF(ISERROR(VLOOKUP(TRIM(B368),ALL!$B$1:$T$1591,3,FALSE)),"(unc)",VLOOKUP(TRIM(B368),ALL!$B$1:$T$1591,3,FALSE))</f>
        <v>LG @</v>
      </c>
      <c r="B368" s="215" t="s">
        <v>5269</v>
      </c>
      <c r="C368" s="11" t="s">
        <v>3764</v>
      </c>
      <c r="D368" s="85">
        <f>VLOOKUP(TRIM(B368),BirthdateDraft!$B$1:$O$5859,2,FALSE)</f>
        <v>34076</v>
      </c>
      <c r="E368" s="86" t="str">
        <f>VLOOKUP(TRIM(B368),BirthdateDraft!$B$1:$O$9859,3,FALSE)</f>
        <v>15/2</v>
      </c>
      <c r="F368" s="52" t="str">
        <f>IF(ISERROR(VLOOKUP(TRIM(B368),ALL!$B$1:$T$1591,2,FALSE)),"",IF(ISERROR(VLOOKUP(TRIM(B368),ALL!$B$1:$T$1591,2,FALSE))," ",VLOOKUP(TRIM(B368),ALL!$B$1:$T$1591,2,FALSE)))</f>
        <v>TBN</v>
      </c>
      <c r="G368" s="52" t="str">
        <f>IF(ISBLANK(VLOOKUP(TRIM(B368),ALL!$B$1:$U$1591,4,FALSE)),"",IF(ISERROR(VLOOKUP(TRIM(B368),ALL!$B$1:$U$1591,4,FALSE))," ",VLOOKUP(TRIM(B368),ALL!$B$1:$U$1591,4,FALSE)))</f>
        <v/>
      </c>
      <c r="H368" s="52" t="str">
        <f>IF(ISBLANK(VLOOKUP(TRIM(B368),ALL!$B$1:$U$1591,5,FALSE)),"",IF(ISERROR(VLOOKUP(TRIM(B368),ALL!$B$1:$U$1591,5,FALSE))," ",VLOOKUP(TRIM(B368),ALL!$B$1:$U$1591,5,FALSE)))</f>
        <v/>
      </c>
      <c r="I368" s="52" t="str">
        <f>IF(ISBLANK(VLOOKUP(TRIM(B368),ALL!$B$1:$U$1591,6,FALSE)),"",IF(ISERROR(VLOOKUP(TRIM(B368),ALL!$B$1:$U$1591,6,FALSE))," ", VLOOKUP(TRIM(B368),ALL!$B$1:$U$1591,6,FALSE)))</f>
        <v/>
      </c>
      <c r="J368" s="52" t="str">
        <f>IF(ISBLANK(VLOOKUP(TRIM(B368),ALL!$B$1:$U$1591,7,FALSE)),"",IF(ISERROR(VLOOKUP(TRIM(B368),ALL!$B$1:$U$1591,7,FALSE))," ",VLOOKUP(TRIM(B368),ALL!$B$1:$U$1591,7,FALSE)))</f>
        <v/>
      </c>
      <c r="K368" s="52">
        <f>IF(ISBLANK(VLOOKUP(TRIM(B368),ALL!$B$1:$U$1591,8,FALSE)),"",IF(ISERROR(VLOOKUP(TRIM(B368),ALL!$B$1:$U$1591,8,FALSE))," ",VLOOKUP(TRIM(B368),ALL!$B$1:$U$1591,8,FALSE)))</f>
        <v>4</v>
      </c>
      <c r="L368" s="52" t="str">
        <f>IF(ISBLANK(VLOOKUP(TRIM(B368),ALL!$B$1:$U$1591,9,FALSE)),"",IF(ISERROR(VLOOKUP(TRIM(B368),ALL!$B$1:$U$1591,9,FALSE))," ",VLOOKUP(TRIM(B368),ALL!$B$1:$U$1591,9,FALSE)))</f>
        <v/>
      </c>
      <c r="M368" s="52">
        <f>IF(ISBLANK(VLOOKUP(TRIM(B368),ALL!$B$1:$U$1591,10,FALSE)),"",IF(ISERROR(VLOOKUP(TRIM(B368),ALL!$B$1:$U$1591,10,FALSE))," ",VLOOKUP(TRIM(B368),ALL!$B$1:$U$1591,10,FALSE)))</f>
        <v>7</v>
      </c>
      <c r="N368"/>
      <c r="O368"/>
      <c r="P368"/>
      <c r="Q368"/>
      <c r="R368"/>
      <c r="S368"/>
      <c r="AA368"/>
      <c r="AB368"/>
    </row>
    <row r="369" spans="1:28">
      <c r="A369" s="52" t="str">
        <f>IF(ISERROR(VLOOKUP(TRIM(B369),ALL!$B$1:$T$1591,3,FALSE)),"(unc)",VLOOKUP(TRIM(B369),ALL!$B$1:$T$1591,3,FALSE))</f>
        <v>OC @</v>
      </c>
      <c r="B369" s="215" t="s">
        <v>6660</v>
      </c>
      <c r="C369" s="11" t="s">
        <v>3764</v>
      </c>
      <c r="D369" s="85">
        <f>VLOOKUP(TRIM(B369),BirthdateDraft!$B$1:$O$5859,2,FALSE)</f>
        <v>34781</v>
      </c>
      <c r="E369" s="86" t="str">
        <f>VLOOKUP(TRIM(B369),BirthdateDraft!$B$1:$O$9859,3,FALSE)</f>
        <v>18/5</v>
      </c>
      <c r="F369" s="52" t="str">
        <f>IF(ISERROR(VLOOKUP(TRIM(B369),ALL!$B$1:$T$1591,2,FALSE)),"",IF(ISERROR(VLOOKUP(TRIM(B369),ALL!$B$1:$T$1591,2,FALSE))," ",VLOOKUP(TRIM(B369),ALL!$B$1:$T$1591,2,FALSE)))</f>
        <v>LAA</v>
      </c>
      <c r="G369" s="52" t="str">
        <f>IF(ISBLANK(VLOOKUP(TRIM(B369),ALL!$B$1:$U$1591,4,FALSE)),"",IF(ISERROR(VLOOKUP(TRIM(B369),ALL!$B$1:$U$1591,4,FALSE))," ",VLOOKUP(TRIM(B369),ALL!$B$1:$U$1591,4,FALSE)))</f>
        <v/>
      </c>
      <c r="H369" s="52" t="str">
        <f>IF(ISBLANK(VLOOKUP(TRIM(B369),ALL!$B$1:$U$1591,5,FALSE)),"",IF(ISERROR(VLOOKUP(TRIM(B369),ALL!$B$1:$U$1591,5,FALSE))," ",VLOOKUP(TRIM(B369),ALL!$B$1:$U$1591,5,FALSE)))</f>
        <v/>
      </c>
      <c r="I369" s="52" t="str">
        <f>IF(ISBLANK(VLOOKUP(TRIM(B369),ALL!$B$1:$U$1591,6,FALSE)),"",IF(ISERROR(VLOOKUP(TRIM(B369),ALL!$B$1:$U$1591,6,FALSE))," ", VLOOKUP(TRIM(B369),ALL!$B$1:$U$1591,6,FALSE)))</f>
        <v/>
      </c>
      <c r="J369" s="52" t="str">
        <f>IF(ISBLANK(VLOOKUP(TRIM(B369),ALL!$B$1:$U$1591,7,FALSE)),"",IF(ISERROR(VLOOKUP(TRIM(B369),ALL!$B$1:$U$1591,7,FALSE))," ",VLOOKUP(TRIM(B369),ALL!$B$1:$U$1591,7,FALSE)))</f>
        <v/>
      </c>
      <c r="K369" s="52">
        <f>IF(ISBLANK(VLOOKUP(TRIM(B369),ALL!$B$1:$U$1591,8,FALSE)),"",IF(ISERROR(VLOOKUP(TRIM(B369),ALL!$B$1:$U$1591,8,FALSE))," ",VLOOKUP(TRIM(B369),ALL!$B$1:$U$1591,8,FALSE)))</f>
        <v>4</v>
      </c>
      <c r="L369" s="52" t="str">
        <f>IF(ISBLANK(VLOOKUP(TRIM(B369),ALL!$B$1:$U$1591,9,FALSE)),"",IF(ISERROR(VLOOKUP(TRIM(B369),ALL!$B$1:$U$1591,9,FALSE))," ",VLOOKUP(TRIM(B369),ALL!$B$1:$U$1591,9,FALSE)))</f>
        <v/>
      </c>
      <c r="M369" s="52">
        <f>IF(ISBLANK(VLOOKUP(TRIM(B369),ALL!$B$1:$U$1591,10,FALSE)),"",IF(ISERROR(VLOOKUP(TRIM(B369),ALL!$B$1:$U$1591,10,FALSE))," ",VLOOKUP(TRIM(B369),ALL!$B$1:$U$1591,10,FALSE)))</f>
        <v>5</v>
      </c>
      <c r="N369"/>
      <c r="O369"/>
      <c r="P369"/>
      <c r="Q369"/>
      <c r="R369"/>
      <c r="S369"/>
      <c r="AA369"/>
      <c r="AB369"/>
    </row>
    <row r="370" spans="1:28">
      <c r="A370" s="52" t="str">
        <f>IF(ISERROR(VLOOKUP(TRIM(B370),ALL!$B$1:$T$1591,3,FALSE)),"(unc)",VLOOKUP(TRIM(B370),ALL!$B$1:$T$1591,3,FALSE))</f>
        <v>T G @ TE</v>
      </c>
      <c r="B370" s="215" t="s">
        <v>5771</v>
      </c>
      <c r="C370" s="11" t="s">
        <v>4321</v>
      </c>
      <c r="D370" s="85">
        <f>VLOOKUP(TRIM(B370),BirthdateDraft!$B$1:$O$5859,2,FALSE)</f>
        <v>34136</v>
      </c>
      <c r="E370" s="86" t="str">
        <f>VLOOKUP(TRIM(B370),BirthdateDraft!$B$1:$O$9859,3,FALSE)</f>
        <v>16/5</v>
      </c>
      <c r="F370" s="52" t="str">
        <f>IF(ISERROR(VLOOKUP(TRIM(B370),ALL!$B$1:$T$1591,2,FALSE)),"",IF(ISERROR(VLOOKUP(TRIM(B370),ALL!$B$1:$T$1591,2,FALSE))," ",VLOOKUP(TRIM(B370),ALL!$B$1:$T$1591,2,FALSE)))</f>
        <v>PHN</v>
      </c>
      <c r="G370" s="52" t="str">
        <f>IF(ISBLANK(VLOOKUP(TRIM(B370),ALL!$B$1:$U$1591,4,FALSE)),"",IF(ISERROR(VLOOKUP(TRIM(B370),ALL!$B$1:$U$1591,4,FALSE))," ",VLOOKUP(TRIM(B370),ALL!$B$1:$U$1591,4,FALSE)))</f>
        <v/>
      </c>
      <c r="H370" s="52" t="str">
        <f>IF(ISBLANK(VLOOKUP(TRIM(B370),ALL!$B$1:$U$1591,5,FALSE)),"",IF(ISERROR(VLOOKUP(TRIM(B370),ALL!$B$1:$U$1591,5,FALSE))," ",VLOOKUP(TRIM(B370),ALL!$B$1:$U$1591,5,FALSE)))</f>
        <v/>
      </c>
      <c r="I370" s="52" t="str">
        <f>IF(ISBLANK(VLOOKUP(TRIM(B370),ALL!$B$1:$U$1591,6,FALSE)),"",IF(ISERROR(VLOOKUP(TRIM(B370),ALL!$B$1:$U$1591,6,FALSE))," ", VLOOKUP(TRIM(B370),ALL!$B$1:$U$1591,6,FALSE)))</f>
        <v/>
      </c>
      <c r="J370" s="52" t="str">
        <f>IF(ISBLANK(VLOOKUP(TRIM(B370),ALL!$B$1:$U$1591,7,FALSE)),"",IF(ISERROR(VLOOKUP(TRIM(B370),ALL!$B$1:$U$1591,7,FALSE))," ",VLOOKUP(TRIM(B370),ALL!$B$1:$U$1591,7,FALSE)))</f>
        <v/>
      </c>
      <c r="K370" s="52">
        <f>IF(ISBLANK(VLOOKUP(TRIM(B370),ALL!$B$1:$U$1591,8,FALSE)),"",IF(ISERROR(VLOOKUP(TRIM(B370),ALL!$B$1:$U$1591,8,FALSE))," ",VLOOKUP(TRIM(B370),ALL!$B$1:$U$1591,8,FALSE)))</f>
        <v>4</v>
      </c>
      <c r="L370" s="52">
        <f>IF(ISBLANK(VLOOKUP(TRIM(B370),ALL!$B$1:$U$1591,9,FALSE)),"",IF(ISERROR(VLOOKUP(TRIM(B370),ALL!$B$1:$U$1591,9,FALSE))," ",VLOOKUP(TRIM(B370),ALL!$B$1:$U$1591,9,FALSE)))</f>
        <v>4</v>
      </c>
      <c r="M370" s="52">
        <f>IF(ISBLANK(VLOOKUP(TRIM(B370),ALL!$B$1:$U$1591,10,FALSE)),"",IF(ISERROR(VLOOKUP(TRIM(B370),ALL!$B$1:$U$1591,10,FALSE))," ",VLOOKUP(TRIM(B370),ALL!$B$1:$U$1591,10,FALSE)))</f>
        <v>4</v>
      </c>
      <c r="N370"/>
      <c r="O370"/>
      <c r="P370"/>
      <c r="Q370"/>
      <c r="R370"/>
      <c r="S370"/>
      <c r="AA370"/>
      <c r="AB370"/>
    </row>
    <row r="371" spans="1:28">
      <c r="A371" s="52" t="str">
        <f>IF(ISERROR(VLOOKUP(TRIM(B371),ALL!$B$1:$T$1591,3,FALSE)),"(unc)",VLOOKUP(TRIM(B371),ALL!$B$1:$T$1591,3,FALSE))</f>
        <v>OC @</v>
      </c>
      <c r="B371" s="215" t="s">
        <v>6116</v>
      </c>
      <c r="C371" s="11" t="s">
        <v>3764</v>
      </c>
      <c r="D371" s="85">
        <f>VLOOKUP(TRIM(B371),BirthdateDraft!$B$1:$O$5859,2,FALSE)</f>
        <v>34017</v>
      </c>
      <c r="E371" s="86" t="str">
        <f>VLOOKUP(TRIM(B371),BirthdateDraft!$B$1:$O$9859,3,FALSE)</f>
        <v>16/FA</v>
      </c>
      <c r="F371" s="52" t="str">
        <f>IF(ISERROR(VLOOKUP(TRIM(B371),ALL!$B$1:$T$1591,2,FALSE)),"",IF(ISERROR(VLOOKUP(TRIM(B371),ALL!$B$1:$T$1591,2,FALSE))," ",VLOOKUP(TRIM(B371),ALL!$B$1:$T$1591,2,FALSE)))</f>
        <v>BAA</v>
      </c>
      <c r="G371" s="52" t="str">
        <f>IF(ISBLANK(VLOOKUP(TRIM(B371),ALL!$B$1:$U$1591,4,FALSE)),"",IF(ISERROR(VLOOKUP(TRIM(B371),ALL!$B$1:$U$1591,4,FALSE))," ",VLOOKUP(TRIM(B371),ALL!$B$1:$U$1591,4,FALSE)))</f>
        <v/>
      </c>
      <c r="H371" s="52" t="str">
        <f>IF(ISBLANK(VLOOKUP(TRIM(B371),ALL!$B$1:$U$1591,5,FALSE)),"",IF(ISERROR(VLOOKUP(TRIM(B371),ALL!$B$1:$U$1591,5,FALSE))," ",VLOOKUP(TRIM(B371),ALL!$B$1:$U$1591,5,FALSE)))</f>
        <v/>
      </c>
      <c r="I371" s="52" t="str">
        <f>IF(ISBLANK(VLOOKUP(TRIM(B371),ALL!$B$1:$U$1591,6,FALSE)),"",IF(ISERROR(VLOOKUP(TRIM(B371),ALL!$B$1:$U$1591,6,FALSE))," ", VLOOKUP(TRIM(B371),ALL!$B$1:$U$1591,6,FALSE)))</f>
        <v/>
      </c>
      <c r="J371" s="52" t="str">
        <f>IF(ISBLANK(VLOOKUP(TRIM(B371),ALL!$B$1:$U$1591,7,FALSE)),"",IF(ISERROR(VLOOKUP(TRIM(B371),ALL!$B$1:$U$1591,7,FALSE))," ",VLOOKUP(TRIM(B371),ALL!$B$1:$U$1591,7,FALSE)))</f>
        <v/>
      </c>
      <c r="K371" s="52">
        <f>IF(ISBLANK(VLOOKUP(TRIM(B371),ALL!$B$1:$U$1591,8,FALSE)),"",IF(ISERROR(VLOOKUP(TRIM(B371),ALL!$B$1:$U$1591,8,FALSE))," ",VLOOKUP(TRIM(B371),ALL!$B$1:$U$1591,8,FALSE)))</f>
        <v>4</v>
      </c>
      <c r="L371" s="52" t="str">
        <f>IF(ISBLANK(VLOOKUP(TRIM(B371),ALL!$B$1:$U$1591,9,FALSE)),"",IF(ISERROR(VLOOKUP(TRIM(B371),ALL!$B$1:$U$1591,9,FALSE))," ",VLOOKUP(TRIM(B371),ALL!$B$1:$U$1591,9,FALSE)))</f>
        <v/>
      </c>
      <c r="M371" s="52">
        <f>IF(ISBLANK(VLOOKUP(TRIM(B371),ALL!$B$1:$U$1591,10,FALSE)),"",IF(ISERROR(VLOOKUP(TRIM(B371),ALL!$B$1:$U$1591,10,FALSE))," ",VLOOKUP(TRIM(B371),ALL!$B$1:$U$1591,10,FALSE)))</f>
        <v>3</v>
      </c>
      <c r="N371"/>
      <c r="O371"/>
      <c r="P371"/>
      <c r="Q371"/>
      <c r="R371"/>
      <c r="S371"/>
      <c r="AA371"/>
      <c r="AB371"/>
    </row>
    <row r="372" spans="1:28">
      <c r="A372" s="52" t="str">
        <f>IF(ISERROR(VLOOKUP(TRIM(B372),ALL!$B$1:$T$1591,3,FALSE)),"(unc)",VLOOKUP(TRIM(B372),ALL!$B$1:$T$1591,3,FALSE))</f>
        <v>LOT @</v>
      </c>
      <c r="B372" s="215" t="s">
        <v>6652</v>
      </c>
      <c r="C372" s="11" t="s">
        <v>3764</v>
      </c>
      <c r="D372" s="85">
        <f>VLOOKUP(TRIM(B372),BirthdateDraft!$B$1:$O$5859,2,FALSE)</f>
        <v>33751</v>
      </c>
      <c r="E372" s="86" t="str">
        <f>VLOOKUP(TRIM(B372),BirthdateDraft!$B$1:$O$9859,3,FALSE)</f>
        <v>17/1 (20)</v>
      </c>
      <c r="F372" s="52" t="str">
        <f>IF(ISERROR(VLOOKUP(TRIM(B372),ALL!$B$1:$T$1591,2,FALSE)),"",IF(ISERROR(VLOOKUP(TRIM(B372),ALL!$B$1:$T$1591,2,FALSE))," ",VLOOKUP(TRIM(B372),ALL!$B$1:$T$1591,2,FALSE)))</f>
        <v>DNA</v>
      </c>
      <c r="G372" s="52" t="str">
        <f>IF(ISBLANK(VLOOKUP(TRIM(B372),ALL!$B$1:$U$1591,4,FALSE)),"",IF(ISERROR(VLOOKUP(TRIM(B372),ALL!$B$1:$U$1591,4,FALSE))," ",VLOOKUP(TRIM(B372),ALL!$B$1:$U$1591,4,FALSE)))</f>
        <v/>
      </c>
      <c r="H372" s="52" t="str">
        <f>IF(ISBLANK(VLOOKUP(TRIM(B372),ALL!$B$1:$U$1591,5,FALSE)),"",IF(ISERROR(VLOOKUP(TRIM(B372),ALL!$B$1:$U$1591,5,FALSE))," ",VLOOKUP(TRIM(B372),ALL!$B$1:$U$1591,5,FALSE)))</f>
        <v/>
      </c>
      <c r="I372" s="52" t="str">
        <f>IF(ISBLANK(VLOOKUP(TRIM(B372),ALL!$B$1:$U$1591,6,FALSE)),"",IF(ISERROR(VLOOKUP(TRIM(B372),ALL!$B$1:$U$1591,6,FALSE))," ", VLOOKUP(TRIM(B372),ALL!$B$1:$U$1591,6,FALSE)))</f>
        <v/>
      </c>
      <c r="J372" s="52" t="str">
        <f>IF(ISBLANK(VLOOKUP(TRIM(B372),ALL!$B$1:$U$1591,7,FALSE)),"",IF(ISERROR(VLOOKUP(TRIM(B372),ALL!$B$1:$U$1591,7,FALSE))," ",VLOOKUP(TRIM(B372),ALL!$B$1:$U$1591,7,FALSE)))</f>
        <v/>
      </c>
      <c r="K372" s="52">
        <f>IF(ISBLANK(VLOOKUP(TRIM(B372),ALL!$B$1:$U$1591,8,FALSE)),"",IF(ISERROR(VLOOKUP(TRIM(B372),ALL!$B$1:$U$1591,8,FALSE))," ",VLOOKUP(TRIM(B372),ALL!$B$1:$U$1591,8,FALSE)))</f>
        <v>4</v>
      </c>
      <c r="L372" s="52" t="str">
        <f>IF(ISBLANK(VLOOKUP(TRIM(B372),ALL!$B$1:$U$1591,9,FALSE)),"",IF(ISERROR(VLOOKUP(TRIM(B372),ALL!$B$1:$U$1591,9,FALSE))," ",VLOOKUP(TRIM(B372),ALL!$B$1:$U$1591,9,FALSE)))</f>
        <v/>
      </c>
      <c r="M372" s="52">
        <f>IF(ISBLANK(VLOOKUP(TRIM(B372),ALL!$B$1:$U$1591,10,FALSE)),"",IF(ISERROR(VLOOKUP(TRIM(B372),ALL!$B$1:$U$1591,10,FALSE))," ",VLOOKUP(TRIM(B372),ALL!$B$1:$U$1591,10,FALSE)))</f>
        <v>3</v>
      </c>
      <c r="N372"/>
      <c r="O372"/>
      <c r="P372"/>
      <c r="Q372"/>
      <c r="R372"/>
      <c r="S372"/>
      <c r="AA372"/>
      <c r="AB372"/>
    </row>
    <row r="373" spans="1:28" ht="15">
      <c r="A373" s="52" t="str">
        <f>IF(ISERROR(VLOOKUP(TRIM(B373),ALL!$B$1:$T$1591,3,FALSE)),"(unc)",VLOOKUP(TRIM(B373),ALL!$B$1:$T$1591,3,FALSE))</f>
        <v>LG @</v>
      </c>
      <c r="B373" s="407" t="s">
        <v>7654</v>
      </c>
      <c r="C373" s="11" t="s">
        <v>4321</v>
      </c>
      <c r="D373" s="85">
        <f>VLOOKUP(TRIM(B373),BirthdateDraft!$B$1:$O$5859,2,FALSE)</f>
        <v>35287</v>
      </c>
      <c r="E373" s="86" t="str">
        <f>VLOOKUP(TRIM(B373),BirthdateDraft!$B$1:$O$9859,3,FALSE)</f>
        <v>19/2</v>
      </c>
      <c r="F373" s="52" t="str">
        <f>IF(ISERROR(VLOOKUP(TRIM(B373),ALL!$B$1:$T$1591,2,FALSE)),"",IF(ISERROR(VLOOKUP(TRIM(B373),ALL!$B$1:$T$1591,2,FALSE))," ",VLOOKUP(TRIM(B373),ALL!$B$1:$T$1591,2,FALSE)))</f>
        <v>HOA</v>
      </c>
      <c r="G373" s="52" t="str">
        <f>IF(ISBLANK(VLOOKUP(TRIM(B373),ALL!$B$1:$U$1591,4,FALSE)),"",IF(ISERROR(VLOOKUP(TRIM(B373),ALL!$B$1:$U$1591,4,FALSE))," ",VLOOKUP(TRIM(B373),ALL!$B$1:$U$1591,4,FALSE)))</f>
        <v/>
      </c>
      <c r="H373" s="52" t="str">
        <f>IF(ISBLANK(VLOOKUP(TRIM(B373),ALL!$B$1:$U$1591,5,FALSE)),"",IF(ISERROR(VLOOKUP(TRIM(B373),ALL!$B$1:$U$1591,5,FALSE))," ",VLOOKUP(TRIM(B373),ALL!$B$1:$U$1591,5,FALSE)))</f>
        <v/>
      </c>
      <c r="I373" s="52" t="str">
        <f>IF(ISBLANK(VLOOKUP(TRIM(B373),ALL!$B$1:$U$1591,6,FALSE)),"",IF(ISERROR(VLOOKUP(TRIM(B373),ALL!$B$1:$U$1591,6,FALSE))," ", VLOOKUP(TRIM(B373),ALL!$B$1:$U$1591,6,FALSE)))</f>
        <v/>
      </c>
      <c r="J373" s="52" t="str">
        <f>IF(ISBLANK(VLOOKUP(TRIM(B373),ALL!$B$1:$U$1591,7,FALSE)),"",IF(ISERROR(VLOOKUP(TRIM(B373),ALL!$B$1:$U$1591,7,FALSE))," ",VLOOKUP(TRIM(B373),ALL!$B$1:$U$1591,7,FALSE)))</f>
        <v/>
      </c>
      <c r="K373" s="52">
        <f>IF(ISBLANK(VLOOKUP(TRIM(B373),ALL!$B$1:$U$1591,8,FALSE)),"",IF(ISERROR(VLOOKUP(TRIM(B373),ALL!$B$1:$U$1591,8,FALSE))," ",VLOOKUP(TRIM(B373),ALL!$B$1:$U$1591,8,FALSE)))</f>
        <v>0</v>
      </c>
      <c r="L373" s="52" t="str">
        <f>IF(ISBLANK(VLOOKUP(TRIM(B373),ALL!$B$1:$U$1591,9,FALSE)),"",IF(ISERROR(VLOOKUP(TRIM(B373),ALL!$B$1:$U$1591,9,FALSE))," ",VLOOKUP(TRIM(B373),ALL!$B$1:$U$1591,9,FALSE)))</f>
        <v/>
      </c>
      <c r="M373" s="52">
        <f>IF(ISBLANK(VLOOKUP(TRIM(B373),ALL!$B$1:$U$1591,10,FALSE)),"",IF(ISERROR(VLOOKUP(TRIM(B373),ALL!$B$1:$U$1591,10,FALSE))," ",VLOOKUP(TRIM(B373),ALL!$B$1:$U$1591,10,FALSE)))</f>
        <v>4</v>
      </c>
      <c r="N373"/>
      <c r="O373"/>
      <c r="P373"/>
      <c r="Q373"/>
      <c r="R373"/>
      <c r="S373"/>
      <c r="AA373"/>
      <c r="AB373"/>
    </row>
    <row r="374" spans="1:28">
      <c r="A374" s="52" t="str">
        <f>IF(ISERROR(VLOOKUP(TRIM(B374),ALL!$B$1:$T$1591,3,FALSE)),"(unc)",VLOOKUP(TRIM(B374),ALL!$B$1:$T$1591,3,FALSE))</f>
        <v>ROT @</v>
      </c>
      <c r="B374" s="215" t="s">
        <v>6146</v>
      </c>
      <c r="C374" s="11" t="s">
        <v>3764</v>
      </c>
      <c r="D374" s="85">
        <f>VLOOKUP(TRIM(B374),BirthdateDraft!$B$1:$O$5859,2,FALSE)</f>
        <v>33496</v>
      </c>
      <c r="E374" s="86" t="str">
        <f>VLOOKUP(TRIM(B374),BirthdateDraft!$B$1:$O$9859,3,FALSE)</f>
        <v>15/FA</v>
      </c>
      <c r="F374" s="52" t="str">
        <f>IF(ISERROR(VLOOKUP(TRIM(B374),ALL!$B$1:$T$1591,2,FALSE)),"",IF(ISERROR(VLOOKUP(TRIM(B374),ALL!$B$1:$T$1591,2,FALSE))," ",VLOOKUP(TRIM(B374),ALL!$B$1:$T$1591,2,FALSE)))</f>
        <v>MIA</v>
      </c>
      <c r="G374" s="52" t="str">
        <f>IF(ISBLANK(VLOOKUP(TRIM(B374),ALL!$B$1:$U$1591,4,FALSE)),"",IF(ISERROR(VLOOKUP(TRIM(B374),ALL!$B$1:$U$1591,4,FALSE))," ",VLOOKUP(TRIM(B374),ALL!$B$1:$U$1591,4,FALSE)))</f>
        <v/>
      </c>
      <c r="H374" s="52" t="str">
        <f>IF(ISBLANK(VLOOKUP(TRIM(B374),ALL!$B$1:$U$1591,5,FALSE)),"",IF(ISERROR(VLOOKUP(TRIM(B374),ALL!$B$1:$U$1591,5,FALSE))," ",VLOOKUP(TRIM(B374),ALL!$B$1:$U$1591,5,FALSE)))</f>
        <v/>
      </c>
      <c r="I374" s="52" t="str">
        <f>IF(ISBLANK(VLOOKUP(TRIM(B374),ALL!$B$1:$U$1591,6,FALSE)),"",IF(ISERROR(VLOOKUP(TRIM(B374),ALL!$B$1:$U$1591,6,FALSE))," ", VLOOKUP(TRIM(B374),ALL!$B$1:$U$1591,6,FALSE)))</f>
        <v/>
      </c>
      <c r="J374" s="52" t="str">
        <f>IF(ISBLANK(VLOOKUP(TRIM(B374),ALL!$B$1:$U$1591,7,FALSE)),"",IF(ISERROR(VLOOKUP(TRIM(B374),ALL!$B$1:$U$1591,7,FALSE))," ",VLOOKUP(TRIM(B374),ALL!$B$1:$U$1591,7,FALSE)))</f>
        <v/>
      </c>
      <c r="K374" s="52">
        <f>IF(ISBLANK(VLOOKUP(TRIM(B374),ALL!$B$1:$U$1591,8,FALSE)),"",IF(ISERROR(VLOOKUP(TRIM(B374),ALL!$B$1:$U$1591,8,FALSE))," ",VLOOKUP(TRIM(B374),ALL!$B$1:$U$1591,8,FALSE)))</f>
        <v>0</v>
      </c>
      <c r="L374" s="52" t="str">
        <f>IF(ISBLANK(VLOOKUP(TRIM(B374),ALL!$B$1:$U$1591,9,FALSE)),"",IF(ISERROR(VLOOKUP(TRIM(B374),ALL!$B$1:$U$1591,9,FALSE))," ",VLOOKUP(TRIM(B374),ALL!$B$1:$U$1591,9,FALSE)))</f>
        <v/>
      </c>
      <c r="M374" s="52">
        <f>IF(ISBLANK(VLOOKUP(TRIM(B374),ALL!$B$1:$U$1591,10,FALSE)),"",IF(ISERROR(VLOOKUP(TRIM(B374),ALL!$B$1:$U$1591,10,FALSE))," ",VLOOKUP(TRIM(B374),ALL!$B$1:$U$1591,10,FALSE)))</f>
        <v>4</v>
      </c>
      <c r="N374"/>
      <c r="O374"/>
      <c r="P374"/>
      <c r="Q374"/>
      <c r="R374"/>
      <c r="S374"/>
      <c r="AA374"/>
      <c r="AB374"/>
    </row>
    <row r="375" spans="1:28">
      <c r="A375" s="52"/>
      <c r="B375" s="215"/>
      <c r="C375" s="11"/>
      <c r="D375" s="85"/>
      <c r="E375" s="86"/>
      <c r="F375" s="52"/>
      <c r="G375" s="52"/>
      <c r="H375" s="52"/>
      <c r="I375" s="52"/>
      <c r="J375" s="52"/>
      <c r="K375" s="52"/>
      <c r="L375" s="52"/>
      <c r="M375" s="52"/>
      <c r="N375"/>
      <c r="O375"/>
      <c r="P375"/>
      <c r="Q375"/>
      <c r="R375"/>
      <c r="S375"/>
      <c r="AA375"/>
      <c r="AB375"/>
    </row>
    <row r="376" spans="1:28">
      <c r="A376" s="52" t="str">
        <f>IF(ISERROR(VLOOKUP(TRIM(B376),ALL!$B$1:$T$1591,3,FALSE)),"(unc)",VLOOKUP(TRIM(B376),ALL!$B$1:$T$1591,3,FALSE))</f>
        <v>RDT $</v>
      </c>
      <c r="B376" s="215" t="s">
        <v>6827</v>
      </c>
      <c r="C376" s="11" t="s">
        <v>3764</v>
      </c>
      <c r="D376" s="85">
        <f>VLOOKUP(TRIM(B376),BirthdateDraft!$B$1:$O$5859,2,FALSE)</f>
        <v>35022</v>
      </c>
      <c r="E376" s="86" t="str">
        <f>VLOOKUP(TRIM(B376),BirthdateDraft!$B$1:$O$9859,3,FALSE)</f>
        <v>18/FA</v>
      </c>
      <c r="F376" s="52" t="str">
        <f>IF(ISERROR(VLOOKUP(TRIM(B376),ALL!$B$1:$T$1591,2,FALSE)),"",IF(ISERROR(VLOOKUP(TRIM(B376),ALL!$B$1:$T$1591,2,FALSE))," ",VLOOKUP(TRIM(B376),ALL!$B$1:$T$1591,2,FALSE)))</f>
        <v>SEN</v>
      </c>
      <c r="G376" s="52" t="str">
        <f>IF(ISBLANK(VLOOKUP(TRIM(B376),ALL!$B$1:$U$1591,4,FALSE)),"",IF(ISERROR(VLOOKUP(TRIM(B376),ALL!$B$1:$U$1591,4,FALSE))," ",VLOOKUP(TRIM(B376),ALL!$B$1:$U$1591,4,FALSE)))</f>
        <v>5</v>
      </c>
      <c r="H376" s="52" t="str">
        <f>IF(ISBLANK(VLOOKUP(TRIM(B376),ALL!$B$1:$U$1591,5,FALSE)),"",IF(ISERROR(VLOOKUP(TRIM(B376),ALL!$B$1:$U$1591,5,FALSE))," ",VLOOKUP(TRIM(B376),ALL!$B$1:$U$1591,5,FALSE)))</f>
        <v/>
      </c>
      <c r="I376" s="52">
        <f>IF(ISBLANK(VLOOKUP(TRIM(B376),ALL!$B$1:$U$1591,6,FALSE)),"",IF(ISERROR(VLOOKUP(TRIM(B376),ALL!$B$1:$U$1591,6,FALSE))," ", VLOOKUP(TRIM(B376),ALL!$B$1:$U$1591,6,FALSE)))</f>
        <v>1</v>
      </c>
      <c r="J376" s="52"/>
      <c r="K376" s="52"/>
      <c r="L376" s="52" t="str">
        <f>IF(ISBLANK(VLOOKUP(TRIM(B376),ALL!$B$1:$U$1591,9,FALSE)),"",IF(ISERROR(VLOOKUP(TRIM(B376),ALL!$B$1:$U$1591,9,FALSE))," ",VLOOKUP(TRIM(B376),ALL!$B$1:$U$1591,9,FALSE)))</f>
        <v/>
      </c>
      <c r="M376" s="52" t="str">
        <f>IF(ISBLANK(VLOOKUP(TRIM(B376),ALL!$B$1:$U$1591,10,FALSE)),"",IF(ISERROR(VLOOKUP(TRIM(B376),ALL!$B$1:$U$1591,10,FALSE))," ",VLOOKUP(TRIM(B376),ALL!$B$1:$U$1591,10,FALSE)))</f>
        <v/>
      </c>
      <c r="N376">
        <f>17+7.5</f>
        <v>24.5</v>
      </c>
      <c r="O376"/>
      <c r="P376"/>
      <c r="Q376"/>
      <c r="R376"/>
      <c r="S376"/>
      <c r="AA376"/>
      <c r="AB376"/>
    </row>
    <row r="377" spans="1:28">
      <c r="A377" s="52" t="str">
        <f>IF(ISERROR(VLOOKUP(TRIM(B377),ALL!$B$1:$T$1591,3,FALSE)),"(unc)",VLOOKUP(TRIM(B377),ALL!$B$1:$T$1591,3,FALSE))</f>
        <v>RE $</v>
      </c>
      <c r="B377" s="215" t="s">
        <v>7528</v>
      </c>
      <c r="C377" s="11" t="s">
        <v>4321</v>
      </c>
      <c r="D377" s="85">
        <f>VLOOKUP(TRIM(B377),BirthdateDraft!$B$1:$O$5859,2,FALSE)</f>
        <v>32624</v>
      </c>
      <c r="E377" s="86" t="str">
        <f>VLOOKUP(TRIM(B377),BirthdateDraft!$B$1:$O$9859,3,FALSE)</f>
        <v>12/1 (18)</v>
      </c>
      <c r="F377" s="52" t="str">
        <f>IF(ISERROR(VLOOKUP(TRIM(B377),ALL!$B$1:$T$1591,2,FALSE)),"",IF(ISERROR(VLOOKUP(TRIM(B377),ALL!$B$1:$T$1591,2,FALSE))," ",VLOOKUP(TRIM(B377),ALL!$B$1:$T$1591,2,FALSE)))</f>
        <v>LAA</v>
      </c>
      <c r="G377" s="52" t="str">
        <f>IF(ISBLANK(VLOOKUP(TRIM(B377),ALL!$B$1:$U$1591,4,FALSE)),"",IF(ISERROR(VLOOKUP(TRIM(B377),ALL!$B$1:$U$1591,4,FALSE))," ",VLOOKUP(TRIM(B377),ALL!$B$1:$U$1591,4,FALSE)))</f>
        <v>4</v>
      </c>
      <c r="H377" s="52" t="str">
        <f>IF(ISBLANK(VLOOKUP(TRIM(B377),ALL!$B$1:$U$1591,5,FALSE)),"",IF(ISERROR(VLOOKUP(TRIM(B377),ALL!$B$1:$U$1591,5,FALSE))," ",VLOOKUP(TRIM(B377),ALL!$B$1:$U$1591,5,FALSE)))</f>
        <v/>
      </c>
      <c r="I377" s="52">
        <f>IF(ISBLANK(VLOOKUP(TRIM(B377),ALL!$B$1:$U$1591,6,FALSE)),"",IF(ISERROR(VLOOKUP(TRIM(B377),ALL!$B$1:$U$1591,6,FALSE))," ", VLOOKUP(TRIM(B377),ALL!$B$1:$U$1591,6,FALSE)))</f>
        <v>8</v>
      </c>
      <c r="J377" s="52" t="str">
        <f>IF(ISBLANK(VLOOKUP(TRIM(B377),ALL!$B$1:$U$1591,7,FALSE)),"",IF(ISERROR(VLOOKUP(TRIM(B377),ALL!$B$1:$U$1591,7,FALSE))," ",VLOOKUP(TRIM(B377),ALL!$B$1:$U$1591,7,FALSE)))</f>
        <v/>
      </c>
      <c r="K377" s="52" t="str">
        <f>IF(ISBLANK(VLOOKUP(TRIM(B377),ALL!$B$1:$U$1591,8,FALSE)),"",IF(ISERROR(VLOOKUP(TRIM(B377),ALL!$B$1:$U$1591,8,FALSE))," ",VLOOKUP(TRIM(B377),ALL!$B$1:$U$1591,8,FALSE)))</f>
        <v/>
      </c>
      <c r="L377" s="52" t="str">
        <f>IF(ISBLANK(VLOOKUP(TRIM(B377),ALL!$B$1:$U$1591,9,FALSE)),"",IF(ISERROR(VLOOKUP(TRIM(B377),ALL!$B$1:$U$1591,9,FALSE))," ",VLOOKUP(TRIM(B377),ALL!$B$1:$U$1591,9,FALSE)))</f>
        <v/>
      </c>
      <c r="M377" s="52" t="str">
        <f>IF(ISBLANK(VLOOKUP(TRIM(B377),ALL!$B$1:$U$1591,10,FALSE)),"",IF(ISERROR(VLOOKUP(TRIM(B377),ALL!$B$1:$U$1591,10,FALSE))," ",VLOOKUP(TRIM(B377),ALL!$B$1:$U$1591,10,FALSE)))</f>
        <v/>
      </c>
      <c r="N377"/>
      <c r="O377"/>
      <c r="P377"/>
      <c r="Q377"/>
      <c r="R377"/>
      <c r="S377"/>
      <c r="AA377"/>
      <c r="AB377"/>
    </row>
    <row r="378" spans="1:28">
      <c r="A378" s="52" t="str">
        <f>IF(ISERROR(VLOOKUP(TRIM(B378),ALL!$B$1:$T$1591,3,FALSE)),"(unc)",VLOOKUP(TRIM(B378),ALL!$B$1:$T$1591,3,FALSE))</f>
        <v>End $</v>
      </c>
      <c r="B378" s="215" t="s">
        <v>5908</v>
      </c>
      <c r="C378" s="11" t="s">
        <v>4321</v>
      </c>
      <c r="D378" s="85">
        <f>VLOOKUP(TRIM(B378),BirthdateDraft!$B$1:$O$5859,2,FALSE)</f>
        <v>31364</v>
      </c>
      <c r="E378" s="86" t="str">
        <f>VLOOKUP(TRIM(B378),BirthdateDraft!$B$1:$O$9859,3,FALSE)</f>
        <v>09/FA</v>
      </c>
      <c r="F378" s="52" t="str">
        <f>IF(ISERROR(VLOOKUP(TRIM(B378),ALL!$B$1:$T$1591,2,FALSE)),"",IF(ISERROR(VLOOKUP(TRIM(B378),ALL!$B$1:$T$1591,2,FALSE))," ",VLOOKUP(TRIM(B378),ALL!$B$1:$T$1591,2,FALSE)))</f>
        <v>DAN</v>
      </c>
      <c r="G378" s="52" t="str">
        <f>IF(ISBLANK(VLOOKUP(TRIM(B378),ALL!$B$1:$U$1591,4,FALSE)),"",IF(ISERROR(VLOOKUP(TRIM(B378),ALL!$B$1:$U$1591,4,FALSE))," ",VLOOKUP(TRIM(B378),ALL!$B$1:$U$1591,4,FALSE)))</f>
        <v>4</v>
      </c>
      <c r="H378" s="52" t="str">
        <f>IF(ISBLANK(VLOOKUP(TRIM(B378),ALL!$B$1:$U$1591,5,FALSE)),"",IF(ISERROR(VLOOKUP(TRIM(B378),ALL!$B$1:$U$1591,5,FALSE))," ",VLOOKUP(TRIM(B378),ALL!$B$1:$U$1591,5,FALSE)))</f>
        <v/>
      </c>
      <c r="I378" s="52">
        <f>IF(ISBLANK(VLOOKUP(TRIM(B378),ALL!$B$1:$U$1591,6,FALSE)),"",IF(ISERROR(VLOOKUP(TRIM(B378),ALL!$B$1:$U$1591,6,FALSE))," ", VLOOKUP(TRIM(B378),ALL!$B$1:$U$1591,6,FALSE)))</f>
        <v>8</v>
      </c>
      <c r="J378" s="52" t="str">
        <f>IF(ISBLANK(VLOOKUP(TRIM(B378),ALL!$B$1:$U$1591,7,FALSE)),"",IF(ISERROR(VLOOKUP(TRIM(B378),ALL!$B$1:$U$1591,7,FALSE))," ",VLOOKUP(TRIM(B378),ALL!$B$1:$U$1591,7,FALSE)))</f>
        <v/>
      </c>
      <c r="K378" s="52" t="str">
        <f>IF(ISBLANK(VLOOKUP(TRIM(B378),ALL!$B$1:$U$1591,8,FALSE)),"",IF(ISERROR(VLOOKUP(TRIM(B378),ALL!$B$1:$U$1591,8,FALSE))," ",VLOOKUP(TRIM(B378),ALL!$B$1:$U$1591,8,FALSE)))</f>
        <v/>
      </c>
      <c r="L378" s="52" t="str">
        <f>IF(ISBLANK(VLOOKUP(TRIM(B378),ALL!$B$1:$U$1591,9,FALSE)),"",IF(ISERROR(VLOOKUP(TRIM(B378),ALL!$B$1:$U$1591,9,FALSE))," ",VLOOKUP(TRIM(B378),ALL!$B$1:$U$1591,9,FALSE)))</f>
        <v/>
      </c>
      <c r="M378" s="52" t="str">
        <f>IF(ISBLANK(VLOOKUP(TRIM(B378),ALL!$B$1:$U$1591,10,FALSE)),"",IF(ISERROR(VLOOKUP(TRIM(B378),ALL!$B$1:$U$1591,10,FALSE))," ",VLOOKUP(TRIM(B378),ALL!$B$1:$U$1591,10,FALSE)))</f>
        <v/>
      </c>
      <c r="N378"/>
      <c r="O378"/>
      <c r="P378"/>
      <c r="Q378"/>
      <c r="R378"/>
      <c r="S378"/>
      <c r="AA378"/>
      <c r="AB378"/>
    </row>
    <row r="379" spans="1:28">
      <c r="A379" s="52" t="str">
        <f>IF(ISERROR(VLOOKUP(TRIM(B379),ALL!$B$1:$T$1591,3,FALSE)),"(unc)",VLOOKUP(TRIM(B379),ALL!$B$1:$T$1591,3,FALSE))</f>
        <v>LDT $</v>
      </c>
      <c r="B379" s="215" t="s">
        <v>5143</v>
      </c>
      <c r="C379" s="11" t="s">
        <v>3764</v>
      </c>
      <c r="D379" s="85">
        <f>VLOOKUP(TRIM(B379),BirthdateDraft!$B$1:$O$5859,2,FALSE)</f>
        <v>34367</v>
      </c>
      <c r="E379" s="86" t="str">
        <f>VLOOKUP(TRIM(B379),BirthdateDraft!$B$1:$O$9859,3,FALSE)</f>
        <v>15/1 (32)</v>
      </c>
      <c r="F379" s="52" t="str">
        <f>IF(ISERROR(VLOOKUP(TRIM(B379),ALL!$B$1:$T$1591,2,FALSE)),"",IF(ISERROR(VLOOKUP(TRIM(B379),ALL!$B$1:$T$1591,2,FALSE))," ",VLOOKUP(TRIM(B379),ALL!$B$1:$T$1591,2,FALSE)))</f>
        <v>NON</v>
      </c>
      <c r="G379" s="52" t="str">
        <f>IF(ISBLANK(VLOOKUP(TRIM(B379),ALL!$B$1:$U$1591,4,FALSE)),"",IF(ISERROR(VLOOKUP(TRIM(B379),ALL!$B$1:$U$1591,4,FALSE))," ",VLOOKUP(TRIM(B379),ALL!$B$1:$U$1591,4,FALSE)))</f>
        <v>4</v>
      </c>
      <c r="H379" s="52" t="str">
        <f>IF(ISBLANK(VLOOKUP(TRIM(B379),ALL!$B$1:$U$1591,5,FALSE)),"",IF(ISERROR(VLOOKUP(TRIM(B379),ALL!$B$1:$U$1591,5,FALSE))," ",VLOOKUP(TRIM(B379),ALL!$B$1:$U$1591,5,FALSE)))</f>
        <v/>
      </c>
      <c r="I379" s="52">
        <f>IF(ISBLANK(VLOOKUP(TRIM(B379),ALL!$B$1:$U$1591,6,FALSE)),"",IF(ISERROR(VLOOKUP(TRIM(B379),ALL!$B$1:$U$1591,6,FALSE))," ", VLOOKUP(TRIM(B379),ALL!$B$1:$U$1591,6,FALSE)))</f>
        <v>2</v>
      </c>
      <c r="J379" s="52" t="str">
        <f>IF(ISBLANK(VLOOKUP(TRIM(B379),ALL!$B$1:$U$1591,7,FALSE)),"",IF(ISERROR(VLOOKUP(TRIM(B379),ALL!$B$1:$U$1591,7,FALSE))," ",VLOOKUP(TRIM(B379),ALL!$B$1:$U$1591,7,FALSE)))</f>
        <v/>
      </c>
      <c r="K379" s="52" t="str">
        <f>IF(ISBLANK(VLOOKUP(TRIM(B379),ALL!$B$1:$U$1591,8,FALSE)),"",IF(ISERROR(VLOOKUP(TRIM(B379),ALL!$B$1:$U$1591,8,FALSE))," ",VLOOKUP(TRIM(B379),ALL!$B$1:$U$1591,8,FALSE)))</f>
        <v/>
      </c>
      <c r="L379" s="52" t="str">
        <f>IF(ISBLANK(VLOOKUP(TRIM(B379),ALL!$B$1:$U$1591,9,FALSE)),"",IF(ISERROR(VLOOKUP(TRIM(B379),ALL!$B$1:$U$1591,9,FALSE))," ",VLOOKUP(TRIM(B379),ALL!$B$1:$U$1591,9,FALSE)))</f>
        <v/>
      </c>
      <c r="M379" s="52" t="str">
        <f>IF(ISBLANK(VLOOKUP(TRIM(B379),ALL!$B$1:$U$1591,10,FALSE)),"",IF(ISERROR(VLOOKUP(TRIM(B379),ALL!$B$1:$U$1591,10,FALSE))," ",VLOOKUP(TRIM(B379),ALL!$B$1:$U$1591,10,FALSE)))</f>
        <v/>
      </c>
      <c r="N379"/>
      <c r="O379"/>
      <c r="P379"/>
      <c r="Q379"/>
      <c r="R379"/>
      <c r="S379"/>
      <c r="AA379"/>
      <c r="AB379"/>
    </row>
    <row r="380" spans="1:28" ht="15">
      <c r="A380" s="52" t="str">
        <f>IF(ISERROR(VLOOKUP(TRIM(B380),ALL!$B$1:$T$1591,3,FALSE)),"(unc)",VLOOKUP(TRIM(B380),ALL!$B$1:$T$1591,3,FALSE))</f>
        <v>DT $</v>
      </c>
      <c r="B380" s="449" t="s">
        <v>7467</v>
      </c>
      <c r="C380" s="11" t="s">
        <v>3764</v>
      </c>
      <c r="D380" s="85">
        <f>VLOOKUP(TRIM(B380),BirthdateDraft!$B$1:$O$5859,2,FALSE)</f>
        <v>35776</v>
      </c>
      <c r="E380" s="86" t="str">
        <f>VLOOKUP(TRIM(B380),BirthdateDraft!$B$1:$O$9859,3,FALSE)</f>
        <v>19/1 (9)</v>
      </c>
      <c r="F380" s="52" t="str">
        <f>IF(ISERROR(VLOOKUP(TRIM(B380),ALL!$B$1:$T$1591,2,FALSE)),"",IF(ISERROR(VLOOKUP(TRIM(B380),ALL!$B$1:$T$1591,2,FALSE))," ",VLOOKUP(TRIM(B380),ALL!$B$1:$T$1591,2,FALSE)))</f>
        <v>BFA</v>
      </c>
      <c r="G380" s="52" t="str">
        <f>IF(ISBLANK(VLOOKUP(TRIM(B380),ALL!$B$1:$U$1591,4,FALSE)),"",IF(ISERROR(VLOOKUP(TRIM(B380),ALL!$B$1:$U$1591,4,FALSE))," ",VLOOKUP(TRIM(B380),ALL!$B$1:$U$1591,4,FALSE)))</f>
        <v>0</v>
      </c>
      <c r="H380" s="52" t="str">
        <f>IF(ISBLANK(VLOOKUP(TRIM(B380),ALL!$B$1:$U$1591,5,FALSE)),"",IF(ISERROR(VLOOKUP(TRIM(B380),ALL!$B$1:$U$1591,5,FALSE))," ",VLOOKUP(TRIM(B380),ALL!$B$1:$U$1591,5,FALSE)))</f>
        <v/>
      </c>
      <c r="I380" s="52">
        <f>IF(ISBLANK(VLOOKUP(TRIM(B380),ALL!$B$1:$U$1591,6,FALSE)),"",IF(ISERROR(VLOOKUP(TRIM(B380),ALL!$B$1:$U$1591,6,FALSE))," ", VLOOKUP(TRIM(B380),ALL!$B$1:$U$1591,6,FALSE)))</f>
        <v>6</v>
      </c>
      <c r="J380" s="52" t="str">
        <f>IF(ISBLANK(VLOOKUP(TRIM(B380),ALL!$B$1:$U$1591,7,FALSE)),"",IF(ISERROR(VLOOKUP(TRIM(B380),ALL!$B$1:$U$1591,7,FALSE))," ",VLOOKUP(TRIM(B380),ALL!$B$1:$U$1591,7,FALSE)))</f>
        <v/>
      </c>
      <c r="K380" s="52"/>
      <c r="L380" s="52"/>
      <c r="M380" s="52"/>
      <c r="N380"/>
      <c r="O380"/>
      <c r="P380"/>
      <c r="Q380"/>
      <c r="R380"/>
      <c r="S380"/>
      <c r="AA380"/>
      <c r="AB380"/>
    </row>
    <row r="381" spans="1:28">
      <c r="A381" s="52" t="str">
        <f>IF(ISERROR(VLOOKUP(TRIM(B381),ALL!$B$1:$T$1591,3,FALSE)),"(unc)",VLOOKUP(TRIM(B381),ALL!$B$1:$T$1591,3,FALSE))</f>
        <v>LE $</v>
      </c>
      <c r="B381" s="215" t="s">
        <v>5610</v>
      </c>
      <c r="C381" s="11" t="s">
        <v>3764</v>
      </c>
      <c r="D381" s="85">
        <f>VLOOKUP(TRIM(B381),BirthdateDraft!$B$1:$O$5859,2,FALSE)</f>
        <v>34264</v>
      </c>
      <c r="E381" s="86" t="str">
        <f>VLOOKUP(TRIM(B381),BirthdateDraft!$B$1:$O$9859,3,FALSE)</f>
        <v>16/3</v>
      </c>
      <c r="F381" s="52" t="str">
        <f>IF(ISERROR(VLOOKUP(TRIM(B381),ALL!$B$1:$T$1591,2,FALSE)),"",IF(ISERROR(VLOOKUP(TRIM(B381),ALL!$B$1:$T$1591,2,FALSE))," ",VLOOKUP(TRIM(B381),ALL!$B$1:$T$1591,2,FALSE)))</f>
        <v>ARN</v>
      </c>
      <c r="G381" s="52" t="str">
        <f>IF(ISBLANK(VLOOKUP(TRIM(B381),ALL!$B$1:$U$1591,4,FALSE)),"",IF(ISERROR(VLOOKUP(TRIM(B381),ALL!$B$1:$U$1591,4,FALSE))," ",VLOOKUP(TRIM(B381),ALL!$B$1:$U$1591,4,FALSE)))</f>
        <v>0</v>
      </c>
      <c r="H381" s="52" t="str">
        <f>IF(ISBLANK(VLOOKUP(TRIM(B381),ALL!$B$1:$U$1591,5,FALSE)),"",IF(ISERROR(VLOOKUP(TRIM(B381),ALL!$B$1:$U$1591,5,FALSE))," ",VLOOKUP(TRIM(B381),ALL!$B$1:$U$1591,5,FALSE)))</f>
        <v/>
      </c>
      <c r="I381" s="52">
        <f>IF(ISBLANK(VLOOKUP(TRIM(B381),ALL!$B$1:$U$1591,6,FALSE)),"",IF(ISERROR(VLOOKUP(TRIM(B381),ALL!$B$1:$U$1591,6,FALSE))," ", VLOOKUP(TRIM(B381),ALL!$B$1:$U$1591,6,FALSE)))</f>
        <v>2</v>
      </c>
      <c r="J381" s="52" t="str">
        <f>IF(ISBLANK(VLOOKUP(TRIM(B381),ALL!$B$1:$U$1591,7,FALSE)),"",IF(ISERROR(VLOOKUP(TRIM(B381),ALL!$B$1:$U$1591,7,FALSE))," ",VLOOKUP(TRIM(B381),ALL!$B$1:$U$1591,7,FALSE)))</f>
        <v/>
      </c>
      <c r="K381" s="52" t="str">
        <f>IF(ISBLANK(VLOOKUP(TRIM(B381),ALL!$B$1:$U$1591,8,FALSE)),"",IF(ISERROR(VLOOKUP(TRIM(B381),ALL!$B$1:$U$1591,8,FALSE))," ",VLOOKUP(TRIM(B381),ALL!$B$1:$U$1591,8,FALSE)))</f>
        <v/>
      </c>
      <c r="L381" s="52"/>
      <c r="M381" s="52"/>
      <c r="N381"/>
      <c r="O381"/>
      <c r="P381"/>
      <c r="Q381"/>
      <c r="R381"/>
      <c r="S381"/>
      <c r="AA381"/>
      <c r="AB381"/>
    </row>
    <row r="382" spans="1:28">
      <c r="A382" s="52" t="str">
        <f>IF(ISERROR(VLOOKUP(TRIM(B382),ALL!$B$1:$T$1591,3,FALSE)),"(unc)",VLOOKUP(TRIM(B382),ALL!$B$1:$T$1591,3,FALSE))</f>
        <v>End $ DT $</v>
      </c>
      <c r="B382" s="215" t="s">
        <v>6829</v>
      </c>
      <c r="C382" s="11" t="s">
        <v>3764</v>
      </c>
      <c r="D382" s="85">
        <f>VLOOKUP(TRIM(B382),BirthdateDraft!$B$1:$O$5859,2,FALSE)</f>
        <v>34900</v>
      </c>
      <c r="E382" s="86" t="str">
        <f>VLOOKUP(TRIM(B382),BirthdateDraft!$B$1:$O$9859,3,FALSE)</f>
        <v>18/5</v>
      </c>
      <c r="F382" s="52" t="str">
        <f>IF(ISERROR(VLOOKUP(TRIM(B382),ALL!$B$1:$T$1591,2,FALSE)),"",IF(ISERROR(VLOOKUP(TRIM(B382),ALL!$B$1:$T$1591,2,FALSE))," ",VLOOKUP(TRIM(B382),ALL!$B$1:$T$1591,2,FALSE)))</f>
        <v>SEN</v>
      </c>
      <c r="G382" s="52" t="str">
        <f>IF(ISBLANK(VLOOKUP(TRIM(B382),ALL!$B$1:$U$1591,4,FALSE)),"",IF(ISERROR(VLOOKUP(TRIM(B382),ALL!$B$1:$U$1591,4,FALSE))," ",VLOOKUP(TRIM(B382),ALL!$B$1:$U$1591,4,FALSE)))</f>
        <v>0</v>
      </c>
      <c r="H382" s="52" t="str">
        <f>IF(ISBLANK(VLOOKUP(TRIM(B382),ALL!$B$1:$U$1591,5,FALSE)),"",IF(ISERROR(VLOOKUP(TRIM(B382),ALL!$B$1:$U$1591,5,FALSE))," ",VLOOKUP(TRIM(B382),ALL!$B$1:$U$1591,5,FALSE)))</f>
        <v>0</v>
      </c>
      <c r="I382" s="52">
        <f>IF(ISBLANK(VLOOKUP(TRIM(B382),ALL!$B$1:$U$1591,6,FALSE)),"",IF(ISERROR(VLOOKUP(TRIM(B382),ALL!$B$1:$U$1591,6,FALSE))," ", VLOOKUP(TRIM(B382),ALL!$B$1:$U$1591,6,FALSE)))</f>
        <v>0</v>
      </c>
      <c r="J382" s="52"/>
      <c r="K382" s="52"/>
      <c r="L382" s="52" t="str">
        <f>IF(ISBLANK(VLOOKUP(TRIM(B382),ALL!$B$1:$U$1591,9,FALSE)),"",IF(ISERROR(VLOOKUP(TRIM(B382),ALL!$B$1:$U$1591,9,FALSE))," ",VLOOKUP(TRIM(B382),ALL!$B$1:$U$1591,9,FALSE)))</f>
        <v/>
      </c>
      <c r="M382" s="52" t="str">
        <f>IF(ISBLANK(VLOOKUP(TRIM(B382),ALL!$B$1:$U$1591,10,FALSE)),"",IF(ISERROR(VLOOKUP(TRIM(B382),ALL!$B$1:$U$1591,10,FALSE))," ",VLOOKUP(TRIM(B382),ALL!$B$1:$U$1591,10,FALSE)))</f>
        <v/>
      </c>
      <c r="N382"/>
      <c r="O382"/>
      <c r="P382"/>
      <c r="Q382"/>
      <c r="R382"/>
      <c r="S382"/>
      <c r="AA382"/>
      <c r="AB382"/>
    </row>
    <row r="383" spans="1:28">
      <c r="A383" s="52" t="str">
        <f>IF(ISERROR(VLOOKUP(TRIM(B383),ALL!$B$1:$T$1591,3,FALSE)),"(unc)",VLOOKUP(TRIM(B383),ALL!$B$1:$T$1591,3,FALSE))</f>
        <v>DT $</v>
      </c>
      <c r="B383" s="215" t="s">
        <v>5105</v>
      </c>
      <c r="C383" s="11" t="s">
        <v>3764</v>
      </c>
      <c r="D383" s="85">
        <f>VLOOKUP(TRIM(B383),BirthdateDraft!$B$1:$O$5859,2,FALSE)</f>
        <v>33665</v>
      </c>
      <c r="E383" s="86" t="str">
        <f>VLOOKUP(TRIM(B383),BirthdateDraft!$B$1:$O$9859,3,FALSE)</f>
        <v>15/3</v>
      </c>
      <c r="F383" s="52" t="str">
        <f>IF(ISERROR(VLOOKUP(TRIM(B383),ALL!$B$1:$T$1591,2,FALSE)),"",IF(ISERROR(VLOOKUP(TRIM(B383),ALL!$B$1:$T$1591,2,FALSE))," ",VLOOKUP(TRIM(B383),ALL!$B$1:$T$1591,2,FALSE)))</f>
        <v>JXA</v>
      </c>
      <c r="G383" s="52" t="str">
        <f>IF(ISBLANK(VLOOKUP(TRIM(B383),ALL!$B$1:$U$1591,4,FALSE)),"",IF(ISERROR(VLOOKUP(TRIM(B383),ALL!$B$1:$U$1591,4,FALSE))," ",VLOOKUP(TRIM(B383),ALL!$B$1:$U$1591,4,FALSE)))</f>
        <v>0</v>
      </c>
      <c r="H383" s="52" t="str">
        <f>IF(ISBLANK(VLOOKUP(TRIM(B383),ALL!$B$1:$U$1591,5,FALSE)),"",IF(ISERROR(VLOOKUP(TRIM(B383),ALL!$B$1:$U$1591,5,FALSE))," ",VLOOKUP(TRIM(B383),ALL!$B$1:$U$1591,5,FALSE)))</f>
        <v/>
      </c>
      <c r="I383" s="52">
        <f>IF(ISBLANK(VLOOKUP(TRIM(B383),ALL!$B$1:$U$1591,6,FALSE)),"",IF(ISERROR(VLOOKUP(TRIM(B383),ALL!$B$1:$U$1591,6,FALSE))," ", VLOOKUP(TRIM(B383),ALL!$B$1:$U$1591,6,FALSE)))</f>
        <v>0</v>
      </c>
      <c r="J383" s="52" t="str">
        <f>IF(ISBLANK(VLOOKUP(TRIM(B383),ALL!$B$1:$U$1591,7,FALSE)),"",IF(ISERROR(VLOOKUP(TRIM(B383),ALL!$B$1:$U$1591,7,FALSE))," ",VLOOKUP(TRIM(B383),ALL!$B$1:$U$1591,7,FALSE)))</f>
        <v/>
      </c>
      <c r="K383" s="52" t="str">
        <f>IF(ISBLANK(VLOOKUP(TRIM(B383),ALL!$B$1:$U$1591,8,FALSE)),"",IF(ISERROR(VLOOKUP(TRIM(B383),ALL!$B$1:$U$1591,8,FALSE))," ",VLOOKUP(TRIM(B383),ALL!$B$1:$U$1591,8,FALSE)))</f>
        <v/>
      </c>
      <c r="L383" s="52" t="str">
        <f>IF(ISBLANK(VLOOKUP(TRIM(B383),ALL!$B$1:$U$1591,9,FALSE)),"",IF(ISERROR(VLOOKUP(TRIM(B383),ALL!$B$1:$U$1591,9,FALSE))," ",VLOOKUP(TRIM(B383),ALL!$B$1:$U$1591,9,FALSE)))</f>
        <v/>
      </c>
      <c r="M383" s="52" t="str">
        <f>IF(ISBLANK(VLOOKUP(TRIM(B383),ALL!$B$1:$U$1591,10,FALSE)),"",IF(ISERROR(VLOOKUP(TRIM(B383),ALL!$B$1:$U$1591,10,FALSE))," ",VLOOKUP(TRIM(B383),ALL!$B$1:$U$1591,10,FALSE)))</f>
        <v/>
      </c>
      <c r="N383"/>
      <c r="O383"/>
      <c r="P383"/>
      <c r="Q383"/>
      <c r="R383"/>
      <c r="S383"/>
      <c r="AA383"/>
      <c r="AB383"/>
    </row>
    <row r="384" spans="1:28">
      <c r="A384" s="52"/>
      <c r="B384" s="215"/>
      <c r="C384" s="11"/>
      <c r="D384" s="85"/>
      <c r="E384" s="86"/>
      <c r="F384" s="52"/>
      <c r="G384" s="52"/>
      <c r="H384" s="52"/>
      <c r="I384" s="52"/>
      <c r="J384" s="52"/>
      <c r="K384" s="52"/>
      <c r="L384" s="52"/>
      <c r="M384" s="52"/>
      <c r="N384"/>
      <c r="O384"/>
      <c r="P384"/>
      <c r="Q384"/>
      <c r="R384"/>
      <c r="S384"/>
      <c r="AA384"/>
      <c r="AB384"/>
    </row>
    <row r="385" spans="1:28">
      <c r="A385" s="52" t="str">
        <f>IF(ISERROR(VLOOKUP(TRIM(B385),ALL!$B$1:$T$1591,3,FALSE)),"(unc)",VLOOKUP(TRIM(B385),ALL!$B$1:$T$1591,3,FALSE))</f>
        <v>LOLB</v>
      </c>
      <c r="B385" s="215" t="s">
        <v>5629</v>
      </c>
      <c r="C385" s="11" t="s">
        <v>3764</v>
      </c>
      <c r="D385" s="85">
        <f>VLOOKUP(TRIM(B385),BirthdateDraft!$B$1:$O$5859,2,FALSE)</f>
        <v>33831</v>
      </c>
      <c r="E385" s="86" t="str">
        <f>VLOOKUP(TRIM(B385),BirthdateDraft!$B$1:$O$9859,3,FALSE)</f>
        <v>16/5</v>
      </c>
      <c r="F385" s="52" t="str">
        <f>IF(ISERROR(VLOOKUP(TRIM(B385),ALL!$B$1:$T$1591,2,FALSE)),"",IF(ISERROR(VLOOKUP(TRIM(B385),ALL!$B$1:$T$1591,2,FALSE))," ",VLOOKUP(TRIM(B385),ALL!$B$1:$T$1591,2,FALSE)))</f>
        <v>BAA</v>
      </c>
      <c r="G385" s="52" t="str">
        <f>IF(ISBLANK(VLOOKUP(TRIM(B385),ALL!$B$1:$U$1591,4,FALSE)),"",IF(ISERROR(VLOOKUP(TRIM(B385),ALL!$B$1:$U$1591,4,FALSE))," ",VLOOKUP(TRIM(B385),ALL!$B$1:$U$1591,4,FALSE)))</f>
        <v>4-6</v>
      </c>
      <c r="H385" s="52" t="str">
        <f>IF(ISBLANK(VLOOKUP(TRIM(B385),ALL!$B$1:$U$1591,5,FALSE)),"",IF(ISERROR(VLOOKUP(TRIM(B385),ALL!$B$1:$U$1591,5,FALSE))," ",VLOOKUP(TRIM(B385),ALL!$B$1:$U$1591,5,FALSE)))</f>
        <v/>
      </c>
      <c r="I385" s="52">
        <f>IF(ISBLANK(VLOOKUP(TRIM(B385),ALL!$B$1:$U$1591,6,FALSE)),"",IF(ISERROR(VLOOKUP(TRIM(B385),ALL!$B$1:$U$1591,6,FALSE))," ", VLOOKUP(TRIM(B385),ALL!$B$1:$U$1591,6,FALSE)))</f>
        <v>12</v>
      </c>
      <c r="J385" s="52">
        <f>IF(ISBLANK(VLOOKUP(TRIM(B385),ALL!$B$1:$U$1591,7,FALSE)),"",IF(ISERROR(VLOOKUP(TRIM(B385),ALL!$B$1:$U$1591,7,FALSE))," ",VLOOKUP(TRIM(B385),ALL!$B$1:$U$1591,7,FALSE)))</f>
        <v>1</v>
      </c>
      <c r="K385" s="52" t="str">
        <f>IF(ISBLANK(VLOOKUP(TRIM(B385),ALL!$B$1:$U$1591,8,FALSE)),"",IF(ISERROR(VLOOKUP(TRIM(B385),ALL!$B$1:$U$1591,8,FALSE))," ",VLOOKUP(TRIM(B385),ALL!$B$1:$U$1591,8,FALSE)))</f>
        <v/>
      </c>
      <c r="L385" s="52" t="str">
        <f>IF(ISBLANK(VLOOKUP(TRIM(B385),ALL!$B$1:$U$1591,9,FALSE)),"",IF(ISERROR(VLOOKUP(TRIM(B385),ALL!$B$1:$U$1591,9,FALSE))," ",VLOOKUP(TRIM(B385),ALL!$B$1:$U$1591,9,FALSE)))</f>
        <v/>
      </c>
      <c r="M385" s="52"/>
      <c r="N385"/>
      <c r="O385"/>
      <c r="P385"/>
      <c r="Q385"/>
      <c r="R385"/>
      <c r="S385"/>
      <c r="AA385"/>
      <c r="AB385"/>
    </row>
    <row r="386" spans="1:28">
      <c r="A386" s="52" t="str">
        <f>IF(ISERROR(VLOOKUP(TRIM(B386),ALL!$B$1:$T$1591,3,FALSE)),"(unc)",VLOOKUP(TRIM(B386),ALL!$B$1:$T$1591,3,FALSE))</f>
        <v>LLB</v>
      </c>
      <c r="B386" s="215" t="s">
        <v>4457</v>
      </c>
      <c r="C386" s="11" t="s">
        <v>3764</v>
      </c>
      <c r="D386" s="85">
        <f>VLOOKUP(TRIM(B386),BirthdateDraft!$B$1:$O$5859,2,FALSE)</f>
        <v>33681</v>
      </c>
      <c r="E386" s="86" t="str">
        <f>VLOOKUP(TRIM(B386),BirthdateDraft!$B$1:$O$9859,3,FALSE)</f>
        <v>14/1 (9)</v>
      </c>
      <c r="F386" s="52" t="str">
        <f>IF(ISERROR(VLOOKUP(TRIM(B386),ALL!$B$1:$T$1591,2,FALSE)),"",IF(ISERROR(VLOOKUP(TRIM(B386),ALL!$B$1:$T$1591,2,FALSE))," ",VLOOKUP(TRIM(B386),ALL!$B$1:$T$1591,2,FALSE)))</f>
        <v>MIN</v>
      </c>
      <c r="G386" s="52" t="str">
        <f>IF(ISBLANK(VLOOKUP(TRIM(B386),ALL!$B$1:$U$1591,4,FALSE)),"",IF(ISERROR(VLOOKUP(TRIM(B386),ALL!$B$1:$U$1591,4,FALSE))," ",VLOOKUP(TRIM(B386),ALL!$B$1:$U$1591,4,FALSE)))</f>
        <v>4-4</v>
      </c>
      <c r="H386" s="52" t="str">
        <f>IF(ISBLANK(VLOOKUP(TRIM(B386),ALL!$B$1:$U$1591,5,FALSE)),"",IF(ISERROR(VLOOKUP(TRIM(B386),ALL!$B$1:$U$1591,5,FALSE))," ",VLOOKUP(TRIM(B386),ALL!$B$1:$U$1591,5,FALSE)))</f>
        <v/>
      </c>
      <c r="I386" s="52">
        <f>IF(ISBLANK(VLOOKUP(TRIM(B386),ALL!$B$1:$U$1591,6,FALSE)),"",IF(ISERROR(VLOOKUP(TRIM(B386),ALL!$B$1:$U$1591,6,FALSE))," ", VLOOKUP(TRIM(B386),ALL!$B$1:$U$1591,6,FALSE)))</f>
        <v>3</v>
      </c>
      <c r="J386" s="52" t="str">
        <f>IF(ISBLANK(VLOOKUP(TRIM(B386),ALL!$B$1:$U$1591,7,FALSE)),"",IF(ISERROR(VLOOKUP(TRIM(B386),ALL!$B$1:$U$1591,7,FALSE))," ",VLOOKUP(TRIM(B386),ALL!$B$1:$U$1591,7,FALSE)))</f>
        <v/>
      </c>
      <c r="K386" s="52" t="str">
        <f>IF(ISBLANK(VLOOKUP(TRIM(B386),ALL!$B$1:$U$1591,8,FALSE)),"",IF(ISERROR(VLOOKUP(TRIM(B386),ALL!$B$1:$U$1591,8,FALSE))," ",VLOOKUP(TRIM(B386),ALL!$B$1:$U$1591,8,FALSE)))</f>
        <v/>
      </c>
      <c r="L386" s="52" t="str">
        <f>IF(ISBLANK(VLOOKUP(TRIM(B386),ALL!$B$1:$U$1591,9,FALSE)),"",IF(ISERROR(VLOOKUP(TRIM(B386),ALL!$B$1:$U$1591,9,FALSE))," ",VLOOKUP(TRIM(B386),ALL!$B$1:$U$1591,9,FALSE)))</f>
        <v/>
      </c>
      <c r="M386" s="52" t="str">
        <f>IF(ISBLANK(VLOOKUP(TRIM(B386),ALL!$B$1:$U$1591,10,FALSE)),"",IF(ISERROR(VLOOKUP(TRIM(B386),ALL!$B$1:$U$1591,10,FALSE))," ",VLOOKUP(TRIM(B386),ALL!$B$1:$U$1591,10,FALSE)))</f>
        <v/>
      </c>
      <c r="N386"/>
      <c r="O386"/>
      <c r="P386"/>
      <c r="Q386"/>
      <c r="R386"/>
      <c r="S386"/>
      <c r="AA386"/>
      <c r="AB386"/>
    </row>
    <row r="387" spans="1:28">
      <c r="A387" s="52" t="str">
        <f>IF(ISERROR(VLOOKUP(TRIM(B387),ALL!$B$1:$T$1591,3,FALSE)),"(unc)",VLOOKUP(TRIM(B387),ALL!$B$1:$T$1591,3,FALSE))</f>
        <v>OLB</v>
      </c>
      <c r="B387" s="215" t="s">
        <v>5079</v>
      </c>
      <c r="C387" s="11" t="s">
        <v>3764</v>
      </c>
      <c r="D387" s="85">
        <f>VLOOKUP(TRIM(B387),BirthdateDraft!$B$1:$O$5859,2,FALSE)</f>
        <v>33364</v>
      </c>
      <c r="E387" s="86" t="str">
        <f>VLOOKUP(TRIM(B387),BirthdateDraft!$B$1:$O$9859,3,FALSE)</f>
        <v>14/FA</v>
      </c>
      <c r="F387" s="52" t="str">
        <f>IF(ISERROR(VLOOKUP(TRIM(B387),ALL!$B$1:$T$1591,2,FALSE)),"",IF(ISERROR(VLOOKUP(TRIM(B387),ALL!$B$1:$T$1591,2,FALSE))," ",VLOOKUP(TRIM(B387),ALL!$B$1:$T$1591,2,FALSE)))</f>
        <v>DAN</v>
      </c>
      <c r="G387" s="52" t="str">
        <f>IF(ISBLANK(VLOOKUP(TRIM(B387),ALL!$B$1:$U$1591,4,FALSE)),"",IF(ISERROR(VLOOKUP(TRIM(B387),ALL!$B$1:$U$1591,4,FALSE))," ",VLOOKUP(TRIM(B387),ALL!$B$1:$U$1591,4,FALSE)))</f>
        <v>4-0</v>
      </c>
      <c r="H387" s="52" t="str">
        <f>IF(ISBLANK(VLOOKUP(TRIM(B387),ALL!$B$1:$U$1591,5,FALSE)),"",IF(ISERROR(VLOOKUP(TRIM(B387),ALL!$B$1:$U$1591,5,FALSE))," ",VLOOKUP(TRIM(B387),ALL!$B$1:$U$1591,5,FALSE)))</f>
        <v/>
      </c>
      <c r="I387" s="52">
        <f>IF(ISBLANK(VLOOKUP(TRIM(B387),ALL!$B$1:$U$1591,6,FALSE)),"",IF(ISERROR(VLOOKUP(TRIM(B387),ALL!$B$1:$U$1591,6,FALSE))," ", VLOOKUP(TRIM(B387),ALL!$B$1:$U$1591,6,FALSE)))</f>
        <v>0</v>
      </c>
      <c r="J387" s="52" t="str">
        <f>IF(ISBLANK(VLOOKUP(TRIM(B387),ALL!$B$1:$U$1591,7,FALSE)),"",IF(ISERROR(VLOOKUP(TRIM(B387),ALL!$B$1:$U$1591,7,FALSE))," ",VLOOKUP(TRIM(B387),ALL!$B$1:$U$1591,7,FALSE)))</f>
        <v/>
      </c>
      <c r="K387" s="52" t="str">
        <f>IF(ISBLANK(VLOOKUP(TRIM(B387),ALL!$B$1:$U$1591,8,FALSE)),"",IF(ISERROR(VLOOKUP(TRIM(B387),ALL!$B$1:$U$1591,8,FALSE))," ",VLOOKUP(TRIM(B387),ALL!$B$1:$U$1591,8,FALSE)))</f>
        <v/>
      </c>
      <c r="L387" s="52" t="str">
        <f>IF(ISBLANK(VLOOKUP(TRIM(B387),ALL!$B$1:$U$1591,9,FALSE)),"",IF(ISERROR(VLOOKUP(TRIM(B387),ALL!$B$1:$U$1591,9,FALSE))," ",VLOOKUP(TRIM(B387),ALL!$B$1:$U$1591,9,FALSE)))</f>
        <v/>
      </c>
      <c r="M387" s="52" t="str">
        <f>IF(ISBLANK(VLOOKUP(TRIM(B387),ALL!$B$1:$U$1591,10,FALSE)),"",IF(ISERROR(VLOOKUP(TRIM(B387),ALL!$B$1:$U$1591,10,FALSE))," ",VLOOKUP(TRIM(B387),ALL!$B$1:$U$1591,10,FALSE)))</f>
        <v/>
      </c>
      <c r="N387"/>
      <c r="O387"/>
      <c r="P387"/>
      <c r="Q387"/>
      <c r="R387"/>
      <c r="S387"/>
      <c r="AA387"/>
      <c r="AB387"/>
    </row>
    <row r="388" spans="1:28">
      <c r="A388" s="52" t="str">
        <f>IF(ISERROR(VLOOKUP(TRIM(B388),ALL!$B$1:$T$1591,3,FALSE)),"(unc)",VLOOKUP(TRIM(B388),ALL!$B$1:$T$1591,3,FALSE))</f>
        <v>ILB</v>
      </c>
      <c r="B388" s="215" t="s">
        <v>6736</v>
      </c>
      <c r="C388" s="11" t="s">
        <v>3764</v>
      </c>
      <c r="D388" s="85">
        <f>VLOOKUP(TRIM(B388),BirthdateDraft!$B$1:$O$5859,2,FALSE)</f>
        <v>34693</v>
      </c>
      <c r="E388" s="86" t="str">
        <f>VLOOKUP(TRIM(B388),BirthdateDraft!$B$1:$O$9859,3,FALSE)</f>
        <v>18/4</v>
      </c>
      <c r="F388" s="52" t="str">
        <f>IF(ISERROR(VLOOKUP(TRIM(B388),ALL!$B$1:$T$1591,2,FALSE)),"",IF(ISERROR(VLOOKUP(TRIM(B388),ALL!$B$1:$T$1591,2,FALSE))," ",VLOOKUP(TRIM(B388),ALL!$B$1:$T$1591,2,FALSE)))</f>
        <v>DNA</v>
      </c>
      <c r="G388" s="52" t="str">
        <f>IF(ISBLANK(VLOOKUP(TRIM(B388),ALL!$B$1:$U$1591,4,FALSE)),"",IF(ISERROR(VLOOKUP(TRIM(B388),ALL!$B$1:$U$1591,4,FALSE))," ",VLOOKUP(TRIM(B388),ALL!$B$1:$U$1591,4,FALSE)))</f>
        <v>0-5</v>
      </c>
      <c r="H388" s="52" t="str">
        <f>IF(ISBLANK(VLOOKUP(TRIM(B388),ALL!$B$1:$U$1591,5,FALSE)),"",IF(ISERROR(VLOOKUP(TRIM(B388),ALL!$B$1:$U$1591,5,FALSE))," ",VLOOKUP(TRIM(B388),ALL!$B$1:$U$1591,5,FALSE)))</f>
        <v/>
      </c>
      <c r="I388" s="52">
        <f>IF(ISBLANK(VLOOKUP(TRIM(B388),ALL!$B$1:$U$1591,6,FALSE)),"",IF(ISERROR(VLOOKUP(TRIM(B388),ALL!$B$1:$U$1591,6,FALSE))," ", VLOOKUP(TRIM(B388),ALL!$B$1:$U$1591,6,FALSE)))</f>
        <v>4</v>
      </c>
      <c r="J388" s="52"/>
      <c r="K388" s="52"/>
      <c r="L388" s="52" t="str">
        <f>IF(ISBLANK(VLOOKUP(TRIM(B388),ALL!$B$1:$U$1591,9,FALSE)),"",IF(ISERROR(VLOOKUP(TRIM(B388),ALL!$B$1:$U$1591,9,FALSE))," ",VLOOKUP(TRIM(B388),ALL!$B$1:$U$1591,9,FALSE)))</f>
        <v/>
      </c>
      <c r="M388" s="52" t="str">
        <f>IF(ISBLANK(VLOOKUP(TRIM(B388),ALL!$B$1:$U$1591,10,FALSE)),"",IF(ISERROR(VLOOKUP(TRIM(B388),ALL!$B$1:$U$1591,10,FALSE))," ",VLOOKUP(TRIM(B388),ALL!$B$1:$U$1591,10,FALSE)))</f>
        <v/>
      </c>
      <c r="N388"/>
      <c r="O388"/>
      <c r="P388"/>
      <c r="Q388"/>
      <c r="R388"/>
      <c r="S388"/>
      <c r="AA388"/>
      <c r="AB388"/>
    </row>
    <row r="389" spans="1:28">
      <c r="A389" s="52" t="str">
        <f>IF(ISERROR(VLOOKUP(TRIM(B389),ALL!$B$1:$T$1591,3,FALSE)),"(unc)",VLOOKUP(TRIM(B389),ALL!$B$1:$T$1591,3,FALSE))</f>
        <v>MLB</v>
      </c>
      <c r="B389" s="408" t="s">
        <v>7588</v>
      </c>
      <c r="C389" s="11" t="s">
        <v>3764</v>
      </c>
      <c r="D389" s="85">
        <f>VLOOKUP(TRIM(B389),BirthdateDraft!$B$1:$O$5859,2,FALSE)</f>
        <v>35289</v>
      </c>
      <c r="E389" s="86" t="str">
        <f>VLOOKUP(TRIM(B389),BirthdateDraft!$B$1:$O$9859,3,FALSE)</f>
        <v>19/FA</v>
      </c>
      <c r="F389" s="52" t="str">
        <f>IF(ISERROR(VLOOKUP(TRIM(B389),ALL!$B$1:$T$1591,2,FALSE)),"",IF(ISERROR(VLOOKUP(TRIM(B389),ALL!$B$1:$T$1591,2,FALSE))," ",VLOOKUP(TRIM(B389),ALL!$B$1:$T$1591,2,FALSE)))</f>
        <v>PHN</v>
      </c>
      <c r="G389" s="52" t="str">
        <f>IF(ISBLANK(VLOOKUP(TRIM(B389),ALL!$B$1:$U$1591,4,FALSE)),"",IF(ISERROR(VLOOKUP(TRIM(B389),ALL!$B$1:$U$1591,4,FALSE))," ",VLOOKUP(TRIM(B389),ALL!$B$1:$U$1591,4,FALSE)))</f>
        <v>0-4</v>
      </c>
      <c r="H389" s="52" t="str">
        <f>IF(ISBLANK(VLOOKUP(TRIM(B389),ALL!$B$1:$U$1591,5,FALSE)),"",IF(ISERROR(VLOOKUP(TRIM(B389),ALL!$B$1:$U$1591,5,FALSE))," ",VLOOKUP(TRIM(B389),ALL!$B$1:$U$1591,5,FALSE)))</f>
        <v/>
      </c>
      <c r="I389" s="52">
        <f>IF(ISBLANK(VLOOKUP(TRIM(B389),ALL!$B$1:$U$1591,6,FALSE)),"",IF(ISERROR(VLOOKUP(TRIM(B389),ALL!$B$1:$U$1591,6,FALSE))," ", VLOOKUP(TRIM(B389),ALL!$B$1:$U$1591,6,FALSE)))</f>
        <v>0</v>
      </c>
      <c r="J389" s="52"/>
      <c r="K389" s="52"/>
      <c r="L389" s="52"/>
      <c r="M389" s="52"/>
      <c r="N389"/>
      <c r="O389"/>
      <c r="P389"/>
      <c r="Q389"/>
      <c r="R389"/>
      <c r="S389"/>
      <c r="AA389"/>
      <c r="AB389"/>
    </row>
    <row r="390" spans="1:28">
      <c r="A390" s="52" t="str">
        <f>IF(ISERROR(VLOOKUP(TRIM(B390),ALL!$B$1:$T$1591,3,FALSE)),"(unc)",VLOOKUP(TRIM(B390),ALL!$B$1:$T$1591,3,FALSE))</f>
        <v>OLB</v>
      </c>
      <c r="B390" s="215" t="s">
        <v>911</v>
      </c>
      <c r="C390" s="11" t="s">
        <v>3764</v>
      </c>
      <c r="D390" s="85">
        <f>VLOOKUP(TRIM(B390),BirthdateDraft!$B$1:$O$5859,2,FALSE)</f>
        <v>31836</v>
      </c>
      <c r="E390" s="86" t="str">
        <f>VLOOKUP(TRIM(B390),BirthdateDraft!$B$1:$O$9859,3,FALSE)</f>
        <v>11/2</v>
      </c>
      <c r="F390" s="52" t="str">
        <f>IF(ISERROR(VLOOKUP(TRIM(B390),ALL!$B$1:$T$1591,2,FALSE)),"",IF(ISERROR(VLOOKUP(TRIM(B390),ALL!$B$1:$T$1591,2,FALSE))," ",VLOOKUP(TRIM(B390),ALL!$B$1:$T$1591,2,FALSE)))</f>
        <v>ARN</v>
      </c>
      <c r="G390" s="52" t="str">
        <f>IF(ISBLANK(VLOOKUP(TRIM(B390),ALL!$B$1:$U$1591,4,FALSE)),"",IF(ISERROR(VLOOKUP(TRIM(B390),ALL!$B$1:$U$1591,4,FALSE))," ",VLOOKUP(TRIM(B390),ALL!$B$1:$U$1591,4,FALSE)))</f>
        <v>0-0</v>
      </c>
      <c r="H390" s="52" t="str">
        <f>IF(ISBLANK(VLOOKUP(TRIM(B390),ALL!$B$1:$U$1591,5,FALSE)),"",IF(ISERROR(VLOOKUP(TRIM(B390),ALL!$B$1:$U$1591,5,FALSE))," ",VLOOKUP(TRIM(B390),ALL!$B$1:$U$1591,5,FALSE)))</f>
        <v/>
      </c>
      <c r="I390" s="52">
        <f>IF(ISBLANK(VLOOKUP(TRIM(B390),ALL!$B$1:$U$1591,6,FALSE)),"",IF(ISERROR(VLOOKUP(TRIM(B390),ALL!$B$1:$U$1591,6,FALSE))," ", VLOOKUP(TRIM(B390),ALL!$B$1:$U$1591,6,FALSE)))</f>
        <v>3</v>
      </c>
      <c r="J390" s="52" t="str">
        <f>IF(ISBLANK(VLOOKUP(TRIM(B390),ALL!$B$1:$U$1591,7,FALSE)),"",IF(ISERROR(VLOOKUP(TRIM(B390),ALL!$B$1:$U$1591,7,FALSE))," ",VLOOKUP(TRIM(B390),ALL!$B$1:$U$1591,7,FALSE)))</f>
        <v/>
      </c>
      <c r="K390" s="52" t="str">
        <f>IF(ISBLANK(VLOOKUP(TRIM(B390),ALL!$B$1:$U$1591,8,FALSE)),"",IF(ISERROR(VLOOKUP(TRIM(B390),ALL!$B$1:$U$1591,8,FALSE))," ",VLOOKUP(TRIM(B390),ALL!$B$1:$U$1591,8,FALSE)))</f>
        <v/>
      </c>
      <c r="L390" s="52" t="str">
        <f>IF(ISBLANK(VLOOKUP(TRIM(B390),ALL!$B$1:$U$1591,9,FALSE)),"",IF(ISERROR(VLOOKUP(TRIM(B390),ALL!$B$1:$U$1591,9,FALSE))," ",VLOOKUP(TRIM(B390),ALL!$B$1:$U$1591,9,FALSE)))</f>
        <v/>
      </c>
      <c r="M390" s="52" t="str">
        <f>IF(ISBLANK(VLOOKUP(TRIM(B390),ALL!$B$1:$U$1591,10,FALSE)),"",IF(ISERROR(VLOOKUP(TRIM(B390),ALL!$B$1:$U$1591,10,FALSE))," ",VLOOKUP(TRIM(B390),ALL!$B$1:$U$1591,10,FALSE)))</f>
        <v/>
      </c>
      <c r="N390"/>
      <c r="O390"/>
      <c r="P390"/>
      <c r="Q390"/>
      <c r="R390"/>
      <c r="S390"/>
      <c r="AA390"/>
      <c r="AB390"/>
    </row>
    <row r="391" spans="1:28">
      <c r="A391" s="52" t="str">
        <f>IF(ISERROR(VLOOKUP(TRIM(B391),ALL!$B$1:$T$1591,3,FALSE)),"(unc)",VLOOKUP(TRIM(B391),ALL!$B$1:$T$1591,3,FALSE))</f>
        <v>OLB</v>
      </c>
      <c r="B391" s="215" t="s">
        <v>1185</v>
      </c>
      <c r="C391" s="11" t="s">
        <v>3764</v>
      </c>
      <c r="D391" s="85">
        <f>VLOOKUP(TRIM(B391),BirthdateDraft!$B$1:$O$5859,2,FALSE)</f>
        <v>32483</v>
      </c>
      <c r="E391" s="86" t="str">
        <f>VLOOKUP(TRIM(B391),BirthdateDraft!$B$1:$O$9859,3,FALSE)</f>
        <v>11/4</v>
      </c>
      <c r="F391" s="52" t="str">
        <f>IF(ISERROR(VLOOKUP(TRIM(B391),ALL!$B$1:$T$1591,2,FALSE)),"",IF(ISERROR(VLOOKUP(TRIM(B391),ALL!$B$1:$T$1591,2,FALSE))," ",VLOOKUP(TRIM(B391),ALL!$B$1:$T$1591,2,FALSE)))</f>
        <v>TBN</v>
      </c>
      <c r="G391" s="52" t="str">
        <f>IF(ISBLANK(VLOOKUP(TRIM(B391),ALL!$B$1:$U$1591,4,FALSE)),"",IF(ISERROR(VLOOKUP(TRIM(B391),ALL!$B$1:$U$1591,4,FALSE))," ",VLOOKUP(TRIM(B391),ALL!$B$1:$U$1591,4,FALSE)))</f>
        <v>0-0</v>
      </c>
      <c r="H391" s="52" t="str">
        <f>IF(ISBLANK(VLOOKUP(TRIM(B391),ALL!$B$1:$U$1591,5,FALSE)),"",IF(ISERROR(VLOOKUP(TRIM(B391),ALL!$B$1:$U$1591,5,FALSE))," ",VLOOKUP(TRIM(B391),ALL!$B$1:$U$1591,5,FALSE)))</f>
        <v/>
      </c>
      <c r="I391" s="52">
        <f>IF(ISBLANK(VLOOKUP(TRIM(B391),ALL!$B$1:$U$1591,6,FALSE)),"",IF(ISERROR(VLOOKUP(TRIM(B391),ALL!$B$1:$U$1591,6,FALSE))," ", VLOOKUP(TRIM(B391),ALL!$B$1:$U$1591,6,FALSE)))</f>
        <v>2</v>
      </c>
      <c r="J391" s="52" t="str">
        <f>IF(ISBLANK(VLOOKUP(TRIM(B391),ALL!$B$1:$U$1591,7,FALSE)),"",IF(ISERROR(VLOOKUP(TRIM(B391),ALL!$B$1:$U$1591,7,FALSE))," ",VLOOKUP(TRIM(B391),ALL!$B$1:$U$1591,7,FALSE)))</f>
        <v/>
      </c>
      <c r="K391" s="52" t="str">
        <f>IF(ISBLANK(VLOOKUP(TRIM(B391),ALL!$B$1:$U$1591,8,FALSE)),"",IF(ISERROR(VLOOKUP(TRIM(B391),ALL!$B$1:$U$1591,8,FALSE))," ",VLOOKUP(TRIM(B391),ALL!$B$1:$U$1591,8,FALSE)))</f>
        <v/>
      </c>
      <c r="L391" s="52" t="str">
        <f>IF(ISBLANK(VLOOKUP(TRIM(B391),ALL!$B$1:$U$1591,9,FALSE)),"",IF(ISERROR(VLOOKUP(TRIM(B391),ALL!$B$1:$U$1591,9,FALSE))," ",VLOOKUP(TRIM(B391),ALL!$B$1:$U$1591,9,FALSE)))</f>
        <v/>
      </c>
      <c r="M391" s="52" t="str">
        <f>IF(ISBLANK(VLOOKUP(TRIM(B391),ALL!$B$1:$U$1591,10,FALSE)),"",IF(ISERROR(VLOOKUP(TRIM(B391),ALL!$B$1:$U$1591,10,FALSE))," ",VLOOKUP(TRIM(B391),ALL!$B$1:$U$1591,10,FALSE)))</f>
        <v/>
      </c>
      <c r="N391"/>
      <c r="O391"/>
      <c r="P391"/>
      <c r="Q391"/>
      <c r="R391"/>
      <c r="S391"/>
      <c r="AA391"/>
      <c r="AB391"/>
    </row>
    <row r="392" spans="1:28">
      <c r="A392" s="52" t="str">
        <f>IF(ISERROR(VLOOKUP(TRIM(B392),ALL!$B$1:$T$1591,3,FALSE)),"(unc)",VLOOKUP(TRIM(B392),ALL!$B$1:$T$1591,3,FALSE))</f>
        <v>LB</v>
      </c>
      <c r="B392" s="408" t="s">
        <v>7571</v>
      </c>
      <c r="C392" s="11" t="s">
        <v>3764</v>
      </c>
      <c r="D392" s="85">
        <f>VLOOKUP(TRIM(B392),BirthdateDraft!$B$1:$O$5859,2,FALSE)</f>
        <v>33871</v>
      </c>
      <c r="E392" s="86" t="str">
        <f>VLOOKUP(TRIM(B392),BirthdateDraft!$B$1:$O$9859,3,FALSE)</f>
        <v>17/FA</v>
      </c>
      <c r="F392" s="52" t="str">
        <f>IF(ISERROR(VLOOKUP(TRIM(B392),ALL!$B$1:$T$1591,2,FALSE)),"",IF(ISERROR(VLOOKUP(TRIM(B392),ALL!$B$1:$T$1591,2,FALSE))," ",VLOOKUP(TRIM(B392),ALL!$B$1:$T$1591,2,FALSE)))</f>
        <v>NYA</v>
      </c>
      <c r="G392" s="52" t="str">
        <f>IF(ISBLANK(VLOOKUP(TRIM(B392),ALL!$B$1:$U$1591,4,FALSE)),"",IF(ISERROR(VLOOKUP(TRIM(B392),ALL!$B$1:$U$1591,4,FALSE))," ",VLOOKUP(TRIM(B392),ALL!$B$1:$U$1591,4,FALSE)))</f>
        <v>0-0</v>
      </c>
      <c r="H392" s="52" t="str">
        <f>IF(ISBLANK(VLOOKUP(TRIM(B392),ALL!$B$1:$U$1591,5,FALSE)),"",IF(ISERROR(VLOOKUP(TRIM(B392),ALL!$B$1:$U$1591,5,FALSE))," ",VLOOKUP(TRIM(B392),ALL!$B$1:$U$1591,5,FALSE)))</f>
        <v/>
      </c>
      <c r="I392" s="52">
        <f>IF(ISBLANK(VLOOKUP(TRIM(B392),ALL!$B$1:$U$1591,6,FALSE)),"",IF(ISERROR(VLOOKUP(TRIM(B392),ALL!$B$1:$U$1591,6,FALSE))," ", VLOOKUP(TRIM(B392),ALL!$B$1:$U$1591,6,FALSE)))</f>
        <v>0</v>
      </c>
      <c r="J392" s="52"/>
      <c r="K392" s="52"/>
      <c r="L392" s="52"/>
      <c r="M392" s="52"/>
      <c r="N392"/>
      <c r="O392"/>
      <c r="P392"/>
      <c r="Q392"/>
      <c r="R392"/>
      <c r="S392"/>
      <c r="AA392"/>
      <c r="AB392"/>
    </row>
    <row r="393" spans="1:28">
      <c r="A393" s="52"/>
      <c r="B393" s="395"/>
      <c r="C393" s="11"/>
      <c r="D393" s="85"/>
      <c r="E393" s="86"/>
      <c r="F393" s="52"/>
      <c r="G393" s="52"/>
      <c r="H393" s="52"/>
      <c r="I393" s="52"/>
      <c r="J393" s="52"/>
      <c r="K393" s="52"/>
      <c r="L393" s="52"/>
      <c r="M393" s="52"/>
      <c r="N393"/>
      <c r="O393"/>
      <c r="P393"/>
      <c r="Q393"/>
      <c r="R393"/>
      <c r="S393"/>
      <c r="AA393"/>
      <c r="AB393"/>
    </row>
    <row r="394" spans="1:28">
      <c r="A394" s="52" t="str">
        <f>IF(ISERROR(VLOOKUP(TRIM(B394),ALL!$B$1:$T$1591,3,FALSE)),"(unc)",VLOOKUP(TRIM(B394),ALL!$B$1:$T$1591,3,FALSE))</f>
        <v>FS ^</v>
      </c>
      <c r="B394" s="215" t="s">
        <v>5644</v>
      </c>
      <c r="C394" s="11" t="s">
        <v>4321</v>
      </c>
      <c r="D394" s="85">
        <f>VLOOKUP(TRIM(B394),BirthdateDraft!$B$1:$O$5859,2,FALSE)</f>
        <v>34261</v>
      </c>
      <c r="E394" s="86" t="str">
        <f>VLOOKUP(TRIM(B394),BirthdateDraft!$B$1:$O$9859,3,FALSE)</f>
        <v>16/3</v>
      </c>
      <c r="F394" s="52" t="str">
        <f>IF(ISERROR(VLOOKUP(TRIM(B394),ALL!$B$1:$T$1591,2,FALSE)),"",IF(ISERROR(VLOOKUP(TRIM(B394),ALL!$B$1:$T$1591,2,FALSE))," ",VLOOKUP(TRIM(B394),ALL!$B$1:$T$1591,2,FALSE)))</f>
        <v>DNA</v>
      </c>
      <c r="G394" s="52" t="str">
        <f>IF(ISBLANK(VLOOKUP(TRIM(B394),ALL!$B$1:$U$1591,4,FALSE)),"",IF(ISERROR(VLOOKUP(TRIM(B394),ALL!$B$1:$U$1591,4,FALSE))," ",VLOOKUP(TRIM(B394),ALL!$B$1:$U$1591,4,FALSE)))</f>
        <v>6-6</v>
      </c>
      <c r="H394" s="52" t="str">
        <f>IF(ISBLANK(VLOOKUP(TRIM(B394),ALL!$B$1:$U$1591,5,FALSE)),"",IF(ISERROR(VLOOKUP(TRIM(B394),ALL!$B$1:$U$1591,5,FALSE))," ",VLOOKUP(TRIM(B394),ALL!$B$1:$U$1591,5,FALSE)))</f>
        <v/>
      </c>
      <c r="I394" s="52" t="str">
        <f>IF(ISBLANK(VLOOKUP(TRIM(B394),ALL!$B$1:$U$1591,6,FALSE)),"",IF(ISERROR(VLOOKUP(TRIM(B394),ALL!$B$1:$U$1591,6,FALSE))," ", VLOOKUP(TRIM(B394),ALL!$B$1:$U$1591,6,FALSE)))</f>
        <v/>
      </c>
      <c r="J394" s="52" t="str">
        <f>IF(ISBLANK(VLOOKUP(TRIM(B394),ALL!$B$1:$U$1591,7,FALSE)),"",IF(ISERROR(VLOOKUP(TRIM(B394),ALL!$B$1:$U$1591,7,FALSE))," ",VLOOKUP(TRIM(B394),ALL!$B$1:$U$1591,7,FALSE)))</f>
        <v/>
      </c>
      <c r="K394" s="52" t="str">
        <f>IF(ISBLANK(VLOOKUP(TRIM(B394),ALL!$B$1:$U$1591,8,FALSE)),"",IF(ISERROR(VLOOKUP(TRIM(B394),ALL!$B$1:$U$1591,8,FALSE))," ",VLOOKUP(TRIM(B394),ALL!$B$1:$U$1591,8,FALSE)))</f>
        <v/>
      </c>
      <c r="L394" s="52" t="str">
        <f>IF(ISBLANK(VLOOKUP(TRIM(B394),ALL!$B$1:$U$1591,9,FALSE)),"",IF(ISERROR(VLOOKUP(TRIM(B394),ALL!$B$1:$U$1591,9,FALSE))," ",VLOOKUP(TRIM(B394),ALL!$B$1:$U$1591,9,FALSE)))</f>
        <v/>
      </c>
      <c r="M394" s="52" t="str">
        <f>IF(ISBLANK(VLOOKUP(TRIM(B394),ALL!$B$1:$U$1591,10,FALSE)),"",IF(ISERROR(VLOOKUP(TRIM(B394),ALL!$B$1:$U$1591,10,FALSE))," ",VLOOKUP(TRIM(B394),ALL!$B$1:$U$1591,10,FALSE)))</f>
        <v/>
      </c>
      <c r="N394">
        <f>21+5.5</f>
        <v>26.5</v>
      </c>
      <c r="O394"/>
      <c r="P394"/>
      <c r="Q394"/>
      <c r="R394"/>
      <c r="S394"/>
      <c r="AA394"/>
      <c r="AB394"/>
    </row>
    <row r="395" spans="1:28">
      <c r="A395" s="52" t="str">
        <f>IF(ISERROR(VLOOKUP(TRIM(B395),ALL!$B$1:$T$1591,3,FALSE)),"(unc)",VLOOKUP(TRIM(B395),ALL!$B$1:$T$1591,3,FALSE))</f>
        <v>RCB ^</v>
      </c>
      <c r="B395" s="215" t="s">
        <v>6291</v>
      </c>
      <c r="C395" s="11" t="s">
        <v>4321</v>
      </c>
      <c r="D395" s="85">
        <f>VLOOKUP(TRIM(B395),BirthdateDraft!$B$1:$O$5859,2,FALSE)</f>
        <v>35205</v>
      </c>
      <c r="E395" s="86" t="str">
        <f>VLOOKUP(TRIM(B395),BirthdateDraft!$B$1:$O$9859,3,FALSE)</f>
        <v>17/1 (11)</v>
      </c>
      <c r="F395" s="52" t="str">
        <f>IF(ISERROR(VLOOKUP(TRIM(B395),ALL!$B$1:$T$1591,2,FALSE)),"",IF(ISERROR(VLOOKUP(TRIM(B395),ALL!$B$1:$T$1591,2,FALSE))," ",VLOOKUP(TRIM(B395),ALL!$B$1:$T$1591,2,FALSE)))</f>
        <v>NON</v>
      </c>
      <c r="G395" s="52" t="str">
        <f>IF(ISBLANK(VLOOKUP(TRIM(B395),ALL!$B$1:$U$1591,4,FALSE)),"",IF(ISERROR(VLOOKUP(TRIM(B395),ALL!$B$1:$U$1591,4,FALSE))," ",VLOOKUP(TRIM(B395),ALL!$B$1:$U$1591,4,FALSE)))</f>
        <v>6</v>
      </c>
      <c r="H395" s="52" t="str">
        <f>IF(ISBLANK(VLOOKUP(TRIM(B395),ALL!$B$1:$U$1591,5,FALSE)),"",IF(ISERROR(VLOOKUP(TRIM(B395),ALL!$B$1:$U$1591,5,FALSE))," ",VLOOKUP(TRIM(B395),ALL!$B$1:$U$1591,5,FALSE)))</f>
        <v/>
      </c>
      <c r="I395" s="52" t="str">
        <f>IF(ISBLANK(VLOOKUP(TRIM(B395),ALL!$B$1:$U$1591,6,FALSE)),"",IF(ISERROR(VLOOKUP(TRIM(B395),ALL!$B$1:$U$1591,6,FALSE))," ", VLOOKUP(TRIM(B395),ALL!$B$1:$U$1591,6,FALSE)))</f>
        <v/>
      </c>
      <c r="J395" s="52" t="str">
        <f>IF(ISBLANK(VLOOKUP(TRIM(B395),ALL!$B$1:$U$1591,7,FALSE)),"",IF(ISERROR(VLOOKUP(TRIM(B395),ALL!$B$1:$U$1591,7,FALSE))," ",VLOOKUP(TRIM(B395),ALL!$B$1:$U$1591,7,FALSE)))</f>
        <v/>
      </c>
      <c r="K395" s="52" t="str">
        <f>IF(ISBLANK(VLOOKUP(TRIM(B395),ALL!$B$1:$U$1591,8,FALSE)),"",IF(ISERROR(VLOOKUP(TRIM(B395),ALL!$B$1:$U$1591,8,FALSE))," ",VLOOKUP(TRIM(B395),ALL!$B$1:$U$1591,8,FALSE)))</f>
        <v/>
      </c>
      <c r="L395" s="52" t="str">
        <f>IF(ISBLANK(VLOOKUP(TRIM(B395),ALL!$B$1:$U$1591,9,FALSE)),"",IF(ISERROR(VLOOKUP(TRIM(B395),ALL!$B$1:$U$1591,9,FALSE))," ",VLOOKUP(TRIM(B395),ALL!$B$1:$U$1591,9,FALSE)))</f>
        <v/>
      </c>
      <c r="M395" s="52" t="str">
        <f>IF(ISBLANK(VLOOKUP(TRIM(B395),ALL!$B$1:$U$1591,10,FALSE)),"",IF(ISERROR(VLOOKUP(TRIM(B395),ALL!$B$1:$U$1591,10,FALSE))," ",VLOOKUP(TRIM(B395),ALL!$B$1:$U$1591,10,FALSE)))</f>
        <v/>
      </c>
      <c r="N395"/>
      <c r="O395"/>
      <c r="P395"/>
      <c r="Q395"/>
      <c r="R395"/>
      <c r="S395"/>
      <c r="AA395"/>
      <c r="AB395"/>
    </row>
    <row r="396" spans="1:28">
      <c r="A396" s="52" t="str">
        <f>IF(ISERROR(VLOOKUP(TRIM(B396),ALL!$B$1:$T$1591,3,FALSE)),"(unc)",VLOOKUP(TRIM(B396),ALL!$B$1:$T$1591,3,FALSE))</f>
        <v>SS ^</v>
      </c>
      <c r="B396" s="215" t="s">
        <v>4002</v>
      </c>
      <c r="C396" s="11" t="s">
        <v>4321</v>
      </c>
      <c r="D396" s="85">
        <f>VLOOKUP(TRIM(B396),BirthdateDraft!$B$1:$O$5859,2,FALSE)</f>
        <v>33262</v>
      </c>
      <c r="E396" s="86" t="str">
        <f>VLOOKUP(TRIM(B396),BirthdateDraft!$B$1:$O$9859,3,FALSE)</f>
        <v>13/3</v>
      </c>
      <c r="F396" s="52" t="str">
        <f>IF(ISERROR(VLOOKUP(TRIM(B396),ALL!$B$1:$T$1591,2,FALSE)),"",IF(ISERROR(VLOOKUP(TRIM(B396),ALL!$B$1:$T$1591,2,FALSE))," ",VLOOKUP(TRIM(B396),ALL!$B$1:$T$1591,2,FALSE)))</f>
        <v>NEA</v>
      </c>
      <c r="G396" s="52" t="str">
        <f>IF(ISBLANK(VLOOKUP(TRIM(B396),ALL!$B$1:$U$1591,4,FALSE)),"",IF(ISERROR(VLOOKUP(TRIM(B396),ALL!$B$1:$U$1591,4,FALSE))," ",VLOOKUP(TRIM(B396),ALL!$B$1:$U$1591,4,FALSE)))</f>
        <v>5-4</v>
      </c>
      <c r="H396" s="52" t="str">
        <f>IF(ISBLANK(VLOOKUP(TRIM(B396),ALL!$B$1:$U$1591,5,FALSE)),"",IF(ISERROR(VLOOKUP(TRIM(B396),ALL!$B$1:$U$1591,5,FALSE))," ",VLOOKUP(TRIM(B396),ALL!$B$1:$U$1591,5,FALSE)))</f>
        <v/>
      </c>
      <c r="I396" s="52" t="str">
        <f>IF(ISBLANK(VLOOKUP(TRIM(B396),ALL!$B$1:$U$1591,6,FALSE)),"",IF(ISERROR(VLOOKUP(TRIM(B396),ALL!$B$1:$U$1591,6,FALSE))," ", VLOOKUP(TRIM(B396),ALL!$B$1:$U$1591,6,FALSE)))</f>
        <v/>
      </c>
      <c r="J396" s="52" t="str">
        <f>IF(ISBLANK(VLOOKUP(TRIM(B396),ALL!$B$1:$U$1591,7,FALSE)),"",IF(ISERROR(VLOOKUP(TRIM(B396),ALL!$B$1:$U$1591,7,FALSE))," ",VLOOKUP(TRIM(B396),ALL!$B$1:$U$1591,7,FALSE)))</f>
        <v/>
      </c>
      <c r="K396" s="52" t="str">
        <f>IF(ISBLANK(VLOOKUP(TRIM(B396),ALL!$B$1:$U$1591,8,FALSE)),"",IF(ISERROR(VLOOKUP(TRIM(B396),ALL!$B$1:$U$1591,8,FALSE))," ",VLOOKUP(TRIM(B396),ALL!$B$1:$U$1591,8,FALSE)))</f>
        <v/>
      </c>
      <c r="L396" s="52" t="str">
        <f>IF(ISBLANK(VLOOKUP(TRIM(B396),ALL!$B$1:$U$1591,9,FALSE)),"",IF(ISERROR(VLOOKUP(TRIM(B396),ALL!$B$1:$U$1591,9,FALSE))," ",VLOOKUP(TRIM(B396),ALL!$B$1:$U$1591,9,FALSE)))</f>
        <v/>
      </c>
      <c r="M396" s="52" t="str">
        <f>IF(ISBLANK(VLOOKUP(TRIM(B396),ALL!$B$1:$U$1591,10,FALSE)),"",IF(ISERROR(VLOOKUP(TRIM(B396),ALL!$B$1:$U$1591,10,FALSE))," ",VLOOKUP(TRIM(B396),ALL!$B$1:$U$1591,10,FALSE)))</f>
        <v/>
      </c>
      <c r="N396"/>
      <c r="O396"/>
      <c r="P396"/>
      <c r="Q396"/>
      <c r="R396"/>
      <c r="S396"/>
      <c r="AA396"/>
      <c r="AB396"/>
    </row>
    <row r="397" spans="1:28">
      <c r="A397" s="52" t="str">
        <f>IF(ISERROR(VLOOKUP(TRIM(B397),ALL!$B$1:$T$1591,3,FALSE)),"(unc)",VLOOKUP(TRIM(B397),ALL!$B$1:$T$1591,3,FALSE))</f>
        <v>SS ^</v>
      </c>
      <c r="B397" s="215" t="s">
        <v>6165</v>
      </c>
      <c r="C397" s="11" t="s">
        <v>4321</v>
      </c>
      <c r="D397" s="85">
        <f>VLOOKUP(TRIM(B397),BirthdateDraft!$B$1:$O$5859,2,FALSE)</f>
        <v>35074</v>
      </c>
      <c r="E397" s="86" t="str">
        <f>VLOOKUP(TRIM(B397),BirthdateDraft!$B$1:$O$9859,3,FALSE)</f>
        <v>17/2</v>
      </c>
      <c r="F397" s="52" t="str">
        <f>IF(ISERROR(VLOOKUP(TRIM(B397),ALL!$B$1:$T$1591,2,FALSE)),"",IF(ISERROR(VLOOKUP(TRIM(B397),ALL!$B$1:$T$1591,2,FALSE))," ",VLOOKUP(TRIM(B397),ALL!$B$1:$T$1591,2,FALSE)))</f>
        <v>ARN</v>
      </c>
      <c r="G397" s="52" t="str">
        <f>IF(ISBLANK(VLOOKUP(TRIM(B397),ALL!$B$1:$U$1591,4,FALSE)),"",IF(ISERROR(VLOOKUP(TRIM(B397),ALL!$B$1:$U$1591,4,FALSE))," ",VLOOKUP(TRIM(B397),ALL!$B$1:$U$1591,4,FALSE)))</f>
        <v>4-6</v>
      </c>
      <c r="H397" s="52" t="str">
        <f>IF(ISBLANK(VLOOKUP(TRIM(B397),ALL!$B$1:$U$1591,5,FALSE)),"",IF(ISERROR(VLOOKUP(TRIM(B397),ALL!$B$1:$U$1591,5,FALSE))," ",VLOOKUP(TRIM(B397),ALL!$B$1:$U$1591,5,FALSE)))</f>
        <v/>
      </c>
      <c r="I397" s="52" t="str">
        <f>IF(ISBLANK(VLOOKUP(TRIM(B397),ALL!$B$1:$U$1591,6,FALSE)),"",IF(ISERROR(VLOOKUP(TRIM(B397),ALL!$B$1:$U$1591,6,FALSE))," ", VLOOKUP(TRIM(B397),ALL!$B$1:$U$1591,6,FALSE)))</f>
        <v/>
      </c>
      <c r="J397" s="52" t="str">
        <f>IF(ISBLANK(VLOOKUP(TRIM(B397),ALL!$B$1:$U$1591,7,FALSE)),"",IF(ISERROR(VLOOKUP(TRIM(B397),ALL!$B$1:$U$1591,7,FALSE))," ",VLOOKUP(TRIM(B397),ALL!$B$1:$U$1591,7,FALSE)))</f>
        <v/>
      </c>
      <c r="K397" s="52" t="str">
        <f>IF(ISBLANK(VLOOKUP(TRIM(B397),ALL!$B$1:$U$1591,8,FALSE)),"",IF(ISERROR(VLOOKUP(TRIM(B397),ALL!$B$1:$U$1591,8,FALSE))," ",VLOOKUP(TRIM(B397),ALL!$B$1:$U$1591,8,FALSE)))</f>
        <v/>
      </c>
      <c r="L397" s="52" t="str">
        <f>IF(ISBLANK(VLOOKUP(TRIM(B397),ALL!$B$1:$U$1591,9,FALSE)),"",IF(ISERROR(VLOOKUP(TRIM(B397),ALL!$B$1:$U$1591,9,FALSE))," ",VLOOKUP(TRIM(B397),ALL!$B$1:$U$1591,9,FALSE)))</f>
        <v/>
      </c>
      <c r="M397" s="52" t="str">
        <f>IF(ISBLANK(VLOOKUP(TRIM(B397),ALL!$B$1:$U$1591,10,FALSE)),"",IF(ISERROR(VLOOKUP(TRIM(B397),ALL!$B$1:$U$1591,10,FALSE))," ",VLOOKUP(TRIM(B397),ALL!$B$1:$U$1591,10,FALSE)))</f>
        <v/>
      </c>
      <c r="N397"/>
      <c r="O397"/>
      <c r="P397"/>
      <c r="Q397"/>
      <c r="R397"/>
      <c r="S397"/>
      <c r="AA397"/>
      <c r="AB397"/>
    </row>
    <row r="398" spans="1:28">
      <c r="A398" s="52" t="str">
        <f>IF(ISERROR(VLOOKUP(TRIM(B398),ALL!$B$1:$T$1591,3,FALSE)),"(unc)",VLOOKUP(TRIM(B398),ALL!$B$1:$T$1591,3,FALSE))</f>
        <v>DB ^</v>
      </c>
      <c r="B398" s="215" t="s">
        <v>5653</v>
      </c>
      <c r="C398" s="11" t="s">
        <v>4321</v>
      </c>
      <c r="D398" s="85">
        <f>VLOOKUP(TRIM(B398),BirthdateDraft!$B$1:$O$5859,2,FALSE)</f>
        <v>34544</v>
      </c>
      <c r="E398" s="86" t="str">
        <f>VLOOKUP(TRIM(B398),BirthdateDraft!$B$1:$O$9859,3,FALSE)</f>
        <v>16/6</v>
      </c>
      <c r="F398" s="52" t="str">
        <f>IF(ISERROR(VLOOKUP(TRIM(B398),ALL!$B$1:$T$1591,2,FALSE)),"",IF(ISERROR(VLOOKUP(TRIM(B398),ALL!$B$1:$T$1591,2,FALSE))," ",VLOOKUP(TRIM(B398),ALL!$B$1:$T$1591,2,FALSE)))</f>
        <v>DNA</v>
      </c>
      <c r="G398" s="52" t="str">
        <f>IF(ISBLANK(VLOOKUP(TRIM(B398),ALL!$B$1:$U$1591,4,FALSE)),"",IF(ISERROR(VLOOKUP(TRIM(B398),ALL!$B$1:$U$1591,4,FALSE))," ",VLOOKUP(TRIM(B398),ALL!$B$1:$U$1591,4,FALSE)))</f>
        <v>4-0</v>
      </c>
      <c r="H398" s="52" t="str">
        <f>IF(ISBLANK(VLOOKUP(TRIM(B398),ALL!$B$1:$U$1591,5,FALSE)),"",IF(ISERROR(VLOOKUP(TRIM(B398),ALL!$B$1:$U$1591,5,FALSE))," ",VLOOKUP(TRIM(B398),ALL!$B$1:$U$1591,5,FALSE)))</f>
        <v/>
      </c>
      <c r="I398" s="52" t="str">
        <f>IF(ISBLANK(VLOOKUP(TRIM(B398),ALL!$B$1:$U$1591,6,FALSE)),"",IF(ISERROR(VLOOKUP(TRIM(B398),ALL!$B$1:$U$1591,6,FALSE))," ", VLOOKUP(TRIM(B398),ALL!$B$1:$U$1591,6,FALSE)))</f>
        <v/>
      </c>
      <c r="J398" s="52" t="str">
        <f>IF(ISBLANK(VLOOKUP(TRIM(B398),ALL!$B$1:$U$1591,7,FALSE)),"",IF(ISERROR(VLOOKUP(TRIM(B398),ALL!$B$1:$U$1591,7,FALSE))," ",VLOOKUP(TRIM(B398),ALL!$B$1:$U$1591,7,FALSE)))</f>
        <v/>
      </c>
      <c r="K398" s="52" t="str">
        <f>IF(ISBLANK(VLOOKUP(TRIM(B398),ALL!$B$1:$U$1591,8,FALSE)),"",IF(ISERROR(VLOOKUP(TRIM(B398),ALL!$B$1:$U$1591,8,FALSE))," ",VLOOKUP(TRIM(B398),ALL!$B$1:$U$1591,8,FALSE)))</f>
        <v/>
      </c>
      <c r="L398" s="52"/>
      <c r="M398" s="52"/>
      <c r="N398"/>
      <c r="O398"/>
      <c r="P398"/>
      <c r="Q398"/>
      <c r="R398"/>
      <c r="S398"/>
      <c r="AA398"/>
      <c r="AB398"/>
    </row>
    <row r="399" spans="1:28">
      <c r="A399" s="52" t="str">
        <f>IF(ISERROR(VLOOKUP(TRIM(B399),ALL!$B$1:$T$1591,3,FALSE)),"(unc)",VLOOKUP(TRIM(B399),ALL!$B$1:$T$1591,3,FALSE))</f>
        <v>LCB ^</v>
      </c>
      <c r="B399" s="215" t="s">
        <v>6265</v>
      </c>
      <c r="C399" s="11" t="s">
        <v>3764</v>
      </c>
      <c r="D399" s="85">
        <f>VLOOKUP(TRIM(B399),BirthdateDraft!$B$1:$O$5859,2,FALSE)</f>
        <v>34705</v>
      </c>
      <c r="E399" s="86" t="str">
        <f>VLOOKUP(TRIM(B399),BirthdateDraft!$B$1:$O$9859,3,FALSE)</f>
        <v>17/FA</v>
      </c>
      <c r="F399" s="52" t="str">
        <f>IF(ISERROR(VLOOKUP(TRIM(B399),ALL!$B$1:$T$1591,2,FALSE)),"",IF(ISERROR(VLOOKUP(TRIM(B399),ALL!$B$1:$T$1591,2,FALSE))," ",VLOOKUP(TRIM(B399),ALL!$B$1:$T$1591,2,FALSE)))</f>
        <v>LAA</v>
      </c>
      <c r="G399" s="52" t="str">
        <f>IF(ISBLANK(VLOOKUP(TRIM(B399),ALL!$B$1:$U$1591,4,FALSE)),"",IF(ISERROR(VLOOKUP(TRIM(B399),ALL!$B$1:$U$1591,4,FALSE))," ",VLOOKUP(TRIM(B399),ALL!$B$1:$U$1591,4,FALSE)))</f>
        <v>4</v>
      </c>
      <c r="H399" s="52" t="str">
        <f>IF(ISBLANK(VLOOKUP(TRIM(B399),ALL!$B$1:$U$1591,5,FALSE)),"",IF(ISERROR(VLOOKUP(TRIM(B399),ALL!$B$1:$U$1591,5,FALSE))," ",VLOOKUP(TRIM(B399),ALL!$B$1:$U$1591,5,FALSE)))</f>
        <v/>
      </c>
      <c r="I399" s="52" t="str">
        <f>IF(ISBLANK(VLOOKUP(TRIM(B399),ALL!$B$1:$U$1591,6,FALSE)),"",IF(ISERROR(VLOOKUP(TRIM(B399),ALL!$B$1:$U$1591,6,FALSE))," ", VLOOKUP(TRIM(B399),ALL!$B$1:$U$1591,6,FALSE)))</f>
        <v/>
      </c>
      <c r="J399" s="52"/>
      <c r="K399" s="52"/>
      <c r="L399" s="52" t="str">
        <f>IF(ISBLANK(VLOOKUP(TRIM(B399),ALL!$B$1:$U$1591,9,FALSE)),"",IF(ISERROR(VLOOKUP(TRIM(B399),ALL!$B$1:$U$1591,9,FALSE))," ",VLOOKUP(TRIM(B399),ALL!$B$1:$U$1591,9,FALSE)))</f>
        <v/>
      </c>
      <c r="M399" s="52" t="str">
        <f>IF(ISBLANK(VLOOKUP(TRIM(B399),ALL!$B$1:$U$1591,10,FALSE)),"",IF(ISERROR(VLOOKUP(TRIM(B399),ALL!$B$1:$U$1591,10,FALSE))," ",VLOOKUP(TRIM(B399),ALL!$B$1:$U$1591,10,FALSE)))</f>
        <v/>
      </c>
      <c r="N399"/>
      <c r="O399"/>
      <c r="P399"/>
      <c r="Q399"/>
      <c r="R399"/>
      <c r="S399"/>
      <c r="AA399"/>
      <c r="AB399"/>
    </row>
    <row r="400" spans="1:28">
      <c r="A400" s="52" t="str">
        <f>IF(ISERROR(VLOOKUP(TRIM(B400),ALL!$B$1:$T$1591,3,FALSE)),"(unc)",VLOOKUP(TRIM(B400),ALL!$B$1:$T$1591,3,FALSE))</f>
        <v>RCB ^</v>
      </c>
      <c r="B400" s="408" t="s">
        <v>7478</v>
      </c>
      <c r="C400" s="11" t="s">
        <v>4321</v>
      </c>
      <c r="D400" s="85">
        <f>VLOOKUP(TRIM(B400),BirthdateDraft!$B$1:$O$5859,2,FALSE)</f>
        <v>35767</v>
      </c>
      <c r="E400" s="86" t="str">
        <f>VLOOKUP(TRIM(B400),BirthdateDraft!$B$1:$O$9859,3,FALSE)</f>
        <v>19/2</v>
      </c>
      <c r="F400" s="52" t="str">
        <f>IF(ISERROR(VLOOKUP(TRIM(B400),ALL!$B$1:$T$1591,2,FALSE)),"",IF(ISERROR(VLOOKUP(TRIM(B400),ALL!$B$1:$T$1591,2,FALSE))," ",VLOOKUP(TRIM(B400),ALL!$B$1:$T$1591,2,FALSE)))</f>
        <v>CLA</v>
      </c>
      <c r="G400" s="52" t="str">
        <f>IF(ISBLANK(VLOOKUP(TRIM(B400),ALL!$B$1:$U$1591,4,FALSE)),"",IF(ISERROR(VLOOKUP(TRIM(B400),ALL!$B$1:$U$1591,4,FALSE))," ",VLOOKUP(TRIM(B400),ALL!$B$1:$U$1591,4,FALSE)))</f>
        <v>0</v>
      </c>
      <c r="H400" s="52"/>
      <c r="I400" s="52"/>
      <c r="J400" s="52"/>
      <c r="K400" s="52"/>
      <c r="L400" s="52"/>
      <c r="M400" s="52"/>
      <c r="N400"/>
      <c r="O400"/>
      <c r="P400"/>
      <c r="Q400"/>
      <c r="R400"/>
      <c r="S400"/>
      <c r="AA400"/>
      <c r="AB400"/>
    </row>
    <row r="401" spans="1:33">
      <c r="A401" s="52" t="str">
        <f>IF(ISERROR(VLOOKUP(TRIM(B401),ALL!$B$1:$T$1591,3,FALSE)),"(unc)",VLOOKUP(TRIM(B401),ALL!$B$1:$T$1591,3,FALSE))</f>
        <v>DB ^</v>
      </c>
      <c r="B401" s="215" t="s">
        <v>6817</v>
      </c>
      <c r="C401" s="11" t="s">
        <v>4321</v>
      </c>
      <c r="D401" s="85">
        <f>VLOOKUP(TRIM(B401),BirthdateDraft!$B$1:$O$5859,2,FALSE)</f>
        <v>35206</v>
      </c>
      <c r="E401" s="86" t="str">
        <f>VLOOKUP(TRIM(B401),BirthdateDraft!$B$1:$O$9859,3,FALSE)</f>
        <v>17/2</v>
      </c>
      <c r="F401" s="52" t="str">
        <f>IF(ISERROR(VLOOKUP(TRIM(B401),ALL!$B$1:$T$1591,2,FALSE)),"",IF(ISERROR(VLOOKUP(TRIM(B401),ALL!$B$1:$T$1591,2,FALSE))," ",VLOOKUP(TRIM(B401),ALL!$B$1:$T$1591,2,FALSE)))</f>
        <v>PHN</v>
      </c>
      <c r="G401" s="52" t="str">
        <f>IF(ISBLANK(VLOOKUP(TRIM(B401),ALL!$B$1:$U$1591,4,FALSE)),"",IF(ISERROR(VLOOKUP(TRIM(B401),ALL!$B$1:$U$1591,4,FALSE))," ",VLOOKUP(TRIM(B401),ALL!$B$1:$U$1591,4,FALSE)))</f>
        <v>0-0</v>
      </c>
      <c r="H401" s="52"/>
      <c r="I401" s="52"/>
      <c r="J401" s="52"/>
      <c r="K401" s="52"/>
      <c r="L401" s="52" t="str">
        <f>IF(ISBLANK(VLOOKUP(TRIM(B401),ALL!$B$1:$U$1591,9,FALSE)),"",IF(ISERROR(VLOOKUP(TRIM(B401),ALL!$B$1:$U$1591,9,FALSE))," ",VLOOKUP(TRIM(B401),ALL!$B$1:$U$1591,9,FALSE)))</f>
        <v/>
      </c>
      <c r="M401" s="52" t="str">
        <f>IF(ISBLANK(VLOOKUP(TRIM(B401),ALL!$B$1:$U$1591,10,FALSE)),"",IF(ISERROR(VLOOKUP(TRIM(B401),ALL!$B$1:$U$1591,10,FALSE))," ",VLOOKUP(TRIM(B401),ALL!$B$1:$U$1591,10,FALSE)))</f>
        <v/>
      </c>
      <c r="N401"/>
      <c r="O401"/>
      <c r="P401"/>
      <c r="Q401"/>
      <c r="R401"/>
      <c r="S401"/>
      <c r="AA401"/>
      <c r="AB401"/>
    </row>
    <row r="402" spans="1:33">
      <c r="A402" s="52" t="str">
        <f>IF(ISERROR(VLOOKUP(TRIM(B402),ALL!$B$1:$T$1591,3,FALSE)),"(unc)",VLOOKUP(TRIM(B402),ALL!$B$1:$T$1591,3,FALSE))</f>
        <v>DB ^ KOR</v>
      </c>
      <c r="B402" s="447" t="s">
        <v>7932</v>
      </c>
      <c r="C402" s="11" t="s">
        <v>4321</v>
      </c>
      <c r="D402" s="85">
        <f>VLOOKUP(TRIM(B402),BirthdateDraft!$B$1:$O$5859,2,FALSE)</f>
        <v>35168</v>
      </c>
      <c r="E402" s="86" t="str">
        <f>VLOOKUP(TRIM(B402),BirthdateDraft!$B$1:$O$9859,3,FALSE)</f>
        <v>19/6</v>
      </c>
      <c r="F402" s="52" t="str">
        <f>IF(ISERROR(VLOOKUP(TRIM(B402),ALL!$B$1:$T$1591,2,FALSE)),"",IF(ISERROR(VLOOKUP(TRIM(B402),ALL!$B$1:$T$1591,2,FALSE))," ",VLOOKUP(TRIM(B402),ALL!$B$1:$T$1591,2,FALSE)))</f>
        <v>NYN</v>
      </c>
      <c r="G402" s="52" t="str">
        <f>IF(ISBLANK(VLOOKUP(TRIM(B402),ALL!$B$1:$U$1591,4,FALSE)),"",IF(ISERROR(VLOOKUP(TRIM(B402),ALL!$B$1:$U$1591,4,FALSE))," ",VLOOKUP(TRIM(B402),ALL!$B$1:$U$1591,4,FALSE)))</f>
        <v>0-0</v>
      </c>
      <c r="H402" s="52"/>
      <c r="I402" s="52"/>
      <c r="J402" s="52"/>
      <c r="K402" s="52"/>
      <c r="L402" s="52"/>
      <c r="M402" s="52"/>
      <c r="N402"/>
      <c r="O402"/>
      <c r="P402"/>
      <c r="Q402"/>
      <c r="R402"/>
      <c r="S402"/>
      <c r="AA402"/>
      <c r="AB402"/>
    </row>
    <row r="403" spans="1:33">
      <c r="A403" s="52"/>
      <c r="B403" s="419"/>
      <c r="C403" s="11"/>
      <c r="D403" s="85"/>
      <c r="E403" s="86"/>
      <c r="F403" s="52"/>
      <c r="G403" s="52"/>
      <c r="H403" s="52"/>
      <c r="I403" s="52"/>
      <c r="J403" s="52"/>
      <c r="K403" s="52"/>
      <c r="L403" s="52"/>
      <c r="M403" s="52"/>
      <c r="N403"/>
      <c r="O403"/>
      <c r="P403"/>
      <c r="Q403"/>
      <c r="R403"/>
      <c r="S403"/>
      <c r="AA403"/>
      <c r="AB403"/>
    </row>
    <row r="404" spans="1:33" ht="15">
      <c r="A404" s="52" t="str">
        <f>IF(ISERROR(VLOOKUP(TRIM(B404),ALL!$B$1:$T$1591,3,FALSE)),"(unc)",VLOOKUP(TRIM(B404),ALL!$B$1:$T$1591,3,FALSE))</f>
        <v>PK</v>
      </c>
      <c r="B404" s="417" t="s">
        <v>7808</v>
      </c>
      <c r="C404" s="11" t="s">
        <v>4321</v>
      </c>
      <c r="D404" s="85">
        <f>VLOOKUP(TRIM(B404),BirthdateDraft!$B$1:$O$5859,2,FALSE)</f>
        <v>33952</v>
      </c>
      <c r="E404" s="86" t="str">
        <f>VLOOKUP(TRIM(B404),BirthdateDraft!$B$1:$O$9859,3,FALSE)</f>
        <v>15/FA</v>
      </c>
      <c r="F404" s="52" t="str">
        <f>IF(ISERROR(VLOOKUP(TRIM(B404),ALL!$B$1:$T$1591,2,FALSE)),"",IF(ISERROR(VLOOKUP(TRIM(B404),ALL!$B$1:$T$1591,2,FALSE))," ",VLOOKUP(TRIM(B404),ALL!$B$1:$T$1591,2,FALSE)))</f>
        <v>NYA</v>
      </c>
      <c r="G404" s="52" t="str">
        <f>IF(ISBLANK(VLOOKUP(TRIM(B404),ALL!$B$1:$U$1591,4,FALSE)),"",IF(ISERROR(VLOOKUP(TRIM(B404),ALL!$B$1:$U$1591,4,FALSE))," ",VLOOKUP(TRIM(B404),ALL!$B$1:$U$1591,4,FALSE)))</f>
        <v/>
      </c>
      <c r="H404" s="52"/>
      <c r="I404" s="52"/>
      <c r="J404" s="52"/>
      <c r="K404" s="52"/>
      <c r="L404" s="52"/>
      <c r="M404" s="52"/>
      <c r="N404"/>
      <c r="O404"/>
      <c r="P404"/>
      <c r="Q404"/>
      <c r="R404"/>
      <c r="S404"/>
      <c r="AA404"/>
      <c r="AB404"/>
    </row>
    <row r="405" spans="1:33" ht="15">
      <c r="A405" s="52" t="str">
        <f>IF(ISERROR(VLOOKUP(TRIM(B405),ALL!$B$1:$T$1591,3,FALSE)),"(unc)",VLOOKUP(TRIM(B405),ALL!$B$1:$T$1591,3,FALSE))</f>
        <v>Punt</v>
      </c>
      <c r="B405" s="417" t="s">
        <v>7810</v>
      </c>
      <c r="C405" s="11" t="s">
        <v>4321</v>
      </c>
      <c r="D405" s="85">
        <f>VLOOKUP(TRIM(B405),BirthdateDraft!$B$1:$O$5859,2,FALSE)</f>
        <v>35615</v>
      </c>
      <c r="E405" s="86" t="str">
        <f>VLOOKUP(TRIM(B405),BirthdateDraft!$B$1:$O$9859,3,FALSE)</f>
        <v>19/FA</v>
      </c>
      <c r="F405" s="52" t="str">
        <f>IF(ISERROR(VLOOKUP(TRIM(B405),ALL!$B$1:$T$1591,2,FALSE)),"",IF(ISERROR(VLOOKUP(TRIM(B405),ALL!$B$1:$T$1591,2,FALSE))," ",VLOOKUP(TRIM(B405),ALL!$B$1:$T$1591,2,FALSE)))</f>
        <v>CLA</v>
      </c>
      <c r="G405" s="52" t="str">
        <f>IF(ISBLANK(VLOOKUP(TRIM(B405),ALL!$B$1:$U$1591,4,FALSE)),"",IF(ISERROR(VLOOKUP(TRIM(B405),ALL!$B$1:$U$1591,4,FALSE))," ",VLOOKUP(TRIM(B405),ALL!$B$1:$U$1591,4,FALSE)))</f>
        <v/>
      </c>
      <c r="H405" s="52"/>
      <c r="I405" s="52"/>
      <c r="J405" s="52"/>
      <c r="K405" s="52"/>
      <c r="L405" s="52"/>
      <c r="M405" s="52"/>
      <c r="N405"/>
      <c r="O405"/>
      <c r="P405"/>
      <c r="Q405"/>
      <c r="R405"/>
      <c r="S405"/>
      <c r="AA405"/>
      <c r="AB405"/>
    </row>
    <row r="406" spans="1:33">
      <c r="A406" s="52"/>
      <c r="B406" s="215"/>
      <c r="F406" s="5"/>
      <c r="G406" s="44"/>
      <c r="H406" s="44"/>
      <c r="I406" s="44"/>
      <c r="J406" s="44"/>
      <c r="K406" s="52" t="str">
        <f>IF(ISBLANK(VLOOKUP(TRIM(B406),ALL!$B$1:$U$1591,8,FALSE)),"",IF(ISERROR(VLOOKUP(TRIM(B406),ALL!$B$1:$U$1591,8,FALSE))," ",VLOOKUP(TRIM(B406),ALL!$B$1:$U$1591,8,FALSE)))</f>
        <v xml:space="preserve"> </v>
      </c>
      <c r="L406" s="44"/>
      <c r="M406" s="44"/>
      <c r="N406" s="52"/>
      <c r="P406"/>
      <c r="S406"/>
      <c r="T406" s="2"/>
      <c r="U406" s="2"/>
      <c r="W406" s="2"/>
      <c r="X406" s="2"/>
      <c r="AA406"/>
      <c r="AB406"/>
      <c r="AF406" s="3"/>
      <c r="AG406" s="3"/>
    </row>
    <row r="407" spans="1:33" ht="15.75">
      <c r="A407" s="454" t="s">
        <v>8499</v>
      </c>
      <c r="B407" s="454"/>
      <c r="C407" s="454"/>
      <c r="D407" s="454"/>
      <c r="E407" s="454"/>
      <c r="F407" s="454"/>
      <c r="G407" s="454"/>
      <c r="H407" s="454"/>
      <c r="I407" s="454"/>
      <c r="J407" s="454"/>
      <c r="K407" s="454"/>
      <c r="L407" s="454"/>
      <c r="M407" s="456"/>
      <c r="P407"/>
      <c r="S407"/>
      <c r="T407" s="2"/>
      <c r="U407" s="2"/>
      <c r="W407" s="2"/>
      <c r="X407" s="2"/>
      <c r="AA407" s="2"/>
      <c r="AB407"/>
      <c r="AF407" s="3"/>
      <c r="AG407" s="3"/>
    </row>
    <row r="408" spans="1:33" ht="15.75">
      <c r="A408" s="454" t="s">
        <v>8482</v>
      </c>
      <c r="B408" s="454"/>
      <c r="C408" s="454"/>
      <c r="D408" s="454"/>
      <c r="E408" s="454"/>
      <c r="F408" s="454"/>
      <c r="G408" s="454"/>
      <c r="H408" s="454"/>
      <c r="I408" s="454"/>
      <c r="J408" s="454"/>
      <c r="K408" s="454"/>
      <c r="L408" s="454"/>
      <c r="M408" s="455"/>
      <c r="P408"/>
      <c r="S408"/>
      <c r="T408" s="2"/>
      <c r="U408" s="2"/>
      <c r="W408" s="2"/>
      <c r="X408" s="2"/>
      <c r="AA408"/>
      <c r="AB408"/>
      <c r="AF408" s="3"/>
      <c r="AG408" s="3"/>
    </row>
    <row r="409" spans="1:33">
      <c r="P409"/>
      <c r="S409"/>
      <c r="T409" s="2"/>
      <c r="U409" s="2"/>
      <c r="W409" s="2"/>
      <c r="X409" s="2"/>
      <c r="AA409"/>
      <c r="AB409"/>
      <c r="AF409" s="3"/>
      <c r="AG409" s="3"/>
    </row>
    <row r="410" spans="1:33" ht="20.25">
      <c r="A410" s="46" t="s">
        <v>6080</v>
      </c>
      <c r="H410" s="38">
        <f>COUNTA(B411:B473)</f>
        <v>54</v>
      </c>
      <c r="I410" s="38"/>
      <c r="P410"/>
      <c r="S410"/>
      <c r="T410" s="2"/>
      <c r="U410" s="2"/>
      <c r="W410" s="2"/>
      <c r="X410" s="2"/>
      <c r="AA410"/>
      <c r="AB410"/>
      <c r="AF410" s="3"/>
      <c r="AG410" s="3"/>
    </row>
    <row r="411" spans="1:33">
      <c r="B411" s="215"/>
      <c r="N411" s="6"/>
      <c r="O411" s="6"/>
      <c r="P411" s="6"/>
      <c r="Q411" s="6"/>
      <c r="S411" s="3"/>
      <c r="AA411"/>
      <c r="AB411"/>
    </row>
    <row r="412" spans="1:33">
      <c r="A412" s="52" t="s">
        <v>4574</v>
      </c>
      <c r="B412" s="215" t="s">
        <v>4724</v>
      </c>
      <c r="C412" s="11" t="s">
        <v>3775</v>
      </c>
      <c r="D412" s="85">
        <f>VLOOKUP(TRIM(B412),BirthdateDraft!$B$1:$O$5859,2,FALSE)</f>
        <v>35206</v>
      </c>
      <c r="E412" s="86" t="str">
        <f>VLOOKUP(TRIM(B412),BirthdateDraft!$B$1:$O$9859,3,FALSE)</f>
        <v>18/1 (7)</v>
      </c>
      <c r="F412" s="52" t="str">
        <f>IF(ISERROR(VLOOKUP(TRIM(B412),ALL!$B$1:$T$1591,2,FALSE)),"",IF(ISERROR(VLOOKUP(TRIM(B412),ALL!$B$1:$T$1591,2,FALSE))," ",VLOOKUP(TRIM(B412),ALL!$B$1:$T$1591,2,FALSE)))</f>
        <v>BFA</v>
      </c>
      <c r="G412" s="52" t="str">
        <f>IF(ISBLANK(VLOOKUP(TRIM(B412),ALL!$B$1:$U$1591,4,FALSE)),"",IF(ISERROR(VLOOKUP(TRIM(B412),ALL!$B$1:$U$1591,4,FALSE))," ",VLOOKUP(TRIM(B412),ALL!$B$1:$U$1591,4,FALSE)))</f>
        <v/>
      </c>
      <c r="H412" s="52" t="str">
        <f>IF(ISBLANK(VLOOKUP(TRIM(B412),ALL!$B$1:$U$1591,5,FALSE)),"",IF(ISERROR(VLOOKUP(TRIM(B412),ALL!$B$1:$U$1591,5,FALSE))," ",VLOOKUP(TRIM(B412),ALL!$B$1:$U$1591,5,FALSE)))</f>
        <v/>
      </c>
      <c r="I412" s="52" t="str">
        <f>IF(ISBLANK(VLOOKUP(TRIM(B412),ALL!$B$1:$U$1591,6,FALSE)),"",IF(ISERROR(VLOOKUP(TRIM(B412),ALL!$B$1:$U$1591,6,FALSE))," ", VLOOKUP(TRIM(B412),ALL!$B$1:$U$1591,6,FALSE)))</f>
        <v/>
      </c>
      <c r="J412" s="52" t="str">
        <f>IF(ISBLANK(VLOOKUP(TRIM(B412),ALL!$B$1:$U$1591,7,FALSE)),"",IF(ISERROR(VLOOKUP(TRIM(B412),ALL!$B$1:$U$1591,7,FALSE))," ",VLOOKUP(TRIM(B412),ALL!$B$1:$U$1591,7,FALSE)))</f>
        <v/>
      </c>
      <c r="K412" s="52" t="str">
        <f>IF(ISBLANK(VLOOKUP(TRIM(B412),ALL!$B$1:$U$1591,8,FALSE)),"",IF(ISERROR(VLOOKUP(TRIM(B412),ALL!$B$1:$U$1591,8,FALSE))," ",VLOOKUP(TRIM(B412),ALL!$B$1:$U$1591,8,FALSE)))</f>
        <v/>
      </c>
      <c r="L412" s="52" t="str">
        <f>IF(ISBLANK(VLOOKUP(TRIM(B412),ALL!$B$1:$U$1591,9,FALSE)),"",IF(ISERROR(VLOOKUP(TRIM(B412),ALL!$B$1:$U$1591,9,FALSE))," ",VLOOKUP(TRIM(B412),ALL!$B$1:$U$1591,9,FALSE)))</f>
        <v/>
      </c>
      <c r="M412" s="52" t="str">
        <f>IF(ISBLANK(VLOOKUP(TRIM(B412),ALL!$B$1:$U$1591,10,FALSE)),"",IF(ISERROR(VLOOKUP(TRIM(B412),ALL!$B$1:$U$1591,10,FALSE))," ",VLOOKUP(TRIM(B412),ALL!$B$1:$U$1591,10,FALSE)))</f>
        <v/>
      </c>
      <c r="N412"/>
      <c r="O412"/>
      <c r="P412"/>
      <c r="Q412"/>
      <c r="R412"/>
      <c r="S412"/>
      <c r="AA412"/>
      <c r="AB412"/>
    </row>
    <row r="413" spans="1:33" ht="15">
      <c r="A413" s="52" t="s">
        <v>4574</v>
      </c>
      <c r="B413" s="379" t="s">
        <v>7768</v>
      </c>
      <c r="C413" s="380" t="s">
        <v>4315</v>
      </c>
      <c r="D413" s="85">
        <f>VLOOKUP(TRIM(B413),BirthdateDraft!$B$1:$O$5859,2,FALSE)</f>
        <v>35379</v>
      </c>
      <c r="E413" s="86" t="str">
        <f>VLOOKUP(TRIM(B413),BirthdateDraft!$B$1:$O$9859,3,FALSE)</f>
        <v>19/2</v>
      </c>
      <c r="F413" s="52" t="str">
        <f>IF(ISERROR(VLOOKUP(TRIM(B413),ALL!$B$1:$T$1591,2,FALSE)),"",IF(ISERROR(VLOOKUP(TRIM(B413),ALL!$B$1:$T$1591,2,FALSE))," ",VLOOKUP(TRIM(B413),ALL!$B$1:$T$1591,2,FALSE)))</f>
        <v>DNA</v>
      </c>
      <c r="G413" s="52"/>
      <c r="H413" s="52"/>
      <c r="I413" s="52"/>
      <c r="J413" s="52"/>
      <c r="K413" s="52"/>
      <c r="L413" s="52"/>
      <c r="M413" s="52"/>
      <c r="N413"/>
      <c r="O413"/>
      <c r="P413"/>
      <c r="Q413"/>
      <c r="R413"/>
      <c r="S413"/>
      <c r="AA413"/>
      <c r="AB413"/>
    </row>
    <row r="414" spans="1:33" ht="15">
      <c r="A414" s="52" t="s">
        <v>4574</v>
      </c>
      <c r="B414" s="441" t="s">
        <v>5747</v>
      </c>
      <c r="C414" s="380" t="s">
        <v>4315</v>
      </c>
      <c r="D414" s="85">
        <f>VLOOKUP(TRIM(B414),BirthdateDraft!$B$1:$O$5859,2,FALSE)</f>
        <v>33598</v>
      </c>
      <c r="E414" s="86" t="str">
        <f>VLOOKUP(TRIM(B414),BirthdateDraft!$B$1:$O$9859,3,FALSE)</f>
        <v>15/7</v>
      </c>
      <c r="F414" s="52" t="str">
        <f>IF(ISERROR(VLOOKUP(TRIM(B414),ALL!$B$1:$T$1591,2,FALSE)),"",IF(ISERROR(VLOOKUP(TRIM(B414),ALL!$B$1:$T$1591,2,FALSE))," ",VLOOKUP(TRIM(B414),ALL!$B$1:$T$1591,2,FALSE)))</f>
        <v>NYA</v>
      </c>
    </row>
    <row r="415" spans="1:33">
      <c r="A415" s="52"/>
      <c r="B415" s="215"/>
      <c r="C415" s="11"/>
      <c r="D415" s="85"/>
      <c r="E415" s="86"/>
      <c r="F415" s="52"/>
      <c r="G415" s="52"/>
      <c r="H415" s="52"/>
      <c r="I415" s="52"/>
      <c r="J415" s="52"/>
      <c r="K415" s="52"/>
      <c r="L415" s="52"/>
      <c r="M415" s="52"/>
      <c r="N415"/>
      <c r="O415"/>
      <c r="P415"/>
      <c r="Q415"/>
      <c r="R415"/>
      <c r="S415"/>
      <c r="AA415"/>
      <c r="AB415"/>
    </row>
    <row r="416" spans="1:33">
      <c r="A416" s="52" t="str">
        <f>IF(ISERROR(VLOOKUP(TRIM(B416),ALL!$B$1:$T$1591,3,FALSE)),"(unc)",VLOOKUP(TRIM(B416),ALL!$B$1:$T$1591,3,FALSE))</f>
        <v>HB</v>
      </c>
      <c r="B416" s="215" t="s">
        <v>5308</v>
      </c>
      <c r="C416" s="11" t="s">
        <v>4315</v>
      </c>
      <c r="D416" s="85">
        <f>VLOOKUP(TRIM(B416),BirthdateDraft!$B$1:$O$5859,2,FALSE)</f>
        <v>34549</v>
      </c>
      <c r="E416" s="86" t="str">
        <f>VLOOKUP(TRIM(B416),BirthdateDraft!$B$1:$O$9859,3,FALSE)</f>
        <v>15/1 (10)</v>
      </c>
      <c r="F416" s="52" t="str">
        <f>IF(ISERROR(VLOOKUP(TRIM(B416),ALL!$B$1:$T$1591,2,FALSE)),"",IF(ISERROR(VLOOKUP(TRIM(B416),ALL!$B$1:$T$1591,2,FALSE))," ",VLOOKUP(TRIM(B416),ALL!$B$1:$T$1591,2,FALSE)))</f>
        <v>LAN</v>
      </c>
      <c r="G416" s="52" t="str">
        <f>IF(ISBLANK(VLOOKUP(TRIM(B416),ALL!$B$1:$U$1591,4,FALSE)),"",IF(ISERROR(VLOOKUP(TRIM(B416),ALL!$B$1:$U$1591,4,FALSE))," ",VLOOKUP(TRIM(B416),ALL!$B$1:$U$1591,4,FALSE)))</f>
        <v/>
      </c>
      <c r="H416" s="52" t="str">
        <f>IF(ISBLANK(VLOOKUP(TRIM(B416),ALL!$B$1:$U$1591,5,FALSE)),"",IF(ISERROR(VLOOKUP(TRIM(B416),ALL!$B$1:$U$1591,5,FALSE))," ",VLOOKUP(TRIM(B416),ALL!$B$1:$U$1591,5,FALSE)))</f>
        <v/>
      </c>
      <c r="I416" s="52" t="str">
        <f>IF(ISBLANK(VLOOKUP(TRIM(B416),ALL!$B$1:$U$1591,6,FALSE)),"",IF(ISERROR(VLOOKUP(TRIM(B416),ALL!$B$1:$U$1591,6,FALSE))," ", VLOOKUP(TRIM(B416),ALL!$B$1:$U$1591,6,FALSE)))</f>
        <v/>
      </c>
      <c r="J416" s="52" t="str">
        <f>IF(ISBLANK(VLOOKUP(TRIM(B416),ALL!$B$1:$U$1591,7,FALSE)),"",IF(ISERROR(VLOOKUP(TRIM(B416),ALL!$B$1:$U$1591,7,FALSE))," ",VLOOKUP(TRIM(B416),ALL!$B$1:$U$1591,7,FALSE)))</f>
        <v/>
      </c>
      <c r="K416" s="52">
        <f>IF(ISBLANK(VLOOKUP(TRIM(B416),ALL!$B$1:$U$1591,8,FALSE)),"",IF(ISERROR(VLOOKUP(TRIM(B416),ALL!$B$1:$U$1591,8,FALSE))," ",VLOOKUP(TRIM(B416),ALL!$B$1:$U$1591,8,FALSE)))</f>
        <v>0</v>
      </c>
      <c r="L416" s="52" t="str">
        <f>IF(ISBLANK(VLOOKUP(TRIM(B416),ALL!$B$1:$U$1591,9,FALSE)),"",IF(ISERROR(VLOOKUP(TRIM(B416),ALL!$B$1:$U$1591,9,FALSE))," ",VLOOKUP(TRIM(B416),ALL!$B$1:$U$1591,9,FALSE)))</f>
        <v/>
      </c>
      <c r="M416" s="52">
        <f>IF(ISBLANK(VLOOKUP(TRIM(B416),ALL!$B$1:$U$1591,10,FALSE)),"",IF(ISERROR(VLOOKUP(TRIM(B416),ALL!$B$1:$U$1591,10,FALSE))," ",VLOOKUP(TRIM(B416),ALL!$B$1:$U$1591,10,FALSE)))</f>
        <v>3</v>
      </c>
      <c r="N416"/>
      <c r="O416"/>
      <c r="P416"/>
      <c r="Q416"/>
      <c r="R416"/>
      <c r="S416"/>
      <c r="AA416"/>
      <c r="AB416"/>
    </row>
    <row r="417" spans="1:46">
      <c r="A417" s="52" t="str">
        <f>IF(ISERROR(VLOOKUP(TRIM(B417),ALL!$B$1:$T$1591,3,FALSE)),"(unc)",VLOOKUP(TRIM(B417),ALL!$B$1:$T$1591,3,FALSE))</f>
        <v>HB KOR PR</v>
      </c>
      <c r="B417" s="215" t="s">
        <v>5853</v>
      </c>
      <c r="C417" s="11" t="s">
        <v>4315</v>
      </c>
      <c r="D417" s="85">
        <f>VLOOKUP(TRIM(B417),BirthdateDraft!$B$1:$O$5859,2,FALSE)</f>
        <v>34257</v>
      </c>
      <c r="E417" s="86" t="str">
        <f>VLOOKUP(TRIM(B417),BirthdateDraft!$B$1:$O$9859,3,FALSE)</f>
        <v>16/FA</v>
      </c>
      <c r="F417" s="52" t="str">
        <f>IF(ISERROR(VLOOKUP(TRIM(B417),ALL!$B$1:$T$1591,2,FALSE)),"",IF(ISERROR(VLOOKUP(TRIM(B417),ALL!$B$1:$T$1591,2,FALSE))," ",VLOOKUP(TRIM(B417),ALL!$B$1:$T$1591,2,FALSE)))</f>
        <v>OAA</v>
      </c>
      <c r="G417" s="52" t="str">
        <f>IF(ISBLANK(VLOOKUP(TRIM(B417),ALL!$B$1:$U$1591,4,FALSE)),"",IF(ISERROR(VLOOKUP(TRIM(B417),ALL!$B$1:$U$1591,4,FALSE))," ",VLOOKUP(TRIM(B417),ALL!$B$1:$U$1591,4,FALSE)))</f>
        <v/>
      </c>
      <c r="H417" s="52" t="str">
        <f>IF(ISBLANK(VLOOKUP(TRIM(B417),ALL!$B$1:$U$1591,5,FALSE)),"",IF(ISERROR(VLOOKUP(TRIM(B417),ALL!$B$1:$U$1591,5,FALSE))," ",VLOOKUP(TRIM(B417),ALL!$B$1:$U$1591,5,FALSE)))</f>
        <v/>
      </c>
      <c r="I417" s="52" t="str">
        <f>IF(ISBLANK(VLOOKUP(TRIM(B417),ALL!$B$1:$U$1591,6,FALSE)),"",IF(ISERROR(VLOOKUP(TRIM(B417),ALL!$B$1:$U$1591,6,FALSE))," ", VLOOKUP(TRIM(B417),ALL!$B$1:$U$1591,6,FALSE)))</f>
        <v/>
      </c>
      <c r="J417" s="52" t="str">
        <f>IF(ISBLANK(VLOOKUP(TRIM(B417),ALL!$B$1:$U$1591,7,FALSE)),"",IF(ISERROR(VLOOKUP(TRIM(B417),ALL!$B$1:$U$1591,7,FALSE))," ",VLOOKUP(TRIM(B417),ALL!$B$1:$U$1591,7,FALSE)))</f>
        <v/>
      </c>
      <c r="K417" s="52">
        <f>IF(ISBLANK(VLOOKUP(TRIM(B417),ALL!$B$1:$U$1591,8,FALSE)),"",IF(ISERROR(VLOOKUP(TRIM(B417),ALL!$B$1:$U$1591,8,FALSE))," ",VLOOKUP(TRIM(B417),ALL!$B$1:$U$1591,8,FALSE)))</f>
        <v>0</v>
      </c>
      <c r="L417" s="52" t="str">
        <f>IF(ISBLANK(VLOOKUP(TRIM(B417),ALL!$B$1:$U$1591,9,FALSE)),"",IF(ISERROR(VLOOKUP(TRIM(B417),ALL!$B$1:$U$1591,9,FALSE))," ",VLOOKUP(TRIM(B417),ALL!$B$1:$U$1591,9,FALSE)))</f>
        <v/>
      </c>
      <c r="M417" s="52">
        <f>IF(ISBLANK(VLOOKUP(TRIM(B417),ALL!$B$1:$U$1591,10,FALSE)),"",IF(ISERROR(VLOOKUP(TRIM(B417),ALL!$B$1:$U$1591,10,FALSE))," ",VLOOKUP(TRIM(B417),ALL!$B$1:$U$1591,10,FALSE)))</f>
        <v>2</v>
      </c>
      <c r="N417"/>
      <c r="O417"/>
      <c r="P417"/>
      <c r="Q417"/>
      <c r="R417" t="str">
        <f>""</f>
        <v/>
      </c>
      <c r="S417" t="str">
        <f>""</f>
        <v/>
      </c>
      <c r="T417" t="str">
        <f>""</f>
        <v/>
      </c>
      <c r="U417" t="str">
        <f>""</f>
        <v/>
      </c>
      <c r="V417" t="str">
        <f>""</f>
        <v/>
      </c>
      <c r="W417" t="str">
        <f>""</f>
        <v/>
      </c>
      <c r="X417" t="str">
        <f>""</f>
        <v/>
      </c>
      <c r="Y417" t="str">
        <f>""</f>
        <v/>
      </c>
      <c r="Z417" t="str">
        <f>""</f>
        <v/>
      </c>
      <c r="AA417" t="str">
        <f>""</f>
        <v/>
      </c>
      <c r="AB417" t="str">
        <f>""</f>
        <v/>
      </c>
      <c r="AC417" t="str">
        <f>""</f>
        <v/>
      </c>
      <c r="AD417" t="str">
        <f>""</f>
        <v/>
      </c>
      <c r="AE417" t="str">
        <f>""</f>
        <v/>
      </c>
      <c r="AF417" t="str">
        <f>""</f>
        <v/>
      </c>
      <c r="AG417" t="str">
        <f>""</f>
        <v/>
      </c>
      <c r="AH417" t="str">
        <f>""</f>
        <v/>
      </c>
      <c r="AI417" t="str">
        <f>""</f>
        <v/>
      </c>
      <c r="AJ417" t="str">
        <f>""</f>
        <v/>
      </c>
      <c r="AK417" t="str">
        <f>""</f>
        <v/>
      </c>
      <c r="AL417" t="str">
        <f>""</f>
        <v/>
      </c>
      <c r="AM417" t="str">
        <f>""</f>
        <v/>
      </c>
      <c r="AN417" t="str">
        <f>""</f>
        <v/>
      </c>
      <c r="AO417" t="str">
        <f>""</f>
        <v/>
      </c>
      <c r="AP417" t="str">
        <f>""</f>
        <v/>
      </c>
      <c r="AQ417" t="str">
        <f>""</f>
        <v/>
      </c>
      <c r="AR417" t="str">
        <f>""</f>
        <v/>
      </c>
      <c r="AS417" t="str">
        <f>""</f>
        <v/>
      </c>
      <c r="AT417" t="str">
        <f>""</f>
        <v/>
      </c>
    </row>
    <row r="418" spans="1:46">
      <c r="A418" s="52" t="str">
        <f>IF(ISERROR(VLOOKUP(TRIM(B418),ALL!$B$1:$T$1591,3,FALSE)),"(unc)",VLOOKUP(TRIM(B418),ALL!$B$1:$T$1591,3,FALSE))</f>
        <v>HB</v>
      </c>
      <c r="B418" s="215" t="s">
        <v>3905</v>
      </c>
      <c r="C418" s="11" t="s">
        <v>4315</v>
      </c>
      <c r="D418" s="85">
        <f>VLOOKUP(TRIM(B418),BirthdateDraft!$B$1:$O$5859,2,FALSE)</f>
        <v>33652</v>
      </c>
      <c r="E418" s="86" t="str">
        <f>VLOOKUP(TRIM(B418),BirthdateDraft!$B$1:$O$9859,3,FALSE)</f>
        <v>13/2</v>
      </c>
      <c r="F418" s="52" t="str">
        <f>IF(ISERROR(VLOOKUP(TRIM(B418),ALL!$B$1:$T$1591,2,FALSE)),"",IF(ISERROR(VLOOKUP(TRIM(B418),ALL!$B$1:$T$1591,2,FALSE))," ",VLOOKUP(TRIM(B418),ALL!$B$1:$T$1591,2,FALSE)))</f>
        <v>NYA</v>
      </c>
      <c r="G418" s="52" t="str">
        <f>IF(ISBLANK(VLOOKUP(TRIM(B418),ALL!$B$1:$U$1591,4,FALSE)),"",IF(ISERROR(VLOOKUP(TRIM(B418),ALL!$B$1:$U$1591,4,FALSE))," ",VLOOKUP(TRIM(B418),ALL!$B$1:$U$1591,4,FALSE)))</f>
        <v/>
      </c>
      <c r="H418" s="52" t="str">
        <f>IF(ISBLANK(VLOOKUP(TRIM(B418),ALL!$B$1:$U$1591,5,FALSE)),"",IF(ISERROR(VLOOKUP(TRIM(B418),ALL!$B$1:$U$1591,5,FALSE))," ",VLOOKUP(TRIM(B418),ALL!$B$1:$U$1591,5,FALSE)))</f>
        <v/>
      </c>
      <c r="I418" s="52" t="str">
        <f>IF(ISBLANK(VLOOKUP(TRIM(B418),ALL!$B$1:$U$1591,6,FALSE)),"",IF(ISERROR(VLOOKUP(TRIM(B418),ALL!$B$1:$U$1591,6,FALSE))," ", VLOOKUP(TRIM(B418),ALL!$B$1:$U$1591,6,FALSE)))</f>
        <v/>
      </c>
      <c r="J418" s="52" t="str">
        <f>IF(ISBLANK(VLOOKUP(TRIM(B418),ALL!$B$1:$U$1591,7,FALSE)),"",IF(ISERROR(VLOOKUP(TRIM(B418),ALL!$B$1:$U$1591,7,FALSE))," ",VLOOKUP(TRIM(B418),ALL!$B$1:$U$1591,7,FALSE)))</f>
        <v/>
      </c>
      <c r="K418" s="52">
        <f>IF(ISBLANK(VLOOKUP(TRIM(B418),ALL!$B$1:$U$1591,8,FALSE)),"",IF(ISERROR(VLOOKUP(TRIM(B418),ALL!$B$1:$U$1591,8,FALSE))," ",VLOOKUP(TRIM(B418),ALL!$B$1:$U$1591,8,FALSE)))</f>
        <v>4</v>
      </c>
      <c r="L418" s="52" t="str">
        <f>IF(ISBLANK(VLOOKUP(TRIM(B418),ALL!$B$1:$U$1591,9,FALSE)),"",IF(ISERROR(VLOOKUP(TRIM(B418),ALL!$B$1:$U$1591,9,FALSE))," ",VLOOKUP(TRIM(B418),ALL!$B$1:$U$1591,9,FALSE)))</f>
        <v/>
      </c>
      <c r="M418" s="52">
        <f>IF(ISBLANK(VLOOKUP(TRIM(B418),ALL!$B$1:$U$1591,10,FALSE)),"",IF(ISERROR(VLOOKUP(TRIM(B418),ALL!$B$1:$U$1591,10,FALSE))," ",VLOOKUP(TRIM(B418),ALL!$B$1:$U$1591,10,FALSE)))</f>
        <v>5</v>
      </c>
      <c r="N418"/>
      <c r="O418"/>
      <c r="P418"/>
      <c r="Q418"/>
      <c r="R418"/>
      <c r="S418"/>
      <c r="AA418"/>
      <c r="AB418"/>
    </row>
    <row r="419" spans="1:46">
      <c r="A419" s="52"/>
      <c r="B419" s="215"/>
      <c r="C419" s="11"/>
      <c r="D419" s="85"/>
      <c r="E419" s="86"/>
      <c r="F419" s="52"/>
      <c r="G419" s="52"/>
      <c r="H419" s="52"/>
      <c r="I419" s="52"/>
      <c r="J419" s="52"/>
      <c r="K419" s="52"/>
      <c r="L419" s="52"/>
      <c r="M419" s="52"/>
      <c r="N419"/>
      <c r="O419"/>
      <c r="P419"/>
      <c r="Q419"/>
      <c r="R419"/>
      <c r="S419"/>
      <c r="AA419"/>
      <c r="AB419"/>
    </row>
    <row r="420" spans="1:46">
      <c r="A420" s="52" t="str">
        <f>IF(ISERROR(VLOOKUP(TRIM(B420),ALL!$B$1:$T$1591,3,FALSE)),"(unc)",VLOOKUP(TRIM(B420),ALL!$B$1:$T$1591,3,FALSE))</f>
        <v>WR</v>
      </c>
      <c r="B420" s="215" t="s">
        <v>6920</v>
      </c>
      <c r="C420" s="11" t="s">
        <v>4315</v>
      </c>
      <c r="D420" s="85">
        <f>VLOOKUP(TRIM(B420),BirthdateDraft!$B$1:$O$5859,2,FALSE)</f>
        <v>34982</v>
      </c>
      <c r="E420" s="86" t="str">
        <f>VLOOKUP(TRIM(B420),BirthdateDraft!$B$1:$O$9859,3,FALSE)</f>
        <v>18/2</v>
      </c>
      <c r="F420" s="52" t="str">
        <f>IF(ISERROR(VLOOKUP(TRIM(B420),ALL!$B$1:$T$1591,2,FALSE)),"",IF(ISERROR(VLOOKUP(TRIM(B420),ALL!$B$1:$T$1591,2,FALSE))," ",VLOOKUP(TRIM(B420),ALL!$B$1:$T$1591,2,FALSE)))</f>
        <v>DNA</v>
      </c>
      <c r="G420" s="52" t="str">
        <f>IF(ISBLANK(VLOOKUP(TRIM(B420),ALL!$B$1:$U$1591,4,FALSE)),"",IF(ISERROR(VLOOKUP(TRIM(B420),ALL!$B$1:$U$1591,4,FALSE))," ",VLOOKUP(TRIM(B420),ALL!$B$1:$U$1591,4,FALSE)))</f>
        <v/>
      </c>
      <c r="H420" s="52" t="str">
        <f>IF(ISBLANK(VLOOKUP(TRIM(B420),ALL!$B$1:$U$1591,5,FALSE)),"",IF(ISERROR(VLOOKUP(TRIM(B420),ALL!$B$1:$U$1591,5,FALSE))," ",VLOOKUP(TRIM(B420),ALL!$B$1:$U$1591,5,FALSE)))</f>
        <v/>
      </c>
      <c r="I420" s="52" t="str">
        <f>IF(ISBLANK(VLOOKUP(TRIM(B420),ALL!$B$1:$U$1591,6,FALSE)),"",IF(ISERROR(VLOOKUP(TRIM(B420),ALL!$B$1:$U$1591,6,FALSE))," ", VLOOKUP(TRIM(B420),ALL!$B$1:$U$1591,6,FALSE)))</f>
        <v/>
      </c>
      <c r="J420" s="52" t="str">
        <f>IF(ISBLANK(VLOOKUP(TRIM(B420),ALL!$B$1:$U$1591,7,FALSE)),"",IF(ISERROR(VLOOKUP(TRIM(B420),ALL!$B$1:$U$1591,7,FALSE))," ",VLOOKUP(TRIM(B420),ALL!$B$1:$U$1591,7,FALSE)))</f>
        <v/>
      </c>
      <c r="K420" s="52" t="str">
        <f>IF(ISBLANK(VLOOKUP(TRIM(B420),ALL!$B$1:$U$1591,8,FALSE)),"",IF(ISERROR(VLOOKUP(TRIM(B420),ALL!$B$1:$U$1591,8,FALSE))," ",VLOOKUP(TRIM(B420),ALL!$B$1:$U$1591,8,FALSE)))</f>
        <v/>
      </c>
      <c r="L420" s="52" t="str">
        <f>IF(ISBLANK(VLOOKUP(TRIM(B420),ALL!$B$1:$U$1591,9,FALSE)),"",IF(ISERROR(VLOOKUP(TRIM(B420),ALL!$B$1:$U$1591,9,FALSE))," ",VLOOKUP(TRIM(B420),ALL!$B$1:$U$1591,9,FALSE)))</f>
        <v/>
      </c>
      <c r="M420" s="52" t="str">
        <f>IF(ISBLANK(VLOOKUP(TRIM(B420),ALL!$B$1:$U$1591,10,FALSE)),"",IF(ISERROR(VLOOKUP(TRIM(B420),ALL!$B$1:$U$1591,10,FALSE))," ",VLOOKUP(TRIM(B420),ALL!$B$1:$U$1591,10,FALSE)))</f>
        <v/>
      </c>
      <c r="N420"/>
      <c r="O420"/>
      <c r="P420"/>
      <c r="Q420"/>
      <c r="R420"/>
      <c r="S420"/>
      <c r="AA420"/>
      <c r="AB420"/>
    </row>
    <row r="421" spans="1:46">
      <c r="A421" s="52" t="str">
        <f>IF(ISERROR(VLOOKUP(TRIM(B421),ALL!$B$1:$T$1591,3,FALSE)),"(unc)",VLOOKUP(TRIM(B421),ALL!$B$1:$T$1591,3,FALSE))</f>
        <v>WR PR</v>
      </c>
      <c r="B421" s="215" t="s">
        <v>7728</v>
      </c>
      <c r="C421" s="11" t="s">
        <v>4315</v>
      </c>
      <c r="D421" s="85">
        <f>VLOOKUP(TRIM(B421),BirthdateDraft!$B$1:$O$5859,2,FALSE)</f>
        <v>35516</v>
      </c>
      <c r="E421" s="86" t="str">
        <f>VLOOKUP(TRIM(B421),BirthdateDraft!$B$1:$O$9859,3,FALSE)</f>
        <v>19/FA</v>
      </c>
      <c r="F421" s="52" t="str">
        <f>IF(ISERROR(VLOOKUP(TRIM(B421),ALL!$B$1:$T$1591,2,FALSE)),"",IF(ISERROR(VLOOKUP(TRIM(B421),ALL!$B$1:$T$1591,2,FALSE))," ",VLOOKUP(TRIM(B421),ALL!$B$1:$T$1591,2,FALSE)))</f>
        <v>MIA</v>
      </c>
      <c r="G421" s="52" t="str">
        <f>IF(ISBLANK(VLOOKUP(TRIM(B421),ALL!$B$1:$U$1591,4,FALSE)),"",IF(ISERROR(VLOOKUP(TRIM(B421),ALL!$B$1:$U$1591,4,FALSE))," ",VLOOKUP(TRIM(B421),ALL!$B$1:$U$1591,4,FALSE)))</f>
        <v/>
      </c>
      <c r="H421" s="52" t="str">
        <f>IF(ISBLANK(VLOOKUP(TRIM(B421),ALL!$B$1:$U$1591,5,FALSE)),"",IF(ISERROR(VLOOKUP(TRIM(B421),ALL!$B$1:$U$1591,5,FALSE))," ",VLOOKUP(TRIM(B421),ALL!$B$1:$U$1591,5,FALSE)))</f>
        <v/>
      </c>
      <c r="I421" s="52"/>
      <c r="J421" s="52"/>
      <c r="K421" s="52"/>
      <c r="L421" s="52"/>
      <c r="M421" s="52"/>
      <c r="N421"/>
      <c r="O421"/>
      <c r="P421"/>
      <c r="Q421"/>
      <c r="R421"/>
      <c r="S421"/>
      <c r="AA421"/>
      <c r="AB421"/>
    </row>
    <row r="422" spans="1:46" ht="15">
      <c r="A422" s="52" t="str">
        <f>IF(ISERROR(VLOOKUP(TRIM(B422),ALL!$B$1:$T$1591,3,FALSE)),"(unc)",VLOOKUP(TRIM(B422),ALL!$B$1:$T$1591,3,FALSE))</f>
        <v>WR KOR</v>
      </c>
      <c r="B422" s="407" t="s">
        <v>7706</v>
      </c>
      <c r="C422" s="11" t="s">
        <v>3775</v>
      </c>
      <c r="D422" s="85">
        <f>VLOOKUP(TRIM(B422),BirthdateDraft!$B$1:$O$5859,2,FALSE)</f>
        <v>35520</v>
      </c>
      <c r="E422" s="86" t="str">
        <f>VLOOKUP(TRIM(B422),BirthdateDraft!$B$1:$O$9859,3,FALSE)</f>
        <v>19/FA</v>
      </c>
      <c r="F422" s="52" t="str">
        <f>IF(ISERROR(VLOOKUP(TRIM(B422),ALL!$B$1:$T$1591,2,FALSE)),"",IF(ISERROR(VLOOKUP(TRIM(B422),ALL!$B$1:$T$1591,2,FALSE))," ",VLOOKUP(TRIM(B422),ALL!$B$1:$T$1591,2,FALSE)))</f>
        <v>WAN</v>
      </c>
      <c r="G422" s="52" t="str">
        <f>IF(ISBLANK(VLOOKUP(TRIM(B422),ALL!$B$1:$U$1591,4,FALSE)),"",IF(ISERROR(VLOOKUP(TRIM(B422),ALL!$B$1:$U$1591,4,FALSE))," ",VLOOKUP(TRIM(B422),ALL!$B$1:$U$1591,4,FALSE)))</f>
        <v/>
      </c>
      <c r="H422" s="52" t="str">
        <f>IF(ISBLANK(VLOOKUP(TRIM(B422),ALL!$B$1:$U$1591,5,FALSE)),"",IF(ISERROR(VLOOKUP(TRIM(B422),ALL!$B$1:$U$1591,5,FALSE))," ",VLOOKUP(TRIM(B422),ALL!$B$1:$U$1591,5,FALSE)))</f>
        <v/>
      </c>
      <c r="I422" s="52" t="str">
        <f>IF(ISBLANK(VLOOKUP(TRIM(B422),ALL!$B$1:$U$1591,6,FALSE)),"",IF(ISERROR(VLOOKUP(TRIM(B422),ALL!$B$1:$U$1591,6,FALSE))," ", VLOOKUP(TRIM(B422),ALL!$B$1:$U$1591,6,FALSE)))</f>
        <v/>
      </c>
      <c r="J422" s="52" t="str">
        <f>IF(ISBLANK(VLOOKUP(TRIM(B422),ALL!$B$1:$U$1591,7,FALSE)),"",IF(ISERROR(VLOOKUP(TRIM(B422),ALL!$B$1:$U$1591,7,FALSE))," ",VLOOKUP(TRIM(B422),ALL!$B$1:$U$1591,7,FALSE)))</f>
        <v/>
      </c>
      <c r="K422" s="52" t="str">
        <f>IF(ISBLANK(VLOOKUP(TRIM(B422),ALL!$B$1:$U$1591,8,FALSE)),"",IF(ISERROR(VLOOKUP(TRIM(B422),ALL!$B$1:$U$1591,8,FALSE))," ",VLOOKUP(TRIM(B422),ALL!$B$1:$U$1591,8,FALSE)))</f>
        <v/>
      </c>
      <c r="L422" s="52" t="str">
        <f>IF(ISBLANK(VLOOKUP(TRIM(B422),ALL!$B$1:$U$1591,9,FALSE)),"",IF(ISERROR(VLOOKUP(TRIM(B422),ALL!$B$1:$U$1591,9,FALSE))," ",VLOOKUP(TRIM(B422),ALL!$B$1:$U$1591,9,FALSE)))</f>
        <v/>
      </c>
      <c r="M422" s="52" t="str">
        <f>IF(ISBLANK(VLOOKUP(TRIM(B422),ALL!$B$1:$U$1591,10,FALSE)),"",IF(ISERROR(VLOOKUP(TRIM(B422),ALL!$B$1:$U$1591,10,FALSE))," ",VLOOKUP(TRIM(B422),ALL!$B$1:$U$1591,10,FALSE)))</f>
        <v/>
      </c>
      <c r="N422"/>
      <c r="O422"/>
      <c r="P422"/>
      <c r="Q422"/>
      <c r="R422"/>
      <c r="S422"/>
      <c r="AA422"/>
      <c r="AB422"/>
    </row>
    <row r="423" spans="1:46" ht="15">
      <c r="A423" s="52" t="str">
        <f>IF(ISERROR(VLOOKUP(TRIM(B423),ALL!$B$1:$T$1591,3,FALSE)),"(unc)",VLOOKUP(TRIM(B423),ALL!$B$1:$T$1591,3,FALSE))</f>
        <v>WR</v>
      </c>
      <c r="B423" s="441" t="s">
        <v>7715</v>
      </c>
      <c r="C423" s="11" t="s">
        <v>4315</v>
      </c>
      <c r="D423" s="85">
        <f>VLOOKUP(TRIM(B423),BirthdateDraft!$B$1:$O$5859,2,FALSE)</f>
        <v>35104</v>
      </c>
      <c r="E423" s="86" t="str">
        <f>VLOOKUP(TRIM(B423),BirthdateDraft!$B$1:$O$9859,3,FALSE)</f>
        <v>17/7</v>
      </c>
      <c r="F423" s="52" t="str">
        <f>IF(ISERROR(VLOOKUP(TRIM(B423),ALL!$B$1:$T$1591,2,FALSE)),"",IF(ISERROR(VLOOKUP(TRIM(B423),ALL!$B$1:$T$1591,2,FALSE))," ",VLOOKUP(TRIM(B423),ALL!$B$1:$T$1591,2,FALSE)))</f>
        <v>MIA</v>
      </c>
      <c r="G423" s="52" t="str">
        <f>IF(ISBLANK(VLOOKUP(TRIM(B423),ALL!$B$1:$U$1591,4,FALSE)),"",IF(ISERROR(VLOOKUP(TRIM(B423),ALL!$B$1:$U$1591,4,FALSE))," ",VLOOKUP(TRIM(B423),ALL!$B$1:$U$1591,4,FALSE)))</f>
        <v/>
      </c>
      <c r="H423" s="52" t="str">
        <f>IF(ISBLANK(VLOOKUP(TRIM(B423),ALL!$B$1:$U$1591,5,FALSE)),"",IF(ISERROR(VLOOKUP(TRIM(B423),ALL!$B$1:$U$1591,5,FALSE))," ",VLOOKUP(TRIM(B423),ALL!$B$1:$U$1591,5,FALSE)))</f>
        <v/>
      </c>
      <c r="I423" s="52" t="str">
        <f>IF(ISBLANK(VLOOKUP(TRIM(B423),ALL!$B$1:$U$1591,6,FALSE)),"",IF(ISERROR(VLOOKUP(TRIM(B423),ALL!$B$1:$U$1591,6,FALSE))," ", VLOOKUP(TRIM(B423),ALL!$B$1:$U$1591,6,FALSE)))</f>
        <v/>
      </c>
      <c r="J423" s="52" t="str">
        <f>IF(ISBLANK(VLOOKUP(TRIM(B423),ALL!$B$1:$U$1591,7,FALSE)),"",IF(ISERROR(VLOOKUP(TRIM(B423),ALL!$B$1:$U$1591,7,FALSE))," ",VLOOKUP(TRIM(B423),ALL!$B$1:$U$1591,7,FALSE)))</f>
        <v/>
      </c>
      <c r="K423" s="52" t="str">
        <f>IF(ISBLANK(VLOOKUP(TRIM(B423),ALL!$B$1:$U$1591,8,FALSE)),"",IF(ISERROR(VLOOKUP(TRIM(B423),ALL!$B$1:$U$1591,8,FALSE))," ",VLOOKUP(TRIM(B423),ALL!$B$1:$U$1591,8,FALSE)))</f>
        <v/>
      </c>
      <c r="L423" s="52" t="str">
        <f>IF(ISBLANK(VLOOKUP(TRIM(B423),ALL!$B$1:$U$1591,9,FALSE)),"",IF(ISERROR(VLOOKUP(TRIM(B423),ALL!$B$1:$U$1591,9,FALSE))," ",VLOOKUP(TRIM(B423),ALL!$B$1:$U$1591,9,FALSE)))</f>
        <v/>
      </c>
      <c r="M423" s="52" t="str">
        <f>IF(ISBLANK(VLOOKUP(TRIM(B423),ALL!$B$1:$U$1591,10,FALSE)),"",IF(ISERROR(VLOOKUP(TRIM(B423),ALL!$B$1:$U$1591,10,FALSE))," ",VLOOKUP(TRIM(B423),ALL!$B$1:$U$1591,10,FALSE)))</f>
        <v/>
      </c>
    </row>
    <row r="424" spans="1:46" ht="15">
      <c r="A424" s="52" t="str">
        <f>IF(ISERROR(VLOOKUP(TRIM(B424),ALL!$B$1:$T$1591,3,FALSE)),"(unc)",VLOOKUP(TRIM(B424),ALL!$B$1:$T$1591,3,FALSE))</f>
        <v>WR</v>
      </c>
      <c r="B424" s="441" t="s">
        <v>7734</v>
      </c>
      <c r="C424" s="11" t="s">
        <v>4315</v>
      </c>
      <c r="D424" s="85">
        <f>VLOOKUP(TRIM(B424),BirthdateDraft!$B$1:$O$5859,2,FALSE)</f>
        <v>35347</v>
      </c>
      <c r="E424" s="86" t="str">
        <f>VLOOKUP(TRIM(B424),BirthdateDraft!$B$1:$O$9859,3,FALSE)</f>
        <v>19/6</v>
      </c>
      <c r="F424" s="52" t="str">
        <f>IF(ISERROR(VLOOKUP(TRIM(B424),ALL!$B$1:$T$1591,2,FALSE)),"",IF(ISERROR(VLOOKUP(TRIM(B424),ALL!$B$1:$T$1591,2,FALSE))," ",VLOOKUP(TRIM(B424),ALL!$B$1:$T$1591,2,FALSE)))</f>
        <v>ARN</v>
      </c>
      <c r="G424" s="52" t="str">
        <f>IF(ISBLANK(VLOOKUP(TRIM(B424),ALL!$B$1:$U$1591,4,FALSE)),"",IF(ISERROR(VLOOKUP(TRIM(B424),ALL!$B$1:$U$1591,4,FALSE))," ",VLOOKUP(TRIM(B424),ALL!$B$1:$U$1591,4,FALSE)))</f>
        <v/>
      </c>
      <c r="H424" s="52" t="str">
        <f>IF(ISBLANK(VLOOKUP(TRIM(B424),ALL!$B$1:$U$1591,5,FALSE)),"",IF(ISERROR(VLOOKUP(TRIM(B424),ALL!$B$1:$U$1591,5,FALSE))," ",VLOOKUP(TRIM(B424),ALL!$B$1:$U$1591,5,FALSE)))</f>
        <v/>
      </c>
      <c r="I424" s="52" t="str">
        <f>IF(ISBLANK(VLOOKUP(TRIM(B424),ALL!$B$1:$U$1591,6,FALSE)),"",IF(ISERROR(VLOOKUP(TRIM(B424),ALL!$B$1:$U$1591,6,FALSE))," ", VLOOKUP(TRIM(B424),ALL!$B$1:$U$1591,6,FALSE)))</f>
        <v/>
      </c>
      <c r="J424" s="52" t="str">
        <f>IF(ISBLANK(VLOOKUP(TRIM(B424),ALL!$B$1:$U$1591,7,FALSE)),"",IF(ISERROR(VLOOKUP(TRIM(B424),ALL!$B$1:$U$1591,7,FALSE))," ",VLOOKUP(TRIM(B424),ALL!$B$1:$U$1591,7,FALSE)))</f>
        <v/>
      </c>
      <c r="K424" s="52" t="str">
        <f>IF(ISBLANK(VLOOKUP(TRIM(B424),ALL!$B$1:$U$1591,8,FALSE)),"",IF(ISERROR(VLOOKUP(TRIM(B424),ALL!$B$1:$U$1591,8,FALSE))," ",VLOOKUP(TRIM(B424),ALL!$B$1:$U$1591,8,FALSE)))</f>
        <v/>
      </c>
      <c r="L424" s="52" t="str">
        <f>IF(ISBLANK(VLOOKUP(TRIM(B424),ALL!$B$1:$U$1591,9,FALSE)),"",IF(ISERROR(VLOOKUP(TRIM(B424),ALL!$B$1:$U$1591,9,FALSE))," ",VLOOKUP(TRIM(B424),ALL!$B$1:$U$1591,9,FALSE)))</f>
        <v/>
      </c>
      <c r="M424" s="52" t="str">
        <f>IF(ISBLANK(VLOOKUP(TRIM(B424),ALL!$B$1:$U$1591,10,FALSE)),"",IF(ISERROR(VLOOKUP(TRIM(B424),ALL!$B$1:$U$1591,10,FALSE))," ",VLOOKUP(TRIM(B424),ALL!$B$1:$U$1591,10,FALSE)))</f>
        <v/>
      </c>
    </row>
    <row r="425" spans="1:46">
      <c r="A425" s="52" t="str">
        <f>IF(ISERROR(VLOOKUP(TRIM(B425),ALL!$B$1:$T$1591,3,FALSE)),"(unc)",VLOOKUP(TRIM(B425),ALL!$B$1:$T$1591,3,FALSE))</f>
        <v>TE</v>
      </c>
      <c r="B425" s="215" t="s">
        <v>7782</v>
      </c>
      <c r="C425" s="11" t="s">
        <v>4315</v>
      </c>
      <c r="D425" s="85">
        <f>VLOOKUP(TRIM(B425),BirthdateDraft!$B$1:$O$5859,2,FALSE)</f>
        <v>35383</v>
      </c>
      <c r="E425" s="86" t="str">
        <f>VLOOKUP(TRIM(B425),BirthdateDraft!$B$1:$O$9859,3,FALSE)</f>
        <v>19/3</v>
      </c>
      <c r="F425" s="52" t="str">
        <f>IF(ISERROR(VLOOKUP(TRIM(B425),ALL!$B$1:$T$1591,2,FALSE)),"",IF(ISERROR(VLOOKUP(TRIM(B425),ALL!$B$1:$T$1591,2,FALSE))," ",VLOOKUP(TRIM(B425),ALL!$B$1:$T$1591,2,FALSE)))</f>
        <v>BFA</v>
      </c>
      <c r="G425" s="52" t="str">
        <f>IF(ISBLANK(VLOOKUP(TRIM(B425),ALL!$B$1:$U$1591,4,FALSE)),"",IF(ISERROR(VLOOKUP(TRIM(B425),ALL!$B$1:$U$1591,4,FALSE))," ",VLOOKUP(TRIM(B425),ALL!$B$1:$U$1591,4,FALSE)))</f>
        <v/>
      </c>
      <c r="H425" s="52" t="str">
        <f>IF(ISBLANK(VLOOKUP(TRIM(B425),ALL!$B$1:$U$1591,5,FALSE)),"",IF(ISERROR(VLOOKUP(TRIM(B425),ALL!$B$1:$U$1591,5,FALSE))," ",VLOOKUP(TRIM(B425),ALL!$B$1:$U$1591,5,FALSE)))</f>
        <v/>
      </c>
      <c r="I425" s="52" t="str">
        <f>IF(ISBLANK(VLOOKUP(TRIM(B425),ALL!$B$1:$U$1591,6,FALSE)),"",IF(ISERROR(VLOOKUP(TRIM(B425),ALL!$B$1:$U$1591,6,FALSE))," ", VLOOKUP(TRIM(B425),ALL!$B$1:$U$1591,6,FALSE)))</f>
        <v/>
      </c>
      <c r="J425" s="52" t="str">
        <f>IF(ISBLANK(VLOOKUP(TRIM(B425),ALL!$B$1:$U$1591,7,FALSE)),"",IF(ISERROR(VLOOKUP(TRIM(B425),ALL!$B$1:$U$1591,7,FALSE))," ",VLOOKUP(TRIM(B425),ALL!$B$1:$U$1591,7,FALSE)))</f>
        <v/>
      </c>
      <c r="K425" s="52">
        <f>IF(ISBLANK(VLOOKUP(TRIM(B425),ALL!$B$1:$U$1591,8,FALSE)),"",IF(ISERROR(VLOOKUP(TRIM(B425),ALL!$B$1:$U$1591,8,FALSE))," ",VLOOKUP(TRIM(B425),ALL!$B$1:$U$1591,8,FALSE)))</f>
        <v>5</v>
      </c>
      <c r="L425" s="52" t="str">
        <f>IF(ISBLANK(VLOOKUP(TRIM(B425),ALL!$B$1:$U$1591,9,FALSE)),"",IF(ISERROR(VLOOKUP(TRIM(B425),ALL!$B$1:$U$1591,9,FALSE))," ",VLOOKUP(TRIM(B425),ALL!$B$1:$U$1591,9,FALSE)))</f>
        <v/>
      </c>
      <c r="M425" s="52" t="str">
        <f>IF(ISBLANK(VLOOKUP(TRIM(B425),ALL!$B$1:$U$1591,10,FALSE)),"",IF(ISERROR(VLOOKUP(TRIM(B425),ALL!$B$1:$U$1591,10,FALSE))," ",VLOOKUP(TRIM(B425),ALL!$B$1:$U$1591,10,FALSE)))</f>
        <v/>
      </c>
      <c r="N425"/>
      <c r="O425"/>
      <c r="P425"/>
      <c r="Q425"/>
      <c r="R425"/>
      <c r="S425"/>
      <c r="AA425"/>
      <c r="AB425"/>
    </row>
    <row r="426" spans="1:46">
      <c r="A426" s="52" t="str">
        <f>IF(ISERROR(VLOOKUP(TRIM(B426),ALL!$B$1:$T$1591,3,FALSE)),"(unc)",VLOOKUP(TRIM(B426),ALL!$B$1:$T$1591,3,FALSE))</f>
        <v>TE BB</v>
      </c>
      <c r="B426" s="215" t="s">
        <v>5317</v>
      </c>
      <c r="C426" s="11" t="s">
        <v>4315</v>
      </c>
      <c r="D426" s="85">
        <f>VLOOKUP(TRIM(B426),BirthdateDraft!$B$1:$O$5859,2,FALSE)</f>
        <v>33892</v>
      </c>
      <c r="E426" s="86" t="str">
        <f>VLOOKUP(TRIM(B426),BirthdateDraft!$B$1:$O$9859,3,FALSE)</f>
        <v>15/3</v>
      </c>
      <c r="F426" s="52" t="str">
        <f>IF(ISERROR(VLOOKUP(TRIM(B426),ALL!$B$1:$T$1591,2,FALSE)),"",IF(ISERROR(VLOOKUP(TRIM(B426),ALL!$B$1:$T$1591,2,FALSE))," ",VLOOKUP(TRIM(B426),ALL!$B$1:$T$1591,2,FALSE)))</f>
        <v>BFA</v>
      </c>
      <c r="G426" s="52" t="str">
        <f>IF(ISBLANK(VLOOKUP(TRIM(B426),ALL!$B$1:$U$1591,4,FALSE)),"",IF(ISERROR(VLOOKUP(TRIM(B426),ALL!$B$1:$U$1591,4,FALSE))," ",VLOOKUP(TRIM(B426),ALL!$B$1:$U$1591,4,FALSE)))</f>
        <v/>
      </c>
      <c r="H426" s="52" t="str">
        <f>IF(ISBLANK(VLOOKUP(TRIM(B426),ALL!$B$1:$U$1591,5,FALSE)),"",IF(ISERROR(VLOOKUP(TRIM(B426),ALL!$B$1:$U$1591,5,FALSE))," ",VLOOKUP(TRIM(B426),ALL!$B$1:$U$1591,5,FALSE)))</f>
        <v/>
      </c>
      <c r="I426" s="52" t="str">
        <f>IF(ISBLANK(VLOOKUP(TRIM(B426),ALL!$B$1:$U$1591,6,FALSE)),"",IF(ISERROR(VLOOKUP(TRIM(B426),ALL!$B$1:$U$1591,6,FALSE))," ", VLOOKUP(TRIM(B426),ALL!$B$1:$U$1591,6,FALSE)))</f>
        <v/>
      </c>
      <c r="J426" s="52" t="str">
        <f>IF(ISBLANK(VLOOKUP(TRIM(B426),ALL!$B$1:$U$1591,7,FALSE)),"",IF(ISERROR(VLOOKUP(TRIM(B426),ALL!$B$1:$U$1591,7,FALSE))," ",VLOOKUP(TRIM(B426),ALL!$B$1:$U$1591,7,FALSE)))</f>
        <v/>
      </c>
      <c r="K426" s="52">
        <f>IF(ISBLANK(VLOOKUP(TRIM(B426),ALL!$B$1:$U$1591,8,FALSE)),"",IF(ISERROR(VLOOKUP(TRIM(B426),ALL!$B$1:$U$1591,8,FALSE))," ",VLOOKUP(TRIM(B426),ALL!$B$1:$U$1591,8,FALSE)))</f>
        <v>4</v>
      </c>
      <c r="L426" s="52" t="str">
        <f>IF(ISBLANK(VLOOKUP(TRIM(B426),ALL!$B$1:$U$1591,9,FALSE)),"",IF(ISERROR(VLOOKUP(TRIM(B426),ALL!$B$1:$U$1591,9,FALSE))," ",VLOOKUP(TRIM(B426),ALL!$B$1:$U$1591,9,FALSE)))</f>
        <v/>
      </c>
      <c r="M426" s="52">
        <f>IF(ISBLANK(VLOOKUP(TRIM(B426),ALL!$B$1:$U$1591,10,FALSE)),"",IF(ISERROR(VLOOKUP(TRIM(B426),ALL!$B$1:$U$1591,10,FALSE))," ",VLOOKUP(TRIM(B426),ALL!$B$1:$U$1591,10,FALSE)))</f>
        <v>0</v>
      </c>
      <c r="N426"/>
      <c r="O426"/>
      <c r="P426"/>
      <c r="Q426"/>
      <c r="R426"/>
      <c r="S426"/>
      <c r="AA426"/>
      <c r="AB426"/>
    </row>
    <row r="427" spans="1:46" ht="15">
      <c r="A427" s="52" t="str">
        <f>IF(ISERROR(VLOOKUP(TRIM(B427),ALL!$B$1:$T$1591,3,FALSE)),"(unc)",VLOOKUP(TRIM(B427),ALL!$B$1:$T$1591,3,FALSE))</f>
        <v>TE BB</v>
      </c>
      <c r="B427" s="397" t="s">
        <v>7786</v>
      </c>
      <c r="C427" s="11" t="s">
        <v>3775</v>
      </c>
      <c r="D427" s="85">
        <f>VLOOKUP(TRIM(B427),BirthdateDraft!$B$1:$O$5859,2,FALSE)</f>
        <v>36016</v>
      </c>
      <c r="E427" s="86" t="str">
        <f>VLOOKUP(TRIM(B427),BirthdateDraft!$B$1:$O$9859,3,FALSE)</f>
        <v>19/2</v>
      </c>
      <c r="F427" s="52" t="str">
        <f>IF(ISERROR(VLOOKUP(TRIM(B427),ALL!$B$1:$T$1591,2,FALSE)),"",IF(ISERROR(VLOOKUP(TRIM(B427),ALL!$B$1:$T$1591,2,FALSE))," ",VLOOKUP(TRIM(B427),ALL!$B$1:$T$1591,2,FALSE)))</f>
        <v>MIN</v>
      </c>
      <c r="G427" s="52" t="str">
        <f>IF(ISBLANK(VLOOKUP(TRIM(B427),ALL!$B$1:$U$1591,4,FALSE)),"",IF(ISERROR(VLOOKUP(TRIM(B427),ALL!$B$1:$U$1591,4,FALSE))," ",VLOOKUP(TRIM(B427),ALL!$B$1:$U$1591,4,FALSE)))</f>
        <v/>
      </c>
      <c r="H427" s="52" t="str">
        <f>IF(ISBLANK(VLOOKUP(TRIM(B427),ALL!$B$1:$U$1591,5,FALSE)),"",IF(ISERROR(VLOOKUP(TRIM(B427),ALL!$B$1:$U$1591,5,FALSE))," ",VLOOKUP(TRIM(B427),ALL!$B$1:$U$1591,5,FALSE)))</f>
        <v/>
      </c>
      <c r="I427" s="52" t="str">
        <f>IF(ISBLANK(VLOOKUP(TRIM(B427),ALL!$B$1:$U$1591,6,FALSE)),"",IF(ISERROR(VLOOKUP(TRIM(B427),ALL!$B$1:$U$1591,6,FALSE))," ", VLOOKUP(TRIM(B427),ALL!$B$1:$U$1591,6,FALSE)))</f>
        <v/>
      </c>
      <c r="J427" s="52" t="str">
        <f>IF(ISBLANK(VLOOKUP(TRIM(B427),ALL!$B$1:$U$1591,7,FALSE)),"",IF(ISERROR(VLOOKUP(TRIM(B427),ALL!$B$1:$U$1591,7,FALSE))," ",VLOOKUP(TRIM(B427),ALL!$B$1:$U$1591,7,FALSE)))</f>
        <v/>
      </c>
      <c r="K427" s="52">
        <f>IF(ISBLANK(VLOOKUP(TRIM(B427),ALL!$B$1:$U$1591,8,FALSE)),"",IF(ISERROR(VLOOKUP(TRIM(B427),ALL!$B$1:$U$1591,8,FALSE))," ",VLOOKUP(TRIM(B427),ALL!$B$1:$U$1591,8,FALSE)))</f>
        <v>4</v>
      </c>
      <c r="L427" s="52" t="str">
        <f>IF(ISBLANK(VLOOKUP(TRIM(B427),ALL!$B$1:$U$1591,9,FALSE)),"",IF(ISERROR(VLOOKUP(TRIM(B427),ALL!$B$1:$U$1591,9,FALSE))," ",VLOOKUP(TRIM(B427),ALL!$B$1:$U$1591,9,FALSE)))</f>
        <v/>
      </c>
      <c r="M427" s="52">
        <f>IF(ISBLANK(VLOOKUP(TRIM(B427),ALL!$B$1:$U$1591,10,FALSE)),"",IF(ISERROR(VLOOKUP(TRIM(B427),ALL!$B$1:$U$1591,10,FALSE))," ",VLOOKUP(TRIM(B427),ALL!$B$1:$U$1591,10,FALSE)))</f>
        <v>0</v>
      </c>
      <c r="N427"/>
      <c r="O427"/>
      <c r="P427"/>
      <c r="Q427"/>
      <c r="R427"/>
      <c r="S427"/>
      <c r="AA427"/>
      <c r="AB427"/>
    </row>
    <row r="428" spans="1:46">
      <c r="A428" s="52" t="str">
        <f>IF(ISERROR(VLOOKUP(TRIM(B428),ALL!$B$1:$T$1591,3,FALSE)),"(unc)",VLOOKUP(TRIM(B428),ALL!$B$1:$T$1591,3,FALSE))</f>
        <v>(unc)</v>
      </c>
      <c r="B428" s="215" t="s">
        <v>4123</v>
      </c>
      <c r="C428" s="11" t="s">
        <v>4315</v>
      </c>
      <c r="D428" s="85">
        <f>VLOOKUP(TRIM(B428),BirthdateDraft!$B$1:$O$5859,2,FALSE)</f>
        <v>33057</v>
      </c>
      <c r="E428" s="86" t="str">
        <f>VLOOKUP(TRIM(B428),BirthdateDraft!$B$1:$O$9859,3,FALSE)</f>
        <v>13/3</v>
      </c>
      <c r="F428" s="52" t="str">
        <f>IF(ISERROR(VLOOKUP(TRIM(B428),ALL!$B$1:$T$1591,2,FALSE)),"",IF(ISERROR(VLOOKUP(TRIM(B428),ALL!$B$1:$T$1591,2,FALSE))," ",VLOOKUP(TRIM(B428),ALL!$B$1:$T$1591,2,FALSE)))</f>
        <v/>
      </c>
      <c r="G428" s="52" t="str">
        <f>IF(ISBLANK(VLOOKUP(TRIM(B428),ALL!$B$1:$U$1591,4,FALSE)),"",IF(ISERROR(VLOOKUP(TRIM(B428),ALL!$B$1:$U$1591,4,FALSE))," ",VLOOKUP(TRIM(B428),ALL!$B$1:$U$1591,4,FALSE)))</f>
        <v xml:space="preserve"> </v>
      </c>
      <c r="H428" s="52" t="str">
        <f>IF(ISBLANK(VLOOKUP(TRIM(B428),ALL!$B$1:$U$1591,5,FALSE)),"",IF(ISERROR(VLOOKUP(TRIM(B428),ALL!$B$1:$U$1591,5,FALSE))," ",VLOOKUP(TRIM(B428),ALL!$B$1:$U$1591,5,FALSE)))</f>
        <v xml:space="preserve"> </v>
      </c>
      <c r="I428" s="52" t="str">
        <f>IF(ISBLANK(VLOOKUP(TRIM(B428),ALL!$B$1:$U$1591,6,FALSE)),"",IF(ISERROR(VLOOKUP(TRIM(B428),ALL!$B$1:$U$1591,6,FALSE))," ", VLOOKUP(TRIM(B428),ALL!$B$1:$U$1591,6,FALSE)))</f>
        <v xml:space="preserve"> </v>
      </c>
      <c r="J428" s="52" t="str">
        <f>IF(ISBLANK(VLOOKUP(TRIM(B428),ALL!$B$1:$U$1591,7,FALSE)),"",IF(ISERROR(VLOOKUP(TRIM(B428),ALL!$B$1:$U$1591,7,FALSE))," ",VLOOKUP(TRIM(B428),ALL!$B$1:$U$1591,7,FALSE)))</f>
        <v xml:space="preserve"> </v>
      </c>
      <c r="K428" s="52" t="str">
        <f>IF(ISBLANK(VLOOKUP(TRIM(B428),ALL!$B$1:$U$1591,8,FALSE)),"",IF(ISERROR(VLOOKUP(TRIM(B428),ALL!$B$1:$U$1591,8,FALSE))," ",VLOOKUP(TRIM(B428),ALL!$B$1:$U$1591,8,FALSE)))</f>
        <v xml:space="preserve"> </v>
      </c>
      <c r="L428" s="52" t="str">
        <f>IF(ISBLANK(VLOOKUP(TRIM(B428),ALL!$B$1:$U$1591,9,FALSE)),"",IF(ISERROR(VLOOKUP(TRIM(B428),ALL!$B$1:$U$1591,9,FALSE))," ",VLOOKUP(TRIM(B428),ALL!$B$1:$U$1591,9,FALSE)))</f>
        <v xml:space="preserve"> </v>
      </c>
      <c r="M428" s="52" t="str">
        <f>IF(ISBLANK(VLOOKUP(TRIM(B428),ALL!$B$1:$U$1591,10,FALSE)),"",IF(ISERROR(VLOOKUP(TRIM(B428),ALL!$B$1:$U$1591,10,FALSE))," ",VLOOKUP(TRIM(B428),ALL!$B$1:$U$1591,10,FALSE)))</f>
        <v xml:space="preserve"> </v>
      </c>
      <c r="N428"/>
      <c r="O428"/>
      <c r="P428"/>
      <c r="Q428"/>
      <c r="R428"/>
      <c r="S428"/>
      <c r="AA428"/>
      <c r="AB428"/>
    </row>
    <row r="429" spans="1:46" ht="15">
      <c r="A429" s="52"/>
      <c r="B429" s="396"/>
      <c r="C429" s="11"/>
      <c r="D429" s="85"/>
      <c r="E429" s="86"/>
      <c r="F429" s="52"/>
      <c r="G429" s="52"/>
      <c r="H429" s="52"/>
      <c r="I429" s="52"/>
      <c r="J429" s="52"/>
      <c r="K429" s="52"/>
      <c r="L429" s="52"/>
      <c r="M429" s="52"/>
      <c r="N429"/>
      <c r="O429"/>
      <c r="P429"/>
      <c r="Q429"/>
      <c r="R429"/>
      <c r="S429"/>
      <c r="AA429"/>
      <c r="AB429"/>
    </row>
    <row r="430" spans="1:46">
      <c r="A430" s="52" t="str">
        <f>IF(ISERROR(VLOOKUP(TRIM(B430),ALL!$B$1:$T$1591,3,FALSE)),"(unc)",VLOOKUP(TRIM(B430),ALL!$B$1:$T$1591,3,FALSE))</f>
        <v>OC @</v>
      </c>
      <c r="B430" s="215" t="s">
        <v>6651</v>
      </c>
      <c r="C430" s="11" t="s">
        <v>4315</v>
      </c>
      <c r="D430" s="85">
        <f>VLOOKUP(TRIM(B430),BirthdateDraft!$B$1:$O$5859,2,FALSE)</f>
        <v>35202</v>
      </c>
      <c r="E430" s="86" t="str">
        <f>VLOOKUP(TRIM(B430),BirthdateDraft!$B$1:$O$9859,3,FALSE)</f>
        <v>18/1 (20)</v>
      </c>
      <c r="F430" s="52" t="str">
        <f>IF(ISERROR(VLOOKUP(TRIM(B430),ALL!$B$1:$T$1591,2,FALSE)),"",IF(ISERROR(VLOOKUP(TRIM(B430),ALL!$B$1:$T$1591,2,FALSE))," ",VLOOKUP(TRIM(B430),ALL!$B$1:$T$1591,2,FALSE)))</f>
        <v>DEN</v>
      </c>
      <c r="G430" s="52" t="str">
        <f>IF(ISBLANK(VLOOKUP(TRIM(B430),ALL!$B$1:$U$1591,4,FALSE)),"",IF(ISERROR(VLOOKUP(TRIM(B430),ALL!$B$1:$U$1591,4,FALSE))," ",VLOOKUP(TRIM(B430),ALL!$B$1:$U$1591,4,FALSE)))</f>
        <v/>
      </c>
      <c r="H430" s="52" t="str">
        <f>IF(ISBLANK(VLOOKUP(TRIM(B430),ALL!$B$1:$U$1591,5,FALSE)),"",IF(ISERROR(VLOOKUP(TRIM(B430),ALL!$B$1:$U$1591,5,FALSE))," ",VLOOKUP(TRIM(B430),ALL!$B$1:$U$1591,5,FALSE)))</f>
        <v/>
      </c>
      <c r="I430" s="52" t="str">
        <f>IF(ISBLANK(VLOOKUP(TRIM(B430),ALL!$B$1:$U$1591,6,FALSE)),"",IF(ISERROR(VLOOKUP(TRIM(B430),ALL!$B$1:$U$1591,6,FALSE))," ", VLOOKUP(TRIM(B430),ALL!$B$1:$U$1591,6,FALSE)))</f>
        <v/>
      </c>
      <c r="J430" s="52" t="str">
        <f>IF(ISBLANK(VLOOKUP(TRIM(B430),ALL!$B$1:$U$1591,7,FALSE)),"",IF(ISERROR(VLOOKUP(TRIM(B430),ALL!$B$1:$U$1591,7,FALSE))," ",VLOOKUP(TRIM(B430),ALL!$B$1:$U$1591,7,FALSE)))</f>
        <v/>
      </c>
      <c r="K430" s="52">
        <f>IF(ISBLANK(VLOOKUP(TRIM(B430),ALL!$B$1:$U$1591,8,FALSE)),"",IF(ISERROR(VLOOKUP(TRIM(B430),ALL!$B$1:$U$1591,8,FALSE))," ",VLOOKUP(TRIM(B430),ALL!$B$1:$U$1591,8,FALSE)))</f>
        <v>5</v>
      </c>
      <c r="L430" s="52" t="str">
        <f>IF(ISBLANK(VLOOKUP(TRIM(B430),ALL!$B$1:$U$1591,9,FALSE)),"",IF(ISERROR(VLOOKUP(TRIM(B430),ALL!$B$1:$U$1591,9,FALSE))," ",VLOOKUP(TRIM(B430),ALL!$B$1:$U$1591,9,FALSE)))</f>
        <v/>
      </c>
      <c r="M430" s="52">
        <f>IF(ISBLANK(VLOOKUP(TRIM(B430),ALL!$B$1:$U$1591,10,FALSE)),"",IF(ISERROR(VLOOKUP(TRIM(B430),ALL!$B$1:$U$1591,10,FALSE))," ",VLOOKUP(TRIM(B430),ALL!$B$1:$U$1591,10,FALSE)))</f>
        <v>5</v>
      </c>
      <c r="N430"/>
      <c r="O430"/>
      <c r="P430"/>
      <c r="Q430"/>
      <c r="R430"/>
      <c r="S430"/>
      <c r="AA430"/>
      <c r="AB430"/>
    </row>
    <row r="431" spans="1:46">
      <c r="A431" s="52" t="str">
        <f>IF(ISERROR(VLOOKUP(TRIM(B431),ALL!$B$1:$T$1591,3,FALSE)),"(unc)",VLOOKUP(TRIM(B431),ALL!$B$1:$T$1591,3,FALSE))</f>
        <v>LOT @ TE</v>
      </c>
      <c r="B431" s="215" t="s">
        <v>5739</v>
      </c>
      <c r="C431" s="11" t="s">
        <v>3775</v>
      </c>
      <c r="D431" s="85">
        <f>VLOOKUP(TRIM(B431),BirthdateDraft!$B$1:$O$5859,2,FALSE)</f>
        <v>34331</v>
      </c>
      <c r="E431" s="86" t="str">
        <f>VLOOKUP(TRIM(B431),BirthdateDraft!$B$1:$O$9859,3,FALSE)</f>
        <v>15/1 (24)</v>
      </c>
      <c r="F431" s="52" t="str">
        <f>IF(ISERROR(VLOOKUP(TRIM(B431),ALL!$B$1:$T$1591,2,FALSE)),"",IF(ISERROR(VLOOKUP(TRIM(B431),ALL!$B$1:$T$1591,2,FALSE))," ",VLOOKUP(TRIM(B431),ALL!$B$1:$T$1591,2,FALSE)))</f>
        <v>ARN</v>
      </c>
      <c r="G431" s="52" t="str">
        <f>IF(ISBLANK(VLOOKUP(TRIM(B431),ALL!$B$1:$U$1591,4,FALSE)),"",IF(ISERROR(VLOOKUP(TRIM(B431),ALL!$B$1:$U$1591,4,FALSE))," ",VLOOKUP(TRIM(B431),ALL!$B$1:$U$1591,4,FALSE)))</f>
        <v/>
      </c>
      <c r="H431" s="52" t="str">
        <f>IF(ISBLANK(VLOOKUP(TRIM(B431),ALL!$B$1:$U$1591,5,FALSE)),"",IF(ISERROR(VLOOKUP(TRIM(B431),ALL!$B$1:$U$1591,5,FALSE))," ",VLOOKUP(TRIM(B431),ALL!$B$1:$U$1591,5,FALSE)))</f>
        <v/>
      </c>
      <c r="I431" s="52" t="str">
        <f>IF(ISBLANK(VLOOKUP(TRIM(B431),ALL!$B$1:$U$1591,6,FALSE)),"",IF(ISERROR(VLOOKUP(TRIM(B431),ALL!$B$1:$U$1591,6,FALSE))," ", VLOOKUP(TRIM(B431),ALL!$B$1:$U$1591,6,FALSE)))</f>
        <v/>
      </c>
      <c r="J431" s="52" t="str">
        <f>IF(ISBLANK(VLOOKUP(TRIM(B431),ALL!$B$1:$U$1591,7,FALSE)),"",IF(ISERROR(VLOOKUP(TRIM(B431),ALL!$B$1:$U$1591,7,FALSE))," ",VLOOKUP(TRIM(B431),ALL!$B$1:$U$1591,7,FALSE)))</f>
        <v/>
      </c>
      <c r="K431" s="52">
        <f>IF(ISBLANK(VLOOKUP(TRIM(B431),ALL!$B$1:$U$1591,8,FALSE)),"",IF(ISERROR(VLOOKUP(TRIM(B431),ALL!$B$1:$U$1591,8,FALSE))," ",VLOOKUP(TRIM(B431),ALL!$B$1:$U$1591,8,FALSE)))</f>
        <v>5</v>
      </c>
      <c r="L431" s="52">
        <f>IF(ISBLANK(VLOOKUP(TRIM(B431),ALL!$B$1:$U$1591,9,FALSE)),"",IF(ISERROR(VLOOKUP(TRIM(B431),ALL!$B$1:$U$1591,9,FALSE))," ",VLOOKUP(TRIM(B431),ALL!$B$1:$U$1591,9,FALSE)))</f>
        <v>0</v>
      </c>
      <c r="M431" s="52">
        <f>IF(ISBLANK(VLOOKUP(TRIM(B431),ALL!$B$1:$U$1591,10,FALSE)),"",IF(ISERROR(VLOOKUP(TRIM(B431),ALL!$B$1:$U$1591,10,FALSE))," ",VLOOKUP(TRIM(B431),ALL!$B$1:$U$1591,10,FALSE)))</f>
        <v>4</v>
      </c>
      <c r="N431"/>
      <c r="O431"/>
      <c r="P431"/>
      <c r="Q431"/>
      <c r="R431"/>
      <c r="S431"/>
      <c r="AA431"/>
      <c r="AB431"/>
    </row>
    <row r="432" spans="1:46">
      <c r="A432" s="52" t="str">
        <f>IF(ISERROR(VLOOKUP(TRIM(B432),ALL!$B$1:$T$1591,3,FALSE)),"(unc)",VLOOKUP(TRIM(B432),ALL!$B$1:$T$1591,3,FALSE))</f>
        <v>LG @ OT @</v>
      </c>
      <c r="B432" s="215" t="s">
        <v>6658</v>
      </c>
      <c r="C432" s="11" t="s">
        <v>3775</v>
      </c>
      <c r="D432" s="85">
        <f>VLOOKUP(TRIM(B432),BirthdateDraft!$B$1:$O$5859,2,FALSE)</f>
        <v>34596</v>
      </c>
      <c r="E432" s="86" t="str">
        <f>VLOOKUP(TRIM(B432),BirthdateDraft!$B$1:$O$9859,3,FALSE)</f>
        <v>17/FA</v>
      </c>
      <c r="F432" s="52" t="str">
        <f>IF(ISERROR(VLOOKUP(TRIM(B432),ALL!$B$1:$T$1591,2,FALSE)),"",IF(ISERROR(VLOOKUP(TRIM(B432),ALL!$B$1:$T$1591,2,FALSE))," ",VLOOKUP(TRIM(B432),ALL!$B$1:$T$1591,2,FALSE)))</f>
        <v>KCA</v>
      </c>
      <c r="G432" s="52" t="str">
        <f>IF(ISBLANK(VLOOKUP(TRIM(B432),ALL!$B$1:$U$1591,4,FALSE)),"",IF(ISERROR(VLOOKUP(TRIM(B432),ALL!$B$1:$U$1591,4,FALSE))," ",VLOOKUP(TRIM(B432),ALL!$B$1:$U$1591,4,FALSE)))</f>
        <v/>
      </c>
      <c r="H432" s="52" t="str">
        <f>IF(ISBLANK(VLOOKUP(TRIM(B432),ALL!$B$1:$U$1591,5,FALSE)),"",IF(ISERROR(VLOOKUP(TRIM(B432),ALL!$B$1:$U$1591,5,FALSE))," ",VLOOKUP(TRIM(B432),ALL!$B$1:$U$1591,5,FALSE)))</f>
        <v/>
      </c>
      <c r="I432" s="52" t="str">
        <f>IF(ISBLANK(VLOOKUP(TRIM(B432),ALL!$B$1:$U$1591,6,FALSE)),"",IF(ISERROR(VLOOKUP(TRIM(B432),ALL!$B$1:$U$1591,6,FALSE))," ", VLOOKUP(TRIM(B432),ALL!$B$1:$U$1591,6,FALSE)))</f>
        <v/>
      </c>
      <c r="J432" s="52" t="str">
        <f>IF(ISBLANK(VLOOKUP(TRIM(B432),ALL!$B$1:$U$1591,7,FALSE)),"",IF(ISERROR(VLOOKUP(TRIM(B432),ALL!$B$1:$U$1591,7,FALSE))," ",VLOOKUP(TRIM(B432),ALL!$B$1:$U$1591,7,FALSE)))</f>
        <v/>
      </c>
      <c r="K432" s="52">
        <f>IF(ISBLANK(VLOOKUP(TRIM(B432),ALL!$B$1:$U$1591,8,FALSE)),"",IF(ISERROR(VLOOKUP(TRIM(B432),ALL!$B$1:$U$1591,8,FALSE))," ",VLOOKUP(TRIM(B432),ALL!$B$1:$U$1591,8,FALSE)))</f>
        <v>4</v>
      </c>
      <c r="L432" s="52">
        <f>IF(ISBLANK(VLOOKUP(TRIM(B432),ALL!$B$1:$U$1591,9,FALSE)),"",IF(ISERROR(VLOOKUP(TRIM(B432),ALL!$B$1:$U$1591,9,FALSE))," ",VLOOKUP(TRIM(B432),ALL!$B$1:$U$1591,9,FALSE)))</f>
        <v>0</v>
      </c>
      <c r="M432" s="52">
        <f>IF(ISBLANK(VLOOKUP(TRIM(B432),ALL!$B$1:$U$1591,10,FALSE)),"",IF(ISERROR(VLOOKUP(TRIM(B432),ALL!$B$1:$U$1591,10,FALSE))," ",VLOOKUP(TRIM(B432),ALL!$B$1:$U$1591,10,FALSE)))</f>
        <v>4</v>
      </c>
      <c r="N432"/>
      <c r="O432"/>
      <c r="P432"/>
      <c r="Q432"/>
      <c r="R432"/>
      <c r="S432"/>
      <c r="AA432"/>
      <c r="AB432"/>
    </row>
    <row r="433" spans="1:28" ht="15">
      <c r="A433" s="52" t="str">
        <f>IF(ISERROR(VLOOKUP(TRIM(B433),ALL!$B$1:$T$1591,3,FALSE)),"(unc)",VLOOKUP(TRIM(B433),ALL!$B$1:$T$1591,3,FALSE))</f>
        <v>ROT @</v>
      </c>
      <c r="B433" s="407" t="s">
        <v>7632</v>
      </c>
      <c r="C433" s="11" t="s">
        <v>3775</v>
      </c>
      <c r="D433" s="85">
        <f>VLOOKUP(TRIM(B433),BirthdateDraft!$B$1:$O$5859,2,FALSE)</f>
        <v>34752</v>
      </c>
      <c r="E433" s="86" t="str">
        <f>VLOOKUP(TRIM(B433),BirthdateDraft!$B$1:$O$9859,3,FALSE)</f>
        <v>19/1 (31)</v>
      </c>
      <c r="F433" s="52" t="str">
        <f>IF(ISERROR(VLOOKUP(TRIM(B433),ALL!$B$1:$T$1591,2,FALSE)),"",IF(ISERROR(VLOOKUP(TRIM(B433),ALL!$B$1:$T$1591,2,FALSE))," ",VLOOKUP(TRIM(B433),ALL!$B$1:$T$1591,2,FALSE)))</f>
        <v>ATN</v>
      </c>
      <c r="G433" s="52" t="str">
        <f>IF(ISBLANK(VLOOKUP(TRIM(B433),ALL!$B$1:$U$1591,4,FALSE)),"",IF(ISERROR(VLOOKUP(TRIM(B433),ALL!$B$1:$U$1591,4,FALSE))," ",VLOOKUP(TRIM(B433),ALL!$B$1:$U$1591,4,FALSE)))</f>
        <v/>
      </c>
      <c r="H433" s="52" t="str">
        <f>IF(ISBLANK(VLOOKUP(TRIM(B433),ALL!$B$1:$U$1591,5,FALSE)),"",IF(ISERROR(VLOOKUP(TRIM(B433),ALL!$B$1:$U$1591,5,FALSE))," ",VLOOKUP(TRIM(B433),ALL!$B$1:$U$1591,5,FALSE)))</f>
        <v/>
      </c>
      <c r="I433" s="52" t="str">
        <f>IF(ISBLANK(VLOOKUP(TRIM(B433),ALL!$B$1:$U$1591,6,FALSE)),"",IF(ISERROR(VLOOKUP(TRIM(B433),ALL!$B$1:$U$1591,6,FALSE))," ", VLOOKUP(TRIM(B433),ALL!$B$1:$U$1591,6,FALSE)))</f>
        <v/>
      </c>
      <c r="J433" s="52" t="str">
        <f>IF(ISBLANK(VLOOKUP(TRIM(B433),ALL!$B$1:$U$1591,7,FALSE)),"",IF(ISERROR(VLOOKUP(TRIM(B433),ALL!$B$1:$U$1591,7,FALSE))," ",VLOOKUP(TRIM(B433),ALL!$B$1:$U$1591,7,FALSE)))</f>
        <v/>
      </c>
      <c r="K433" s="52">
        <f>IF(ISBLANK(VLOOKUP(TRIM(B433),ALL!$B$1:$U$1591,8,FALSE)),"",IF(ISERROR(VLOOKUP(TRIM(B433),ALL!$B$1:$U$1591,8,FALSE))," ",VLOOKUP(TRIM(B433),ALL!$B$1:$U$1591,8,FALSE)))</f>
        <v>4</v>
      </c>
      <c r="L433" s="52" t="str">
        <f>IF(ISBLANK(VLOOKUP(TRIM(B433),ALL!$B$1:$U$1591,9,FALSE)),"",IF(ISERROR(VLOOKUP(TRIM(B433),ALL!$B$1:$U$1591,9,FALSE))," ",VLOOKUP(TRIM(B433),ALL!$B$1:$U$1591,9,FALSE)))</f>
        <v/>
      </c>
      <c r="M433" s="52">
        <f>IF(ISBLANK(VLOOKUP(TRIM(B433),ALL!$B$1:$U$1591,10,FALSE)),"",IF(ISERROR(VLOOKUP(TRIM(B433),ALL!$B$1:$U$1591,10,FALSE))," ",VLOOKUP(TRIM(B433),ALL!$B$1:$U$1591,10,FALSE)))</f>
        <v>3</v>
      </c>
      <c r="N433"/>
      <c r="O433"/>
      <c r="P433"/>
      <c r="Q433"/>
      <c r="R433"/>
      <c r="S433"/>
      <c r="AA433"/>
      <c r="AB433"/>
    </row>
    <row r="434" spans="1:28">
      <c r="A434" s="52" t="str">
        <f>IF(ISERROR(VLOOKUP(TRIM(B434),ALL!$B$1:$T$1591,3,FALSE)),"(unc)",VLOOKUP(TRIM(B434),ALL!$B$1:$T$1591,3,FALSE))</f>
        <v>ROT @</v>
      </c>
      <c r="B434" s="215" t="s">
        <v>4188</v>
      </c>
      <c r="C434" s="11" t="s">
        <v>3775</v>
      </c>
      <c r="D434" s="85">
        <f>VLOOKUP(TRIM(B434),BirthdateDraft!$B$1:$O$5859,2,FALSE)</f>
        <v>32802</v>
      </c>
      <c r="E434" s="86" t="str">
        <f>VLOOKUP(TRIM(B434),BirthdateDraft!$B$1:$O$9859,3,FALSE)</f>
        <v>13/5</v>
      </c>
      <c r="F434" s="52" t="str">
        <f>IF(ISERROR(VLOOKUP(TRIM(B434),ALL!$B$1:$T$1591,2,FALSE)),"",IF(ISERROR(VLOOKUP(TRIM(B434),ALL!$B$1:$T$1591,2,FALSE))," ",VLOOKUP(TRIM(B434),ALL!$B$1:$T$1591,2,FALSE)))</f>
        <v>DEN</v>
      </c>
      <c r="G434" s="52" t="str">
        <f>IF(ISBLANK(VLOOKUP(TRIM(B434),ALL!$B$1:$U$1591,4,FALSE)),"",IF(ISERROR(VLOOKUP(TRIM(B434),ALL!$B$1:$U$1591,4,FALSE))," ",VLOOKUP(TRIM(B434),ALL!$B$1:$U$1591,4,FALSE)))</f>
        <v/>
      </c>
      <c r="H434" s="52" t="str">
        <f>IF(ISBLANK(VLOOKUP(TRIM(B434),ALL!$B$1:$U$1591,5,FALSE)),"",IF(ISERROR(VLOOKUP(TRIM(B434),ALL!$B$1:$U$1591,5,FALSE))," ",VLOOKUP(TRIM(B434),ALL!$B$1:$U$1591,5,FALSE)))</f>
        <v/>
      </c>
      <c r="I434" s="52" t="str">
        <f>IF(ISBLANK(VLOOKUP(TRIM(B434),ALL!$B$1:$U$1591,6,FALSE)),"",IF(ISERROR(VLOOKUP(TRIM(B434),ALL!$B$1:$U$1591,6,FALSE))," ", VLOOKUP(TRIM(B434),ALL!$B$1:$U$1591,6,FALSE)))</f>
        <v/>
      </c>
      <c r="J434" s="52" t="str">
        <f>IF(ISBLANK(VLOOKUP(TRIM(B434),ALL!$B$1:$U$1591,7,FALSE)),"",IF(ISERROR(VLOOKUP(TRIM(B434),ALL!$B$1:$U$1591,7,FALSE))," ",VLOOKUP(TRIM(B434),ALL!$B$1:$U$1591,7,FALSE)))</f>
        <v/>
      </c>
      <c r="K434" s="52">
        <f>IF(ISBLANK(VLOOKUP(TRIM(B434),ALL!$B$1:$U$1591,8,FALSE)),"",IF(ISERROR(VLOOKUP(TRIM(B434),ALL!$B$1:$U$1591,8,FALSE))," ",VLOOKUP(TRIM(B434),ALL!$B$1:$U$1591,8,FALSE)))</f>
        <v>4</v>
      </c>
      <c r="L434" s="52" t="str">
        <f>IF(ISBLANK(VLOOKUP(TRIM(B434),ALL!$B$1:$U$1591,9,FALSE)),"",IF(ISERROR(VLOOKUP(TRIM(B434),ALL!$B$1:$U$1591,9,FALSE))," ",VLOOKUP(TRIM(B434),ALL!$B$1:$U$1591,9,FALSE)))</f>
        <v/>
      </c>
      <c r="M434" s="52">
        <f>IF(ISBLANK(VLOOKUP(TRIM(B434),ALL!$B$1:$U$1591,10,FALSE)),"",IF(ISERROR(VLOOKUP(TRIM(B434),ALL!$B$1:$U$1591,10,FALSE))," ",VLOOKUP(TRIM(B434),ALL!$B$1:$U$1591,10,FALSE)))</f>
        <v>3</v>
      </c>
      <c r="N434"/>
      <c r="O434"/>
      <c r="P434"/>
      <c r="Q434"/>
      <c r="R434"/>
      <c r="S434"/>
      <c r="AA434"/>
      <c r="AB434"/>
    </row>
    <row r="435" spans="1:28">
      <c r="A435" s="52" t="str">
        <f>IF(ISERROR(VLOOKUP(TRIM(B435),ALL!$B$1:$T$1591,3,FALSE)),"(unc)",VLOOKUP(TRIM(B435),ALL!$B$1:$T$1591,3,FALSE))</f>
        <v>LG @ OT @</v>
      </c>
      <c r="B435" s="215" t="s">
        <v>4115</v>
      </c>
      <c r="C435" s="11" t="s">
        <v>3775</v>
      </c>
      <c r="D435" s="85">
        <f>VLOOKUP(TRIM(B435),BirthdateDraft!$B$1:$O$5859,2,FALSE)</f>
        <v>33086</v>
      </c>
      <c r="E435" s="86" t="str">
        <f>VLOOKUP(TRIM(B435),BirthdateDraft!$B$1:$O$9859,3,FALSE)</f>
        <v>13/1 (19)</v>
      </c>
      <c r="F435" s="52" t="str">
        <f>IF(ISERROR(VLOOKUP(TRIM(B435),ALL!$B$1:$T$1591,2,FALSE)),"",IF(ISERROR(VLOOKUP(TRIM(B435),ALL!$B$1:$T$1591,2,FALSE))," ",VLOOKUP(TRIM(B435),ALL!$B$1:$T$1591,2,FALSE)))</f>
        <v>ARN</v>
      </c>
      <c r="G435" s="52" t="str">
        <f>IF(ISBLANK(VLOOKUP(TRIM(B435),ALL!$B$1:$U$1591,4,FALSE)),"",IF(ISERROR(VLOOKUP(TRIM(B435),ALL!$B$1:$U$1591,4,FALSE))," ",VLOOKUP(TRIM(B435),ALL!$B$1:$U$1591,4,FALSE)))</f>
        <v/>
      </c>
      <c r="H435" s="52" t="str">
        <f>IF(ISBLANK(VLOOKUP(TRIM(B435),ALL!$B$1:$U$1591,5,FALSE)),"",IF(ISERROR(VLOOKUP(TRIM(B435),ALL!$B$1:$U$1591,5,FALSE))," ",VLOOKUP(TRIM(B435),ALL!$B$1:$U$1591,5,FALSE)))</f>
        <v/>
      </c>
      <c r="I435" s="52" t="str">
        <f>IF(ISBLANK(VLOOKUP(TRIM(B435),ALL!$B$1:$U$1591,6,FALSE)),"",IF(ISERROR(VLOOKUP(TRIM(B435),ALL!$B$1:$U$1591,6,FALSE))," ", VLOOKUP(TRIM(B435),ALL!$B$1:$U$1591,6,FALSE)))</f>
        <v/>
      </c>
      <c r="J435" s="52" t="str">
        <f>IF(ISBLANK(VLOOKUP(TRIM(B435),ALL!$B$1:$U$1591,7,FALSE)),"",IF(ISERROR(VLOOKUP(TRIM(B435),ALL!$B$1:$U$1591,7,FALSE))," ",VLOOKUP(TRIM(B435),ALL!$B$1:$U$1591,7,FALSE)))</f>
        <v/>
      </c>
      <c r="K435" s="52">
        <f>IF(ISBLANK(VLOOKUP(TRIM(B435),ALL!$B$1:$U$1591,8,FALSE)),"",IF(ISERROR(VLOOKUP(TRIM(B435),ALL!$B$1:$U$1591,8,FALSE))," ",VLOOKUP(TRIM(B435),ALL!$B$1:$U$1591,8,FALSE)))</f>
        <v>0</v>
      </c>
      <c r="L435" s="52">
        <f>IF(ISBLANK(VLOOKUP(TRIM(B435),ALL!$B$1:$U$1591,9,FALSE)),"",IF(ISERROR(VLOOKUP(TRIM(B435),ALL!$B$1:$U$1591,9,FALSE))," ",VLOOKUP(TRIM(B435),ALL!$B$1:$U$1591,9,FALSE)))</f>
        <v>0</v>
      </c>
      <c r="M435" s="52">
        <f>IF(ISBLANK(VLOOKUP(TRIM(B435),ALL!$B$1:$U$1591,10,FALSE)),"",IF(ISERROR(VLOOKUP(TRIM(B435),ALL!$B$1:$U$1591,10,FALSE))," ",VLOOKUP(TRIM(B435),ALL!$B$1:$U$1591,10,FALSE)))</f>
        <v>5</v>
      </c>
      <c r="N435"/>
      <c r="O435"/>
      <c r="P435"/>
      <c r="Q435"/>
      <c r="R435"/>
      <c r="S435"/>
      <c r="AA435"/>
      <c r="AB435"/>
    </row>
    <row r="436" spans="1:28">
      <c r="A436" s="52" t="str">
        <f>IF(ISERROR(VLOOKUP(TRIM(B436),ALL!$B$1:$T$1591,3,FALSE)),"(unc)",VLOOKUP(TRIM(B436),ALL!$B$1:$T$1591,3,FALSE))</f>
        <v>OT @ TE</v>
      </c>
      <c r="B436" s="215" t="s">
        <v>5278</v>
      </c>
      <c r="C436" s="11" t="s">
        <v>3775</v>
      </c>
      <c r="D436" s="85">
        <f>VLOOKUP(TRIM(B436),BirthdateDraft!$B$1:$O$5859,2,FALSE)</f>
        <v>33719</v>
      </c>
      <c r="E436" s="86" t="str">
        <f>VLOOKUP(TRIM(B436),BirthdateDraft!$B$1:$O$9859,3,FALSE)</f>
        <v>15/1 (21)</v>
      </c>
      <c r="F436" s="52" t="str">
        <f>IF(ISERROR(VLOOKUP(TRIM(B436),ALL!$B$1:$T$1591,2,FALSE)),"",IF(ISERROR(VLOOKUP(TRIM(B436),ALL!$B$1:$T$1591,2,FALSE))," ",VLOOKUP(TRIM(B436),ALL!$B$1:$T$1591,2,FALSE)))</f>
        <v>JXA</v>
      </c>
      <c r="G436" s="52" t="str">
        <f>IF(ISBLANK(VLOOKUP(TRIM(B436),ALL!$B$1:$U$1591,4,FALSE)),"",IF(ISERROR(VLOOKUP(TRIM(B436),ALL!$B$1:$U$1591,4,FALSE))," ",VLOOKUP(TRIM(B436),ALL!$B$1:$U$1591,4,FALSE)))</f>
        <v/>
      </c>
      <c r="H436" s="52" t="str">
        <f>IF(ISBLANK(VLOOKUP(TRIM(B436),ALL!$B$1:$U$1591,5,FALSE)),"",IF(ISERROR(VLOOKUP(TRIM(B436),ALL!$B$1:$U$1591,5,FALSE))," ",VLOOKUP(TRIM(B436),ALL!$B$1:$U$1591,5,FALSE)))</f>
        <v/>
      </c>
      <c r="I436" s="52" t="str">
        <f>IF(ISBLANK(VLOOKUP(TRIM(B436),ALL!$B$1:$U$1591,6,FALSE)),"",IF(ISERROR(VLOOKUP(TRIM(B436),ALL!$B$1:$U$1591,6,FALSE))," ", VLOOKUP(TRIM(B436),ALL!$B$1:$U$1591,6,FALSE)))</f>
        <v/>
      </c>
      <c r="J436" s="52" t="str">
        <f>IF(ISBLANK(VLOOKUP(TRIM(B436),ALL!$B$1:$U$1591,7,FALSE)),"",IF(ISERROR(VLOOKUP(TRIM(B436),ALL!$B$1:$U$1591,7,FALSE))," ",VLOOKUP(TRIM(B436),ALL!$B$1:$U$1591,7,FALSE)))</f>
        <v/>
      </c>
      <c r="K436" s="52">
        <f>IF(ISBLANK(VLOOKUP(TRIM(B436),ALL!$B$1:$U$1591,8,FALSE)),"",IF(ISERROR(VLOOKUP(TRIM(B436),ALL!$B$1:$U$1591,8,FALSE))," ",VLOOKUP(TRIM(B436),ALL!$B$1:$U$1591,8,FALSE)))</f>
        <v>0</v>
      </c>
      <c r="L436" s="52">
        <f>IF(ISBLANK(VLOOKUP(TRIM(B436),ALL!$B$1:$U$1591,9,FALSE)),"",IF(ISERROR(VLOOKUP(TRIM(B436),ALL!$B$1:$U$1591,9,FALSE))," ",VLOOKUP(TRIM(B436),ALL!$B$1:$U$1591,9,FALSE)))</f>
        <v>4</v>
      </c>
      <c r="M436" s="52">
        <f>IF(ISBLANK(VLOOKUP(TRIM(B436),ALL!$B$1:$U$1591,10,FALSE)),"",IF(ISERROR(VLOOKUP(TRIM(B436),ALL!$B$1:$U$1591,10,FALSE))," ",VLOOKUP(TRIM(B436),ALL!$B$1:$U$1591,10,FALSE)))</f>
        <v>2</v>
      </c>
      <c r="N436"/>
      <c r="O436"/>
      <c r="P436"/>
      <c r="Q436"/>
      <c r="R436"/>
      <c r="S436"/>
      <c r="AA436"/>
      <c r="AB436"/>
    </row>
    <row r="437" spans="1:28">
      <c r="A437" s="52" t="str">
        <f>IF(ISERROR(VLOOKUP(TRIM(B437),ALL!$B$1:$T$1591,3,FALSE)),"(unc)",VLOOKUP(TRIM(B437),ALL!$B$1:$T$1591,3,FALSE))</f>
        <v>OC @ G @ TE</v>
      </c>
      <c r="B437" s="215" t="s">
        <v>6130</v>
      </c>
      <c r="C437" s="11" t="s">
        <v>3775</v>
      </c>
      <c r="D437" s="85">
        <f>VLOOKUP(TRIM(B437),BirthdateDraft!$B$1:$O$5859,2,FALSE)</f>
        <v>34180</v>
      </c>
      <c r="E437" s="86" t="str">
        <f>VLOOKUP(TRIM(B437),BirthdateDraft!$B$1:$O$9859,3,FALSE)</f>
        <v>16/FA</v>
      </c>
      <c r="F437" s="52" t="str">
        <f>IF(ISERROR(VLOOKUP(TRIM(B437),ALL!$B$1:$T$1591,2,FALSE)),"",IF(ISERROR(VLOOKUP(TRIM(B437),ALL!$B$1:$T$1591,2,FALSE))," ",VLOOKUP(TRIM(B437),ALL!$B$1:$T$1591,2,FALSE)))</f>
        <v>GBN</v>
      </c>
      <c r="G437" s="52" t="str">
        <f>IF(ISBLANK(VLOOKUP(TRIM(B437),ALL!$B$1:$U$1591,4,FALSE)),"",IF(ISERROR(VLOOKUP(TRIM(B437),ALL!$B$1:$U$1591,4,FALSE))," ",VLOOKUP(TRIM(B437),ALL!$B$1:$U$1591,4,FALSE)))</f>
        <v/>
      </c>
      <c r="H437" s="52" t="str">
        <f>IF(ISBLANK(VLOOKUP(TRIM(B437),ALL!$B$1:$U$1591,5,FALSE)),"",IF(ISERROR(VLOOKUP(TRIM(B437),ALL!$B$1:$U$1591,5,FALSE))," ",VLOOKUP(TRIM(B437),ALL!$B$1:$U$1591,5,FALSE)))</f>
        <v/>
      </c>
      <c r="I437" s="52" t="str">
        <f>IF(ISBLANK(VLOOKUP(TRIM(B437),ALL!$B$1:$U$1591,6,FALSE)),"",IF(ISERROR(VLOOKUP(TRIM(B437),ALL!$B$1:$U$1591,6,FALSE))," ", VLOOKUP(TRIM(B437),ALL!$B$1:$U$1591,6,FALSE)))</f>
        <v/>
      </c>
      <c r="J437" s="52" t="str">
        <f>IF(ISBLANK(VLOOKUP(TRIM(B437),ALL!$B$1:$U$1591,7,FALSE)),"",IF(ISERROR(VLOOKUP(TRIM(B437),ALL!$B$1:$U$1591,7,FALSE))," ",VLOOKUP(TRIM(B437),ALL!$B$1:$U$1591,7,FALSE)))</f>
        <v/>
      </c>
      <c r="K437" s="52">
        <f>IF(ISBLANK(VLOOKUP(TRIM(B437),ALL!$B$1:$U$1591,8,FALSE)),"",IF(ISERROR(VLOOKUP(TRIM(B437),ALL!$B$1:$U$1591,8,FALSE))," ",VLOOKUP(TRIM(B437),ALL!$B$1:$U$1591,8,FALSE)))</f>
        <v>0</v>
      </c>
      <c r="L437" s="52">
        <f>IF(ISBLANK(VLOOKUP(TRIM(B437),ALL!$B$1:$U$1591,9,FALSE)),"",IF(ISERROR(VLOOKUP(TRIM(B437),ALL!$B$1:$U$1591,9,FALSE))," ",VLOOKUP(TRIM(B437),ALL!$B$1:$U$1591,9,FALSE)))</f>
        <v>0</v>
      </c>
      <c r="M437" s="52">
        <f>IF(ISBLANK(VLOOKUP(TRIM(B437),ALL!$B$1:$U$1591,10,FALSE)),"",IF(ISERROR(VLOOKUP(TRIM(B437),ALL!$B$1:$U$1591,10,FALSE))," ",VLOOKUP(TRIM(B437),ALL!$B$1:$U$1591,10,FALSE)))</f>
        <v>2</v>
      </c>
      <c r="N437"/>
      <c r="O437"/>
      <c r="P437"/>
      <c r="Q437"/>
      <c r="R437"/>
      <c r="S437"/>
      <c r="AA437"/>
      <c r="AB437"/>
    </row>
    <row r="438" spans="1:28">
      <c r="A438" s="52"/>
      <c r="B438" s="215"/>
      <c r="C438" s="11"/>
      <c r="D438" s="85"/>
      <c r="E438" s="86"/>
      <c r="F438" s="52"/>
      <c r="G438" s="52"/>
      <c r="H438" s="52"/>
      <c r="I438" s="52"/>
      <c r="J438" s="52"/>
      <c r="K438" s="52"/>
      <c r="L438" s="52"/>
      <c r="M438" s="52"/>
      <c r="N438"/>
      <c r="O438"/>
      <c r="P438"/>
      <c r="Q438"/>
      <c r="R438"/>
      <c r="S438"/>
      <c r="AA438"/>
      <c r="AB438"/>
    </row>
    <row r="439" spans="1:28">
      <c r="A439" s="52" t="str">
        <f>IF(ISERROR(VLOOKUP(TRIM(B439),ALL!$B$1:$T$1591,3,FALSE)),"(unc)",VLOOKUP(TRIM(B439),ALL!$B$1:$T$1591,3,FALSE))</f>
        <v>LE $</v>
      </c>
      <c r="B439" s="408" t="s">
        <v>7578</v>
      </c>
      <c r="C439" s="11" t="s">
        <v>3775</v>
      </c>
      <c r="D439" s="85">
        <f>VLOOKUP(TRIM(B439),BirthdateDraft!$B$1:$O$5859,2,FALSE)</f>
        <v>35746</v>
      </c>
      <c r="E439" s="86" t="str">
        <f>VLOOKUP(TRIM(B439),BirthdateDraft!$B$1:$O$9859,3,FALSE)</f>
        <v>19/1 (17)</v>
      </c>
      <c r="F439" s="52" t="str">
        <f>IF(ISERROR(VLOOKUP(TRIM(B439),ALL!$B$1:$T$1591,2,FALSE)),"",IF(ISERROR(VLOOKUP(TRIM(B439),ALL!$B$1:$T$1591,2,FALSE))," ",VLOOKUP(TRIM(B439),ALL!$B$1:$T$1591,2,FALSE)))</f>
        <v>NYN</v>
      </c>
      <c r="G439" s="52" t="str">
        <f>IF(ISBLANK(VLOOKUP(TRIM(B439),ALL!$B$1:$U$1591,4,FALSE)),"",IF(ISERROR(VLOOKUP(TRIM(B439),ALL!$B$1:$U$1591,4,FALSE))," ",VLOOKUP(TRIM(B439),ALL!$B$1:$U$1591,4,FALSE)))</f>
        <v>5</v>
      </c>
      <c r="H439" s="52" t="str">
        <f>IF(ISBLANK(VLOOKUP(TRIM(B439),ALL!$B$1:$U$1591,5,FALSE)),"",IF(ISERROR(VLOOKUP(TRIM(B439),ALL!$B$1:$U$1591,5,FALSE))," ",VLOOKUP(TRIM(B439),ALL!$B$1:$U$1591,5,FALSE)))</f>
        <v/>
      </c>
      <c r="I439" s="52">
        <f>IF(ISBLANK(VLOOKUP(TRIM(B439),ALL!$B$1:$U$1591,6,FALSE)),"",IF(ISERROR(VLOOKUP(TRIM(B439),ALL!$B$1:$U$1591,6,FALSE))," ", VLOOKUP(TRIM(B439),ALL!$B$1:$U$1591,6,FALSE)))</f>
        <v>3</v>
      </c>
      <c r="J439" s="52" t="str">
        <f>IF(ISBLANK(VLOOKUP(TRIM(B439),ALL!$B$1:$U$1591,7,FALSE)),"",IF(ISERROR(VLOOKUP(TRIM(B439),ALL!$B$1:$U$1591,7,FALSE))," ",VLOOKUP(TRIM(B439),ALL!$B$1:$U$1591,7,FALSE)))</f>
        <v/>
      </c>
      <c r="K439" s="52" t="str">
        <f>IF(ISBLANK(VLOOKUP(TRIM(B439),ALL!$B$1:$U$1591,8,FALSE)),"",IF(ISERROR(VLOOKUP(TRIM(B439),ALL!$B$1:$U$1591,8,FALSE))," ",VLOOKUP(TRIM(B439),ALL!$B$1:$U$1591,8,FALSE)))</f>
        <v/>
      </c>
      <c r="L439" s="52" t="str">
        <f>IF(ISBLANK(VLOOKUP(TRIM(B439),ALL!$B$1:$U$1591,9,FALSE)),"",IF(ISERROR(VLOOKUP(TRIM(B439),ALL!$B$1:$U$1591,9,FALSE))," ",VLOOKUP(TRIM(B439),ALL!$B$1:$U$1591,9,FALSE)))</f>
        <v/>
      </c>
      <c r="M439" s="52" t="str">
        <f>IF(ISBLANK(VLOOKUP(TRIM(B439),ALL!$B$1:$U$1591,10,FALSE)),"",IF(ISERROR(VLOOKUP(TRIM(B439),ALL!$B$1:$U$1591,10,FALSE))," ",VLOOKUP(TRIM(B439),ALL!$B$1:$U$1591,10,FALSE)))</f>
        <v/>
      </c>
      <c r="N439"/>
      <c r="O439"/>
      <c r="P439"/>
      <c r="Q439"/>
      <c r="R439"/>
      <c r="S439"/>
      <c r="AA439"/>
      <c r="AB439"/>
    </row>
    <row r="440" spans="1:28">
      <c r="A440" s="52" t="str">
        <f>IF(ISERROR(VLOOKUP(TRIM(B440),ALL!$B$1:$T$1591,3,FALSE)),"(unc)",VLOOKUP(TRIM(B440),ALL!$B$1:$T$1591,3,FALSE))</f>
        <v>RDT $</v>
      </c>
      <c r="B440" s="215" t="s">
        <v>6276</v>
      </c>
      <c r="C440" s="11" t="s">
        <v>4315</v>
      </c>
      <c r="D440" s="85">
        <f>VLOOKUP(TRIM(B440),BirthdateDraft!$B$1:$O$5859,2,FALSE)</f>
        <v>34649</v>
      </c>
      <c r="E440" s="86" t="str">
        <f>VLOOKUP(TRIM(B440),BirthdateDraft!$B$1:$O$9859,3,FALSE)</f>
        <v>17/5</v>
      </c>
      <c r="F440" s="52" t="str">
        <f>IF(ISERROR(VLOOKUP(TRIM(B440),ALL!$B$1:$T$1591,2,FALSE)),"",IF(ISERROR(VLOOKUP(TRIM(B440),ALL!$B$1:$T$1591,2,FALSE))," ",VLOOKUP(TRIM(B440),ALL!$B$1:$T$1591,2,FALSE)))</f>
        <v>MIA</v>
      </c>
      <c r="G440" s="52" t="str">
        <f>IF(ISBLANK(VLOOKUP(TRIM(B440),ALL!$B$1:$U$1591,4,FALSE)),"",IF(ISERROR(VLOOKUP(TRIM(B440),ALL!$B$1:$U$1591,4,FALSE))," ",VLOOKUP(TRIM(B440),ALL!$B$1:$U$1591,4,FALSE)))</f>
        <v>5</v>
      </c>
      <c r="H440" s="52" t="str">
        <f>IF(ISBLANK(VLOOKUP(TRIM(B440),ALL!$B$1:$U$1591,5,FALSE)),"",IF(ISERROR(VLOOKUP(TRIM(B440),ALL!$B$1:$U$1591,5,FALSE))," ",VLOOKUP(TRIM(B440),ALL!$B$1:$U$1591,5,FALSE)))</f>
        <v/>
      </c>
      <c r="I440" s="52">
        <f>IF(ISBLANK(VLOOKUP(TRIM(B440),ALL!$B$1:$U$1591,6,FALSE)),"",IF(ISERROR(VLOOKUP(TRIM(B440),ALL!$B$1:$U$1591,6,FALSE))," ", VLOOKUP(TRIM(B440),ALL!$B$1:$U$1591,6,FALSE)))</f>
        <v>3</v>
      </c>
      <c r="J440" s="52" t="str">
        <f>IF(ISBLANK(VLOOKUP(TRIM(B440),ALL!$B$1:$U$1591,7,FALSE)),"",IF(ISERROR(VLOOKUP(TRIM(B440),ALL!$B$1:$U$1591,7,FALSE))," ",VLOOKUP(TRIM(B440),ALL!$B$1:$U$1591,7,FALSE)))</f>
        <v/>
      </c>
      <c r="K440" s="52" t="str">
        <f>IF(ISBLANK(VLOOKUP(TRIM(B440),ALL!$B$1:$U$1591,8,FALSE)),"",IF(ISERROR(VLOOKUP(TRIM(B440),ALL!$B$1:$U$1591,8,FALSE))," ",VLOOKUP(TRIM(B440),ALL!$B$1:$U$1591,8,FALSE)))</f>
        <v/>
      </c>
      <c r="L440" s="52" t="str">
        <f>IF(ISBLANK(VLOOKUP(TRIM(B440),ALL!$B$1:$U$1591,9,FALSE)),"",IF(ISERROR(VLOOKUP(TRIM(B440),ALL!$B$1:$U$1591,9,FALSE))," ",VLOOKUP(TRIM(B440),ALL!$B$1:$U$1591,9,FALSE)))</f>
        <v/>
      </c>
      <c r="M440" s="52" t="str">
        <f>IF(ISBLANK(VLOOKUP(TRIM(B440),ALL!$B$1:$U$1591,10,FALSE)),"",IF(ISERROR(VLOOKUP(TRIM(B440),ALL!$B$1:$U$1591,10,FALSE))," ",VLOOKUP(TRIM(B440),ALL!$B$1:$U$1591,10,FALSE)))</f>
        <v/>
      </c>
      <c r="N440"/>
      <c r="O440"/>
      <c r="P440"/>
      <c r="Q440"/>
      <c r="R440"/>
      <c r="S440"/>
      <c r="AA440"/>
      <c r="AB440"/>
    </row>
    <row r="441" spans="1:28">
      <c r="A441" s="52" t="str">
        <f>IF(ISERROR(VLOOKUP(TRIM(B441),ALL!$B$1:$T$1591,3,FALSE)),"(unc)",VLOOKUP(TRIM(B441),ALL!$B$1:$T$1591,3,FALSE))</f>
        <v>LE $</v>
      </c>
      <c r="B441" s="215" t="s">
        <v>7620</v>
      </c>
      <c r="C441" s="11" t="s">
        <v>4315</v>
      </c>
      <c r="D441" s="85">
        <f>VLOOKUP(TRIM(B441),BirthdateDraft!$B$1:$O$5859,2,FALSE)</f>
        <v>35639</v>
      </c>
      <c r="E441" s="86" t="str">
        <f>VLOOKUP(TRIM(B441),BirthdateDraft!$B$1:$O$9859,3,FALSE)</f>
        <v>19/1 (19)</v>
      </c>
      <c r="F441" s="52" t="str">
        <f>IF(ISERROR(VLOOKUP(TRIM(B441),ALL!$B$1:$T$1591,2,FALSE)),"",IF(ISERROR(VLOOKUP(TRIM(B441),ALL!$B$1:$T$1591,2,FALSE))," ",VLOOKUP(TRIM(B441),ALL!$B$1:$T$1591,2,FALSE)))</f>
        <v>TNA</v>
      </c>
      <c r="G441" s="52" t="str">
        <f>IF(ISBLANK(VLOOKUP(TRIM(B441),ALL!$B$1:$U$1591,4,FALSE)),"",IF(ISERROR(VLOOKUP(TRIM(B441),ALL!$B$1:$U$1591,4,FALSE))," ",VLOOKUP(TRIM(B441),ALL!$B$1:$U$1591,4,FALSE)))</f>
        <v>5</v>
      </c>
      <c r="H441" s="52" t="str">
        <f>IF(ISBLANK(VLOOKUP(TRIM(B441),ALL!$B$1:$U$1591,5,FALSE)),"",IF(ISERROR(VLOOKUP(TRIM(B441),ALL!$B$1:$U$1591,5,FALSE))," ",VLOOKUP(TRIM(B441),ALL!$B$1:$U$1591,5,FALSE)))</f>
        <v/>
      </c>
      <c r="I441" s="52">
        <f>IF(ISBLANK(VLOOKUP(TRIM(B441),ALL!$B$1:$U$1591,6,FALSE)),"",IF(ISERROR(VLOOKUP(TRIM(B441),ALL!$B$1:$U$1591,6,FALSE))," ", VLOOKUP(TRIM(B441),ALL!$B$1:$U$1591,6,FALSE)))</f>
        <v>2</v>
      </c>
      <c r="J441" s="52"/>
      <c r="K441" s="52"/>
      <c r="L441" s="52"/>
      <c r="M441" s="52"/>
      <c r="N441"/>
      <c r="O441"/>
      <c r="P441"/>
      <c r="Q441"/>
      <c r="R441"/>
      <c r="S441"/>
      <c r="AA441"/>
      <c r="AB441"/>
    </row>
    <row r="442" spans="1:28">
      <c r="A442" s="52" t="str">
        <f>IF(ISERROR(VLOOKUP(TRIM(B442),ALL!$B$1:$T$1591,3,FALSE)),"(unc)",VLOOKUP(TRIM(B442),ALL!$B$1:$T$1591,3,FALSE))</f>
        <v>LDT $</v>
      </c>
      <c r="B442" s="215" t="s">
        <v>6777</v>
      </c>
      <c r="C442" s="11" t="s">
        <v>4315</v>
      </c>
      <c r="D442" s="85">
        <f>VLOOKUP(TRIM(B442),BirthdateDraft!$B$1:$O$5859,2,FALSE)</f>
        <v>35305</v>
      </c>
      <c r="E442" s="86" t="str">
        <f>VLOOKUP(TRIM(B442),BirthdateDraft!$B$1:$O$9859,3,FALSE)</f>
        <v>18/3</v>
      </c>
      <c r="F442" s="52" t="str">
        <f>IF(ISERROR(VLOOKUP(TRIM(B442),ALL!$B$1:$T$1591,2,FALSE)),"",IF(ISERROR(VLOOKUP(TRIM(B442),ALL!$B$1:$T$1591,2,FALSE))," ",VLOOKUP(TRIM(B442),ALL!$B$1:$T$1591,2,FALSE)))</f>
        <v>LAA</v>
      </c>
      <c r="G442" s="52" t="str">
        <f>IF(ISBLANK(VLOOKUP(TRIM(B442),ALL!$B$1:$U$1591,4,FALSE)),"",IF(ISERROR(VLOOKUP(TRIM(B442),ALL!$B$1:$U$1591,4,FALSE))," ",VLOOKUP(TRIM(B442),ALL!$B$1:$U$1591,4,FALSE)))</f>
        <v>4</v>
      </c>
      <c r="H442" s="52" t="str">
        <f>IF(ISBLANK(VLOOKUP(TRIM(B442),ALL!$B$1:$U$1591,5,FALSE)),"",IF(ISERROR(VLOOKUP(TRIM(B442),ALL!$B$1:$U$1591,5,FALSE))," ",VLOOKUP(TRIM(B442),ALL!$B$1:$U$1591,5,FALSE)))</f>
        <v/>
      </c>
      <c r="I442" s="52">
        <f>IF(ISBLANK(VLOOKUP(TRIM(B442),ALL!$B$1:$U$1591,6,FALSE)),"",IF(ISERROR(VLOOKUP(TRIM(B442),ALL!$B$1:$U$1591,6,FALSE))," ", VLOOKUP(TRIM(B442),ALL!$B$1:$U$1591,6,FALSE)))</f>
        <v>0</v>
      </c>
      <c r="J442" s="52"/>
      <c r="K442" s="52"/>
      <c r="L442" s="52" t="str">
        <f>IF(ISBLANK(VLOOKUP(TRIM(B442),ALL!$B$1:$U$1591,9,FALSE)),"",IF(ISERROR(VLOOKUP(TRIM(B442),ALL!$B$1:$U$1591,9,FALSE))," ",VLOOKUP(TRIM(B442),ALL!$B$1:$U$1591,9,FALSE)))</f>
        <v/>
      </c>
      <c r="M442" s="52" t="str">
        <f>IF(ISBLANK(VLOOKUP(TRIM(B442),ALL!$B$1:$U$1591,10,FALSE)),"",IF(ISERROR(VLOOKUP(TRIM(B442),ALL!$B$1:$U$1591,10,FALSE))," ",VLOOKUP(TRIM(B442),ALL!$B$1:$U$1591,10,FALSE)))</f>
        <v/>
      </c>
      <c r="N442"/>
      <c r="O442"/>
      <c r="P442"/>
      <c r="Q442"/>
      <c r="R442"/>
      <c r="S442"/>
      <c r="AA442"/>
      <c r="AB442"/>
    </row>
    <row r="443" spans="1:28">
      <c r="A443" s="52" t="str">
        <f>IF(ISERROR(VLOOKUP(TRIM(B443),ALL!$B$1:$T$1591,3,FALSE)),"(unc)",VLOOKUP(TRIM(B443),ALL!$B$1:$T$1591,3,FALSE))</f>
        <v>End $</v>
      </c>
      <c r="B443" s="215" t="s">
        <v>6260</v>
      </c>
      <c r="C443" s="11" t="s">
        <v>4315</v>
      </c>
      <c r="D443" s="85">
        <f>VLOOKUP(TRIM(B443),BirthdateDraft!$B$1:$O$5859,2,FALSE)</f>
        <v>34760</v>
      </c>
      <c r="E443" s="86" t="str">
        <f>VLOOKUP(TRIM(B443),BirthdateDraft!$B$1:$O$9859,3,FALSE)</f>
        <v>17/3</v>
      </c>
      <c r="F443" s="52" t="str">
        <f>IF(ISERROR(VLOOKUP(TRIM(B443),ALL!$B$1:$T$1591,2,FALSE)),"",IF(ISERROR(VLOOKUP(TRIM(B443),ALL!$B$1:$T$1591,2,FALSE))," ",VLOOKUP(TRIM(B443),ALL!$B$1:$T$1591,2,FALSE)))</f>
        <v>JXA</v>
      </c>
      <c r="G443" s="52" t="str">
        <f>IF(ISBLANK(VLOOKUP(TRIM(B443),ALL!$B$1:$U$1591,4,FALSE)),"",IF(ISERROR(VLOOKUP(TRIM(B443),ALL!$B$1:$U$1591,4,FALSE))," ",VLOOKUP(TRIM(B443),ALL!$B$1:$U$1591,4,FALSE)))</f>
        <v>0</v>
      </c>
      <c r="H443" s="52" t="str">
        <f>IF(ISBLANK(VLOOKUP(TRIM(B443),ALL!$B$1:$U$1591,5,FALSE)),"",IF(ISERROR(VLOOKUP(TRIM(B443),ALL!$B$1:$U$1591,5,FALSE))," ",VLOOKUP(TRIM(B443),ALL!$B$1:$U$1591,5,FALSE)))</f>
        <v/>
      </c>
      <c r="I443" s="52">
        <f>IF(ISBLANK(VLOOKUP(TRIM(B443),ALL!$B$1:$U$1591,6,FALSE)),"",IF(ISERROR(VLOOKUP(TRIM(B443),ALL!$B$1:$U$1591,6,FALSE))," ", VLOOKUP(TRIM(B443),ALL!$B$1:$U$1591,6,FALSE)))</f>
        <v>8</v>
      </c>
      <c r="J443" s="52" t="str">
        <f>IF(ISBLANK(VLOOKUP(TRIM(B443),ALL!$B$1:$U$1591,7,FALSE)),"",IF(ISERROR(VLOOKUP(TRIM(B443),ALL!$B$1:$U$1591,7,FALSE))," ",VLOOKUP(TRIM(B443),ALL!$B$1:$U$1591,7,FALSE)))</f>
        <v/>
      </c>
      <c r="K443" s="52" t="str">
        <f>IF(ISBLANK(VLOOKUP(TRIM(B443),ALL!$B$1:$U$1591,8,FALSE)),"",IF(ISERROR(VLOOKUP(TRIM(B443),ALL!$B$1:$U$1591,8,FALSE))," ",VLOOKUP(TRIM(B443),ALL!$B$1:$U$1591,8,FALSE)))</f>
        <v/>
      </c>
      <c r="L443" s="52" t="str">
        <f>IF(ISBLANK(VLOOKUP(TRIM(B443),ALL!$B$1:$U$1591,9,FALSE)),"",IF(ISERROR(VLOOKUP(TRIM(B443),ALL!$B$1:$U$1591,9,FALSE))," ",VLOOKUP(TRIM(B443),ALL!$B$1:$U$1591,9,FALSE)))</f>
        <v/>
      </c>
      <c r="M443" s="52" t="str">
        <f>IF(ISBLANK(VLOOKUP(TRIM(B443),ALL!$B$1:$U$1591,10,FALSE)),"",IF(ISERROR(VLOOKUP(TRIM(B443),ALL!$B$1:$U$1591,10,FALSE))," ",VLOOKUP(TRIM(B443),ALL!$B$1:$U$1591,10,FALSE)))</f>
        <v/>
      </c>
      <c r="N443"/>
      <c r="O443"/>
      <c r="P443"/>
      <c r="Q443"/>
      <c r="R443"/>
      <c r="S443"/>
      <c r="AA443"/>
      <c r="AB443"/>
    </row>
    <row r="444" spans="1:28">
      <c r="A444" s="52" t="str">
        <f>IF(ISERROR(VLOOKUP(TRIM(B444),ALL!$B$1:$T$1591,3,FALSE)),"(unc)",VLOOKUP(TRIM(B444),ALL!$B$1:$T$1591,3,FALSE))</f>
        <v>End $</v>
      </c>
      <c r="B444" s="215" t="s">
        <v>1092</v>
      </c>
      <c r="C444" s="11" t="s">
        <v>4315</v>
      </c>
      <c r="D444" s="85">
        <f>VLOOKUP(TRIM(B444),BirthdateDraft!$B$1:$O$5859,2,FALSE)</f>
        <v>32330</v>
      </c>
      <c r="E444" s="86" t="str">
        <f>VLOOKUP(TRIM(B444),BirthdateDraft!$B$1:$O$9859,3,FALSE)</f>
        <v>11/1 (20)</v>
      </c>
      <c r="F444" s="52" t="str">
        <f>IF(ISERROR(VLOOKUP(TRIM(B444),ALL!$B$1:$T$1591,2,FALSE)),"",IF(ISERROR(VLOOKUP(TRIM(B444),ALL!$B$1:$T$1591,2,FALSE))," ",VLOOKUP(TRIM(B444),ALL!$B$1:$T$1591,2,FALSE)))</f>
        <v>ATN</v>
      </c>
      <c r="G444" s="52" t="str">
        <f>IF(ISBLANK(VLOOKUP(TRIM(B444),ALL!$B$1:$U$1591,4,FALSE)),"",IF(ISERROR(VLOOKUP(TRIM(B444),ALL!$B$1:$U$1591,4,FALSE))," ",VLOOKUP(TRIM(B444),ALL!$B$1:$U$1591,4,FALSE)))</f>
        <v>0</v>
      </c>
      <c r="H444" s="52" t="str">
        <f>IF(ISBLANK(VLOOKUP(TRIM(B444),ALL!$B$1:$U$1591,5,FALSE)),"",IF(ISERROR(VLOOKUP(TRIM(B444),ALL!$B$1:$U$1591,5,FALSE))," ",VLOOKUP(TRIM(B444),ALL!$B$1:$U$1591,5,FALSE)))</f>
        <v/>
      </c>
      <c r="I444" s="52">
        <f>IF(ISBLANK(VLOOKUP(TRIM(B444),ALL!$B$1:$U$1591,6,FALSE)),"",IF(ISERROR(VLOOKUP(TRIM(B444),ALL!$B$1:$U$1591,6,FALSE))," ", VLOOKUP(TRIM(B444),ALL!$B$1:$U$1591,6,FALSE)))</f>
        <v>4</v>
      </c>
      <c r="J444" s="52" t="str">
        <f>IF(ISBLANK(VLOOKUP(TRIM(B444),ALL!$B$1:$U$1591,7,FALSE)),"",IF(ISERROR(VLOOKUP(TRIM(B444),ALL!$B$1:$U$1591,7,FALSE))," ",VLOOKUP(TRIM(B444),ALL!$B$1:$U$1591,7,FALSE)))</f>
        <v/>
      </c>
      <c r="K444" s="52" t="str">
        <f>IF(ISBLANK(VLOOKUP(TRIM(B444),ALL!$B$1:$U$1591,8,FALSE)),"",IF(ISERROR(VLOOKUP(TRIM(B444),ALL!$B$1:$U$1591,8,FALSE))," ",VLOOKUP(TRIM(B444),ALL!$B$1:$U$1591,8,FALSE)))</f>
        <v/>
      </c>
      <c r="L444" s="52" t="str">
        <f>IF(ISBLANK(VLOOKUP(TRIM(B444),ALL!$B$1:$U$1591,9,FALSE)),"",IF(ISERROR(VLOOKUP(TRIM(B444),ALL!$B$1:$U$1591,9,FALSE))," ",VLOOKUP(TRIM(B444),ALL!$B$1:$U$1591,9,FALSE)))</f>
        <v/>
      </c>
      <c r="M444" s="52" t="str">
        <f>IF(ISBLANK(VLOOKUP(TRIM(B444),ALL!$B$1:$U$1591,10,FALSE)),"",IF(ISERROR(VLOOKUP(TRIM(B444),ALL!$B$1:$U$1591,10,FALSE))," ",VLOOKUP(TRIM(B444),ALL!$B$1:$U$1591,10,FALSE)))</f>
        <v/>
      </c>
      <c r="N444"/>
      <c r="O444"/>
      <c r="P444"/>
      <c r="Q444"/>
      <c r="R444"/>
      <c r="S444"/>
      <c r="AA444"/>
      <c r="AB444"/>
    </row>
    <row r="445" spans="1:28">
      <c r="A445" s="52" t="str">
        <f>IF(ISERROR(VLOOKUP(TRIM(B445),ALL!$B$1:$T$1591,3,FALSE)),"(unc)",VLOOKUP(TRIM(B445),ALL!$B$1:$T$1591,3,FALSE))</f>
        <v>End $</v>
      </c>
      <c r="B445" s="215" t="s">
        <v>6715</v>
      </c>
      <c r="C445" s="11" t="s">
        <v>4315</v>
      </c>
      <c r="D445" s="85">
        <f>VLOOKUP(TRIM(B445),BirthdateDraft!$B$1:$O$9813,2,FALSE)</f>
        <v>34815</v>
      </c>
      <c r="E445" s="86" t="str">
        <f>VLOOKUP(TRIM(B445),BirthdateDraft!$B$1:$O$9813,3,FALSE)</f>
        <v>18/5</v>
      </c>
      <c r="F445" s="52" t="str">
        <f>IF(ISERROR(VLOOKUP(TRIM(B445),ALL!$B$1:$T$1591,2,FALSE)),"",IF(ISERROR(VLOOKUP(TRIM(B445),ALL!$B$1:$T$1591,2,FALSE))," ",VLOOKUP(TRIM(B445),ALL!$B$1:$T$1591,2,FALSE)))</f>
        <v>PHN</v>
      </c>
      <c r="G445" s="52" t="str">
        <f>IF(ISBLANK(VLOOKUP(TRIM(B445),ALL!$B$1:$U$1591,4,FALSE)),"",IF(ISERROR(VLOOKUP(TRIM(B445),ALL!$B$1:$U$1591,4,FALSE))," ",VLOOKUP(TRIM(B445),ALL!$B$1:$U$1591,4,FALSE)))</f>
        <v>0</v>
      </c>
      <c r="H445" s="52" t="str">
        <f>IF(ISBLANK(VLOOKUP(TRIM(B445),ALL!$B$1:$U$1591,5,FALSE)),"",IF(ISERROR(VLOOKUP(TRIM(B445),ALL!$B$1:$U$1591,5,FALSE))," ",VLOOKUP(TRIM(B445),ALL!$B$1:$U$1591,5,FALSE)))</f>
        <v/>
      </c>
      <c r="I445" s="52">
        <f>IF(ISBLANK(VLOOKUP(TRIM(B445),ALL!$B$1:$U$1591,6,FALSE)),"",IF(ISERROR(VLOOKUP(TRIM(B445),ALL!$B$1:$U$1591,6,FALSE))," ", VLOOKUP(TRIM(B445),ALL!$B$1:$U$1591,6,FALSE)))</f>
        <v>1</v>
      </c>
      <c r="J445" s="52"/>
      <c r="K445" s="52"/>
      <c r="L445" s="52" t="str">
        <f>IF(ISBLANK(VLOOKUP(TRIM(B445),ALL!$B$1:$U$1591,9,FALSE)),"",IF(ISERROR(VLOOKUP(TRIM(B445),ALL!$B$1:$U$1591,9,FALSE))," ",VLOOKUP(TRIM(B445),ALL!$B$1:$U$1591,9,FALSE)))</f>
        <v/>
      </c>
      <c r="M445" s="52" t="str">
        <f>IF(ISBLANK(VLOOKUP(TRIM(B445),ALL!$B$1:$U$1591,10,FALSE)),"",IF(ISERROR(VLOOKUP(TRIM(B445),ALL!$B$1:$U$1591,10,FALSE))," ",VLOOKUP(TRIM(B445),ALL!$B$1:$U$1591,10,FALSE)))</f>
        <v/>
      </c>
      <c r="N445"/>
      <c r="O445"/>
      <c r="P445"/>
      <c r="Q445"/>
      <c r="R445"/>
      <c r="S445"/>
      <c r="AA445"/>
      <c r="AB445"/>
    </row>
    <row r="446" spans="1:28">
      <c r="A446" s="52" t="str">
        <f>IF(ISERROR(VLOOKUP(TRIM(B446),ALL!$B$1:$T$1591,3,FALSE)),"(unc)",VLOOKUP(TRIM(B446),ALL!$B$1:$T$1591,3,FALSE))</f>
        <v>DT $</v>
      </c>
      <c r="B446" s="215" t="s">
        <v>6197</v>
      </c>
      <c r="C446" s="11" t="s">
        <v>4315</v>
      </c>
      <c r="D446" s="85">
        <f>VLOOKUP(TRIM(B446),BirthdateDraft!$B$1:$O$5859,2,FALSE)</f>
        <v>34528</v>
      </c>
      <c r="E446" s="86" t="str">
        <f>VLOOKUP(TRIM(B446),BirthdateDraft!$B$1:$O$9859,3,FALSE)</f>
        <v>16/FA</v>
      </c>
      <c r="F446" s="52" t="str">
        <f>IF(ISERROR(VLOOKUP(TRIM(B446),ALL!$B$1:$T$1591,2,FALSE)),"",IF(ISERROR(VLOOKUP(TRIM(B446),ALL!$B$1:$T$1591,2,FALSE))," ",VLOOKUP(TRIM(B446),ALL!$B$1:$T$1591,2,FALSE)))</f>
        <v>INA</v>
      </c>
      <c r="G446" s="52" t="str">
        <f>IF(ISBLANK(VLOOKUP(TRIM(B446),ALL!$B$1:$U$1591,4,FALSE)),"",IF(ISERROR(VLOOKUP(TRIM(B446),ALL!$B$1:$U$1591,4,FALSE))," ",VLOOKUP(TRIM(B446),ALL!$B$1:$U$1591,4,FALSE)))</f>
        <v>0</v>
      </c>
      <c r="H446" s="52" t="str">
        <f>IF(ISBLANK(VLOOKUP(TRIM(B446),ALL!$B$1:$U$1591,5,FALSE)),"",IF(ISERROR(VLOOKUP(TRIM(B446),ALL!$B$1:$U$1591,5,FALSE))," ",VLOOKUP(TRIM(B446),ALL!$B$1:$U$1591,5,FALSE)))</f>
        <v/>
      </c>
      <c r="I446" s="52">
        <f>IF(ISBLANK(VLOOKUP(TRIM(B446),ALL!$B$1:$U$1591,6,FALSE)),"",IF(ISERROR(VLOOKUP(TRIM(B446),ALL!$B$1:$U$1591,6,FALSE))," ", VLOOKUP(TRIM(B446),ALL!$B$1:$U$1591,6,FALSE)))</f>
        <v>0</v>
      </c>
      <c r="J446" s="52" t="str">
        <f>IF(ISBLANK(VLOOKUP(TRIM(B446),ALL!$B$1:$U$1591,7,FALSE)),"",IF(ISERROR(VLOOKUP(TRIM(B446),ALL!$B$1:$U$1591,7,FALSE))," ",VLOOKUP(TRIM(B446),ALL!$B$1:$U$1591,7,FALSE)))</f>
        <v/>
      </c>
      <c r="K446" s="52" t="str">
        <f>IF(ISBLANK(VLOOKUP(TRIM(B446),ALL!$B$1:$U$1591,8,FALSE)),"",IF(ISERROR(VLOOKUP(TRIM(B446),ALL!$B$1:$U$1591,8,FALSE))," ",VLOOKUP(TRIM(B446),ALL!$B$1:$U$1591,8,FALSE)))</f>
        <v/>
      </c>
      <c r="L446" s="52" t="str">
        <f>IF(ISBLANK(VLOOKUP(TRIM(B446),ALL!$B$1:$U$1591,9,FALSE)),"",IF(ISERROR(VLOOKUP(TRIM(B446),ALL!$B$1:$U$1591,9,FALSE))," ",VLOOKUP(TRIM(B446),ALL!$B$1:$U$1591,9,FALSE)))</f>
        <v/>
      </c>
      <c r="M446" s="52" t="str">
        <f>IF(ISBLANK(VLOOKUP(TRIM(B446),ALL!$B$1:$U$1591,10,FALSE)),"",IF(ISERROR(VLOOKUP(TRIM(B446),ALL!$B$1:$U$1591,10,FALSE))," ",VLOOKUP(TRIM(B446),ALL!$B$1:$U$1591,10,FALSE)))</f>
        <v/>
      </c>
      <c r="N446"/>
      <c r="O446"/>
      <c r="P446"/>
      <c r="Q446"/>
      <c r="R446"/>
      <c r="S446"/>
      <c r="AA446"/>
      <c r="AB446"/>
    </row>
    <row r="447" spans="1:28">
      <c r="A447" s="52" t="str">
        <f>IF(ISERROR(VLOOKUP(TRIM(B447),ALL!$B$1:$T$1591,3,FALSE)),"(unc)",VLOOKUP(TRIM(B447),ALL!$B$1:$T$1591,3,FALSE))</f>
        <v>DT $</v>
      </c>
      <c r="B447" s="215" t="s">
        <v>6235</v>
      </c>
      <c r="C447" s="11" t="s">
        <v>4315</v>
      </c>
      <c r="D447" s="85">
        <f>VLOOKUP(TRIM(B447),BirthdateDraft!$B$1:$O$5859,2,FALSE)</f>
        <v>34904</v>
      </c>
      <c r="E447" s="86" t="str">
        <f>VLOOKUP(TRIM(B447),BirthdateDraft!$B$1:$O$9859,3,FALSE)</f>
        <v>17/3</v>
      </c>
      <c r="F447" s="52" t="str">
        <f>IF(ISERROR(VLOOKUP(TRIM(B447),ALL!$B$1:$T$1591,2,FALSE)),"",IF(ISERROR(VLOOKUP(TRIM(B447),ALL!$B$1:$T$1591,2,FALSE))," ",VLOOKUP(TRIM(B447),ALL!$B$1:$T$1591,2,FALSE)))</f>
        <v>GBN</v>
      </c>
      <c r="G447" s="52" t="str">
        <f>IF(ISBLANK(VLOOKUP(TRIM(B447),ALL!$B$1:$U$1591,4,FALSE)),"",IF(ISERROR(VLOOKUP(TRIM(B447),ALL!$B$1:$U$1591,4,FALSE))," ",VLOOKUP(TRIM(B447),ALL!$B$1:$U$1591,4,FALSE)))</f>
        <v>0</v>
      </c>
      <c r="H447" s="52" t="str">
        <f>IF(ISBLANK(VLOOKUP(TRIM(B447),ALL!$B$1:$U$1591,5,FALSE)),"",IF(ISERROR(VLOOKUP(TRIM(B447),ALL!$B$1:$U$1591,5,FALSE))," ",VLOOKUP(TRIM(B447),ALL!$B$1:$U$1591,5,FALSE)))</f>
        <v/>
      </c>
      <c r="I447" s="52">
        <f>IF(ISBLANK(VLOOKUP(TRIM(B447),ALL!$B$1:$U$1591,6,FALSE)),"",IF(ISERROR(VLOOKUP(TRIM(B447),ALL!$B$1:$U$1591,6,FALSE))," ", VLOOKUP(TRIM(B447),ALL!$B$1:$U$1591,6,FALSE)))</f>
        <v>0</v>
      </c>
      <c r="J447" s="52"/>
      <c r="K447" s="52"/>
      <c r="L447" s="52" t="str">
        <f>IF(ISBLANK(VLOOKUP(TRIM(B447),ALL!$B$1:$U$1591,9,FALSE)),"",IF(ISERROR(VLOOKUP(TRIM(B447),ALL!$B$1:$U$1591,9,FALSE))," ",VLOOKUP(TRIM(B447),ALL!$B$1:$U$1591,9,FALSE)))</f>
        <v/>
      </c>
      <c r="M447" s="52" t="str">
        <f>IF(ISBLANK(VLOOKUP(TRIM(B447),ALL!$B$1:$U$1591,10,FALSE)),"",IF(ISERROR(VLOOKUP(TRIM(B447),ALL!$B$1:$U$1591,10,FALSE))," ",VLOOKUP(TRIM(B447),ALL!$B$1:$U$1591,10,FALSE)))</f>
        <v/>
      </c>
      <c r="N447"/>
      <c r="O447"/>
      <c r="P447"/>
      <c r="Q447"/>
      <c r="R447"/>
      <c r="S447"/>
      <c r="AA447"/>
      <c r="AB447"/>
    </row>
    <row r="448" spans="1:28">
      <c r="A448" s="52" t="str">
        <f>IF(ISERROR(VLOOKUP(TRIM(B448),ALL!$B$1:$T$1591,3,FALSE)),"(unc)",VLOOKUP(TRIM(B448),ALL!$B$1:$T$1591,3,FALSE))</f>
        <v>(unc)</v>
      </c>
      <c r="B448" s="215" t="s">
        <v>4463</v>
      </c>
      <c r="C448" s="11" t="s">
        <v>4315</v>
      </c>
      <c r="D448" s="85">
        <f>VLOOKUP(TRIM(B448),BirthdateDraft!$B$1:$O$5859,2,FALSE)</f>
        <v>34112</v>
      </c>
      <c r="E448" s="86" t="str">
        <f>VLOOKUP(TRIM(B448),BirthdateDraft!$B$1:$O$9859,3,FALSE)</f>
        <v>14/2</v>
      </c>
      <c r="F448" s="52" t="str">
        <f>IF(ISERROR(VLOOKUP(TRIM(B448),ALL!$B$1:$T$1591,2,FALSE)),"",IF(ISERROR(VLOOKUP(TRIM(B448),ALL!$B$1:$T$1591,2,FALSE))," ",VLOOKUP(TRIM(B448),ALL!$B$1:$T$1591,2,FALSE)))</f>
        <v/>
      </c>
      <c r="G448" s="52" t="str">
        <f>IF(ISBLANK(VLOOKUP(TRIM(B448),ALL!$B$1:$U$1591,4,FALSE)),"",IF(ISERROR(VLOOKUP(TRIM(B448),ALL!$B$1:$U$1591,4,FALSE))," ",VLOOKUP(TRIM(B448),ALL!$B$1:$U$1591,4,FALSE)))</f>
        <v xml:space="preserve"> </v>
      </c>
      <c r="H448" s="52" t="str">
        <f>IF(ISBLANK(VLOOKUP(TRIM(B448),ALL!$B$1:$U$1591,5,FALSE)),"",IF(ISERROR(VLOOKUP(TRIM(B448),ALL!$B$1:$U$1591,5,FALSE))," ",VLOOKUP(TRIM(B448),ALL!$B$1:$U$1591,5,FALSE)))</f>
        <v xml:space="preserve"> </v>
      </c>
      <c r="I448" s="52" t="str">
        <f>IF(ISBLANK(VLOOKUP(TRIM(B448),ALL!$B$1:$U$1591,6,FALSE)),"",IF(ISERROR(VLOOKUP(TRIM(B448),ALL!$B$1:$U$1591,6,FALSE))," ", VLOOKUP(TRIM(B448),ALL!$B$1:$U$1591,6,FALSE)))</f>
        <v xml:space="preserve"> </v>
      </c>
      <c r="J448" s="52" t="str">
        <f>IF(ISBLANK(VLOOKUP(TRIM(B448),ALL!$B$1:$U$1591,7,FALSE)),"",IF(ISERROR(VLOOKUP(TRIM(B448),ALL!$B$1:$U$1591,7,FALSE))," ",VLOOKUP(TRIM(B448),ALL!$B$1:$U$1591,7,FALSE)))</f>
        <v xml:space="preserve"> </v>
      </c>
      <c r="K448" s="52" t="str">
        <f>IF(ISBLANK(VLOOKUP(TRIM(B448),ALL!$B$1:$U$1591,8,FALSE)),"",IF(ISERROR(VLOOKUP(TRIM(B448),ALL!$B$1:$U$1591,8,FALSE))," ",VLOOKUP(TRIM(B448),ALL!$B$1:$U$1591,8,FALSE)))</f>
        <v xml:space="preserve"> </v>
      </c>
      <c r="L448" s="52" t="str">
        <f>IF(ISBLANK(VLOOKUP(TRIM(B448),ALL!$B$1:$U$1591,9,FALSE)),"",IF(ISERROR(VLOOKUP(TRIM(B448),ALL!$B$1:$U$1591,9,FALSE))," ",VLOOKUP(TRIM(B448),ALL!$B$1:$U$1591,9,FALSE)))</f>
        <v xml:space="preserve"> </v>
      </c>
      <c r="M448" s="52" t="str">
        <f>IF(ISBLANK(VLOOKUP(TRIM(B448),ALL!$B$1:$U$1591,10,FALSE)),"",IF(ISERROR(VLOOKUP(TRIM(B448),ALL!$B$1:$U$1591,10,FALSE))," ",VLOOKUP(TRIM(B448),ALL!$B$1:$U$1591,10,FALSE)))</f>
        <v xml:space="preserve"> </v>
      </c>
      <c r="N448"/>
      <c r="O448"/>
      <c r="P448"/>
      <c r="Q448"/>
      <c r="R448"/>
      <c r="S448"/>
      <c r="AA448"/>
      <c r="AB448"/>
    </row>
    <row r="449" spans="1:45">
      <c r="A449" s="52" t="str">
        <f>IF(ISERROR(VLOOKUP(TRIM(B449),ALL!$B$1:$T$1591,3,FALSE)),"(unc)",VLOOKUP(TRIM(B449),ALL!$B$1:$T$1591,3,FALSE))</f>
        <v>(unc)</v>
      </c>
      <c r="B449" s="215" t="s">
        <v>3715</v>
      </c>
      <c r="C449" s="11" t="s">
        <v>4315</v>
      </c>
      <c r="D449" s="85">
        <f>VLOOKUP(TRIM(B449),BirthdateDraft!$B$1:$O$5859,2,FALSE)</f>
        <v>33774</v>
      </c>
      <c r="E449" s="86" t="str">
        <f>VLOOKUP(TRIM(B449),BirthdateDraft!$B$1:$O$9859,3,FALSE)</f>
        <v>14/1 (17)</v>
      </c>
      <c r="F449" s="52" t="str">
        <f>IF(ISERROR(VLOOKUP(TRIM(B449),ALL!$B$1:$T$1591,2,FALSE)),"",IF(ISERROR(VLOOKUP(TRIM(B449),ALL!$B$1:$T$1591,2,FALSE))," ",VLOOKUP(TRIM(B449),ALL!$B$1:$T$1591,2,FALSE)))</f>
        <v/>
      </c>
      <c r="G449" s="52" t="str">
        <f>IF(ISBLANK(VLOOKUP(TRIM(B449),ALL!$B$1:$U$1591,4,FALSE)),"",IF(ISERROR(VLOOKUP(TRIM(B449),ALL!$B$1:$U$1591,4,FALSE))," ",VLOOKUP(TRIM(B449),ALL!$B$1:$U$1591,4,FALSE)))</f>
        <v xml:space="preserve"> </v>
      </c>
      <c r="H449" s="52" t="str">
        <f>IF(ISBLANK(VLOOKUP(TRIM(B449),ALL!$B$1:$U$1591,5,FALSE)),"",IF(ISERROR(VLOOKUP(TRIM(B449),ALL!$B$1:$U$1591,5,FALSE))," ",VLOOKUP(TRIM(B449),ALL!$B$1:$U$1591,5,FALSE)))</f>
        <v xml:space="preserve"> </v>
      </c>
      <c r="I449" s="52" t="str">
        <f>IF(ISBLANK(VLOOKUP(TRIM(B449),ALL!$B$1:$U$1591,6,FALSE)),"",IF(ISERROR(VLOOKUP(TRIM(B449),ALL!$B$1:$U$1591,6,FALSE))," ", VLOOKUP(TRIM(B449),ALL!$B$1:$U$1591,6,FALSE)))</f>
        <v xml:space="preserve"> </v>
      </c>
      <c r="J449" s="52" t="str">
        <f>IF(ISBLANK(VLOOKUP(TRIM(B449),ALL!$B$1:$U$1591,7,FALSE)),"",IF(ISERROR(VLOOKUP(TRIM(B449),ALL!$B$1:$U$1591,7,FALSE))," ",VLOOKUP(TRIM(B449),ALL!$B$1:$U$1591,7,FALSE)))</f>
        <v xml:space="preserve"> </v>
      </c>
      <c r="K449" s="52" t="str">
        <f>IF(ISBLANK(VLOOKUP(TRIM(B449),ALL!$B$1:$U$1591,8,FALSE)),"",IF(ISERROR(VLOOKUP(TRIM(B449),ALL!$B$1:$U$1591,8,FALSE))," ",VLOOKUP(TRIM(B449),ALL!$B$1:$U$1591,8,FALSE)))</f>
        <v xml:space="preserve"> </v>
      </c>
      <c r="L449" s="52" t="str">
        <f>IF(ISBLANK(VLOOKUP(TRIM(B449),ALL!$B$1:$U$1591,9,FALSE)),"",IF(ISERROR(VLOOKUP(TRIM(B449),ALL!$B$1:$U$1591,9,FALSE))," ",VLOOKUP(TRIM(B449),ALL!$B$1:$U$1591,9,FALSE)))</f>
        <v xml:space="preserve"> </v>
      </c>
      <c r="M449" s="52" t="str">
        <f>IF(ISBLANK(VLOOKUP(TRIM(B449),ALL!$B$1:$U$1591,10,FALSE)),"",IF(ISERROR(VLOOKUP(TRIM(B449),ALL!$B$1:$U$1591,10,FALSE))," ",VLOOKUP(TRIM(B449),ALL!$B$1:$U$1591,10,FALSE)))</f>
        <v xml:space="preserve"> </v>
      </c>
      <c r="N449"/>
      <c r="O449"/>
      <c r="P449"/>
      <c r="Q449"/>
      <c r="R449"/>
      <c r="S449"/>
      <c r="AA449"/>
      <c r="AB449"/>
    </row>
    <row r="450" spans="1:45">
      <c r="A450" s="52"/>
      <c r="B450" s="215"/>
      <c r="C450" s="11"/>
      <c r="D450" s="85"/>
      <c r="E450" s="86"/>
      <c r="F450" s="52"/>
      <c r="G450" s="52"/>
      <c r="H450" s="52"/>
      <c r="I450" s="52"/>
      <c r="J450" s="52"/>
      <c r="K450" s="52"/>
      <c r="L450" s="52"/>
      <c r="M450" s="52"/>
      <c r="N450"/>
      <c r="O450"/>
      <c r="P450"/>
      <c r="Q450"/>
      <c r="R450"/>
      <c r="S450"/>
      <c r="AA450"/>
      <c r="AB450"/>
    </row>
    <row r="451" spans="1:45">
      <c r="A451" s="52" t="str">
        <f>IF(ISERROR(VLOOKUP(TRIM(B451),ALL!$B$1:$T$1591,3,FALSE)),"(unc)",VLOOKUP(TRIM(B451),ALL!$B$1:$T$1591,3,FALSE))</f>
        <v>RILB</v>
      </c>
      <c r="B451" s="408" t="s">
        <v>7614</v>
      </c>
      <c r="C451" s="11" t="s">
        <v>4315</v>
      </c>
      <c r="D451" s="85">
        <f>VLOOKUP(TRIM(B451),BirthdateDraft!$B$1:$O$5859,2,FALSE)</f>
        <v>35843</v>
      </c>
      <c r="E451" s="86" t="str">
        <f>VLOOKUP(TRIM(B451),BirthdateDraft!$B$1:$O$9859,3,FALSE)</f>
        <v>19/1 (5)</v>
      </c>
      <c r="F451" s="52" t="str">
        <f>IF(ISERROR(VLOOKUP(TRIM(B451),ALL!$B$1:$T$1591,2,FALSE)),"",IF(ISERROR(VLOOKUP(TRIM(B451),ALL!$B$1:$T$1591,2,FALSE))," ",VLOOKUP(TRIM(B451),ALL!$B$1:$T$1591,2,FALSE)))</f>
        <v>TBN</v>
      </c>
      <c r="G451" s="52" t="str">
        <f>IF(ISBLANK(VLOOKUP(TRIM(B451),ALL!$B$1:$U$1591,4,FALSE)),"",IF(ISERROR(VLOOKUP(TRIM(B451),ALL!$B$1:$U$1591,4,FALSE))," ",VLOOKUP(TRIM(B451),ALL!$B$1:$U$1591,4,FALSE)))</f>
        <v>4-0</v>
      </c>
      <c r="H451" s="52" t="str">
        <f>IF(ISBLANK(VLOOKUP(TRIM(B451),ALL!$B$1:$U$1591,5,FALSE)),"",IF(ISERROR(VLOOKUP(TRIM(B451),ALL!$B$1:$U$1591,5,FALSE))," ",VLOOKUP(TRIM(B451),ALL!$B$1:$U$1591,5,FALSE)))</f>
        <v/>
      </c>
      <c r="I451" s="52">
        <f>IF(ISBLANK(VLOOKUP(TRIM(B451),ALL!$B$1:$U$1591,6,FALSE)),"",IF(ISERROR(VLOOKUP(TRIM(B451),ALL!$B$1:$U$1591,6,FALSE))," ", VLOOKUP(TRIM(B451),ALL!$B$1:$U$1591,6,FALSE)))</f>
        <v>4</v>
      </c>
      <c r="J451" s="52" t="str">
        <f>IF(ISBLANK(VLOOKUP(TRIM(B451),ALL!$B$1:$U$1591,7,FALSE)),"",IF(ISERROR(VLOOKUP(TRIM(B451),ALL!$B$1:$U$1591,7,FALSE))," ",VLOOKUP(TRIM(B451),ALL!$B$1:$U$1591,7,FALSE)))</f>
        <v/>
      </c>
      <c r="K451" s="52" t="str">
        <f>IF(ISBLANK(VLOOKUP(TRIM(B451),ALL!$B$1:$U$1591,8,FALSE)),"",IF(ISERROR(VLOOKUP(TRIM(B451),ALL!$B$1:$U$1591,8,FALSE))," ",VLOOKUP(TRIM(B451),ALL!$B$1:$U$1591,8,FALSE)))</f>
        <v/>
      </c>
      <c r="L451" s="52"/>
      <c r="M451" s="52"/>
      <c r="N451"/>
      <c r="O451"/>
      <c r="P451"/>
      <c r="Q451"/>
      <c r="R451"/>
      <c r="S451"/>
      <c r="AA451"/>
      <c r="AB451"/>
    </row>
    <row r="452" spans="1:45">
      <c r="A452" s="52" t="str">
        <f>IF(ISERROR(VLOOKUP(TRIM(B452),ALL!$B$1:$T$1591,3,FALSE)),"(unc)",VLOOKUP(TRIM(B452),ALL!$B$1:$T$1591,3,FALSE))</f>
        <v>RLB</v>
      </c>
      <c r="B452" s="215" t="s">
        <v>6264</v>
      </c>
      <c r="C452" s="11" t="s">
        <v>4315</v>
      </c>
      <c r="D452" s="85">
        <f>VLOOKUP(TRIM(B452),BirthdateDraft!$B$1:$O$5859,2,FALSE)</f>
        <v>34235</v>
      </c>
      <c r="E452" s="86" t="str">
        <f>VLOOKUP(TRIM(B452),BirthdateDraft!$B$1:$O$9859,3,FALSE)</f>
        <v>16/2</v>
      </c>
      <c r="F452" s="52" t="str">
        <f>IF(ISERROR(VLOOKUP(TRIM(B452),ALL!$B$1:$T$1591,2,FALSE)),"",IF(ISERROR(VLOOKUP(TRIM(B452),ALL!$B$1:$T$1591,2,FALSE))," ",VLOOKUP(TRIM(B452),ALL!$B$1:$T$1591,2,FALSE)))</f>
        <v>KCA</v>
      </c>
      <c r="G452" s="52" t="str">
        <f>IF(ISBLANK(VLOOKUP(TRIM(B452),ALL!$B$1:$U$1591,4,FALSE)),"",IF(ISERROR(VLOOKUP(TRIM(B452),ALL!$B$1:$U$1591,4,FALSE))," ",VLOOKUP(TRIM(B452),ALL!$B$1:$U$1591,4,FALSE)))</f>
        <v>4-5</v>
      </c>
      <c r="H452" s="52" t="str">
        <f>IF(ISBLANK(VLOOKUP(TRIM(B452),ALL!$B$1:$U$1591,5,FALSE)),"",IF(ISERROR(VLOOKUP(TRIM(B452),ALL!$B$1:$U$1591,5,FALSE))," ",VLOOKUP(TRIM(B452),ALL!$B$1:$U$1591,5,FALSE)))</f>
        <v/>
      </c>
      <c r="I452" s="52">
        <f>IF(ISBLANK(VLOOKUP(TRIM(B452),ALL!$B$1:$U$1591,6,FALSE)),"",IF(ISERROR(VLOOKUP(TRIM(B452),ALL!$B$1:$U$1591,6,FALSE))," ", VLOOKUP(TRIM(B452),ALL!$B$1:$U$1591,6,FALSE)))</f>
        <v>4</v>
      </c>
      <c r="J452" s="52" t="str">
        <f>IF(ISBLANK(VLOOKUP(TRIM(B452),ALL!$B$1:$U$1591,7,FALSE)),"",IF(ISERROR(VLOOKUP(TRIM(B452),ALL!$B$1:$U$1591,7,FALSE))," ",VLOOKUP(TRIM(B452),ALL!$B$1:$U$1591,7,FALSE)))</f>
        <v/>
      </c>
      <c r="K452" s="52" t="str">
        <f>IF(ISBLANK(VLOOKUP(TRIM(B452),ALL!$B$1:$U$1591,8,FALSE)),"",IF(ISERROR(VLOOKUP(TRIM(B452),ALL!$B$1:$U$1591,8,FALSE))," ",VLOOKUP(TRIM(B452),ALL!$B$1:$U$1591,8,FALSE)))</f>
        <v/>
      </c>
      <c r="L452" s="52" t="str">
        <f>IF(ISBLANK(VLOOKUP(TRIM(B452),ALL!$B$1:$U$1591,9,FALSE)),"",IF(ISERROR(VLOOKUP(TRIM(B452),ALL!$B$1:$U$1591,9,FALSE))," ",VLOOKUP(TRIM(B452),ALL!$B$1:$U$1591,9,FALSE)))</f>
        <v/>
      </c>
      <c r="M452" s="52" t="str">
        <f>IF(ISBLANK(VLOOKUP(TRIM(B452),ALL!$B$1:$U$1591,10,FALSE)),"",IF(ISERROR(VLOOKUP(TRIM(B452),ALL!$B$1:$U$1591,10,FALSE))," ",VLOOKUP(TRIM(B452),ALL!$B$1:$U$1591,10,FALSE)))</f>
        <v/>
      </c>
      <c r="N452"/>
      <c r="O452"/>
      <c r="P452"/>
      <c r="Q452"/>
      <c r="R452"/>
      <c r="S452"/>
      <c r="AA452"/>
      <c r="AB452"/>
    </row>
    <row r="453" spans="1:45">
      <c r="A453" s="52" t="str">
        <f>IF(ISERROR(VLOOKUP(TRIM(B453),ALL!$B$1:$T$1591,3,FALSE)),"(unc)",VLOOKUP(TRIM(B453),ALL!$B$1:$T$1591,3,FALSE))</f>
        <v>RLB</v>
      </c>
      <c r="B453" s="215" t="s">
        <v>5587</v>
      </c>
      <c r="C453" s="11" t="s">
        <v>3775</v>
      </c>
      <c r="D453" s="85">
        <f>VLOOKUP(TRIM(B453),BirthdateDraft!$B$1:$O$5859,2,FALSE)</f>
        <v>34151</v>
      </c>
      <c r="E453" s="86" t="str">
        <f>VLOOKUP(TRIM(B453),BirthdateDraft!$B$1:$O$9859,3,FALSE)</f>
        <v>16/4</v>
      </c>
      <c r="F453" s="52" t="str">
        <f>IF(ISERROR(VLOOKUP(TRIM(B453),ALL!$B$1:$T$1591,2,FALSE)),"",IF(ISERROR(VLOOKUP(TRIM(B453),ALL!$B$1:$T$1591,2,FALSE))," ",VLOOKUP(TRIM(B453),ALL!$B$1:$T$1591,2,FALSE)))</f>
        <v>ATN</v>
      </c>
      <c r="G453" s="52" t="str">
        <f>IF(ISBLANK(VLOOKUP(TRIM(B453),ALL!$B$1:$U$1591,4,FALSE)),"",IF(ISERROR(VLOOKUP(TRIM(B453),ALL!$B$1:$U$1591,4,FALSE))," ",VLOOKUP(TRIM(B453),ALL!$B$1:$U$1591,4,FALSE)))</f>
        <v>0-4</v>
      </c>
      <c r="H453" s="52" t="str">
        <f>IF(ISBLANK(VLOOKUP(TRIM(B453),ALL!$B$1:$U$1591,5,FALSE)),"",IF(ISERROR(VLOOKUP(TRIM(B453),ALL!$B$1:$U$1591,5,FALSE))," ",VLOOKUP(TRIM(B453),ALL!$B$1:$U$1591,5,FALSE)))</f>
        <v/>
      </c>
      <c r="I453" s="52">
        <f>IF(ISBLANK(VLOOKUP(TRIM(B453),ALL!$B$1:$U$1591,6,FALSE)),"",IF(ISERROR(VLOOKUP(TRIM(B453),ALL!$B$1:$U$1591,6,FALSE))," ", VLOOKUP(TRIM(B453),ALL!$B$1:$U$1591,6,FALSE)))</f>
        <v>4</v>
      </c>
      <c r="J453" s="52" t="str">
        <f>IF(ISBLANK(VLOOKUP(TRIM(B453),ALL!$B$1:$U$1591,7,FALSE)),"",IF(ISERROR(VLOOKUP(TRIM(B453),ALL!$B$1:$U$1591,7,FALSE))," ",VLOOKUP(TRIM(B453),ALL!$B$1:$U$1591,7,FALSE)))</f>
        <v/>
      </c>
      <c r="K453" s="52" t="str">
        <f>IF(ISBLANK(VLOOKUP(TRIM(B453),ALL!$B$1:$U$1591,8,FALSE)),"",IF(ISERROR(VLOOKUP(TRIM(B453),ALL!$B$1:$U$1591,8,FALSE))," ",VLOOKUP(TRIM(B453),ALL!$B$1:$U$1591,8,FALSE)))</f>
        <v/>
      </c>
      <c r="L453" s="52" t="str">
        <f>IF(ISBLANK(VLOOKUP(TRIM(B453),ALL!$B$1:$U$1591,9,FALSE)),"",IF(ISERROR(VLOOKUP(TRIM(B453),ALL!$B$1:$U$1591,9,FALSE))," ",VLOOKUP(TRIM(B453),ALL!$B$1:$U$1591,9,FALSE)))</f>
        <v/>
      </c>
      <c r="M453" s="52" t="str">
        <f>IF(ISBLANK(VLOOKUP(TRIM(B453),ALL!$B$1:$U$1591,10,FALSE)),"",IF(ISERROR(VLOOKUP(TRIM(B453),ALL!$B$1:$U$1591,10,FALSE))," ",VLOOKUP(TRIM(B453),ALL!$B$1:$U$1591,10,FALSE)))</f>
        <v/>
      </c>
      <c r="N453"/>
      <c r="O453"/>
      <c r="P453"/>
      <c r="Q453"/>
      <c r="R453"/>
      <c r="S453"/>
      <c r="AA453"/>
      <c r="AB453"/>
    </row>
    <row r="454" spans="1:45">
      <c r="A454" s="52" t="str">
        <f>IF(ISERROR(VLOOKUP(TRIM(B454),ALL!$B$1:$T$1591,3,FALSE)),"(unc)",VLOOKUP(TRIM(B454),ALL!$B$1:$T$1591,3,FALSE))</f>
        <v>LILB</v>
      </c>
      <c r="B454" s="215" t="s">
        <v>4104</v>
      </c>
      <c r="C454" s="11" t="s">
        <v>4315</v>
      </c>
      <c r="D454" s="85">
        <f>VLOOKUP(TRIM(B454),BirthdateDraft!$B$1:$O$5859,2,FALSE)</f>
        <v>33506</v>
      </c>
      <c r="E454" s="86" t="str">
        <f>VLOOKUP(TRIM(B454),BirthdateDraft!$B$1:$O$9859,3,FALSE)</f>
        <v>13/1 (30)</v>
      </c>
      <c r="F454" s="52" t="str">
        <f>IF(ISERROR(VLOOKUP(TRIM(B454),ALL!$B$1:$T$1591,2,FALSE)),"",IF(ISERROR(VLOOKUP(TRIM(B454),ALL!$B$1:$T$1591,2,FALSE))," ",VLOOKUP(TRIM(B454),ALL!$B$1:$T$1591,2,FALSE)))</f>
        <v>NYN</v>
      </c>
      <c r="G454" s="52" t="str">
        <f>IF(ISBLANK(VLOOKUP(TRIM(B454),ALL!$B$1:$U$1591,4,FALSE)),"",IF(ISERROR(VLOOKUP(TRIM(B454),ALL!$B$1:$U$1591,4,FALSE))," ",VLOOKUP(TRIM(B454),ALL!$B$1:$U$1591,4,FALSE)))</f>
        <v>0-0</v>
      </c>
      <c r="H454" s="52" t="str">
        <f>IF(ISBLANK(VLOOKUP(TRIM(B454),ALL!$B$1:$U$1591,5,FALSE)),"",IF(ISERROR(VLOOKUP(TRIM(B454),ALL!$B$1:$U$1591,5,FALSE))," ",VLOOKUP(TRIM(B454),ALL!$B$1:$U$1591,5,FALSE)))</f>
        <v/>
      </c>
      <c r="I454" s="52">
        <f>IF(ISBLANK(VLOOKUP(TRIM(B454),ALL!$B$1:$U$1591,6,FALSE)),"",IF(ISERROR(VLOOKUP(TRIM(B454),ALL!$B$1:$U$1591,6,FALSE))," ", VLOOKUP(TRIM(B454),ALL!$B$1:$U$1591,6,FALSE)))</f>
        <v>3</v>
      </c>
      <c r="J454" s="52" t="str">
        <f>IF(ISBLANK(VLOOKUP(TRIM(B454),ALL!$B$1:$U$1591,7,FALSE)),"",IF(ISERROR(VLOOKUP(TRIM(B454),ALL!$B$1:$U$1591,7,FALSE))," ",VLOOKUP(TRIM(B454),ALL!$B$1:$U$1591,7,FALSE)))</f>
        <v/>
      </c>
      <c r="K454" s="52" t="str">
        <f>IF(ISBLANK(VLOOKUP(TRIM(B454),ALL!$B$1:$U$1591,8,FALSE)),"",IF(ISERROR(VLOOKUP(TRIM(B454),ALL!$B$1:$U$1591,8,FALSE))," ",VLOOKUP(TRIM(B454),ALL!$B$1:$U$1591,8,FALSE)))</f>
        <v/>
      </c>
      <c r="L454" s="52" t="str">
        <f>IF(ISBLANK(VLOOKUP(TRIM(B454),ALL!$B$1:$U$1591,9,FALSE)),"",IF(ISERROR(VLOOKUP(TRIM(B454),ALL!$B$1:$U$1591,9,FALSE))," ",VLOOKUP(TRIM(B454),ALL!$B$1:$U$1591,9,FALSE)))</f>
        <v/>
      </c>
      <c r="M454" s="52" t="str">
        <f>IF(ISBLANK(VLOOKUP(TRIM(B454),ALL!$B$1:$U$1591,10,FALSE)),"",IF(ISERROR(VLOOKUP(TRIM(B454),ALL!$B$1:$U$1591,10,FALSE))," ",VLOOKUP(TRIM(B454),ALL!$B$1:$U$1591,10,FALSE)))</f>
        <v/>
      </c>
      <c r="N454"/>
      <c r="O454"/>
      <c r="P454"/>
      <c r="Q454"/>
      <c r="R454"/>
      <c r="S454"/>
      <c r="AA454"/>
      <c r="AB454"/>
    </row>
    <row r="455" spans="1:45">
      <c r="A455" s="52" t="str">
        <f>IF(ISERROR(VLOOKUP(TRIM(B455),ALL!$B$1:$T$1591,3,FALSE)),"(unc)",VLOOKUP(TRIM(B455),ALL!$B$1:$T$1591,3,FALSE))</f>
        <v>OLB</v>
      </c>
      <c r="B455" s="215" t="s">
        <v>6799</v>
      </c>
      <c r="C455" s="11" t="s">
        <v>3775</v>
      </c>
      <c r="D455" s="85">
        <f>VLOOKUP(TRIM(B455),BirthdateDraft!$B$1:$O$5859,2,FALSE)</f>
        <v>35327</v>
      </c>
      <c r="E455" s="86" t="str">
        <f>VLOOKUP(TRIM(B455),BirthdateDraft!$B$1:$O$9859,3,FALSE)</f>
        <v>18/FA</v>
      </c>
      <c r="F455" s="52" t="str">
        <f>IF(ISERROR(VLOOKUP(TRIM(B455),ALL!$B$1:$T$1591,2,FALSE)),"",IF(ISERROR(VLOOKUP(TRIM(B455),ALL!$B$1:$T$1591,2,FALSE))," ",VLOOKUP(TRIM(B455),ALL!$B$1:$T$1591,2,FALSE)))</f>
        <v>NYA</v>
      </c>
      <c r="G455" s="52" t="str">
        <f>IF(ISBLANK(VLOOKUP(TRIM(B455),ALL!$B$1:$U$1591,4,FALSE)),"",IF(ISERROR(VLOOKUP(TRIM(B455),ALL!$B$1:$U$1591,4,FALSE))," ",VLOOKUP(TRIM(B455),ALL!$B$1:$U$1591,4,FALSE)))</f>
        <v>0-0</v>
      </c>
      <c r="H455" s="52" t="str">
        <f>IF(ISBLANK(VLOOKUP(TRIM(B455),ALL!$B$1:$U$1591,5,FALSE)),"",IF(ISERROR(VLOOKUP(TRIM(B455),ALL!$B$1:$U$1591,5,FALSE))," ",VLOOKUP(TRIM(B455),ALL!$B$1:$U$1591,5,FALSE)))</f>
        <v/>
      </c>
      <c r="I455" s="52">
        <f>IF(ISBLANK(VLOOKUP(TRIM(B455),ALL!$B$1:$U$1591,6,FALSE)),"",IF(ISERROR(VLOOKUP(TRIM(B455),ALL!$B$1:$U$1591,6,FALSE))," ", VLOOKUP(TRIM(B455),ALL!$B$1:$U$1591,6,FALSE)))</f>
        <v>2</v>
      </c>
      <c r="J455" s="52"/>
      <c r="K455" s="52"/>
      <c r="L455" s="52" t="str">
        <f>IF(ISBLANK(VLOOKUP(TRIM(B455),ALL!$B$1:$U$1591,9,FALSE)),"",IF(ISERROR(VLOOKUP(TRIM(B455),ALL!$B$1:$U$1591,9,FALSE))," ",VLOOKUP(TRIM(B455),ALL!$B$1:$U$1591,9,FALSE)))</f>
        <v/>
      </c>
      <c r="M455" s="52" t="str">
        <f>IF(ISBLANK(VLOOKUP(TRIM(B455),ALL!$B$1:$U$1591,10,FALSE)),"",IF(ISERROR(VLOOKUP(TRIM(B455),ALL!$B$1:$U$1591,10,FALSE))," ",VLOOKUP(TRIM(B455),ALL!$B$1:$U$1591,10,FALSE)))</f>
        <v/>
      </c>
      <c r="N455"/>
      <c r="O455"/>
      <c r="P455"/>
      <c r="Q455"/>
      <c r="R455"/>
      <c r="S455"/>
      <c r="AA455"/>
      <c r="AB455"/>
    </row>
    <row r="456" spans="1:45">
      <c r="A456" s="52" t="str">
        <f>IF(ISERROR(VLOOKUP(TRIM(B456),ALL!$B$1:$T$1591,3,FALSE)),"(unc)",VLOOKUP(TRIM(B456),ALL!$B$1:$T$1591,3,FALSE))</f>
        <v>OLB</v>
      </c>
      <c r="B456" s="408" t="s">
        <v>7619</v>
      </c>
      <c r="C456" s="11" t="s">
        <v>3775</v>
      </c>
      <c r="D456" s="85">
        <f>VLOOKUP(TRIM(B456),BirthdateDraft!$B$1:$O$5859,2,FALSE)</f>
        <v>35018</v>
      </c>
      <c r="E456" s="86" t="str">
        <f>VLOOKUP(TRIM(B456),BirthdateDraft!$B$1:$O$9859,3,FALSE)</f>
        <v>19/FA</v>
      </c>
      <c r="F456" s="52" t="str">
        <f>IF(ISERROR(VLOOKUP(TRIM(B456),ALL!$B$1:$T$1591,2,FALSE)),"",IF(ISERROR(VLOOKUP(TRIM(B456),ALL!$B$1:$T$1591,2,FALSE))," ",VLOOKUP(TRIM(B456),ALL!$B$1:$T$1591,2,FALSE)))</f>
        <v>TNA</v>
      </c>
      <c r="G456" s="52" t="str">
        <f>IF(ISBLANK(VLOOKUP(TRIM(B456),ALL!$B$1:$U$1591,4,FALSE)),"",IF(ISERROR(VLOOKUP(TRIM(B456),ALL!$B$1:$U$1591,4,FALSE))," ",VLOOKUP(TRIM(B456),ALL!$B$1:$U$1591,4,FALSE)))</f>
        <v>0-0</v>
      </c>
      <c r="H456" s="52" t="str">
        <f>IF(ISBLANK(VLOOKUP(TRIM(B456),ALL!$B$1:$U$1591,5,FALSE)),"",IF(ISERROR(VLOOKUP(TRIM(B456),ALL!$B$1:$U$1591,5,FALSE))," ",VLOOKUP(TRIM(B456),ALL!$B$1:$U$1591,5,FALSE)))</f>
        <v/>
      </c>
      <c r="I456" s="52">
        <f>IF(ISBLANK(VLOOKUP(TRIM(B456),ALL!$B$1:$U$1591,6,FALSE)),"",IF(ISERROR(VLOOKUP(TRIM(B456),ALL!$B$1:$U$1591,6,FALSE))," ", VLOOKUP(TRIM(B456),ALL!$B$1:$U$1591,6,FALSE)))</f>
        <v>6</v>
      </c>
    </row>
    <row r="457" spans="1:45">
      <c r="A457" s="52" t="str">
        <f>IF(ISERROR(VLOOKUP(TRIM(B457),ALL!$B$1:$T$1591,3,FALSE)),"(unc)",VLOOKUP(TRIM(B457),ALL!$B$1:$T$1591,3,FALSE))</f>
        <v>ILB</v>
      </c>
      <c r="B457" s="215" t="s">
        <v>3610</v>
      </c>
      <c r="C457" s="11" t="s">
        <v>3775</v>
      </c>
      <c r="D457" s="85">
        <f>VLOOKUP(TRIM(B457),BirthdateDraft!$B$1:$O$5859,2,FALSE)</f>
        <v>31614</v>
      </c>
      <c r="E457" s="86" t="str">
        <f>VLOOKUP(TRIM(B457),BirthdateDraft!$B$1:$O$9859,3,FALSE)</f>
        <v>08/FA</v>
      </c>
      <c r="F457" s="52" t="str">
        <f>IF(ISERROR(VLOOKUP(TRIM(B457),ALL!$B$1:$T$1591,2,FALSE)),"",IF(ISERROR(VLOOKUP(TRIM(B457),ALL!$B$1:$T$1591,2,FALSE))," ",VLOOKUP(TRIM(B457),ALL!$B$1:$T$1591,2,FALSE)))</f>
        <v>TNA</v>
      </c>
      <c r="G457" s="52" t="str">
        <f>IF(ISBLANK(VLOOKUP(TRIM(B457),ALL!$B$1:$U$1591,4,FALSE)),"",IF(ISERROR(VLOOKUP(TRIM(B457),ALL!$B$1:$U$1591,4,FALSE))," ",VLOOKUP(TRIM(B457),ALL!$B$1:$U$1591,4,FALSE)))</f>
        <v>0-4</v>
      </c>
      <c r="H457" s="52" t="str">
        <f>IF(ISBLANK(VLOOKUP(TRIM(B457),ALL!$B$1:$U$1591,5,FALSE)),"",IF(ISERROR(VLOOKUP(TRIM(B457),ALL!$B$1:$U$1591,5,FALSE))," ",VLOOKUP(TRIM(B457),ALL!$B$1:$U$1591,5,FALSE)))</f>
        <v/>
      </c>
      <c r="I457" s="52">
        <f>IF(ISBLANK(VLOOKUP(TRIM(B457),ALL!$B$1:$U$1591,6,FALSE)),"",IF(ISERROR(VLOOKUP(TRIM(B457),ALL!$B$1:$U$1591,6,FALSE))," ", VLOOKUP(TRIM(B457),ALL!$B$1:$U$1591,6,FALSE)))</f>
        <v>4</v>
      </c>
      <c r="J457" s="52"/>
      <c r="K457" s="52"/>
      <c r="L457" s="52"/>
      <c r="M457" s="52"/>
      <c r="N457"/>
      <c r="O457"/>
      <c r="P457"/>
      <c r="Q457"/>
      <c r="R457"/>
      <c r="S457"/>
      <c r="AA457"/>
      <c r="AB457"/>
    </row>
    <row r="458" spans="1:45">
      <c r="A458" s="52"/>
      <c r="B458" s="215"/>
      <c r="C458" s="11"/>
      <c r="D458" s="85"/>
      <c r="E458" s="86"/>
      <c r="F458" s="52"/>
      <c r="G458" s="52"/>
      <c r="H458" s="52"/>
      <c r="I458" s="52"/>
      <c r="J458" s="52"/>
      <c r="K458" s="52"/>
      <c r="L458" s="52"/>
      <c r="M458" s="52"/>
      <c r="N458"/>
      <c r="O458"/>
      <c r="P458"/>
      <c r="Q458"/>
      <c r="R458"/>
      <c r="S458"/>
      <c r="AA458"/>
      <c r="AB458"/>
    </row>
    <row r="459" spans="1:45">
      <c r="A459" s="52" t="str">
        <f>IF(ISERROR(VLOOKUP(TRIM(B459),ALL!$B$1:$T$1591,3,FALSE)),"(unc)",VLOOKUP(TRIM(B459),ALL!$B$1:$T$1591,3,FALSE))</f>
        <v>FS ^</v>
      </c>
      <c r="B459" s="215" t="s">
        <v>5563</v>
      </c>
      <c r="C459" s="11" t="s">
        <v>4315</v>
      </c>
      <c r="D459" s="85">
        <f>VLOOKUP(TRIM(B459),BirthdateDraft!$B$1:$O$5859,2,FALSE)</f>
        <v>34198</v>
      </c>
      <c r="E459" s="86" t="str">
        <f>VLOOKUP(TRIM(B459),BirthdateDraft!$B$1:$O$9859,3,FALSE)</f>
        <v>16/3</v>
      </c>
      <c r="F459" s="52" t="str">
        <f>IF(ISERROR(VLOOKUP(TRIM(B459),ALL!$B$1:$T$1591,2,FALSE)),"",IF(ISERROR(VLOOKUP(TRIM(B459),ALL!$B$1:$T$1591,2,FALSE))," ",VLOOKUP(TRIM(B459),ALL!$B$1:$T$1591,2,FALSE)))</f>
        <v>TNA</v>
      </c>
      <c r="G459" s="52" t="str">
        <f>IF(ISBLANK(VLOOKUP(TRIM(B459),ALL!$B$1:$U$1591,4,FALSE)),"",IF(ISERROR(VLOOKUP(TRIM(B459),ALL!$B$1:$U$1591,4,FALSE))," ",VLOOKUP(TRIM(B459),ALL!$B$1:$U$1591,4,FALSE)))</f>
        <v>6-6</v>
      </c>
      <c r="H459" s="52" t="str">
        <f>IF(ISBLANK(VLOOKUP(TRIM(B459),ALL!$B$1:$U$1591,5,FALSE)),"",IF(ISERROR(VLOOKUP(TRIM(B459),ALL!$B$1:$U$1591,5,FALSE))," ",VLOOKUP(TRIM(B459),ALL!$B$1:$U$1591,5,FALSE)))</f>
        <v/>
      </c>
      <c r="I459" s="52" t="str">
        <f>IF(ISBLANK(VLOOKUP(TRIM(B459),ALL!$B$1:$U$1591,6,FALSE)),"",IF(ISERROR(VLOOKUP(TRIM(B459),ALL!$B$1:$U$1591,6,FALSE))," ", VLOOKUP(TRIM(B459),ALL!$B$1:$U$1591,6,FALSE)))</f>
        <v/>
      </c>
      <c r="J459" s="52" t="str">
        <f>IF(ISBLANK(VLOOKUP(TRIM(B459),ALL!$B$1:$U$1591,7,FALSE)),"",IF(ISERROR(VLOOKUP(TRIM(B459),ALL!$B$1:$U$1591,7,FALSE))," ",VLOOKUP(TRIM(B459),ALL!$B$1:$U$1591,7,FALSE)))</f>
        <v/>
      </c>
      <c r="K459" s="52" t="str">
        <f>IF(ISBLANK(VLOOKUP(TRIM(B459),ALL!$B$1:$U$1591,8,FALSE)),"",IF(ISERROR(VLOOKUP(TRIM(B459),ALL!$B$1:$U$1591,8,FALSE))," ",VLOOKUP(TRIM(B459),ALL!$B$1:$U$1591,8,FALSE)))</f>
        <v/>
      </c>
      <c r="L459" s="52" t="str">
        <f>IF(ISBLANK(VLOOKUP(TRIM(B459),ALL!$B$1:$U$1591,9,FALSE)),"",IF(ISERROR(VLOOKUP(TRIM(B459),ALL!$B$1:$U$1591,9,FALSE))," ",VLOOKUP(TRIM(B459),ALL!$B$1:$U$1591,9,FALSE)))</f>
        <v/>
      </c>
      <c r="M459" s="52" t="str">
        <f>IF(ISBLANK(VLOOKUP(TRIM(B459),ALL!$B$1:$U$1591,10,FALSE)),"",IF(ISERROR(VLOOKUP(TRIM(B459),ALL!$B$1:$U$1591,10,FALSE))," ",VLOOKUP(TRIM(B459),ALL!$B$1:$U$1591,10,FALSE)))</f>
        <v/>
      </c>
      <c r="N459"/>
      <c r="O459"/>
      <c r="P459"/>
      <c r="Q459"/>
      <c r="R459"/>
      <c r="S459"/>
      <c r="AA459"/>
      <c r="AB459"/>
    </row>
    <row r="460" spans="1:45">
      <c r="A460" s="52" t="str">
        <f>IF(ISERROR(VLOOKUP(TRIM(B460),ALL!$B$1:$T$1591,3,FALSE)),"(unc)",VLOOKUP(TRIM(B460),ALL!$B$1:$T$1591,3,FALSE))</f>
        <v>RCB ^</v>
      </c>
      <c r="B460" s="215" t="s">
        <v>469</v>
      </c>
      <c r="C460" s="11" t="s">
        <v>3775</v>
      </c>
      <c r="D460" s="85">
        <f>VLOOKUP(TRIM(B460),BirthdateDraft!$B$1:$O$9813,2,FALSE)</f>
        <v>33135</v>
      </c>
      <c r="E460" s="86" t="str">
        <f>VLOOKUP(TRIM(B460),BirthdateDraft!$B$1:$O$9813,3,FALSE)</f>
        <v>12/1 (10)</v>
      </c>
      <c r="F460" s="52" t="str">
        <f>IF(ISERROR(VLOOKUP(TRIM(B460),ALL!$B$1:$T$1591,2,FALSE)),"",IF(ISERROR(VLOOKUP(TRIM(B460),ALL!$B$1:$T$1591,2,FALSE))," ",VLOOKUP(TRIM(B460),ALL!$B$1:$T$1591,2,FALSE)))</f>
        <v>NEA</v>
      </c>
      <c r="G460" s="52" t="str">
        <f>IF(ISBLANK(VLOOKUP(TRIM(B460),ALL!$B$1:$U$1591,4,FALSE)),"",IF(ISERROR(VLOOKUP(TRIM(B460),ALL!$B$1:$U$1591,4,FALSE))," ",VLOOKUP(TRIM(B460),ALL!$B$1:$U$1591,4,FALSE)))</f>
        <v>6</v>
      </c>
      <c r="H460" s="52" t="str">
        <f>IF(ISBLANK(VLOOKUP(TRIM(B460),ALL!$B$1:$U$1591,5,FALSE)),"",IF(ISERROR(VLOOKUP(TRIM(B460),ALL!$B$1:$U$1591,5,FALSE))," ",VLOOKUP(TRIM(B460),ALL!$B$1:$U$1591,5,FALSE)))</f>
        <v/>
      </c>
      <c r="I460" s="52" t="str">
        <f>IF(ISBLANK(VLOOKUP(TRIM(B460),ALL!$B$1:$U$1591,6,FALSE)),"",IF(ISERROR(VLOOKUP(TRIM(B460),ALL!$B$1:$U$1591,6,FALSE))," ", VLOOKUP(TRIM(B460),ALL!$B$1:$U$1591,6,FALSE)))</f>
        <v/>
      </c>
      <c r="J460" s="52" t="str">
        <f>IF(ISBLANK(VLOOKUP(TRIM(B460),ALL!$B$1:$U$1591,7,FALSE)),"",IF(ISERROR(VLOOKUP(TRIM(B460),ALL!$B$1:$U$1591,7,FALSE))," ",VLOOKUP(TRIM(B460),ALL!$B$1:$U$1591,7,FALSE)))</f>
        <v/>
      </c>
      <c r="K460" s="52" t="str">
        <f>IF(ISBLANK(VLOOKUP(TRIM(B460),ALL!$B$1:$U$1591,8,FALSE)),"",IF(ISERROR(VLOOKUP(TRIM(B460),ALL!$B$1:$U$1591,8,FALSE))," ",VLOOKUP(TRIM(B460),ALL!$B$1:$U$1591,8,FALSE)))</f>
        <v/>
      </c>
      <c r="L460" s="52" t="str">
        <f>IF(ISBLANK(VLOOKUP(TRIM(B460),ALL!$B$1:$U$1591,9,FALSE)),"",IF(ISERROR(VLOOKUP(TRIM(B460),ALL!$B$1:$U$1591,9,FALSE))," ",VLOOKUP(TRIM(B460),ALL!$B$1:$U$1591,9,FALSE)))</f>
        <v/>
      </c>
      <c r="M460" s="52" t="str">
        <f>IF(ISBLANK(VLOOKUP(TRIM(B460),ALL!$B$1:$U$1591,10,FALSE)),"",IF(ISERROR(VLOOKUP(TRIM(B460),ALL!$B$1:$U$1591,10,FALSE))," ",VLOOKUP(TRIM(B460),ALL!$B$1:$U$1591,10,FALSE)))</f>
        <v/>
      </c>
      <c r="N460"/>
      <c r="O460"/>
      <c r="P460"/>
      <c r="Q460" t="str">
        <f>""</f>
        <v/>
      </c>
      <c r="R460" t="str">
        <f>""</f>
        <v/>
      </c>
      <c r="S460" t="str">
        <f>""</f>
        <v/>
      </c>
      <c r="T460" t="str">
        <f>""</f>
        <v/>
      </c>
      <c r="U460" t="str">
        <f>""</f>
        <v/>
      </c>
      <c r="V460" t="str">
        <f>""</f>
        <v/>
      </c>
      <c r="W460" t="str">
        <f>""</f>
        <v/>
      </c>
      <c r="X460" t="str">
        <f>""</f>
        <v/>
      </c>
      <c r="Y460" t="str">
        <f>""</f>
        <v/>
      </c>
      <c r="Z460" t="str">
        <f>""</f>
        <v/>
      </c>
      <c r="AA460" t="str">
        <f>""</f>
        <v/>
      </c>
      <c r="AB460" t="str">
        <f>""</f>
        <v/>
      </c>
      <c r="AC460" t="str">
        <f>""</f>
        <v/>
      </c>
      <c r="AD460" t="str">
        <f>""</f>
        <v/>
      </c>
      <c r="AE460" t="str">
        <f>""</f>
        <v/>
      </c>
      <c r="AF460" t="str">
        <f>""</f>
        <v/>
      </c>
      <c r="AG460" t="str">
        <f>""</f>
        <v/>
      </c>
      <c r="AH460" t="str">
        <f>""</f>
        <v/>
      </c>
      <c r="AI460" t="str">
        <f>""</f>
        <v/>
      </c>
      <c r="AJ460" t="str">
        <f>""</f>
        <v/>
      </c>
      <c r="AK460" t="str">
        <f>""</f>
        <v/>
      </c>
      <c r="AL460" t="str">
        <f>""</f>
        <v/>
      </c>
      <c r="AM460" t="str">
        <f>""</f>
        <v/>
      </c>
      <c r="AN460" t="str">
        <f>""</f>
        <v/>
      </c>
      <c r="AO460" t="str">
        <f>""</f>
        <v/>
      </c>
      <c r="AP460" t="str">
        <f>""</f>
        <v/>
      </c>
      <c r="AQ460" t="str">
        <f>""</f>
        <v/>
      </c>
      <c r="AR460" t="str">
        <f>""</f>
        <v/>
      </c>
      <c r="AS460" t="str">
        <f>""</f>
        <v/>
      </c>
    </row>
    <row r="461" spans="1:45">
      <c r="A461" s="52" t="str">
        <f>IF(ISERROR(VLOOKUP(TRIM(B461),ALL!$B$1:$T$1591,3,FALSE)),"(unc)",VLOOKUP(TRIM(B461),ALL!$B$1:$T$1591,3,FALSE))</f>
        <v>SS ^</v>
      </c>
      <c r="B461" s="215" t="s">
        <v>6823</v>
      </c>
      <c r="C461" s="11" t="s">
        <v>3775</v>
      </c>
      <c r="D461" s="85">
        <f>VLOOKUP(TRIM(B461),BirthdateDraft!$B$1:$O$5859,2,FALSE)</f>
        <v>35450</v>
      </c>
      <c r="E461" s="86" t="str">
        <f>VLOOKUP(TRIM(B461),BirthdateDraft!$B$1:$O$9859,3,FALSE)</f>
        <v>18/1 (28)</v>
      </c>
      <c r="F461" s="52" t="str">
        <f>IF(ISERROR(VLOOKUP(TRIM(B461),ALL!$B$1:$T$1591,2,FALSE)),"",IF(ISERROR(VLOOKUP(TRIM(B461),ALL!$B$1:$T$1591,2,FALSE))," ",VLOOKUP(TRIM(B461),ALL!$B$1:$T$1591,2,FALSE)))</f>
        <v>PIA</v>
      </c>
      <c r="G461" s="52" t="str">
        <f>IF(ISBLANK(VLOOKUP(TRIM(B461),ALL!$B$1:$U$1591,4,FALSE)),"",IF(ISERROR(VLOOKUP(TRIM(B461),ALL!$B$1:$U$1591,4,FALSE))," ",VLOOKUP(TRIM(B461),ALL!$B$1:$U$1591,4,FALSE)))</f>
        <v>0-4</v>
      </c>
      <c r="H461" s="52"/>
      <c r="I461" s="52"/>
      <c r="J461" s="52"/>
      <c r="K461" s="52"/>
      <c r="L461" s="52" t="str">
        <f>IF(ISBLANK(VLOOKUP(TRIM(B461),ALL!$B$1:$U$1591,9,FALSE)),"",IF(ISERROR(VLOOKUP(TRIM(B461),ALL!$B$1:$U$1591,9,FALSE))," ",VLOOKUP(TRIM(B461),ALL!$B$1:$U$1591,9,FALSE)))</f>
        <v/>
      </c>
      <c r="M461" s="52" t="str">
        <f>IF(ISBLANK(VLOOKUP(TRIM(B461),ALL!$B$1:$U$1591,10,FALSE)),"",IF(ISERROR(VLOOKUP(TRIM(B461),ALL!$B$1:$U$1591,10,FALSE))," ",VLOOKUP(TRIM(B461),ALL!$B$1:$U$1591,10,FALSE)))</f>
        <v/>
      </c>
      <c r="N461"/>
      <c r="O461"/>
      <c r="P461"/>
      <c r="Q461"/>
      <c r="R461"/>
      <c r="S461"/>
      <c r="AA461"/>
      <c r="AB461"/>
    </row>
    <row r="462" spans="1:45">
      <c r="A462" s="52" t="str">
        <f>IF(ISERROR(VLOOKUP(TRIM(B462),ALL!$B$1:$T$1591,3,FALSE)),"(unc)",VLOOKUP(TRIM(B462),ALL!$B$1:$T$1591,3,FALSE))</f>
        <v>FS ^</v>
      </c>
      <c r="B462" s="215" t="s">
        <v>6338</v>
      </c>
      <c r="C462" s="11" t="s">
        <v>4315</v>
      </c>
      <c r="D462" s="85">
        <f>VLOOKUP(TRIM(B462),BirthdateDraft!$B$1:$O$5859,2,FALSE)</f>
        <v>35037</v>
      </c>
      <c r="E462" s="86" t="str">
        <f>VLOOKUP(TRIM(B462),BirthdateDraft!$B$1:$O$9859,3,FALSE)</f>
        <v>17/4</v>
      </c>
      <c r="F462" s="52" t="str">
        <f>IF(ISERROR(VLOOKUP(TRIM(B462),ALL!$B$1:$T$1591,2,FALSE)),"",IF(ISERROR(VLOOKUP(TRIM(B462),ALL!$B$1:$T$1591,2,FALSE))," ",VLOOKUP(TRIM(B462),ALL!$B$1:$T$1591,2,FALSE)))</f>
        <v>WAN</v>
      </c>
      <c r="G462" s="52" t="str">
        <f>IF(ISBLANK(VLOOKUP(TRIM(B462),ALL!$B$1:$U$1591,4,FALSE)),"",IF(ISERROR(VLOOKUP(TRIM(B462),ALL!$B$1:$U$1591,4,FALSE))," ",VLOOKUP(TRIM(B462),ALL!$B$1:$U$1591,4,FALSE)))</f>
        <v>0-0</v>
      </c>
      <c r="H462" s="52" t="str">
        <f>IF(ISBLANK(VLOOKUP(TRIM(B462),ALL!$B$1:$U$1591,5,FALSE)),"",IF(ISERROR(VLOOKUP(TRIM(B462),ALL!$B$1:$U$1591,5,FALSE))," ",VLOOKUP(TRIM(B462),ALL!$B$1:$U$1591,5,FALSE)))</f>
        <v/>
      </c>
      <c r="I462" s="52" t="str">
        <f>IF(ISBLANK(VLOOKUP(TRIM(B462),ALL!$B$1:$U$1591,6,FALSE)),"",IF(ISERROR(VLOOKUP(TRIM(B462),ALL!$B$1:$U$1591,6,FALSE))," ", VLOOKUP(TRIM(B462),ALL!$B$1:$U$1591,6,FALSE)))</f>
        <v/>
      </c>
      <c r="J462" s="52" t="str">
        <f>IF(ISBLANK(VLOOKUP(TRIM(B462),ALL!$B$1:$U$1591,7,FALSE)),"",IF(ISERROR(VLOOKUP(TRIM(B462),ALL!$B$1:$U$1591,7,FALSE))," ",VLOOKUP(TRIM(B462),ALL!$B$1:$U$1591,7,FALSE)))</f>
        <v/>
      </c>
      <c r="K462" s="52" t="str">
        <f>IF(ISBLANK(VLOOKUP(TRIM(B462),ALL!$B$1:$U$1591,8,FALSE)),"",IF(ISERROR(VLOOKUP(TRIM(B462),ALL!$B$1:$U$1591,8,FALSE))," ",VLOOKUP(TRIM(B462),ALL!$B$1:$U$1591,8,FALSE)))</f>
        <v/>
      </c>
      <c r="L462" s="52" t="str">
        <f>IF(ISBLANK(VLOOKUP(TRIM(B462),ALL!$B$1:$U$1591,9,FALSE)),"",IF(ISERROR(VLOOKUP(TRIM(B462),ALL!$B$1:$U$1591,9,FALSE))," ",VLOOKUP(TRIM(B462),ALL!$B$1:$U$1591,9,FALSE)))</f>
        <v/>
      </c>
      <c r="M462" s="52" t="str">
        <f>IF(ISBLANK(VLOOKUP(TRIM(B462),ALL!$B$1:$U$1591,10,FALSE)),"",IF(ISERROR(VLOOKUP(TRIM(B462),ALL!$B$1:$U$1591,10,FALSE))," ",VLOOKUP(TRIM(B462),ALL!$B$1:$U$1591,10,FALSE)))</f>
        <v/>
      </c>
      <c r="N462"/>
      <c r="O462"/>
      <c r="P462"/>
      <c r="Q462"/>
      <c r="R462"/>
      <c r="S462"/>
      <c r="AA462"/>
      <c r="AB462"/>
    </row>
    <row r="463" spans="1:45">
      <c r="A463" s="52" t="str">
        <f>IF(ISERROR(VLOOKUP(TRIM(B463),ALL!$B$1:$T$1591,3,FALSE)),"(unc)",VLOOKUP(TRIM(B463),ALL!$B$1:$T$1591,3,FALSE))</f>
        <v>DB ^</v>
      </c>
      <c r="B463" s="215" t="s">
        <v>2070</v>
      </c>
      <c r="C463" s="11" t="s">
        <v>3775</v>
      </c>
      <c r="D463" s="85">
        <f>VLOOKUP(TRIM(B463),BirthdateDraft!$B$1:$O$5859,2,FALSE)</f>
        <v>32027</v>
      </c>
      <c r="E463" s="86" t="str">
        <f>VLOOKUP(TRIM(B463),BirthdateDraft!$B$1:$O$9859,3,FALSE)</f>
        <v>10/1 (32)</v>
      </c>
      <c r="F463" s="52" t="str">
        <f>IF(ISERROR(VLOOKUP(TRIM(B463),ALL!$B$1:$T$1591,2,FALSE)),"",IF(ISERROR(VLOOKUP(TRIM(B463),ALL!$B$1:$T$1591,2,FALSE))," ",VLOOKUP(TRIM(B463),ALL!$B$1:$T$1591,2,FALSE)))</f>
        <v>NON</v>
      </c>
      <c r="G463" s="52" t="str">
        <f>IF(ISBLANK(VLOOKUP(TRIM(B463),ALL!$B$1:$U$1591,4,FALSE)),"",IF(ISERROR(VLOOKUP(TRIM(B463),ALL!$B$1:$U$1591,4,FALSE))," ",VLOOKUP(TRIM(B463),ALL!$B$1:$U$1591,4,FALSE)))</f>
        <v>0-0</v>
      </c>
      <c r="H463" s="52" t="str">
        <f>IF(ISBLANK(VLOOKUP(TRIM(B463),ALL!$B$1:$U$1591,5,FALSE)),"",IF(ISERROR(VLOOKUP(TRIM(B463),ALL!$B$1:$U$1591,5,FALSE))," ",VLOOKUP(TRIM(B463),ALL!$B$1:$U$1591,5,FALSE)))</f>
        <v/>
      </c>
      <c r="I463" s="52" t="str">
        <f>IF(ISBLANK(VLOOKUP(TRIM(B463),ALL!$B$1:$U$1591,6,FALSE)),"",IF(ISERROR(VLOOKUP(TRIM(B463),ALL!$B$1:$U$1591,6,FALSE))," ", VLOOKUP(TRIM(B463),ALL!$B$1:$U$1591,6,FALSE)))</f>
        <v/>
      </c>
      <c r="J463" s="52" t="str">
        <f>IF(ISBLANK(VLOOKUP(TRIM(B463),ALL!$B$1:$U$1591,7,FALSE)),"",IF(ISERROR(VLOOKUP(TRIM(B463),ALL!$B$1:$U$1591,7,FALSE))," ",VLOOKUP(TRIM(B463),ALL!$B$1:$U$1591,7,FALSE)))</f>
        <v/>
      </c>
      <c r="K463" s="52" t="str">
        <f>IF(ISBLANK(VLOOKUP(TRIM(B463),ALL!$B$1:$U$1591,8,FALSE)),"",IF(ISERROR(VLOOKUP(TRIM(B463),ALL!$B$1:$U$1591,8,FALSE))," ",VLOOKUP(TRIM(B463),ALL!$B$1:$U$1591,8,FALSE)))</f>
        <v/>
      </c>
      <c r="L463" s="52" t="str">
        <f>IF(ISBLANK(VLOOKUP(TRIM(B463),ALL!$B$1:$U$1591,9,FALSE)),"",IF(ISERROR(VLOOKUP(TRIM(B463),ALL!$B$1:$U$1591,9,FALSE))," ",VLOOKUP(TRIM(B463),ALL!$B$1:$U$1591,9,FALSE)))</f>
        <v/>
      </c>
      <c r="M463" s="52" t="str">
        <f>IF(ISBLANK(VLOOKUP(TRIM(B463),ALL!$B$1:$U$1591,10,FALSE)),"",IF(ISERROR(VLOOKUP(TRIM(B463),ALL!$B$1:$U$1591,10,FALSE))," ",VLOOKUP(TRIM(B463),ALL!$B$1:$U$1591,10,FALSE)))</f>
        <v/>
      </c>
      <c r="N463"/>
      <c r="O463"/>
      <c r="P463"/>
      <c r="Q463"/>
      <c r="R463"/>
      <c r="S463"/>
      <c r="AA463"/>
      <c r="AB463"/>
    </row>
    <row r="464" spans="1:45">
      <c r="A464" s="52" t="str">
        <f>IF(ISERROR(VLOOKUP(TRIM(B464),ALL!$B$1:$T$1591,3,FALSE)),"(unc)",VLOOKUP(TRIM(B464),ALL!$B$1:$T$1591,3,FALSE))</f>
        <v>DB ^ PR</v>
      </c>
      <c r="B464" s="215" t="s">
        <v>6790</v>
      </c>
      <c r="C464" s="11" t="s">
        <v>3775</v>
      </c>
      <c r="D464" s="85">
        <f>VLOOKUP(TRIM(B464),BirthdateDraft!$B$1:$O$5859,2,FALSE)</f>
        <v>35472</v>
      </c>
      <c r="E464" s="86" t="str">
        <f>VLOOKUP(TRIM(B464),BirthdateDraft!$B$1:$O$9859,3,FALSE)</f>
        <v>18/1 (30)</v>
      </c>
      <c r="F464" s="52" t="str">
        <f>IF(ISERROR(VLOOKUP(TRIM(B464),ALL!$B$1:$T$1591,2,FALSE)),"",IF(ISERROR(VLOOKUP(TRIM(B464),ALL!$B$1:$T$1591,2,FALSE))," ",VLOOKUP(TRIM(B464),ALL!$B$1:$T$1591,2,FALSE)))</f>
        <v>MIN</v>
      </c>
      <c r="G464" s="52" t="str">
        <f>IF(ISBLANK(VLOOKUP(TRIM(B464),ALL!$B$1:$U$1591,4,FALSE)),"",IF(ISERROR(VLOOKUP(TRIM(B464),ALL!$B$1:$U$1591,4,FALSE))," ",VLOOKUP(TRIM(B464),ALL!$B$1:$U$1591,4,FALSE)))</f>
        <v>0-0</v>
      </c>
      <c r="H464" s="52"/>
      <c r="I464" s="52"/>
      <c r="J464" s="52"/>
      <c r="K464" s="52"/>
      <c r="L464" s="52" t="str">
        <f>IF(ISBLANK(VLOOKUP(TRIM(B464),ALL!$B$1:$U$1591,9,FALSE)),"",IF(ISERROR(VLOOKUP(TRIM(B464),ALL!$B$1:$U$1591,9,FALSE))," ",VLOOKUP(TRIM(B464),ALL!$B$1:$U$1591,9,FALSE)))</f>
        <v/>
      </c>
      <c r="M464" s="52" t="str">
        <f>IF(ISBLANK(VLOOKUP(TRIM(B464),ALL!$B$1:$U$1591,10,FALSE)),"",IF(ISERROR(VLOOKUP(TRIM(B464),ALL!$B$1:$U$1591,10,FALSE))," ",VLOOKUP(TRIM(B464),ALL!$B$1:$U$1591,10,FALSE)))</f>
        <v/>
      </c>
      <c r="N464"/>
      <c r="O464"/>
      <c r="P464"/>
      <c r="Q464"/>
      <c r="R464"/>
      <c r="S464"/>
      <c r="AA464"/>
      <c r="AB464"/>
    </row>
    <row r="465" spans="1:33">
      <c r="A465" s="52" t="str">
        <f>IF(ISERROR(VLOOKUP(TRIM(B465),ALL!$B$1:$T$1591,3,FALSE)),"(unc)",VLOOKUP(TRIM(B465),ALL!$B$1:$T$1591,3,FALSE))</f>
        <v>S ^ OLB</v>
      </c>
      <c r="B465" s="448" t="s">
        <v>7579</v>
      </c>
      <c r="C465" s="11" t="s">
        <v>4315</v>
      </c>
      <c r="D465" s="85">
        <f>VLOOKUP(TRIM(B465),BirthdateDraft!$B$1:$O$5859,2,FALSE)</f>
        <v>35873</v>
      </c>
      <c r="E465" s="86" t="str">
        <f>VLOOKUP(TRIM(B465),BirthdateDraft!$B$1:$O$9859,3,FALSE)</f>
        <v>19/4</v>
      </c>
      <c r="F465" s="52" t="str">
        <f>IF(ISERROR(VLOOKUP(TRIM(B465),ALL!$B$1:$T$1591,2,FALSE)),"",IF(ISERROR(VLOOKUP(TRIM(B465),ALL!$B$1:$T$1591,2,FALSE))," ",VLOOKUP(TRIM(B465),ALL!$B$1:$T$1591,2,FALSE)))</f>
        <v>NYN</v>
      </c>
      <c r="G465" s="52" t="str">
        <f>IF(ISBLANK(VLOOKUP(TRIM(B465),ALL!$B$1:$U$1591,4,FALSE)),"",IF(ISERROR(VLOOKUP(TRIM(B465),ALL!$B$1:$U$1591,4,FALSE))," ",VLOOKUP(TRIM(B465),ALL!$B$1:$U$1591,4,FALSE)))</f>
        <v>0-5</v>
      </c>
      <c r="H465" s="52"/>
      <c r="I465" s="52"/>
      <c r="J465" s="52"/>
      <c r="K465" s="52"/>
      <c r="L465" s="52"/>
      <c r="M465" s="52"/>
      <c r="N465"/>
      <c r="O465"/>
      <c r="P465"/>
      <c r="Q465"/>
      <c r="R465"/>
      <c r="S465"/>
      <c r="AA465"/>
      <c r="AB465"/>
    </row>
    <row r="466" spans="1:33">
      <c r="A466" s="52" t="str">
        <f>IF(ISERROR(VLOOKUP(TRIM(B466),ALL!$B$1:$T$1591,3,FALSE)),"(unc)",VLOOKUP(TRIM(B466),ALL!$B$1:$T$1591,3,FALSE))</f>
        <v>DB ^</v>
      </c>
      <c r="B466" s="408" t="s">
        <v>7510</v>
      </c>
      <c r="C466" s="11" t="s">
        <v>4315</v>
      </c>
      <c r="D466" s="85">
        <f>VLOOKUP(TRIM(B466),BirthdateDraft!$B$1:$O$5859,2,FALSE)</f>
        <v>35007</v>
      </c>
      <c r="E466" s="86" t="str">
        <f>VLOOKUP(TRIM(B466),BirthdateDraft!$B$1:$O$9859,3,FALSE)</f>
        <v>19/2</v>
      </c>
      <c r="F466" s="52" t="str">
        <f>IF(ISERROR(VLOOKUP(TRIM(B466),ALL!$B$1:$T$1591,2,FALSE)),"",IF(ISERROR(VLOOKUP(TRIM(B466),ALL!$B$1:$T$1591,2,FALSE))," ",VLOOKUP(TRIM(B466),ALL!$B$1:$T$1591,2,FALSE)))</f>
        <v>HOA</v>
      </c>
      <c r="G466" s="52" t="str">
        <f>IF(ISBLANK(VLOOKUP(TRIM(B466),ALL!$B$1:$U$1591,4,FALSE)),"",IF(ISERROR(VLOOKUP(TRIM(B466),ALL!$B$1:$U$1591,4,FALSE))," ",VLOOKUP(TRIM(B466),ALL!$B$1:$U$1591,4,FALSE)))</f>
        <v>0-4</v>
      </c>
      <c r="H466" s="52"/>
      <c r="I466" s="52"/>
      <c r="J466" s="52"/>
      <c r="K466" s="52"/>
      <c r="L466" s="52"/>
      <c r="M466" s="52"/>
      <c r="N466"/>
      <c r="O466"/>
      <c r="P466"/>
      <c r="Q466"/>
      <c r="R466"/>
      <c r="S466"/>
      <c r="AA466"/>
      <c r="AB466"/>
    </row>
    <row r="467" spans="1:33">
      <c r="A467" s="52" t="str">
        <f>IF(ISERROR(VLOOKUP(TRIM(B467),ALL!$B$1:$T$1591,3,FALSE)),"(unc)",VLOOKUP(TRIM(B467),ALL!$B$1:$T$1591,3,FALSE))</f>
        <v>(unc)</v>
      </c>
      <c r="B467" s="215" t="s">
        <v>6776</v>
      </c>
      <c r="C467" s="11" t="s">
        <v>4315</v>
      </c>
      <c r="D467" s="85">
        <f>VLOOKUP(TRIM(B467),BirthdateDraft!$B$1:$O$5859,2,FALSE)</f>
        <v>35280</v>
      </c>
      <c r="E467" s="86" t="str">
        <f>VLOOKUP(TRIM(B467),BirthdateDraft!$B$1:$O$9859,3,FALSE)</f>
        <v>18/1 (17)</v>
      </c>
      <c r="F467" s="52" t="str">
        <f>IF(ISERROR(VLOOKUP(TRIM(B467),ALL!$B$1:$T$1591,2,FALSE)),"",IF(ISERROR(VLOOKUP(TRIM(B467),ALL!$B$1:$T$1591,2,FALSE))," ",VLOOKUP(TRIM(B467),ALL!$B$1:$T$1591,2,FALSE)))</f>
        <v/>
      </c>
      <c r="G467" s="52" t="str">
        <f>IF(ISBLANK(VLOOKUP(TRIM(B467),ALL!$B$1:$U$1591,4,FALSE)),"",IF(ISERROR(VLOOKUP(TRIM(B467),ALL!$B$1:$U$1591,4,FALSE))," ",VLOOKUP(TRIM(B467),ALL!$B$1:$U$1591,4,FALSE)))</f>
        <v xml:space="preserve"> </v>
      </c>
      <c r="H467" s="52" t="str">
        <f>IF(ISBLANK(VLOOKUP(TRIM(B467),ALL!$B$1:$U$1591,5,FALSE)),"",IF(ISERROR(VLOOKUP(TRIM(B467),ALL!$B$1:$U$1591,5,FALSE))," ",VLOOKUP(TRIM(B467),ALL!$B$1:$U$1591,5,FALSE)))</f>
        <v xml:space="preserve"> </v>
      </c>
      <c r="I467" s="52" t="str">
        <f>IF(ISBLANK(VLOOKUP(TRIM(B467),ALL!$B$1:$U$1591,6,FALSE)),"",IF(ISERROR(VLOOKUP(TRIM(B467),ALL!$B$1:$U$1591,6,FALSE))," ", VLOOKUP(TRIM(B467),ALL!$B$1:$U$1591,6,FALSE)))</f>
        <v xml:space="preserve"> </v>
      </c>
      <c r="J467" s="52" t="str">
        <f>IF(ISBLANK(VLOOKUP(TRIM(B467),ALL!$B$1:$U$1591,7,FALSE)),"",IF(ISERROR(VLOOKUP(TRIM(B467),ALL!$B$1:$U$1591,7,FALSE))," ",VLOOKUP(TRIM(B467),ALL!$B$1:$U$1591,7,FALSE)))</f>
        <v xml:space="preserve"> </v>
      </c>
      <c r="K467" s="52" t="str">
        <f>IF(ISBLANK(VLOOKUP(TRIM(B467),ALL!$B$1:$U$1591,8,FALSE)),"",IF(ISERROR(VLOOKUP(TRIM(B467),ALL!$B$1:$U$1591,8,FALSE))," ",VLOOKUP(TRIM(B467),ALL!$B$1:$U$1591,8,FALSE)))</f>
        <v xml:space="preserve"> </v>
      </c>
      <c r="L467" s="52" t="str">
        <f>IF(ISBLANK(VLOOKUP(TRIM(B467),ALL!$B$1:$U$1591,9,FALSE)),"",IF(ISERROR(VLOOKUP(TRIM(B467),ALL!$B$1:$U$1591,9,FALSE))," ",VLOOKUP(TRIM(B467),ALL!$B$1:$U$1591,9,FALSE)))</f>
        <v xml:space="preserve"> </v>
      </c>
      <c r="M467" s="52" t="str">
        <f>IF(ISBLANK(VLOOKUP(TRIM(B467),ALL!$B$1:$U$1591,10,FALSE)),"",IF(ISERROR(VLOOKUP(TRIM(B467),ALL!$B$1:$U$1591,10,FALSE))," ",VLOOKUP(TRIM(B467),ALL!$B$1:$U$1591,10,FALSE)))</f>
        <v xml:space="preserve"> </v>
      </c>
      <c r="N467"/>
      <c r="O467"/>
      <c r="P467"/>
      <c r="Q467"/>
      <c r="R467"/>
      <c r="S467"/>
      <c r="AA467"/>
      <c r="AB467"/>
    </row>
    <row r="468" spans="1:33">
      <c r="A468" s="52" t="str">
        <f>IF(ISERROR(VLOOKUP(TRIM(B468),ALL!$B$1:$T$1591,3,FALSE)),"(unc)",VLOOKUP(TRIM(B468),ALL!$B$1:$T$1591,3,FALSE))</f>
        <v>(unc)</v>
      </c>
      <c r="B468" s="215" t="s">
        <v>5637</v>
      </c>
      <c r="C468" s="11" t="s">
        <v>4315</v>
      </c>
      <c r="D468" s="85">
        <f>VLOOKUP(TRIM(B468),BirthdateDraft!$B$1:$O$5859,2,FALSE)</f>
        <v>34154</v>
      </c>
      <c r="E468" s="86" t="str">
        <f>VLOOKUP(TRIM(B468),BirthdateDraft!$B$1:$O$9859,3,FALSE)</f>
        <v>16/2</v>
      </c>
      <c r="F468" s="52" t="str">
        <f>IF(ISERROR(VLOOKUP(TRIM(B468),ALL!$B$1:$T$1591,2,FALSE)),"",IF(ISERROR(VLOOKUP(TRIM(B468),ALL!$B$1:$T$1591,2,FALSE))," ",VLOOKUP(TRIM(B468),ALL!$B$1:$T$1591,2,FALSE)))</f>
        <v/>
      </c>
      <c r="G468" s="52" t="str">
        <f>IF(ISBLANK(VLOOKUP(TRIM(B468),ALL!$B$1:$U$1591,4,FALSE)),"",IF(ISERROR(VLOOKUP(TRIM(B468),ALL!$B$1:$U$1591,4,FALSE))," ",VLOOKUP(TRIM(B468),ALL!$B$1:$U$1591,4,FALSE)))</f>
        <v xml:space="preserve"> </v>
      </c>
      <c r="H468" s="52" t="str">
        <f>IF(ISBLANK(VLOOKUP(TRIM(B468),ALL!$B$1:$U$1591,5,FALSE)),"",IF(ISERROR(VLOOKUP(TRIM(B468),ALL!$B$1:$U$1591,5,FALSE))," ",VLOOKUP(TRIM(B468),ALL!$B$1:$U$1591,5,FALSE)))</f>
        <v xml:space="preserve"> </v>
      </c>
      <c r="I468" s="52" t="str">
        <f>IF(ISBLANK(VLOOKUP(TRIM(B468),ALL!$B$1:$U$1591,6,FALSE)),"",IF(ISERROR(VLOOKUP(TRIM(B468),ALL!$B$1:$U$1591,6,FALSE))," ", VLOOKUP(TRIM(B468),ALL!$B$1:$U$1591,6,FALSE)))</f>
        <v xml:space="preserve"> </v>
      </c>
      <c r="J468" s="52" t="str">
        <f>IF(ISBLANK(VLOOKUP(TRIM(B468),ALL!$B$1:$U$1591,7,FALSE)),"",IF(ISERROR(VLOOKUP(TRIM(B468),ALL!$B$1:$U$1591,7,FALSE))," ",VLOOKUP(TRIM(B468),ALL!$B$1:$U$1591,7,FALSE)))</f>
        <v xml:space="preserve"> </v>
      </c>
      <c r="K468" s="52" t="str">
        <f>IF(ISBLANK(VLOOKUP(TRIM(B468),ALL!$B$1:$U$1591,8,FALSE)),"",IF(ISERROR(VLOOKUP(TRIM(B468),ALL!$B$1:$U$1591,8,FALSE))," ",VLOOKUP(TRIM(B468),ALL!$B$1:$U$1591,8,FALSE)))</f>
        <v xml:space="preserve"> </v>
      </c>
      <c r="L468" s="52" t="str">
        <f>IF(ISBLANK(VLOOKUP(TRIM(B468),ALL!$B$1:$U$1591,9,FALSE)),"",IF(ISERROR(VLOOKUP(TRIM(B468),ALL!$B$1:$U$1591,9,FALSE))," ",VLOOKUP(TRIM(B468),ALL!$B$1:$U$1591,9,FALSE)))</f>
        <v xml:space="preserve"> </v>
      </c>
      <c r="M468" s="52" t="str">
        <f>IF(ISBLANK(VLOOKUP(TRIM(B468),ALL!$B$1:$U$1591,10,FALSE)),"",IF(ISERROR(VLOOKUP(TRIM(B468),ALL!$B$1:$U$1591,10,FALSE))," ",VLOOKUP(TRIM(B468),ALL!$B$1:$U$1591,10,FALSE)))</f>
        <v xml:space="preserve"> </v>
      </c>
      <c r="N468"/>
      <c r="O468"/>
      <c r="P468"/>
      <c r="Q468"/>
      <c r="R468"/>
      <c r="S468"/>
      <c r="AA468"/>
      <c r="AB468"/>
    </row>
    <row r="469" spans="1:33">
      <c r="A469" s="52"/>
      <c r="B469" s="395"/>
      <c r="C469" s="11"/>
      <c r="D469" s="85"/>
      <c r="E469" s="86"/>
      <c r="F469" s="52"/>
      <c r="G469" s="52"/>
      <c r="H469" s="52"/>
      <c r="I469" s="52"/>
      <c r="J469" s="52"/>
      <c r="K469" s="52"/>
      <c r="L469" s="52"/>
      <c r="M469" s="52"/>
      <c r="N469"/>
      <c r="O469"/>
      <c r="P469"/>
      <c r="Q469"/>
      <c r="R469"/>
      <c r="S469"/>
      <c r="AA469"/>
      <c r="AB469"/>
    </row>
    <row r="470" spans="1:33">
      <c r="A470" s="52" t="str">
        <f>IF(ISERROR(VLOOKUP(TRIM(B470),ALL!$B$1:$T$1591,3,FALSE)),"(unc)",VLOOKUP(TRIM(B470),ALL!$B$1:$T$1591,3,FALSE))</f>
        <v>KOR</v>
      </c>
      <c r="B470" s="215" t="s">
        <v>553</v>
      </c>
      <c r="C470" s="11" t="s">
        <v>4315</v>
      </c>
      <c r="D470" s="85">
        <f>VLOOKUP(TRIM(B470),BirthdateDraft!$B$1:$O$5859,2,FALSE)</f>
        <v>32036</v>
      </c>
      <c r="E470" s="86" t="str">
        <f>VLOOKUP(TRIM(B470),BirthdateDraft!$B$1:$O$9859,3,FALSE)</f>
        <v>11/6</v>
      </c>
      <c r="F470" s="52" t="str">
        <f>IF(ISERROR(VLOOKUP(TRIM(B470),ALL!$B$1:$T$1591,2,FALSE)),"",IF(ISERROR(VLOOKUP(TRIM(B470),ALL!$B$1:$T$1591,2,FALSE))," ",VLOOKUP(TRIM(B470),ALL!$B$1:$T$1591,2,FALSE)))</f>
        <v>OAA</v>
      </c>
      <c r="G470" s="52" t="str">
        <f>IF(ISBLANK(VLOOKUP(TRIM(B470),ALL!$B$1:$U$1591,4,FALSE)),"",IF(ISERROR(VLOOKUP(TRIM(B470),ALL!$B$1:$U$1591,4,FALSE))," ",VLOOKUP(TRIM(B470),ALL!$B$1:$U$1591,4,FALSE)))</f>
        <v/>
      </c>
      <c r="H470" s="52" t="str">
        <f>IF(ISBLANK(VLOOKUP(TRIM(B470),ALL!$B$1:$U$1591,5,FALSE)),"",IF(ISERROR(VLOOKUP(TRIM(B470),ALL!$B$1:$U$1591,5,FALSE))," ",VLOOKUP(TRIM(B470),ALL!$B$1:$U$1591,5,FALSE)))</f>
        <v/>
      </c>
      <c r="I470" s="52" t="str">
        <f>IF(ISBLANK(VLOOKUP(TRIM(B470),ALL!$B$1:$U$1591,6,FALSE)),"",IF(ISERROR(VLOOKUP(TRIM(B470),ALL!$B$1:$U$1591,6,FALSE))," ", VLOOKUP(TRIM(B470),ALL!$B$1:$U$1591,6,FALSE)))</f>
        <v/>
      </c>
      <c r="J470" s="52" t="str">
        <f>IF(ISBLANK(VLOOKUP(TRIM(B470),ALL!$B$1:$U$1591,7,FALSE)),"",IF(ISERROR(VLOOKUP(TRIM(B470),ALL!$B$1:$U$1591,7,FALSE))," ",VLOOKUP(TRIM(B470),ALL!$B$1:$U$1591,7,FALSE)))</f>
        <v/>
      </c>
      <c r="K470" s="52" t="str">
        <f>IF(ISBLANK(VLOOKUP(TRIM(B470),ALL!$B$1:$U$1591,8,FALSE)),"",IF(ISERROR(VLOOKUP(TRIM(B470),ALL!$B$1:$U$1591,8,FALSE))," ",VLOOKUP(TRIM(B470),ALL!$B$1:$U$1591,8,FALSE)))</f>
        <v/>
      </c>
      <c r="L470" s="52" t="str">
        <f>IF(ISBLANK(VLOOKUP(TRIM(B470),ALL!$B$1:$U$1591,9,FALSE)),"",IF(ISERROR(VLOOKUP(TRIM(B470),ALL!$B$1:$U$1591,9,FALSE))," ",VLOOKUP(TRIM(B470),ALL!$B$1:$U$1591,9,FALSE)))</f>
        <v/>
      </c>
      <c r="M470" s="52" t="str">
        <f>IF(ISBLANK(VLOOKUP(TRIM(B470),ALL!$B$1:$U$1591,10,FALSE)),"",IF(ISERROR(VLOOKUP(TRIM(B470),ALL!$B$1:$U$1591,10,FALSE))," ",VLOOKUP(TRIM(B470),ALL!$B$1:$U$1591,10,FALSE)))</f>
        <v/>
      </c>
      <c r="N470"/>
      <c r="O470"/>
      <c r="P470"/>
      <c r="Q470"/>
      <c r="R470"/>
      <c r="S470"/>
      <c r="AA470"/>
      <c r="AB470"/>
    </row>
    <row r="471" spans="1:33">
      <c r="A471" s="52" t="str">
        <f>IF(ISERROR(VLOOKUP(TRIM(B471),ALL!$B$1:$T$1591,3,FALSE)),"(unc)",VLOOKUP(TRIM(B471),ALL!$B$1:$T$1591,3,FALSE))</f>
        <v>PK</v>
      </c>
      <c r="B471" s="215" t="s">
        <v>1586</v>
      </c>
      <c r="C471" s="11" t="s">
        <v>4315</v>
      </c>
      <c r="D471" s="85">
        <f>VLOOKUP(TRIM(B471),BirthdateDraft!$B$1:$O$5859,2,FALSE)</f>
        <v>29950</v>
      </c>
      <c r="E471" s="86" t="str">
        <f>VLOOKUP(TRIM(B471),BirthdateDraft!$B$1:$O$9859,3,FALSE)</f>
        <v>05/FA</v>
      </c>
      <c r="F471" s="52" t="str">
        <f>IF(ISERROR(VLOOKUP(TRIM(B471),ALL!$B$1:$T$1591,2,FALSE)),"",IF(ISERROR(VLOOKUP(TRIM(B471),ALL!$B$1:$T$1591,2,FALSE))," ",VLOOKUP(TRIM(B471),ALL!$B$1:$T$1591,2,FALSE)))</f>
        <v>SFN</v>
      </c>
      <c r="G471" s="52" t="str">
        <f>IF(ISBLANK(VLOOKUP(TRIM(B471),ALL!$B$1:$U$1591,4,FALSE)),"",IF(ISERROR(VLOOKUP(TRIM(B471),ALL!$B$1:$U$1591,4,FALSE))," ",VLOOKUP(TRIM(B471),ALL!$B$1:$U$1591,4,FALSE)))</f>
        <v/>
      </c>
      <c r="H471" s="52" t="str">
        <f>IF(ISBLANK(VLOOKUP(TRIM(B471),ALL!$B$1:$U$1591,5,FALSE)),"",IF(ISERROR(VLOOKUP(TRIM(B471),ALL!$B$1:$U$1591,5,FALSE))," ",VLOOKUP(TRIM(B471),ALL!$B$1:$U$1591,5,FALSE)))</f>
        <v/>
      </c>
      <c r="I471" s="52"/>
      <c r="J471" s="52"/>
      <c r="K471" s="52"/>
      <c r="L471" s="52"/>
      <c r="M471" s="52"/>
      <c r="N471"/>
      <c r="O471"/>
      <c r="P471"/>
      <c r="Q471"/>
      <c r="R471"/>
      <c r="S471"/>
      <c r="AA471"/>
      <c r="AB471"/>
    </row>
    <row r="472" spans="1:33">
      <c r="A472" s="52" t="str">
        <f>IF(ISERROR(VLOOKUP(TRIM(B472),ALL!$B$1:$T$1591,3,FALSE)),"(unc)",VLOOKUP(TRIM(B472),ALL!$B$1:$T$1591,3,FALSE))</f>
        <v>Punt</v>
      </c>
      <c r="B472" s="215" t="s">
        <v>2630</v>
      </c>
      <c r="C472" s="11" t="s">
        <v>3775</v>
      </c>
      <c r="D472" s="85">
        <f>VLOOKUP(TRIM(B472),BirthdateDraft!$B$1:$O$5859,2,FALSE)</f>
        <v>31244</v>
      </c>
      <c r="E472" s="86" t="str">
        <f>VLOOKUP(TRIM(B472),BirthdateDraft!$B$1:$O$9859,3,FALSE)</f>
        <v>09/5</v>
      </c>
      <c r="F472" s="52" t="str">
        <f>IF(ISERROR(VLOOKUP(TRIM(B472),ALL!$B$1:$T$1591,2,FALSE)),"",IF(ISERROR(VLOOKUP(TRIM(B472),ALL!$B$1:$T$1591,2,FALSE))," ",VLOOKUP(TRIM(B472),ALL!$B$1:$T$1591,2,FALSE)))</f>
        <v>CNA</v>
      </c>
      <c r="G472" s="52" t="str">
        <f>IF(ISBLANK(VLOOKUP(TRIM(B472),ALL!$B$1:$U$1591,4,FALSE)),"",IF(ISERROR(VLOOKUP(TRIM(B472),ALL!$B$1:$U$1591,4,FALSE))," ",VLOOKUP(TRIM(B472),ALL!$B$1:$U$1591,4,FALSE)))</f>
        <v/>
      </c>
      <c r="H472" s="52" t="str">
        <f>IF(ISBLANK(VLOOKUP(TRIM(B472),ALL!$B$1:$U$1591,5,FALSE)),"",IF(ISERROR(VLOOKUP(TRIM(B472),ALL!$B$1:$U$1591,5,FALSE))," ",VLOOKUP(TRIM(B472),ALL!$B$1:$U$1591,5,FALSE)))</f>
        <v/>
      </c>
      <c r="I472" s="52" t="str">
        <f>IF(ISBLANK(VLOOKUP(TRIM(B472),ALL!$B$1:$U$1591,6,FALSE)),"",IF(ISERROR(VLOOKUP(TRIM(B472),ALL!$B$1:$U$1591,6,FALSE))," ", VLOOKUP(TRIM(B472),ALL!$B$1:$U$1591,6,FALSE)))</f>
        <v/>
      </c>
      <c r="J472" s="52" t="str">
        <f>IF(ISBLANK(VLOOKUP(TRIM(B472),ALL!$B$1:$U$1591,7,FALSE)),"",IF(ISERROR(VLOOKUP(TRIM(B472),ALL!$B$1:$U$1591,7,FALSE))," ",VLOOKUP(TRIM(B472),ALL!$B$1:$U$1591,7,FALSE)))</f>
        <v/>
      </c>
      <c r="K472" s="52" t="str">
        <f>IF(ISBLANK(VLOOKUP(TRIM(B472),ALL!$B$1:$U$1591,8,FALSE)),"",IF(ISERROR(VLOOKUP(TRIM(B472),ALL!$B$1:$U$1591,8,FALSE))," ",VLOOKUP(TRIM(B472),ALL!$B$1:$U$1591,8,FALSE)))</f>
        <v/>
      </c>
      <c r="L472" s="52" t="str">
        <f>IF(ISBLANK(VLOOKUP(TRIM(B472),ALL!$B$1:$U$1591,9,FALSE)),"",IF(ISERROR(VLOOKUP(TRIM(B472),ALL!$B$1:$U$1591,9,FALSE))," ",VLOOKUP(TRIM(B472),ALL!$B$1:$U$1591,9,FALSE)))</f>
        <v/>
      </c>
      <c r="M472" s="52" t="str">
        <f>IF(ISBLANK(VLOOKUP(TRIM(B472),ALL!$B$1:$U$1591,10,FALSE)),"",IF(ISERROR(VLOOKUP(TRIM(B472),ALL!$B$1:$U$1591,10,FALSE))," ",VLOOKUP(TRIM(B472),ALL!$B$1:$U$1591,10,FALSE)))</f>
        <v/>
      </c>
      <c r="N472"/>
      <c r="O472"/>
      <c r="P472"/>
      <c r="Q472"/>
      <c r="R472"/>
      <c r="S472"/>
      <c r="AA472"/>
      <c r="AB472"/>
    </row>
    <row r="473" spans="1:33">
      <c r="A473" s="44"/>
      <c r="F473" s="5"/>
      <c r="G473" s="44"/>
      <c r="H473" s="44"/>
      <c r="I473" s="44"/>
      <c r="J473" s="44"/>
      <c r="K473" s="44"/>
      <c r="L473" s="44"/>
      <c r="M473" s="44"/>
      <c r="N473"/>
      <c r="O473"/>
      <c r="P473"/>
      <c r="Q473"/>
      <c r="R473"/>
      <c r="S473"/>
      <c r="AA473"/>
      <c r="AB473"/>
    </row>
    <row r="474" spans="1:33" ht="15.75">
      <c r="A474" s="454" t="s">
        <v>8465</v>
      </c>
      <c r="B474" s="454"/>
      <c r="C474" s="454"/>
      <c r="D474" s="454"/>
      <c r="E474" s="454"/>
      <c r="F474" s="454"/>
      <c r="G474" s="454"/>
      <c r="H474" s="454"/>
      <c r="I474" s="454"/>
      <c r="J474" s="454"/>
      <c r="K474" s="454"/>
      <c r="L474" s="454"/>
      <c r="M474" s="456"/>
      <c r="N474" s="52"/>
      <c r="P474"/>
      <c r="S474"/>
      <c r="T474" s="2"/>
      <c r="U474" s="2"/>
      <c r="W474" s="2"/>
      <c r="X474" s="2"/>
      <c r="AA474"/>
      <c r="AB474"/>
      <c r="AF474" s="3"/>
      <c r="AG474" s="3"/>
    </row>
    <row r="475" spans="1:33" ht="15.75">
      <c r="A475" s="454" t="s">
        <v>8466</v>
      </c>
      <c r="B475" s="454"/>
      <c r="C475" s="454"/>
      <c r="D475" s="454"/>
      <c r="E475" s="454"/>
      <c r="F475" s="454"/>
      <c r="G475" s="454"/>
      <c r="H475" s="454"/>
      <c r="I475" s="454"/>
      <c r="J475" s="454"/>
      <c r="K475" s="454"/>
      <c r="L475" s="454"/>
      <c r="M475" s="455"/>
      <c r="P475"/>
      <c r="S475"/>
      <c r="T475" s="2"/>
      <c r="U475" s="2"/>
      <c r="W475" s="2"/>
      <c r="X475" s="2"/>
      <c r="AA475"/>
      <c r="AB475"/>
      <c r="AF475" s="3"/>
      <c r="AG475" s="3"/>
    </row>
    <row r="476" spans="1:33" ht="17.25" customHeight="1">
      <c r="F476" s="5"/>
      <c r="G476" s="44"/>
      <c r="H476" s="44"/>
      <c r="I476" s="44"/>
      <c r="J476" s="44"/>
      <c r="K476" s="44"/>
      <c r="L476" s="44"/>
      <c r="M476" s="44"/>
      <c r="N476"/>
      <c r="O476"/>
      <c r="P476" s="4"/>
      <c r="Q476"/>
      <c r="R476"/>
      <c r="S476"/>
      <c r="X476" s="2"/>
      <c r="AA476"/>
      <c r="AB476"/>
    </row>
    <row r="477" spans="1:33" ht="20.25" customHeight="1">
      <c r="A477" s="46" t="s">
        <v>6078</v>
      </c>
      <c r="H477" s="38">
        <f>COUNTA(B478:B543)</f>
        <v>54</v>
      </c>
      <c r="I477" s="38"/>
      <c r="N477"/>
      <c r="O477"/>
      <c r="P477"/>
      <c r="Q477"/>
      <c r="R477"/>
      <c r="S477"/>
      <c r="X477" s="2"/>
      <c r="Y477" s="4"/>
      <c r="AA477"/>
      <c r="AB477"/>
    </row>
    <row r="478" spans="1:33">
      <c r="N478" s="6"/>
      <c r="O478" s="6"/>
      <c r="S478" s="3"/>
      <c r="T478" s="7"/>
      <c r="AA478"/>
      <c r="AB478"/>
    </row>
    <row r="479" spans="1:33">
      <c r="A479" s="52" t="str">
        <f>IF(ISERROR(VLOOKUP(TRIM(B479),ALL!$B$1:$T$1591,3,FALSE)),"(unc)",VLOOKUP(TRIM(B479),ALL!$B$1:$T$1591,3,FALSE))</f>
        <v>QB</v>
      </c>
      <c r="B479" s="215" t="s">
        <v>3464</v>
      </c>
      <c r="C479" s="11" t="s">
        <v>4905</v>
      </c>
      <c r="D479" s="85">
        <f>VLOOKUP(TRIM(B479),BirthdateDraft!$B$1:$O$5859,2,FALSE)</f>
        <v>31184</v>
      </c>
      <c r="E479" s="86" t="str">
        <f>VLOOKUP(TRIM(B479),BirthdateDraft!$B$1:$O$9859,3,FALSE)</f>
        <v>08/1 (3)</v>
      </c>
      <c r="F479" s="52" t="str">
        <f>IF(ISERROR(VLOOKUP(TRIM(B479),ALL!$B$1:$T$1591,2,FALSE)),"",IF(ISERROR(VLOOKUP(TRIM(B479),ALL!$B$1:$T$1591,2,FALSE))," ",VLOOKUP(TRIM(B479),ALL!$B$1:$T$1591,2,FALSE)))</f>
        <v>ATN</v>
      </c>
      <c r="G479" s="52" t="str">
        <f>IF(ISBLANK(VLOOKUP(TRIM(B479),ALL!$B$1:$U$1591,4,FALSE)),"",IF(ISERROR(VLOOKUP(TRIM(B479),ALL!$B$1:$U$1591,4,FALSE))," ",VLOOKUP(TRIM(B479),ALL!$B$1:$U$1591,4,FALSE)))</f>
        <v/>
      </c>
      <c r="H479" s="52" t="str">
        <f>IF(ISBLANK(VLOOKUP(TRIM(B479),ALL!$B$1:$U$1591,5,FALSE)),"",IF(ISERROR(VLOOKUP(TRIM(B479),ALL!$B$1:$U$1591,5,FALSE))," ",VLOOKUP(TRIM(B479),ALL!$B$1:$U$1591,5,FALSE)))</f>
        <v/>
      </c>
      <c r="I479" s="52" t="str">
        <f>IF(ISBLANK(VLOOKUP(TRIM(B479),ALL!$B$1:$U$1591,6,FALSE)),"",IF(ISERROR(VLOOKUP(TRIM(B479),ALL!$B$1:$U$1591,6,FALSE))," ", VLOOKUP(TRIM(B479),ALL!$B$1:$U$1591,6,FALSE)))</f>
        <v/>
      </c>
      <c r="J479" s="52" t="str">
        <f>IF(ISBLANK(VLOOKUP(TRIM(B479),ALL!$B$1:$U$1591,7,FALSE)),"",IF(ISERROR(VLOOKUP(TRIM(B479),ALL!$B$1:$U$1591,7,FALSE))," ",VLOOKUP(TRIM(B479),ALL!$B$1:$U$1591,7,FALSE)))</f>
        <v/>
      </c>
      <c r="K479" s="52" t="str">
        <f>IF(ISBLANK(VLOOKUP(TRIM(B479),ALL!$B$1:$U$1591,8,FALSE)),"",IF(ISERROR(VLOOKUP(TRIM(B479),ALL!$B$1:$U$1591,8,FALSE))," ",VLOOKUP(TRIM(B479),ALL!$B$1:$U$1591,8,FALSE)))</f>
        <v/>
      </c>
      <c r="L479" s="52" t="str">
        <f>IF(ISBLANK(VLOOKUP(TRIM(B479),ALL!$B$1:$U$1591,9,FALSE)),"",IF(ISERROR(VLOOKUP(TRIM(B479),ALL!$B$1:$U$1591,9,FALSE))," ",VLOOKUP(TRIM(B479),ALL!$B$1:$U$1591,9,FALSE)))</f>
        <v/>
      </c>
      <c r="M479" s="52" t="str">
        <f>IF(ISBLANK(VLOOKUP(TRIM(B479),ALL!$B$1:$U$1591,10,FALSE)),"",IF(ISERROR(VLOOKUP(TRIM(B479),ALL!$B$1:$U$1591,10,FALSE))," ",VLOOKUP(TRIM(B479),ALL!$B$1:$U$1591,10,FALSE)))</f>
        <v/>
      </c>
      <c r="N479"/>
      <c r="O479"/>
      <c r="P479"/>
      <c r="Q479"/>
      <c r="R479"/>
      <c r="S479"/>
      <c r="AA479"/>
      <c r="AB479"/>
    </row>
    <row r="480" spans="1:33">
      <c r="A480" s="52" t="str">
        <f>IF(ISERROR(VLOOKUP(TRIM(B480),ALL!$B$1:$T$1591,3,FALSE)),"(unc)",VLOOKUP(TRIM(B480),ALL!$B$1:$T$1591,3,FALSE))</f>
        <v>QB</v>
      </c>
      <c r="B480" s="215" t="s">
        <v>6869</v>
      </c>
      <c r="C480" s="11" t="s">
        <v>4905</v>
      </c>
      <c r="D480" s="85">
        <f>VLOOKUP(TRIM(B480),BirthdateDraft!$B$1:$O$5859,2,FALSE)</f>
        <v>35132</v>
      </c>
      <c r="E480" s="86" t="str">
        <f>VLOOKUP(TRIM(B480),BirthdateDraft!$B$1:$O$9859,3,FALSE)</f>
        <v>18/FA</v>
      </c>
      <c r="F480" s="52" t="str">
        <f>IF(ISERROR(VLOOKUP(TRIM(B480),ALL!$B$1:$T$1591,2,FALSE)),"",IF(ISERROR(VLOOKUP(TRIM(B480),ALL!$B$1:$T$1591,2,FALSE))," ",VLOOKUP(TRIM(B480),ALL!$B$1:$T$1591,2,FALSE)))</f>
        <v>CAN</v>
      </c>
      <c r="G480" s="52"/>
      <c r="H480" s="52"/>
      <c r="I480" s="52"/>
      <c r="J480" s="52"/>
      <c r="K480" s="52"/>
      <c r="L480" s="52" t="str">
        <f>IF(ISBLANK(VLOOKUP(TRIM(B480),ALL!$B$1:$U$1591,9,FALSE)),"",IF(ISERROR(VLOOKUP(TRIM(B480),ALL!$B$1:$U$1591,9,FALSE))," ",VLOOKUP(TRIM(B480),ALL!$B$1:$U$1591,9,FALSE)))</f>
        <v/>
      </c>
      <c r="M480" s="52" t="str">
        <f>IF(ISBLANK(VLOOKUP(TRIM(B480),ALL!$B$1:$U$1591,10,FALSE)),"",IF(ISERROR(VLOOKUP(TRIM(B480),ALL!$B$1:$U$1591,10,FALSE))," ",VLOOKUP(TRIM(B480),ALL!$B$1:$U$1591,10,FALSE)))</f>
        <v/>
      </c>
      <c r="N480"/>
      <c r="O480"/>
      <c r="P480"/>
      <c r="Q480"/>
      <c r="R480"/>
      <c r="S480"/>
      <c r="AA480"/>
      <c r="AB480"/>
    </row>
    <row r="482" spans="1:28">
      <c r="A482" s="52"/>
      <c r="B482" s="215"/>
      <c r="C482" s="11"/>
      <c r="D482" s="85"/>
      <c r="E482" s="86"/>
      <c r="F482" s="52"/>
      <c r="G482" s="52"/>
      <c r="H482" s="52"/>
      <c r="I482" s="52"/>
      <c r="J482" s="52"/>
      <c r="K482" s="52"/>
      <c r="L482" s="52"/>
      <c r="M482" s="52"/>
      <c r="N482"/>
      <c r="O482"/>
      <c r="P482"/>
      <c r="Q482"/>
      <c r="R482"/>
      <c r="S482"/>
      <c r="AA482"/>
      <c r="AB482"/>
    </row>
    <row r="483" spans="1:28">
      <c r="A483" s="52" t="s">
        <v>3518</v>
      </c>
      <c r="B483" s="215" t="s">
        <v>6878</v>
      </c>
      <c r="C483" s="11" t="s">
        <v>4905</v>
      </c>
      <c r="D483" s="85">
        <f>VLOOKUP(TRIM(B483),BirthdateDraft!$B$1:$O$5859,2,FALSE)</f>
        <v>35470</v>
      </c>
      <c r="E483" s="86" t="str">
        <f>VLOOKUP(TRIM(B483),BirthdateDraft!$B$1:$O$9859,3,FALSE)</f>
        <v>18/1 (2)</v>
      </c>
      <c r="F483" s="52" t="str">
        <f>IF(ISERROR(VLOOKUP(TRIM(B483),ALL!$B$1:$T$1591,2,FALSE)),"",IF(ISERROR(VLOOKUP(TRIM(B483),ALL!$B$1:$T$1591,2,FALSE))," ",VLOOKUP(TRIM(B483),ALL!$B$1:$T$1591,2,FALSE)))</f>
        <v>NYN</v>
      </c>
      <c r="G483" s="52" t="str">
        <f>IF(ISBLANK(VLOOKUP(TRIM(B483),ALL!$B$1:$U$1591,4,FALSE)),"",IF(ISERROR(VLOOKUP(TRIM(B483),ALL!$B$1:$U$1591,4,FALSE))," ",VLOOKUP(TRIM(B483),ALL!$B$1:$U$1591,4,FALSE)))</f>
        <v/>
      </c>
      <c r="H483" s="52" t="str">
        <f>IF(ISBLANK(VLOOKUP(TRIM(B483),ALL!$B$1:$U$1591,5,FALSE)),"",IF(ISERROR(VLOOKUP(TRIM(B483),ALL!$B$1:$U$1591,5,FALSE))," ",VLOOKUP(TRIM(B483),ALL!$B$1:$U$1591,5,FALSE)))</f>
        <v/>
      </c>
      <c r="I483" s="52" t="str">
        <f>IF(ISBLANK(VLOOKUP(TRIM(B483),ALL!$B$1:$U$1591,6,FALSE)),"",IF(ISERROR(VLOOKUP(TRIM(B483),ALL!$B$1:$U$1591,6,FALSE))," ", VLOOKUP(TRIM(B483),ALL!$B$1:$U$1591,6,FALSE)))</f>
        <v/>
      </c>
      <c r="J483" s="52" t="str">
        <f>IF(ISBLANK(VLOOKUP(TRIM(B483),ALL!$B$1:$U$1591,7,FALSE)),"",IF(ISERROR(VLOOKUP(TRIM(B483),ALL!$B$1:$U$1591,7,FALSE))," ",VLOOKUP(TRIM(B483),ALL!$B$1:$U$1591,7,FALSE)))</f>
        <v/>
      </c>
      <c r="K483" s="52">
        <f>IF(ISBLANK(VLOOKUP(TRIM(B483),ALL!$B$1:$U$1591,8,FALSE)),"",IF(ISERROR(VLOOKUP(TRIM(B483),ALL!$B$1:$U$1591,8,FALSE))," ",VLOOKUP(TRIM(B483),ALL!$B$1:$U$1591,8,FALSE)))</f>
        <v>0</v>
      </c>
      <c r="L483" s="52" t="str">
        <f>IF(ISBLANK(VLOOKUP(TRIM(B483),ALL!$B$1:$U$1591,9,FALSE)),"",IF(ISERROR(VLOOKUP(TRIM(B483),ALL!$B$1:$U$1591,9,FALSE))," ",VLOOKUP(TRIM(B483),ALL!$B$1:$U$1591,9,FALSE)))</f>
        <v/>
      </c>
      <c r="M483" s="52">
        <f>IF(ISBLANK(VLOOKUP(TRIM(B483),ALL!$B$1:$U$1591,10,FALSE)),"",IF(ISERROR(VLOOKUP(TRIM(B483),ALL!$B$1:$U$1591,10,FALSE))," ",VLOOKUP(TRIM(B483),ALL!$B$1:$U$1591,10,FALSE)))</f>
        <v>5</v>
      </c>
      <c r="N483"/>
      <c r="O483"/>
      <c r="P483"/>
      <c r="Q483"/>
      <c r="R483"/>
      <c r="S483"/>
      <c r="AA483"/>
      <c r="AB483"/>
    </row>
    <row r="484" spans="1:28">
      <c r="A484" s="52" t="str">
        <f>IF(ISERROR(VLOOKUP(TRIM(B484),ALL!$B$1:$T$1591,3,FALSE)),"(unc)",VLOOKUP(TRIM(B484),ALL!$B$1:$T$1591,3,FALSE))</f>
        <v>HB</v>
      </c>
      <c r="B484" s="215" t="s">
        <v>5215</v>
      </c>
      <c r="C484" s="11" t="s">
        <v>4905</v>
      </c>
      <c r="D484" s="85">
        <f>VLOOKUP(TRIM(B484),BirthdateDraft!$B$1:$O$5859,2,FALSE)</f>
        <v>33056</v>
      </c>
      <c r="E484" s="86" t="str">
        <f>VLOOKUP(TRIM(B484),BirthdateDraft!$B$1:$O$9859,3,FALSE)</f>
        <v>13/6</v>
      </c>
      <c r="F484" s="52" t="str">
        <f>IF(ISERROR(VLOOKUP(TRIM(B484),ALL!$B$1:$T$1591,2,FALSE)),"",IF(ISERROR(VLOOKUP(TRIM(B484),ALL!$B$1:$T$1591,2,FALSE))," ",VLOOKUP(TRIM(B484),ALL!$B$1:$T$1591,2,FALSE)))</f>
        <v>NEA</v>
      </c>
      <c r="G484" s="52" t="str">
        <f>IF(ISBLANK(VLOOKUP(TRIM(B484),ALL!$B$1:$U$1591,4,FALSE)),"",IF(ISERROR(VLOOKUP(TRIM(B484),ALL!$B$1:$U$1591,4,FALSE))," ",VLOOKUP(TRIM(B484),ALL!$B$1:$U$1591,4,FALSE)))</f>
        <v/>
      </c>
      <c r="H484" s="52" t="str">
        <f>IF(ISBLANK(VLOOKUP(TRIM(B484),ALL!$B$1:$U$1591,5,FALSE)),"",IF(ISERROR(VLOOKUP(TRIM(B484),ALL!$B$1:$U$1591,5,FALSE))," ",VLOOKUP(TRIM(B484),ALL!$B$1:$U$1591,5,FALSE)))</f>
        <v/>
      </c>
      <c r="I484" s="52" t="str">
        <f>IF(ISBLANK(VLOOKUP(TRIM(B484),ALL!$B$1:$U$1591,6,FALSE)),"",IF(ISERROR(VLOOKUP(TRIM(B484),ALL!$B$1:$U$1591,6,FALSE))," ", VLOOKUP(TRIM(B484),ALL!$B$1:$U$1591,6,FALSE)))</f>
        <v/>
      </c>
      <c r="J484" s="52" t="str">
        <f>IF(ISBLANK(VLOOKUP(TRIM(B484),ALL!$B$1:$U$1591,7,FALSE)),"",IF(ISERROR(VLOOKUP(TRIM(B484),ALL!$B$1:$U$1591,7,FALSE))," ",VLOOKUP(TRIM(B484),ALL!$B$1:$U$1591,7,FALSE)))</f>
        <v/>
      </c>
      <c r="K484" s="52">
        <f>IF(ISBLANK(VLOOKUP(TRIM(B484),ALL!$B$1:$U$1591,8,FALSE)),"",IF(ISERROR(VLOOKUP(TRIM(B484),ALL!$B$1:$U$1591,8,FALSE))," ",VLOOKUP(TRIM(B484),ALL!$B$1:$U$1591,8,FALSE)))</f>
        <v>4</v>
      </c>
      <c r="L484" s="52" t="str">
        <f>IF(ISBLANK(VLOOKUP(TRIM(B484),ALL!$B$1:$U$1591,9,FALSE)),"",IF(ISERROR(VLOOKUP(TRIM(B484),ALL!$B$1:$U$1591,9,FALSE))," ",VLOOKUP(TRIM(B484),ALL!$B$1:$U$1591,9,FALSE)))</f>
        <v/>
      </c>
      <c r="M484" s="52">
        <f>IF(ISBLANK(VLOOKUP(TRIM(B484),ALL!$B$1:$U$1591,10,FALSE)),"",IF(ISERROR(VLOOKUP(TRIM(B484),ALL!$B$1:$U$1591,10,FALSE))," ",VLOOKUP(TRIM(B484),ALL!$B$1:$U$1591,10,FALSE)))</f>
        <v>0</v>
      </c>
      <c r="N484"/>
      <c r="O484"/>
      <c r="P484"/>
      <c r="Q484"/>
      <c r="R484"/>
      <c r="S484"/>
      <c r="AA484"/>
      <c r="AB484"/>
    </row>
    <row r="485" spans="1:28">
      <c r="A485" s="52" t="str">
        <f>IF(ISERROR(VLOOKUP(TRIM(B485),ALL!$B$1:$T$1591,3,FALSE)),"(unc)",VLOOKUP(TRIM(B485),ALL!$B$1:$T$1591,3,FALSE))</f>
        <v>HB</v>
      </c>
      <c r="B485" s="215" t="s">
        <v>5838</v>
      </c>
      <c r="C485" s="11" t="s">
        <v>4905</v>
      </c>
      <c r="D485" s="85">
        <f>VLOOKUP(TRIM(B485),BirthdateDraft!$B$1:$O$5859,2,FALSE)</f>
        <v>34512</v>
      </c>
      <c r="E485" s="86" t="str">
        <f>VLOOKUP(TRIM(B485),BirthdateDraft!$B$1:$O$9859,3,FALSE)</f>
        <v>16/FA</v>
      </c>
      <c r="F485" s="52" t="str">
        <f>IF(ISERROR(VLOOKUP(TRIM(B485),ALL!$B$1:$T$1591,2,FALSE)),"",IF(ISERROR(VLOOKUP(TRIM(B485),ALL!$B$1:$T$1591,2,FALSE))," ",VLOOKUP(TRIM(B485),ALL!$B$1:$T$1591,2,FALSE)))</f>
        <v>TBN</v>
      </c>
      <c r="G485" s="52" t="str">
        <f>IF(ISBLANK(VLOOKUP(TRIM(B485),ALL!$B$1:$U$1591,4,FALSE)),"",IF(ISERROR(VLOOKUP(TRIM(B485),ALL!$B$1:$U$1591,4,FALSE))," ",VLOOKUP(TRIM(B485),ALL!$B$1:$U$1591,4,FALSE)))</f>
        <v/>
      </c>
      <c r="H485" s="52" t="str">
        <f>IF(ISBLANK(VLOOKUP(TRIM(B485),ALL!$B$1:$U$1591,5,FALSE)),"",IF(ISERROR(VLOOKUP(TRIM(B485),ALL!$B$1:$U$1591,5,FALSE))," ",VLOOKUP(TRIM(B485),ALL!$B$1:$U$1591,5,FALSE)))</f>
        <v/>
      </c>
      <c r="I485" s="52" t="str">
        <f>IF(ISBLANK(VLOOKUP(TRIM(B485),ALL!$B$1:$U$1591,6,FALSE)),"",IF(ISERROR(VLOOKUP(TRIM(B485),ALL!$B$1:$U$1591,6,FALSE))," ", VLOOKUP(TRIM(B485),ALL!$B$1:$U$1591,6,FALSE)))</f>
        <v/>
      </c>
      <c r="J485" s="52" t="str">
        <f>IF(ISBLANK(VLOOKUP(TRIM(B485),ALL!$B$1:$U$1591,7,FALSE)),"",IF(ISERROR(VLOOKUP(TRIM(B485),ALL!$B$1:$U$1591,7,FALSE))," ",VLOOKUP(TRIM(B485),ALL!$B$1:$U$1591,7,FALSE)))</f>
        <v/>
      </c>
      <c r="K485" s="52">
        <f>IF(ISBLANK(VLOOKUP(TRIM(B485),ALL!$B$1:$U$1591,8,FALSE)),"",IF(ISERROR(VLOOKUP(TRIM(B485),ALL!$B$1:$U$1591,8,FALSE))," ",VLOOKUP(TRIM(B485),ALL!$B$1:$U$1591,8,FALSE)))</f>
        <v>0</v>
      </c>
      <c r="L485" s="52" t="str">
        <f>IF(ISBLANK(VLOOKUP(TRIM(B485),ALL!$B$1:$U$1591,9,FALSE)),"",IF(ISERROR(VLOOKUP(TRIM(B485),ALL!$B$1:$U$1591,9,FALSE))," ",VLOOKUP(TRIM(B485),ALL!$B$1:$U$1591,9,FALSE)))</f>
        <v/>
      </c>
      <c r="M485" s="52">
        <f>IF(ISBLANK(VLOOKUP(TRIM(B485),ALL!$B$1:$U$1591,10,FALSE)),"",IF(ISERROR(VLOOKUP(TRIM(B485),ALL!$B$1:$U$1591,10,FALSE))," ",VLOOKUP(TRIM(B485),ALL!$B$1:$U$1591,10,FALSE)))</f>
        <v>2</v>
      </c>
      <c r="N485"/>
      <c r="O485"/>
      <c r="P485"/>
      <c r="Q485"/>
      <c r="R485"/>
      <c r="S485"/>
      <c r="AA485"/>
      <c r="AB485"/>
    </row>
    <row r="486" spans="1:28">
      <c r="A486" s="52" t="str">
        <f>IF(ISERROR(VLOOKUP(TRIM(B486),ALL!$B$1:$T$1591,3,FALSE)),"(unc)",VLOOKUP(TRIM(B486),ALL!$B$1:$T$1591,3,FALSE))</f>
        <v>(unc)</v>
      </c>
      <c r="B486" s="215" t="s">
        <v>4129</v>
      </c>
      <c r="C486" s="11" t="s">
        <v>4905</v>
      </c>
      <c r="D486" s="85">
        <f>VLOOKUP(TRIM(B486),BirthdateDraft!$B$1:$O$5859,2,FALSE)</f>
        <v>33362</v>
      </c>
      <c r="E486" s="86" t="str">
        <f>VLOOKUP(TRIM(B486),BirthdateDraft!$B$1:$O$9859,3,FALSE)</f>
        <v>13/6</v>
      </c>
      <c r="F486" s="52" t="str">
        <f>IF(ISERROR(VLOOKUP(TRIM(B486),ALL!$B$1:$T$1591,2,FALSE)),"",IF(ISERROR(VLOOKUP(TRIM(B486),ALL!$B$1:$T$1591,2,FALSE))," ",VLOOKUP(TRIM(B486),ALL!$B$1:$T$1591,2,FALSE)))</f>
        <v/>
      </c>
      <c r="G486" s="52" t="str">
        <f>IF(ISBLANK(VLOOKUP(TRIM(B486),ALL!$B$1:$U$1591,4,FALSE)),"",IF(ISERROR(VLOOKUP(TRIM(B486),ALL!$B$1:$U$1591,4,FALSE))," ",VLOOKUP(TRIM(B486),ALL!$B$1:$U$1591,4,FALSE)))</f>
        <v xml:space="preserve"> </v>
      </c>
      <c r="H486" s="52" t="str">
        <f>IF(ISBLANK(VLOOKUP(TRIM(B486),ALL!$B$1:$U$1591,5,FALSE)),"",IF(ISERROR(VLOOKUP(TRIM(B486),ALL!$B$1:$U$1591,5,FALSE))," ",VLOOKUP(TRIM(B486),ALL!$B$1:$U$1591,5,FALSE)))</f>
        <v xml:space="preserve"> </v>
      </c>
      <c r="I486" s="52" t="str">
        <f>IF(ISBLANK(VLOOKUP(TRIM(B486),ALL!$B$1:$U$1591,6,FALSE)),"",IF(ISERROR(VLOOKUP(TRIM(B486),ALL!$B$1:$U$1591,6,FALSE))," ", VLOOKUP(TRIM(B486),ALL!$B$1:$U$1591,6,FALSE)))</f>
        <v xml:space="preserve"> </v>
      </c>
      <c r="J486" s="52" t="str">
        <f>IF(ISBLANK(VLOOKUP(TRIM(B486),ALL!$B$1:$U$1591,7,FALSE)),"",IF(ISERROR(VLOOKUP(TRIM(B486),ALL!$B$1:$U$1591,7,FALSE))," ",VLOOKUP(TRIM(B486),ALL!$B$1:$U$1591,7,FALSE)))</f>
        <v xml:space="preserve"> </v>
      </c>
      <c r="K486" s="52" t="str">
        <f>IF(ISBLANK(VLOOKUP(TRIM(B486),ALL!$B$1:$U$1591,8,FALSE)),"",IF(ISERROR(VLOOKUP(TRIM(B486),ALL!$B$1:$U$1591,8,FALSE))," ",VLOOKUP(TRIM(B486),ALL!$B$1:$U$1591,8,FALSE)))</f>
        <v xml:space="preserve"> </v>
      </c>
      <c r="L486" s="52" t="str">
        <f>IF(ISBLANK(VLOOKUP(TRIM(B486),ALL!$B$1:$U$1591,9,FALSE)),"",IF(ISERROR(VLOOKUP(TRIM(B486),ALL!$B$1:$U$1591,9,FALSE))," ",VLOOKUP(TRIM(B486),ALL!$B$1:$U$1591,9,FALSE)))</f>
        <v xml:space="preserve"> </v>
      </c>
      <c r="M486" s="52" t="str">
        <f>IF(ISBLANK(VLOOKUP(TRIM(B486),ALL!$B$1:$U$1591,10,FALSE)),"",IF(ISERROR(VLOOKUP(TRIM(B486),ALL!$B$1:$U$1591,10,FALSE))," ",VLOOKUP(TRIM(B486),ALL!$B$1:$U$1591,10,FALSE)))</f>
        <v xml:space="preserve"> </v>
      </c>
      <c r="N486"/>
      <c r="O486"/>
      <c r="P486"/>
      <c r="Q486"/>
      <c r="R486"/>
      <c r="S486"/>
      <c r="AA486"/>
      <c r="AB486"/>
    </row>
    <row r="487" spans="1:28">
      <c r="A487" s="52" t="str">
        <f>IF(ISERROR(VLOOKUP(TRIM(B487),ALL!$B$1:$T$1591,3,FALSE)),"(unc)",VLOOKUP(TRIM(B487),ALL!$B$1:$T$1591,3,FALSE))</f>
        <v>(unc)</v>
      </c>
      <c r="B487" s="215" t="s">
        <v>4681</v>
      </c>
      <c r="C487" s="11" t="s">
        <v>4905</v>
      </c>
      <c r="D487" s="85">
        <f>VLOOKUP(TRIM(B487),BirthdateDraft!$B$1:$O$5859,2,FALSE)</f>
        <v>33727</v>
      </c>
      <c r="E487" s="86" t="str">
        <f>VLOOKUP(TRIM(B487),BirthdateDraft!$B$1:$O$9859,3,FALSE)</f>
        <v>14/3</v>
      </c>
      <c r="F487" s="52" t="str">
        <f>IF(ISERROR(VLOOKUP(TRIM(B487),ALL!$B$1:$T$1591,2,FALSE)),"",IF(ISERROR(VLOOKUP(TRIM(B487),ALL!$B$1:$T$1591,2,FALSE))," ",VLOOKUP(TRIM(B487),ALL!$B$1:$T$1591,2,FALSE)))</f>
        <v/>
      </c>
      <c r="G487" s="52" t="str">
        <f>IF(ISBLANK(VLOOKUP(TRIM(B487),ALL!$B$1:$U$1591,4,FALSE)),"",IF(ISERROR(VLOOKUP(TRIM(B487),ALL!$B$1:$U$1591,4,FALSE))," ",VLOOKUP(TRIM(B487),ALL!$B$1:$U$1591,4,FALSE)))</f>
        <v xml:space="preserve"> </v>
      </c>
      <c r="H487" s="52" t="str">
        <f>IF(ISBLANK(VLOOKUP(TRIM(B487),ALL!$B$1:$U$1591,5,FALSE)),"",IF(ISERROR(VLOOKUP(TRIM(B487),ALL!$B$1:$U$1591,5,FALSE))," ",VLOOKUP(TRIM(B487),ALL!$B$1:$U$1591,5,FALSE)))</f>
        <v xml:space="preserve"> </v>
      </c>
      <c r="I487" s="52" t="str">
        <f>IF(ISBLANK(VLOOKUP(TRIM(B487),ALL!$B$1:$U$1591,6,FALSE)),"",IF(ISERROR(VLOOKUP(TRIM(B487),ALL!$B$1:$U$1591,6,FALSE))," ", VLOOKUP(TRIM(B487),ALL!$B$1:$U$1591,6,FALSE)))</f>
        <v xml:space="preserve"> </v>
      </c>
      <c r="J487" s="52" t="str">
        <f>IF(ISBLANK(VLOOKUP(TRIM(B487),ALL!$B$1:$U$1591,7,FALSE)),"",IF(ISERROR(VLOOKUP(TRIM(B487),ALL!$B$1:$U$1591,7,FALSE))," ",VLOOKUP(TRIM(B487),ALL!$B$1:$U$1591,7,FALSE)))</f>
        <v xml:space="preserve"> </v>
      </c>
      <c r="K487" s="52" t="str">
        <f>IF(ISBLANK(VLOOKUP(TRIM(B487),ALL!$B$1:$U$1591,8,FALSE)),"",IF(ISERROR(VLOOKUP(TRIM(B487),ALL!$B$1:$U$1591,8,FALSE))," ",VLOOKUP(TRIM(B487),ALL!$B$1:$U$1591,8,FALSE)))</f>
        <v xml:space="preserve"> </v>
      </c>
      <c r="L487" s="52" t="str">
        <f>IF(ISBLANK(VLOOKUP(TRIM(B487),ALL!$B$1:$U$1591,9,FALSE)),"",IF(ISERROR(VLOOKUP(TRIM(B487),ALL!$B$1:$U$1591,9,FALSE))," ",VLOOKUP(TRIM(B487),ALL!$B$1:$U$1591,9,FALSE)))</f>
        <v xml:space="preserve"> </v>
      </c>
      <c r="M487" s="52" t="str">
        <f>IF(ISBLANK(VLOOKUP(TRIM(B487),ALL!$B$1:$U$1591,10,FALSE)),"",IF(ISERROR(VLOOKUP(TRIM(B487),ALL!$B$1:$U$1591,10,FALSE))," ",VLOOKUP(TRIM(B487),ALL!$B$1:$U$1591,10,FALSE)))</f>
        <v xml:space="preserve"> </v>
      </c>
      <c r="N487"/>
      <c r="O487"/>
      <c r="P487"/>
      <c r="Q487"/>
      <c r="R487"/>
      <c r="S487"/>
      <c r="AA487"/>
      <c r="AB487"/>
    </row>
    <row r="488" spans="1:28">
      <c r="A488" s="52" t="str">
        <f>IF(ISERROR(VLOOKUP(TRIM(B488),ALL!$B$1:$T$1591,3,FALSE)),"(unc)",VLOOKUP(TRIM(B488),ALL!$B$1:$T$1591,3,FALSE))</f>
        <v>FB</v>
      </c>
      <c r="B488" s="215" t="s">
        <v>4548</v>
      </c>
      <c r="C488" s="11" t="s">
        <v>4905</v>
      </c>
      <c r="D488" s="85">
        <f>VLOOKUP(TRIM(B488),BirthdateDraft!$B$1:$O$5859,2,FALSE)</f>
        <v>33702</v>
      </c>
      <c r="E488" s="86" t="str">
        <f>VLOOKUP(TRIM(B488),BirthdateDraft!$B$1:$O$9859,3,FALSE)</f>
        <v>14/FA</v>
      </c>
      <c r="F488" s="52" t="str">
        <f>IF(ISERROR(VLOOKUP(TRIM(B488),ALL!$B$1:$T$1591,2,FALSE)),"",IF(ISERROR(VLOOKUP(TRIM(B488),ALL!$B$1:$T$1591,2,FALSE))," ",VLOOKUP(TRIM(B488),ALL!$B$1:$T$1591,2,FALSE)))</f>
        <v>ATN</v>
      </c>
      <c r="G488" s="52" t="str">
        <f>IF(ISBLANK(VLOOKUP(TRIM(B488),ALL!$B$1:$U$1591,4,FALSE)),"",IF(ISERROR(VLOOKUP(TRIM(B488),ALL!$B$1:$U$1591,4,FALSE))," ",VLOOKUP(TRIM(B488),ALL!$B$1:$U$1591,4,FALSE)))</f>
        <v/>
      </c>
      <c r="H488" s="52" t="str">
        <f>IF(ISBLANK(VLOOKUP(TRIM(B488),ALL!$B$1:$U$1591,5,FALSE)),"",IF(ISERROR(VLOOKUP(TRIM(B488),ALL!$B$1:$U$1591,5,FALSE))," ",VLOOKUP(TRIM(B488),ALL!$B$1:$U$1591,5,FALSE)))</f>
        <v/>
      </c>
      <c r="I488" s="52" t="str">
        <f>IF(ISBLANK(VLOOKUP(TRIM(B488),ALL!$B$1:$U$1591,6,FALSE)),"",IF(ISERROR(VLOOKUP(TRIM(B488),ALL!$B$1:$U$1591,6,FALSE))," ", VLOOKUP(TRIM(B488),ALL!$B$1:$U$1591,6,FALSE)))</f>
        <v/>
      </c>
      <c r="J488" s="52" t="str">
        <f>IF(ISBLANK(VLOOKUP(TRIM(B488),ALL!$B$1:$U$1591,7,FALSE)),"",IF(ISERROR(VLOOKUP(TRIM(B488),ALL!$B$1:$U$1591,7,FALSE))," ",VLOOKUP(TRIM(B488),ALL!$B$1:$U$1591,7,FALSE)))</f>
        <v/>
      </c>
      <c r="K488" s="52">
        <f>IF(ISBLANK(VLOOKUP(TRIM(B488),ALL!$B$1:$U$1591,8,FALSE)),"",IF(ISERROR(VLOOKUP(TRIM(B488),ALL!$B$1:$U$1591,8,FALSE))," ",VLOOKUP(TRIM(B488),ALL!$B$1:$U$1591,8,FALSE)))</f>
        <v>4</v>
      </c>
      <c r="L488" s="52" t="str">
        <f>IF(ISBLANK(VLOOKUP(TRIM(B488),ALL!$B$1:$U$1591,9,FALSE)),"",IF(ISERROR(VLOOKUP(TRIM(B488),ALL!$B$1:$U$1591,9,FALSE))," ",VLOOKUP(TRIM(B488),ALL!$B$1:$U$1591,9,FALSE)))</f>
        <v/>
      </c>
      <c r="M488" s="52">
        <f>IF(ISBLANK(VLOOKUP(TRIM(B488),ALL!$B$1:$U$1591,10,FALSE)),"",IF(ISERROR(VLOOKUP(TRIM(B488),ALL!$B$1:$U$1591,10,FALSE))," ",VLOOKUP(TRIM(B488),ALL!$B$1:$U$1591,10,FALSE)))</f>
        <v>0</v>
      </c>
      <c r="N488"/>
      <c r="O488"/>
      <c r="P488"/>
      <c r="Q488"/>
      <c r="R488"/>
      <c r="S488"/>
      <c r="AA488"/>
      <c r="AB488"/>
    </row>
    <row r="489" spans="1:28">
      <c r="A489" s="52"/>
      <c r="B489" s="215"/>
      <c r="C489" s="11"/>
      <c r="D489" s="85"/>
      <c r="E489" s="86"/>
      <c r="F489" s="52"/>
      <c r="G489" s="52"/>
      <c r="H489" s="52"/>
      <c r="I489" s="52"/>
      <c r="J489" s="52"/>
      <c r="K489" s="52"/>
      <c r="L489" s="52"/>
      <c r="M489" s="52"/>
      <c r="N489"/>
      <c r="O489"/>
      <c r="P489"/>
      <c r="Q489"/>
      <c r="R489"/>
      <c r="S489"/>
      <c r="AA489"/>
      <c r="AB489"/>
    </row>
    <row r="490" spans="1:28">
      <c r="A490" s="52" t="str">
        <f>IF(ISERROR(VLOOKUP(TRIM(B490),ALL!$B$1:$T$1591,3,FALSE)),"(unc)",VLOOKUP(TRIM(B490),ALL!$B$1:$T$1591,3,FALSE))</f>
        <v>WR</v>
      </c>
      <c r="B490" s="215" t="s">
        <v>4654</v>
      </c>
      <c r="C490" s="11" t="s">
        <v>4905</v>
      </c>
      <c r="D490" s="85">
        <f>VLOOKUP(TRIM(B490),BirthdateDraft!$B$1:$O$5859,2,FALSE)</f>
        <v>34205</v>
      </c>
      <c r="E490" s="86" t="str">
        <f>VLOOKUP(TRIM(B490),BirthdateDraft!$B$1:$O$9859,3,FALSE)</f>
        <v>14/2</v>
      </c>
      <c r="F490" s="52" t="str">
        <f>IF(ISERROR(VLOOKUP(TRIM(B490),ALL!$B$1:$T$1591,2,FALSE)),"",IF(ISERROR(VLOOKUP(TRIM(B490),ALL!$B$1:$T$1591,2,FALSE))," ",VLOOKUP(TRIM(B490),ALL!$B$1:$T$1591,2,FALSE)))</f>
        <v>CHN</v>
      </c>
      <c r="G490" s="52" t="str">
        <f>IF(ISBLANK(VLOOKUP(TRIM(B490),ALL!$B$1:$U$1591,4,FALSE)),"",IF(ISERROR(VLOOKUP(TRIM(B490),ALL!$B$1:$U$1591,4,FALSE))," ",VLOOKUP(TRIM(B490),ALL!$B$1:$U$1591,4,FALSE)))</f>
        <v/>
      </c>
      <c r="H490" s="52" t="str">
        <f>IF(ISBLANK(VLOOKUP(TRIM(B490),ALL!$B$1:$U$1591,5,FALSE)),"",IF(ISERROR(VLOOKUP(TRIM(B490),ALL!$B$1:$U$1591,5,FALSE))," ",VLOOKUP(TRIM(B490),ALL!$B$1:$U$1591,5,FALSE)))</f>
        <v/>
      </c>
      <c r="I490" s="52" t="str">
        <f>IF(ISBLANK(VLOOKUP(TRIM(B490),ALL!$B$1:$U$1591,6,FALSE)),"",IF(ISERROR(VLOOKUP(TRIM(B490),ALL!$B$1:$U$1591,6,FALSE))," ", VLOOKUP(TRIM(B490),ALL!$B$1:$U$1591,6,FALSE)))</f>
        <v/>
      </c>
      <c r="J490" s="52" t="str">
        <f>IF(ISBLANK(VLOOKUP(TRIM(B490),ALL!$B$1:$U$1591,7,FALSE)),"",IF(ISERROR(VLOOKUP(TRIM(B490),ALL!$B$1:$U$1591,7,FALSE))," ",VLOOKUP(TRIM(B490),ALL!$B$1:$U$1591,7,FALSE)))</f>
        <v/>
      </c>
      <c r="K490" s="52" t="str">
        <f>IF(ISBLANK(VLOOKUP(TRIM(B490),ALL!$B$1:$U$1591,8,FALSE)),"",IF(ISERROR(VLOOKUP(TRIM(B490),ALL!$B$1:$U$1591,8,FALSE))," ",VLOOKUP(TRIM(B490),ALL!$B$1:$U$1591,8,FALSE)))</f>
        <v/>
      </c>
      <c r="L490" s="52" t="str">
        <f>IF(ISBLANK(VLOOKUP(TRIM(B490),ALL!$B$1:$U$1591,9,FALSE)),"",IF(ISERROR(VLOOKUP(TRIM(B490),ALL!$B$1:$U$1591,9,FALSE))," ",VLOOKUP(TRIM(B490),ALL!$B$1:$U$1591,9,FALSE)))</f>
        <v/>
      </c>
      <c r="M490" s="52" t="str">
        <f>IF(ISBLANK(VLOOKUP(TRIM(B490),ALL!$B$1:$U$1591,10,FALSE)),"",IF(ISERROR(VLOOKUP(TRIM(B490),ALL!$B$1:$U$1591,10,FALSE))," ",VLOOKUP(TRIM(B490),ALL!$B$1:$U$1591,10,FALSE)))</f>
        <v/>
      </c>
      <c r="N490"/>
      <c r="O490"/>
      <c r="P490"/>
      <c r="Q490"/>
      <c r="R490"/>
      <c r="S490"/>
      <c r="AA490"/>
      <c r="AB490"/>
    </row>
    <row r="491" spans="1:28">
      <c r="A491" s="52" t="str">
        <f>IF(ISERROR(VLOOKUP(TRIM(B491),ALL!$B$1:$T$1591,3,FALSE)),"(unc)",VLOOKUP(TRIM(B491),ALL!$B$1:$T$1591,3,FALSE))</f>
        <v>WR</v>
      </c>
      <c r="B491" s="215" t="s">
        <v>2079</v>
      </c>
      <c r="C491" s="11" t="s">
        <v>4905</v>
      </c>
      <c r="D491" s="85">
        <f>VLOOKUP(TRIM(B491),BirthdateDraft!$B$1:$O$5859,2,FALSE)</f>
        <v>31853</v>
      </c>
      <c r="E491" s="86" t="str">
        <f>VLOOKUP(TRIM(B491),BirthdateDraft!$B$1:$O$9859,3,FALSE)</f>
        <v>10/3</v>
      </c>
      <c r="F491" s="52" t="str">
        <f>IF(ISERROR(VLOOKUP(TRIM(B491),ALL!$B$1:$T$1591,2,FALSE)),"",IF(ISERROR(VLOOKUP(TRIM(B491),ALL!$B$1:$T$1591,2,FALSE))," ",VLOOKUP(TRIM(B491),ALL!$B$1:$T$1591,2,FALSE)))</f>
        <v>SFN</v>
      </c>
      <c r="G491" s="52" t="str">
        <f>IF(ISBLANK(VLOOKUP(TRIM(B491),ALL!$B$1:$U$1591,4,FALSE)),"",IF(ISERROR(VLOOKUP(TRIM(B491),ALL!$B$1:$U$1591,4,FALSE))," ",VLOOKUP(TRIM(B491),ALL!$B$1:$U$1591,4,FALSE)))</f>
        <v/>
      </c>
      <c r="H491" s="52" t="str">
        <f>IF(ISBLANK(VLOOKUP(TRIM(B491),ALL!$B$1:$U$1591,5,FALSE)),"",IF(ISERROR(VLOOKUP(TRIM(B491),ALL!$B$1:$U$1591,5,FALSE))," ",VLOOKUP(TRIM(B491),ALL!$B$1:$U$1591,5,FALSE)))</f>
        <v/>
      </c>
      <c r="I491" s="52" t="str">
        <f>IF(ISBLANK(VLOOKUP(TRIM(B491),ALL!$B$1:$U$1591,6,FALSE)),"",IF(ISERROR(VLOOKUP(TRIM(B491),ALL!$B$1:$U$1591,6,FALSE))," ", VLOOKUP(TRIM(B491),ALL!$B$1:$U$1591,6,FALSE)))</f>
        <v/>
      </c>
      <c r="J491" s="52" t="str">
        <f>IF(ISBLANK(VLOOKUP(TRIM(B491),ALL!$B$1:$U$1591,7,FALSE)),"",IF(ISERROR(VLOOKUP(TRIM(B491),ALL!$B$1:$U$1591,7,FALSE))," ",VLOOKUP(TRIM(B491),ALL!$B$1:$U$1591,7,FALSE)))</f>
        <v/>
      </c>
      <c r="K491" s="52" t="str">
        <f>IF(ISBLANK(VLOOKUP(TRIM(B491),ALL!$B$1:$U$1591,8,FALSE)),"",IF(ISERROR(VLOOKUP(TRIM(B491),ALL!$B$1:$U$1591,8,FALSE))," ",VLOOKUP(TRIM(B491),ALL!$B$1:$U$1591,8,FALSE)))</f>
        <v/>
      </c>
      <c r="L491" s="52" t="str">
        <f>IF(ISBLANK(VLOOKUP(TRIM(B491),ALL!$B$1:$U$1591,9,FALSE)),"",IF(ISERROR(VLOOKUP(TRIM(B491),ALL!$B$1:$U$1591,9,FALSE))," ",VLOOKUP(TRIM(B491),ALL!$B$1:$U$1591,9,FALSE)))</f>
        <v/>
      </c>
      <c r="M491" s="52" t="str">
        <f>IF(ISBLANK(VLOOKUP(TRIM(B491),ALL!$B$1:$U$1591,10,FALSE)),"",IF(ISERROR(VLOOKUP(TRIM(B491),ALL!$B$1:$U$1591,10,FALSE))," ",VLOOKUP(TRIM(B491),ALL!$B$1:$U$1591,10,FALSE)))</f>
        <v/>
      </c>
      <c r="N491"/>
      <c r="O491"/>
      <c r="P491"/>
      <c r="Q491"/>
      <c r="R491"/>
      <c r="S491"/>
      <c r="AA491"/>
      <c r="AB491"/>
    </row>
    <row r="492" spans="1:28">
      <c r="A492" s="52" t="str">
        <f>IF(ISERROR(VLOOKUP(TRIM(B492),ALL!$B$1:$T$1591,3,FALSE)),"(unc)",VLOOKUP(TRIM(B492),ALL!$B$1:$T$1591,3,FALSE))</f>
        <v>WR</v>
      </c>
      <c r="B492" s="215" t="s">
        <v>4155</v>
      </c>
      <c r="C492" s="11" t="s">
        <v>4905</v>
      </c>
      <c r="D492" s="85">
        <f>VLOOKUP(TRIM(B492),BirthdateDraft!$B$1:$O$5859,2,FALSE)</f>
        <v>33716</v>
      </c>
      <c r="E492" s="86" t="str">
        <f>VLOOKUP(TRIM(B492),BirthdateDraft!$B$1:$O$9859,3,FALSE)</f>
        <v>13/5</v>
      </c>
      <c r="F492" s="52" t="str">
        <f>IF(ISERROR(VLOOKUP(TRIM(B492),ALL!$B$1:$T$1591,2,FALSE)),"",IF(ISERROR(VLOOKUP(TRIM(B492),ALL!$B$1:$T$1591,2,FALSE))," ",VLOOKUP(TRIM(B492),ALL!$B$1:$T$1591,2,FALSE)))</f>
        <v>HOA</v>
      </c>
      <c r="G492" s="52" t="str">
        <f>IF(ISBLANK(VLOOKUP(TRIM(B492),ALL!$B$1:$U$1591,4,FALSE)),"",IF(ISERROR(VLOOKUP(TRIM(B492),ALL!$B$1:$U$1591,4,FALSE))," ",VLOOKUP(TRIM(B492),ALL!$B$1:$U$1591,4,FALSE)))</f>
        <v/>
      </c>
      <c r="H492" s="52" t="str">
        <f>IF(ISBLANK(VLOOKUP(TRIM(B492),ALL!$B$1:$U$1591,5,FALSE)),"",IF(ISERROR(VLOOKUP(TRIM(B492),ALL!$B$1:$U$1591,5,FALSE))," ",VLOOKUP(TRIM(B492),ALL!$B$1:$U$1591,5,FALSE)))</f>
        <v/>
      </c>
      <c r="I492" s="52" t="str">
        <f>IF(ISBLANK(VLOOKUP(TRIM(B492),ALL!$B$1:$U$1591,6,FALSE)),"",IF(ISERROR(VLOOKUP(TRIM(B492),ALL!$B$1:$U$1591,6,FALSE))," ", VLOOKUP(TRIM(B492),ALL!$B$1:$U$1591,6,FALSE)))</f>
        <v/>
      </c>
      <c r="J492" s="52" t="str">
        <f>IF(ISBLANK(VLOOKUP(TRIM(B492),ALL!$B$1:$U$1591,7,FALSE)),"",IF(ISERROR(VLOOKUP(TRIM(B492),ALL!$B$1:$U$1591,7,FALSE))," ",VLOOKUP(TRIM(B492),ALL!$B$1:$U$1591,7,FALSE)))</f>
        <v/>
      </c>
      <c r="K492" s="52" t="str">
        <f>IF(ISBLANK(VLOOKUP(TRIM(B492),ALL!$B$1:$U$1591,8,FALSE)),"",IF(ISERROR(VLOOKUP(TRIM(B492),ALL!$B$1:$U$1591,8,FALSE))," ",VLOOKUP(TRIM(B492),ALL!$B$1:$U$1591,8,FALSE)))</f>
        <v/>
      </c>
      <c r="L492" s="52" t="str">
        <f>IF(ISBLANK(VLOOKUP(TRIM(B492),ALL!$B$1:$U$1591,9,FALSE)),"",IF(ISERROR(VLOOKUP(TRIM(B492),ALL!$B$1:$U$1591,9,FALSE))," ",VLOOKUP(TRIM(B492),ALL!$B$1:$U$1591,9,FALSE)))</f>
        <v/>
      </c>
      <c r="M492" s="52" t="str">
        <f>IF(ISBLANK(VLOOKUP(TRIM(B492),ALL!$B$1:$U$1591,10,FALSE)),"",IF(ISERROR(VLOOKUP(TRIM(B492),ALL!$B$1:$U$1591,10,FALSE))," ",VLOOKUP(TRIM(B492),ALL!$B$1:$U$1591,10,FALSE)))</f>
        <v/>
      </c>
      <c r="N492"/>
      <c r="O492"/>
      <c r="P492"/>
      <c r="Q492"/>
      <c r="R492"/>
      <c r="S492"/>
      <c r="AA492"/>
      <c r="AB492"/>
    </row>
    <row r="493" spans="1:28">
      <c r="A493" s="52" t="str">
        <f>IF(ISERROR(VLOOKUP(TRIM(B493),ALL!$B$1:$T$1591,3,FALSE)),"(unc)",VLOOKUP(TRIM(B493),ALL!$B$1:$T$1591,3,FALSE))</f>
        <v>WR</v>
      </c>
      <c r="B493" s="215" t="s">
        <v>5319</v>
      </c>
      <c r="C493" s="11" t="s">
        <v>4905</v>
      </c>
      <c r="D493" s="85">
        <f>VLOOKUP(TRIM(B493),BirthdateDraft!$B$1:$O$5859,2,FALSE)</f>
        <v>34113</v>
      </c>
      <c r="E493" s="86" t="str">
        <f>VLOOKUP(TRIM(B493),BirthdateDraft!$B$1:$O$9859,3,FALSE)</f>
        <v>15/1 (20)</v>
      </c>
      <c r="F493" s="52" t="str">
        <f>IF(ISERROR(VLOOKUP(TRIM(B493),ALL!$B$1:$T$1591,2,FALSE)),"",IF(ISERROR(VLOOKUP(TRIM(B493),ALL!$B$1:$T$1591,2,FALSE))," ",VLOOKUP(TRIM(B493),ALL!$B$1:$T$1591,2,FALSE)))</f>
        <v>PHN</v>
      </c>
      <c r="G493" s="52" t="str">
        <f>IF(ISBLANK(VLOOKUP(TRIM(B493),ALL!$B$1:$U$1591,4,FALSE)),"",IF(ISERROR(VLOOKUP(TRIM(B493),ALL!$B$1:$U$1591,4,FALSE))," ",VLOOKUP(TRIM(B493),ALL!$B$1:$U$1591,4,FALSE)))</f>
        <v/>
      </c>
      <c r="H493" s="52" t="str">
        <f>IF(ISBLANK(VLOOKUP(TRIM(B493),ALL!$B$1:$U$1591,5,FALSE)),"",IF(ISERROR(VLOOKUP(TRIM(B493),ALL!$B$1:$U$1591,5,FALSE))," ",VLOOKUP(TRIM(B493),ALL!$B$1:$U$1591,5,FALSE)))</f>
        <v/>
      </c>
      <c r="I493" s="52" t="str">
        <f>IF(ISBLANK(VLOOKUP(TRIM(B493),ALL!$B$1:$U$1591,6,FALSE)),"",IF(ISERROR(VLOOKUP(TRIM(B493),ALL!$B$1:$U$1591,6,FALSE))," ", VLOOKUP(TRIM(B493),ALL!$B$1:$U$1591,6,FALSE)))</f>
        <v/>
      </c>
      <c r="J493" s="52" t="str">
        <f>IF(ISBLANK(VLOOKUP(TRIM(B493),ALL!$B$1:$U$1591,7,FALSE)),"",IF(ISERROR(VLOOKUP(TRIM(B493),ALL!$B$1:$U$1591,7,FALSE))," ",VLOOKUP(TRIM(B493),ALL!$B$1:$U$1591,7,FALSE)))</f>
        <v/>
      </c>
      <c r="K493" s="52" t="str">
        <f>IF(ISBLANK(VLOOKUP(TRIM(B493),ALL!$B$1:$U$1591,8,FALSE)),"",IF(ISERROR(VLOOKUP(TRIM(B493),ALL!$B$1:$U$1591,8,FALSE))," ",VLOOKUP(TRIM(B493),ALL!$B$1:$U$1591,8,FALSE)))</f>
        <v/>
      </c>
      <c r="L493" s="52" t="str">
        <f>IF(ISBLANK(VLOOKUP(TRIM(B493),ALL!$B$1:$U$1591,9,FALSE)),"",IF(ISERROR(VLOOKUP(TRIM(B493),ALL!$B$1:$U$1591,9,FALSE))," ",VLOOKUP(TRIM(B493),ALL!$B$1:$U$1591,9,FALSE)))</f>
        <v/>
      </c>
      <c r="M493" s="52" t="str">
        <f>IF(ISBLANK(VLOOKUP(TRIM(B493),ALL!$B$1:$U$1591,10,FALSE)),"",IF(ISERROR(VLOOKUP(TRIM(B493),ALL!$B$1:$U$1591,10,FALSE))," ",VLOOKUP(TRIM(B493),ALL!$B$1:$U$1591,10,FALSE)))</f>
        <v/>
      </c>
      <c r="N493"/>
      <c r="O493"/>
      <c r="P493"/>
      <c r="Q493"/>
      <c r="R493"/>
      <c r="S493"/>
      <c r="AA493"/>
      <c r="AB493"/>
    </row>
    <row r="494" spans="1:28">
      <c r="A494" s="52" t="str">
        <f>IF(ISERROR(VLOOKUP(TRIM(B494),ALL!$B$1:$T$1591,3,FALSE)),"(unc)",VLOOKUP(TRIM(B494),ALL!$B$1:$T$1591,3,FALSE))</f>
        <v>WR HB KOR</v>
      </c>
      <c r="B494" s="215" t="s">
        <v>3865</v>
      </c>
      <c r="C494" s="11" t="s">
        <v>4905</v>
      </c>
      <c r="D494" s="85">
        <f>VLOOKUP(TRIM(B494),BirthdateDraft!$B$1:$O$5859,2,FALSE)</f>
        <v>33314</v>
      </c>
      <c r="E494" s="86" t="str">
        <f>VLOOKUP(TRIM(B494),BirthdateDraft!$B$1:$O$9859,3,FALSE)</f>
        <v>13/1 (29)</v>
      </c>
      <c r="F494" s="52" t="str">
        <f>IF(ISERROR(VLOOKUP(TRIM(B494),ALL!$B$1:$T$1591,2,FALSE)),"",IF(ISERROR(VLOOKUP(TRIM(B494),ALL!$B$1:$T$1591,2,FALSE))," ",VLOOKUP(TRIM(B494),ALL!$B$1:$T$1591,2,FALSE)))</f>
        <v>CHN</v>
      </c>
      <c r="G494" s="52" t="str">
        <f>IF(ISBLANK(VLOOKUP(TRIM(B494),ALL!$B$1:$U$1591,4,FALSE)),"",IF(ISERROR(VLOOKUP(TRIM(B494),ALL!$B$1:$U$1591,4,FALSE))," ",VLOOKUP(TRIM(B494),ALL!$B$1:$U$1591,4,FALSE)))</f>
        <v/>
      </c>
      <c r="H494" s="52" t="str">
        <f>IF(ISBLANK(VLOOKUP(TRIM(B494),ALL!$B$1:$U$1591,5,FALSE)),"",IF(ISERROR(VLOOKUP(TRIM(B494),ALL!$B$1:$U$1591,5,FALSE))," ",VLOOKUP(TRIM(B494),ALL!$B$1:$U$1591,5,FALSE)))</f>
        <v/>
      </c>
      <c r="I494" s="52" t="str">
        <f>IF(ISBLANK(VLOOKUP(TRIM(B494),ALL!$B$1:$U$1591,6,FALSE)),"",IF(ISERROR(VLOOKUP(TRIM(B494),ALL!$B$1:$U$1591,6,FALSE))," ", VLOOKUP(TRIM(B494),ALL!$B$1:$U$1591,6,FALSE)))</f>
        <v/>
      </c>
      <c r="J494" s="52" t="str">
        <f>IF(ISBLANK(VLOOKUP(TRIM(B494),ALL!$B$1:$U$1591,7,FALSE)),"",IF(ISERROR(VLOOKUP(TRIM(B494),ALL!$B$1:$U$1591,7,FALSE))," ",VLOOKUP(TRIM(B494),ALL!$B$1:$U$1591,7,FALSE)))</f>
        <v/>
      </c>
      <c r="K494" s="52">
        <f>IF(ISBLANK(VLOOKUP(TRIM(B494),ALL!$B$1:$U$1591,8,FALSE)),"",IF(ISERROR(VLOOKUP(TRIM(B494),ALL!$B$1:$U$1591,8,FALSE))," ",VLOOKUP(TRIM(B494),ALL!$B$1:$U$1591,8,FALSE)))</f>
        <v>0</v>
      </c>
      <c r="L494" s="52" t="str">
        <f>IF(ISBLANK(VLOOKUP(TRIM(B494),ALL!$B$1:$U$1591,9,FALSE)),"",IF(ISERROR(VLOOKUP(TRIM(B494),ALL!$B$1:$U$1591,9,FALSE))," ",VLOOKUP(TRIM(B494),ALL!$B$1:$U$1591,9,FALSE)))</f>
        <v/>
      </c>
      <c r="M494" s="52">
        <f>IF(ISBLANK(VLOOKUP(TRIM(B494),ALL!$B$1:$U$1591,10,FALSE)),"",IF(ISERROR(VLOOKUP(TRIM(B494),ALL!$B$1:$U$1591,10,FALSE))," ",VLOOKUP(TRIM(B494),ALL!$B$1:$U$1591,10,FALSE)))</f>
        <v>0</v>
      </c>
      <c r="N494"/>
      <c r="O494"/>
      <c r="P494"/>
      <c r="Q494"/>
      <c r="R494"/>
      <c r="S494"/>
      <c r="AA494"/>
      <c r="AB494"/>
    </row>
    <row r="495" spans="1:28">
      <c r="A495" s="52" t="str">
        <f>IF(ISERROR(VLOOKUP(TRIM(B495),ALL!$B$1:$T$1591,3,FALSE)),"(unc)",VLOOKUP(TRIM(B495),ALL!$B$1:$T$1591,3,FALSE))</f>
        <v>WR</v>
      </c>
      <c r="B495" s="215" t="s">
        <v>6403</v>
      </c>
      <c r="C495" s="11" t="s">
        <v>4905</v>
      </c>
      <c r="D495" s="85">
        <f>VLOOKUP(TRIM(B495),BirthdateDraft!$B$1:$O$5859,2,FALSE)</f>
        <v>34864</v>
      </c>
      <c r="E495" s="86" t="str">
        <f>VLOOKUP(TRIM(B495),BirthdateDraft!$B$1:$O$9859,3,FALSE)</f>
        <v>16/1 (23)</v>
      </c>
      <c r="F495" s="52" t="str">
        <f>IF(ISERROR(VLOOKUP(TRIM(B495),ALL!$B$1:$T$1591,2,FALSE)),"",IF(ISERROR(VLOOKUP(TRIM(B495),ALL!$B$1:$T$1591,2,FALSE))," ",VLOOKUP(TRIM(B495),ALL!$B$1:$T$1591,2,FALSE)))</f>
        <v>MIN</v>
      </c>
      <c r="G495" s="52" t="str">
        <f>IF(ISBLANK(VLOOKUP(TRIM(B495),ALL!$B$1:$U$1591,4,FALSE)),"",IF(ISERROR(VLOOKUP(TRIM(B495),ALL!$B$1:$U$1591,4,FALSE))," ",VLOOKUP(TRIM(B495),ALL!$B$1:$U$1591,4,FALSE)))</f>
        <v/>
      </c>
      <c r="H495" s="52" t="str">
        <f>IF(ISBLANK(VLOOKUP(TRIM(B495),ALL!$B$1:$U$1591,5,FALSE)),"",IF(ISERROR(VLOOKUP(TRIM(B495),ALL!$B$1:$U$1591,5,FALSE))," ",VLOOKUP(TRIM(B495),ALL!$B$1:$U$1591,5,FALSE)))</f>
        <v/>
      </c>
      <c r="I495" s="52" t="str">
        <f>IF(ISBLANK(VLOOKUP(TRIM(B495),ALL!$B$1:$U$1591,6,FALSE)),"",IF(ISERROR(VLOOKUP(TRIM(B495),ALL!$B$1:$U$1591,6,FALSE))," ", VLOOKUP(TRIM(B495),ALL!$B$1:$U$1591,6,FALSE)))</f>
        <v/>
      </c>
      <c r="J495" s="52" t="str">
        <f>IF(ISBLANK(VLOOKUP(TRIM(B495),ALL!$B$1:$U$1591,7,FALSE)),"",IF(ISERROR(VLOOKUP(TRIM(B495),ALL!$B$1:$U$1591,7,FALSE))," ",VLOOKUP(TRIM(B495),ALL!$B$1:$U$1591,7,FALSE)))</f>
        <v/>
      </c>
      <c r="K495" s="52" t="str">
        <f>IF(ISBLANK(VLOOKUP(TRIM(B495),ALL!$B$1:$U$1591,8,FALSE)),"",IF(ISERROR(VLOOKUP(TRIM(B495),ALL!$B$1:$U$1591,8,FALSE))," ",VLOOKUP(TRIM(B495),ALL!$B$1:$U$1591,8,FALSE)))</f>
        <v/>
      </c>
      <c r="L495" s="52" t="str">
        <f>IF(ISBLANK(VLOOKUP(TRIM(B495),ALL!$B$1:$U$1591,9,FALSE)),"",IF(ISERROR(VLOOKUP(TRIM(B495),ALL!$B$1:$U$1591,9,FALSE))," ",VLOOKUP(TRIM(B495),ALL!$B$1:$U$1591,9,FALSE)))</f>
        <v/>
      </c>
      <c r="M495" s="52" t="str">
        <f>IF(ISBLANK(VLOOKUP(TRIM(B495),ALL!$B$1:$U$1591,10,FALSE)),"",IF(ISERROR(VLOOKUP(TRIM(B495),ALL!$B$1:$U$1591,10,FALSE))," ",VLOOKUP(TRIM(B495),ALL!$B$1:$U$1591,10,FALSE)))</f>
        <v/>
      </c>
      <c r="N495"/>
      <c r="O495"/>
      <c r="P495"/>
      <c r="Q495"/>
      <c r="R495"/>
      <c r="S495"/>
      <c r="AA495"/>
      <c r="AB495"/>
    </row>
    <row r="496" spans="1:28">
      <c r="A496" s="52" t="str">
        <f>IF(ISERROR(VLOOKUP(TRIM(B496),ALL!$B$1:$T$1591,3,FALSE)),"(unc)",VLOOKUP(TRIM(B496),ALL!$B$1:$T$1591,3,FALSE))</f>
        <v>BB TE</v>
      </c>
      <c r="B496" s="215" t="s">
        <v>6949</v>
      </c>
      <c r="C496" s="11" t="s">
        <v>4905</v>
      </c>
      <c r="D496" s="85">
        <f>VLOOKUP(TRIM(B496),BirthdateDraft!$B$1:$O$5859,2,FALSE)</f>
        <v>34975</v>
      </c>
      <c r="E496" s="86" t="str">
        <f>VLOOKUP(TRIM(B496),BirthdateDraft!$B$1:$O$9859,3,FALSE)</f>
        <v>18/2</v>
      </c>
      <c r="F496" s="52" t="str">
        <f>IF(ISERROR(VLOOKUP(TRIM(B496),ALL!$B$1:$T$1591,2,FALSE)),"",IF(ISERROR(VLOOKUP(TRIM(B496),ALL!$B$1:$T$1591,2,FALSE))," ",VLOOKUP(TRIM(B496),ALL!$B$1:$T$1591,2,FALSE)))</f>
        <v>MIA</v>
      </c>
      <c r="G496" s="52" t="str">
        <f>IF(ISBLANK(VLOOKUP(TRIM(B496),ALL!$B$1:$U$1591,4,FALSE)),"",IF(ISERROR(VLOOKUP(TRIM(B496),ALL!$B$1:$U$1591,4,FALSE))," ",VLOOKUP(TRIM(B496),ALL!$B$1:$U$1591,4,FALSE)))</f>
        <v/>
      </c>
      <c r="H496" s="52" t="str">
        <f>IF(ISBLANK(VLOOKUP(TRIM(B496),ALL!$B$1:$U$1591,5,FALSE)),"",IF(ISERROR(VLOOKUP(TRIM(B496),ALL!$B$1:$U$1591,5,FALSE))," ",VLOOKUP(TRIM(B496),ALL!$B$1:$U$1591,5,FALSE)))</f>
        <v/>
      </c>
      <c r="I496" s="52" t="str">
        <f>IF(ISBLANK(VLOOKUP(TRIM(B496),ALL!$B$1:$U$1591,6,FALSE)),"",IF(ISERROR(VLOOKUP(TRIM(B496),ALL!$B$1:$U$1591,6,FALSE))," ", VLOOKUP(TRIM(B496),ALL!$B$1:$U$1591,6,FALSE)))</f>
        <v/>
      </c>
      <c r="J496" s="52" t="str">
        <f>IF(ISBLANK(VLOOKUP(TRIM(B496),ALL!$B$1:$U$1591,7,FALSE)),"",IF(ISERROR(VLOOKUP(TRIM(B496),ALL!$B$1:$U$1591,7,FALSE))," ",VLOOKUP(TRIM(B496),ALL!$B$1:$U$1591,7,FALSE)))</f>
        <v/>
      </c>
      <c r="K496" s="52" t="str">
        <f>IF(ISBLANK(VLOOKUP(TRIM(B496),ALL!$B$1:$U$1591,8,FALSE)),"",IF(ISERROR(VLOOKUP(TRIM(B496),ALL!$B$1:$U$1591,8,FALSE))," ",VLOOKUP(TRIM(B496),ALL!$B$1:$U$1591,8,FALSE)))</f>
        <v/>
      </c>
      <c r="L496" s="52" t="str">
        <f>IF(ISBLANK(VLOOKUP(TRIM(B496),ALL!$B$1:$U$1591,9,FALSE)),"",IF(ISERROR(VLOOKUP(TRIM(B496),ALL!$B$1:$U$1591,9,FALSE))," ",VLOOKUP(TRIM(B496),ALL!$B$1:$U$1591,9,FALSE)))</f>
        <v/>
      </c>
      <c r="M496" s="52" t="str">
        <f>IF(ISBLANK(VLOOKUP(TRIM(B496),ALL!$B$1:$U$1591,10,FALSE)),"",IF(ISERROR(VLOOKUP(TRIM(B496),ALL!$B$1:$U$1591,10,FALSE))," ",VLOOKUP(TRIM(B496),ALL!$B$1:$U$1591,10,FALSE)))</f>
        <v/>
      </c>
      <c r="N496"/>
      <c r="O496"/>
      <c r="P496"/>
      <c r="Q496"/>
      <c r="R496"/>
      <c r="S496"/>
      <c r="AA496"/>
      <c r="AB496"/>
    </row>
    <row r="497" spans="1:46">
      <c r="A497" s="52" t="str">
        <f>IF(ISERROR(VLOOKUP(TRIM(B497),ALL!$B$1:$T$1591,3,FALSE)),"(unc)",VLOOKUP(TRIM(B497),ALL!$B$1:$T$1591,3,FALSE))</f>
        <v>TE</v>
      </c>
      <c r="B497" s="215" t="s">
        <v>5251</v>
      </c>
      <c r="C497" s="11" t="s">
        <v>4905</v>
      </c>
      <c r="D497" s="85">
        <f>VLOOKUP(TRIM(B497),BirthdateDraft!$B$1:$O$5859,2,FALSE)</f>
        <v>33540</v>
      </c>
      <c r="E497" s="86" t="str">
        <f>VLOOKUP(TRIM(B497),BirthdateDraft!$B$1:$O$9859,3,FALSE)</f>
        <v>14/FA</v>
      </c>
      <c r="F497" s="52" t="str">
        <f>IF(ISERROR(VLOOKUP(TRIM(B497),ALL!$B$1:$T$1591,2,FALSE)),"",IF(ISERROR(VLOOKUP(TRIM(B497),ALL!$B$1:$T$1591,2,FALSE))," ",VLOOKUP(TRIM(B497),ALL!$B$1:$T$1591,2,FALSE)))</f>
        <v>CHN</v>
      </c>
      <c r="G497" s="52" t="str">
        <f>IF(ISBLANK(VLOOKUP(TRIM(B497),ALL!$B$1:$U$1591,4,FALSE)),"",IF(ISERROR(VLOOKUP(TRIM(B497),ALL!$B$1:$U$1591,4,FALSE))," ",VLOOKUP(TRIM(B497),ALL!$B$1:$U$1591,4,FALSE)))</f>
        <v/>
      </c>
      <c r="H497" s="52" t="str">
        <f>IF(ISBLANK(VLOOKUP(TRIM(B497),ALL!$B$1:$U$1591,5,FALSE)),"",IF(ISERROR(VLOOKUP(TRIM(B497),ALL!$B$1:$U$1591,5,FALSE))," ",VLOOKUP(TRIM(B497),ALL!$B$1:$U$1591,5,FALSE)))</f>
        <v/>
      </c>
      <c r="I497" s="52" t="str">
        <f>IF(ISBLANK(VLOOKUP(TRIM(B497),ALL!$B$1:$U$1591,6,FALSE)),"",IF(ISERROR(VLOOKUP(TRIM(B497),ALL!$B$1:$U$1591,6,FALSE))," ", VLOOKUP(TRIM(B497),ALL!$B$1:$U$1591,6,FALSE)))</f>
        <v/>
      </c>
      <c r="J497" s="52" t="str">
        <f>IF(ISBLANK(VLOOKUP(TRIM(B497),ALL!$B$1:$U$1591,7,FALSE)),"",IF(ISERROR(VLOOKUP(TRIM(B497),ALL!$B$1:$U$1591,7,FALSE))," ",VLOOKUP(TRIM(B497),ALL!$B$1:$U$1591,7,FALSE)))</f>
        <v/>
      </c>
      <c r="K497" s="52">
        <f>IF(ISBLANK(VLOOKUP(TRIM(B497),ALL!$B$1:$U$1591,8,FALSE)),"",IF(ISERROR(VLOOKUP(TRIM(B497),ALL!$B$1:$U$1591,8,FALSE))," ",VLOOKUP(TRIM(B497),ALL!$B$1:$U$1591,8,FALSE)))</f>
        <v>4</v>
      </c>
      <c r="L497" s="52" t="str">
        <f>IF(ISBLANK(VLOOKUP(TRIM(B497),ALL!$B$1:$U$1591,9,FALSE)),"",IF(ISERROR(VLOOKUP(TRIM(B497),ALL!$B$1:$U$1591,9,FALSE))," ",VLOOKUP(TRIM(B497),ALL!$B$1:$U$1591,9,FALSE)))</f>
        <v/>
      </c>
      <c r="M497" s="52">
        <f>IF(ISBLANK(VLOOKUP(TRIM(B497),ALL!$B$1:$U$1591,10,FALSE)),"",IF(ISERROR(VLOOKUP(TRIM(B497),ALL!$B$1:$U$1591,10,FALSE))," ",VLOOKUP(TRIM(B497),ALL!$B$1:$U$1591,10,FALSE)))</f>
        <v>0</v>
      </c>
      <c r="N497"/>
      <c r="O497"/>
      <c r="P497"/>
      <c r="Q497"/>
      <c r="R497"/>
      <c r="S497"/>
      <c r="AA497"/>
      <c r="AB497"/>
    </row>
    <row r="499" spans="1:46">
      <c r="A499" s="52"/>
      <c r="B499" s="215"/>
      <c r="C499" s="11"/>
      <c r="D499" s="85"/>
      <c r="E499" s="86"/>
      <c r="F499" s="52"/>
      <c r="G499" s="52"/>
      <c r="H499" s="52"/>
      <c r="I499" s="52"/>
      <c r="J499" s="52"/>
      <c r="K499" s="52"/>
      <c r="L499" s="52"/>
      <c r="M499" s="52"/>
      <c r="N499"/>
      <c r="O499"/>
      <c r="P499"/>
      <c r="Q499"/>
      <c r="R499"/>
      <c r="S499"/>
      <c r="AA499"/>
      <c r="AB499"/>
    </row>
    <row r="500" spans="1:46">
      <c r="A500" s="52" t="str">
        <f>IF(ISERROR(VLOOKUP(TRIM(B500),ALL!$B$1:$T$1591,3,FALSE)),"(unc)",VLOOKUP(TRIM(B500),ALL!$B$1:$T$1591,3,FALSE))</f>
        <v>LOT @</v>
      </c>
      <c r="B500" s="215" t="s">
        <v>2393</v>
      </c>
      <c r="C500" s="11" t="s">
        <v>4905</v>
      </c>
      <c r="D500" s="85">
        <f>VLOOKUP(TRIM(B500),BirthdateDraft!$B$1:$O$5859,2,FALSE)</f>
        <v>29973</v>
      </c>
      <c r="E500" s="86" t="str">
        <f>VLOOKUP(TRIM(B500),BirthdateDraft!$B$1:$O$9859,3,FALSE)</f>
        <v>04/FA</v>
      </c>
      <c r="F500" s="52" t="str">
        <f>IF(ISERROR(VLOOKUP(TRIM(B500),ALL!$B$1:$T$1591,2,FALSE)),"",IF(ISERROR(VLOOKUP(TRIM(B500),ALL!$B$1:$T$1591,2,FALSE))," ",VLOOKUP(TRIM(B500),ALL!$B$1:$T$1591,2,FALSE)))</f>
        <v>PHN</v>
      </c>
      <c r="G500" s="52" t="str">
        <f>IF(ISBLANK(VLOOKUP(TRIM(B500),ALL!$B$1:$U$1591,4,FALSE)),"",IF(ISERROR(VLOOKUP(TRIM(B500),ALL!$B$1:$U$1591,4,FALSE))," ",VLOOKUP(TRIM(B500),ALL!$B$1:$U$1591,4,FALSE)))</f>
        <v/>
      </c>
      <c r="H500" s="52" t="str">
        <f>IF(ISBLANK(VLOOKUP(TRIM(B500),ALL!$B$1:$U$1591,5,FALSE)),"",IF(ISERROR(VLOOKUP(TRIM(B500),ALL!$B$1:$U$1591,5,FALSE))," ",VLOOKUP(TRIM(B500),ALL!$B$1:$U$1591,5,FALSE)))</f>
        <v/>
      </c>
      <c r="I500" s="52" t="str">
        <f>IF(ISBLANK(VLOOKUP(TRIM(B500),ALL!$B$1:$U$1591,6,FALSE)),"",IF(ISERROR(VLOOKUP(TRIM(B500),ALL!$B$1:$U$1591,6,FALSE))," ", VLOOKUP(TRIM(B500),ALL!$B$1:$U$1591,6,FALSE)))</f>
        <v/>
      </c>
      <c r="J500" s="52" t="str">
        <f>IF(ISBLANK(VLOOKUP(TRIM(B500),ALL!$B$1:$U$1591,7,FALSE)),"",IF(ISERROR(VLOOKUP(TRIM(B500),ALL!$B$1:$U$1591,7,FALSE))," ",VLOOKUP(TRIM(B500),ALL!$B$1:$U$1591,7,FALSE)))</f>
        <v/>
      </c>
      <c r="K500" s="52">
        <f>IF(ISBLANK(VLOOKUP(TRIM(B500),ALL!$B$1:$U$1591,8,FALSE)),"",IF(ISERROR(VLOOKUP(TRIM(B500),ALL!$B$1:$U$1591,8,FALSE))," ",VLOOKUP(TRIM(B500),ALL!$B$1:$U$1591,8,FALSE)))</f>
        <v>5</v>
      </c>
      <c r="L500" s="52" t="str">
        <f>IF(ISBLANK(VLOOKUP(TRIM(B500),ALL!$B$1:$U$1591,9,FALSE)),"",IF(ISERROR(VLOOKUP(TRIM(B500),ALL!$B$1:$U$1591,9,FALSE))," ",VLOOKUP(TRIM(B500),ALL!$B$1:$U$1591,9,FALSE)))</f>
        <v/>
      </c>
      <c r="M500" s="52">
        <f>IF(ISBLANK(VLOOKUP(TRIM(B500),ALL!$B$1:$U$1591,10,FALSE)),"",IF(ISERROR(VLOOKUP(TRIM(B500),ALL!$B$1:$U$1591,10,FALSE))," ",VLOOKUP(TRIM(B500),ALL!$B$1:$U$1591,10,FALSE)))</f>
        <v>5</v>
      </c>
      <c r="N500"/>
      <c r="O500"/>
      <c r="P500"/>
      <c r="Q500"/>
      <c r="R500" t="str">
        <f>""</f>
        <v/>
      </c>
      <c r="S500" t="str">
        <f>""</f>
        <v/>
      </c>
      <c r="T500" t="str">
        <f>""</f>
        <v/>
      </c>
      <c r="U500" t="str">
        <f>""</f>
        <v/>
      </c>
      <c r="V500" t="str">
        <f>""</f>
        <v/>
      </c>
      <c r="W500" t="str">
        <f>""</f>
        <v/>
      </c>
      <c r="X500" t="str">
        <f>""</f>
        <v/>
      </c>
      <c r="Y500" t="str">
        <f>""</f>
        <v/>
      </c>
      <c r="Z500" t="str">
        <f>""</f>
        <v/>
      </c>
      <c r="AA500" t="str">
        <f>""</f>
        <v/>
      </c>
      <c r="AB500" t="str">
        <f>""</f>
        <v/>
      </c>
      <c r="AC500" t="str">
        <f>""</f>
        <v/>
      </c>
      <c r="AD500" t="str">
        <f>""</f>
        <v/>
      </c>
      <c r="AE500" t="str">
        <f>""</f>
        <v/>
      </c>
      <c r="AF500" t="str">
        <f>""</f>
        <v/>
      </c>
      <c r="AG500" t="str">
        <f>""</f>
        <v/>
      </c>
      <c r="AH500" t="str">
        <f>""</f>
        <v/>
      </c>
      <c r="AI500" t="str">
        <f>""</f>
        <v/>
      </c>
      <c r="AJ500" t="str">
        <f>""</f>
        <v/>
      </c>
      <c r="AK500" t="str">
        <f>""</f>
        <v/>
      </c>
      <c r="AL500" t="str">
        <f>""</f>
        <v/>
      </c>
      <c r="AM500" t="str">
        <f>""</f>
        <v/>
      </c>
      <c r="AN500" t="str">
        <f>""</f>
        <v/>
      </c>
      <c r="AO500" t="str">
        <f>""</f>
        <v/>
      </c>
      <c r="AP500" t="str">
        <f>""</f>
        <v/>
      </c>
      <c r="AQ500" t="str">
        <f>""</f>
        <v/>
      </c>
      <c r="AR500" t="str">
        <f>""</f>
        <v/>
      </c>
      <c r="AS500" t="str">
        <f>""</f>
        <v/>
      </c>
      <c r="AT500" t="str">
        <f>""</f>
        <v/>
      </c>
    </row>
    <row r="501" spans="1:46">
      <c r="A501" s="52" t="str">
        <f>IF(ISERROR(VLOOKUP(TRIM(B501),ALL!$B$1:$T$1591,3,FALSE)),"(unc)",VLOOKUP(TRIM(B501),ALL!$B$1:$T$1591,3,FALSE))</f>
        <v>OC @</v>
      </c>
      <c r="B501" s="215" t="s">
        <v>5768</v>
      </c>
      <c r="C501" s="11" t="s">
        <v>4905</v>
      </c>
      <c r="D501" s="85">
        <f>VLOOKUP(TRIM(B501),BirthdateDraft!$B$1:$O$5859,2,FALSE)</f>
        <v>34119</v>
      </c>
      <c r="E501" s="86" t="str">
        <f>VLOOKUP(TRIM(B501),BirthdateDraft!$B$1:$O$9859,3,FALSE)</f>
        <v>16/1 (18)</v>
      </c>
      <c r="F501" s="52" t="str">
        <f>IF(ISERROR(VLOOKUP(TRIM(B501),ALL!$B$1:$T$1591,2,FALSE)),"",IF(ISERROR(VLOOKUP(TRIM(B501),ALL!$B$1:$T$1591,2,FALSE))," ",VLOOKUP(TRIM(B501),ALL!$B$1:$T$1591,2,FALSE)))</f>
        <v>INA</v>
      </c>
      <c r="G501" s="52" t="str">
        <f>IF(ISBLANK(VLOOKUP(TRIM(B501),ALL!$B$1:$U$1591,4,FALSE)),"",IF(ISERROR(VLOOKUP(TRIM(B501),ALL!$B$1:$U$1591,4,FALSE))," ",VLOOKUP(TRIM(B501),ALL!$B$1:$U$1591,4,FALSE)))</f>
        <v/>
      </c>
      <c r="H501" s="52" t="str">
        <f>IF(ISBLANK(VLOOKUP(TRIM(B501),ALL!$B$1:$U$1591,5,FALSE)),"",IF(ISERROR(VLOOKUP(TRIM(B501),ALL!$B$1:$U$1591,5,FALSE))," ",VLOOKUP(TRIM(B501),ALL!$B$1:$U$1591,5,FALSE)))</f>
        <v/>
      </c>
      <c r="I501" s="52" t="str">
        <f>IF(ISBLANK(VLOOKUP(TRIM(B501),ALL!$B$1:$U$1591,6,FALSE)),"",IF(ISERROR(VLOOKUP(TRIM(B501),ALL!$B$1:$U$1591,6,FALSE))," ", VLOOKUP(TRIM(B501),ALL!$B$1:$U$1591,6,FALSE)))</f>
        <v/>
      </c>
      <c r="J501" s="52" t="str">
        <f>IF(ISBLANK(VLOOKUP(TRIM(B501),ALL!$B$1:$U$1591,7,FALSE)),"",IF(ISERROR(VLOOKUP(TRIM(B501),ALL!$B$1:$U$1591,7,FALSE))," ",VLOOKUP(TRIM(B501),ALL!$B$1:$U$1591,7,FALSE)))</f>
        <v/>
      </c>
      <c r="K501" s="52">
        <f>IF(ISBLANK(VLOOKUP(TRIM(B501),ALL!$B$1:$U$1591,8,FALSE)),"",IF(ISERROR(VLOOKUP(TRIM(B501),ALL!$B$1:$U$1591,8,FALSE))," ",VLOOKUP(TRIM(B501),ALL!$B$1:$U$1591,8,FALSE)))</f>
        <v>5</v>
      </c>
      <c r="L501" s="52" t="str">
        <f>IF(ISBLANK(VLOOKUP(TRIM(B501),ALL!$B$1:$U$1591,9,FALSE)),"",IF(ISERROR(VLOOKUP(TRIM(B501),ALL!$B$1:$U$1591,9,FALSE))," ",VLOOKUP(TRIM(B501),ALL!$B$1:$U$1591,9,FALSE)))</f>
        <v/>
      </c>
      <c r="M501" s="52">
        <f>IF(ISBLANK(VLOOKUP(TRIM(B501),ALL!$B$1:$U$1591,10,FALSE)),"",IF(ISERROR(VLOOKUP(TRIM(B501),ALL!$B$1:$U$1591,10,FALSE))," ",VLOOKUP(TRIM(B501),ALL!$B$1:$U$1591,10,FALSE)))</f>
        <v>4</v>
      </c>
      <c r="N501"/>
      <c r="O501"/>
      <c r="P501"/>
      <c r="Q501"/>
      <c r="R501"/>
      <c r="S501"/>
      <c r="AA501"/>
      <c r="AB501"/>
    </row>
    <row r="502" spans="1:46">
      <c r="A502" s="52" t="str">
        <f>IF(ISERROR(VLOOKUP(TRIM(B502),ALL!$B$1:$T$1591,3,FALSE)),"(unc)",VLOOKUP(TRIM(B502),ALL!$B$1:$T$1591,3,FALSE))</f>
        <v>ROT @</v>
      </c>
      <c r="B502" s="215" t="s">
        <v>648</v>
      </c>
      <c r="C502" s="11" t="s">
        <v>4905</v>
      </c>
      <c r="D502" s="85">
        <f>VLOOKUP(TRIM(B502),BirthdateDraft!$B$1:$O$5859,2,FALSE)</f>
        <v>31331</v>
      </c>
      <c r="E502" s="86" t="str">
        <f>VLOOKUP(TRIM(B502),BirthdateDraft!$B$1:$O$9859,3,FALSE)</f>
        <v>09/FA</v>
      </c>
      <c r="F502" s="52" t="str">
        <f>IF(ISERROR(VLOOKUP(TRIM(B502),ALL!$B$1:$T$1591,2,FALSE)),"",IF(ISERROR(VLOOKUP(TRIM(B502),ALL!$B$1:$T$1591,2,FALSE))," ",VLOOKUP(TRIM(B502),ALL!$B$1:$T$1591,2,FALSE)))</f>
        <v>TBN</v>
      </c>
      <c r="G502" s="52" t="str">
        <f>IF(ISBLANK(VLOOKUP(TRIM(B502),ALL!$B$1:$U$1591,4,FALSE)),"",IF(ISERROR(VLOOKUP(TRIM(B502),ALL!$B$1:$U$1591,4,FALSE))," ",VLOOKUP(TRIM(B502),ALL!$B$1:$U$1591,4,FALSE)))</f>
        <v/>
      </c>
      <c r="H502" s="52" t="str">
        <f>IF(ISBLANK(VLOOKUP(TRIM(B502),ALL!$B$1:$U$1591,5,FALSE)),"",IF(ISERROR(VLOOKUP(TRIM(B502),ALL!$B$1:$U$1591,5,FALSE))," ",VLOOKUP(TRIM(B502),ALL!$B$1:$U$1591,5,FALSE)))</f>
        <v/>
      </c>
      <c r="I502" s="52" t="str">
        <f>IF(ISBLANK(VLOOKUP(TRIM(B502),ALL!$B$1:$U$1591,6,FALSE)),"",IF(ISERROR(VLOOKUP(TRIM(B502),ALL!$B$1:$U$1591,6,FALSE))," ", VLOOKUP(TRIM(B502),ALL!$B$1:$U$1591,6,FALSE)))</f>
        <v/>
      </c>
      <c r="J502" s="52" t="str">
        <f>IF(ISBLANK(VLOOKUP(TRIM(B502),ALL!$B$1:$U$1591,7,FALSE)),"",IF(ISERROR(VLOOKUP(TRIM(B502),ALL!$B$1:$U$1591,7,FALSE))," ",VLOOKUP(TRIM(B502),ALL!$B$1:$U$1591,7,FALSE)))</f>
        <v/>
      </c>
      <c r="K502" s="52">
        <f>IF(ISBLANK(VLOOKUP(TRIM(B502),ALL!$B$1:$U$1591,8,FALSE)),"",IF(ISERROR(VLOOKUP(TRIM(B502),ALL!$B$1:$U$1591,8,FALSE))," ",VLOOKUP(TRIM(B502),ALL!$B$1:$U$1591,8,FALSE)))</f>
        <v>5</v>
      </c>
      <c r="L502" s="52" t="str">
        <f>IF(ISBLANK(VLOOKUP(TRIM(B502),ALL!$B$1:$U$1591,9,FALSE)),"",IF(ISERROR(VLOOKUP(TRIM(B502),ALL!$B$1:$U$1591,9,FALSE))," ",VLOOKUP(TRIM(B502),ALL!$B$1:$U$1591,9,FALSE)))</f>
        <v/>
      </c>
      <c r="M502" s="52">
        <f>IF(ISBLANK(VLOOKUP(TRIM(B502),ALL!$B$1:$U$1591,10,FALSE)),"",IF(ISERROR(VLOOKUP(TRIM(B502),ALL!$B$1:$U$1591,10,FALSE))," ",VLOOKUP(TRIM(B502),ALL!$B$1:$U$1591,10,FALSE)))</f>
        <v>4</v>
      </c>
      <c r="N502"/>
      <c r="O502"/>
      <c r="P502"/>
      <c r="Q502"/>
      <c r="R502"/>
      <c r="S502"/>
      <c r="AA502"/>
      <c r="AB502"/>
    </row>
    <row r="503" spans="1:46">
      <c r="A503" s="52" t="str">
        <f>IF(ISERROR(VLOOKUP(TRIM(B503),ALL!$B$1:$T$1591,3,FALSE)),"(unc)",VLOOKUP(TRIM(B503),ALL!$B$1:$T$1591,3,FALSE))</f>
        <v>RG @</v>
      </c>
      <c r="B503" s="215" t="s">
        <v>7642</v>
      </c>
      <c r="C503" s="11" t="s">
        <v>4905</v>
      </c>
      <c r="D503" s="85">
        <f>VLOOKUP(TRIM(B503),BirthdateDraft!$B$1:$O$5859,2,FALSE)</f>
        <v>34644</v>
      </c>
      <c r="E503" s="86" t="str">
        <f>VLOOKUP(TRIM(B503),BirthdateDraft!$B$1:$O$9859,3,FALSE)</f>
        <v>17/FA</v>
      </c>
      <c r="F503" s="52" t="str">
        <f>IF(ISERROR(VLOOKUP(TRIM(B503),ALL!$B$1:$T$1591,2,FALSE)),"",IF(ISERROR(VLOOKUP(TRIM(B503),ALL!$B$1:$T$1591,2,FALSE))," ",VLOOKUP(TRIM(B503),ALL!$B$1:$T$1591,2,FALSE)))</f>
        <v>CHN</v>
      </c>
      <c r="G503" s="52" t="str">
        <f>IF(ISBLANK(VLOOKUP(TRIM(B503),ALL!$B$1:$U$1591,4,FALSE)),"",IF(ISERROR(VLOOKUP(TRIM(B503),ALL!$B$1:$U$1591,4,FALSE))," ",VLOOKUP(TRIM(B503),ALL!$B$1:$U$1591,4,FALSE)))</f>
        <v/>
      </c>
      <c r="H503" s="52" t="str">
        <f>IF(ISBLANK(VLOOKUP(TRIM(B503),ALL!$B$1:$U$1591,5,FALSE)),"",IF(ISERROR(VLOOKUP(TRIM(B503),ALL!$B$1:$U$1591,5,FALSE))," ",VLOOKUP(TRIM(B503),ALL!$B$1:$U$1591,5,FALSE)))</f>
        <v/>
      </c>
      <c r="I503" s="52" t="str">
        <f>IF(ISBLANK(VLOOKUP(TRIM(B503),ALL!$B$1:$U$1591,6,FALSE)),"",IF(ISERROR(VLOOKUP(TRIM(B503),ALL!$B$1:$U$1591,6,FALSE))," ", VLOOKUP(TRIM(B503),ALL!$B$1:$U$1591,6,FALSE)))</f>
        <v/>
      </c>
      <c r="J503" s="52" t="str">
        <f>IF(ISBLANK(VLOOKUP(TRIM(B503),ALL!$B$1:$U$1591,7,FALSE)),"",IF(ISERROR(VLOOKUP(TRIM(B503),ALL!$B$1:$U$1591,7,FALSE))," ",VLOOKUP(TRIM(B503),ALL!$B$1:$U$1591,7,FALSE)))</f>
        <v/>
      </c>
      <c r="K503" s="52">
        <f>IF(ISBLANK(VLOOKUP(TRIM(B503),ALL!$B$1:$U$1591,8,FALSE)),"",IF(ISERROR(VLOOKUP(TRIM(B503),ALL!$B$1:$U$1591,8,FALSE))," ",VLOOKUP(TRIM(B503),ALL!$B$1:$U$1591,8,FALSE)))</f>
        <v>4</v>
      </c>
      <c r="L503" s="52" t="str">
        <f>IF(ISBLANK(VLOOKUP(TRIM(B503),ALL!$B$1:$U$1591,9,FALSE)),"",IF(ISERROR(VLOOKUP(TRIM(B503),ALL!$B$1:$U$1591,9,FALSE))," ",VLOOKUP(TRIM(B503),ALL!$B$1:$U$1591,9,FALSE)))</f>
        <v/>
      </c>
      <c r="M503" s="52">
        <f>IF(ISBLANK(VLOOKUP(TRIM(B503),ALL!$B$1:$U$1591,10,FALSE)),"",IF(ISERROR(VLOOKUP(TRIM(B503),ALL!$B$1:$U$1591,10,FALSE))," ",VLOOKUP(TRIM(B503),ALL!$B$1:$U$1591,10,FALSE)))</f>
        <v>3</v>
      </c>
      <c r="N503"/>
      <c r="O503"/>
      <c r="P503"/>
      <c r="Q503"/>
      <c r="R503"/>
      <c r="S503"/>
      <c r="AA503"/>
      <c r="AB503"/>
    </row>
    <row r="504" spans="1:46" ht="15">
      <c r="A504" s="52" t="str">
        <f>IF(ISERROR(VLOOKUP(TRIM(B504),ALL!$B$1:$T$1591,3,FALSE)),"(unc)",VLOOKUP(TRIM(B504),ALL!$B$1:$T$1591,3,FALSE))</f>
        <v>OC @</v>
      </c>
      <c r="B504" s="417" t="s">
        <v>289</v>
      </c>
      <c r="C504" s="11" t="s">
        <v>4905</v>
      </c>
      <c r="D504" s="85">
        <f>VLOOKUP(TRIM(B504),BirthdateDraft!$B$1:$O$5859,2,FALSE)</f>
        <v>31554</v>
      </c>
      <c r="E504" s="86" t="str">
        <f>VLOOKUP(TRIM(B504),BirthdateDraft!$B$1:$O$9859,3,FALSE)</f>
        <v>09/7</v>
      </c>
      <c r="F504" s="52" t="str">
        <f>IF(ISERROR(VLOOKUP(TRIM(B504),ALL!$B$1:$T$1591,2,FALSE)),"",IF(ISERROR(VLOOKUP(TRIM(B504),ALL!$B$1:$T$1591,2,FALSE))," ",VLOOKUP(TRIM(B504),ALL!$B$1:$T$1591,2,FALSE)))</f>
        <v>ARN</v>
      </c>
      <c r="G504" s="52" t="str">
        <f>IF(ISBLANK(VLOOKUP(TRIM(B504),ALL!$B$1:$U$1591,4,FALSE)),"",IF(ISERROR(VLOOKUP(TRIM(B504),ALL!$B$1:$U$1591,4,FALSE))," ",VLOOKUP(TRIM(B504),ALL!$B$1:$U$1591,4,FALSE)))</f>
        <v/>
      </c>
      <c r="H504" s="52" t="str">
        <f>IF(ISBLANK(VLOOKUP(TRIM(B504),ALL!$B$1:$U$1591,5,FALSE)),"",IF(ISERROR(VLOOKUP(TRIM(B504),ALL!$B$1:$U$1591,5,FALSE))," ",VLOOKUP(TRIM(B504),ALL!$B$1:$U$1591,5,FALSE)))</f>
        <v/>
      </c>
      <c r="I504" s="52" t="str">
        <f>IF(ISBLANK(VLOOKUP(TRIM(B504),ALL!$B$1:$U$1591,6,FALSE)),"",IF(ISERROR(VLOOKUP(TRIM(B504),ALL!$B$1:$U$1591,6,FALSE))," ", VLOOKUP(TRIM(B504),ALL!$B$1:$U$1591,6,FALSE)))</f>
        <v/>
      </c>
      <c r="J504" s="52" t="str">
        <f>IF(ISBLANK(VLOOKUP(TRIM(B504),ALL!$B$1:$U$1591,7,FALSE)),"",IF(ISERROR(VLOOKUP(TRIM(B504),ALL!$B$1:$U$1591,7,FALSE))," ",VLOOKUP(TRIM(B504),ALL!$B$1:$U$1591,7,FALSE)))</f>
        <v/>
      </c>
      <c r="K504" s="52">
        <f>IF(ISBLANK(VLOOKUP(TRIM(B504),ALL!$B$1:$U$1591,8,FALSE)),"",IF(ISERROR(VLOOKUP(TRIM(B504),ALL!$B$1:$U$1591,8,FALSE))," ",VLOOKUP(TRIM(B504),ALL!$B$1:$U$1591,8,FALSE)))</f>
        <v>0</v>
      </c>
      <c r="L504" s="52" t="str">
        <f>IF(ISBLANK(VLOOKUP(TRIM(B504),ALL!$B$1:$U$1591,9,FALSE)),"",IF(ISERROR(VLOOKUP(TRIM(B504),ALL!$B$1:$U$1591,9,FALSE))," ",VLOOKUP(TRIM(B504),ALL!$B$1:$U$1591,9,FALSE)))</f>
        <v/>
      </c>
      <c r="M504" s="52">
        <f>IF(ISBLANK(VLOOKUP(TRIM(B504),ALL!$B$1:$U$1591,10,FALSE)),"",IF(ISERROR(VLOOKUP(TRIM(B504),ALL!$B$1:$U$1591,10,FALSE))," ",VLOOKUP(TRIM(B504),ALL!$B$1:$U$1591,10,FALSE)))</f>
        <v>5</v>
      </c>
      <c r="N504"/>
      <c r="O504"/>
      <c r="P504"/>
      <c r="Q504"/>
      <c r="R504"/>
      <c r="S504"/>
      <c r="AA504"/>
      <c r="AB504"/>
    </row>
    <row r="505" spans="1:46">
      <c r="A505" s="52" t="str">
        <f>IF(ISERROR(VLOOKUP(TRIM(B505),ALL!$B$1:$T$1591,3,FALSE)),"(unc)",VLOOKUP(TRIM(B505),ALL!$B$1:$T$1591,3,FALSE))</f>
        <v>RG @</v>
      </c>
      <c r="B505" s="215" t="s">
        <v>308</v>
      </c>
      <c r="C505" s="11" t="s">
        <v>4905</v>
      </c>
      <c r="D505" s="85">
        <f>VLOOKUP(TRIM(B505),BirthdateDraft!$B$1:$O$5859,2,FALSE)</f>
        <v>32606</v>
      </c>
      <c r="E505" s="86" t="str">
        <f>VLOOKUP(TRIM(B505),BirthdateDraft!$B$1:$O$9859,3,FALSE)</f>
        <v>12/7</v>
      </c>
      <c r="F505" s="52" t="str">
        <f>IF(ISERROR(VLOOKUP(TRIM(B505),ALL!$B$1:$T$1591,2,FALSE)),"",IF(ISERROR(VLOOKUP(TRIM(B505),ALL!$B$1:$T$1591,2,FALSE))," ",VLOOKUP(TRIM(B505),ALL!$B$1:$T$1591,2,FALSE)))</f>
        <v>ARN</v>
      </c>
      <c r="G505" s="52" t="str">
        <f>IF(ISBLANK(VLOOKUP(TRIM(B505),ALL!$B$1:$U$1591,4,FALSE)),"",IF(ISERROR(VLOOKUP(TRIM(B505),ALL!$B$1:$U$1591,4,FALSE))," ",VLOOKUP(TRIM(B505),ALL!$B$1:$U$1591,4,FALSE)))</f>
        <v/>
      </c>
      <c r="H505" s="52" t="str">
        <f>IF(ISBLANK(VLOOKUP(TRIM(B505),ALL!$B$1:$U$1591,5,FALSE)),"",IF(ISERROR(VLOOKUP(TRIM(B505),ALL!$B$1:$U$1591,5,FALSE))," ",VLOOKUP(TRIM(B505),ALL!$B$1:$U$1591,5,FALSE)))</f>
        <v/>
      </c>
      <c r="I505" s="52" t="str">
        <f>IF(ISBLANK(VLOOKUP(TRIM(B505),ALL!$B$1:$U$1591,6,FALSE)),"",IF(ISERROR(VLOOKUP(TRIM(B505),ALL!$B$1:$U$1591,6,FALSE))," ", VLOOKUP(TRIM(B505),ALL!$B$1:$U$1591,6,FALSE)))</f>
        <v/>
      </c>
      <c r="J505" s="52" t="str">
        <f>IF(ISBLANK(VLOOKUP(TRIM(B505),ALL!$B$1:$U$1591,7,FALSE)),"",IF(ISERROR(VLOOKUP(TRIM(B505),ALL!$B$1:$U$1591,7,FALSE))," ",VLOOKUP(TRIM(B505),ALL!$B$1:$U$1591,7,FALSE)))</f>
        <v/>
      </c>
      <c r="K505" s="52">
        <f>IF(ISBLANK(VLOOKUP(TRIM(B505),ALL!$B$1:$U$1591,8,FALSE)),"",IF(ISERROR(VLOOKUP(TRIM(B505),ALL!$B$1:$U$1591,8,FALSE))," ",VLOOKUP(TRIM(B505),ALL!$B$1:$U$1591,8,FALSE)))</f>
        <v>0</v>
      </c>
      <c r="L505" s="52" t="str">
        <f>IF(ISBLANK(VLOOKUP(TRIM(B505),ALL!$B$1:$U$1591,9,FALSE)),"",IF(ISERROR(VLOOKUP(TRIM(B505),ALL!$B$1:$U$1591,9,FALSE))," ",VLOOKUP(TRIM(B505),ALL!$B$1:$U$1591,9,FALSE)))</f>
        <v/>
      </c>
      <c r="M505" s="52">
        <f>IF(ISBLANK(VLOOKUP(TRIM(B505),ALL!$B$1:$U$1591,10,FALSE)),"",IF(ISERROR(VLOOKUP(TRIM(B505),ALL!$B$1:$U$1591,10,FALSE))," ",VLOOKUP(TRIM(B505),ALL!$B$1:$U$1591,10,FALSE)))</f>
        <v>4</v>
      </c>
      <c r="N505"/>
      <c r="O505"/>
      <c r="P505"/>
      <c r="Q505"/>
      <c r="R505" t="str">
        <f>""</f>
        <v/>
      </c>
      <c r="S505" t="str">
        <f>""</f>
        <v/>
      </c>
      <c r="T505" t="str">
        <f>""</f>
        <v/>
      </c>
      <c r="U505" t="str">
        <f>""</f>
        <v/>
      </c>
      <c r="V505" t="str">
        <f>""</f>
        <v/>
      </c>
      <c r="W505" t="str">
        <f>""</f>
        <v/>
      </c>
      <c r="X505" t="str">
        <f>""</f>
        <v/>
      </c>
      <c r="Y505" t="str">
        <f>""</f>
        <v/>
      </c>
      <c r="Z505" t="str">
        <f>""</f>
        <v/>
      </c>
      <c r="AA505" t="str">
        <f>""</f>
        <v/>
      </c>
      <c r="AB505" t="str">
        <f>""</f>
        <v/>
      </c>
      <c r="AC505" t="str">
        <f>""</f>
        <v/>
      </c>
      <c r="AD505" t="str">
        <f>""</f>
        <v/>
      </c>
      <c r="AE505" t="str">
        <f>""</f>
        <v/>
      </c>
      <c r="AF505" t="str">
        <f>""</f>
        <v/>
      </c>
      <c r="AG505" t="str">
        <f>""</f>
        <v/>
      </c>
      <c r="AH505" t="str">
        <f>""</f>
        <v/>
      </c>
      <c r="AI505" t="str">
        <f>""</f>
        <v/>
      </c>
      <c r="AJ505" t="str">
        <f>""</f>
        <v/>
      </c>
      <c r="AK505" t="str">
        <f>""</f>
        <v/>
      </c>
      <c r="AL505" t="str">
        <f>""</f>
        <v/>
      </c>
      <c r="AM505" t="str">
        <f>""</f>
        <v/>
      </c>
      <c r="AN505" t="str">
        <f>""</f>
        <v/>
      </c>
      <c r="AO505" t="str">
        <f>""</f>
        <v/>
      </c>
      <c r="AP505" t="str">
        <f>""</f>
        <v/>
      </c>
      <c r="AQ505" t="str">
        <f>""</f>
        <v/>
      </c>
      <c r="AR505" t="str">
        <f>""</f>
        <v/>
      </c>
      <c r="AS505" t="str">
        <f>""</f>
        <v/>
      </c>
      <c r="AT505" t="str">
        <f>""</f>
        <v/>
      </c>
    </row>
    <row r="506" spans="1:46">
      <c r="A506" s="52" t="str">
        <f>IF(ISERROR(VLOOKUP(TRIM(B506),ALL!$B$1:$T$1591,3,FALSE)),"(unc)",VLOOKUP(TRIM(B506),ALL!$B$1:$T$1591,3,FALSE))</f>
        <v>LOT @</v>
      </c>
      <c r="B506" s="215" t="s">
        <v>6131</v>
      </c>
      <c r="C506" s="11" t="s">
        <v>4905</v>
      </c>
      <c r="D506" s="85">
        <f>VLOOKUP(TRIM(B506),BirthdateDraft!$B$1:$O$5859,2,FALSE)</f>
        <v>34708</v>
      </c>
      <c r="E506" s="86" t="str">
        <f>VLOOKUP(TRIM(B506),BirthdateDraft!$B$1:$O$9859,3,FALSE)</f>
        <v>17/4</v>
      </c>
      <c r="F506" s="52" t="str">
        <f>IF(ISERROR(VLOOKUP(TRIM(B506),ALL!$B$1:$T$1591,2,FALSE)),"",IF(ISERROR(VLOOKUP(TRIM(B506),ALL!$B$1:$T$1591,2,FALSE))," ",VLOOKUP(TRIM(B506),ALL!$B$1:$T$1591,2,FALSE)))</f>
        <v>MIA</v>
      </c>
      <c r="G506" s="52" t="str">
        <f>IF(ISBLANK(VLOOKUP(TRIM(B506),ALL!$B$1:$U$1591,4,FALSE)),"",IF(ISERROR(VLOOKUP(TRIM(B506),ALL!$B$1:$U$1591,4,FALSE))," ",VLOOKUP(TRIM(B506),ALL!$B$1:$U$1591,4,FALSE)))</f>
        <v/>
      </c>
      <c r="H506" s="52" t="str">
        <f>IF(ISBLANK(VLOOKUP(TRIM(B506),ALL!$B$1:$U$1591,5,FALSE)),"",IF(ISERROR(VLOOKUP(TRIM(B506),ALL!$B$1:$U$1591,5,FALSE))," ",VLOOKUP(TRIM(B506),ALL!$B$1:$U$1591,5,FALSE)))</f>
        <v/>
      </c>
      <c r="I506" s="52" t="str">
        <f>IF(ISBLANK(VLOOKUP(TRIM(B506),ALL!$B$1:$U$1591,6,FALSE)),"",IF(ISERROR(VLOOKUP(TRIM(B506),ALL!$B$1:$U$1591,6,FALSE))," ", VLOOKUP(TRIM(B506),ALL!$B$1:$U$1591,6,FALSE)))</f>
        <v/>
      </c>
      <c r="J506" s="52" t="str">
        <f>IF(ISBLANK(VLOOKUP(TRIM(B506),ALL!$B$1:$U$1591,7,FALSE)),"",IF(ISERROR(VLOOKUP(TRIM(B506),ALL!$B$1:$U$1591,7,FALSE))," ",VLOOKUP(TRIM(B506),ALL!$B$1:$U$1591,7,FALSE)))</f>
        <v/>
      </c>
      <c r="K506" s="52">
        <f>IF(ISBLANK(VLOOKUP(TRIM(B506),ALL!$B$1:$U$1591,8,FALSE)),"",IF(ISERROR(VLOOKUP(TRIM(B506),ALL!$B$1:$U$1591,8,FALSE))," ",VLOOKUP(TRIM(B506),ALL!$B$1:$U$1591,8,FALSE)))</f>
        <v>0</v>
      </c>
      <c r="L506" s="52" t="str">
        <f>IF(ISBLANK(VLOOKUP(TRIM(B506),ALL!$B$1:$U$1591,9,FALSE)),"",IF(ISERROR(VLOOKUP(TRIM(B506),ALL!$B$1:$U$1591,9,FALSE))," ",VLOOKUP(TRIM(B506),ALL!$B$1:$U$1591,9,FALSE)))</f>
        <v/>
      </c>
      <c r="M506" s="52">
        <f>IF(ISBLANK(VLOOKUP(TRIM(B506),ALL!$B$1:$U$1591,10,FALSE)),"",IF(ISERROR(VLOOKUP(TRIM(B506),ALL!$B$1:$U$1591,10,FALSE))," ",VLOOKUP(TRIM(B506),ALL!$B$1:$U$1591,10,FALSE)))</f>
        <v>4</v>
      </c>
      <c r="N506"/>
      <c r="O506"/>
      <c r="P506"/>
      <c r="Q506"/>
      <c r="R506"/>
      <c r="S506"/>
      <c r="AA506"/>
      <c r="AB506"/>
    </row>
    <row r="507" spans="1:46">
      <c r="A507" s="52" t="str">
        <f>IF(ISERROR(VLOOKUP(TRIM(B507),ALL!$B$1:$T$1591,3,FALSE)),"(unc)",VLOOKUP(TRIM(B507),ALL!$B$1:$T$1591,3,FALSE))</f>
        <v>G @ TE</v>
      </c>
      <c r="B507" s="215" t="s">
        <v>4607</v>
      </c>
      <c r="C507" s="11" t="s">
        <v>4905</v>
      </c>
      <c r="D507" s="85">
        <f>VLOOKUP(TRIM(B507),BirthdateDraft!$B$1:$O$5859,2,FALSE)</f>
        <v>33394</v>
      </c>
      <c r="E507" s="86" t="str">
        <f>VLOOKUP(TRIM(B507),BirthdateDraft!$B$1:$O$9859,3,FALSE)</f>
        <v>13/5</v>
      </c>
      <c r="F507" s="52" t="str">
        <f>IF(ISERROR(VLOOKUP(TRIM(B507),ALL!$B$1:$T$1591,2,FALSE)),"",IF(ISERROR(VLOOKUP(TRIM(B507),ALL!$B$1:$T$1591,2,FALSE))," ",VLOOKUP(TRIM(B507),ALL!$B$1:$T$1591,2,FALSE)))</f>
        <v>DEN</v>
      </c>
      <c r="G507" s="52" t="str">
        <f>IF(ISBLANK(VLOOKUP(TRIM(B507),ALL!$B$1:$U$1591,4,FALSE)),"",IF(ISERROR(VLOOKUP(TRIM(B507),ALL!$B$1:$U$1591,4,FALSE))," ",VLOOKUP(TRIM(B507),ALL!$B$1:$U$1591,4,FALSE)))</f>
        <v/>
      </c>
      <c r="H507" s="52" t="str">
        <f>IF(ISBLANK(VLOOKUP(TRIM(B507),ALL!$B$1:$U$1591,5,FALSE)),"",IF(ISERROR(VLOOKUP(TRIM(B507),ALL!$B$1:$U$1591,5,FALSE))," ",VLOOKUP(TRIM(B507),ALL!$B$1:$U$1591,5,FALSE)))</f>
        <v/>
      </c>
      <c r="I507" s="52" t="str">
        <f>IF(ISBLANK(VLOOKUP(TRIM(B507),ALL!$B$1:$U$1591,6,FALSE)),"",IF(ISERROR(VLOOKUP(TRIM(B507),ALL!$B$1:$U$1591,6,FALSE))," ", VLOOKUP(TRIM(B507),ALL!$B$1:$U$1591,6,FALSE)))</f>
        <v/>
      </c>
      <c r="J507" s="52" t="str">
        <f>IF(ISBLANK(VLOOKUP(TRIM(B507),ALL!$B$1:$U$1591,7,FALSE)),"",IF(ISERROR(VLOOKUP(TRIM(B507),ALL!$B$1:$U$1591,7,FALSE))," ",VLOOKUP(TRIM(B507),ALL!$B$1:$U$1591,7,FALSE)))</f>
        <v/>
      </c>
      <c r="K507" s="52">
        <f>IF(ISBLANK(VLOOKUP(TRIM(B507),ALL!$B$1:$U$1591,8,FALSE)),"",IF(ISERROR(VLOOKUP(TRIM(B507),ALL!$B$1:$U$1591,8,FALSE))," ",VLOOKUP(TRIM(B507),ALL!$B$1:$U$1591,8,FALSE)))</f>
        <v>0</v>
      </c>
      <c r="L507" s="52">
        <f>IF(ISBLANK(VLOOKUP(TRIM(B507),ALL!$B$1:$U$1591,9,FALSE)),"",IF(ISERROR(VLOOKUP(TRIM(B507),ALL!$B$1:$U$1591,9,FALSE))," ",VLOOKUP(TRIM(B507),ALL!$B$1:$U$1591,9,FALSE)))</f>
        <v>4</v>
      </c>
      <c r="M507" s="52">
        <f>IF(ISBLANK(VLOOKUP(TRIM(B507),ALL!$B$1:$U$1591,10,FALSE)),"",IF(ISERROR(VLOOKUP(TRIM(B507),ALL!$B$1:$U$1591,10,FALSE))," ",VLOOKUP(TRIM(B507),ALL!$B$1:$U$1591,10,FALSE)))</f>
        <v>2</v>
      </c>
      <c r="N507"/>
      <c r="O507"/>
      <c r="P507"/>
      <c r="Q507"/>
      <c r="R507"/>
      <c r="S507"/>
      <c r="AA507"/>
      <c r="AB507"/>
    </row>
    <row r="508" spans="1:46">
      <c r="A508" s="52" t="str">
        <f>IF(ISERROR(VLOOKUP(TRIM(B508),ALL!$B$1:$T$1591,3,FALSE)),"(unc)",VLOOKUP(TRIM(B508),ALL!$B$1:$T$1591,3,FALSE))</f>
        <v>LG @</v>
      </c>
      <c r="B508" s="215" t="s">
        <v>885</v>
      </c>
      <c r="C508" s="11" t="s">
        <v>4905</v>
      </c>
      <c r="D508" s="85">
        <f>VLOOKUP(TRIM(B508),BirthdateDraft!$B$1:$O$5859,2,FALSE)</f>
        <v>32589</v>
      </c>
      <c r="E508" s="86" t="str">
        <f>VLOOKUP(TRIM(B508),BirthdateDraft!$B$1:$O$9859,3,FALSE)</f>
        <v>11/1 (25)</v>
      </c>
      <c r="F508" s="52" t="str">
        <f>IF(ISERROR(VLOOKUP(TRIM(B508),ALL!$B$1:$T$1591,2,FALSE)),"",IF(ISERROR(VLOOKUP(TRIM(B508),ALL!$B$1:$T$1591,2,FALSE))," ",VLOOKUP(TRIM(B508),ALL!$B$1:$T$1591,2,FALSE)))</f>
        <v>ATN</v>
      </c>
      <c r="G508" s="52" t="str">
        <f>IF(ISBLANK(VLOOKUP(TRIM(B508),ALL!$B$1:$U$1591,4,FALSE)),"",IF(ISERROR(VLOOKUP(TRIM(B508),ALL!$B$1:$U$1591,4,FALSE))," ",VLOOKUP(TRIM(B508),ALL!$B$1:$U$1591,4,FALSE)))</f>
        <v/>
      </c>
      <c r="H508" s="52" t="str">
        <f>IF(ISBLANK(VLOOKUP(TRIM(B508),ALL!$B$1:$U$1591,5,FALSE)),"",IF(ISERROR(VLOOKUP(TRIM(B508),ALL!$B$1:$U$1591,5,FALSE))," ",VLOOKUP(TRIM(B508),ALL!$B$1:$U$1591,5,FALSE)))</f>
        <v/>
      </c>
      <c r="I508" s="52" t="str">
        <f>IF(ISBLANK(VLOOKUP(TRIM(B508),ALL!$B$1:$U$1591,6,FALSE)),"",IF(ISERROR(VLOOKUP(TRIM(B508),ALL!$B$1:$U$1591,6,FALSE))," ", VLOOKUP(TRIM(B508),ALL!$B$1:$U$1591,6,FALSE)))</f>
        <v/>
      </c>
      <c r="J508" s="52" t="str">
        <f>IF(ISBLANK(VLOOKUP(TRIM(B508),ALL!$B$1:$U$1591,7,FALSE)),"",IF(ISERROR(VLOOKUP(TRIM(B508),ALL!$B$1:$U$1591,7,FALSE))," ",VLOOKUP(TRIM(B508),ALL!$B$1:$U$1591,7,FALSE)))</f>
        <v/>
      </c>
      <c r="K508" s="52">
        <f>IF(ISBLANK(VLOOKUP(TRIM(B508),ALL!$B$1:$U$1591,8,FALSE)),"",IF(ISERROR(VLOOKUP(TRIM(B508),ALL!$B$1:$U$1591,8,FALSE))," ",VLOOKUP(TRIM(B508),ALL!$B$1:$U$1591,8,FALSE)))</f>
        <v>0</v>
      </c>
      <c r="L508" s="52" t="str">
        <f>IF(ISBLANK(VLOOKUP(TRIM(B508),ALL!$B$1:$U$1591,9,FALSE)),"",IF(ISERROR(VLOOKUP(TRIM(B508),ALL!$B$1:$U$1591,9,FALSE))," ",VLOOKUP(TRIM(B508),ALL!$B$1:$U$1591,9,FALSE)))</f>
        <v/>
      </c>
      <c r="M508" s="52">
        <f>IF(ISBLANK(VLOOKUP(TRIM(B508),ALL!$B$1:$U$1591,10,FALSE)),"",IF(ISERROR(VLOOKUP(TRIM(B508),ALL!$B$1:$U$1591,10,FALSE))," ",VLOOKUP(TRIM(B508),ALL!$B$1:$U$1591,10,FALSE)))</f>
        <v>2</v>
      </c>
      <c r="N508"/>
      <c r="O508"/>
      <c r="P508"/>
      <c r="Q508"/>
      <c r="R508"/>
      <c r="S508"/>
      <c r="AA508"/>
      <c r="AB508"/>
    </row>
    <row r="509" spans="1:46" ht="15">
      <c r="A509" s="52"/>
      <c r="B509" s="417"/>
      <c r="C509" s="11"/>
      <c r="D509" s="85"/>
      <c r="E509" s="86"/>
      <c r="F509" s="52"/>
      <c r="G509" s="52"/>
      <c r="H509" s="52"/>
      <c r="I509" s="52"/>
      <c r="J509" s="52"/>
      <c r="K509" s="52"/>
      <c r="L509" s="52"/>
      <c r="M509" s="52"/>
      <c r="N509"/>
      <c r="O509"/>
      <c r="P509"/>
      <c r="Q509"/>
      <c r="R509"/>
      <c r="S509"/>
      <c r="AA509"/>
      <c r="AB509"/>
    </row>
    <row r="510" spans="1:46">
      <c r="A510" s="52" t="str">
        <f>IF(ISERROR(VLOOKUP(TRIM(B510),ALL!$B$1:$T$1591,3,FALSE)),"(unc)",VLOOKUP(TRIM(B510),ALL!$B$1:$T$1591,3,FALSE))</f>
        <v>RE $</v>
      </c>
      <c r="B510" s="408" t="s">
        <v>7584</v>
      </c>
      <c r="C510" s="11" t="s">
        <v>4905</v>
      </c>
      <c r="D510" s="85">
        <f>VLOOKUP(TRIM(B510),BirthdateDraft!$B$1:$O$5859,2,FALSE)</f>
        <v>35567</v>
      </c>
      <c r="E510" s="86" t="str">
        <f>VLOOKUP(TRIM(B510),BirthdateDraft!$B$1:$O$9859,3,FALSE)</f>
        <v>19/1 (4)</v>
      </c>
      <c r="F510" s="52" t="str">
        <f>IF(ISERROR(VLOOKUP(TRIM(B510),ALL!$B$1:$T$1591,2,FALSE)),"",IF(ISERROR(VLOOKUP(TRIM(B510),ALL!$B$1:$T$1591,2,FALSE))," ",VLOOKUP(TRIM(B510),ALL!$B$1:$T$1591,2,FALSE)))</f>
        <v>OAA</v>
      </c>
      <c r="G510" s="52" t="str">
        <f>IF(ISBLANK(VLOOKUP(TRIM(B510),ALL!$B$1:$U$1591,4,FALSE)),"",IF(ISERROR(VLOOKUP(TRIM(B510),ALL!$B$1:$U$1591,4,FALSE))," ",VLOOKUP(TRIM(B510),ALL!$B$1:$U$1591,4,FALSE)))</f>
        <v>4</v>
      </c>
      <c r="H510" s="52" t="str">
        <f>IF(ISBLANK(VLOOKUP(TRIM(B510),ALL!$B$1:$U$1591,5,FALSE)),"",IF(ISERROR(VLOOKUP(TRIM(B510),ALL!$B$1:$U$1591,5,FALSE))," ",VLOOKUP(TRIM(B510),ALL!$B$1:$U$1591,5,FALSE)))</f>
        <v/>
      </c>
      <c r="I510" s="52">
        <f>IF(ISBLANK(VLOOKUP(TRIM(B510),ALL!$B$1:$U$1591,6,FALSE)),"",IF(ISERROR(VLOOKUP(TRIM(B510),ALL!$B$1:$U$1591,6,FALSE))," ", VLOOKUP(TRIM(B510),ALL!$B$1:$U$1591,6,FALSE)))</f>
        <v>6</v>
      </c>
      <c r="J510" s="52" t="str">
        <f>IF(ISBLANK(VLOOKUP(TRIM(B510),ALL!$B$1:$U$1591,7,FALSE)),"",IF(ISERROR(VLOOKUP(TRIM(B510),ALL!$B$1:$U$1591,7,FALSE))," ",VLOOKUP(TRIM(B510),ALL!$B$1:$U$1591,7,FALSE)))</f>
        <v/>
      </c>
      <c r="K510" s="52" t="str">
        <f>IF(ISBLANK(VLOOKUP(TRIM(B510),ALL!$B$1:$U$1591,8,FALSE)),"",IF(ISERROR(VLOOKUP(TRIM(B510),ALL!$B$1:$U$1591,8,FALSE))," ",VLOOKUP(TRIM(B510),ALL!$B$1:$U$1591,8,FALSE)))</f>
        <v/>
      </c>
      <c r="L510" s="52" t="str">
        <f>IF(ISBLANK(VLOOKUP(TRIM(B510),ALL!$B$1:$U$1591,9,FALSE)),"",IF(ISERROR(VLOOKUP(TRIM(B510),ALL!$B$1:$U$1591,9,FALSE))," ",VLOOKUP(TRIM(B510),ALL!$B$1:$U$1591,9,FALSE)))</f>
        <v/>
      </c>
      <c r="M510" s="52" t="str">
        <f>IF(ISBLANK(VLOOKUP(TRIM(B510),ALL!$B$1:$U$1591,10,FALSE)),"",IF(ISERROR(VLOOKUP(TRIM(B510),ALL!$B$1:$U$1591,10,FALSE))," ",VLOOKUP(TRIM(B510),ALL!$B$1:$U$1591,10,FALSE)))</f>
        <v/>
      </c>
      <c r="N510"/>
      <c r="O510"/>
      <c r="P510"/>
      <c r="Q510"/>
      <c r="R510"/>
      <c r="S510"/>
      <c r="AA510"/>
      <c r="AB510"/>
    </row>
    <row r="511" spans="1:46">
      <c r="A511" s="52" t="str">
        <f>IF(ISERROR(VLOOKUP(TRIM(B511),ALL!$B$1:$T$1591,3,FALSE)),"(unc)",VLOOKUP(TRIM(B511),ALL!$B$1:$T$1591,3,FALSE))</f>
        <v>LE $</v>
      </c>
      <c r="B511" s="215" t="s">
        <v>148</v>
      </c>
      <c r="C511" s="11" t="s">
        <v>4905</v>
      </c>
      <c r="D511" s="85">
        <f>VLOOKUP(TRIM(B511),BirthdateDraft!$B$1:$O$5859,2,FALSE)</f>
        <v>32928</v>
      </c>
      <c r="E511" s="86" t="str">
        <f>VLOOKUP(TRIM(B511),BirthdateDraft!$B$1:$O$9859,3,FALSE)</f>
        <v>12/2</v>
      </c>
      <c r="F511" s="52" t="str">
        <f>IF(ISERROR(VLOOKUP(TRIM(B511),ALL!$B$1:$T$1591,2,FALSE)),"",IF(ISERROR(VLOOKUP(TRIM(B511),ALL!$B$1:$T$1591,2,FALSE))," ",VLOOKUP(TRIM(B511),ALL!$B$1:$T$1591,2,FALSE)))</f>
        <v>DNA</v>
      </c>
      <c r="G511" s="52" t="str">
        <f>IF(ISBLANK(VLOOKUP(TRIM(B511),ALL!$B$1:$U$1591,4,FALSE)),"",IF(ISERROR(VLOOKUP(TRIM(B511),ALL!$B$1:$U$1591,4,FALSE))," ",VLOOKUP(TRIM(B511),ALL!$B$1:$U$1591,4,FALSE)))</f>
        <v>5</v>
      </c>
      <c r="H511" s="52" t="str">
        <f>IF(ISBLANK(VLOOKUP(TRIM(B511),ALL!$B$1:$U$1591,5,FALSE)),"",IF(ISERROR(VLOOKUP(TRIM(B511),ALL!$B$1:$U$1591,5,FALSE))," ",VLOOKUP(TRIM(B511),ALL!$B$1:$U$1591,5,FALSE)))</f>
        <v/>
      </c>
      <c r="I511" s="52">
        <f>IF(ISBLANK(VLOOKUP(TRIM(B511),ALL!$B$1:$U$1591,6,FALSE)),"",IF(ISERROR(VLOOKUP(TRIM(B511),ALL!$B$1:$U$1591,6,FALSE))," ", VLOOKUP(TRIM(B511),ALL!$B$1:$U$1591,6,FALSE)))</f>
        <v>7</v>
      </c>
      <c r="J511" s="52" t="str">
        <f>IF(ISBLANK(VLOOKUP(TRIM(B511),ALL!$B$1:$U$1591,7,FALSE)),"",IF(ISERROR(VLOOKUP(TRIM(B511),ALL!$B$1:$U$1591,7,FALSE))," ",VLOOKUP(TRIM(B511),ALL!$B$1:$U$1591,7,FALSE)))</f>
        <v/>
      </c>
      <c r="K511" s="52" t="str">
        <f>IF(ISBLANK(VLOOKUP(TRIM(B511),ALL!$B$1:$U$1591,8,FALSE)),"",IF(ISERROR(VLOOKUP(TRIM(B511),ALL!$B$1:$U$1591,8,FALSE))," ",VLOOKUP(TRIM(B511),ALL!$B$1:$U$1591,8,FALSE)))</f>
        <v/>
      </c>
      <c r="L511" s="52" t="str">
        <f>IF(ISBLANK(VLOOKUP(TRIM(B511),ALL!$B$1:$U$1591,9,FALSE)),"",IF(ISERROR(VLOOKUP(TRIM(B511),ALL!$B$1:$U$1591,9,FALSE))," ",VLOOKUP(TRIM(B511),ALL!$B$1:$U$1591,9,FALSE)))</f>
        <v/>
      </c>
      <c r="M511" s="52" t="str">
        <f>IF(ISBLANK(VLOOKUP(TRIM(B511),ALL!$B$1:$U$1591,10,FALSE)),"",IF(ISERROR(VLOOKUP(TRIM(B511),ALL!$B$1:$U$1591,10,FALSE))," ",VLOOKUP(TRIM(B511),ALL!$B$1:$U$1591,10,FALSE)))</f>
        <v/>
      </c>
      <c r="N511"/>
      <c r="O511"/>
      <c r="P511"/>
      <c r="Q511"/>
      <c r="R511"/>
      <c r="S511"/>
      <c r="AA511"/>
      <c r="AB511"/>
    </row>
    <row r="512" spans="1:46">
      <c r="A512" s="52" t="str">
        <f>IF(ISERROR(VLOOKUP(TRIM(B512),ALL!$B$1:$T$1591,3,FALSE)),"(unc)",VLOOKUP(TRIM(B512),ALL!$B$1:$T$1591,3,FALSE))</f>
        <v>NDT $</v>
      </c>
      <c r="B512" s="215" t="s">
        <v>2187</v>
      </c>
      <c r="C512" s="11" t="s">
        <v>4905</v>
      </c>
      <c r="D512" s="85">
        <f>VLOOKUP(TRIM(B512),BirthdateDraft!$B$1:$O$5859,2,FALSE)</f>
        <v>32302</v>
      </c>
      <c r="E512" s="86" t="str">
        <f>VLOOKUP(TRIM(B512),BirthdateDraft!$B$1:$O$9859,3,FALSE)</f>
        <v>10/3</v>
      </c>
      <c r="F512" s="52" t="str">
        <f>IF(ISERROR(VLOOKUP(TRIM(B512),ALL!$B$1:$T$1591,2,FALSE)),"",IF(ISERROR(VLOOKUP(TRIM(B512),ALL!$B$1:$T$1591,2,FALSE))," ",VLOOKUP(TRIM(B512),ALL!$B$1:$T$1591,2,FALSE)))</f>
        <v>ARN</v>
      </c>
      <c r="G512" s="52" t="str">
        <f>IF(ISBLANK(VLOOKUP(TRIM(B512),ALL!$B$1:$U$1591,4,FALSE)),"",IF(ISERROR(VLOOKUP(TRIM(B512),ALL!$B$1:$U$1591,4,FALSE))," ",VLOOKUP(TRIM(B512),ALL!$B$1:$U$1591,4,FALSE)))</f>
        <v>5</v>
      </c>
      <c r="H512" s="52" t="str">
        <f>IF(ISBLANK(VLOOKUP(TRIM(B512),ALL!$B$1:$U$1591,5,FALSE)),"",IF(ISERROR(VLOOKUP(TRIM(B512),ALL!$B$1:$U$1591,5,FALSE))," ",VLOOKUP(TRIM(B512),ALL!$B$1:$U$1591,5,FALSE)))</f>
        <v/>
      </c>
      <c r="I512" s="52">
        <f>IF(ISBLANK(VLOOKUP(TRIM(B512),ALL!$B$1:$U$1591,6,FALSE)),"",IF(ISERROR(VLOOKUP(TRIM(B512),ALL!$B$1:$U$1591,6,FALSE))," ", VLOOKUP(TRIM(B512),ALL!$B$1:$U$1591,6,FALSE)))</f>
        <v>3</v>
      </c>
      <c r="J512" s="52" t="str">
        <f>IF(ISBLANK(VLOOKUP(TRIM(B512),ALL!$B$1:$U$1591,7,FALSE)),"",IF(ISERROR(VLOOKUP(TRIM(B512),ALL!$B$1:$U$1591,7,FALSE))," ",VLOOKUP(TRIM(B512),ALL!$B$1:$U$1591,7,FALSE)))</f>
        <v/>
      </c>
      <c r="K512" s="52" t="str">
        <f>IF(ISBLANK(VLOOKUP(TRIM(B512),ALL!$B$1:$U$1591,8,FALSE)),"",IF(ISERROR(VLOOKUP(TRIM(B512),ALL!$B$1:$U$1591,8,FALSE))," ",VLOOKUP(TRIM(B512),ALL!$B$1:$U$1591,8,FALSE)))</f>
        <v/>
      </c>
      <c r="L512" s="52" t="str">
        <f>IF(ISBLANK(VLOOKUP(TRIM(B512),ALL!$B$1:$U$1591,9,FALSE)),"",IF(ISERROR(VLOOKUP(TRIM(B512),ALL!$B$1:$U$1591,9,FALSE))," ",VLOOKUP(TRIM(B512),ALL!$B$1:$U$1591,9,FALSE)))</f>
        <v/>
      </c>
      <c r="M512" s="52" t="str">
        <f>IF(ISBLANK(VLOOKUP(TRIM(B512),ALL!$B$1:$U$1591,10,FALSE)),"",IF(ISERROR(VLOOKUP(TRIM(B512),ALL!$B$1:$U$1591,10,FALSE))," ",VLOOKUP(TRIM(B512),ALL!$B$1:$U$1591,10,FALSE)))</f>
        <v/>
      </c>
      <c r="N512"/>
      <c r="O512"/>
      <c r="P512"/>
      <c r="Q512"/>
      <c r="R512"/>
      <c r="S512"/>
      <c r="AA512"/>
      <c r="AB512"/>
    </row>
    <row r="513" spans="1:28">
      <c r="A513" s="52" t="str">
        <f>IF(ISERROR(VLOOKUP(TRIM(B513),ALL!$B$1:$T$1591,3,FALSE)),"(unc)",VLOOKUP(TRIM(B513),ALL!$B$1:$T$1591,3,FALSE))</f>
        <v>LE $ OLB</v>
      </c>
      <c r="B513" s="215" t="s">
        <v>5113</v>
      </c>
      <c r="C513" s="11" t="s">
        <v>4905</v>
      </c>
      <c r="D513" s="85">
        <f>VLOOKUP(TRIM(B513),BirthdateDraft!$B$1:$O$5859,2,FALSE)</f>
        <v>33793</v>
      </c>
      <c r="E513" s="86" t="str">
        <f>VLOOKUP(TRIM(B513),BirthdateDraft!$B$1:$O$9859,3,FALSE)</f>
        <v>15/1 (8)</v>
      </c>
      <c r="F513" s="52" t="str">
        <f>IF(ISERROR(VLOOKUP(TRIM(B513),ALL!$B$1:$T$1591,2,FALSE)),"",IF(ISERROR(VLOOKUP(TRIM(B513),ALL!$B$1:$T$1591,2,FALSE))," ",VLOOKUP(TRIM(B513),ALL!$B$1:$T$1591,2,FALSE)))</f>
        <v>ATN</v>
      </c>
      <c r="G513" s="52" t="str">
        <f>IF(ISBLANK(VLOOKUP(TRIM(B513),ALL!$B$1:$U$1591,4,FALSE)),"",IF(ISERROR(VLOOKUP(TRIM(B513),ALL!$B$1:$U$1591,4,FALSE))," ",VLOOKUP(TRIM(B513),ALL!$B$1:$U$1591,4,FALSE)))</f>
        <v>4</v>
      </c>
      <c r="H513" s="52" t="str">
        <f>IF(ISBLANK(VLOOKUP(TRIM(B513),ALL!$B$1:$U$1591,5,FALSE)),"",IF(ISERROR(VLOOKUP(TRIM(B513),ALL!$B$1:$U$1591,5,FALSE))," ",VLOOKUP(TRIM(B513),ALL!$B$1:$U$1591,5,FALSE)))</f>
        <v>0-4</v>
      </c>
      <c r="I513" s="52">
        <f>IF(ISBLANK(VLOOKUP(TRIM(B513),ALL!$B$1:$U$1591,6,FALSE)),"",IF(ISERROR(VLOOKUP(TRIM(B513),ALL!$B$1:$U$1591,6,FALSE))," ", VLOOKUP(TRIM(B513),ALL!$B$1:$U$1591,6,FALSE)))</f>
        <v>8</v>
      </c>
      <c r="J513" s="52" t="str">
        <f>IF(ISBLANK(VLOOKUP(TRIM(B513),ALL!$B$1:$U$1591,7,FALSE)),"",IF(ISERROR(VLOOKUP(TRIM(B513),ALL!$B$1:$U$1591,7,FALSE))," ",VLOOKUP(TRIM(B513),ALL!$B$1:$U$1591,7,FALSE)))</f>
        <v/>
      </c>
      <c r="K513" s="52" t="str">
        <f>IF(ISBLANK(VLOOKUP(TRIM(B513),ALL!$B$1:$U$1591,8,FALSE)),"",IF(ISERROR(VLOOKUP(TRIM(B513),ALL!$B$1:$U$1591,8,FALSE))," ",VLOOKUP(TRIM(B513),ALL!$B$1:$U$1591,8,FALSE)))</f>
        <v/>
      </c>
      <c r="L513" s="52" t="str">
        <f>IF(ISBLANK(VLOOKUP(TRIM(B513),ALL!$B$1:$U$1591,9,FALSE)),"",IF(ISERROR(VLOOKUP(TRIM(B513),ALL!$B$1:$U$1591,9,FALSE))," ",VLOOKUP(TRIM(B513),ALL!$B$1:$U$1591,9,FALSE)))</f>
        <v/>
      </c>
      <c r="M513" s="52" t="str">
        <f>IF(ISBLANK(VLOOKUP(TRIM(B513),ALL!$B$1:$U$1591,10,FALSE)),"",IF(ISERROR(VLOOKUP(TRIM(B513),ALL!$B$1:$U$1591,10,FALSE))," ",VLOOKUP(TRIM(B513),ALL!$B$1:$U$1591,10,FALSE)))</f>
        <v/>
      </c>
      <c r="N513"/>
      <c r="O513"/>
      <c r="P513"/>
      <c r="Q513"/>
      <c r="R513"/>
      <c r="S513"/>
      <c r="AA513"/>
      <c r="AB513"/>
    </row>
    <row r="514" spans="1:28">
      <c r="A514" s="52" t="str">
        <f>IF(ISERROR(VLOOKUP(TRIM(B514),ALL!$B$1:$T$1591,3,FALSE)),"(unc)",VLOOKUP(TRIM(B514),ALL!$B$1:$T$1591,3,FALSE))</f>
        <v>DT $</v>
      </c>
      <c r="B514" s="215" t="s">
        <v>1677</v>
      </c>
      <c r="C514" s="11" t="s">
        <v>4905</v>
      </c>
      <c r="D514" s="85">
        <f>VLOOKUP(TRIM(B514),BirthdateDraft!$B$1:$O$5859,2,FALSE)</f>
        <v>31013</v>
      </c>
      <c r="E514" s="86" t="str">
        <f>VLOOKUP(TRIM(B514),BirthdateDraft!$B$1:$O$9859,3,FALSE)</f>
        <v>06/4</v>
      </c>
      <c r="F514" s="52" t="str">
        <f>IF(ISERROR(VLOOKUP(TRIM(B514),ALL!$B$1:$T$1591,2,FALSE)),"",IF(ISERROR(VLOOKUP(TRIM(B514),ALL!$B$1:$T$1591,2,FALSE))," ",VLOOKUP(TRIM(B514),ALL!$B$1:$T$1591,2,FALSE)))</f>
        <v>BAA</v>
      </c>
      <c r="G514" s="52" t="str">
        <f>IF(ISBLANK(VLOOKUP(TRIM(B514),ALL!$B$1:$U$1591,4,FALSE)),"",IF(ISERROR(VLOOKUP(TRIM(B514),ALL!$B$1:$U$1591,4,FALSE))," ",VLOOKUP(TRIM(B514),ALL!$B$1:$U$1591,4,FALSE)))</f>
        <v>4</v>
      </c>
      <c r="H514" s="52" t="str">
        <f>IF(ISBLANK(VLOOKUP(TRIM(B514),ALL!$B$1:$U$1591,5,FALSE)),"",IF(ISERROR(VLOOKUP(TRIM(B514),ALL!$B$1:$U$1591,5,FALSE))," ",VLOOKUP(TRIM(B514),ALL!$B$1:$U$1591,5,FALSE)))</f>
        <v/>
      </c>
      <c r="I514" s="52">
        <f>IF(ISBLANK(VLOOKUP(TRIM(B514),ALL!$B$1:$U$1591,6,FALSE)),"",IF(ISERROR(VLOOKUP(TRIM(B514),ALL!$B$1:$U$1591,6,FALSE))," ", VLOOKUP(TRIM(B514),ALL!$B$1:$U$1591,6,FALSE)))</f>
        <v>0</v>
      </c>
      <c r="J514" s="52" t="str">
        <f>IF(ISBLANK(VLOOKUP(TRIM(B514),ALL!$B$1:$U$1591,7,FALSE)),"",IF(ISERROR(VLOOKUP(TRIM(B514),ALL!$B$1:$U$1591,7,FALSE))," ",VLOOKUP(TRIM(B514),ALL!$B$1:$U$1591,7,FALSE)))</f>
        <v/>
      </c>
      <c r="K514" s="52" t="str">
        <f>IF(ISBLANK(VLOOKUP(TRIM(B514),ALL!$B$1:$U$1591,8,FALSE)),"",IF(ISERROR(VLOOKUP(TRIM(B514),ALL!$B$1:$U$1591,8,FALSE))," ",VLOOKUP(TRIM(B514),ALL!$B$1:$U$1591,8,FALSE)))</f>
        <v/>
      </c>
      <c r="L514" s="52" t="str">
        <f>IF(ISBLANK(VLOOKUP(TRIM(B514),ALL!$B$1:$U$1591,9,FALSE)),"",IF(ISERROR(VLOOKUP(TRIM(B514),ALL!$B$1:$U$1591,9,FALSE))," ",VLOOKUP(TRIM(B514),ALL!$B$1:$U$1591,9,FALSE)))</f>
        <v/>
      </c>
      <c r="M514" s="52" t="str">
        <f>IF(ISBLANK(VLOOKUP(TRIM(B514),ALL!$B$1:$U$1591,10,FALSE)),"",IF(ISERROR(VLOOKUP(TRIM(B514),ALL!$B$1:$U$1591,10,FALSE))," ",VLOOKUP(TRIM(B514),ALL!$B$1:$U$1591,10,FALSE)))</f>
        <v/>
      </c>
      <c r="N514"/>
      <c r="O514"/>
      <c r="P514"/>
      <c r="Q514"/>
      <c r="R514"/>
      <c r="S514"/>
      <c r="AA514"/>
      <c r="AB514"/>
    </row>
    <row r="515" spans="1:28">
      <c r="A515" s="52" t="str">
        <f>IF(ISERROR(VLOOKUP(TRIM(B515),ALL!$B$1:$T$1591,3,FALSE)),"(unc)",VLOOKUP(TRIM(B515),ALL!$B$1:$T$1591,3,FALSE))</f>
        <v>DT $</v>
      </c>
      <c r="B515" s="408" t="s">
        <v>4027</v>
      </c>
      <c r="C515" s="11" t="s">
        <v>4905</v>
      </c>
      <c r="D515" s="85">
        <f>VLOOKUP(TRIM(B515),BirthdateDraft!$B$1:$O$5859,2,FALSE)</f>
        <v>32700</v>
      </c>
      <c r="E515" s="86" t="str">
        <f>VLOOKUP(TRIM(B515),BirthdateDraft!$B$1:$O$9859,3,FALSE)</f>
        <v>13/3</v>
      </c>
      <c r="F515" s="52" t="str">
        <f>IF(ISERROR(VLOOKUP(TRIM(B515),ALL!$B$1:$T$1591,2,FALSE)),"",IF(ISERROR(VLOOKUP(TRIM(B515),ALL!$B$1:$T$1591,2,FALSE))," ",VLOOKUP(TRIM(B515),ALL!$B$1:$T$1591,2,FALSE)))</f>
        <v>MIA</v>
      </c>
      <c r="G515" s="52" t="str">
        <f>IF(ISBLANK(VLOOKUP(TRIM(B515),ALL!$B$1:$U$1591,4,FALSE)),"",IF(ISERROR(VLOOKUP(TRIM(B515),ALL!$B$1:$U$1591,4,FALSE))," ",VLOOKUP(TRIM(B515),ALL!$B$1:$U$1591,4,FALSE)))</f>
        <v>4</v>
      </c>
      <c r="H515" s="52" t="str">
        <f>IF(ISBLANK(VLOOKUP(TRIM(B515),ALL!$B$1:$U$1591,5,FALSE)),"",IF(ISERROR(VLOOKUP(TRIM(B515),ALL!$B$1:$U$1591,5,FALSE))," ",VLOOKUP(TRIM(B515),ALL!$B$1:$U$1591,5,FALSE)))</f>
        <v/>
      </c>
      <c r="I515" s="52">
        <f>IF(ISBLANK(VLOOKUP(TRIM(B515),ALL!$B$1:$U$1591,6,FALSE)),"",IF(ISERROR(VLOOKUP(TRIM(B515),ALL!$B$1:$U$1591,6,FALSE))," ", VLOOKUP(TRIM(B515),ALL!$B$1:$U$1591,6,FALSE)))</f>
        <v>2</v>
      </c>
      <c r="J515" s="52"/>
      <c r="K515" s="52"/>
      <c r="L515" s="52"/>
      <c r="M515" s="52"/>
      <c r="N515"/>
      <c r="O515"/>
      <c r="P515"/>
      <c r="Q515"/>
      <c r="R515"/>
      <c r="S515"/>
      <c r="AA515"/>
      <c r="AB515"/>
    </row>
    <row r="516" spans="1:28">
      <c r="A516" s="52" t="str">
        <f>IF(ISERROR(VLOOKUP(TRIM(B516),ALL!$B$1:$T$1591,3,FALSE)),"(unc)",VLOOKUP(TRIM(B516),ALL!$B$1:$T$1591,3,FALSE))</f>
        <v>End $</v>
      </c>
      <c r="B516" s="215" t="s">
        <v>6277</v>
      </c>
      <c r="C516" s="11" t="s">
        <v>4905</v>
      </c>
      <c r="D516" s="85" t="s">
        <v>172</v>
      </c>
      <c r="E516" s="86" t="str">
        <f>VLOOKUP(TRIM(B516),BirthdateDraft!$B$1:$O$9859,3,FALSE)</f>
        <v>17/1 (22)</v>
      </c>
      <c r="F516" s="52" t="str">
        <f>IF(ISERROR(VLOOKUP(TRIM(B516),ALL!$B$1:$T$1591,2,FALSE)),"",IF(ISERROR(VLOOKUP(TRIM(B516),ALL!$B$1:$T$1591,2,FALSE))," ",VLOOKUP(TRIM(B516),ALL!$B$1:$T$1591,2,FALSE)))</f>
        <v>MIA</v>
      </c>
      <c r="G516" s="52" t="str">
        <f>IF(ISBLANK(VLOOKUP(TRIM(B516),ALL!$B$1:$U$1591,4,FALSE)),"",IF(ISERROR(VLOOKUP(TRIM(B516),ALL!$B$1:$U$1591,4,FALSE))," ",VLOOKUP(TRIM(B516),ALL!$B$1:$U$1591,4,FALSE)))</f>
        <v>0</v>
      </c>
      <c r="H516" s="52" t="str">
        <f>IF(ISBLANK(VLOOKUP(TRIM(B516),ALL!$B$1:$U$1591,5,FALSE)),"",IF(ISERROR(VLOOKUP(TRIM(B516),ALL!$B$1:$U$1591,5,FALSE))," ",VLOOKUP(TRIM(B516),ALL!$B$1:$U$1591,5,FALSE)))</f>
        <v/>
      </c>
      <c r="I516" s="52">
        <f>IF(ISBLANK(VLOOKUP(TRIM(B516),ALL!$B$1:$U$1591,6,FALSE)),"",IF(ISERROR(VLOOKUP(TRIM(B516),ALL!$B$1:$U$1591,6,FALSE))," ", VLOOKUP(TRIM(B516),ALL!$B$1:$U$1591,6,FALSE)))</f>
        <v>1</v>
      </c>
      <c r="J516" s="52" t="str">
        <f>IF(ISBLANK(VLOOKUP(TRIM(B516),ALL!$B$1:$U$1591,7,FALSE)),"",IF(ISERROR(VLOOKUP(TRIM(B516),ALL!$B$1:$U$1591,7,FALSE))," ",VLOOKUP(TRIM(B516),ALL!$B$1:$U$1591,7,FALSE)))</f>
        <v/>
      </c>
      <c r="K516" s="52" t="str">
        <f>IF(ISBLANK(VLOOKUP(TRIM(B516),ALL!$B$1:$U$1591,8,FALSE)),"",IF(ISERROR(VLOOKUP(TRIM(B516),ALL!$B$1:$U$1591,8,FALSE))," ",VLOOKUP(TRIM(B516),ALL!$B$1:$U$1591,8,FALSE)))</f>
        <v/>
      </c>
      <c r="L516" s="52" t="str">
        <f>IF(ISBLANK(VLOOKUP(TRIM(B516),ALL!$B$1:$U$1591,9,FALSE)),"",IF(ISERROR(VLOOKUP(TRIM(B516),ALL!$B$1:$U$1591,9,FALSE))," ",VLOOKUP(TRIM(B516),ALL!$B$1:$U$1591,9,FALSE)))</f>
        <v/>
      </c>
      <c r="M516" s="52" t="str">
        <f>IF(ISBLANK(VLOOKUP(TRIM(B516),ALL!$B$1:$U$1591,10,FALSE)),"",IF(ISERROR(VLOOKUP(TRIM(B516),ALL!$B$1:$U$1591,10,FALSE))," ",VLOOKUP(TRIM(B516),ALL!$B$1:$U$1591,10,FALSE)))</f>
        <v/>
      </c>
      <c r="N516"/>
      <c r="O516"/>
      <c r="P516"/>
      <c r="Q516"/>
      <c r="R516"/>
      <c r="S516"/>
      <c r="AA516"/>
      <c r="AB516"/>
    </row>
    <row r="518" spans="1:28">
      <c r="A518" s="52"/>
      <c r="B518" s="395"/>
      <c r="C518" s="11"/>
      <c r="D518" s="85"/>
      <c r="E518" s="86"/>
      <c r="F518" s="52"/>
      <c r="G518" s="52"/>
      <c r="H518" s="52"/>
      <c r="I518" s="52"/>
      <c r="J518" s="52"/>
      <c r="K518" s="52"/>
      <c r="L518" s="52"/>
      <c r="M518" s="52"/>
      <c r="N518"/>
      <c r="O518"/>
      <c r="P518"/>
      <c r="Q518"/>
      <c r="R518"/>
      <c r="S518"/>
      <c r="AA518"/>
      <c r="AB518"/>
    </row>
    <row r="519" spans="1:28">
      <c r="A519" s="52" t="str">
        <f>IF(ISERROR(VLOOKUP(TRIM(B519),ALL!$B$1:$T$1591,3,FALSE)),"(unc)",VLOOKUP(TRIM(B519),ALL!$B$1:$T$1591,3,FALSE))</f>
        <v>LLB</v>
      </c>
      <c r="B519" s="215" t="s">
        <v>4524</v>
      </c>
      <c r="C519" s="11" t="s">
        <v>4905</v>
      </c>
      <c r="D519" s="85">
        <f>VLOOKUP(TRIM(B519),BirthdateDraft!$B$1:$O$5859,2,FALSE)</f>
        <v>33413</v>
      </c>
      <c r="E519" s="86" t="str">
        <f>VLOOKUP(TRIM(B519),BirthdateDraft!$B$1:$O$9859,3,FALSE)</f>
        <v>14/5</v>
      </c>
      <c r="F519" s="52" t="str">
        <f>IF(ISERROR(VLOOKUP(TRIM(B519),ALL!$B$1:$T$1591,2,FALSE)),"",IF(ISERROR(VLOOKUP(TRIM(B519),ALL!$B$1:$T$1591,2,FALSE))," ",VLOOKUP(TRIM(B519),ALL!$B$1:$T$1591,2,FALSE)))</f>
        <v>DEN</v>
      </c>
      <c r="G519" s="52" t="str">
        <f>IF(ISBLANK(VLOOKUP(TRIM(B519),ALL!$B$1:$U$1591,4,FALSE)),"",IF(ISERROR(VLOOKUP(TRIM(B519),ALL!$B$1:$U$1591,4,FALSE))," ",VLOOKUP(TRIM(B519),ALL!$B$1:$U$1591,4,FALSE)))</f>
        <v>4-4</v>
      </c>
      <c r="H519" s="52" t="str">
        <f>IF(ISBLANK(VLOOKUP(TRIM(B519),ALL!$B$1:$U$1591,5,FALSE)),"",IF(ISERROR(VLOOKUP(TRIM(B519),ALL!$B$1:$U$1591,5,FALSE))," ",VLOOKUP(TRIM(B519),ALL!$B$1:$U$1591,5,FALSE)))</f>
        <v/>
      </c>
      <c r="I519" s="52">
        <f>IF(ISBLANK(VLOOKUP(TRIM(B519),ALL!$B$1:$U$1591,6,FALSE)),"",IF(ISERROR(VLOOKUP(TRIM(B519),ALL!$B$1:$U$1591,6,FALSE))," ", VLOOKUP(TRIM(B519),ALL!$B$1:$U$1591,6,FALSE)))</f>
        <v>10</v>
      </c>
      <c r="J519" s="52" t="str">
        <f>IF(ISBLANK(VLOOKUP(TRIM(B519),ALL!$B$1:$U$1591,7,FALSE)),"",IF(ISERROR(VLOOKUP(TRIM(B519),ALL!$B$1:$U$1591,7,FALSE))," ",VLOOKUP(TRIM(B519),ALL!$B$1:$U$1591,7,FALSE)))</f>
        <v/>
      </c>
      <c r="K519" s="52" t="str">
        <f>IF(ISBLANK(VLOOKUP(TRIM(B519),ALL!$B$1:$U$1591,8,FALSE)),"",IF(ISERROR(VLOOKUP(TRIM(B519),ALL!$B$1:$U$1591,8,FALSE))," ",VLOOKUP(TRIM(B519),ALL!$B$1:$U$1591,8,FALSE)))</f>
        <v/>
      </c>
      <c r="L519" s="52" t="str">
        <f>IF(ISBLANK(VLOOKUP(TRIM(B519),ALL!$B$1:$U$1591,9,FALSE)),"",IF(ISERROR(VLOOKUP(TRIM(B519),ALL!$B$1:$U$1591,9,FALSE))," ",VLOOKUP(TRIM(B519),ALL!$B$1:$U$1591,9,FALSE)))</f>
        <v/>
      </c>
      <c r="M519" s="52" t="str">
        <f>IF(ISBLANK(VLOOKUP(TRIM(B519),ALL!$B$1:$U$1591,10,FALSE)),"",IF(ISERROR(VLOOKUP(TRIM(B519),ALL!$B$1:$U$1591,10,FALSE))," ",VLOOKUP(TRIM(B519),ALL!$B$1:$U$1591,10,FALSE)))</f>
        <v/>
      </c>
      <c r="N519"/>
      <c r="O519"/>
      <c r="P519"/>
      <c r="Q519"/>
      <c r="R519"/>
      <c r="S519"/>
      <c r="AA519"/>
      <c r="AB519"/>
    </row>
    <row r="520" spans="1:28">
      <c r="A520" s="52" t="str">
        <f>IF(ISERROR(VLOOKUP(TRIM(B520),ALL!$B$1:$T$1591,3,FALSE)),"(unc)",VLOOKUP(TRIM(B520),ALL!$B$1:$T$1591,3,FALSE))</f>
        <v>LILB</v>
      </c>
      <c r="B520" s="215" t="s">
        <v>5678</v>
      </c>
      <c r="C520" s="11" t="s">
        <v>4905</v>
      </c>
      <c r="D520" s="85">
        <f>VLOOKUP(TRIM(B520),BirthdateDraft!$B$1:$O$5859,2,FALSE)</f>
        <v>33838</v>
      </c>
      <c r="E520" s="86" t="str">
        <f>VLOOKUP(TRIM(B520),BirthdateDraft!$B$1:$O$9859,3,FALSE)</f>
        <v>16/FA</v>
      </c>
      <c r="F520" s="52" t="str">
        <f>IF(ISERROR(VLOOKUP(TRIM(B520),ALL!$B$1:$T$1591,2,FALSE)),"",IF(ISERROR(VLOOKUP(TRIM(B520),ALL!$B$1:$T$1591,2,FALSE))," ",VLOOKUP(TRIM(B520),ALL!$B$1:$T$1591,2,FALSE)))</f>
        <v>BAA</v>
      </c>
      <c r="G520" s="52" t="str">
        <f>IF(ISBLANK(VLOOKUP(TRIM(B520),ALL!$B$1:$U$1591,4,FALSE)),"",IF(ISERROR(VLOOKUP(TRIM(B520),ALL!$B$1:$U$1591,4,FALSE))," ",VLOOKUP(TRIM(B520),ALL!$B$1:$U$1591,4,FALSE)))</f>
        <v>4-4</v>
      </c>
      <c r="H520" s="52" t="str">
        <f>IF(ISBLANK(VLOOKUP(TRIM(B520),ALL!$B$1:$U$1591,5,FALSE)),"",IF(ISERROR(VLOOKUP(TRIM(B520),ALL!$B$1:$U$1591,5,FALSE))," ",VLOOKUP(TRIM(B520),ALL!$B$1:$U$1591,5,FALSE)))</f>
        <v/>
      </c>
      <c r="I520" s="52">
        <f>IF(ISBLANK(VLOOKUP(TRIM(B520),ALL!$B$1:$U$1591,6,FALSE)),"",IF(ISERROR(VLOOKUP(TRIM(B520),ALL!$B$1:$U$1591,6,FALSE))," ", VLOOKUP(TRIM(B520),ALL!$B$1:$U$1591,6,FALSE)))</f>
        <v>6</v>
      </c>
      <c r="J520" s="52" t="str">
        <f>IF(ISBLANK(VLOOKUP(TRIM(B520),ALL!$B$1:$U$1591,7,FALSE)),"",IF(ISERROR(VLOOKUP(TRIM(B520),ALL!$B$1:$U$1591,7,FALSE))," ",VLOOKUP(TRIM(B520),ALL!$B$1:$U$1591,7,FALSE)))</f>
        <v/>
      </c>
      <c r="K520" s="52" t="str">
        <f>IF(ISBLANK(VLOOKUP(TRIM(B520),ALL!$B$1:$U$1591,8,FALSE)),"",IF(ISERROR(VLOOKUP(TRIM(B520),ALL!$B$1:$U$1591,8,FALSE))," ",VLOOKUP(TRIM(B520),ALL!$B$1:$U$1591,8,FALSE)))</f>
        <v/>
      </c>
      <c r="L520" s="52" t="str">
        <f>IF(ISBLANK(VLOOKUP(TRIM(B520),ALL!$B$1:$U$1591,9,FALSE)),"",IF(ISERROR(VLOOKUP(TRIM(B520),ALL!$B$1:$U$1591,9,FALSE))," ",VLOOKUP(TRIM(B520),ALL!$B$1:$U$1591,9,FALSE)))</f>
        <v/>
      </c>
      <c r="M520" s="52" t="str">
        <f>IF(ISBLANK(VLOOKUP(TRIM(B520),ALL!$B$1:$U$1591,10,FALSE)),"",IF(ISERROR(VLOOKUP(TRIM(B520),ALL!$B$1:$U$1591,10,FALSE))," ",VLOOKUP(TRIM(B520),ALL!$B$1:$U$1591,10,FALSE)))</f>
        <v/>
      </c>
      <c r="N520"/>
      <c r="O520"/>
      <c r="P520"/>
      <c r="Q520"/>
      <c r="R520"/>
      <c r="S520"/>
      <c r="AA520"/>
      <c r="AB520"/>
    </row>
    <row r="521" spans="1:28">
      <c r="A521" s="52" t="str">
        <f>IF(ISERROR(VLOOKUP(TRIM(B521),ALL!$B$1:$T$1591,3,FALSE)),"(unc)",VLOOKUP(TRIM(B521),ALL!$B$1:$T$1591,3,FALSE))</f>
        <v>RLB</v>
      </c>
      <c r="B521" s="408" t="s">
        <v>6236</v>
      </c>
      <c r="C521" s="11" t="s">
        <v>4905</v>
      </c>
      <c r="D521" s="85">
        <f>VLOOKUP(TRIM(B521),BirthdateDraft!$B$1:$O$5859,2,FALSE)</f>
        <v>34152</v>
      </c>
      <c r="E521" s="86" t="str">
        <f>VLOOKUP(TRIM(B521),BirthdateDraft!$B$1:$O$9859,3,FALSE)</f>
        <v>17/4</v>
      </c>
      <c r="F521" s="52" t="str">
        <f>IF(ISERROR(VLOOKUP(TRIM(B521),ALL!$B$1:$T$1591,2,FALSE)),"",IF(ISERROR(VLOOKUP(TRIM(B521),ALL!$B$1:$T$1591,2,FALSE))," ",VLOOKUP(TRIM(B521),ALL!$B$1:$T$1591,2,FALSE)))</f>
        <v>MIA</v>
      </c>
      <c r="G521" s="52" t="str">
        <f>IF(ISBLANK(VLOOKUP(TRIM(B521),ALL!$B$1:$U$1591,4,FALSE)),"",IF(ISERROR(VLOOKUP(TRIM(B521),ALL!$B$1:$U$1591,4,FALSE))," ",VLOOKUP(TRIM(B521),ALL!$B$1:$U$1591,4,FALSE)))</f>
        <v>4-4</v>
      </c>
      <c r="H521" s="52" t="str">
        <f>IF(ISBLANK(VLOOKUP(TRIM(B521),ALL!$B$1:$U$1591,5,FALSE)),"",IF(ISERROR(VLOOKUP(TRIM(B521),ALL!$B$1:$U$1591,5,FALSE))," ",VLOOKUP(TRIM(B521),ALL!$B$1:$U$1591,5,FALSE)))</f>
        <v/>
      </c>
      <c r="I521" s="52">
        <f>IF(ISBLANK(VLOOKUP(TRIM(B521),ALL!$B$1:$U$1591,6,FALSE)),"",IF(ISERROR(VLOOKUP(TRIM(B521),ALL!$B$1:$U$1591,6,FALSE))," ", VLOOKUP(TRIM(B521),ALL!$B$1:$U$1591,6,FALSE)))</f>
        <v>5</v>
      </c>
      <c r="J521" s="52"/>
      <c r="K521" s="52"/>
      <c r="L521" s="52"/>
      <c r="M521" s="52"/>
      <c r="N521"/>
      <c r="O521"/>
      <c r="P521"/>
      <c r="Q521"/>
      <c r="R521"/>
      <c r="S521"/>
      <c r="AA521"/>
      <c r="AB521"/>
    </row>
    <row r="522" spans="1:28" ht="15">
      <c r="A522" s="52" t="str">
        <f>IF(ISERROR(VLOOKUP(TRIM(B522),ALL!$B$1:$T$1591,3,FALSE)),"(unc)",VLOOKUP(TRIM(B522),ALL!$B$1:$T$1591,3,FALSE))</f>
        <v>RILB</v>
      </c>
      <c r="B522" s="417" t="s">
        <v>6313</v>
      </c>
      <c r="C522" s="11" t="s">
        <v>4905</v>
      </c>
      <c r="D522" s="85">
        <f>VLOOKUP(TRIM(B522),BirthdateDraft!$B$1:$O$5859,2,FALSE)</f>
        <v>33949</v>
      </c>
      <c r="E522" s="86" t="str">
        <f>VLOOKUP(TRIM(B522),BirthdateDraft!$B$1:$O$9859,3,FALSE)</f>
        <v>16/7</v>
      </c>
      <c r="F522" s="52" t="str">
        <f>IF(ISERROR(VLOOKUP(TRIM(B522),ALL!$B$1:$T$1591,2,FALSE)),"",IF(ISERROR(VLOOKUP(TRIM(B522),ALL!$B$1:$T$1591,2,FALSE))," ",VLOOKUP(TRIM(B522),ALL!$B$1:$T$1591,2,FALSE)))</f>
        <v>ARN</v>
      </c>
      <c r="G522" s="52" t="str">
        <f>IF(ISBLANK(VLOOKUP(TRIM(B522),ALL!$B$1:$U$1591,4,FALSE)),"",IF(ISERROR(VLOOKUP(TRIM(B522),ALL!$B$1:$U$1591,4,FALSE))," ",VLOOKUP(TRIM(B522),ALL!$B$1:$U$1591,4,FALSE)))</f>
        <v>4-0</v>
      </c>
      <c r="H522" s="52" t="str">
        <f>IF(ISBLANK(VLOOKUP(TRIM(B522),ALL!$B$1:$U$1591,5,FALSE)),"",IF(ISERROR(VLOOKUP(TRIM(B522),ALL!$B$1:$U$1591,5,FALSE))," ",VLOOKUP(TRIM(B522),ALL!$B$1:$U$1591,5,FALSE)))</f>
        <v/>
      </c>
      <c r="I522" s="52">
        <f>IF(ISBLANK(VLOOKUP(TRIM(B522),ALL!$B$1:$U$1591,6,FALSE)),"",IF(ISERROR(VLOOKUP(TRIM(B522),ALL!$B$1:$U$1591,6,FALSE))," ", VLOOKUP(TRIM(B522),ALL!$B$1:$U$1591,6,FALSE)))</f>
        <v>0</v>
      </c>
      <c r="J522" s="52"/>
      <c r="K522" s="52"/>
      <c r="L522" s="52"/>
      <c r="M522" s="52"/>
      <c r="N522"/>
      <c r="O522"/>
      <c r="P522"/>
      <c r="Q522"/>
      <c r="R522"/>
      <c r="S522"/>
      <c r="AA522"/>
      <c r="AB522"/>
    </row>
    <row r="523" spans="1:28">
      <c r="A523" s="52" t="str">
        <f>IF(ISERROR(VLOOKUP(TRIM(B523),ALL!$B$1:$T$1591,3,FALSE)),"(unc)",VLOOKUP(TRIM(B523),ALL!$B$1:$T$1591,3,FALSE))</f>
        <v>LLB</v>
      </c>
      <c r="B523" s="215" t="s">
        <v>6785</v>
      </c>
      <c r="C523" s="11" t="s">
        <v>4905</v>
      </c>
      <c r="D523" s="85">
        <f>VLOOKUP(TRIM(B523),BirthdateDraft!$B$1:$O$5859,2,FALSE)</f>
        <v>35020</v>
      </c>
      <c r="E523" s="86" t="str">
        <f>VLOOKUP(TRIM(B523),BirthdateDraft!$B$1:$O$9859,3,FALSE)</f>
        <v>17/2</v>
      </c>
      <c r="F523" s="52" t="str">
        <f>IF(ISERROR(VLOOKUP(TRIM(B523),ALL!$B$1:$T$1591,2,FALSE)),"",IF(ISERROR(VLOOKUP(TRIM(B523),ALL!$B$1:$T$1591,2,FALSE))," ",VLOOKUP(TRIM(B523),ALL!$B$1:$T$1591,2,FALSE)))</f>
        <v>MIA</v>
      </c>
      <c r="G523" s="52" t="str">
        <f>IF(ISBLANK(VLOOKUP(TRIM(B523),ALL!$B$1:$U$1591,4,FALSE)),"",IF(ISERROR(VLOOKUP(TRIM(B523),ALL!$B$1:$U$1591,4,FALSE))," ",VLOOKUP(TRIM(B523),ALL!$B$1:$U$1591,4,FALSE)))</f>
        <v>0-5</v>
      </c>
      <c r="H523" s="52" t="str">
        <f>IF(ISBLANK(VLOOKUP(TRIM(B523),ALL!$B$1:$U$1591,5,FALSE)),"",IF(ISERROR(VLOOKUP(TRIM(B523),ALL!$B$1:$U$1591,5,FALSE))," ",VLOOKUP(TRIM(B523),ALL!$B$1:$U$1591,5,FALSE)))</f>
        <v/>
      </c>
      <c r="I523" s="52">
        <f>IF(ISBLANK(VLOOKUP(TRIM(B523),ALL!$B$1:$U$1591,6,FALSE)),"",IF(ISERROR(VLOOKUP(TRIM(B523),ALL!$B$1:$U$1591,6,FALSE))," ", VLOOKUP(TRIM(B523),ALL!$B$1:$U$1591,6,FALSE)))</f>
        <v>0</v>
      </c>
      <c r="J523" s="52" t="str">
        <f>IF(ISBLANK(VLOOKUP(TRIM(B523),ALL!$B$1:$U$1591,7,FALSE)),"",IF(ISERROR(VLOOKUP(TRIM(B523),ALL!$B$1:$U$1591,7,FALSE))," ",VLOOKUP(TRIM(B523),ALL!$B$1:$U$1591,7,FALSE)))</f>
        <v/>
      </c>
      <c r="K523" s="52" t="str">
        <f>IF(ISBLANK(VLOOKUP(TRIM(B523),ALL!$B$1:$U$1591,8,FALSE)),"",IF(ISERROR(VLOOKUP(TRIM(B523),ALL!$B$1:$U$1591,8,FALSE))," ",VLOOKUP(TRIM(B523),ALL!$B$1:$U$1591,8,FALSE)))</f>
        <v/>
      </c>
      <c r="L523" s="52" t="str">
        <f>IF(ISBLANK(VLOOKUP(TRIM(B523),ALL!$B$1:$U$1591,9,FALSE)),"",IF(ISERROR(VLOOKUP(TRIM(B523),ALL!$B$1:$U$1591,9,FALSE))," ",VLOOKUP(TRIM(B523),ALL!$B$1:$U$1591,9,FALSE)))</f>
        <v/>
      </c>
      <c r="M523" s="52" t="str">
        <f>IF(ISBLANK(VLOOKUP(TRIM(B523),ALL!$B$1:$U$1591,10,FALSE)),"",IF(ISERROR(VLOOKUP(TRIM(B523),ALL!$B$1:$U$1591,10,FALSE))," ",VLOOKUP(TRIM(B523),ALL!$B$1:$U$1591,10,FALSE)))</f>
        <v/>
      </c>
      <c r="N523"/>
      <c r="O523"/>
      <c r="P523"/>
      <c r="Q523"/>
      <c r="R523"/>
      <c r="S523"/>
      <c r="AA523"/>
      <c r="AB523"/>
    </row>
    <row r="524" spans="1:28">
      <c r="A524" s="52" t="str">
        <f>IF(ISERROR(VLOOKUP(TRIM(B524),ALL!$B$1:$T$1591,3,FALSE)),"(unc)",VLOOKUP(TRIM(B524),ALL!$B$1:$T$1591,3,FALSE))</f>
        <v>OLB</v>
      </c>
      <c r="B524" s="215" t="s">
        <v>1080</v>
      </c>
      <c r="C524" s="11" t="s">
        <v>4905</v>
      </c>
      <c r="D524" s="85">
        <f>VLOOKUP(TRIM(B524),BirthdateDraft!$B$1:$O$5859,2,FALSE)</f>
        <v>29981</v>
      </c>
      <c r="E524" s="86" t="str">
        <f>VLOOKUP(TRIM(B524),BirthdateDraft!$B$1:$O$9859,3,FALSE)</f>
        <v>05/FA</v>
      </c>
      <c r="F524" s="52" t="str">
        <f>IF(ISERROR(VLOOKUP(TRIM(B524),ALL!$B$1:$T$1591,2,FALSE)),"",IF(ISERROR(VLOOKUP(TRIM(B524),ALL!$B$1:$T$1591,2,FALSE))," ",VLOOKUP(TRIM(B524),ALL!$B$1:$T$1591,2,FALSE)))</f>
        <v>TNA</v>
      </c>
      <c r="G524" s="52" t="str">
        <f>IF(ISBLANK(VLOOKUP(TRIM(B524),ALL!$B$1:$U$1591,4,FALSE)),"",IF(ISERROR(VLOOKUP(TRIM(B524),ALL!$B$1:$U$1591,4,FALSE))," ",VLOOKUP(TRIM(B524),ALL!$B$1:$U$1591,4,FALSE)))</f>
        <v>0-4</v>
      </c>
      <c r="H524" s="52" t="str">
        <f>IF(ISBLANK(VLOOKUP(TRIM(B524),ALL!$B$1:$U$1591,5,FALSE)),"",IF(ISERROR(VLOOKUP(TRIM(B524),ALL!$B$1:$U$1591,5,FALSE))," ",VLOOKUP(TRIM(B524),ALL!$B$1:$U$1591,5,FALSE)))</f>
        <v/>
      </c>
      <c r="I524" s="52">
        <f>IF(ISBLANK(VLOOKUP(TRIM(B524),ALL!$B$1:$U$1591,6,FALSE)),"",IF(ISERROR(VLOOKUP(TRIM(B524),ALL!$B$1:$U$1591,6,FALSE))," ", VLOOKUP(TRIM(B524),ALL!$B$1:$U$1591,6,FALSE)))</f>
        <v>5</v>
      </c>
      <c r="J524" s="52" t="str">
        <f>IF(ISBLANK(VLOOKUP(TRIM(B524),ALL!$B$1:$U$1591,7,FALSE)),"",IF(ISERROR(VLOOKUP(TRIM(B524),ALL!$B$1:$U$1591,7,FALSE))," ",VLOOKUP(TRIM(B524),ALL!$B$1:$U$1591,7,FALSE)))</f>
        <v/>
      </c>
      <c r="K524" s="52" t="str">
        <f>IF(ISBLANK(VLOOKUP(TRIM(B524),ALL!$B$1:$U$1591,8,FALSE)),"",IF(ISERROR(VLOOKUP(TRIM(B524),ALL!$B$1:$U$1591,8,FALSE))," ",VLOOKUP(TRIM(B524),ALL!$B$1:$U$1591,8,FALSE)))</f>
        <v/>
      </c>
      <c r="L524" s="52" t="str">
        <f>IF(ISBLANK(VLOOKUP(TRIM(B524),ALL!$B$1:$U$1591,9,FALSE)),"",IF(ISERROR(VLOOKUP(TRIM(B524),ALL!$B$1:$U$1591,9,FALSE))," ",VLOOKUP(TRIM(B524),ALL!$B$1:$U$1591,9,FALSE)))</f>
        <v/>
      </c>
      <c r="M524" s="52" t="str">
        <f>IF(ISBLANK(VLOOKUP(TRIM(B524),ALL!$B$1:$U$1591,10,FALSE)),"",IF(ISERROR(VLOOKUP(TRIM(B524),ALL!$B$1:$U$1591,10,FALSE))," ",VLOOKUP(TRIM(B524),ALL!$B$1:$U$1591,10,FALSE)))</f>
        <v/>
      </c>
      <c r="N524"/>
      <c r="O524"/>
      <c r="P524"/>
      <c r="Q524"/>
      <c r="R524"/>
      <c r="S524"/>
      <c r="AA524"/>
      <c r="AB524"/>
    </row>
    <row r="525" spans="1:28">
      <c r="A525" s="52" t="str">
        <f>IF(ISERROR(VLOOKUP(TRIM(B525),ALL!$B$1:$T$1591,3,FALSE)),"(unc)",VLOOKUP(TRIM(B525),ALL!$B$1:$T$1591,3,FALSE))</f>
        <v>OLB</v>
      </c>
      <c r="B525" s="215" t="s">
        <v>7503</v>
      </c>
      <c r="C525" s="11" t="s">
        <v>4905</v>
      </c>
      <c r="D525" s="85">
        <f>VLOOKUP(TRIM(B525),BirthdateDraft!$B$1:$O$5859,2,FALSE)</f>
        <v>35767</v>
      </c>
      <c r="E525" s="86" t="str">
        <f>VLOOKUP(TRIM(B525),BirthdateDraft!$B$1:$O$9859,3,FALSE)</f>
        <v>19/1 (12)</v>
      </c>
      <c r="F525" s="52" t="str">
        <f>IF(ISERROR(VLOOKUP(TRIM(B525),ALL!$B$1:$T$1591,2,FALSE)),"",IF(ISERROR(VLOOKUP(TRIM(B525),ALL!$B$1:$T$1591,2,FALSE))," ",VLOOKUP(TRIM(B525),ALL!$B$1:$T$1591,2,FALSE)))</f>
        <v>GBN</v>
      </c>
      <c r="G525" s="52" t="str">
        <f>IF(ISBLANK(VLOOKUP(TRIM(B525),ALL!$B$1:$U$1591,4,FALSE)),"",IF(ISERROR(VLOOKUP(TRIM(B525),ALL!$B$1:$U$1591,4,FALSE))," ",VLOOKUP(TRIM(B525),ALL!$B$1:$U$1591,4,FALSE)))</f>
        <v>0-4</v>
      </c>
      <c r="H525" s="52" t="str">
        <f>IF(ISBLANK(VLOOKUP(TRIM(B525),ALL!$B$1:$U$1591,5,FALSE)),"",IF(ISERROR(VLOOKUP(TRIM(B525),ALL!$B$1:$U$1591,5,FALSE))," ",VLOOKUP(TRIM(B525),ALL!$B$1:$U$1591,5,FALSE)))</f>
        <v/>
      </c>
      <c r="I525" s="52">
        <f>IF(ISBLANK(VLOOKUP(TRIM(B525),ALL!$B$1:$U$1591,6,FALSE)),"",IF(ISERROR(VLOOKUP(TRIM(B525),ALL!$B$1:$U$1591,6,FALSE))," ", VLOOKUP(TRIM(B525),ALL!$B$1:$U$1591,6,FALSE)))</f>
        <v>4</v>
      </c>
      <c r="J525" s="52"/>
      <c r="K525" s="52"/>
      <c r="L525" s="52"/>
      <c r="M525" s="52"/>
      <c r="N525"/>
      <c r="O525"/>
      <c r="P525"/>
      <c r="Q525"/>
      <c r="R525"/>
      <c r="S525"/>
      <c r="AA525"/>
      <c r="AB525"/>
    </row>
    <row r="526" spans="1:28">
      <c r="A526" s="52" t="str">
        <f>IF(ISERROR(VLOOKUP(TRIM(B526),ALL!$B$1:$T$1591,3,FALSE)),"(unc)",VLOOKUP(TRIM(B526),ALL!$B$1:$T$1591,3,FALSE))</f>
        <v>LB</v>
      </c>
      <c r="B526" s="215" t="s">
        <v>6168</v>
      </c>
      <c r="C526" s="11" t="s">
        <v>4905</v>
      </c>
      <c r="D526" s="85">
        <f>VLOOKUP(TRIM(B526),BirthdateDraft!$B$1:$O$5859,2,FALSE)</f>
        <v>34599</v>
      </c>
      <c r="E526" s="86" t="str">
        <f>VLOOKUP(TRIM(B526),BirthdateDraft!$B$1:$O$9859,3,FALSE)</f>
        <v>17/1 (13)</v>
      </c>
      <c r="F526" s="52" t="str">
        <f>IF(ISERROR(VLOOKUP(TRIM(B526),ALL!$B$1:$T$1591,2,FALSE)),"",IF(ISERROR(VLOOKUP(TRIM(B526),ALL!$B$1:$T$1591,2,FALSE))," ",VLOOKUP(TRIM(B526),ALL!$B$1:$T$1591,2,FALSE)))</f>
        <v>ARN</v>
      </c>
      <c r="G526" s="52" t="str">
        <f>IF(ISBLANK(VLOOKUP(TRIM(B526),ALL!$B$1:$U$1591,4,FALSE)),"",IF(ISERROR(VLOOKUP(TRIM(B526),ALL!$B$1:$U$1591,4,FALSE))," ",VLOOKUP(TRIM(B526),ALL!$B$1:$U$1591,4,FALSE)))</f>
        <v>0-4</v>
      </c>
      <c r="H526" s="52" t="str">
        <f>IF(ISBLANK(VLOOKUP(TRIM(B526),ALL!$B$1:$U$1591,5,FALSE)),"",IF(ISERROR(VLOOKUP(TRIM(B526),ALL!$B$1:$U$1591,5,FALSE))," ",VLOOKUP(TRIM(B526),ALL!$B$1:$U$1591,5,FALSE)))</f>
        <v/>
      </c>
      <c r="I526" s="52">
        <f>IF(ISBLANK(VLOOKUP(TRIM(B526),ALL!$B$1:$U$1591,6,FALSE)),"",IF(ISERROR(VLOOKUP(TRIM(B526),ALL!$B$1:$U$1591,6,FALSE))," ", VLOOKUP(TRIM(B526),ALL!$B$1:$U$1591,6,FALSE)))</f>
        <v>3</v>
      </c>
      <c r="J526" s="52" t="str">
        <f>IF(ISBLANK(VLOOKUP(TRIM(B526),ALL!$B$1:$U$1591,7,FALSE)),"",IF(ISERROR(VLOOKUP(TRIM(B526),ALL!$B$1:$U$1591,7,FALSE))," ",VLOOKUP(TRIM(B526),ALL!$B$1:$U$1591,7,FALSE)))</f>
        <v/>
      </c>
      <c r="K526" s="52" t="str">
        <f>IF(ISBLANK(VLOOKUP(TRIM(B526),ALL!$B$1:$U$1591,8,FALSE)),"",IF(ISERROR(VLOOKUP(TRIM(B526),ALL!$B$1:$U$1591,8,FALSE))," ",VLOOKUP(TRIM(B526),ALL!$B$1:$U$1591,8,FALSE)))</f>
        <v/>
      </c>
      <c r="L526" s="52" t="str">
        <f>IF(ISBLANK(VLOOKUP(TRIM(B526),ALL!$B$1:$U$1591,9,FALSE)),"",IF(ISERROR(VLOOKUP(TRIM(B526),ALL!$B$1:$U$1591,9,FALSE))," ",VLOOKUP(TRIM(B526),ALL!$B$1:$U$1591,9,FALSE)))</f>
        <v/>
      </c>
      <c r="M526" s="52" t="str">
        <f>IF(ISBLANK(VLOOKUP(TRIM(B526),ALL!$B$1:$U$1591,10,FALSE)),"",IF(ISERROR(VLOOKUP(TRIM(B526),ALL!$B$1:$U$1591,10,FALSE))," ",VLOOKUP(TRIM(B526),ALL!$B$1:$U$1591,10,FALSE)))</f>
        <v/>
      </c>
      <c r="N526"/>
      <c r="O526"/>
      <c r="P526"/>
      <c r="Q526"/>
      <c r="R526"/>
      <c r="S526"/>
      <c r="AA526"/>
      <c r="AB526"/>
    </row>
    <row r="527" spans="1:28">
      <c r="A527" s="52" t="str">
        <f>IF(ISERROR(VLOOKUP(TRIM(B527),ALL!$B$1:$T$1591,3,FALSE)),"(unc)",VLOOKUP(TRIM(B527),ALL!$B$1:$T$1591,3,FALSE))</f>
        <v>LB</v>
      </c>
      <c r="B527" s="215" t="s">
        <v>6284</v>
      </c>
      <c r="C527" s="11" t="s">
        <v>4905</v>
      </c>
      <c r="D527" s="85">
        <f>VLOOKUP(TRIM(B527),BirthdateDraft!$B$1:$O$5859,2,FALSE)</f>
        <v>34623</v>
      </c>
      <c r="E527" s="86" t="str">
        <f>VLOOKUP(TRIM(B527),BirthdateDraft!$B$1:$O$9859,3,FALSE)</f>
        <v>17/4</v>
      </c>
      <c r="F527" s="52" t="str">
        <f>IF(ISERROR(VLOOKUP(TRIM(B527),ALL!$B$1:$T$1591,2,FALSE)),"",IF(ISERROR(VLOOKUP(TRIM(B527),ALL!$B$1:$T$1591,2,FALSE))," ",VLOOKUP(TRIM(B527),ALL!$B$1:$T$1591,2,FALSE)))</f>
        <v>MIN</v>
      </c>
      <c r="G527" s="52" t="str">
        <f>IF(ISBLANK(VLOOKUP(TRIM(B527),ALL!$B$1:$U$1591,4,FALSE)),"",IF(ISERROR(VLOOKUP(TRIM(B527),ALL!$B$1:$U$1591,4,FALSE))," ",VLOOKUP(TRIM(B527),ALL!$B$1:$U$1591,4,FALSE)))</f>
        <v>0-4</v>
      </c>
      <c r="H527" s="52" t="str">
        <f>IF(ISBLANK(VLOOKUP(TRIM(B527),ALL!$B$1:$U$1591,5,FALSE)),"",IF(ISERROR(VLOOKUP(TRIM(B527),ALL!$B$1:$U$1591,5,FALSE))," ",VLOOKUP(TRIM(B527),ALL!$B$1:$U$1591,5,FALSE)))</f>
        <v/>
      </c>
      <c r="I527" s="52">
        <f>IF(ISBLANK(VLOOKUP(TRIM(B527),ALL!$B$1:$U$1591,6,FALSE)),"",IF(ISERROR(VLOOKUP(TRIM(B527),ALL!$B$1:$U$1591,6,FALSE))," ", VLOOKUP(TRIM(B527),ALL!$B$1:$U$1591,6,FALSE)))</f>
        <v>0</v>
      </c>
      <c r="J527" s="52" t="str">
        <f>IF(ISBLANK(VLOOKUP(TRIM(B527),ALL!$B$1:$U$1591,7,FALSE)),"",IF(ISERROR(VLOOKUP(TRIM(B527),ALL!$B$1:$U$1591,7,FALSE))," ",VLOOKUP(TRIM(B527),ALL!$B$1:$U$1591,7,FALSE)))</f>
        <v/>
      </c>
      <c r="K527" s="52" t="str">
        <f>IF(ISBLANK(VLOOKUP(TRIM(B527),ALL!$B$1:$U$1591,8,FALSE)),"",IF(ISERROR(VLOOKUP(TRIM(B527),ALL!$B$1:$U$1591,8,FALSE))," ",VLOOKUP(TRIM(B527),ALL!$B$1:$U$1591,8,FALSE)))</f>
        <v/>
      </c>
      <c r="L527" s="52" t="str">
        <f>IF(ISBLANK(VLOOKUP(TRIM(B527),ALL!$B$1:$U$1591,9,FALSE)),"",IF(ISERROR(VLOOKUP(TRIM(B527),ALL!$B$1:$U$1591,9,FALSE))," ",VLOOKUP(TRIM(B527),ALL!$B$1:$U$1591,9,FALSE)))</f>
        <v/>
      </c>
      <c r="M527" s="52" t="str">
        <f>IF(ISBLANK(VLOOKUP(TRIM(B527),ALL!$B$1:$U$1591,10,FALSE)),"",IF(ISERROR(VLOOKUP(TRIM(B527),ALL!$B$1:$U$1591,10,FALSE))," ",VLOOKUP(TRIM(B527),ALL!$B$1:$U$1591,10,FALSE)))</f>
        <v/>
      </c>
      <c r="N527"/>
      <c r="O527"/>
      <c r="P527"/>
      <c r="Q527"/>
      <c r="R527"/>
      <c r="S527"/>
      <c r="AA527"/>
      <c r="AB527"/>
    </row>
    <row r="528" spans="1:28">
      <c r="A528" s="52" t="str">
        <f>IF(ISERROR(VLOOKUP(TRIM(B528),ALL!$B$1:$T$1591,3,FALSE)),"(unc)",VLOOKUP(TRIM(B528),ALL!$B$1:$T$1591,3,FALSE))</f>
        <v>(unc)</v>
      </c>
      <c r="B528" s="215" t="s">
        <v>6772</v>
      </c>
      <c r="C528" s="11" t="s">
        <v>4905</v>
      </c>
      <c r="D528" s="85">
        <f>VLOOKUP(TRIM(B528),BirthdateDraft!$B$1:$O$5859,2,FALSE)</f>
        <v>35051</v>
      </c>
      <c r="E528" s="86" t="str">
        <f>VLOOKUP(TRIM(B528),BirthdateDraft!$B$1:$O$9859,3,FALSE)</f>
        <v>18/2</v>
      </c>
      <c r="F528" s="52" t="str">
        <f>IF(ISERROR(VLOOKUP(TRIM(B528),ALL!$B$1:$T$1591,2,FALSE)),"",IF(ISERROR(VLOOKUP(TRIM(B528),ALL!$B$1:$T$1591,2,FALSE))," ",VLOOKUP(TRIM(B528),ALL!$B$1:$T$1591,2,FALSE)))</f>
        <v/>
      </c>
      <c r="G528" s="52" t="str">
        <f>IF(ISBLANK(VLOOKUP(TRIM(B528),ALL!$B$1:$U$1591,4,FALSE)),"",IF(ISERROR(VLOOKUP(TRIM(B528),ALL!$B$1:$U$1591,4,FALSE))," ",VLOOKUP(TRIM(B528),ALL!$B$1:$U$1591,4,FALSE)))</f>
        <v xml:space="preserve"> </v>
      </c>
      <c r="H528" s="52" t="str">
        <f>IF(ISBLANK(VLOOKUP(TRIM(B528),ALL!$B$1:$U$1591,5,FALSE)),"",IF(ISERROR(VLOOKUP(TRIM(B528),ALL!$B$1:$U$1591,5,FALSE))," ",VLOOKUP(TRIM(B528),ALL!$B$1:$U$1591,5,FALSE)))</f>
        <v xml:space="preserve"> </v>
      </c>
      <c r="I528" s="52" t="str">
        <f>IF(ISBLANK(VLOOKUP(TRIM(B528),ALL!$B$1:$U$1591,6,FALSE)),"",IF(ISERROR(VLOOKUP(TRIM(B528),ALL!$B$1:$U$1591,6,FALSE))," ", VLOOKUP(TRIM(B528),ALL!$B$1:$U$1591,6,FALSE)))</f>
        <v xml:space="preserve"> </v>
      </c>
      <c r="J528" s="52"/>
      <c r="K528" s="52"/>
      <c r="L528" s="52" t="str">
        <f>IF(ISBLANK(VLOOKUP(TRIM(B528),ALL!$B$1:$U$1591,9,FALSE)),"",IF(ISERROR(VLOOKUP(TRIM(B528),ALL!$B$1:$U$1591,9,FALSE))," ",VLOOKUP(TRIM(B528),ALL!$B$1:$U$1591,9,FALSE)))</f>
        <v xml:space="preserve"> </v>
      </c>
      <c r="M528" s="52" t="str">
        <f>IF(ISBLANK(VLOOKUP(TRIM(B528),ALL!$B$1:$U$1591,10,FALSE)),"",IF(ISERROR(VLOOKUP(TRIM(B528),ALL!$B$1:$U$1591,10,FALSE))," ",VLOOKUP(TRIM(B528),ALL!$B$1:$U$1591,10,FALSE)))</f>
        <v xml:space="preserve"> </v>
      </c>
      <c r="N528"/>
      <c r="O528"/>
      <c r="P528"/>
      <c r="Q528"/>
      <c r="R528"/>
      <c r="S528"/>
      <c r="AA528"/>
      <c r="AB528"/>
    </row>
    <row r="530" spans="1:33" ht="15">
      <c r="A530" s="52"/>
      <c r="B530" s="418"/>
      <c r="C530" s="11"/>
      <c r="D530" s="85"/>
      <c r="E530" s="86"/>
      <c r="F530" s="52"/>
      <c r="G530" s="52"/>
      <c r="H530" s="52"/>
      <c r="I530" s="52"/>
      <c r="J530" s="52"/>
      <c r="K530" s="52"/>
      <c r="L530" s="52"/>
      <c r="M530" s="52"/>
      <c r="N530"/>
      <c r="O530"/>
      <c r="P530"/>
      <c r="Q530"/>
      <c r="R530"/>
      <c r="S530"/>
      <c r="AA530"/>
      <c r="AB530"/>
    </row>
    <row r="531" spans="1:33">
      <c r="A531" s="52" t="str">
        <f>IF(ISERROR(VLOOKUP(TRIM(B531),ALL!$B$1:$T$1591,3,FALSE)),"(unc)",VLOOKUP(TRIM(B531),ALL!$B$1:$T$1591,3,FALSE))</f>
        <v>FS ^</v>
      </c>
      <c r="B531" s="215" t="s">
        <v>6784</v>
      </c>
      <c r="C531" s="11" t="s">
        <v>4905</v>
      </c>
      <c r="D531" s="85">
        <f>VLOOKUP(TRIM(B531),BirthdateDraft!$B$1:$O$5859,2,FALSE)</f>
        <v>35386</v>
      </c>
      <c r="E531" s="86" t="str">
        <f>VLOOKUP(TRIM(B531),BirthdateDraft!$B$1:$O$9859,3,FALSE)</f>
        <v>18/1 (11)</v>
      </c>
      <c r="F531" s="52" t="str">
        <f>IF(ISERROR(VLOOKUP(TRIM(B531),ALL!$B$1:$T$1591,2,FALSE)),"",IF(ISERROR(VLOOKUP(TRIM(B531),ALL!$B$1:$T$1591,2,FALSE))," ",VLOOKUP(TRIM(B531),ALL!$B$1:$T$1591,2,FALSE)))</f>
        <v>PIA</v>
      </c>
      <c r="G531" s="52" t="str">
        <f>IF(ISBLANK(VLOOKUP(TRIM(B531),ALL!$B$1:$U$1591,4,FALSE)),"",IF(ISERROR(VLOOKUP(TRIM(B531),ALL!$B$1:$U$1591,4,FALSE))," ",VLOOKUP(TRIM(B531),ALL!$B$1:$U$1591,4,FALSE)))</f>
        <v>6-6</v>
      </c>
      <c r="H531" s="52" t="str">
        <f>IF(ISBLANK(VLOOKUP(TRIM(B531),ALL!$B$1:$U$1591,5,FALSE)),"",IF(ISERROR(VLOOKUP(TRIM(B531),ALL!$B$1:$U$1591,5,FALSE))," ",VLOOKUP(TRIM(B531),ALL!$B$1:$U$1591,5,FALSE)))</f>
        <v/>
      </c>
      <c r="I531" s="52" t="str">
        <f>IF(ISBLANK(VLOOKUP(TRIM(B531),ALL!$B$1:$U$1591,6,FALSE)),"",IF(ISERROR(VLOOKUP(TRIM(B531),ALL!$B$1:$U$1591,6,FALSE))," ", VLOOKUP(TRIM(B531),ALL!$B$1:$U$1591,6,FALSE)))</f>
        <v/>
      </c>
      <c r="J531" s="52"/>
      <c r="K531" s="52"/>
      <c r="L531" s="52" t="str">
        <f>IF(ISBLANK(VLOOKUP(TRIM(B531),ALL!$B$1:$U$1591,9,FALSE)),"",IF(ISERROR(VLOOKUP(TRIM(B531),ALL!$B$1:$U$1591,9,FALSE))," ",VLOOKUP(TRIM(B531),ALL!$B$1:$U$1591,9,FALSE)))</f>
        <v/>
      </c>
      <c r="M531" s="52" t="str">
        <f>IF(ISBLANK(VLOOKUP(TRIM(B531),ALL!$B$1:$U$1591,10,FALSE)),"",IF(ISERROR(VLOOKUP(TRIM(B531),ALL!$B$1:$U$1591,10,FALSE))," ",VLOOKUP(TRIM(B531),ALL!$B$1:$U$1591,10,FALSE)))</f>
        <v/>
      </c>
      <c r="N531"/>
      <c r="O531"/>
      <c r="P531"/>
      <c r="Q531"/>
      <c r="R531"/>
      <c r="S531"/>
      <c r="AA531"/>
      <c r="AB531"/>
    </row>
    <row r="532" spans="1:33">
      <c r="A532" s="52" t="str">
        <f>IF(ISERROR(VLOOKUP(TRIM(B532),ALL!$B$1:$T$1591,3,FALSE)),"(unc)",VLOOKUP(TRIM(B532),ALL!$B$1:$T$1591,3,FALSE))</f>
        <v>FS ^</v>
      </c>
      <c r="B532" s="215" t="s">
        <v>6733</v>
      </c>
      <c r="C532" s="11" t="s">
        <v>4905</v>
      </c>
      <c r="D532" s="85">
        <f>VLOOKUP(TRIM(B532),BirthdateDraft!$B$1:$O$5859,2,FALSE)</f>
        <v>34731</v>
      </c>
      <c r="E532" s="86" t="str">
        <f>VLOOKUP(TRIM(B532),BirthdateDraft!$B$1:$O$9859,3,FALSE)</f>
        <v>18/3</v>
      </c>
      <c r="F532" s="52" t="str">
        <f>IF(ISERROR(VLOOKUP(TRIM(B532),ALL!$B$1:$T$1591,2,FALSE)),"",IF(ISERROR(VLOOKUP(TRIM(B532),ALL!$B$1:$T$1591,2,FALSE))," ",VLOOKUP(TRIM(B532),ALL!$B$1:$T$1591,2,FALSE)))</f>
        <v>DEN</v>
      </c>
      <c r="G532" s="52" t="str">
        <f>IF(ISBLANK(VLOOKUP(TRIM(B532),ALL!$B$1:$U$1591,4,FALSE)),"",IF(ISERROR(VLOOKUP(TRIM(B532),ALL!$B$1:$U$1591,4,FALSE))," ",VLOOKUP(TRIM(B532),ALL!$B$1:$U$1591,4,FALSE)))</f>
        <v>5-4</v>
      </c>
      <c r="H532" s="52" t="str">
        <f>IF(ISBLANK(VLOOKUP(TRIM(B532),ALL!$B$1:$U$1591,5,FALSE)),"",IF(ISERROR(VLOOKUP(TRIM(B532),ALL!$B$1:$U$1591,5,FALSE))," ",VLOOKUP(TRIM(B532),ALL!$B$1:$U$1591,5,FALSE)))</f>
        <v/>
      </c>
      <c r="I532" s="52" t="str">
        <f>IF(ISBLANK(VLOOKUP(TRIM(B532),ALL!$B$1:$U$1591,6,FALSE)),"",IF(ISERROR(VLOOKUP(TRIM(B532),ALL!$B$1:$U$1591,6,FALSE))," ", VLOOKUP(TRIM(B532),ALL!$B$1:$U$1591,6,FALSE)))</f>
        <v/>
      </c>
      <c r="J532" s="52"/>
      <c r="K532" s="52"/>
      <c r="L532" s="52" t="str">
        <f>IF(ISBLANK(VLOOKUP(TRIM(B532),ALL!$B$1:$U$1591,9,FALSE)),"",IF(ISERROR(VLOOKUP(TRIM(B532),ALL!$B$1:$U$1591,9,FALSE))," ",VLOOKUP(TRIM(B532),ALL!$B$1:$U$1591,9,FALSE)))</f>
        <v/>
      </c>
      <c r="M532" s="52" t="str">
        <f>IF(ISBLANK(VLOOKUP(TRIM(B532),ALL!$B$1:$U$1591,10,FALSE)),"",IF(ISERROR(VLOOKUP(TRIM(B532),ALL!$B$1:$U$1591,10,FALSE))," ",VLOOKUP(TRIM(B532),ALL!$B$1:$U$1591,10,FALSE)))</f>
        <v/>
      </c>
      <c r="N532"/>
      <c r="O532"/>
      <c r="P532"/>
      <c r="Q532"/>
      <c r="R532"/>
      <c r="S532"/>
      <c r="AA532"/>
      <c r="AB532"/>
    </row>
    <row r="533" spans="1:33">
      <c r="A533" s="52" t="str">
        <f>IF(ISERROR(VLOOKUP(TRIM(B533),ALL!$B$1:$T$1591,3,FALSE)),"(unc)",VLOOKUP(TRIM(B533),ALL!$B$1:$T$1591,3,FALSE))</f>
        <v>SS ^</v>
      </c>
      <c r="B533" s="215" t="s">
        <v>6203</v>
      </c>
      <c r="C533" s="11" t="s">
        <v>4905</v>
      </c>
      <c r="D533" s="85">
        <f>VLOOKUP(TRIM(B533),BirthdateDraft!$B$1:$O$5859,2,FALSE)</f>
        <v>34976</v>
      </c>
      <c r="E533" s="86" t="str">
        <f>VLOOKUP(TRIM(B533),BirthdateDraft!$B$1:$O$9859,3,FALSE)</f>
        <v>17/1 (25)</v>
      </c>
      <c r="F533" s="52" t="str">
        <f>IF(ISERROR(VLOOKUP(TRIM(B533),ALL!$B$1:$T$1591,2,FALSE)),"",IF(ISERROR(VLOOKUP(TRIM(B533),ALL!$B$1:$T$1591,2,FALSE))," ",VLOOKUP(TRIM(B533),ALL!$B$1:$T$1591,2,FALSE)))</f>
        <v>NYN</v>
      </c>
      <c r="G533" s="52" t="str">
        <f>IF(ISBLANK(VLOOKUP(TRIM(B533),ALL!$B$1:$U$1591,4,FALSE)),"",IF(ISERROR(VLOOKUP(TRIM(B533),ALL!$B$1:$U$1591,4,FALSE))," ",VLOOKUP(TRIM(B533),ALL!$B$1:$U$1591,4,FALSE)))</f>
        <v>4-4</v>
      </c>
      <c r="H533" s="52" t="str">
        <f>IF(ISBLANK(VLOOKUP(TRIM(B533),ALL!$B$1:$U$1591,5,FALSE)),"",IF(ISERROR(VLOOKUP(TRIM(B533),ALL!$B$1:$U$1591,5,FALSE))," ",VLOOKUP(TRIM(B533),ALL!$B$1:$U$1591,5,FALSE)))</f>
        <v/>
      </c>
      <c r="I533" s="52" t="str">
        <f>IF(ISBLANK(VLOOKUP(TRIM(B533),ALL!$B$1:$U$1591,6,FALSE)),"",IF(ISERROR(VLOOKUP(TRIM(B533),ALL!$B$1:$U$1591,6,FALSE))," ", VLOOKUP(TRIM(B533),ALL!$B$1:$U$1591,6,FALSE)))</f>
        <v/>
      </c>
      <c r="J533" s="52" t="str">
        <f>IF(ISBLANK(VLOOKUP(TRIM(B533),ALL!$B$1:$U$1591,7,FALSE)),"",IF(ISERROR(VLOOKUP(TRIM(B533),ALL!$B$1:$U$1591,7,FALSE))," ",VLOOKUP(TRIM(B533),ALL!$B$1:$U$1591,7,FALSE)))</f>
        <v/>
      </c>
      <c r="K533" s="52" t="str">
        <f>IF(ISBLANK(VLOOKUP(TRIM(B533),ALL!$B$1:$U$1591,8,FALSE)),"",IF(ISERROR(VLOOKUP(TRIM(B533),ALL!$B$1:$U$1591,8,FALSE))," ",VLOOKUP(TRIM(B533),ALL!$B$1:$U$1591,8,FALSE)))</f>
        <v/>
      </c>
      <c r="L533" s="52"/>
      <c r="M533" s="52"/>
      <c r="N533"/>
      <c r="O533"/>
      <c r="P533"/>
      <c r="Q533"/>
      <c r="R533"/>
      <c r="S533"/>
      <c r="AA533"/>
      <c r="AB533"/>
    </row>
    <row r="534" spans="1:33">
      <c r="A534" s="52" t="str">
        <f>IF(ISERROR(VLOOKUP(TRIM(B534),ALL!$B$1:$T$1591,3,FALSE)),"(unc)",VLOOKUP(TRIM(B534),ALL!$B$1:$T$1591,3,FALSE))</f>
        <v>FS ^</v>
      </c>
      <c r="B534" s="215" t="s">
        <v>471</v>
      </c>
      <c r="C534" s="11" t="s">
        <v>4905</v>
      </c>
      <c r="D534" s="85">
        <f>VLOOKUP(TRIM(B534),BirthdateDraft!$B$1:$O$5859,2,FALSE)</f>
        <v>33092</v>
      </c>
      <c r="E534" s="86" t="str">
        <f>VLOOKUP(TRIM(B534),BirthdateDraft!$B$1:$O$9859,3,FALSE)</f>
        <v>12/FA</v>
      </c>
      <c r="F534" s="52" t="str">
        <f>IF(ISERROR(VLOOKUP(TRIM(B534),ALL!$B$1:$T$1591,2,FALSE)),"",IF(ISERROR(VLOOKUP(TRIM(B534),ALL!$B$1:$T$1591,2,FALSE))," ",VLOOKUP(TRIM(B534),ALL!$B$1:$T$1591,2,FALSE)))</f>
        <v>HOA</v>
      </c>
      <c r="G534" s="52" t="str">
        <f>IF(ISBLANK(VLOOKUP(TRIM(B534),ALL!$B$1:$U$1591,4,FALSE)),"",IF(ISERROR(VLOOKUP(TRIM(B534),ALL!$B$1:$U$1591,4,FALSE))," ",VLOOKUP(TRIM(B534),ALL!$B$1:$U$1591,4,FALSE)))</f>
        <v>4-0</v>
      </c>
      <c r="H534" s="52" t="str">
        <f>IF(ISBLANK(VLOOKUP(TRIM(B534),ALL!$B$1:$U$1591,5,FALSE)),"",IF(ISERROR(VLOOKUP(TRIM(B534),ALL!$B$1:$U$1591,5,FALSE))," ",VLOOKUP(TRIM(B534),ALL!$B$1:$U$1591,5,FALSE)))</f>
        <v/>
      </c>
      <c r="I534" s="52" t="str">
        <f>IF(ISBLANK(VLOOKUP(TRIM(B534),ALL!$B$1:$U$1591,6,FALSE)),"",IF(ISERROR(VLOOKUP(TRIM(B534),ALL!$B$1:$U$1591,6,FALSE))," ", VLOOKUP(TRIM(B534),ALL!$B$1:$U$1591,6,FALSE)))</f>
        <v/>
      </c>
      <c r="J534" s="52" t="str">
        <f>IF(ISBLANK(VLOOKUP(TRIM(B534),ALL!$B$1:$U$1591,7,FALSE)),"",IF(ISERROR(VLOOKUP(TRIM(B534),ALL!$B$1:$U$1591,7,FALSE))," ",VLOOKUP(TRIM(B534),ALL!$B$1:$U$1591,7,FALSE)))</f>
        <v/>
      </c>
      <c r="K534" s="52" t="str">
        <f>IF(ISBLANK(VLOOKUP(TRIM(B534),ALL!$B$1:$U$1591,8,FALSE)),"",IF(ISERROR(VLOOKUP(TRIM(B534),ALL!$B$1:$U$1591,8,FALSE))," ",VLOOKUP(TRIM(B534),ALL!$B$1:$U$1591,8,FALSE)))</f>
        <v/>
      </c>
      <c r="L534" s="52" t="str">
        <f>IF(ISBLANK(VLOOKUP(TRIM(B534),ALL!$B$1:$U$1591,9,FALSE)),"",IF(ISERROR(VLOOKUP(TRIM(B534),ALL!$B$1:$U$1591,9,FALSE))," ",VLOOKUP(TRIM(B534),ALL!$B$1:$U$1591,9,FALSE)))</f>
        <v/>
      </c>
      <c r="M534" s="52" t="str">
        <f>IF(ISBLANK(VLOOKUP(TRIM(B534),ALL!$B$1:$U$1591,10,FALSE)),"",IF(ISERROR(VLOOKUP(TRIM(B534),ALL!$B$1:$U$1591,10,FALSE))," ",VLOOKUP(TRIM(B534),ALL!$B$1:$U$1591,10,FALSE)))</f>
        <v/>
      </c>
      <c r="N534"/>
      <c r="O534"/>
      <c r="P534"/>
      <c r="Q534"/>
      <c r="R534"/>
      <c r="S534"/>
      <c r="AA534"/>
      <c r="AB534"/>
    </row>
    <row r="535" spans="1:33">
      <c r="A535" s="52" t="str">
        <f>IF(ISERROR(VLOOKUP(TRIM(B535),ALL!$B$1:$T$1591,3,FALSE)),"(unc)",VLOOKUP(TRIM(B535),ALL!$B$1:$T$1591,3,FALSE))</f>
        <v>LCB ^</v>
      </c>
      <c r="B535" s="215" t="s">
        <v>2464</v>
      </c>
      <c r="C535" s="11" t="s">
        <v>4905</v>
      </c>
      <c r="D535" s="85">
        <f>VLOOKUP(TRIM(B535),BirthdateDraft!$B$1:$O$5859,2,FALSE)</f>
        <v>30788</v>
      </c>
      <c r="E535" s="86" t="str">
        <f>VLOOKUP(TRIM(B535),BirthdateDraft!$B$1:$O$9859,3,FALSE)</f>
        <v>06/1 (24)</v>
      </c>
      <c r="F535" s="52" t="str">
        <f>IF(ISERROR(VLOOKUP(TRIM(B535),ALL!$B$1:$T$1591,2,FALSE)),"",IF(ISERROR(VLOOKUP(TRIM(B535),ALL!$B$1:$T$1591,2,FALSE))," ",VLOOKUP(TRIM(B535),ALL!$B$1:$T$1591,2,FALSE)))</f>
        <v>HOA</v>
      </c>
      <c r="G535" s="52" t="str">
        <f>IF(ISBLANK(VLOOKUP(TRIM(B535),ALL!$B$1:$U$1591,4,FALSE)),"",IF(ISERROR(VLOOKUP(TRIM(B535),ALL!$B$1:$U$1591,4,FALSE))," ",VLOOKUP(TRIM(B535),ALL!$B$1:$U$1591,4,FALSE)))</f>
        <v>4</v>
      </c>
      <c r="H535" s="52" t="str">
        <f>IF(ISBLANK(VLOOKUP(TRIM(B535),ALL!$B$1:$U$1591,5,FALSE)),"",IF(ISERROR(VLOOKUP(TRIM(B535),ALL!$B$1:$U$1591,5,FALSE))," ",VLOOKUP(TRIM(B535),ALL!$B$1:$U$1591,5,FALSE)))</f>
        <v/>
      </c>
      <c r="I535" s="52" t="str">
        <f>IF(ISBLANK(VLOOKUP(TRIM(B535),ALL!$B$1:$U$1591,6,FALSE)),"",IF(ISERROR(VLOOKUP(TRIM(B535),ALL!$B$1:$U$1591,6,FALSE))," ", VLOOKUP(TRIM(B535),ALL!$B$1:$U$1591,6,FALSE)))</f>
        <v/>
      </c>
      <c r="J535" s="52" t="str">
        <f>IF(ISBLANK(VLOOKUP(TRIM(B535),ALL!$B$1:$U$1591,7,FALSE)),"",IF(ISERROR(VLOOKUP(TRIM(B535),ALL!$B$1:$U$1591,7,FALSE))," ",VLOOKUP(TRIM(B535),ALL!$B$1:$U$1591,7,FALSE)))</f>
        <v/>
      </c>
      <c r="K535" s="52" t="str">
        <f>IF(ISBLANK(VLOOKUP(TRIM(B535),ALL!$B$1:$U$1591,8,FALSE)),"",IF(ISERROR(VLOOKUP(TRIM(B535),ALL!$B$1:$U$1591,8,FALSE))," ",VLOOKUP(TRIM(B535),ALL!$B$1:$U$1591,8,FALSE)))</f>
        <v/>
      </c>
      <c r="L535" s="52" t="str">
        <f>IF(ISBLANK(VLOOKUP(TRIM(B535),ALL!$B$1:$U$1591,9,FALSE)),"",IF(ISERROR(VLOOKUP(TRIM(B535),ALL!$B$1:$U$1591,9,FALSE))," ",VLOOKUP(TRIM(B535),ALL!$B$1:$U$1591,9,FALSE)))</f>
        <v/>
      </c>
      <c r="M535" s="52" t="str">
        <f>IF(ISBLANK(VLOOKUP(TRIM(B535),ALL!$B$1:$U$1591,10,FALSE)),"",IF(ISERROR(VLOOKUP(TRIM(B535),ALL!$B$1:$U$1591,10,FALSE))," ",VLOOKUP(TRIM(B535),ALL!$B$1:$U$1591,10,FALSE)))</f>
        <v/>
      </c>
      <c r="N535"/>
      <c r="O535"/>
      <c r="P535"/>
      <c r="Q535"/>
      <c r="R535"/>
      <c r="S535"/>
      <c r="AA535"/>
      <c r="AB535"/>
    </row>
    <row r="536" spans="1:33">
      <c r="A536" s="52" t="str">
        <f>IF(ISERROR(VLOOKUP(TRIM(B536),ALL!$B$1:$T$1591,3,FALSE)),"(unc)",VLOOKUP(TRIM(B536),ALL!$B$1:$T$1591,3,FALSE))</f>
        <v>DB ^</v>
      </c>
      <c r="B536" s="215" t="s">
        <v>946</v>
      </c>
      <c r="C536" s="11" t="s">
        <v>4905</v>
      </c>
      <c r="D536" s="85">
        <f>VLOOKUP(TRIM(B536),BirthdateDraft!$B$1:$O$5859,2,FALSE)</f>
        <v>32624</v>
      </c>
      <c r="E536" s="86" t="str">
        <f>VLOOKUP(TRIM(B536),BirthdateDraft!$B$1:$O$9859,3,FALSE)</f>
        <v>11/5</v>
      </c>
      <c r="F536" s="52" t="str">
        <f>IF(ISERROR(VLOOKUP(TRIM(B536),ALL!$B$1:$T$1591,2,FALSE)),"",IF(ISERROR(VLOOKUP(TRIM(B536),ALL!$B$1:$T$1591,2,FALSE))," ",VLOOKUP(TRIM(B536),ALL!$B$1:$T$1591,2,FALSE)))</f>
        <v>CHN</v>
      </c>
      <c r="G536" s="52" t="str">
        <f>IF(ISBLANK(VLOOKUP(TRIM(B536),ALL!$B$1:$U$1591,4,FALSE)),"",IF(ISERROR(VLOOKUP(TRIM(B536),ALL!$B$1:$U$1591,4,FALSE))," ",VLOOKUP(TRIM(B536),ALL!$B$1:$U$1591,4,FALSE)))</f>
        <v>0-0</v>
      </c>
      <c r="H536" s="52" t="str">
        <f>IF(ISBLANK(VLOOKUP(TRIM(B536),ALL!$B$1:$U$1591,5,FALSE)),"",IF(ISERROR(VLOOKUP(TRIM(B536),ALL!$B$1:$U$1591,5,FALSE))," ",VLOOKUP(TRIM(B536),ALL!$B$1:$U$1591,5,FALSE)))</f>
        <v/>
      </c>
      <c r="I536" s="52" t="str">
        <f>IF(ISBLANK(VLOOKUP(TRIM(B536),ALL!$B$1:$U$1591,6,FALSE)),"",IF(ISERROR(VLOOKUP(TRIM(B536),ALL!$B$1:$U$1591,6,FALSE))," ", VLOOKUP(TRIM(B536),ALL!$B$1:$U$1591,6,FALSE)))</f>
        <v/>
      </c>
      <c r="J536" s="52" t="str">
        <f>IF(ISBLANK(VLOOKUP(TRIM(B536),ALL!$B$1:$U$1591,7,FALSE)),"",IF(ISERROR(VLOOKUP(TRIM(B536),ALL!$B$1:$U$1591,7,FALSE))," ",VLOOKUP(TRIM(B536),ALL!$B$1:$U$1591,7,FALSE)))</f>
        <v/>
      </c>
      <c r="K536" s="52" t="str">
        <f>IF(ISBLANK(VLOOKUP(TRIM(B536),ALL!$B$1:$U$1591,8,FALSE)),"",IF(ISERROR(VLOOKUP(TRIM(B536),ALL!$B$1:$U$1591,8,FALSE))," ",VLOOKUP(TRIM(B536),ALL!$B$1:$U$1591,8,FALSE)))</f>
        <v/>
      </c>
      <c r="L536" s="52" t="str">
        <f>IF(ISBLANK(VLOOKUP(TRIM(B536),ALL!$B$1:$U$1591,9,FALSE)),"",IF(ISERROR(VLOOKUP(TRIM(B536),ALL!$B$1:$U$1591,9,FALSE))," ",VLOOKUP(TRIM(B536),ALL!$B$1:$U$1591,9,FALSE)))</f>
        <v/>
      </c>
      <c r="M536" s="52" t="str">
        <f>IF(ISBLANK(VLOOKUP(TRIM(B536),ALL!$B$1:$U$1591,10,FALSE)),"",IF(ISERROR(VLOOKUP(TRIM(B536),ALL!$B$1:$U$1591,10,FALSE))," ",VLOOKUP(TRIM(B536),ALL!$B$1:$U$1591,10,FALSE)))</f>
        <v/>
      </c>
      <c r="N536"/>
      <c r="O536"/>
      <c r="P536"/>
      <c r="Q536"/>
      <c r="R536"/>
      <c r="S536"/>
      <c r="AA536"/>
      <c r="AB536"/>
    </row>
    <row r="537" spans="1:33">
      <c r="A537" s="52" t="str">
        <f>IF(ISERROR(VLOOKUP(TRIM(B537),ALL!$B$1:$T$1591,3,FALSE)),"(unc)",VLOOKUP(TRIM(B537),ALL!$B$1:$T$1591,3,FALSE))</f>
        <v>RCB ^</v>
      </c>
      <c r="B537" s="408" t="s">
        <v>7568</v>
      </c>
      <c r="C537" s="11" t="s">
        <v>4905</v>
      </c>
      <c r="D537" s="85">
        <f>VLOOKUP(TRIM(B537),BirthdateDraft!$B$1:$O$5859,2,FALSE)</f>
        <v>35265</v>
      </c>
      <c r="E537" s="86" t="str">
        <f>VLOOKUP(TRIM(B537),BirthdateDraft!$B$1:$O$9859,3,FALSE)</f>
        <v>19/6</v>
      </c>
      <c r="F537" s="52" t="str">
        <f>IF(ISERROR(VLOOKUP(TRIM(B537),ALL!$B$1:$T$1591,2,FALSE)),"",IF(ISERROR(VLOOKUP(TRIM(B537),ALL!$B$1:$T$1591,2,FALSE))," ",VLOOKUP(TRIM(B537),ALL!$B$1:$T$1591,2,FALSE)))</f>
        <v>NYA</v>
      </c>
      <c r="G537" s="52" t="str">
        <f>IF(ISBLANK(VLOOKUP(TRIM(B537),ALL!$B$1:$U$1591,4,FALSE)),"",IF(ISERROR(VLOOKUP(TRIM(B537),ALL!$B$1:$U$1591,4,FALSE))," ",VLOOKUP(TRIM(B537),ALL!$B$1:$U$1591,4,FALSE)))</f>
        <v>4</v>
      </c>
      <c r="H537" s="52"/>
      <c r="I537" s="52"/>
      <c r="J537" s="52"/>
      <c r="K537" s="52"/>
      <c r="L537" s="52"/>
      <c r="M537" s="52"/>
      <c r="N537"/>
      <c r="O537"/>
      <c r="P537"/>
      <c r="Q537"/>
      <c r="R537"/>
      <c r="S537"/>
      <c r="AA537"/>
      <c r="AB537"/>
    </row>
    <row r="538" spans="1:33" ht="15">
      <c r="A538" s="52" t="str">
        <f>IF(ISERROR(VLOOKUP(TRIM(B538),ALL!$B$1:$T$1591,3,FALSE)),"(unc)",VLOOKUP(TRIM(B538),ALL!$B$1:$T$1591,3,FALSE))</f>
        <v>FS ^</v>
      </c>
      <c r="B538" s="417" t="s">
        <v>5069</v>
      </c>
      <c r="C538" s="11" t="s">
        <v>4905</v>
      </c>
      <c r="D538" s="85">
        <f>VLOOKUP(TRIM(B538),BirthdateDraft!$B$1:$O$5859,2,FALSE)</f>
        <v>33590</v>
      </c>
      <c r="E538" s="86" t="str">
        <f>VLOOKUP(TRIM(B538),BirthdateDraft!$B$1:$O$9859,3,FALSE)</f>
        <v>14/5</v>
      </c>
      <c r="F538" s="52" t="str">
        <f>IF(ISERROR(VLOOKUP(TRIM(B538),ALL!$B$1:$T$1591,2,FALSE)),"",IF(ISERROR(VLOOKUP(TRIM(B538),ALL!$B$1:$T$1591,2,FALSE))," ",VLOOKUP(TRIM(B538),ALL!$B$1:$T$1591,2,FALSE)))</f>
        <v>ATN</v>
      </c>
      <c r="G538" s="52" t="str">
        <f>IF(ISBLANK(VLOOKUP(TRIM(B538),ALL!$B$1:$U$1591,4,FALSE)),"",IF(ISERROR(VLOOKUP(TRIM(B538),ALL!$B$1:$U$1591,4,FALSE))," ",VLOOKUP(TRIM(B538),ALL!$B$1:$U$1591,4,FALSE)))</f>
        <v>0-4</v>
      </c>
      <c r="H538" s="52"/>
      <c r="I538" s="52"/>
      <c r="J538" s="52"/>
      <c r="K538" s="52"/>
      <c r="L538" s="52"/>
      <c r="M538" s="52"/>
      <c r="N538"/>
      <c r="O538"/>
      <c r="P538"/>
      <c r="Q538"/>
      <c r="R538"/>
      <c r="S538"/>
      <c r="AA538"/>
      <c r="AB538"/>
    </row>
    <row r="539" spans="1:33" ht="15">
      <c r="A539" s="52"/>
      <c r="B539" s="417"/>
      <c r="C539" s="11"/>
      <c r="D539" s="85"/>
      <c r="E539" s="86"/>
      <c r="F539" s="52"/>
      <c r="G539" s="52"/>
      <c r="H539" s="52"/>
      <c r="I539" s="52"/>
      <c r="J539" s="52"/>
      <c r="K539" s="52"/>
      <c r="L539" s="52"/>
      <c r="M539" s="52"/>
      <c r="N539"/>
      <c r="O539"/>
      <c r="P539"/>
      <c r="Q539"/>
      <c r="R539"/>
      <c r="S539"/>
      <c r="AA539"/>
      <c r="AB539"/>
    </row>
    <row r="540" spans="1:33" ht="15">
      <c r="A540" s="52" t="str">
        <f>IF(ISERROR(VLOOKUP(TRIM(B540),ALL!$B$1:$T$1591,3,FALSE)),"(unc)",VLOOKUP(TRIM(B540),ALL!$B$1:$T$1591,3,FALSE))</f>
        <v>PR</v>
      </c>
      <c r="B540" s="407" t="s">
        <v>7824</v>
      </c>
      <c r="C540" s="11" t="s">
        <v>4905</v>
      </c>
      <c r="D540" s="85">
        <f>VLOOKUP(TRIM(B540),BirthdateDraft!$B$1:$O$5859,2,FALSE)</f>
        <v>35395</v>
      </c>
      <c r="E540" s="86" t="str">
        <f>VLOOKUP(TRIM(B540),BirthdateDraft!$B$1:$O$9859,3,FALSE)</f>
        <v>19/FA</v>
      </c>
      <c r="F540" s="52" t="str">
        <f>IF(ISERROR(VLOOKUP(TRIM(B540),ALL!$B$1:$T$1591,2,FALSE)),"",IF(ISERROR(VLOOKUP(TRIM(B540),ALL!$B$1:$T$1591,2,FALSE))," ",VLOOKUP(TRIM(B540),ALL!$B$1:$T$1591,2,FALSE)))</f>
        <v>NEA</v>
      </c>
      <c r="G540" s="52" t="str">
        <f>IF(ISBLANK(VLOOKUP(TRIM(B540),ALL!$B$1:$U$1591,4,FALSE)),"",IF(ISERROR(VLOOKUP(TRIM(B540),ALL!$B$1:$U$1591,4,FALSE))," ",VLOOKUP(TRIM(B540),ALL!$B$1:$U$1591,4,FALSE)))</f>
        <v/>
      </c>
      <c r="H540" s="52"/>
      <c r="I540" s="52"/>
      <c r="J540" s="52"/>
      <c r="K540" s="52"/>
      <c r="L540" s="52"/>
      <c r="M540" s="52"/>
      <c r="N540"/>
      <c r="O540"/>
      <c r="P540"/>
      <c r="Q540"/>
      <c r="R540"/>
      <c r="S540"/>
      <c r="AA540"/>
      <c r="AB540"/>
    </row>
    <row r="541" spans="1:33">
      <c r="A541" s="52" t="str">
        <f>IF(ISERROR(VLOOKUP(TRIM(B541),ALL!$B$1:$T$1591,3,FALSE)),"(unc)",VLOOKUP(TRIM(B541),ALL!$B$1:$T$1591,3,FALSE))</f>
        <v>PR</v>
      </c>
      <c r="B541" s="215" t="s">
        <v>5861</v>
      </c>
      <c r="C541" s="11" t="s">
        <v>4905</v>
      </c>
      <c r="D541" s="85">
        <f>VLOOKUP(TRIM(B541),BirthdateDraft!$B$1:$O$5859,2,FALSE)</f>
        <v>34249</v>
      </c>
      <c r="E541" s="86" t="str">
        <f>VLOOKUP(TRIM(B541),BirthdateDraft!$B$1:$O$9859,3,FALSE)</f>
        <v>16/4</v>
      </c>
      <c r="F541" s="52" t="str">
        <f>IF(ISERROR(VLOOKUP(TRIM(B541),ALL!$B$1:$T$1591,2,FALSE)),"",IF(ISERROR(VLOOKUP(TRIM(B541),ALL!$B$1:$T$1591,2,FALSE))," ",VLOOKUP(TRIM(B541),ALL!$B$1:$T$1591,2,FALSE)))</f>
        <v>GBN</v>
      </c>
      <c r="G541" s="52" t="str">
        <f>IF(ISBLANK(VLOOKUP(TRIM(B541),ALL!$B$1:$U$1591,4,FALSE)),"",IF(ISERROR(VLOOKUP(TRIM(B541),ALL!$B$1:$U$1591,4,FALSE))," ",VLOOKUP(TRIM(B541),ALL!$B$1:$U$1591,4,FALSE)))</f>
        <v/>
      </c>
      <c r="H541" s="52" t="str">
        <f>IF(ISBLANK(VLOOKUP(TRIM(B541),ALL!$B$1:$U$1591,5,FALSE)),"",IF(ISERROR(VLOOKUP(TRIM(B541),ALL!$B$1:$U$1591,5,FALSE))," ",VLOOKUP(TRIM(B541),ALL!$B$1:$U$1591,5,FALSE)))</f>
        <v/>
      </c>
      <c r="I541" s="52" t="str">
        <f>IF(ISBLANK(VLOOKUP(TRIM(B541),ALL!$B$1:$U$1591,6,FALSE)),"",IF(ISERROR(VLOOKUP(TRIM(B541),ALL!$B$1:$U$1591,6,FALSE))," ", VLOOKUP(TRIM(B541),ALL!$B$1:$U$1591,6,FALSE)))</f>
        <v/>
      </c>
      <c r="J541" s="52" t="str">
        <f>IF(ISBLANK(VLOOKUP(TRIM(B541),ALL!$B$1:$U$1591,7,FALSE)),"",IF(ISERROR(VLOOKUP(TRIM(B541),ALL!$B$1:$U$1591,7,FALSE))," ",VLOOKUP(TRIM(B541),ALL!$B$1:$U$1591,7,FALSE)))</f>
        <v/>
      </c>
      <c r="K541" s="52" t="str">
        <f>IF(ISBLANK(VLOOKUP(TRIM(B541),ALL!$B$1:$U$1591,8,FALSE)),"",IF(ISERROR(VLOOKUP(TRIM(B541),ALL!$B$1:$U$1591,8,FALSE))," ",VLOOKUP(TRIM(B541),ALL!$B$1:$U$1591,8,FALSE)))</f>
        <v/>
      </c>
      <c r="L541" s="52" t="str">
        <f>IF(ISBLANK(VLOOKUP(TRIM(B541),ALL!$B$1:$U$1591,9,FALSE)),"",IF(ISERROR(VLOOKUP(TRIM(B541),ALL!$B$1:$U$1591,9,FALSE))," ",VLOOKUP(TRIM(B541),ALL!$B$1:$U$1591,9,FALSE)))</f>
        <v/>
      </c>
      <c r="M541" s="52" t="str">
        <f>IF(ISBLANK(VLOOKUP(TRIM(B541),ALL!$B$1:$U$1591,10,FALSE)),"",IF(ISERROR(VLOOKUP(TRIM(B541),ALL!$B$1:$U$1591,10,FALSE))," ",VLOOKUP(TRIM(B541),ALL!$B$1:$U$1591,10,FALSE)))</f>
        <v/>
      </c>
      <c r="N541"/>
      <c r="O541"/>
      <c r="P541"/>
      <c r="Q541"/>
      <c r="R541"/>
      <c r="S541"/>
      <c r="AA541"/>
      <c r="AB541"/>
    </row>
    <row r="542" spans="1:33">
      <c r="A542" s="52" t="str">
        <f>IF(ISERROR(VLOOKUP(TRIM(B542),ALL!$B$1:$T$1591,3,FALSE)),"(unc)",VLOOKUP(TRIM(B542),ALL!$B$1:$T$1591,3,FALSE))</f>
        <v>Punt</v>
      </c>
      <c r="B542" s="215" t="s">
        <v>4746</v>
      </c>
      <c r="C542" s="11" t="s">
        <v>4905</v>
      </c>
      <c r="D542" s="85">
        <f>VLOOKUP(TRIM(B542),BirthdateDraft!$B$1:$O$5859,2,FALSE)</f>
        <v>32981</v>
      </c>
      <c r="E542" s="86" t="str">
        <f>VLOOKUP(TRIM(B542),BirthdateDraft!$B$1:$O$9859,3,FALSE)</f>
        <v>13/FA</v>
      </c>
      <c r="F542" s="52" t="str">
        <f>IF(ISERROR(VLOOKUP(TRIM(B542),ALL!$B$1:$T$1591,2,FALSE)),"",IF(ISERROR(VLOOKUP(TRIM(B542),ALL!$B$1:$T$1591,2,FALSE))," ",VLOOKUP(TRIM(B542),ALL!$B$1:$T$1591,2,FALSE)))</f>
        <v>WAN</v>
      </c>
      <c r="G542" s="52" t="str">
        <f>IF(ISBLANK(VLOOKUP(TRIM(B542),ALL!$B$1:$U$1591,4,FALSE)),"",IF(ISERROR(VLOOKUP(TRIM(B542),ALL!$B$1:$U$1591,4,FALSE))," ",VLOOKUP(TRIM(B542),ALL!$B$1:$U$1591,4,FALSE)))</f>
        <v/>
      </c>
      <c r="H542" s="52" t="str">
        <f>IF(ISBLANK(VLOOKUP(TRIM(B542),ALL!$B$1:$U$1591,5,FALSE)),"",IF(ISERROR(VLOOKUP(TRIM(B542),ALL!$B$1:$U$1591,5,FALSE))," ",VLOOKUP(TRIM(B542),ALL!$B$1:$U$1591,5,FALSE)))</f>
        <v/>
      </c>
      <c r="I542" s="52" t="str">
        <f>IF(ISBLANK(VLOOKUP(TRIM(B542),ALL!$B$1:$U$1591,6,FALSE)),"",IF(ISERROR(VLOOKUP(TRIM(B542),ALL!$B$1:$U$1591,6,FALSE))," ", VLOOKUP(TRIM(B542),ALL!$B$1:$U$1591,6,FALSE)))</f>
        <v/>
      </c>
      <c r="J542" s="52" t="str">
        <f>IF(ISBLANK(VLOOKUP(TRIM(B542),ALL!$B$1:$U$1591,7,FALSE)),"",IF(ISERROR(VLOOKUP(TRIM(B542),ALL!$B$1:$U$1591,7,FALSE))," ",VLOOKUP(TRIM(B542),ALL!$B$1:$U$1591,7,FALSE)))</f>
        <v/>
      </c>
      <c r="K542" s="52" t="str">
        <f>IF(ISBLANK(VLOOKUP(TRIM(B542),ALL!$B$1:$U$1591,8,FALSE)),"",IF(ISERROR(VLOOKUP(TRIM(B542),ALL!$B$1:$U$1591,8,FALSE))," ",VLOOKUP(TRIM(B542),ALL!$B$1:$U$1591,8,FALSE)))</f>
        <v/>
      </c>
      <c r="L542" s="52" t="str">
        <f>IF(ISBLANK(VLOOKUP(TRIM(B542),ALL!$B$1:$U$1591,9,FALSE)),"",IF(ISERROR(VLOOKUP(TRIM(B542),ALL!$B$1:$U$1591,9,FALSE))," ",VLOOKUP(TRIM(B542),ALL!$B$1:$U$1591,9,FALSE)))</f>
        <v/>
      </c>
      <c r="M542" s="52" t="str">
        <f>IF(ISBLANK(VLOOKUP(TRIM(B542),ALL!$B$1:$U$1591,10,FALSE)),"",IF(ISERROR(VLOOKUP(TRIM(B542),ALL!$B$1:$U$1591,10,FALSE))," ",VLOOKUP(TRIM(B542),ALL!$B$1:$U$1591,10,FALSE)))</f>
        <v/>
      </c>
      <c r="N542"/>
      <c r="O542"/>
      <c r="P542"/>
      <c r="Q542"/>
      <c r="R542"/>
      <c r="S542"/>
      <c r="AA542"/>
      <c r="AB542"/>
    </row>
    <row r="543" spans="1:33" ht="15">
      <c r="A543" s="52" t="str">
        <f>IF(ISERROR(VLOOKUP(TRIM(B543),ALL!$B$1:$T$1591,3,FALSE)),"(unc)",VLOOKUP(TRIM(B543),ALL!$B$1:$T$1591,3,FALSE))</f>
        <v>PK</v>
      </c>
      <c r="B543" s="417" t="s">
        <v>7807</v>
      </c>
      <c r="C543" s="11" t="s">
        <v>4905</v>
      </c>
      <c r="D543" s="85">
        <f>VLOOKUP(TRIM(B543),BirthdateDraft!$B$1:$O$5859,2,FALSE)</f>
        <v>35384</v>
      </c>
      <c r="E543" s="86" t="str">
        <f>VLOOKUP(TRIM(B543),BirthdateDraft!$B$1:$O$9859,3,FALSE)</f>
        <v>19/5</v>
      </c>
      <c r="F543" s="52" t="str">
        <f>IF(ISERROR(VLOOKUP(TRIM(B543),ALL!$B$1:$T$1591,2,FALSE)),"",IF(ISERROR(VLOOKUP(TRIM(B543),ALL!$B$1:$T$1591,2,FALSE))," ",VLOOKUP(TRIM(B543),ALL!$B$1:$T$1591,2,FALSE)))</f>
        <v>CLA</v>
      </c>
      <c r="G543" s="52" t="str">
        <f>IF(ISBLANK(VLOOKUP(TRIM(B543),ALL!$B$1:$U$1591,4,FALSE)),"",IF(ISERROR(VLOOKUP(TRIM(B543),ALL!$B$1:$U$1591,4,FALSE))," ",VLOOKUP(TRIM(B543),ALL!$B$1:$U$1591,4,FALSE)))</f>
        <v/>
      </c>
      <c r="H543" s="44"/>
      <c r="I543" s="44"/>
      <c r="J543" s="44"/>
      <c r="K543" s="44"/>
      <c r="L543" s="44"/>
      <c r="M543" s="44"/>
      <c r="N543"/>
      <c r="O543"/>
      <c r="P543"/>
      <c r="Q543"/>
      <c r="R543"/>
      <c r="S543"/>
      <c r="AA543"/>
      <c r="AB543"/>
    </row>
    <row r="544" spans="1:33" ht="15.75">
      <c r="A544" s="454" t="s">
        <v>8483</v>
      </c>
      <c r="B544" s="454"/>
      <c r="C544" s="454"/>
      <c r="D544" s="454"/>
      <c r="E544" s="454"/>
      <c r="F544" s="454"/>
      <c r="G544" s="454"/>
      <c r="H544" s="454"/>
      <c r="I544" s="454"/>
      <c r="J544" s="454"/>
      <c r="K544" s="454"/>
      <c r="L544" s="454"/>
      <c r="M544" s="456"/>
      <c r="N544" s="52"/>
      <c r="P544"/>
      <c r="S544"/>
      <c r="T544" s="2"/>
      <c r="U544" s="2"/>
      <c r="W544" s="2"/>
      <c r="X544" s="2"/>
      <c r="AA544"/>
      <c r="AB544"/>
      <c r="AF544" s="3"/>
      <c r="AG544" s="3"/>
    </row>
    <row r="545" spans="1:33" ht="15.75">
      <c r="A545" s="454" t="s">
        <v>6634</v>
      </c>
      <c r="B545" s="454"/>
      <c r="C545" s="454"/>
      <c r="D545" s="454"/>
      <c r="E545" s="454"/>
      <c r="F545" s="454"/>
      <c r="G545" s="454"/>
      <c r="H545" s="454"/>
      <c r="I545" s="454"/>
      <c r="J545" s="454"/>
      <c r="K545" s="454"/>
      <c r="L545" s="454"/>
      <c r="M545" s="455"/>
      <c r="P545"/>
      <c r="S545"/>
      <c r="T545" s="2"/>
      <c r="U545" s="2"/>
      <c r="W545" s="2"/>
      <c r="X545" s="2"/>
      <c r="AA545"/>
      <c r="AB545"/>
      <c r="AF545" s="3"/>
      <c r="AG545" s="3"/>
    </row>
    <row r="546" spans="1:33">
      <c r="F546" s="5"/>
      <c r="G546" s="44"/>
      <c r="H546" s="44"/>
      <c r="I546" s="44"/>
      <c r="J546" s="44"/>
      <c r="K546" s="44"/>
      <c r="L546" s="44"/>
      <c r="M546" s="44"/>
      <c r="N546" s="6"/>
      <c r="O546" s="6"/>
      <c r="P546"/>
      <c r="Q546" s="6"/>
      <c r="R546" s="6"/>
      <c r="S546"/>
      <c r="T546" s="6"/>
      <c r="U546" s="6"/>
      <c r="W546" s="6"/>
      <c r="X546" s="6"/>
      <c r="Z546" s="5"/>
      <c r="AA546" s="6"/>
      <c r="AD546" s="2"/>
      <c r="AF546" s="3"/>
      <c r="AG546" s="8"/>
    </row>
    <row r="547" spans="1:33" ht="20.25">
      <c r="A547" s="46" t="s">
        <v>6088</v>
      </c>
      <c r="H547" s="38">
        <f>COUNTA(B548:B611)</f>
        <v>54</v>
      </c>
      <c r="I547" s="38"/>
      <c r="N547"/>
      <c r="O547"/>
      <c r="P547" s="4"/>
      <c r="Q547"/>
      <c r="R547"/>
      <c r="S547"/>
      <c r="X547" s="2"/>
      <c r="AA547"/>
      <c r="AB547"/>
    </row>
    <row r="548" spans="1:33">
      <c r="N548" s="6"/>
      <c r="O548" s="6"/>
      <c r="P548" s="6"/>
      <c r="Q548" s="6"/>
      <c r="S548" s="3"/>
      <c r="AA548"/>
      <c r="AB548"/>
    </row>
    <row r="549" spans="1:33">
      <c r="A549" s="52" t="str">
        <f>IF(ISERROR(VLOOKUP(TRIM(B549),ALL!$B$1:$T$1591,3,FALSE)),"(unc)",VLOOKUP(TRIM(B549),ALL!$B$1:$T$1591,3,FALSE))</f>
        <v>QB</v>
      </c>
      <c r="B549" s="215" t="s">
        <v>4649</v>
      </c>
      <c r="C549" s="11" t="s">
        <v>5895</v>
      </c>
      <c r="D549" s="85">
        <f>VLOOKUP(TRIM(B549),BirthdateDraft!$B$1:$O$5859,2,FALSE)</f>
        <v>33325</v>
      </c>
      <c r="E549" s="86" t="str">
        <f>VLOOKUP(TRIM(B549),BirthdateDraft!$B$1:$O$9859,3,FALSE)</f>
        <v>14/2</v>
      </c>
      <c r="F549" s="52" t="str">
        <f>IF(ISERROR(VLOOKUP(TRIM(B549),ALL!$B$1:$T$1591,2,FALSE)),"",IF(ISERROR(VLOOKUP(TRIM(B549),ALL!$B$1:$T$1591,2,FALSE))," ",VLOOKUP(TRIM(B549),ALL!$B$1:$T$1591,2,FALSE)))</f>
        <v>OAA</v>
      </c>
      <c r="G549" s="52" t="str">
        <f>IF(ISBLANK(VLOOKUP(TRIM(B549),ALL!$B$1:$U$1591,4,FALSE)),"",IF(ISERROR(VLOOKUP(TRIM(B549),ALL!$B$1:$U$1591,4,FALSE))," ",VLOOKUP(TRIM(B549),ALL!$B$1:$U$1591,4,FALSE)))</f>
        <v/>
      </c>
      <c r="H549" s="52" t="str">
        <f>IF(ISBLANK(VLOOKUP(TRIM(B549),ALL!$B$1:$U$1591,5,FALSE)),"",IF(ISERROR(VLOOKUP(TRIM(B549),ALL!$B$1:$U$1591,5,FALSE))," ",VLOOKUP(TRIM(B549),ALL!$B$1:$U$1591,5,FALSE)))</f>
        <v/>
      </c>
      <c r="I549" s="52" t="str">
        <f>IF(ISBLANK(VLOOKUP(TRIM(B549),ALL!$B$1:$U$1591,6,FALSE)),"",IF(ISERROR(VLOOKUP(TRIM(B549),ALL!$B$1:$U$1591,6,FALSE))," ", VLOOKUP(TRIM(B549),ALL!$B$1:$U$1591,6,FALSE)))</f>
        <v/>
      </c>
      <c r="J549" s="52" t="str">
        <f>IF(ISBLANK(VLOOKUP(TRIM(B549),ALL!$B$1:$U$1591,7,FALSE)),"",IF(ISERROR(VLOOKUP(TRIM(B549),ALL!$B$1:$U$1591,7,FALSE))," ",VLOOKUP(TRIM(B549),ALL!$B$1:$U$1591,7,FALSE)))</f>
        <v/>
      </c>
      <c r="K549" s="52" t="str">
        <f>IF(ISBLANK(VLOOKUP(TRIM(B549),ALL!$B$1:$U$1591,8,FALSE)),"",IF(ISERROR(VLOOKUP(TRIM(B549),ALL!$B$1:$U$1591,8,FALSE))," ",VLOOKUP(TRIM(B549),ALL!$B$1:$U$1591,8,FALSE)))</f>
        <v/>
      </c>
      <c r="L549" s="52" t="str">
        <f>IF(ISBLANK(VLOOKUP(TRIM(B549),ALL!$B$1:$U$1591,9,FALSE)),"",IF(ISERROR(VLOOKUP(TRIM(B549),ALL!$B$1:$U$1591,9,FALSE))," ",VLOOKUP(TRIM(B549),ALL!$B$1:$U$1591,9,FALSE)))</f>
        <v/>
      </c>
      <c r="M549" s="52" t="str">
        <f>IF(ISBLANK(VLOOKUP(TRIM(B549),ALL!$B$1:$U$1591,10,FALSE)),"",IF(ISERROR(VLOOKUP(TRIM(B549),ALL!$B$1:$U$1591,10,FALSE))," ",VLOOKUP(TRIM(B549),ALL!$B$1:$U$1591,10,FALSE)))</f>
        <v/>
      </c>
      <c r="N549"/>
      <c r="O549"/>
      <c r="P549"/>
      <c r="Q549"/>
      <c r="R549"/>
      <c r="S549"/>
      <c r="AA549"/>
      <c r="AB549"/>
    </row>
    <row r="550" spans="1:33">
      <c r="A550" s="52" t="s">
        <v>1891</v>
      </c>
      <c r="B550" s="215" t="s">
        <v>6341</v>
      </c>
      <c r="C550" s="11" t="s">
        <v>5895</v>
      </c>
      <c r="D550" s="85">
        <f>VLOOKUP(TRIM(B550),BirthdateDraft!$B$1:$O$5859,2,FALSE)</f>
        <v>34566</v>
      </c>
      <c r="E550" s="86" t="str">
        <f>VLOOKUP(TRIM(B550),BirthdateDraft!$B$1:$O$9859,3,FALSE)</f>
        <v>17/1 (2)</v>
      </c>
      <c r="F550" s="52" t="str">
        <f>IF(ISERROR(VLOOKUP(TRIM(B550),ALL!$B$1:$T$1591,2,FALSE)),"",IF(ISERROR(VLOOKUP(TRIM(B550),ALL!$B$1:$T$1591,2,FALSE))," ",VLOOKUP(TRIM(B550),ALL!$B$1:$T$1591,2,FALSE)))</f>
        <v>CHN</v>
      </c>
      <c r="G550" s="52" t="str">
        <f>IF(ISBLANK(VLOOKUP(TRIM(B550),ALL!$B$1:$U$1591,4,FALSE)),"",IF(ISERROR(VLOOKUP(TRIM(B550),ALL!$B$1:$U$1591,4,FALSE))," ",VLOOKUP(TRIM(B550),ALL!$B$1:$U$1591,4,FALSE)))</f>
        <v/>
      </c>
      <c r="H550" s="52" t="str">
        <f>IF(ISBLANK(VLOOKUP(TRIM(B550),ALL!$B$1:$U$1591,5,FALSE)),"",IF(ISERROR(VLOOKUP(TRIM(B550),ALL!$B$1:$U$1591,5,FALSE))," ",VLOOKUP(TRIM(B550),ALL!$B$1:$U$1591,5,FALSE)))</f>
        <v/>
      </c>
      <c r="I550" s="52" t="str">
        <f>IF(ISBLANK(VLOOKUP(TRIM(B550),ALL!$B$1:$U$1591,6,FALSE)),"",IF(ISERROR(VLOOKUP(TRIM(B550),ALL!$B$1:$U$1591,6,FALSE))," ", VLOOKUP(TRIM(B550),ALL!$B$1:$U$1591,6,FALSE)))</f>
        <v/>
      </c>
      <c r="J550" s="52" t="str">
        <f>IF(ISBLANK(VLOOKUP(TRIM(B550),ALL!$B$1:$U$1591,7,FALSE)),"",IF(ISERROR(VLOOKUP(TRIM(B550),ALL!$B$1:$U$1591,7,FALSE))," ",VLOOKUP(TRIM(B550),ALL!$B$1:$U$1591,7,FALSE)))</f>
        <v/>
      </c>
      <c r="K550" s="52" t="str">
        <f>IF(ISBLANK(VLOOKUP(TRIM(B550),ALL!$B$1:$U$1591,8,FALSE)),"",IF(ISERROR(VLOOKUP(TRIM(B550),ALL!$B$1:$U$1591,8,FALSE))," ",VLOOKUP(TRIM(B550),ALL!$B$1:$U$1591,8,FALSE)))</f>
        <v/>
      </c>
      <c r="L550" s="52" t="str">
        <f>IF(ISBLANK(VLOOKUP(TRIM(B550),ALL!$B$1:$U$1591,9,FALSE)),"",IF(ISERROR(VLOOKUP(TRIM(B550),ALL!$B$1:$U$1591,9,FALSE))," ",VLOOKUP(TRIM(B550),ALL!$B$1:$U$1591,9,FALSE)))</f>
        <v/>
      </c>
      <c r="M550" s="52" t="str">
        <f>IF(ISBLANK(VLOOKUP(TRIM(B550),ALL!$B$1:$U$1591,10,FALSE)),"",IF(ISERROR(VLOOKUP(TRIM(B550),ALL!$B$1:$U$1591,10,FALSE))," ",VLOOKUP(TRIM(B550),ALL!$B$1:$U$1591,10,FALSE)))</f>
        <v/>
      </c>
      <c r="N550"/>
      <c r="O550"/>
      <c r="P550"/>
      <c r="Q550"/>
      <c r="R550"/>
      <c r="S550"/>
      <c r="AA550"/>
      <c r="AB550"/>
    </row>
    <row r="551" spans="1:33">
      <c r="A551" s="52" t="str">
        <f>IF(ISERROR(VLOOKUP(TRIM(B551),ALL!$B$1:$T$1591,3,FALSE)),"(unc)",VLOOKUP(TRIM(B551),ALL!$B$1:$T$1591,3,FALSE))</f>
        <v>QB</v>
      </c>
      <c r="B551" s="215" t="s">
        <v>5790</v>
      </c>
      <c r="C551" s="11" t="s">
        <v>5895</v>
      </c>
      <c r="D551" s="85">
        <f>VLOOKUP(TRIM(B551),BirthdateDraft!$B$1:$O$5859,2,FALSE)</f>
        <v>33949</v>
      </c>
      <c r="E551" s="86" t="str">
        <f>VLOOKUP(TRIM(B551),BirthdateDraft!$B$1:$O$9859,3,FALSE)</f>
        <v>16/3</v>
      </c>
      <c r="F551" s="52" t="str">
        <f>IF(ISERROR(VLOOKUP(TRIM(B551),ALL!$B$1:$T$1591,2,FALSE)),"",IF(ISERROR(VLOOKUP(TRIM(B551),ALL!$B$1:$T$1591,2,FALSE))," ",VLOOKUP(TRIM(B551),ALL!$B$1:$T$1591,2,FALSE)))</f>
        <v>INA</v>
      </c>
      <c r="G551" s="52" t="str">
        <f>IF(ISBLANK(VLOOKUP(TRIM(B551),ALL!$B$1:$U$1591,4,FALSE)),"",IF(ISERROR(VLOOKUP(TRIM(B551),ALL!$B$1:$U$1591,4,FALSE))," ",VLOOKUP(TRIM(B551),ALL!$B$1:$U$1591,4,FALSE)))</f>
        <v/>
      </c>
      <c r="H551" s="52" t="str">
        <f>IF(ISBLANK(VLOOKUP(TRIM(B551),ALL!$B$1:$U$1591,5,FALSE)),"",IF(ISERROR(VLOOKUP(TRIM(B551),ALL!$B$1:$U$1591,5,FALSE))," ",VLOOKUP(TRIM(B551),ALL!$B$1:$U$1591,5,FALSE)))</f>
        <v/>
      </c>
      <c r="I551" s="52" t="s">
        <v>4387</v>
      </c>
      <c r="J551" s="52"/>
      <c r="K551" s="52"/>
      <c r="L551" s="52"/>
      <c r="M551" s="52"/>
      <c r="N551"/>
      <c r="O551"/>
      <c r="P551"/>
      <c r="Q551"/>
      <c r="R551"/>
      <c r="S551"/>
      <c r="AA551"/>
      <c r="AB551"/>
    </row>
    <row r="552" spans="1:33">
      <c r="A552" s="52"/>
      <c r="B552" s="215"/>
      <c r="C552" s="11"/>
      <c r="D552" s="85"/>
      <c r="E552" s="86"/>
      <c r="F552" s="52"/>
      <c r="G552" s="52"/>
      <c r="H552" s="52"/>
      <c r="I552" s="52"/>
      <c r="J552" s="52"/>
      <c r="K552" s="52"/>
      <c r="L552" s="52"/>
      <c r="M552" s="52"/>
      <c r="N552"/>
      <c r="O552"/>
      <c r="P552"/>
      <c r="Q552"/>
      <c r="R552"/>
      <c r="S552"/>
      <c r="AA552"/>
      <c r="AB552"/>
    </row>
    <row r="553" spans="1:33">
      <c r="A553" s="52" t="str">
        <f>IF(ISERROR(VLOOKUP(TRIM(B553),ALL!$B$1:$T$1591,3,FALSE)),"(unc)",VLOOKUP(TRIM(B553),ALL!$B$1:$T$1591,3,FALSE))</f>
        <v>HB</v>
      </c>
      <c r="B553" s="215" t="s">
        <v>6366</v>
      </c>
      <c r="C553" s="11" t="s">
        <v>5895</v>
      </c>
      <c r="D553" s="85">
        <f>VLOOKUP(TRIM(B553),BirthdateDraft!$B$1:$O$5859,2,FALSE)</f>
        <v>34758</v>
      </c>
      <c r="E553" s="86" t="str">
        <f>VLOOKUP(TRIM(B553),BirthdateDraft!$B$1:$O$9859,3,FALSE)</f>
        <v>17/FA</v>
      </c>
      <c r="F553" s="52" t="str">
        <f>IF(ISERROR(VLOOKUP(TRIM(B553),ALL!$B$1:$T$1591,2,FALSE)),"",IF(ISERROR(VLOOKUP(TRIM(B553),ALL!$B$1:$T$1591,2,FALSE))," ",VLOOKUP(TRIM(B553),ALL!$B$1:$T$1591,2,FALSE)))</f>
        <v>SFN</v>
      </c>
      <c r="G553" s="52" t="str">
        <f>IF(ISBLANK(VLOOKUP(TRIM(B553),ALL!$B$1:$U$1591,4,FALSE)),"",IF(ISERROR(VLOOKUP(TRIM(B553),ALL!$B$1:$U$1591,4,FALSE))," ",VLOOKUP(TRIM(B553),ALL!$B$1:$U$1591,4,FALSE)))</f>
        <v/>
      </c>
      <c r="H553" s="52" t="str">
        <f>IF(ISBLANK(VLOOKUP(TRIM(B553),ALL!$B$1:$U$1591,5,FALSE)),"",IF(ISERROR(VLOOKUP(TRIM(B553),ALL!$B$1:$U$1591,5,FALSE))," ",VLOOKUP(TRIM(B553),ALL!$B$1:$U$1591,5,FALSE)))</f>
        <v/>
      </c>
      <c r="I553" s="52" t="str">
        <f>IF(ISBLANK(VLOOKUP(TRIM(B553),ALL!$B$1:$U$1591,6,FALSE)),"",IF(ISERROR(VLOOKUP(TRIM(B553),ALL!$B$1:$U$1591,6,FALSE))," ", VLOOKUP(TRIM(B553),ALL!$B$1:$U$1591,6,FALSE)))</f>
        <v/>
      </c>
      <c r="J553" s="52" t="str">
        <f>IF(ISBLANK(VLOOKUP(TRIM(B553),ALL!$B$1:$U$1591,7,FALSE)),"",IF(ISERROR(VLOOKUP(TRIM(B553),ALL!$B$1:$U$1591,7,FALSE))," ",VLOOKUP(TRIM(B553),ALL!$B$1:$U$1591,7,FALSE)))</f>
        <v/>
      </c>
      <c r="K553" s="52">
        <f>IF(ISBLANK(VLOOKUP(TRIM(B553),ALL!$B$1:$U$1591,8,FALSE)),"",IF(ISERROR(VLOOKUP(TRIM(B553),ALL!$B$1:$U$1591,8,FALSE))," ",VLOOKUP(TRIM(B553),ALL!$B$1:$U$1591,8,FALSE)))</f>
        <v>0</v>
      </c>
      <c r="L553" s="52" t="str">
        <f>IF(ISBLANK(VLOOKUP(TRIM(B553),ALL!$B$1:$U$1591,9,FALSE)),"",IF(ISERROR(VLOOKUP(TRIM(B553),ALL!$B$1:$U$1591,9,FALSE))," ",VLOOKUP(TRIM(B553),ALL!$B$1:$U$1591,9,FALSE)))</f>
        <v/>
      </c>
      <c r="M553" s="52">
        <f>IF(ISBLANK(VLOOKUP(TRIM(B553),ALL!$B$1:$U$1591,10,FALSE)),"",IF(ISERROR(VLOOKUP(TRIM(B553),ALL!$B$1:$U$1591,10,FALSE))," ",VLOOKUP(TRIM(B553),ALL!$B$1:$U$1591,10,FALSE)))</f>
        <v>0</v>
      </c>
      <c r="N553"/>
      <c r="O553"/>
      <c r="P553"/>
      <c r="Q553"/>
      <c r="R553"/>
      <c r="S553"/>
      <c r="AA553"/>
      <c r="AB553"/>
    </row>
    <row r="554" spans="1:33">
      <c r="A554" s="52" t="str">
        <f>IF(ISERROR(VLOOKUP(TRIM(B554),ALL!$B$1:$T$1591,3,FALSE)),"(unc)",VLOOKUP(TRIM(B554),ALL!$B$1:$T$1591,3,FALSE))</f>
        <v>HB</v>
      </c>
      <c r="B554" s="215" t="s">
        <v>6901</v>
      </c>
      <c r="C554" s="11" t="s">
        <v>5895</v>
      </c>
      <c r="D554" s="85">
        <f>VLOOKUP(TRIM(B554),BirthdateDraft!$B$1:$O$5859,2,FALSE)</f>
        <v>35645</v>
      </c>
      <c r="E554" s="86" t="str">
        <f>VLOOKUP(TRIM(B554),BirthdateDraft!$B$1:$O$9859,3,FALSE)</f>
        <v>18/2</v>
      </c>
      <c r="F554" s="52" t="str">
        <f>IF(ISERROR(VLOOKUP(TRIM(B554),ALL!$B$1:$T$1591,2,FALSE)),"",IF(ISERROR(VLOOKUP(TRIM(B554),ALL!$B$1:$T$1591,2,FALSE))," ",VLOOKUP(TRIM(B554),ALL!$B$1:$T$1591,2,FALSE)))</f>
        <v>TBN</v>
      </c>
      <c r="G554" s="52" t="str">
        <f>IF(ISBLANK(VLOOKUP(TRIM(B554),ALL!$B$1:$U$1591,4,FALSE)),"",IF(ISERROR(VLOOKUP(TRIM(B554),ALL!$B$1:$U$1591,4,FALSE))," ",VLOOKUP(TRIM(B554),ALL!$B$1:$U$1591,4,FALSE)))</f>
        <v/>
      </c>
      <c r="H554" s="52" t="str">
        <f>IF(ISBLANK(VLOOKUP(TRIM(B554),ALL!$B$1:$U$1591,5,FALSE)),"",IF(ISERROR(VLOOKUP(TRIM(B554),ALL!$B$1:$U$1591,5,FALSE))," ",VLOOKUP(TRIM(B554),ALL!$B$1:$U$1591,5,FALSE)))</f>
        <v/>
      </c>
      <c r="I554" s="52" t="str">
        <f>IF(ISBLANK(VLOOKUP(TRIM(B554),ALL!$B$1:$U$1591,6,FALSE)),"",IF(ISERROR(VLOOKUP(TRIM(B554),ALL!$B$1:$U$1591,6,FALSE))," ", VLOOKUP(TRIM(B554),ALL!$B$1:$U$1591,6,FALSE)))</f>
        <v/>
      </c>
      <c r="J554" s="52" t="str">
        <f>IF(ISBLANK(VLOOKUP(TRIM(B554),ALL!$B$1:$U$1591,7,FALSE)),"",IF(ISERROR(VLOOKUP(TRIM(B554),ALL!$B$1:$U$1591,7,FALSE))," ",VLOOKUP(TRIM(B554),ALL!$B$1:$U$1591,7,FALSE)))</f>
        <v/>
      </c>
      <c r="K554" s="52">
        <f>IF(ISBLANK(VLOOKUP(TRIM(B554),ALL!$B$1:$U$1591,8,FALSE)),"",IF(ISERROR(VLOOKUP(TRIM(B554),ALL!$B$1:$U$1591,8,FALSE))," ",VLOOKUP(TRIM(B554),ALL!$B$1:$U$1591,8,FALSE)))</f>
        <v>0</v>
      </c>
      <c r="L554" s="52" t="str">
        <f>IF(ISBLANK(VLOOKUP(TRIM(B554),ALL!$B$1:$U$1591,9,FALSE)),"",IF(ISERROR(VLOOKUP(TRIM(B554),ALL!$B$1:$U$1591,9,FALSE))," ",VLOOKUP(TRIM(B554),ALL!$B$1:$U$1591,9,FALSE)))</f>
        <v/>
      </c>
      <c r="M554" s="52">
        <f>IF(ISBLANK(VLOOKUP(TRIM(B554),ALL!$B$1:$U$1591,10,FALSE)),"",IF(ISERROR(VLOOKUP(TRIM(B554),ALL!$B$1:$U$1591,10,FALSE))," ",VLOOKUP(TRIM(B554),ALL!$B$1:$U$1591,10,FALSE)))</f>
        <v>0</v>
      </c>
      <c r="N554"/>
      <c r="O554"/>
      <c r="P554"/>
      <c r="Q554"/>
      <c r="R554"/>
      <c r="S554"/>
      <c r="AA554"/>
      <c r="AB554"/>
    </row>
    <row r="555" spans="1:33">
      <c r="A555" s="52" t="str">
        <f>IF(ISERROR(VLOOKUP(TRIM(B555),ALL!$B$1:$T$1591,3,FALSE)),"(unc)",VLOOKUP(TRIM(B555),ALL!$B$1:$T$1591,3,FALSE))</f>
        <v>FB</v>
      </c>
      <c r="B555" s="215" t="s">
        <v>5219</v>
      </c>
      <c r="C555" s="11" t="s">
        <v>5895</v>
      </c>
      <c r="D555" s="85">
        <f>VLOOKUP(TRIM(B555),BirthdateDraft!$B$1:$O$5859,2,FALSE)</f>
        <v>33019</v>
      </c>
      <c r="E555" s="86" t="str">
        <f>VLOOKUP(TRIM(B555),BirthdateDraft!$B$1:$O$9859,3,FALSE)</f>
        <v>13/FA</v>
      </c>
      <c r="F555" s="52" t="str">
        <f>IF(ISERROR(VLOOKUP(TRIM(B555),ALL!$B$1:$T$1591,2,FALSE)),"",IF(ISERROR(VLOOKUP(TRIM(B555),ALL!$B$1:$T$1591,2,FALSE))," ",VLOOKUP(TRIM(B555),ALL!$B$1:$T$1591,2,FALSE)))</f>
        <v>NON</v>
      </c>
      <c r="G555" s="52" t="str">
        <f>IF(ISBLANK(VLOOKUP(TRIM(B555),ALL!$B$1:$U$1591,4,FALSE)),"",IF(ISERROR(VLOOKUP(TRIM(B555),ALL!$B$1:$U$1591,4,FALSE))," ",VLOOKUP(TRIM(B555),ALL!$B$1:$U$1591,4,FALSE)))</f>
        <v/>
      </c>
      <c r="H555" s="52" t="str">
        <f>IF(ISBLANK(VLOOKUP(TRIM(B555),ALL!$B$1:$U$1591,5,FALSE)),"",IF(ISERROR(VLOOKUP(TRIM(B555),ALL!$B$1:$U$1591,5,FALSE))," ",VLOOKUP(TRIM(B555),ALL!$B$1:$U$1591,5,FALSE)))</f>
        <v/>
      </c>
      <c r="I555" s="52" t="str">
        <f>IF(ISBLANK(VLOOKUP(TRIM(B555),ALL!$B$1:$U$1591,6,FALSE)),"",IF(ISERROR(VLOOKUP(TRIM(B555),ALL!$B$1:$U$1591,6,FALSE))," ", VLOOKUP(TRIM(B555),ALL!$B$1:$U$1591,6,FALSE)))</f>
        <v/>
      </c>
      <c r="J555" s="52" t="str">
        <f>IF(ISBLANK(VLOOKUP(TRIM(B555),ALL!$B$1:$U$1591,7,FALSE)),"",IF(ISERROR(VLOOKUP(TRIM(B555),ALL!$B$1:$U$1591,7,FALSE))," ",VLOOKUP(TRIM(B555),ALL!$B$1:$U$1591,7,FALSE)))</f>
        <v/>
      </c>
      <c r="K555" s="52">
        <f>IF(ISBLANK(VLOOKUP(TRIM(B555),ALL!$B$1:$U$1591,8,FALSE)),"",IF(ISERROR(VLOOKUP(TRIM(B555),ALL!$B$1:$U$1591,8,FALSE))," ",VLOOKUP(TRIM(B555),ALL!$B$1:$U$1591,8,FALSE)))</f>
        <v>4</v>
      </c>
      <c r="L555" s="52" t="str">
        <f>IF(ISBLANK(VLOOKUP(TRIM(B555),ALL!$B$1:$U$1591,9,FALSE)),"",IF(ISERROR(VLOOKUP(TRIM(B555),ALL!$B$1:$U$1591,9,FALSE))," ",VLOOKUP(TRIM(B555),ALL!$B$1:$U$1591,9,FALSE)))</f>
        <v/>
      </c>
      <c r="M555" s="52">
        <f>IF(ISBLANK(VLOOKUP(TRIM(B555),ALL!$B$1:$U$1591,10,FALSE)),"",IF(ISERROR(VLOOKUP(TRIM(B555),ALL!$B$1:$U$1591,10,FALSE))," ",VLOOKUP(TRIM(B555),ALL!$B$1:$U$1591,10,FALSE)))</f>
        <v>0</v>
      </c>
      <c r="N555"/>
      <c r="O555"/>
      <c r="P555"/>
      <c r="Q555"/>
      <c r="R555"/>
      <c r="S555"/>
      <c r="AA555"/>
      <c r="AB555"/>
    </row>
    <row r="556" spans="1:33">
      <c r="A556" s="52"/>
      <c r="B556" s="215"/>
      <c r="C556" s="11"/>
      <c r="D556" s="85"/>
      <c r="E556" s="86"/>
      <c r="F556" s="52"/>
      <c r="G556" s="52"/>
      <c r="H556" s="52"/>
      <c r="I556" s="52"/>
      <c r="J556" s="52"/>
      <c r="K556" s="52"/>
      <c r="L556" s="52"/>
      <c r="M556" s="52"/>
      <c r="N556"/>
      <c r="O556"/>
      <c r="P556"/>
      <c r="Q556"/>
      <c r="R556"/>
      <c r="S556"/>
      <c r="AA556"/>
      <c r="AB556"/>
    </row>
    <row r="557" spans="1:33">
      <c r="A557" s="52" t="str">
        <f>IF(ISERROR(VLOOKUP(TRIM(B557),ALL!$B$1:$T$1591,3,FALSE)),"(unc)",VLOOKUP(TRIM(B557),ALL!$B$1:$T$1591,3,FALSE))</f>
        <v>WR</v>
      </c>
      <c r="B557" s="215" t="s">
        <v>5320</v>
      </c>
      <c r="C557" s="11" t="s">
        <v>5895</v>
      </c>
      <c r="D557" s="85">
        <f>VLOOKUP(TRIM(B557),BirthdateDraft!$B$1:$O$5859,2,FALSE)</f>
        <v>34302</v>
      </c>
      <c r="E557" s="86" t="str">
        <f>VLOOKUP(TRIM(B557),BirthdateDraft!$B$1:$O$9859,3,FALSE)</f>
        <v>15/5</v>
      </c>
      <c r="F557" s="52" t="str">
        <f>IF(ISERROR(VLOOKUP(TRIM(B557),ALL!$B$1:$T$1591,2,FALSE)),"",IF(ISERROR(VLOOKUP(TRIM(B557),ALL!$B$1:$T$1591,2,FALSE))," ",VLOOKUP(TRIM(B557),ALL!$B$1:$T$1591,2,FALSE)))</f>
        <v>MIN</v>
      </c>
      <c r="G557" s="52" t="str">
        <f>IF(ISBLANK(VLOOKUP(TRIM(B557),ALL!$B$1:$U$1591,4,FALSE)),"",IF(ISERROR(VLOOKUP(TRIM(B557),ALL!$B$1:$U$1591,4,FALSE))," ",VLOOKUP(TRIM(B557),ALL!$B$1:$U$1591,4,FALSE)))</f>
        <v/>
      </c>
      <c r="H557" s="52" t="str">
        <f>IF(ISBLANK(VLOOKUP(TRIM(B557),ALL!$B$1:$U$1591,5,FALSE)),"",IF(ISERROR(VLOOKUP(TRIM(B557),ALL!$B$1:$U$1591,5,FALSE))," ",VLOOKUP(TRIM(B557),ALL!$B$1:$U$1591,5,FALSE)))</f>
        <v/>
      </c>
      <c r="I557" s="52" t="str">
        <f>IF(ISBLANK(VLOOKUP(TRIM(B557),ALL!$B$1:$U$1591,6,FALSE)),"",IF(ISERROR(VLOOKUP(TRIM(B557),ALL!$B$1:$U$1591,6,FALSE))," ", VLOOKUP(TRIM(B557),ALL!$B$1:$U$1591,6,FALSE)))</f>
        <v/>
      </c>
      <c r="J557" s="52" t="str">
        <f>IF(ISBLANK(VLOOKUP(TRIM(B557),ALL!$B$1:$U$1591,7,FALSE)),"",IF(ISERROR(VLOOKUP(TRIM(B557),ALL!$B$1:$U$1591,7,FALSE))," ",VLOOKUP(TRIM(B557),ALL!$B$1:$U$1591,7,FALSE)))</f>
        <v/>
      </c>
      <c r="K557" s="52" t="str">
        <f>IF(ISBLANK(VLOOKUP(TRIM(B557),ALL!$B$1:$U$1591,8,FALSE)),"",IF(ISERROR(VLOOKUP(TRIM(B557),ALL!$B$1:$U$1591,8,FALSE))," ",VLOOKUP(TRIM(B557),ALL!$B$1:$U$1591,8,FALSE)))</f>
        <v/>
      </c>
      <c r="L557" s="52" t="str">
        <f>IF(ISBLANK(VLOOKUP(TRIM(B557),ALL!$B$1:$U$1591,9,FALSE)),"",IF(ISERROR(VLOOKUP(TRIM(B557),ALL!$B$1:$U$1591,9,FALSE))," ",VLOOKUP(TRIM(B557),ALL!$B$1:$U$1591,9,FALSE)))</f>
        <v/>
      </c>
      <c r="M557" s="52" t="str">
        <f>IF(ISBLANK(VLOOKUP(TRIM(B557),ALL!$B$1:$U$1591,10,FALSE)),"",IF(ISERROR(VLOOKUP(TRIM(B557),ALL!$B$1:$U$1591,10,FALSE))," ",VLOOKUP(TRIM(B557),ALL!$B$1:$U$1591,10,FALSE)))</f>
        <v/>
      </c>
      <c r="N557"/>
      <c r="O557"/>
      <c r="P557"/>
      <c r="Q557"/>
      <c r="R557"/>
      <c r="S557"/>
      <c r="AA557"/>
      <c r="AB557"/>
    </row>
    <row r="558" spans="1:33">
      <c r="A558" s="52" t="str">
        <f>IF(ISERROR(VLOOKUP(TRIM(B558),ALL!$B$1:$T$1591,3,FALSE)),"(unc)",VLOOKUP(TRIM(B558),ALL!$B$1:$T$1591,3,FALSE))</f>
        <v>WR</v>
      </c>
      <c r="B558" s="215" t="s">
        <v>6927</v>
      </c>
      <c r="C558" s="11" t="s">
        <v>5895</v>
      </c>
      <c r="D558" s="85">
        <f>VLOOKUP(TRIM(B558),BirthdateDraft!$B$1:$O$5859,2,FALSE)</f>
        <v>35331</v>
      </c>
      <c r="E558" s="86" t="str">
        <f>VLOOKUP(TRIM(B558),BirthdateDraft!$B$1:$O$9859,3,FALSE)</f>
        <v>18/2</v>
      </c>
      <c r="F558" s="52" t="str">
        <f>IF(ISERROR(VLOOKUP(TRIM(B558),ALL!$B$1:$T$1591,2,FALSE)),"",IF(ISERROR(VLOOKUP(TRIM(B558),ALL!$B$1:$T$1591,2,FALSE))," ",VLOOKUP(TRIM(B558),ALL!$B$1:$T$1591,2,FALSE)))</f>
        <v>JXA</v>
      </c>
      <c r="G558" s="52"/>
      <c r="H558" s="52"/>
      <c r="I558" s="52"/>
      <c r="J558" s="52"/>
      <c r="K558" s="52"/>
      <c r="L558" s="52" t="str">
        <f>IF(ISBLANK(VLOOKUP(TRIM(B558),ALL!$B$1:$U$1591,9,FALSE)),"",IF(ISERROR(VLOOKUP(TRIM(B558),ALL!$B$1:$U$1591,9,FALSE))," ",VLOOKUP(TRIM(B558),ALL!$B$1:$U$1591,9,FALSE)))</f>
        <v/>
      </c>
      <c r="M558" s="52" t="str">
        <f>IF(ISBLANK(VLOOKUP(TRIM(B558),ALL!$B$1:$U$1591,10,FALSE)),"",IF(ISERROR(VLOOKUP(TRIM(B558),ALL!$B$1:$U$1591,10,FALSE))," ",VLOOKUP(TRIM(B558),ALL!$B$1:$U$1591,10,FALSE)))</f>
        <v/>
      </c>
      <c r="N558"/>
      <c r="O558"/>
      <c r="P558"/>
      <c r="Q558"/>
      <c r="R558"/>
      <c r="S558"/>
      <c r="AA558"/>
      <c r="AB558"/>
    </row>
    <row r="559" spans="1:33">
      <c r="A559" s="52" t="str">
        <f>IF(ISERROR(VLOOKUP(TRIM(B559),ALL!$B$1:$T$1591,3,FALSE)),"(unc)",VLOOKUP(TRIM(B559),ALL!$B$1:$T$1591,3,FALSE))</f>
        <v>WR</v>
      </c>
      <c r="B559" s="215" t="s">
        <v>4647</v>
      </c>
      <c r="C559" s="11" t="s">
        <v>5895</v>
      </c>
      <c r="D559" s="85">
        <f>VLOOKUP(TRIM(B559),BirthdateDraft!$B$1:$O$5859,2,FALSE)</f>
        <v>33852</v>
      </c>
      <c r="E559" s="86" t="str">
        <f>VLOOKUP(TRIM(B559),BirthdateDraft!$B$1:$O$9859,3,FALSE)</f>
        <v>14/1 (12)</v>
      </c>
      <c r="F559" s="52" t="str">
        <f>IF(ISERROR(VLOOKUP(TRIM(B559),ALL!$B$1:$T$1591,2,FALSE)),"",IF(ISERROR(VLOOKUP(TRIM(B559),ALL!$B$1:$T$1591,2,FALSE))," ",VLOOKUP(TRIM(B559),ALL!$B$1:$T$1591,2,FALSE)))</f>
        <v>CLA</v>
      </c>
      <c r="G559" s="52" t="str">
        <f>IF(ISBLANK(VLOOKUP(TRIM(B559),ALL!$B$1:$U$1591,4,FALSE)),"",IF(ISERROR(VLOOKUP(TRIM(B559),ALL!$B$1:$U$1591,4,FALSE))," ",VLOOKUP(TRIM(B559),ALL!$B$1:$U$1591,4,FALSE)))</f>
        <v/>
      </c>
      <c r="H559" s="52" t="str">
        <f>IF(ISBLANK(VLOOKUP(TRIM(B559),ALL!$B$1:$U$1591,5,FALSE)),"",IF(ISERROR(VLOOKUP(TRIM(B559),ALL!$B$1:$U$1591,5,FALSE))," ",VLOOKUP(TRIM(B559),ALL!$B$1:$U$1591,5,FALSE)))</f>
        <v/>
      </c>
      <c r="I559" s="52" t="str">
        <f>IF(ISBLANK(VLOOKUP(TRIM(B559),ALL!$B$1:$U$1591,6,FALSE)),"",IF(ISERROR(VLOOKUP(TRIM(B559),ALL!$B$1:$U$1591,6,FALSE))," ", VLOOKUP(TRIM(B559),ALL!$B$1:$U$1591,6,FALSE)))</f>
        <v/>
      </c>
      <c r="J559" s="52" t="str">
        <f>IF(ISBLANK(VLOOKUP(TRIM(B559),ALL!$B$1:$U$1591,7,FALSE)),"",IF(ISERROR(VLOOKUP(TRIM(B559),ALL!$B$1:$U$1591,7,FALSE))," ",VLOOKUP(TRIM(B559),ALL!$B$1:$U$1591,7,FALSE)))</f>
        <v/>
      </c>
      <c r="K559" s="52" t="str">
        <f>IF(ISBLANK(VLOOKUP(TRIM(B559),ALL!$B$1:$U$1591,8,FALSE)),"",IF(ISERROR(VLOOKUP(TRIM(B559),ALL!$B$1:$U$1591,8,FALSE))," ",VLOOKUP(TRIM(B559),ALL!$B$1:$U$1591,8,FALSE)))</f>
        <v/>
      </c>
      <c r="L559" s="52" t="str">
        <f>IF(ISBLANK(VLOOKUP(TRIM(B559),ALL!$B$1:$U$1591,9,FALSE)),"",IF(ISERROR(VLOOKUP(TRIM(B559),ALL!$B$1:$U$1591,9,FALSE))," ",VLOOKUP(TRIM(B559),ALL!$B$1:$U$1591,9,FALSE)))</f>
        <v/>
      </c>
      <c r="M559" s="52" t="str">
        <f>IF(ISBLANK(VLOOKUP(TRIM(B559),ALL!$B$1:$U$1591,10,FALSE)),"",IF(ISERROR(VLOOKUP(TRIM(B559),ALL!$B$1:$U$1591,10,FALSE))," ",VLOOKUP(TRIM(B559),ALL!$B$1:$U$1591,10,FALSE)))</f>
        <v/>
      </c>
      <c r="N559"/>
      <c r="O559"/>
      <c r="P559"/>
      <c r="Q559"/>
      <c r="R559"/>
      <c r="S559"/>
      <c r="AA559"/>
      <c r="AB559"/>
    </row>
    <row r="560" spans="1:33">
      <c r="A560" s="52" t="str">
        <f>IF(ISERROR(VLOOKUP(TRIM(B560),ALL!$B$1:$T$1591,3,FALSE)),"(unc)",VLOOKUP(TRIM(B560),ALL!$B$1:$T$1591,3,FALSE))</f>
        <v>WR KOR</v>
      </c>
      <c r="B560" s="215" t="s">
        <v>5857</v>
      </c>
      <c r="C560" s="11" t="s">
        <v>5895</v>
      </c>
      <c r="D560" s="85">
        <f>VLOOKUP(TRIM(B560),BirthdateDraft!$B$1:$O$5859,2,FALSE)</f>
        <v>33887</v>
      </c>
      <c r="E560" s="86" t="str">
        <f>VLOOKUP(TRIM(B560),BirthdateDraft!$B$1:$O$9859,3,FALSE)</f>
        <v>14/2</v>
      </c>
      <c r="F560" s="52" t="str">
        <f>IF(ISERROR(VLOOKUP(TRIM(B560),ALL!$B$1:$T$1591,2,FALSE)),"",IF(ISERROR(VLOOKUP(TRIM(B560),ALL!$B$1:$T$1591,2,FALSE))," ",VLOOKUP(TRIM(B560),ALL!$B$1:$T$1591,2,FALSE)))</f>
        <v>NYN</v>
      </c>
      <c r="G560" s="52" t="str">
        <f>IF(ISBLANK(VLOOKUP(TRIM(B560),ALL!$B$1:$U$1591,4,FALSE)),"",IF(ISERROR(VLOOKUP(TRIM(B560),ALL!$B$1:$U$1591,4,FALSE))," ",VLOOKUP(TRIM(B560),ALL!$B$1:$U$1591,4,FALSE)))</f>
        <v/>
      </c>
      <c r="H560" s="52" t="str">
        <f>IF(ISBLANK(VLOOKUP(TRIM(B560),ALL!$B$1:$U$1591,5,FALSE)),"",IF(ISERROR(VLOOKUP(TRIM(B560),ALL!$B$1:$U$1591,5,FALSE))," ",VLOOKUP(TRIM(B560),ALL!$B$1:$U$1591,5,FALSE)))</f>
        <v/>
      </c>
      <c r="I560" s="52" t="str">
        <f>IF(ISBLANK(VLOOKUP(TRIM(B560),ALL!$B$1:$U$1591,6,FALSE)),"",IF(ISERROR(VLOOKUP(TRIM(B560),ALL!$B$1:$U$1591,6,FALSE))," ", VLOOKUP(TRIM(B560),ALL!$B$1:$U$1591,6,FALSE)))</f>
        <v/>
      </c>
      <c r="J560" s="52"/>
      <c r="K560" s="52"/>
      <c r="L560" s="52"/>
      <c r="M560" s="52"/>
      <c r="N560"/>
      <c r="O560"/>
      <c r="P560"/>
      <c r="Q560"/>
      <c r="R560"/>
      <c r="S560"/>
      <c r="AA560"/>
      <c r="AB560"/>
    </row>
    <row r="561" spans="1:28" ht="15">
      <c r="A561" s="52" t="str">
        <f>IF(ISERROR(VLOOKUP(TRIM(B561),ALL!$B$1:$T$1591,3,FALSE)),"(unc)",VLOOKUP(TRIM(B561),ALL!$B$1:$T$1591,3,FALSE))</f>
        <v>WR</v>
      </c>
      <c r="B561" s="441" t="s">
        <v>7720</v>
      </c>
      <c r="C561" s="11" t="s">
        <v>5895</v>
      </c>
      <c r="D561" s="85">
        <f>VLOOKUP(TRIM(B561),BirthdateDraft!$B$1:$O$5859,2,FALSE)</f>
        <v>34805</v>
      </c>
      <c r="E561" s="86" t="str">
        <f>VLOOKUP(TRIM(B561),BirthdateDraft!$B$1:$O$9859,3,FALSE)</f>
        <v>18/6</v>
      </c>
      <c r="F561" s="52" t="str">
        <f>IF(ISERROR(VLOOKUP(TRIM(B561),ALL!$B$1:$T$1591,2,FALSE)),"",IF(ISERROR(VLOOKUP(TRIM(B561),ALL!$B$1:$T$1591,2,FALSE))," ",VLOOKUP(TRIM(B561),ALL!$B$1:$T$1591,2,FALSE)))</f>
        <v>CLA</v>
      </c>
      <c r="G561" s="52" t="str">
        <f>IF(ISBLANK(VLOOKUP(TRIM(B561),ALL!$B$1:$U$1591,4,FALSE)),"",IF(ISERROR(VLOOKUP(TRIM(B561),ALL!$B$1:$U$1591,4,FALSE))," ",VLOOKUP(TRIM(B561),ALL!$B$1:$U$1591,4,FALSE)))</f>
        <v/>
      </c>
      <c r="H561" s="52" t="str">
        <f>IF(ISBLANK(VLOOKUP(TRIM(B561),ALL!$B$1:$U$1591,5,FALSE)),"",IF(ISERROR(VLOOKUP(TRIM(B561),ALL!$B$1:$U$1591,5,FALSE))," ",VLOOKUP(TRIM(B561),ALL!$B$1:$U$1591,5,FALSE)))</f>
        <v/>
      </c>
      <c r="I561" s="52" t="str">
        <f>IF(ISBLANK(VLOOKUP(TRIM(B561),ALL!$B$1:$U$1591,6,FALSE)),"",IF(ISERROR(VLOOKUP(TRIM(B561),ALL!$B$1:$U$1591,6,FALSE))," ", VLOOKUP(TRIM(B561),ALL!$B$1:$U$1591,6,FALSE)))</f>
        <v/>
      </c>
      <c r="J561" s="52" t="str">
        <f>IF(ISBLANK(VLOOKUP(TRIM(B561),ALL!$B$1:$U$1591,7,FALSE)),"",IF(ISERROR(VLOOKUP(TRIM(B561),ALL!$B$1:$U$1591,7,FALSE))," ",VLOOKUP(TRIM(B561),ALL!$B$1:$U$1591,7,FALSE)))</f>
        <v/>
      </c>
      <c r="K561" s="52" t="str">
        <f>IF(ISBLANK(VLOOKUP(TRIM(B561),ALL!$B$1:$U$1591,8,FALSE)),"",IF(ISERROR(VLOOKUP(TRIM(B561),ALL!$B$1:$U$1591,8,FALSE))," ",VLOOKUP(TRIM(B561),ALL!$B$1:$U$1591,8,FALSE)))</f>
        <v/>
      </c>
      <c r="L561" s="52" t="str">
        <f>IF(ISBLANK(VLOOKUP(TRIM(B561),ALL!$B$1:$U$1591,9,FALSE)),"",IF(ISERROR(VLOOKUP(TRIM(B561),ALL!$B$1:$U$1591,9,FALSE))," ",VLOOKUP(TRIM(B561),ALL!$B$1:$U$1591,9,FALSE)))</f>
        <v/>
      </c>
      <c r="M561" s="52" t="str">
        <f>IF(ISBLANK(VLOOKUP(TRIM(B561),ALL!$B$1:$U$1591,10,FALSE)),"",IF(ISERROR(VLOOKUP(TRIM(B561),ALL!$B$1:$U$1591,10,FALSE))," ",VLOOKUP(TRIM(B561),ALL!$B$1:$U$1591,10,FALSE)))</f>
        <v/>
      </c>
      <c r="N561"/>
      <c r="O561"/>
      <c r="P561"/>
      <c r="Q561"/>
      <c r="R561"/>
      <c r="S561"/>
      <c r="AA561"/>
      <c r="AB561"/>
    </row>
    <row r="562" spans="1:28">
      <c r="A562" s="52" t="str">
        <f>IF(ISERROR(VLOOKUP(TRIM(B562),ALL!$B$1:$T$1591,3,FALSE)),"(unc)",VLOOKUP(TRIM(B562),ALL!$B$1:$T$1591,3,FALSE))</f>
        <v>BB TE</v>
      </c>
      <c r="B562" s="215" t="s">
        <v>1270</v>
      </c>
      <c r="C562" s="11" t="s">
        <v>5895</v>
      </c>
      <c r="D562" s="85">
        <f>VLOOKUP(TRIM(B562),BirthdateDraft!$B$1:$O$5859,2,FALSE)</f>
        <v>31874</v>
      </c>
      <c r="E562" s="86" t="str">
        <f>VLOOKUP(TRIM(B562),BirthdateDraft!$B$1:$O$9859,3,FALSE)</f>
        <v>09/3</v>
      </c>
      <c r="F562" s="52" t="str">
        <f>IF(ISERROR(VLOOKUP(TRIM(B562),ALL!$B$1:$T$1591,2,FALSE)),"",IF(ISERROR(VLOOKUP(TRIM(B562),ALL!$B$1:$T$1591,2,FALSE))," ",VLOOKUP(TRIM(B562),ALL!$B$1:$T$1591,2,FALSE)))</f>
        <v>NON</v>
      </c>
      <c r="G562" s="52" t="str">
        <f>IF(ISBLANK(VLOOKUP(TRIM(B562),ALL!$B$1:$U$1591,4,FALSE)),"",IF(ISERROR(VLOOKUP(TRIM(B562),ALL!$B$1:$U$1591,4,FALSE))," ",VLOOKUP(TRIM(B562),ALL!$B$1:$U$1591,4,FALSE)))</f>
        <v/>
      </c>
      <c r="H562" s="52" t="str">
        <f>IF(ISBLANK(VLOOKUP(TRIM(B562),ALL!$B$1:$U$1591,5,FALSE)),"",IF(ISERROR(VLOOKUP(TRIM(B562),ALL!$B$1:$U$1591,5,FALSE))," ",VLOOKUP(TRIM(B562),ALL!$B$1:$U$1591,5,FALSE)))</f>
        <v/>
      </c>
      <c r="I562" s="52" t="str">
        <f>IF(ISBLANK(VLOOKUP(TRIM(B562),ALL!$B$1:$U$1591,6,FALSE)),"",IF(ISERROR(VLOOKUP(TRIM(B562),ALL!$B$1:$U$1591,6,FALSE))," ", VLOOKUP(TRIM(B562),ALL!$B$1:$U$1591,6,FALSE)))</f>
        <v/>
      </c>
      <c r="J562" s="52" t="str">
        <f>IF(ISBLANK(VLOOKUP(TRIM(B562),ALL!$B$1:$U$1591,7,FALSE)),"",IF(ISERROR(VLOOKUP(TRIM(B562),ALL!$B$1:$U$1591,7,FALSE))," ",VLOOKUP(TRIM(B562),ALL!$B$1:$U$1591,7,FALSE)))</f>
        <v/>
      </c>
      <c r="K562" s="52">
        <f>IF(ISBLANK(VLOOKUP(TRIM(B562),ALL!$B$1:$U$1591,8,FALSE)),"",IF(ISERROR(VLOOKUP(TRIM(B562),ALL!$B$1:$U$1591,8,FALSE))," ",VLOOKUP(TRIM(B562),ALL!$B$1:$U$1591,8,FALSE)))</f>
        <v>0</v>
      </c>
      <c r="L562" s="52" t="str">
        <f>IF(ISBLANK(VLOOKUP(TRIM(B562),ALL!$B$1:$U$1591,9,FALSE)),"",IF(ISERROR(VLOOKUP(TRIM(B562),ALL!$B$1:$U$1591,9,FALSE))," ",VLOOKUP(TRIM(B562),ALL!$B$1:$U$1591,9,FALSE)))</f>
        <v/>
      </c>
      <c r="M562" s="52" t="str">
        <f>IF(ISBLANK(VLOOKUP(TRIM(B562),ALL!$B$1:$U$1591,10,FALSE)),"",IF(ISERROR(VLOOKUP(TRIM(B562),ALL!$B$1:$U$1591,10,FALSE))," ",VLOOKUP(TRIM(B562),ALL!$B$1:$U$1591,10,FALSE)))</f>
        <v/>
      </c>
      <c r="N562"/>
      <c r="O562"/>
      <c r="P562"/>
      <c r="Q562"/>
      <c r="R562"/>
      <c r="S562"/>
      <c r="AA562"/>
      <c r="AB562"/>
    </row>
    <row r="563" spans="1:28">
      <c r="A563" s="52" t="str">
        <f>IF(ISERROR(VLOOKUP(TRIM(B563),ALL!$B$1:$T$1591,3,FALSE)),"(unc)",VLOOKUP(TRIM(B563),ALL!$B$1:$T$1591,3,FALSE))</f>
        <v>TE</v>
      </c>
      <c r="B563" s="215" t="s">
        <v>6409</v>
      </c>
      <c r="C563" s="11" t="s">
        <v>5895</v>
      </c>
      <c r="D563" s="85">
        <f>VLOOKUP(TRIM(B563),BirthdateDraft!$B$1:$O$5859,2,FALSE)</f>
        <v>34579</v>
      </c>
      <c r="E563" s="86" t="str">
        <f>VLOOKUP(TRIM(B563),BirthdateDraft!$B$1:$O$9859,3,FALSE)</f>
        <v>17/1 (23)</v>
      </c>
      <c r="F563" s="52" t="str">
        <f>IF(ISERROR(VLOOKUP(TRIM(B563),ALL!$B$1:$T$1591,2,FALSE)),"",IF(ISERROR(VLOOKUP(TRIM(B563),ALL!$B$1:$T$1591,2,FALSE))," ",VLOOKUP(TRIM(B563),ALL!$B$1:$T$1591,2,FALSE)))</f>
        <v>NYN</v>
      </c>
      <c r="G563" s="52" t="str">
        <f>IF(ISBLANK(VLOOKUP(TRIM(B563),ALL!$B$1:$U$1591,4,FALSE)),"",IF(ISERROR(VLOOKUP(TRIM(B563),ALL!$B$1:$U$1591,4,FALSE))," ",VLOOKUP(TRIM(B563),ALL!$B$1:$U$1591,4,FALSE)))</f>
        <v/>
      </c>
      <c r="H563" s="52" t="str">
        <f>IF(ISBLANK(VLOOKUP(TRIM(B563),ALL!$B$1:$U$1591,5,FALSE)),"",IF(ISERROR(VLOOKUP(TRIM(B563),ALL!$B$1:$U$1591,5,FALSE))," ",VLOOKUP(TRIM(B563),ALL!$B$1:$U$1591,5,FALSE)))</f>
        <v/>
      </c>
      <c r="I563" s="52" t="str">
        <f>IF(ISBLANK(VLOOKUP(TRIM(B563),ALL!$B$1:$U$1591,6,FALSE)),"",IF(ISERROR(VLOOKUP(TRIM(B563),ALL!$B$1:$U$1591,6,FALSE))," ", VLOOKUP(TRIM(B563),ALL!$B$1:$U$1591,6,FALSE)))</f>
        <v/>
      </c>
      <c r="J563" s="52" t="str">
        <f>IF(ISBLANK(VLOOKUP(TRIM(B563),ALL!$B$1:$U$1591,7,FALSE)),"",IF(ISERROR(VLOOKUP(TRIM(B563),ALL!$B$1:$U$1591,7,FALSE))," ",VLOOKUP(TRIM(B563),ALL!$B$1:$U$1591,7,FALSE)))</f>
        <v/>
      </c>
      <c r="K563" s="52">
        <f>IF(ISBLANK(VLOOKUP(TRIM(B563),ALL!$B$1:$U$1591,8,FALSE)),"",IF(ISERROR(VLOOKUP(TRIM(B563),ALL!$B$1:$U$1591,8,FALSE))," ",VLOOKUP(TRIM(B563),ALL!$B$1:$U$1591,8,FALSE)))</f>
        <v>4</v>
      </c>
      <c r="L563" s="52" t="str">
        <f>IF(ISBLANK(VLOOKUP(TRIM(B563),ALL!$B$1:$U$1591,9,FALSE)),"",IF(ISERROR(VLOOKUP(TRIM(B563),ALL!$B$1:$U$1591,9,FALSE))," ",VLOOKUP(TRIM(B563),ALL!$B$1:$U$1591,9,FALSE)))</f>
        <v/>
      </c>
      <c r="M563" s="52" t="str">
        <f>IF(ISBLANK(VLOOKUP(TRIM(B563),ALL!$B$1:$U$1591,10,FALSE)),"",IF(ISERROR(VLOOKUP(TRIM(B563),ALL!$B$1:$U$1591,10,FALSE))," ",VLOOKUP(TRIM(B563),ALL!$B$1:$U$1591,10,FALSE)))</f>
        <v/>
      </c>
      <c r="N563"/>
      <c r="O563"/>
      <c r="P563"/>
      <c r="Q563"/>
      <c r="R563"/>
      <c r="S563"/>
      <c r="AA563"/>
      <c r="AB563"/>
    </row>
    <row r="564" spans="1:28">
      <c r="A564" s="52" t="str">
        <f>IF(ISERROR(VLOOKUP(TRIM(B564),ALL!$B$1:$T$1591,3,FALSE)),"(unc)",VLOOKUP(TRIM(B564),ALL!$B$1:$T$1591,3,FALSE))</f>
        <v>TE BB</v>
      </c>
      <c r="B564" s="215" t="s">
        <v>459</v>
      </c>
      <c r="C564" s="11" t="s">
        <v>5895</v>
      </c>
      <c r="D564" s="85">
        <f>VLOOKUP(TRIM(B564),BirthdateDraft!$B$1:$O$5859,2,FALSE)</f>
        <v>32419</v>
      </c>
      <c r="E564" s="86" t="str">
        <f>VLOOKUP(TRIM(B564),BirthdateDraft!$B$1:$O$9859,3,FALSE)</f>
        <v>12/4</v>
      </c>
      <c r="F564" s="52" t="str">
        <f>IF(ISERROR(VLOOKUP(TRIM(B564),ALL!$B$1:$T$1591,2,FALSE)),"",IF(ISERROR(VLOOKUP(TRIM(B564),ALL!$B$1:$T$1591,2,FALSE))," ",VLOOKUP(TRIM(B564),ALL!$B$1:$T$1591,2,FALSE)))</f>
        <v>NYN</v>
      </c>
      <c r="G564" s="52" t="str">
        <f>IF(ISBLANK(VLOOKUP(TRIM(B564),ALL!$B$1:$U$1591,4,FALSE)),"",IF(ISERROR(VLOOKUP(TRIM(B564),ALL!$B$1:$U$1591,4,FALSE))," ",VLOOKUP(TRIM(B564),ALL!$B$1:$U$1591,4,FALSE)))</f>
        <v/>
      </c>
      <c r="H564" s="52" t="str">
        <f>IF(ISBLANK(VLOOKUP(TRIM(B564),ALL!$B$1:$U$1591,5,FALSE)),"",IF(ISERROR(VLOOKUP(TRIM(B564),ALL!$B$1:$U$1591,5,FALSE))," ",VLOOKUP(TRIM(B564),ALL!$B$1:$U$1591,5,FALSE)))</f>
        <v/>
      </c>
      <c r="I564" s="52" t="str">
        <f>IF(ISBLANK(VLOOKUP(TRIM(B564),ALL!$B$1:$U$1591,6,FALSE)),"",IF(ISERROR(VLOOKUP(TRIM(B564),ALL!$B$1:$U$1591,6,FALSE))," ", VLOOKUP(TRIM(B564),ALL!$B$1:$U$1591,6,FALSE)))</f>
        <v/>
      </c>
      <c r="J564" s="52" t="str">
        <f>IF(ISBLANK(VLOOKUP(TRIM(B564),ALL!$B$1:$U$1591,7,FALSE)),"",IF(ISERROR(VLOOKUP(TRIM(B564),ALL!$B$1:$U$1591,7,FALSE))," ",VLOOKUP(TRIM(B564),ALL!$B$1:$U$1591,7,FALSE)))</f>
        <v/>
      </c>
      <c r="K564" s="52">
        <f>IF(ISBLANK(VLOOKUP(TRIM(B564),ALL!$B$1:$U$1591,8,FALSE)),"",IF(ISERROR(VLOOKUP(TRIM(B564),ALL!$B$1:$U$1591,8,FALSE))," ",VLOOKUP(TRIM(B564),ALL!$B$1:$U$1591,8,FALSE)))</f>
        <v>5</v>
      </c>
      <c r="L564" s="52" t="str">
        <f>IF(ISBLANK(VLOOKUP(TRIM(B564),ALL!$B$1:$U$1591,9,FALSE)),"",IF(ISERROR(VLOOKUP(TRIM(B564),ALL!$B$1:$U$1591,9,FALSE))," ",VLOOKUP(TRIM(B564),ALL!$B$1:$U$1591,9,FALSE)))</f>
        <v/>
      </c>
      <c r="M564" s="52">
        <f>IF(ISBLANK(VLOOKUP(TRIM(B564),ALL!$B$1:$U$1591,10,FALSE)),"",IF(ISERROR(VLOOKUP(TRIM(B564),ALL!$B$1:$U$1591,10,FALSE))," ",VLOOKUP(TRIM(B564),ALL!$B$1:$U$1591,10,FALSE)))</f>
        <v>0</v>
      </c>
      <c r="N564"/>
      <c r="O564"/>
      <c r="P564"/>
      <c r="Q564"/>
      <c r="R564"/>
      <c r="S564"/>
      <c r="AA564"/>
      <c r="AB564"/>
    </row>
    <row r="565" spans="1:28">
      <c r="A565" s="52" t="str">
        <f>IF(ISERROR(VLOOKUP(TRIM(B565),ALL!$B$1:$T$1591,3,FALSE)),"(unc)",VLOOKUP(TRIM(B565),ALL!$B$1:$T$1591,3,FALSE))</f>
        <v>TE</v>
      </c>
      <c r="B565" s="215" t="s">
        <v>748</v>
      </c>
      <c r="C565" s="11" t="s">
        <v>5895</v>
      </c>
      <c r="D565" s="85">
        <f>VLOOKUP(TRIM(B565),BirthdateDraft!$B$1:$O$5859,2,FALSE)</f>
        <v>32358</v>
      </c>
      <c r="E565" s="86" t="str">
        <f>VLOOKUP(TRIM(B565),BirthdateDraft!$B$1:$O$9859,3,FALSE)</f>
        <v>11/7</v>
      </c>
      <c r="F565" s="52" t="str">
        <f>IF(ISERROR(VLOOKUP(TRIM(B565),ALL!$B$1:$T$1591,2,FALSE)),"",IF(ISERROR(VLOOKUP(TRIM(B565),ALL!$B$1:$T$1591,2,FALSE))," ",VLOOKUP(TRIM(B565),ALL!$B$1:$T$1591,2,FALSE)))</f>
        <v>LAA</v>
      </c>
      <c r="G565" s="52" t="str">
        <f>IF(ISBLANK(VLOOKUP(TRIM(B565),ALL!$B$1:$U$1591,4,FALSE)),"",IF(ISERROR(VLOOKUP(TRIM(B565),ALL!$B$1:$U$1591,4,FALSE))," ",VLOOKUP(TRIM(B565),ALL!$B$1:$U$1591,4,FALSE)))</f>
        <v/>
      </c>
      <c r="H565" s="52" t="str">
        <f>IF(ISBLANK(VLOOKUP(TRIM(B565),ALL!$B$1:$U$1591,5,FALSE)),"",IF(ISERROR(VLOOKUP(TRIM(B565),ALL!$B$1:$U$1591,5,FALSE))," ",VLOOKUP(TRIM(B565),ALL!$B$1:$U$1591,5,FALSE)))</f>
        <v/>
      </c>
      <c r="I565" s="52" t="str">
        <f>IF(ISBLANK(VLOOKUP(TRIM(B565),ALL!$B$1:$U$1591,6,FALSE)),"",IF(ISERROR(VLOOKUP(TRIM(B565),ALL!$B$1:$U$1591,6,FALSE))," ", VLOOKUP(TRIM(B565),ALL!$B$1:$U$1591,6,FALSE)))</f>
        <v/>
      </c>
      <c r="J565" s="52" t="str">
        <f>IF(ISBLANK(VLOOKUP(TRIM(B565),ALL!$B$1:$U$1591,7,FALSE)),"",IF(ISERROR(VLOOKUP(TRIM(B565),ALL!$B$1:$U$1591,7,FALSE))," ",VLOOKUP(TRIM(B565),ALL!$B$1:$U$1591,7,FALSE)))</f>
        <v/>
      </c>
      <c r="K565" s="52">
        <f>IF(ISBLANK(VLOOKUP(TRIM(B565),ALL!$B$1:$U$1591,8,FALSE)),"",IF(ISERROR(VLOOKUP(TRIM(B565),ALL!$B$1:$U$1591,8,FALSE))," ",VLOOKUP(TRIM(B565),ALL!$B$1:$U$1591,8,FALSE)))</f>
        <v>4</v>
      </c>
      <c r="L565" s="52" t="str">
        <f>IF(ISBLANK(VLOOKUP(TRIM(B565),ALL!$B$1:$U$1591,9,FALSE)),"",IF(ISERROR(VLOOKUP(TRIM(B565),ALL!$B$1:$U$1591,9,FALSE))," ",VLOOKUP(TRIM(B565),ALL!$B$1:$U$1591,9,FALSE)))</f>
        <v/>
      </c>
      <c r="M565" s="52" t="str">
        <f>IF(ISBLANK(VLOOKUP(TRIM(B565),ALL!$B$1:$U$1591,10,FALSE)),"",IF(ISERROR(VLOOKUP(TRIM(B565),ALL!$B$1:$U$1591,10,FALSE))," ",VLOOKUP(TRIM(B565),ALL!$B$1:$U$1591,10,FALSE)))</f>
        <v/>
      </c>
      <c r="N565"/>
      <c r="O565"/>
      <c r="P565"/>
      <c r="Q565"/>
      <c r="R565"/>
      <c r="S565"/>
      <c r="AA565"/>
      <c r="AB565"/>
    </row>
    <row r="566" spans="1:28" ht="15">
      <c r="A566" s="52" t="str">
        <f>IF(ISERROR(VLOOKUP(TRIM(B566),ALL!$B$1:$T$1591,3,FALSE)),"(unc)",VLOOKUP(TRIM(B566),ALL!$B$1:$T$1591,3,FALSE))</f>
        <v>TE BB</v>
      </c>
      <c r="B566" s="440" t="s">
        <v>7795</v>
      </c>
      <c r="C566" s="11" t="s">
        <v>5895</v>
      </c>
      <c r="D566" s="85">
        <f>VLOOKUP(TRIM(B566),BirthdateDraft!$B$1:$O$5859,2,FALSE)</f>
        <v>35171</v>
      </c>
      <c r="E566" s="86" t="str">
        <f>VLOOKUP(TRIM(B566),BirthdateDraft!$B$1:$O$9859,3,FALSE)</f>
        <v>19/2</v>
      </c>
      <c r="F566" s="52" t="str">
        <f>IF(ISERROR(VLOOKUP(TRIM(B566),ALL!$B$1:$T$1591,2,FALSE)),"",IF(ISERROR(VLOOKUP(TRIM(B566),ALL!$B$1:$T$1591,2,FALSE))," ",VLOOKUP(TRIM(B566),ALL!$B$1:$T$1591,2,FALSE)))</f>
        <v>CNA</v>
      </c>
      <c r="G566" s="52" t="str">
        <f>IF(ISBLANK(VLOOKUP(TRIM(B566),ALL!$B$1:$U$1591,4,FALSE)),"",IF(ISERROR(VLOOKUP(TRIM(B566),ALL!$B$1:$U$1591,4,FALSE))," ",VLOOKUP(TRIM(B566),ALL!$B$1:$U$1591,4,FALSE)))</f>
        <v/>
      </c>
      <c r="H566" s="52" t="str">
        <f>IF(ISBLANK(VLOOKUP(TRIM(B566),ALL!$B$1:$U$1591,5,FALSE)),"",IF(ISERROR(VLOOKUP(TRIM(B566),ALL!$B$1:$U$1591,5,FALSE))," ",VLOOKUP(TRIM(B566),ALL!$B$1:$U$1591,5,FALSE)))</f>
        <v/>
      </c>
      <c r="I566" s="52" t="str">
        <f>IF(ISBLANK(VLOOKUP(TRIM(B566),ALL!$B$1:$U$1591,6,FALSE)),"",IF(ISERROR(VLOOKUP(TRIM(B566),ALL!$B$1:$U$1591,6,FALSE))," ", VLOOKUP(TRIM(B566),ALL!$B$1:$U$1591,6,FALSE)))</f>
        <v/>
      </c>
      <c r="J566" s="52" t="str">
        <f>IF(ISBLANK(VLOOKUP(TRIM(B566),ALL!$B$1:$U$1591,7,FALSE)),"",IF(ISERROR(VLOOKUP(TRIM(B566),ALL!$B$1:$U$1591,7,FALSE))," ",VLOOKUP(TRIM(B566),ALL!$B$1:$U$1591,7,FALSE)))</f>
        <v/>
      </c>
      <c r="K566" s="52">
        <f>IF(ISBLANK(VLOOKUP(TRIM(B566),ALL!$B$1:$U$1591,8,FALSE)),"",IF(ISERROR(VLOOKUP(TRIM(B566),ALL!$B$1:$U$1591,8,FALSE))," ",VLOOKUP(TRIM(B566),ALL!$B$1:$U$1591,8,FALSE)))</f>
        <v>4</v>
      </c>
      <c r="L566" s="52" t="str">
        <f>IF(ISBLANK(VLOOKUP(TRIM(B566),ALL!$B$1:$U$1591,9,FALSE)),"",IF(ISERROR(VLOOKUP(TRIM(B566),ALL!$B$1:$U$1591,9,FALSE))," ",VLOOKUP(TRIM(B566),ALL!$B$1:$U$1591,9,FALSE)))</f>
        <v/>
      </c>
      <c r="M566" s="52">
        <f>IF(ISBLANK(VLOOKUP(TRIM(B566),ALL!$B$1:$U$1591,10,FALSE)),"",IF(ISERROR(VLOOKUP(TRIM(B566),ALL!$B$1:$U$1591,10,FALSE))," ",VLOOKUP(TRIM(B566),ALL!$B$1:$U$1591,10,FALSE)))</f>
        <v>0</v>
      </c>
      <c r="N566"/>
      <c r="O566"/>
      <c r="P566"/>
      <c r="Q566"/>
      <c r="R566"/>
      <c r="S566"/>
      <c r="AA566"/>
      <c r="AB566"/>
    </row>
    <row r="567" spans="1:28">
      <c r="A567" s="52"/>
      <c r="B567" s="215"/>
      <c r="C567" s="11"/>
      <c r="D567" s="85"/>
      <c r="E567" s="86"/>
      <c r="F567" s="52"/>
      <c r="G567" s="52"/>
      <c r="H567" s="52"/>
      <c r="I567" s="52"/>
      <c r="J567" s="52"/>
      <c r="K567" s="52"/>
      <c r="L567" s="52"/>
      <c r="M567" s="52"/>
      <c r="N567"/>
      <c r="O567"/>
      <c r="P567"/>
      <c r="Q567"/>
      <c r="R567"/>
      <c r="S567"/>
      <c r="AA567"/>
      <c r="AB567"/>
    </row>
    <row r="568" spans="1:28">
      <c r="A568" s="52" t="str">
        <f>IF(ISERROR(VLOOKUP(TRIM(B568),ALL!$B$1:$T$1591,3,FALSE)),"(unc)",VLOOKUP(TRIM(B568),ALL!$B$1:$T$1591,3,FALSE))</f>
        <v>LOT @</v>
      </c>
      <c r="B568" s="215" t="s">
        <v>3893</v>
      </c>
      <c r="C568" s="11" t="s">
        <v>5895</v>
      </c>
      <c r="D568" s="85">
        <f>VLOOKUP(TRIM(B568),BirthdateDraft!$B$1:$O$5859,2,FALSE)</f>
        <v>33511</v>
      </c>
      <c r="E568" s="86" t="str">
        <f>VLOOKUP(TRIM(B568),BirthdateDraft!$B$1:$O$9859,3,FALSE)</f>
        <v>13/4</v>
      </c>
      <c r="F568" s="52" t="str">
        <f>IF(ISERROR(VLOOKUP(TRIM(B568),ALL!$B$1:$T$1591,2,FALSE)),"",IF(ISERROR(VLOOKUP(TRIM(B568),ALL!$B$1:$T$1591,2,FALSE))," ",VLOOKUP(TRIM(B568),ALL!$B$1:$T$1591,2,FALSE)))</f>
        <v>GBN</v>
      </c>
      <c r="G568" s="52" t="str">
        <f>IF(ISBLANK(VLOOKUP(TRIM(B568),ALL!$B$1:$U$1591,4,FALSE)),"",IF(ISERROR(VLOOKUP(TRIM(B568),ALL!$B$1:$U$1591,4,FALSE))," ",VLOOKUP(TRIM(B568),ALL!$B$1:$U$1591,4,FALSE)))</f>
        <v/>
      </c>
      <c r="H568" s="52" t="str">
        <f>IF(ISBLANK(VLOOKUP(TRIM(B568),ALL!$B$1:$U$1591,5,FALSE)),"",IF(ISERROR(VLOOKUP(TRIM(B568),ALL!$B$1:$U$1591,5,FALSE))," ",VLOOKUP(TRIM(B568),ALL!$B$1:$U$1591,5,FALSE)))</f>
        <v/>
      </c>
      <c r="I568" s="52" t="str">
        <f>IF(ISBLANK(VLOOKUP(TRIM(B568),ALL!$B$1:$U$1591,6,FALSE)),"",IF(ISERROR(VLOOKUP(TRIM(B568),ALL!$B$1:$U$1591,6,FALSE))," ", VLOOKUP(TRIM(B568),ALL!$B$1:$U$1591,6,FALSE)))</f>
        <v/>
      </c>
      <c r="J568" s="52" t="str">
        <f>IF(ISBLANK(VLOOKUP(TRIM(B568),ALL!$B$1:$U$1591,7,FALSE)),"",IF(ISERROR(VLOOKUP(TRIM(B568),ALL!$B$1:$U$1591,7,FALSE))," ",VLOOKUP(TRIM(B568),ALL!$B$1:$U$1591,7,FALSE)))</f>
        <v/>
      </c>
      <c r="K568" s="52">
        <f>IF(ISBLANK(VLOOKUP(TRIM(B568),ALL!$B$1:$U$1591,8,FALSE)),"",IF(ISERROR(VLOOKUP(TRIM(B568),ALL!$B$1:$U$1591,8,FALSE))," ",VLOOKUP(TRIM(B568),ALL!$B$1:$U$1591,8,FALSE)))</f>
        <v>6</v>
      </c>
      <c r="L568" s="52" t="str">
        <f>IF(ISBLANK(VLOOKUP(TRIM(B568),ALL!$B$1:$U$1591,9,FALSE)),"",IF(ISERROR(VLOOKUP(TRIM(B568),ALL!$B$1:$U$1591,9,FALSE))," ",VLOOKUP(TRIM(B568),ALL!$B$1:$U$1591,9,FALSE)))</f>
        <v/>
      </c>
      <c r="M568" s="52">
        <f>IF(ISBLANK(VLOOKUP(TRIM(B568),ALL!$B$1:$U$1591,10,FALSE)),"",IF(ISERROR(VLOOKUP(TRIM(B568),ALL!$B$1:$U$1591,10,FALSE))," ",VLOOKUP(TRIM(B568),ALL!$B$1:$U$1591,10,FALSE)))</f>
        <v>7</v>
      </c>
      <c r="N568"/>
      <c r="O568"/>
      <c r="P568"/>
      <c r="Q568"/>
      <c r="R568"/>
      <c r="S568"/>
      <c r="AA568"/>
      <c r="AB568"/>
    </row>
    <row r="569" spans="1:28">
      <c r="A569" s="52" t="str">
        <f>IF(ISERROR(VLOOKUP(TRIM(B569),ALL!$B$1:$T$1591,3,FALSE)),"(unc)",VLOOKUP(TRIM(B569),ALL!$B$1:$T$1591,3,FALSE))</f>
        <v>LOT @</v>
      </c>
      <c r="B569" s="215" t="s">
        <v>895</v>
      </c>
      <c r="C569" s="11" t="s">
        <v>5895</v>
      </c>
      <c r="D569" s="85">
        <f>VLOOKUP(TRIM(B569),BirthdateDraft!$B$1:$O$5859,2,FALSE)</f>
        <v>32364</v>
      </c>
      <c r="E569" s="86" t="str">
        <f>VLOOKUP(TRIM(B569),BirthdateDraft!$B$1:$O$9859,3,FALSE)</f>
        <v>11/1 (22)</v>
      </c>
      <c r="F569" s="52" t="str">
        <f>IF(ISERROR(VLOOKUP(TRIM(B569),ALL!$B$1:$T$1591,2,FALSE)),"",IF(ISERROR(VLOOKUP(TRIM(B569),ALL!$B$1:$T$1591,2,FALSE))," ",VLOOKUP(TRIM(B569),ALL!$B$1:$T$1591,2,FALSE)))</f>
        <v>INA</v>
      </c>
      <c r="G569" s="52" t="str">
        <f>IF(ISBLANK(VLOOKUP(TRIM(B569),ALL!$B$1:$U$1591,4,FALSE)),"",IF(ISERROR(VLOOKUP(TRIM(B569),ALL!$B$1:$U$1591,4,FALSE))," ",VLOOKUP(TRIM(B569),ALL!$B$1:$U$1591,4,FALSE)))</f>
        <v/>
      </c>
      <c r="H569" s="52" t="str">
        <f>IF(ISBLANK(VLOOKUP(TRIM(B569),ALL!$B$1:$U$1591,5,FALSE)),"",IF(ISERROR(VLOOKUP(TRIM(B569),ALL!$B$1:$U$1591,5,FALSE))," ",VLOOKUP(TRIM(B569),ALL!$B$1:$U$1591,5,FALSE)))</f>
        <v/>
      </c>
      <c r="I569" s="52" t="str">
        <f>IF(ISBLANK(VLOOKUP(TRIM(B569),ALL!$B$1:$U$1591,6,FALSE)),"",IF(ISERROR(VLOOKUP(TRIM(B569),ALL!$B$1:$U$1591,6,FALSE))," ", VLOOKUP(TRIM(B569),ALL!$B$1:$U$1591,6,FALSE)))</f>
        <v/>
      </c>
      <c r="J569" s="52" t="str">
        <f>IF(ISBLANK(VLOOKUP(TRIM(B569),ALL!$B$1:$U$1591,7,FALSE)),"",IF(ISERROR(VLOOKUP(TRIM(B569),ALL!$B$1:$U$1591,7,FALSE))," ",VLOOKUP(TRIM(B569),ALL!$B$1:$U$1591,7,FALSE)))</f>
        <v/>
      </c>
      <c r="K569" s="52">
        <f>IF(ISBLANK(VLOOKUP(TRIM(B569),ALL!$B$1:$U$1591,8,FALSE)),"",IF(ISERROR(VLOOKUP(TRIM(B569),ALL!$B$1:$U$1591,8,FALSE))," ",VLOOKUP(TRIM(B569),ALL!$B$1:$U$1591,8,FALSE)))</f>
        <v>5</v>
      </c>
      <c r="L569" s="52" t="str">
        <f>IF(ISBLANK(VLOOKUP(TRIM(B569),ALL!$B$1:$U$1591,9,FALSE)),"",IF(ISERROR(VLOOKUP(TRIM(B569),ALL!$B$1:$U$1591,9,FALSE))," ",VLOOKUP(TRIM(B569),ALL!$B$1:$U$1591,9,FALSE)))</f>
        <v/>
      </c>
      <c r="M569" s="52">
        <f>IF(ISBLANK(VLOOKUP(TRIM(B569),ALL!$B$1:$U$1591,10,FALSE)),"",IF(ISERROR(VLOOKUP(TRIM(B569),ALL!$B$1:$U$1591,10,FALSE))," ",VLOOKUP(TRIM(B569),ALL!$B$1:$U$1591,10,FALSE)))</f>
        <v>7</v>
      </c>
      <c r="N569"/>
      <c r="O569"/>
      <c r="P569"/>
      <c r="Q569"/>
      <c r="R569"/>
      <c r="S569"/>
      <c r="AA569"/>
      <c r="AB569"/>
    </row>
    <row r="570" spans="1:28">
      <c r="A570" s="52" t="str">
        <f>IF(ISERROR(VLOOKUP(TRIM(B570),ALL!$B$1:$T$1591,3,FALSE)),"(unc)",VLOOKUP(TRIM(B570),ALL!$B$1:$T$1591,3,FALSE))</f>
        <v>OC @</v>
      </c>
      <c r="B570" s="215" t="s">
        <v>4669</v>
      </c>
      <c r="C570" s="11" t="s">
        <v>5895</v>
      </c>
      <c r="D570" s="85">
        <f>VLOOKUP(TRIM(B570),BirthdateDraft!$B$1:$O$5859,2,FALSE)</f>
        <v>33446</v>
      </c>
      <c r="E570" s="86" t="str">
        <f>VLOOKUP(TRIM(B570),BirthdateDraft!$B$1:$O$9859,3,FALSE)</f>
        <v>14/5</v>
      </c>
      <c r="F570" s="52" t="str">
        <f>IF(ISERROR(VLOOKUP(TRIM(B570),ALL!$B$1:$T$1591,2,FALSE)),"",IF(ISERROR(VLOOKUP(TRIM(B570),ALL!$B$1:$T$1591,2,FALSE))," ",VLOOKUP(TRIM(B570),ALL!$B$1:$T$1591,2,FALSE)))</f>
        <v>GBN</v>
      </c>
      <c r="G570" s="52" t="str">
        <f>IF(ISBLANK(VLOOKUP(TRIM(B570),ALL!$B$1:$U$1591,4,FALSE)),"",IF(ISERROR(VLOOKUP(TRIM(B570),ALL!$B$1:$U$1591,4,FALSE))," ",VLOOKUP(TRIM(B570),ALL!$B$1:$U$1591,4,FALSE)))</f>
        <v/>
      </c>
      <c r="H570" s="52" t="str">
        <f>IF(ISBLANK(VLOOKUP(TRIM(B570),ALL!$B$1:$U$1591,5,FALSE)),"",IF(ISERROR(VLOOKUP(TRIM(B570),ALL!$B$1:$U$1591,5,FALSE))," ",VLOOKUP(TRIM(B570),ALL!$B$1:$U$1591,5,FALSE)))</f>
        <v/>
      </c>
      <c r="I570" s="52" t="str">
        <f>IF(ISBLANK(VLOOKUP(TRIM(B570),ALL!$B$1:$U$1591,6,FALSE)),"",IF(ISERROR(VLOOKUP(TRIM(B570),ALL!$B$1:$U$1591,6,FALSE))," ", VLOOKUP(TRIM(B570),ALL!$B$1:$U$1591,6,FALSE)))</f>
        <v/>
      </c>
      <c r="J570" s="52" t="str">
        <f>IF(ISBLANK(VLOOKUP(TRIM(B570),ALL!$B$1:$U$1591,7,FALSE)),"",IF(ISERROR(VLOOKUP(TRIM(B570),ALL!$B$1:$U$1591,7,FALSE))," ",VLOOKUP(TRIM(B570),ALL!$B$1:$U$1591,7,FALSE)))</f>
        <v/>
      </c>
      <c r="K570" s="52">
        <f>IF(ISBLANK(VLOOKUP(TRIM(B570),ALL!$B$1:$U$1591,8,FALSE)),"",IF(ISERROR(VLOOKUP(TRIM(B570),ALL!$B$1:$U$1591,8,FALSE))," ",VLOOKUP(TRIM(B570),ALL!$B$1:$U$1591,8,FALSE)))</f>
        <v>5</v>
      </c>
      <c r="L570" s="52" t="str">
        <f>IF(ISBLANK(VLOOKUP(TRIM(B570),ALL!$B$1:$U$1591,9,FALSE)),"",IF(ISERROR(VLOOKUP(TRIM(B570),ALL!$B$1:$U$1591,9,FALSE))," ",VLOOKUP(TRIM(B570),ALL!$B$1:$U$1591,9,FALSE)))</f>
        <v/>
      </c>
      <c r="M570" s="52">
        <f>IF(ISBLANK(VLOOKUP(TRIM(B570),ALL!$B$1:$U$1591,10,FALSE)),"",IF(ISERROR(VLOOKUP(TRIM(B570),ALL!$B$1:$U$1591,10,FALSE))," ",VLOOKUP(TRIM(B570),ALL!$B$1:$U$1591,10,FALSE)))</f>
        <v>4</v>
      </c>
      <c r="N570"/>
      <c r="O570"/>
      <c r="P570"/>
      <c r="Q570"/>
      <c r="R570"/>
      <c r="S570"/>
      <c r="AA570"/>
      <c r="AB570"/>
    </row>
    <row r="571" spans="1:28">
      <c r="A571" s="52" t="str">
        <f>IF(ISERROR(VLOOKUP(TRIM(B571),ALL!$B$1:$T$1591,3,FALSE)),"(unc)",VLOOKUP(TRIM(B571),ALL!$B$1:$T$1591,3,FALSE))</f>
        <v>RG @</v>
      </c>
      <c r="B571" s="215" t="s">
        <v>4665</v>
      </c>
      <c r="C571" s="11" t="s">
        <v>5895</v>
      </c>
      <c r="D571" s="85">
        <f>VLOOKUP(TRIM(B571),BirthdateDraft!$B$1:$O$5859,2,FALSE)</f>
        <v>34134</v>
      </c>
      <c r="E571" s="86" t="str">
        <f>VLOOKUP(TRIM(B571),BirthdateDraft!$B$1:$O$9859,3,FALSE)</f>
        <v>14/3</v>
      </c>
      <c r="F571" s="52" t="str">
        <f>IF(ISERROR(VLOOKUP(TRIM(B571),ALL!$B$1:$T$1591,2,FALSE)),"",IF(ISERROR(VLOOKUP(TRIM(B571),ALL!$B$1:$T$1591,2,FALSE))," ",VLOOKUP(TRIM(B571),ALL!$B$1:$T$1591,2,FALSE)))</f>
        <v>CAN</v>
      </c>
      <c r="G571" s="52" t="str">
        <f>IF(ISBLANK(VLOOKUP(TRIM(B571),ALL!$B$1:$U$1591,4,FALSE)),"",IF(ISERROR(VLOOKUP(TRIM(B571),ALL!$B$1:$U$1591,4,FALSE))," ",VLOOKUP(TRIM(B571),ALL!$B$1:$U$1591,4,FALSE)))</f>
        <v/>
      </c>
      <c r="H571" s="52" t="str">
        <f>IF(ISBLANK(VLOOKUP(TRIM(B571),ALL!$B$1:$U$1591,5,FALSE)),"",IF(ISERROR(VLOOKUP(TRIM(B571),ALL!$B$1:$U$1591,5,FALSE))," ",VLOOKUP(TRIM(B571),ALL!$B$1:$U$1591,5,FALSE)))</f>
        <v/>
      </c>
      <c r="I571" s="52" t="str">
        <f>IF(ISBLANK(VLOOKUP(TRIM(B571),ALL!$B$1:$U$1591,6,FALSE)),"",IF(ISERROR(VLOOKUP(TRIM(B571),ALL!$B$1:$U$1591,6,FALSE))," ", VLOOKUP(TRIM(B571),ALL!$B$1:$U$1591,6,FALSE)))</f>
        <v/>
      </c>
      <c r="J571" s="52" t="str">
        <f>IF(ISBLANK(VLOOKUP(TRIM(B571),ALL!$B$1:$U$1591,7,FALSE)),"",IF(ISERROR(VLOOKUP(TRIM(B571),ALL!$B$1:$U$1591,7,FALSE))," ",VLOOKUP(TRIM(B571),ALL!$B$1:$U$1591,7,FALSE)))</f>
        <v/>
      </c>
      <c r="K571" s="52">
        <f>IF(ISBLANK(VLOOKUP(TRIM(B571),ALL!$B$1:$U$1591,8,FALSE)),"",IF(ISERROR(VLOOKUP(TRIM(B571),ALL!$B$1:$U$1591,8,FALSE))," ",VLOOKUP(TRIM(B571),ALL!$B$1:$U$1591,8,FALSE)))</f>
        <v>4</v>
      </c>
      <c r="L571" s="52" t="str">
        <f>IF(ISBLANK(VLOOKUP(TRIM(B571),ALL!$B$1:$U$1591,9,FALSE)),"",IF(ISERROR(VLOOKUP(TRIM(B571),ALL!$B$1:$U$1591,9,FALSE))," ",VLOOKUP(TRIM(B571),ALL!$B$1:$U$1591,9,FALSE)))</f>
        <v/>
      </c>
      <c r="M571" s="52">
        <f>IF(ISBLANK(VLOOKUP(TRIM(B571),ALL!$B$1:$U$1591,10,FALSE)),"",IF(ISERROR(VLOOKUP(TRIM(B571),ALL!$B$1:$U$1591,10,FALSE))," ",VLOOKUP(TRIM(B571),ALL!$B$1:$U$1591,10,FALSE)))</f>
        <v>5</v>
      </c>
      <c r="N571"/>
      <c r="O571"/>
      <c r="P571"/>
      <c r="Q571"/>
      <c r="R571"/>
      <c r="S571"/>
      <c r="AA571"/>
      <c r="AB571"/>
    </row>
    <row r="572" spans="1:28">
      <c r="A572" s="52" t="str">
        <f>IF(ISERROR(VLOOKUP(TRIM(B572),ALL!$B$1:$T$1591,3,FALSE)),"(unc)",VLOOKUP(TRIM(B572),ALL!$B$1:$T$1591,3,FALSE))</f>
        <v>RG @</v>
      </c>
      <c r="B572" s="215" t="s">
        <v>5233</v>
      </c>
      <c r="C572" s="11" t="s">
        <v>5895</v>
      </c>
      <c r="D572" s="85">
        <f>VLOOKUP(TRIM(B572),BirthdateDraft!$B$1:$O$5859,2,FALSE)</f>
        <v>33192</v>
      </c>
      <c r="E572" s="86" t="str">
        <f>VLOOKUP(TRIM(B572),BirthdateDraft!$B$1:$O$9859,3,FALSE)</f>
        <v>14/3</v>
      </c>
      <c r="F572" s="52" t="str">
        <f>IF(ISERROR(VLOOKUP(TRIM(B572),ALL!$B$1:$T$1591,2,FALSE)),"",IF(ISERROR(VLOOKUP(TRIM(B572),ALL!$B$1:$T$1591,2,FALSE))," ",VLOOKUP(TRIM(B572),ALL!$B$1:$T$1591,2,FALSE)))</f>
        <v>LAA</v>
      </c>
      <c r="G572" s="52" t="str">
        <f>IF(ISBLANK(VLOOKUP(TRIM(B572),ALL!$B$1:$U$1591,4,FALSE)),"",IF(ISERROR(VLOOKUP(TRIM(B572),ALL!$B$1:$U$1591,4,FALSE))," ",VLOOKUP(TRIM(B572),ALL!$B$1:$U$1591,4,FALSE)))</f>
        <v/>
      </c>
      <c r="H572" s="52" t="str">
        <f>IF(ISBLANK(VLOOKUP(TRIM(B572),ALL!$B$1:$U$1591,5,FALSE)),"",IF(ISERROR(VLOOKUP(TRIM(B572),ALL!$B$1:$U$1591,5,FALSE))," ",VLOOKUP(TRIM(B572),ALL!$B$1:$U$1591,5,FALSE)))</f>
        <v/>
      </c>
      <c r="I572" s="52" t="str">
        <f>IF(ISBLANK(VLOOKUP(TRIM(B572),ALL!$B$1:$U$1591,6,FALSE)),"",IF(ISERROR(VLOOKUP(TRIM(B572),ALL!$B$1:$U$1591,6,FALSE))," ", VLOOKUP(TRIM(B572),ALL!$B$1:$U$1591,6,FALSE)))</f>
        <v/>
      </c>
      <c r="J572" s="52" t="str">
        <f>IF(ISBLANK(VLOOKUP(TRIM(B572),ALL!$B$1:$U$1591,7,FALSE)),"",IF(ISERROR(VLOOKUP(TRIM(B572),ALL!$B$1:$U$1591,7,FALSE))," ",VLOOKUP(TRIM(B572),ALL!$B$1:$U$1591,7,FALSE)))</f>
        <v/>
      </c>
      <c r="K572" s="52">
        <f>IF(ISBLANK(VLOOKUP(TRIM(B572),ALL!$B$1:$U$1591,8,FALSE)),"",IF(ISERROR(VLOOKUP(TRIM(B572),ALL!$B$1:$U$1591,8,FALSE))," ",VLOOKUP(TRIM(B572),ALL!$B$1:$U$1591,8,FALSE)))</f>
        <v>0</v>
      </c>
      <c r="L572" s="52" t="str">
        <f>IF(ISBLANK(VLOOKUP(TRIM(B572),ALL!$B$1:$U$1591,9,FALSE)),"",IF(ISERROR(VLOOKUP(TRIM(B572),ALL!$B$1:$U$1591,9,FALSE))," ",VLOOKUP(TRIM(B572),ALL!$B$1:$U$1591,9,FALSE)))</f>
        <v/>
      </c>
      <c r="M572" s="52">
        <f>IF(ISBLANK(VLOOKUP(TRIM(B572),ALL!$B$1:$U$1591,10,FALSE)),"",IF(ISERROR(VLOOKUP(TRIM(B572),ALL!$B$1:$U$1591,10,FALSE))," ",VLOOKUP(TRIM(B572),ALL!$B$1:$U$1591,10,FALSE)))</f>
        <v>7</v>
      </c>
      <c r="N572"/>
      <c r="O572"/>
      <c r="P572"/>
      <c r="Q572"/>
      <c r="R572"/>
      <c r="S572"/>
      <c r="AA572"/>
      <c r="AB572"/>
    </row>
    <row r="573" spans="1:28">
      <c r="A573" s="52" t="str">
        <f>IF(ISERROR(VLOOKUP(TRIM(B573),ALL!$B$1:$T$1591,3,FALSE)),"(unc)",VLOOKUP(TRIM(B573),ALL!$B$1:$T$1591,3,FALSE))</f>
        <v>G @ OT @ TE</v>
      </c>
      <c r="B573" s="215" t="s">
        <v>4601</v>
      </c>
      <c r="C573" s="11" t="s">
        <v>5895</v>
      </c>
      <c r="D573" s="85">
        <f>VLOOKUP(TRIM(B573),BirthdateDraft!$B$1:$O$5859,2,FALSE)</f>
        <v>33048</v>
      </c>
      <c r="E573" s="86" t="str">
        <f>VLOOKUP(TRIM(B573),BirthdateDraft!$B$1:$O$9859,3,FALSE)</f>
        <v>13/4</v>
      </c>
      <c r="F573" s="52" t="str">
        <f>IF(ISERROR(VLOOKUP(TRIM(B573),ALL!$B$1:$T$1591,2,FALSE)),"",IF(ISERROR(VLOOKUP(TRIM(B573),ALL!$B$1:$T$1591,2,FALSE))," ",VLOOKUP(TRIM(B573),ALL!$B$1:$T$1591,2,FALSE)))</f>
        <v>TBN</v>
      </c>
      <c r="G573" s="52" t="str">
        <f>IF(ISBLANK(VLOOKUP(TRIM(B573),ALL!$B$1:$U$1591,4,FALSE)),"",IF(ISERROR(VLOOKUP(TRIM(B573),ALL!$B$1:$U$1591,4,FALSE))," ",VLOOKUP(TRIM(B573),ALL!$B$1:$U$1591,4,FALSE)))</f>
        <v/>
      </c>
      <c r="H573" s="52" t="str">
        <f>IF(ISBLANK(VLOOKUP(TRIM(B573),ALL!$B$1:$U$1591,5,FALSE)),"",IF(ISERROR(VLOOKUP(TRIM(B573),ALL!$B$1:$U$1591,5,FALSE))," ",VLOOKUP(TRIM(B573),ALL!$B$1:$U$1591,5,FALSE)))</f>
        <v/>
      </c>
      <c r="I573" s="52" t="str">
        <f>IF(ISBLANK(VLOOKUP(TRIM(B573),ALL!$B$1:$U$1591,6,FALSE)),"",IF(ISERROR(VLOOKUP(TRIM(B573),ALL!$B$1:$U$1591,6,FALSE))," ", VLOOKUP(TRIM(B573),ALL!$B$1:$U$1591,6,FALSE)))</f>
        <v/>
      </c>
      <c r="J573" s="52" t="str">
        <f>IF(ISBLANK(VLOOKUP(TRIM(B573),ALL!$B$1:$U$1591,7,FALSE)),"",IF(ISERROR(VLOOKUP(TRIM(B573),ALL!$B$1:$U$1591,7,FALSE))," ",VLOOKUP(TRIM(B573),ALL!$B$1:$U$1591,7,FALSE)))</f>
        <v/>
      </c>
      <c r="K573" s="52">
        <f>IF(ISBLANK(VLOOKUP(TRIM(B573),ALL!$B$1:$U$1591,8,FALSE)),"",IF(ISERROR(VLOOKUP(TRIM(B573),ALL!$B$1:$U$1591,8,FALSE))," ",VLOOKUP(TRIM(B573),ALL!$B$1:$U$1591,8,FALSE)))</f>
        <v>0</v>
      </c>
      <c r="L573" s="52">
        <f>IF(ISBLANK(VLOOKUP(TRIM(B573),ALL!$B$1:$U$1591,9,FALSE)),"",IF(ISERROR(VLOOKUP(TRIM(B573),ALL!$B$1:$U$1591,9,FALSE))," ",VLOOKUP(TRIM(B573),ALL!$B$1:$U$1591,9,FALSE)))</f>
        <v>0</v>
      </c>
      <c r="M573" s="52">
        <f>IF(ISBLANK(VLOOKUP(TRIM(B573),ALL!$B$1:$U$1591,10,FALSE)),"",IF(ISERROR(VLOOKUP(TRIM(B573),ALL!$B$1:$U$1591,10,FALSE))," ",VLOOKUP(TRIM(B573),ALL!$B$1:$U$1591,10,FALSE)))</f>
        <v>3</v>
      </c>
      <c r="N573"/>
      <c r="O573"/>
      <c r="P573"/>
      <c r="Q573"/>
      <c r="R573"/>
      <c r="S573"/>
      <c r="AA573"/>
      <c r="AB573"/>
    </row>
    <row r="574" spans="1:28">
      <c r="A574" s="52" t="str">
        <f>IF(ISERROR(VLOOKUP(TRIM(B574),ALL!$B$1:$T$1591,3,FALSE)),"(unc)",VLOOKUP(TRIM(B574),ALL!$B$1:$T$1591,3,FALSE))</f>
        <v>OT @ TE</v>
      </c>
      <c r="B574" s="215" t="s">
        <v>6680</v>
      </c>
      <c r="C574" s="11" t="s">
        <v>5895</v>
      </c>
      <c r="D574" s="85">
        <f>VLOOKUP(TRIM(B574),BirthdateDraft!$B$1:$O$5859,2,FALSE)</f>
        <v>35318</v>
      </c>
      <c r="E574" s="86" t="str">
        <f>VLOOKUP(TRIM(B574),BirthdateDraft!$B$1:$O$9859,3,FALSE)</f>
        <v>18/3</v>
      </c>
      <c r="F574" s="52" t="str">
        <f>IF(ISERROR(VLOOKUP(TRIM(B574),ALL!$B$1:$T$1591,2,FALSE)),"",IF(ISERROR(VLOOKUP(TRIM(B574),ALL!$B$1:$T$1591,2,FALSE))," ",VLOOKUP(TRIM(B574),ALL!$B$1:$T$1591,2,FALSE)))</f>
        <v>WAN</v>
      </c>
      <c r="G574" s="52" t="str">
        <f>IF(ISBLANK(VLOOKUP(TRIM(B574),ALL!$B$1:$U$1591,4,FALSE)),"",IF(ISERROR(VLOOKUP(TRIM(B574),ALL!$B$1:$U$1591,4,FALSE))," ",VLOOKUP(TRIM(B574),ALL!$B$1:$U$1591,4,FALSE)))</f>
        <v/>
      </c>
      <c r="H574" s="52" t="str">
        <f>IF(ISBLANK(VLOOKUP(TRIM(B574),ALL!$B$1:$U$1591,5,FALSE)),"",IF(ISERROR(VLOOKUP(TRIM(B574),ALL!$B$1:$U$1591,5,FALSE))," ",VLOOKUP(TRIM(B574),ALL!$B$1:$U$1591,5,FALSE)))</f>
        <v/>
      </c>
      <c r="I574" s="52" t="str">
        <f>IF(ISBLANK(VLOOKUP(TRIM(B574),ALL!$B$1:$U$1591,6,FALSE)),"",IF(ISERROR(VLOOKUP(TRIM(B574),ALL!$B$1:$U$1591,6,FALSE))," ", VLOOKUP(TRIM(B574),ALL!$B$1:$U$1591,6,FALSE)))</f>
        <v/>
      </c>
      <c r="J574" s="52" t="str">
        <f>IF(ISBLANK(VLOOKUP(TRIM(B574),ALL!$B$1:$U$1591,7,FALSE)),"",IF(ISERROR(VLOOKUP(TRIM(B574),ALL!$B$1:$U$1591,7,FALSE))," ",VLOOKUP(TRIM(B574),ALL!$B$1:$U$1591,7,FALSE)))</f>
        <v/>
      </c>
      <c r="K574" s="52">
        <f>IF(ISBLANK(VLOOKUP(TRIM(B574),ALL!$B$1:$U$1591,8,FALSE)),"",IF(ISERROR(VLOOKUP(TRIM(B574),ALL!$B$1:$U$1591,8,FALSE))," ",VLOOKUP(TRIM(B574),ALL!$B$1:$U$1591,8,FALSE)))</f>
        <v>0</v>
      </c>
      <c r="L574" s="52">
        <f>IF(ISBLANK(VLOOKUP(TRIM(B574),ALL!$B$1:$U$1591,9,FALSE)),"",IF(ISERROR(VLOOKUP(TRIM(B574),ALL!$B$1:$U$1591,9,FALSE))," ",VLOOKUP(TRIM(B574),ALL!$B$1:$U$1591,9,FALSE)))</f>
        <v>4</v>
      </c>
      <c r="M574" s="52">
        <f>IF(ISBLANK(VLOOKUP(TRIM(B574),ALL!$B$1:$U$1591,10,FALSE)),"",IF(ISERROR(VLOOKUP(TRIM(B574),ALL!$B$1:$U$1591,10,FALSE))," ",VLOOKUP(TRIM(B574),ALL!$B$1:$U$1591,10,FALSE)))</f>
        <v>3</v>
      </c>
      <c r="N574"/>
      <c r="O574"/>
      <c r="P574"/>
      <c r="Q574"/>
      <c r="R574"/>
      <c r="S574"/>
      <c r="AA574"/>
      <c r="AB574"/>
    </row>
    <row r="575" spans="1:28">
      <c r="A575" s="52" t="str">
        <f>IF(ISERROR(VLOOKUP(TRIM(B575),ALL!$B$1:$T$1591,3,FALSE)),"(unc)",VLOOKUP(TRIM(B575),ALL!$B$1:$T$1591,3,FALSE))</f>
        <v>G @ OC @</v>
      </c>
      <c r="B575" s="215" t="s">
        <v>4063</v>
      </c>
      <c r="C575" s="11" t="s">
        <v>5895</v>
      </c>
      <c r="D575" s="85">
        <f>VLOOKUP(TRIM(B575),BirthdateDraft!$B$1:$O$5859,2,FALSE)</f>
        <v>33116</v>
      </c>
      <c r="E575" s="86" t="str">
        <f>VLOOKUP(TRIM(B575),BirthdateDraft!$B$1:$O$9859,3,FALSE)</f>
        <v>12/4</v>
      </c>
      <c r="F575" s="52" t="str">
        <f>IF(ISERROR(VLOOKUP(TRIM(B575),ALL!$B$1:$T$1591,2,FALSE)),"",IF(ISERROR(VLOOKUP(TRIM(B575),ALL!$B$1:$T$1591,2,FALSE))," ",VLOOKUP(TRIM(B575),ALL!$B$1:$T$1591,2,FALSE)))</f>
        <v>DAN</v>
      </c>
      <c r="G575" s="52" t="str">
        <f>IF(ISBLANK(VLOOKUP(TRIM(B575),ALL!$B$1:$U$1591,4,FALSE)),"",IF(ISERROR(VLOOKUP(TRIM(B575),ALL!$B$1:$U$1591,4,FALSE))," ",VLOOKUP(TRIM(B575),ALL!$B$1:$U$1591,4,FALSE)))</f>
        <v/>
      </c>
      <c r="H575" s="52" t="str">
        <f>IF(ISBLANK(VLOOKUP(TRIM(B575),ALL!$B$1:$U$1591,5,FALSE)),"",IF(ISERROR(VLOOKUP(TRIM(B575),ALL!$B$1:$U$1591,5,FALSE))," ",VLOOKUP(TRIM(B575),ALL!$B$1:$U$1591,5,FALSE)))</f>
        <v/>
      </c>
      <c r="I575" s="52" t="str">
        <f>IF(ISBLANK(VLOOKUP(TRIM(B575),ALL!$B$1:$U$1591,6,FALSE)),"",IF(ISERROR(VLOOKUP(TRIM(B575),ALL!$B$1:$U$1591,6,FALSE))," ", VLOOKUP(TRIM(B575),ALL!$B$1:$U$1591,6,FALSE)))</f>
        <v/>
      </c>
      <c r="J575" s="52" t="str">
        <f>IF(ISBLANK(VLOOKUP(TRIM(B575),ALL!$B$1:$U$1591,7,FALSE)),"",IF(ISERROR(VLOOKUP(TRIM(B575),ALL!$B$1:$U$1591,7,FALSE))," ",VLOOKUP(TRIM(B575),ALL!$B$1:$U$1591,7,FALSE)))</f>
        <v/>
      </c>
      <c r="K575" s="52">
        <f>IF(ISBLANK(VLOOKUP(TRIM(B575),ALL!$B$1:$U$1591,8,FALSE)),"",IF(ISERROR(VLOOKUP(TRIM(B575),ALL!$B$1:$U$1591,8,FALSE))," ",VLOOKUP(TRIM(B575),ALL!$B$1:$U$1591,8,FALSE)))</f>
        <v>0</v>
      </c>
      <c r="L575" s="52">
        <f>IF(ISBLANK(VLOOKUP(TRIM(B575),ALL!$B$1:$U$1591,9,FALSE)),"",IF(ISERROR(VLOOKUP(TRIM(B575),ALL!$B$1:$U$1591,9,FALSE))," ",VLOOKUP(TRIM(B575),ALL!$B$1:$U$1591,9,FALSE)))</f>
        <v>0</v>
      </c>
      <c r="M575" s="52">
        <f>IF(ISBLANK(VLOOKUP(TRIM(B575),ALL!$B$1:$U$1591,10,FALSE)),"",IF(ISERROR(VLOOKUP(TRIM(B575),ALL!$B$1:$U$1591,10,FALSE))," ",VLOOKUP(TRIM(B575),ALL!$B$1:$U$1591,10,FALSE)))</f>
        <v>2</v>
      </c>
      <c r="N575"/>
      <c r="O575"/>
      <c r="P575"/>
      <c r="Q575"/>
      <c r="R575"/>
      <c r="S575"/>
      <c r="AA575"/>
      <c r="AB575"/>
    </row>
    <row r="576" spans="1:28" ht="15">
      <c r="A576" s="52" t="str">
        <f>IF(ISERROR(VLOOKUP(TRIM(B576),ALL!$B$1:$T$1591,3,FALSE)),"(unc)",VLOOKUP(TRIM(B576),ALL!$B$1:$T$1591,3,FALSE))</f>
        <v>G @</v>
      </c>
      <c r="B576" s="417" t="s">
        <v>7669</v>
      </c>
      <c r="C576" s="11" t="s">
        <v>5895</v>
      </c>
      <c r="D576" s="85">
        <f>VLOOKUP(TRIM(B576),BirthdateDraft!$B$1:$O$5859,2,FALSE)</f>
        <v>35664</v>
      </c>
      <c r="E576" s="86" t="str">
        <f>VLOOKUP(TRIM(B576),BirthdateDraft!$B$1:$O$9859,3,FALSE)</f>
        <v>19/4</v>
      </c>
      <c r="F576" s="52" t="str">
        <f>IF(ISERROR(VLOOKUP(TRIM(B576),ALL!$B$1:$T$1591,2,FALSE)),"",IF(ISERROR(VLOOKUP(TRIM(B576),ALL!$B$1:$T$1591,2,FALSE))," ",VLOOKUP(TRIM(B576),ALL!$B$1:$T$1591,2,FALSE)))</f>
        <v>MIN</v>
      </c>
      <c r="G576" s="52" t="str">
        <f>IF(ISBLANK(VLOOKUP(TRIM(B576),ALL!$B$1:$U$1591,4,FALSE)),"",IF(ISERROR(VLOOKUP(TRIM(B576),ALL!$B$1:$U$1591,4,FALSE))," ",VLOOKUP(TRIM(B576),ALL!$B$1:$U$1591,4,FALSE)))</f>
        <v/>
      </c>
      <c r="H576" s="52" t="str">
        <f>IF(ISBLANK(VLOOKUP(TRIM(B576),ALL!$B$1:$U$1591,5,FALSE)),"",IF(ISERROR(VLOOKUP(TRIM(B576),ALL!$B$1:$U$1591,5,FALSE))," ",VLOOKUP(TRIM(B576),ALL!$B$1:$U$1591,5,FALSE)))</f>
        <v/>
      </c>
      <c r="I576" s="52" t="str">
        <f>IF(ISBLANK(VLOOKUP(TRIM(B576),ALL!$B$1:$U$1591,6,FALSE)),"",IF(ISERROR(VLOOKUP(TRIM(B576),ALL!$B$1:$U$1591,6,FALSE))," ", VLOOKUP(TRIM(B576),ALL!$B$1:$U$1591,6,FALSE)))</f>
        <v/>
      </c>
      <c r="J576" s="52" t="str">
        <f>IF(ISBLANK(VLOOKUP(TRIM(B576),ALL!$B$1:$U$1591,7,FALSE)),"",IF(ISERROR(VLOOKUP(TRIM(B576),ALL!$B$1:$U$1591,7,FALSE))," ",VLOOKUP(TRIM(B576),ALL!$B$1:$U$1591,7,FALSE)))</f>
        <v/>
      </c>
      <c r="K576" s="52">
        <f>IF(ISBLANK(VLOOKUP(TRIM(B576),ALL!$B$1:$U$1591,8,FALSE)),"",IF(ISERROR(VLOOKUP(TRIM(B576),ALL!$B$1:$U$1591,8,FALSE))," ",VLOOKUP(TRIM(B576),ALL!$B$1:$U$1591,8,FALSE)))</f>
        <v>0</v>
      </c>
      <c r="L576" s="52" t="str">
        <f>IF(ISBLANK(VLOOKUP(TRIM(B576),ALL!$B$1:$U$1591,9,FALSE)),"",IF(ISERROR(VLOOKUP(TRIM(B576),ALL!$B$1:$U$1591,9,FALSE))," ",VLOOKUP(TRIM(B576),ALL!$B$1:$U$1591,9,FALSE)))</f>
        <v/>
      </c>
      <c r="M576" s="52">
        <f>IF(ISBLANK(VLOOKUP(TRIM(B576),ALL!$B$1:$U$1591,10,FALSE)),"",IF(ISERROR(VLOOKUP(TRIM(B576),ALL!$B$1:$U$1591,10,FALSE))," ",VLOOKUP(TRIM(B576),ALL!$B$1:$U$1591,10,FALSE)))</f>
        <v>0</v>
      </c>
      <c r="N576"/>
      <c r="O576"/>
      <c r="P576"/>
      <c r="Q576"/>
      <c r="R576"/>
      <c r="S576"/>
      <c r="AA576"/>
      <c r="AB576"/>
    </row>
    <row r="577" spans="1:28" ht="15">
      <c r="A577" s="52"/>
      <c r="B577" s="418"/>
      <c r="C577" s="11"/>
      <c r="D577" s="85"/>
      <c r="E577" s="86"/>
      <c r="F577" s="52"/>
      <c r="G577" s="52"/>
      <c r="H577" s="52"/>
      <c r="I577" s="52"/>
      <c r="J577" s="52"/>
      <c r="K577" s="52"/>
      <c r="L577" s="52"/>
      <c r="M577" s="52"/>
      <c r="N577"/>
      <c r="O577"/>
      <c r="P577"/>
      <c r="Q577"/>
      <c r="R577"/>
      <c r="S577"/>
      <c r="AA577"/>
      <c r="AB577"/>
    </row>
    <row r="578" spans="1:28">
      <c r="A578" s="52" t="str">
        <f>IF(ISERROR(VLOOKUP(TRIM(B578),ALL!$B$1:$T$1591,3,FALSE)),"(unc)",VLOOKUP(TRIM(B578),ALL!$B$1:$T$1591,3,FALSE))</f>
        <v>LE $</v>
      </c>
      <c r="B578" s="215" t="s">
        <v>5149</v>
      </c>
      <c r="C578" s="11" t="s">
        <v>5895</v>
      </c>
      <c r="D578" s="85">
        <f>VLOOKUP(TRIM(B578),BirthdateDraft!$B$1:$O$5859,2,FALSE)</f>
        <v>34288</v>
      </c>
      <c r="E578" s="86" t="str">
        <f>VLOOKUP(TRIM(B578),BirthdateDraft!$B$1:$O$9859,3,FALSE)</f>
        <v>15/1 (17)</v>
      </c>
      <c r="F578" s="52" t="str">
        <f>IF(ISERROR(VLOOKUP(TRIM(B578),ALL!$B$1:$T$1591,2,FALSE)),"",IF(ISERROR(VLOOKUP(TRIM(B578),ALL!$B$1:$T$1591,2,FALSE))," ",VLOOKUP(TRIM(B578),ALL!$B$1:$T$1591,2,FALSE)))</f>
        <v>SFN</v>
      </c>
      <c r="G578" s="52" t="str">
        <f>IF(ISBLANK(VLOOKUP(TRIM(B578),ALL!$B$1:$U$1591,4,FALSE)),"",IF(ISERROR(VLOOKUP(TRIM(B578),ALL!$B$1:$U$1591,4,FALSE))," ",VLOOKUP(TRIM(B578),ALL!$B$1:$U$1591,4,FALSE)))</f>
        <v>6</v>
      </c>
      <c r="H578" s="52" t="str">
        <f>IF(ISBLANK(VLOOKUP(TRIM(B578),ALL!$B$1:$U$1591,5,FALSE)),"",IF(ISERROR(VLOOKUP(TRIM(B578),ALL!$B$1:$U$1591,5,FALSE))," ",VLOOKUP(TRIM(B578),ALL!$B$1:$U$1591,5,FALSE)))</f>
        <v/>
      </c>
      <c r="I578" s="52">
        <f>IF(ISBLANK(VLOOKUP(TRIM(B578),ALL!$B$1:$U$1591,6,FALSE)),"",IF(ISERROR(VLOOKUP(TRIM(B578),ALL!$B$1:$U$1591,6,FALSE))," ", VLOOKUP(TRIM(B578),ALL!$B$1:$U$1591,6,FALSE)))</f>
        <v>12</v>
      </c>
      <c r="J578" s="52">
        <f>IF(ISBLANK(VLOOKUP(TRIM(B578),ALL!$B$1:$U$1591,7,FALSE)),"",IF(ISERROR(VLOOKUP(TRIM(B578),ALL!$B$1:$U$1591,7,FALSE))," ",VLOOKUP(TRIM(B578),ALL!$B$1:$U$1591,7,FALSE)))</f>
        <v>1</v>
      </c>
      <c r="K578" s="52" t="str">
        <f>IF(ISBLANK(VLOOKUP(TRIM(B578),ALL!$B$1:$U$1591,8,FALSE)),"",IF(ISERROR(VLOOKUP(TRIM(B578),ALL!$B$1:$U$1591,8,FALSE))," ",VLOOKUP(TRIM(B578),ALL!$B$1:$U$1591,8,FALSE)))</f>
        <v/>
      </c>
      <c r="L578" s="52" t="str">
        <f>IF(ISBLANK(VLOOKUP(TRIM(B578),ALL!$B$1:$U$1591,9,FALSE)),"",IF(ISERROR(VLOOKUP(TRIM(B578),ALL!$B$1:$U$1591,9,FALSE))," ",VLOOKUP(TRIM(B578),ALL!$B$1:$U$1591,9,FALSE)))</f>
        <v/>
      </c>
      <c r="M578" s="52" t="str">
        <f>IF(ISBLANK(VLOOKUP(TRIM(B578),ALL!$B$1:$U$1591,10,FALSE)),"",IF(ISERROR(VLOOKUP(TRIM(B578),ALL!$B$1:$U$1591,10,FALSE))," ",VLOOKUP(TRIM(B578),ALL!$B$1:$U$1591,10,FALSE)))</f>
        <v/>
      </c>
      <c r="N578"/>
      <c r="O578"/>
      <c r="P578"/>
      <c r="Q578"/>
      <c r="R578"/>
      <c r="S578"/>
      <c r="AA578"/>
      <c r="AB578"/>
    </row>
    <row r="579" spans="1:28">
      <c r="A579" s="52" t="str">
        <f>IF(ISERROR(VLOOKUP(TRIM(B579),ALL!$B$1:$T$1591,3,FALSE)),"(unc)",VLOOKUP(TRIM(B579),ALL!$B$1:$T$1591,3,FALSE))</f>
        <v>LE $</v>
      </c>
      <c r="B579" s="215" t="s">
        <v>2954</v>
      </c>
      <c r="C579" s="11" t="s">
        <v>5895</v>
      </c>
      <c r="D579" s="85">
        <f>VLOOKUP(TRIM(B579),BirthdateDraft!$B$1:$O$5859,2,FALSE)</f>
        <v>32567</v>
      </c>
      <c r="E579" s="86" t="str">
        <f>VLOOKUP(TRIM(B579),BirthdateDraft!$B$1:$O$9859,3,FALSE)</f>
        <v>10/2</v>
      </c>
      <c r="F579" s="52" t="str">
        <f>IF(ISERROR(VLOOKUP(TRIM(B579),ALL!$B$1:$T$1591,2,FALSE)),"",IF(ISERROR(VLOOKUP(TRIM(B579),ALL!$B$1:$T$1591,2,FALSE))," ",VLOOKUP(TRIM(B579),ALL!$B$1:$T$1591,2,FALSE)))</f>
        <v>CNA</v>
      </c>
      <c r="G579" s="52" t="str">
        <f>IF(ISBLANK(VLOOKUP(TRIM(B579),ALL!$B$1:$U$1591,4,FALSE)),"",IF(ISERROR(VLOOKUP(TRIM(B579),ALL!$B$1:$U$1591,4,FALSE))," ",VLOOKUP(TRIM(B579),ALL!$B$1:$U$1591,4,FALSE)))</f>
        <v>6</v>
      </c>
      <c r="H579" s="52" t="str">
        <f>IF(ISBLANK(VLOOKUP(TRIM(B579),ALL!$B$1:$U$1591,5,FALSE)),"",IF(ISERROR(VLOOKUP(TRIM(B579),ALL!$B$1:$U$1591,5,FALSE))," ",VLOOKUP(TRIM(B579),ALL!$B$1:$U$1591,5,FALSE)))</f>
        <v/>
      </c>
      <c r="I579" s="52">
        <f>IF(ISBLANK(VLOOKUP(TRIM(B579),ALL!$B$1:$U$1591,6,FALSE)),"",IF(ISERROR(VLOOKUP(TRIM(B579),ALL!$B$1:$U$1591,6,FALSE))," ", VLOOKUP(TRIM(B579),ALL!$B$1:$U$1591,6,FALSE)))</f>
        <v>10</v>
      </c>
      <c r="J579" s="52" t="str">
        <f>IF(ISBLANK(VLOOKUP(TRIM(B579),ALL!$B$1:$U$1591,7,FALSE)),"",IF(ISERROR(VLOOKUP(TRIM(B579),ALL!$B$1:$U$1591,7,FALSE))," ",VLOOKUP(TRIM(B579),ALL!$B$1:$U$1591,7,FALSE)))</f>
        <v/>
      </c>
      <c r="K579" s="52" t="str">
        <f>IF(ISBLANK(VLOOKUP(TRIM(B579),ALL!$B$1:$U$1591,8,FALSE)),"",IF(ISERROR(VLOOKUP(TRIM(B579),ALL!$B$1:$U$1591,8,FALSE))," ",VLOOKUP(TRIM(B579),ALL!$B$1:$U$1591,8,FALSE)))</f>
        <v/>
      </c>
      <c r="L579" s="52" t="str">
        <f>IF(ISBLANK(VLOOKUP(TRIM(B579),ALL!$B$1:$U$1591,9,FALSE)),"",IF(ISERROR(VLOOKUP(TRIM(B579),ALL!$B$1:$U$1591,9,FALSE))," ",VLOOKUP(TRIM(B579),ALL!$B$1:$U$1591,9,FALSE)))</f>
        <v/>
      </c>
      <c r="M579" s="52" t="str">
        <f>IF(ISBLANK(VLOOKUP(TRIM(B579),ALL!$B$1:$U$1591,10,FALSE)),"",IF(ISERROR(VLOOKUP(TRIM(B579),ALL!$B$1:$U$1591,10,FALSE))," ",VLOOKUP(TRIM(B579),ALL!$B$1:$U$1591,10,FALSE)))</f>
        <v/>
      </c>
      <c r="N579"/>
      <c r="O579"/>
      <c r="P579"/>
      <c r="Q579"/>
      <c r="R579"/>
      <c r="S579"/>
      <c r="AA579"/>
      <c r="AB579"/>
    </row>
    <row r="580" spans="1:28">
      <c r="A580" s="52" t="str">
        <f>IF(ISERROR(VLOOKUP(TRIM(B580),ALL!$B$1:$T$1591,3,FALSE)),"(unc)",VLOOKUP(TRIM(B580),ALL!$B$1:$T$1591,3,FALSE))</f>
        <v>NDT $</v>
      </c>
      <c r="B580" s="215" t="s">
        <v>4474</v>
      </c>
      <c r="C580" s="11" t="s">
        <v>5895</v>
      </c>
      <c r="D580" s="85">
        <f>VLOOKUP(TRIM(B580),BirthdateDraft!$B$1:$O$5859,2,FALSE)</f>
        <v>33589</v>
      </c>
      <c r="E580" s="86" t="str">
        <f>VLOOKUP(TRIM(B580),BirthdateDraft!$B$1:$O$9859,3,FALSE)</f>
        <v>14/4</v>
      </c>
      <c r="F580" s="52" t="str">
        <f>IF(ISERROR(VLOOKUP(TRIM(B580),ALL!$B$1:$T$1591,2,FALSE)),"",IF(ISERROR(VLOOKUP(TRIM(B580),ALL!$B$1:$T$1591,2,FALSE))," ",VLOOKUP(TRIM(B580),ALL!$B$1:$T$1591,2,FALSE)))</f>
        <v>TNA</v>
      </c>
      <c r="G580" s="52" t="str">
        <f>IF(ISBLANK(VLOOKUP(TRIM(B580),ALL!$B$1:$U$1591,4,FALSE)),"",IF(ISERROR(VLOOKUP(TRIM(B580),ALL!$B$1:$U$1591,4,FALSE))," ",VLOOKUP(TRIM(B580),ALL!$B$1:$U$1591,4,FALSE)))</f>
        <v>5</v>
      </c>
      <c r="H580" s="52" t="str">
        <f>IF(ISBLANK(VLOOKUP(TRIM(B580),ALL!$B$1:$U$1591,5,FALSE)),"",IF(ISERROR(VLOOKUP(TRIM(B580),ALL!$B$1:$U$1591,5,FALSE))," ",VLOOKUP(TRIM(B580),ALL!$B$1:$U$1591,5,FALSE)))</f>
        <v/>
      </c>
      <c r="I580" s="52">
        <f>IF(ISBLANK(VLOOKUP(TRIM(B580),ALL!$B$1:$U$1591,6,FALSE)),"",IF(ISERROR(VLOOKUP(TRIM(B580),ALL!$B$1:$U$1591,6,FALSE))," ", VLOOKUP(TRIM(B580),ALL!$B$1:$U$1591,6,FALSE)))</f>
        <v>1</v>
      </c>
      <c r="J580" s="52" t="str">
        <f>IF(ISBLANK(VLOOKUP(TRIM(B580),ALL!$B$1:$U$1591,7,FALSE)),"",IF(ISERROR(VLOOKUP(TRIM(B580),ALL!$B$1:$U$1591,7,FALSE))," ",VLOOKUP(TRIM(B580),ALL!$B$1:$U$1591,7,FALSE)))</f>
        <v/>
      </c>
      <c r="K580" s="52" t="str">
        <f>IF(ISBLANK(VLOOKUP(TRIM(B580),ALL!$B$1:$U$1591,8,FALSE)),"",IF(ISERROR(VLOOKUP(TRIM(B580),ALL!$B$1:$U$1591,8,FALSE))," ",VLOOKUP(TRIM(B580),ALL!$B$1:$U$1591,8,FALSE)))</f>
        <v/>
      </c>
      <c r="L580" s="52" t="str">
        <f>IF(ISBLANK(VLOOKUP(TRIM(B580),ALL!$B$1:$U$1591,9,FALSE)),"",IF(ISERROR(VLOOKUP(TRIM(B580),ALL!$B$1:$U$1591,9,FALSE))," ",VLOOKUP(TRIM(B580),ALL!$B$1:$U$1591,9,FALSE)))</f>
        <v/>
      </c>
      <c r="M580" s="52" t="str">
        <f>IF(ISBLANK(VLOOKUP(TRIM(B580),ALL!$B$1:$U$1591,10,FALSE)),"",IF(ISERROR(VLOOKUP(TRIM(B580),ALL!$B$1:$U$1591,10,FALSE))," ",VLOOKUP(TRIM(B580),ALL!$B$1:$U$1591,10,FALSE)))</f>
        <v/>
      </c>
      <c r="N580"/>
      <c r="O580"/>
      <c r="P580"/>
      <c r="Q580"/>
      <c r="R580"/>
      <c r="S580"/>
      <c r="AA580"/>
      <c r="AB580"/>
    </row>
    <row r="581" spans="1:28">
      <c r="A581" s="52" t="str">
        <f>IF(ISERROR(VLOOKUP(TRIM(B581),ALL!$B$1:$T$1591,3,FALSE)),"(unc)",VLOOKUP(TRIM(B581),ALL!$B$1:$T$1591,3,FALSE))</f>
        <v>RE $</v>
      </c>
      <c r="B581" s="215" t="s">
        <v>5073</v>
      </c>
      <c r="C581" s="11" t="s">
        <v>5895</v>
      </c>
      <c r="D581" s="85">
        <f>VLOOKUP(TRIM(B581),BirthdateDraft!$B$1:$O$5859,2,FALSE)</f>
        <v>33461</v>
      </c>
      <c r="E581" s="86" t="str">
        <f>VLOOKUP(TRIM(B581),BirthdateDraft!$B$1:$O$9859,3,FALSE)</f>
        <v>14/7</v>
      </c>
      <c r="F581" s="52" t="str">
        <f>IF(ISERROR(VLOOKUP(TRIM(B581),ALL!$B$1:$T$1591,2,FALSE)),"",IF(ISERROR(VLOOKUP(TRIM(B581),ALL!$B$1:$T$1591,2,FALSE))," ",VLOOKUP(TRIM(B581),ALL!$B$1:$T$1591,2,FALSE)))</f>
        <v>DNA</v>
      </c>
      <c r="G581" s="52" t="str">
        <f>IF(ISBLANK(VLOOKUP(TRIM(B581),ALL!$B$1:$U$1591,4,FALSE)),"",IF(ISERROR(VLOOKUP(TRIM(B581),ALL!$B$1:$U$1591,4,FALSE))," ",VLOOKUP(TRIM(B581),ALL!$B$1:$U$1591,4,FALSE)))</f>
        <v>4</v>
      </c>
      <c r="H581" s="52" t="str">
        <f>IF(ISBLANK(VLOOKUP(TRIM(B581),ALL!$B$1:$U$1591,5,FALSE)),"",IF(ISERROR(VLOOKUP(TRIM(B581),ALL!$B$1:$U$1591,5,FALSE))," ",VLOOKUP(TRIM(B581),ALL!$B$1:$U$1591,5,FALSE)))</f>
        <v/>
      </c>
      <c r="I581" s="52">
        <f>IF(ISBLANK(VLOOKUP(TRIM(B581),ALL!$B$1:$U$1591,6,FALSE)),"",IF(ISERROR(VLOOKUP(TRIM(B581),ALL!$B$1:$U$1591,6,FALSE))," ", VLOOKUP(TRIM(B581),ALL!$B$1:$U$1591,6,FALSE)))</f>
        <v>6</v>
      </c>
      <c r="J581" s="52" t="str">
        <f>IF(ISBLANK(VLOOKUP(TRIM(B581),ALL!$B$1:$U$1591,7,FALSE)),"",IF(ISERROR(VLOOKUP(TRIM(B581),ALL!$B$1:$U$1591,7,FALSE))," ",VLOOKUP(TRIM(B581),ALL!$B$1:$U$1591,7,FALSE)))</f>
        <v/>
      </c>
      <c r="K581" s="52" t="str">
        <f>IF(ISBLANK(VLOOKUP(TRIM(B581),ALL!$B$1:$U$1591,8,FALSE)),"",IF(ISERROR(VLOOKUP(TRIM(B581),ALL!$B$1:$U$1591,8,FALSE))," ",VLOOKUP(TRIM(B581),ALL!$B$1:$U$1591,8,FALSE)))</f>
        <v/>
      </c>
      <c r="L581" s="52" t="str">
        <f>IF(ISBLANK(VLOOKUP(TRIM(B581),ALL!$B$1:$U$1591,9,FALSE)),"",IF(ISERROR(VLOOKUP(TRIM(B581),ALL!$B$1:$U$1591,9,FALSE))," ",VLOOKUP(TRIM(B581),ALL!$B$1:$U$1591,9,FALSE)))</f>
        <v/>
      </c>
      <c r="M581" s="52" t="str">
        <f>IF(ISBLANK(VLOOKUP(TRIM(B581),ALL!$B$1:$U$1591,10,FALSE)),"",IF(ISERROR(VLOOKUP(TRIM(B581),ALL!$B$1:$U$1591,10,FALSE))," ",VLOOKUP(TRIM(B581),ALL!$B$1:$U$1591,10,FALSE)))</f>
        <v/>
      </c>
      <c r="N581"/>
      <c r="O581"/>
      <c r="P581"/>
      <c r="Q581"/>
      <c r="R581"/>
      <c r="S581"/>
      <c r="AA581"/>
      <c r="AB581"/>
    </row>
    <row r="582" spans="1:28">
      <c r="A582" s="52" t="str">
        <f>IF(ISERROR(VLOOKUP(TRIM(B582),ALL!$B$1:$T$1591,3,FALSE)),"(unc)",VLOOKUP(TRIM(B582),ALL!$B$1:$T$1591,3,FALSE))</f>
        <v>DT $ DT $E</v>
      </c>
      <c r="B582" s="215" t="s">
        <v>5579</v>
      </c>
      <c r="C582" s="11" t="s">
        <v>5895</v>
      </c>
      <c r="D582" s="85">
        <f>VLOOKUP(TRIM(B582),BirthdateDraft!$B$1:$O$5859,2,FALSE)</f>
        <v>34516</v>
      </c>
      <c r="E582" s="86" t="str">
        <f>VLOOKUP(TRIM(B582),BirthdateDraft!$B$1:$O$9859,3,FALSE)</f>
        <v>16/4</v>
      </c>
      <c r="F582" s="52" t="str">
        <f>IF(ISERROR(VLOOKUP(TRIM(B582),ALL!$B$1:$T$1591,2,FALSE)),"",IF(ISERROR(VLOOKUP(TRIM(B582),ALL!$B$1:$T$1591,2,FALSE))," ",VLOOKUP(TRIM(B582),ALL!$B$1:$T$1591,2,FALSE)))</f>
        <v>SFN</v>
      </c>
      <c r="G582" s="52" t="str">
        <f>IF(ISBLANK(VLOOKUP(TRIM(B582),ALL!$B$1:$U$1591,4,FALSE)),"",IF(ISERROR(VLOOKUP(TRIM(B582),ALL!$B$1:$U$1591,4,FALSE))," ",VLOOKUP(TRIM(B582),ALL!$B$1:$U$1591,4,FALSE)))</f>
        <v>4</v>
      </c>
      <c r="H582" s="52" t="str">
        <f>IF(ISBLANK(VLOOKUP(TRIM(B582),ALL!$B$1:$U$1591,5,FALSE)),"",IF(ISERROR(VLOOKUP(TRIM(B582),ALL!$B$1:$U$1591,5,FALSE))," ",VLOOKUP(TRIM(B582),ALL!$B$1:$U$1591,5,FALSE)))</f>
        <v/>
      </c>
      <c r="I582" s="52">
        <f>IF(ISBLANK(VLOOKUP(TRIM(B582),ALL!$B$1:$U$1591,6,FALSE)),"",IF(ISERROR(VLOOKUP(TRIM(B582),ALL!$B$1:$U$1591,6,FALSE))," ", VLOOKUP(TRIM(B582),ALL!$B$1:$U$1591,6,FALSE)))</f>
        <v>3</v>
      </c>
      <c r="J582" s="52" t="str">
        <f>IF(ISBLANK(VLOOKUP(TRIM(B582),ALL!$B$1:$U$1591,7,FALSE)),"",IF(ISERROR(VLOOKUP(TRIM(B582),ALL!$B$1:$U$1591,7,FALSE))," ",VLOOKUP(TRIM(B582),ALL!$B$1:$U$1591,7,FALSE)))</f>
        <v/>
      </c>
      <c r="K582" s="52" t="str">
        <f>IF(ISBLANK(VLOOKUP(TRIM(B582),ALL!$B$1:$U$1591,8,FALSE)),"",IF(ISERROR(VLOOKUP(TRIM(B582),ALL!$B$1:$U$1591,8,FALSE))," ",VLOOKUP(TRIM(B582),ALL!$B$1:$U$1591,8,FALSE)))</f>
        <v/>
      </c>
      <c r="L582" s="52" t="str">
        <f>IF(ISBLANK(VLOOKUP(TRIM(B582),ALL!$B$1:$U$1591,9,FALSE)),"",IF(ISERROR(VLOOKUP(TRIM(B582),ALL!$B$1:$U$1591,9,FALSE))," ",VLOOKUP(TRIM(B582),ALL!$B$1:$U$1591,9,FALSE)))</f>
        <v/>
      </c>
      <c r="M582" s="52" t="str">
        <f>IF(ISBLANK(VLOOKUP(TRIM(B582),ALL!$B$1:$U$1591,10,FALSE)),"",IF(ISERROR(VLOOKUP(TRIM(B582),ALL!$B$1:$U$1591,10,FALSE))," ",VLOOKUP(TRIM(B582),ALL!$B$1:$U$1591,10,FALSE)))</f>
        <v/>
      </c>
      <c r="N582"/>
      <c r="O582"/>
      <c r="P582"/>
      <c r="Q582"/>
      <c r="R582"/>
      <c r="S582"/>
      <c r="AA582"/>
      <c r="AB582"/>
    </row>
    <row r="583" spans="1:28">
      <c r="A583" s="52" t="str">
        <f>IF(ISERROR(VLOOKUP(TRIM(B583),ALL!$B$1:$T$1591,3,FALSE)),"(unc)",VLOOKUP(TRIM(B583),ALL!$B$1:$T$1591,3,FALSE))</f>
        <v>NDT $</v>
      </c>
      <c r="B583" s="215" t="s">
        <v>5123</v>
      </c>
      <c r="C583" s="11" t="s">
        <v>5895</v>
      </c>
      <c r="D583" s="85">
        <f>VLOOKUP(TRIM(B583),BirthdateDraft!$B$1:$O$5859,2,FALSE)</f>
        <v>34201</v>
      </c>
      <c r="E583" s="86" t="str">
        <f>VLOOKUP(TRIM(B583),BirthdateDraft!$B$1:$O$9859,3,FALSE)</f>
        <v>15/1 (12)</v>
      </c>
      <c r="F583" s="52" t="str">
        <f>IF(ISERROR(VLOOKUP(TRIM(B583),ALL!$B$1:$T$1591,2,FALSE)),"",IF(ISERROR(VLOOKUP(TRIM(B583),ALL!$B$1:$T$1591,2,FALSE))," ",VLOOKUP(TRIM(B583),ALL!$B$1:$T$1591,2,FALSE)))</f>
        <v>NEA</v>
      </c>
      <c r="G583" s="52" t="str">
        <f>IF(ISBLANK(VLOOKUP(TRIM(B583),ALL!$B$1:$U$1591,4,FALSE)),"",IF(ISERROR(VLOOKUP(TRIM(B583),ALL!$B$1:$U$1591,4,FALSE))," ",VLOOKUP(TRIM(B583),ALL!$B$1:$U$1591,4,FALSE)))</f>
        <v>4</v>
      </c>
      <c r="H583" s="52" t="str">
        <f>IF(ISBLANK(VLOOKUP(TRIM(B583),ALL!$B$1:$U$1591,5,FALSE)),"",IF(ISERROR(VLOOKUP(TRIM(B583),ALL!$B$1:$U$1591,5,FALSE))," ",VLOOKUP(TRIM(B583),ALL!$B$1:$U$1591,5,FALSE)))</f>
        <v/>
      </c>
      <c r="I583" s="52">
        <f>IF(ISBLANK(VLOOKUP(TRIM(B583),ALL!$B$1:$U$1591,6,FALSE)),"",IF(ISERROR(VLOOKUP(TRIM(B583),ALL!$B$1:$U$1591,6,FALSE))," ", VLOOKUP(TRIM(B583),ALL!$B$1:$U$1591,6,FALSE)))</f>
        <v>4</v>
      </c>
      <c r="J583" s="52" t="str">
        <f>IF(ISBLANK(VLOOKUP(TRIM(B583),ALL!$B$1:$U$1591,7,FALSE)),"",IF(ISERROR(VLOOKUP(TRIM(B583),ALL!$B$1:$U$1591,7,FALSE))," ",VLOOKUP(TRIM(B583),ALL!$B$1:$U$1591,7,FALSE)))</f>
        <v/>
      </c>
      <c r="K583" s="52" t="str">
        <f>IF(ISBLANK(VLOOKUP(TRIM(B583),ALL!$B$1:$U$1591,8,FALSE)),"",IF(ISERROR(VLOOKUP(TRIM(B583),ALL!$B$1:$U$1591,8,FALSE))," ",VLOOKUP(TRIM(B583),ALL!$B$1:$U$1591,8,FALSE)))</f>
        <v/>
      </c>
      <c r="L583" s="52" t="str">
        <f>IF(ISBLANK(VLOOKUP(TRIM(B583),ALL!$B$1:$U$1591,9,FALSE)),"",IF(ISERROR(VLOOKUP(TRIM(B583),ALL!$B$1:$U$1591,9,FALSE))," ",VLOOKUP(TRIM(B583),ALL!$B$1:$U$1591,9,FALSE)))</f>
        <v/>
      </c>
      <c r="M583" s="52" t="str">
        <f>IF(ISBLANK(VLOOKUP(TRIM(B583),ALL!$B$1:$U$1591,10,FALSE)),"",IF(ISERROR(VLOOKUP(TRIM(B583),ALL!$B$1:$U$1591,10,FALSE))," ",VLOOKUP(TRIM(B583),ALL!$B$1:$U$1591,10,FALSE)))</f>
        <v/>
      </c>
      <c r="N583"/>
      <c r="O583"/>
      <c r="P583"/>
      <c r="Q583"/>
      <c r="R583"/>
      <c r="S583"/>
      <c r="AA583"/>
      <c r="AB583"/>
    </row>
    <row r="584" spans="1:28">
      <c r="A584" s="52" t="str">
        <f>IF(ISERROR(VLOOKUP(TRIM(B584),ALL!$B$1:$T$1591,3,FALSE)),"(unc)",VLOOKUP(TRIM(B584),ALL!$B$1:$T$1591,3,FALSE))</f>
        <v>RDT $</v>
      </c>
      <c r="B584" s="215" t="s">
        <v>5651</v>
      </c>
      <c r="C584" s="11" t="s">
        <v>5895</v>
      </c>
      <c r="D584" s="85">
        <f>VLOOKUP(TRIM(B584),BirthdateDraft!$B$1:$O$5859,2,FALSE)</f>
        <v>33921</v>
      </c>
      <c r="E584" s="86" t="str">
        <f>VLOOKUP(TRIM(B584),BirthdateDraft!$B$1:$O$9859,3,FALSE)</f>
        <v>16/4</v>
      </c>
      <c r="F584" s="52" t="str">
        <f>IF(ISERROR(VLOOKUP(TRIM(B584),ALL!$B$1:$T$1591,2,FALSE)),"",IF(ISERROR(VLOOKUP(TRIM(B584),ALL!$B$1:$T$1591,2,FALSE))," ",VLOOKUP(TRIM(B584),ALL!$B$1:$T$1591,2,FALSE)))</f>
        <v>NON</v>
      </c>
      <c r="G584" s="52" t="str">
        <f>IF(ISBLANK(VLOOKUP(TRIM(B584),ALL!$B$1:$U$1591,4,FALSE)),"",IF(ISERROR(VLOOKUP(TRIM(B584),ALL!$B$1:$U$1591,4,FALSE))," ",VLOOKUP(TRIM(B584),ALL!$B$1:$U$1591,4,FALSE)))</f>
        <v>4</v>
      </c>
      <c r="H584" s="52" t="str">
        <f>IF(ISBLANK(VLOOKUP(TRIM(B584),ALL!$B$1:$U$1591,5,FALSE)),"",IF(ISERROR(VLOOKUP(TRIM(B584),ALL!$B$1:$U$1591,5,FALSE))," ",VLOOKUP(TRIM(B584),ALL!$B$1:$U$1591,5,FALSE)))</f>
        <v/>
      </c>
      <c r="I584" s="52">
        <f>IF(ISBLANK(VLOOKUP(TRIM(B584),ALL!$B$1:$U$1591,6,FALSE)),"",IF(ISERROR(VLOOKUP(TRIM(B584),ALL!$B$1:$U$1591,6,FALSE))," ", VLOOKUP(TRIM(B584),ALL!$B$1:$U$1591,6,FALSE)))</f>
        <v>3</v>
      </c>
      <c r="J584" s="52" t="str">
        <f>IF(ISBLANK(VLOOKUP(TRIM(B584),ALL!$B$1:$U$1591,7,FALSE)),"",IF(ISERROR(VLOOKUP(TRIM(B584),ALL!$B$1:$U$1591,7,FALSE))," ",VLOOKUP(TRIM(B584),ALL!$B$1:$U$1591,7,FALSE)))</f>
        <v/>
      </c>
      <c r="K584" s="52" t="str">
        <f>IF(ISBLANK(VLOOKUP(TRIM(B584),ALL!$B$1:$U$1591,8,FALSE)),"",IF(ISERROR(VLOOKUP(TRIM(B584),ALL!$B$1:$U$1591,8,FALSE))," ",VLOOKUP(TRIM(B584),ALL!$B$1:$U$1591,8,FALSE)))</f>
        <v/>
      </c>
      <c r="L584" s="52" t="str">
        <f>IF(ISBLANK(VLOOKUP(TRIM(B584),ALL!$B$1:$U$1591,9,FALSE)),"",IF(ISERROR(VLOOKUP(TRIM(B584),ALL!$B$1:$U$1591,9,FALSE))," ",VLOOKUP(TRIM(B584),ALL!$B$1:$U$1591,9,FALSE)))</f>
        <v/>
      </c>
      <c r="M584" s="52" t="str">
        <f>IF(ISBLANK(VLOOKUP(TRIM(B584),ALL!$B$1:$U$1591,10,FALSE)),"",IF(ISERROR(VLOOKUP(TRIM(B584),ALL!$B$1:$U$1591,10,FALSE))," ",VLOOKUP(TRIM(B584),ALL!$B$1:$U$1591,10,FALSE)))</f>
        <v/>
      </c>
      <c r="N584"/>
      <c r="O584"/>
      <c r="P584"/>
      <c r="Q584"/>
      <c r="R584"/>
      <c r="S584"/>
      <c r="AA584"/>
      <c r="AB584"/>
    </row>
    <row r="586" spans="1:28">
      <c r="A586" s="52" t="str">
        <f>IF(ISERROR(VLOOKUP(TRIM(B586),ALL!$B$1:$T$1591,3,FALSE)),"(unc)",VLOOKUP(TRIM(B586),ALL!$B$1:$T$1591,3,FALSE))</f>
        <v>End $</v>
      </c>
      <c r="B586" s="408" t="s">
        <v>7599</v>
      </c>
      <c r="C586" s="11" t="s">
        <v>5895</v>
      </c>
      <c r="D586" s="85">
        <f>VLOOKUP(TRIM(B586),BirthdateDraft!$B$1:$O$5859,2,FALSE)</f>
        <v>34954</v>
      </c>
      <c r="E586" s="86" t="str">
        <f>VLOOKUP(TRIM(B586),BirthdateDraft!$B$1:$O$9859,3,FALSE)</f>
        <v>19/1 (29)</v>
      </c>
      <c r="F586" s="52" t="str">
        <f>IF(ISERROR(VLOOKUP(TRIM(B586),ALL!$B$1:$T$1591,2,FALSE)),"",IF(ISERROR(VLOOKUP(TRIM(B586),ALL!$B$1:$T$1591,2,FALSE))," ",VLOOKUP(TRIM(B586),ALL!$B$1:$T$1591,2,FALSE)))</f>
        <v>SEN</v>
      </c>
      <c r="G586" s="52" t="str">
        <f>IF(ISBLANK(VLOOKUP(TRIM(B586),ALL!$B$1:$U$1591,4,FALSE)),"",IF(ISERROR(VLOOKUP(TRIM(B586),ALL!$B$1:$U$1591,4,FALSE))," ",VLOOKUP(TRIM(B586),ALL!$B$1:$U$1591,4,FALSE)))</f>
        <v>0</v>
      </c>
      <c r="H586" s="52" t="str">
        <f>IF(ISBLANK(VLOOKUP(TRIM(B586),ALL!$B$1:$U$1591,5,FALSE)),"",IF(ISERROR(VLOOKUP(TRIM(B586),ALL!$B$1:$U$1591,5,FALSE))," ",VLOOKUP(TRIM(B586),ALL!$B$1:$U$1591,5,FALSE)))</f>
        <v/>
      </c>
      <c r="I586" s="52">
        <f>IF(ISBLANK(VLOOKUP(TRIM(B586),ALL!$B$1:$U$1591,6,FALSE)),"",IF(ISERROR(VLOOKUP(TRIM(B586),ALL!$B$1:$U$1591,6,FALSE))," ", VLOOKUP(TRIM(B586),ALL!$B$1:$U$1591,6,FALSE)))</f>
        <v>0</v>
      </c>
      <c r="J586" s="52"/>
      <c r="K586" s="52"/>
      <c r="L586" s="52"/>
      <c r="M586" s="52"/>
      <c r="N586"/>
      <c r="O586"/>
      <c r="P586"/>
      <c r="Q586"/>
      <c r="R586"/>
      <c r="S586"/>
      <c r="AA586"/>
      <c r="AB586"/>
    </row>
    <row r="587" spans="1:28">
      <c r="A587" s="52" t="str">
        <f>IF(ISERROR(VLOOKUP(TRIM(B587),ALL!$B$1:$T$1591,3,FALSE)),"(unc)",VLOOKUP(TRIM(B587),ALL!$B$1:$T$1591,3,FALSE))</f>
        <v>End $</v>
      </c>
      <c r="B587" s="408" t="s">
        <v>7512</v>
      </c>
      <c r="C587" s="11" t="s">
        <v>5895</v>
      </c>
      <c r="D587" s="85">
        <f>VLOOKUP(TRIM(B587),BirthdateDraft!$B$1:$O$5859,2,FALSE)</f>
        <v>35083</v>
      </c>
      <c r="E587" s="86" t="str">
        <f>VLOOKUP(TRIM(B587),BirthdateDraft!$B$1:$O$9859,3,FALSE)</f>
        <v>19/2</v>
      </c>
      <c r="F587" s="52" t="str">
        <f>IF(ISERROR(VLOOKUP(TRIM(B587),ALL!$B$1:$T$1591,2,FALSE)),"",IF(ISERROR(VLOOKUP(TRIM(B587),ALL!$B$1:$T$1591,2,FALSE))," ",VLOOKUP(TRIM(B587),ALL!$B$1:$T$1591,2,FALSE)))</f>
        <v>INA</v>
      </c>
      <c r="G587" s="52" t="str">
        <f>IF(ISBLANK(VLOOKUP(TRIM(B587),ALL!$B$1:$U$1591,4,FALSE)),"",IF(ISERROR(VLOOKUP(TRIM(B587),ALL!$B$1:$U$1591,4,FALSE))," ",VLOOKUP(TRIM(B587),ALL!$B$1:$U$1591,4,FALSE)))</f>
        <v>0</v>
      </c>
      <c r="H587" s="52" t="str">
        <f>IF(ISBLANK(VLOOKUP(TRIM(B587),ALL!$B$1:$U$1591,5,FALSE)),"",IF(ISERROR(VLOOKUP(TRIM(B587),ALL!$B$1:$U$1591,5,FALSE))," ",VLOOKUP(TRIM(B587),ALL!$B$1:$U$1591,5,FALSE)))</f>
        <v/>
      </c>
      <c r="I587" s="52">
        <f>IF(ISBLANK(VLOOKUP(TRIM(B587),ALL!$B$1:$U$1591,6,FALSE)),"",IF(ISERROR(VLOOKUP(TRIM(B587),ALL!$B$1:$U$1591,6,FALSE))," ", VLOOKUP(TRIM(B587),ALL!$B$1:$U$1591,6,FALSE)))</f>
        <v>4</v>
      </c>
      <c r="J587" s="52"/>
      <c r="K587" s="52"/>
      <c r="L587" s="52"/>
      <c r="M587" s="52"/>
      <c r="N587"/>
      <c r="O587"/>
      <c r="P587"/>
      <c r="Q587"/>
      <c r="R587"/>
      <c r="S587"/>
      <c r="AA587"/>
      <c r="AB587"/>
    </row>
    <row r="588" spans="1:28">
      <c r="A588" s="52" t="str">
        <f>IF(ISERROR(VLOOKUP(TRIM(B588),ALL!$B$1:$T$1591,3,FALSE)),"(unc)",VLOOKUP(TRIM(B588),ALL!$B$1:$T$1591,3,FALSE))</f>
        <v>End $</v>
      </c>
      <c r="B588" s="408" t="s">
        <v>6755</v>
      </c>
      <c r="C588" s="11" t="s">
        <v>5895</v>
      </c>
      <c r="D588" s="85">
        <f>VLOOKUP(TRIM(B588),BirthdateDraft!$B$1:$O$5859,2,FALSE)</f>
        <v>34729</v>
      </c>
      <c r="E588" s="86" t="str">
        <f>VLOOKUP(TRIM(B588),BirthdateDraft!$B$1:$O$9859,3,FALSE)</f>
        <v>18/2</v>
      </c>
      <c r="F588" s="52" t="str">
        <f>IF(ISERROR(VLOOKUP(TRIM(B588),ALL!$B$1:$T$1591,2,FALSE)),"",IF(ISERROR(VLOOKUP(TRIM(B588),ALL!$B$1:$T$1591,2,FALSE))," ",VLOOKUP(TRIM(B588),ALL!$B$1:$T$1591,2,FALSE)))</f>
        <v>INA</v>
      </c>
      <c r="G588" s="52" t="str">
        <f>IF(ISBLANK(VLOOKUP(TRIM(B588),ALL!$B$1:$U$1591,4,FALSE)),"",IF(ISERROR(VLOOKUP(TRIM(B588),ALL!$B$1:$U$1591,4,FALSE))," ",VLOOKUP(TRIM(B588),ALL!$B$1:$U$1591,4,FALSE)))</f>
        <v>0</v>
      </c>
      <c r="H588" s="52" t="str">
        <f>IF(ISBLANK(VLOOKUP(TRIM(B588),ALL!$B$1:$U$1591,5,FALSE)),"",IF(ISERROR(VLOOKUP(TRIM(B588),ALL!$B$1:$U$1591,5,FALSE))," ",VLOOKUP(TRIM(B588),ALL!$B$1:$U$1591,5,FALSE)))</f>
        <v/>
      </c>
      <c r="I588" s="52">
        <f>IF(ISBLANK(VLOOKUP(TRIM(B588),ALL!$B$1:$U$1591,6,FALSE)),"",IF(ISERROR(VLOOKUP(TRIM(B588),ALL!$B$1:$U$1591,6,FALSE))," ", VLOOKUP(TRIM(B588),ALL!$B$1:$U$1591,6,FALSE)))</f>
        <v>0</v>
      </c>
      <c r="J588" s="52"/>
      <c r="K588" s="52"/>
      <c r="L588" s="52"/>
      <c r="M588" s="52"/>
      <c r="N588"/>
      <c r="O588"/>
      <c r="P588"/>
      <c r="Q588"/>
      <c r="R588"/>
      <c r="S588"/>
      <c r="AA588"/>
      <c r="AB588"/>
    </row>
    <row r="589" spans="1:28">
      <c r="A589" s="52" t="str">
        <f>IF(ISERROR(VLOOKUP(TRIM(B589),ALL!$B$1:$T$1591,3,FALSE)),"(unc)",VLOOKUP(TRIM(B589),ALL!$B$1:$T$1591,3,FALSE))</f>
        <v>End $</v>
      </c>
      <c r="B589" s="408" t="s">
        <v>7500</v>
      </c>
      <c r="C589" s="11" t="s">
        <v>5895</v>
      </c>
      <c r="D589" s="85">
        <f>VLOOKUP(TRIM(B589),BirthdateDraft!$B$1:$O$5859,2,FALSE)</f>
        <v>35435</v>
      </c>
      <c r="E589" s="86" t="str">
        <f>VLOOKUP(TRIM(B589),BirthdateDraft!$B$1:$O$9859,3,FALSE)</f>
        <v>19/3</v>
      </c>
      <c r="F589" s="52" t="str">
        <f>IF(ISERROR(VLOOKUP(TRIM(B589),ALL!$B$1:$T$1591,2,FALSE)),"",IF(ISERROR(VLOOKUP(TRIM(B589),ALL!$B$1:$T$1591,2,FALSE))," ",VLOOKUP(TRIM(B589),ALL!$B$1:$T$1591,2,FALSE)))</f>
        <v>DNA</v>
      </c>
      <c r="G589" s="52" t="str">
        <f>IF(ISBLANK(VLOOKUP(TRIM(B589),ALL!$B$1:$U$1591,4,FALSE)),"",IF(ISERROR(VLOOKUP(TRIM(B589),ALL!$B$1:$U$1591,4,FALSE))," ",VLOOKUP(TRIM(B589),ALL!$B$1:$U$1591,4,FALSE)))</f>
        <v>0</v>
      </c>
      <c r="H589" s="52" t="str">
        <f>IF(ISBLANK(VLOOKUP(TRIM(B589),ALL!$B$1:$U$1591,5,FALSE)),"",IF(ISERROR(VLOOKUP(TRIM(B589),ALL!$B$1:$U$1591,5,FALSE))," ",VLOOKUP(TRIM(B589),ALL!$B$1:$U$1591,5,FALSE)))</f>
        <v/>
      </c>
      <c r="I589" s="52">
        <f>IF(ISBLANK(VLOOKUP(TRIM(B589),ALL!$B$1:$U$1591,6,FALSE)),"",IF(ISERROR(VLOOKUP(TRIM(B589),ALL!$B$1:$U$1591,6,FALSE))," ", VLOOKUP(TRIM(B589),ALL!$B$1:$U$1591,6,FALSE)))</f>
        <v>4</v>
      </c>
      <c r="J589" s="52"/>
      <c r="K589" s="52"/>
      <c r="L589" s="52"/>
      <c r="M589" s="52"/>
      <c r="N589"/>
      <c r="O589"/>
      <c r="P589"/>
      <c r="Q589"/>
      <c r="R589"/>
      <c r="S589"/>
      <c r="AA589"/>
      <c r="AB589"/>
    </row>
    <row r="590" spans="1:28">
      <c r="A590" s="52"/>
      <c r="B590" s="395"/>
      <c r="C590" s="11"/>
      <c r="D590" s="85"/>
      <c r="E590" s="86"/>
      <c r="F590" s="52"/>
      <c r="G590" s="52"/>
      <c r="H590" s="52"/>
      <c r="I590" s="52"/>
      <c r="J590" s="52"/>
      <c r="K590" s="52"/>
      <c r="L590" s="52"/>
      <c r="M590" s="52"/>
      <c r="N590"/>
      <c r="O590"/>
      <c r="P590"/>
      <c r="Q590"/>
      <c r="R590"/>
      <c r="S590"/>
      <c r="AA590"/>
      <c r="AB590"/>
    </row>
    <row r="591" spans="1:28">
      <c r="A591" s="52" t="str">
        <f>IF(ISERROR(VLOOKUP(TRIM(B591),ALL!$B$1:$T$1591,3,FALSE)),"(unc)",VLOOKUP(TRIM(B591),ALL!$B$1:$T$1591,3,FALSE))</f>
        <v>RLB</v>
      </c>
      <c r="B591" s="215" t="s">
        <v>445</v>
      </c>
      <c r="C591" s="11" t="s">
        <v>5895</v>
      </c>
      <c r="D591" s="85">
        <f>VLOOKUP(TRIM(B591),BirthdateDraft!$B$1:$O$5859,2,FALSE)</f>
        <v>32519</v>
      </c>
      <c r="E591" s="86" t="str">
        <f>VLOOKUP(TRIM(B591),BirthdateDraft!$B$1:$O$3878,3,FALSE)</f>
        <v>12/3</v>
      </c>
      <c r="F591" s="52" t="str">
        <f>IF(ISERROR(VLOOKUP(TRIM(B591),ALL!$B$1:$T$1591,2,FALSE)),"",IF(ISERROR(VLOOKUP(TRIM(B591),ALL!$B$1:$T$1591,2,FALSE))," ",VLOOKUP(TRIM(B591),ALL!$B$1:$T$1591,2,FALSE)))</f>
        <v>NON</v>
      </c>
      <c r="G591" s="52" t="str">
        <f>IF(ISBLANK(VLOOKUP(TRIM(B591),ALL!$B$1:$U$1591,4,FALSE)),"",IF(ISERROR(VLOOKUP(TRIM(B591),ALL!$B$1:$U$1591,4,FALSE))," ",VLOOKUP(TRIM(B591),ALL!$B$1:$U$1591,4,FALSE)))</f>
        <v>6-6</v>
      </c>
      <c r="H591" s="52" t="str">
        <f>IF(ISBLANK(VLOOKUP(TRIM(B591),ALL!$B$1:$U$1591,5,FALSE)),"",IF(ISERROR(VLOOKUP(TRIM(B591),ALL!$B$1:$U$1591,5,FALSE))," ",VLOOKUP(TRIM(B591),ALL!$B$1:$U$1591,5,FALSE)))</f>
        <v/>
      </c>
      <c r="I591" s="52">
        <f>IF(ISBLANK(VLOOKUP(TRIM(B591),ALL!$B$1:$U$1591,6,FALSE)),"",IF(ISERROR(VLOOKUP(TRIM(B591),ALL!$B$1:$U$1591,6,FALSE))," ", VLOOKUP(TRIM(B591),ALL!$B$1:$U$1591,6,FALSE)))</f>
        <v>6</v>
      </c>
      <c r="J591" s="52" t="str">
        <f>IF(ISBLANK(VLOOKUP(TRIM(B591),ALL!$B$1:$U$1591,7,FALSE)),"",IF(ISERROR(VLOOKUP(TRIM(B591),ALL!$B$1:$U$1591,7,FALSE))," ",VLOOKUP(TRIM(B591),ALL!$B$1:$U$1591,7,FALSE)))</f>
        <v/>
      </c>
      <c r="K591" s="52" t="str">
        <f>IF(ISBLANK(VLOOKUP(TRIM(B591),ALL!$B$1:$U$1591,8,FALSE)),"",IF(ISERROR(VLOOKUP(TRIM(B591),ALL!$B$1:$U$1591,8,FALSE))," ",VLOOKUP(TRIM(B591),ALL!$B$1:$U$1591,8,FALSE)))</f>
        <v/>
      </c>
      <c r="L591" s="52" t="str">
        <f>IF(ISBLANK(VLOOKUP(TRIM(B591),ALL!$B$1:$U$1591,9,FALSE)),"",IF(ISERROR(VLOOKUP(TRIM(B591),ALL!$B$1:$U$1591,9,FALSE))," ",VLOOKUP(TRIM(B591),ALL!$B$1:$U$1591,9,FALSE)))</f>
        <v/>
      </c>
      <c r="M591" s="52" t="str">
        <f>IF(ISBLANK(VLOOKUP(TRIM(B591),ALL!$B$1:$U$1591,10,FALSE)),"",IF(ISERROR(VLOOKUP(TRIM(B591),ALL!$B$1:$U$1591,10,FALSE))," ",VLOOKUP(TRIM(B591),ALL!$B$1:$U$1591,10,FALSE)))</f>
        <v/>
      </c>
      <c r="N591"/>
      <c r="O591"/>
      <c r="P591"/>
      <c r="Q591"/>
      <c r="R591"/>
      <c r="S591"/>
      <c r="AA591"/>
      <c r="AB591"/>
    </row>
    <row r="592" spans="1:28">
      <c r="A592" s="52" t="str">
        <f>IF(ISERROR(VLOOKUP(TRIM(B592),ALL!$B$1:$T$1591,3,FALSE)),"(unc)",VLOOKUP(TRIM(B592),ALL!$B$1:$T$1591,3,FALSE))</f>
        <v>ROLB</v>
      </c>
      <c r="B592" s="215" t="s">
        <v>5104</v>
      </c>
      <c r="C592" s="11" t="s">
        <v>5895</v>
      </c>
      <c r="D592" s="85">
        <f>VLOOKUP(TRIM(B592),BirthdateDraft!$B$1:$O$5859,2,FALSE)</f>
        <v>33855</v>
      </c>
      <c r="E592" s="86" t="str">
        <f>VLOOKUP(TRIM(B592),BirthdateDraft!$B$1:$O$9859,3,FALSE)</f>
        <v>15/4</v>
      </c>
      <c r="F592" s="52" t="str">
        <f>IF(ISERROR(VLOOKUP(TRIM(B592),ALL!$B$1:$T$1591,2,FALSE)),"",IF(ISERROR(VLOOKUP(TRIM(B592),ALL!$B$1:$T$1591,2,FALSE))," ",VLOOKUP(TRIM(B592),ALL!$B$1:$T$1591,2,FALSE)))</f>
        <v>GBN</v>
      </c>
      <c r="G592" s="52" t="str">
        <f>IF(ISBLANK(VLOOKUP(TRIM(B592),ALL!$B$1:$U$1591,4,FALSE)),"",IF(ISERROR(VLOOKUP(TRIM(B592),ALL!$B$1:$U$1591,4,FALSE))," ",VLOOKUP(TRIM(B592),ALL!$B$1:$U$1591,4,FALSE)))</f>
        <v>5-6</v>
      </c>
      <c r="H592" s="52" t="str">
        <f>IF(ISBLANK(VLOOKUP(TRIM(B592),ALL!$B$1:$U$1591,5,FALSE)),"",IF(ISERROR(VLOOKUP(TRIM(B592),ALL!$B$1:$U$1591,5,FALSE))," ",VLOOKUP(TRIM(B592),ALL!$B$1:$U$1591,5,FALSE)))</f>
        <v/>
      </c>
      <c r="I592" s="52">
        <f>IF(ISBLANK(VLOOKUP(TRIM(B592),ALL!$B$1:$U$1591,6,FALSE)),"",IF(ISERROR(VLOOKUP(TRIM(B592),ALL!$B$1:$U$1591,6,FALSE))," ", VLOOKUP(TRIM(B592),ALL!$B$1:$U$1591,6,FALSE)))</f>
        <v>12</v>
      </c>
      <c r="J592" s="52">
        <f>IF(ISBLANK(VLOOKUP(TRIM(B592),ALL!$B$1:$U$1591,7,FALSE)),"",IF(ISERROR(VLOOKUP(TRIM(B592),ALL!$B$1:$U$1591,7,FALSE))," ",VLOOKUP(TRIM(B592),ALL!$B$1:$U$1591,7,FALSE)))</f>
        <v>8</v>
      </c>
      <c r="K592" s="52" t="str">
        <f>IF(ISBLANK(VLOOKUP(TRIM(B592),ALL!$B$1:$U$1591,8,FALSE)),"",IF(ISERROR(VLOOKUP(TRIM(B592),ALL!$B$1:$U$1591,8,FALSE))," ",VLOOKUP(TRIM(B592),ALL!$B$1:$U$1591,8,FALSE)))</f>
        <v/>
      </c>
      <c r="L592" s="52" t="str">
        <f>IF(ISBLANK(VLOOKUP(TRIM(B592),ALL!$B$1:$U$1591,9,FALSE)),"",IF(ISERROR(VLOOKUP(TRIM(B592),ALL!$B$1:$U$1591,9,FALSE))," ",VLOOKUP(TRIM(B592),ALL!$B$1:$U$1591,9,FALSE)))</f>
        <v/>
      </c>
      <c r="M592" s="52" t="str">
        <f>IF(ISBLANK(VLOOKUP(TRIM(B592),ALL!$B$1:$U$1591,10,FALSE)),"",IF(ISERROR(VLOOKUP(TRIM(B592),ALL!$B$1:$U$1591,10,FALSE))," ",VLOOKUP(TRIM(B592),ALL!$B$1:$U$1591,10,FALSE)))</f>
        <v/>
      </c>
      <c r="N592"/>
      <c r="O592"/>
      <c r="P592"/>
      <c r="Q592"/>
      <c r="R592"/>
      <c r="S592"/>
      <c r="AA592"/>
      <c r="AB592"/>
    </row>
    <row r="593" spans="1:28">
      <c r="A593" s="52" t="s">
        <v>2458</v>
      </c>
      <c r="B593" s="215" t="s">
        <v>6693</v>
      </c>
      <c r="C593" s="11" t="s">
        <v>5895</v>
      </c>
      <c r="D593" s="85">
        <f>VLOOKUP(TRIM(B593),BirthdateDraft!$B$1:$O$5859,2,FALSE)</f>
        <v>35917</v>
      </c>
      <c r="E593" s="86" t="str">
        <f>VLOOKUP(TRIM(B593),BirthdateDraft!$B$1:$O$9859,3,FALSE)</f>
        <v>18/1 (16)</v>
      </c>
      <c r="F593" s="52" t="str">
        <f>IF(ISERROR(VLOOKUP(TRIM(B593),ALL!$B$1:$T$1591,2,FALSE)),"",IF(ISERROR(VLOOKUP(TRIM(B593),ALL!$B$1:$T$1591,2,FALSE))," ",VLOOKUP(TRIM(B593),ALL!$B$1:$T$1591,2,FALSE)))</f>
        <v>BFA</v>
      </c>
      <c r="G593" s="52" t="str">
        <f>IF(ISBLANK(VLOOKUP(TRIM(B593),ALL!$B$1:$U$1591,4,FALSE)),"",IF(ISERROR(VLOOKUP(TRIM(B593),ALL!$B$1:$U$1591,4,FALSE))," ",VLOOKUP(TRIM(B593),ALL!$B$1:$U$1591,4,FALSE)))</f>
        <v>4-6</v>
      </c>
      <c r="H593" s="52" t="str">
        <f>IF(ISBLANK(VLOOKUP(TRIM(B593),ALL!$B$1:$U$1591,5,FALSE)),"",IF(ISERROR(VLOOKUP(TRIM(B593),ALL!$B$1:$U$1591,5,FALSE))," ",VLOOKUP(TRIM(B593),ALL!$B$1:$U$1591,5,FALSE)))</f>
        <v/>
      </c>
      <c r="I593" s="52">
        <f>IF(ISBLANK(VLOOKUP(TRIM(B593),ALL!$B$1:$U$1591,6,FALSE)),"",IF(ISERROR(VLOOKUP(TRIM(B593),ALL!$B$1:$U$1591,6,FALSE))," ", VLOOKUP(TRIM(B593),ALL!$B$1:$U$1591,6,FALSE)))</f>
        <v>4</v>
      </c>
      <c r="J593" s="52"/>
      <c r="K593" s="52"/>
      <c r="L593" s="52" t="str">
        <f>IF(ISBLANK(VLOOKUP(TRIM(B593),ALL!$B$1:$U$1591,9,FALSE)),"",IF(ISERROR(VLOOKUP(TRIM(B593),ALL!$B$1:$U$1591,9,FALSE))," ",VLOOKUP(TRIM(B593),ALL!$B$1:$U$1591,9,FALSE)))</f>
        <v/>
      </c>
      <c r="M593" s="52" t="str">
        <f>IF(ISBLANK(VLOOKUP(TRIM(B593),ALL!$B$1:$U$1591,10,FALSE)),"",IF(ISERROR(VLOOKUP(TRIM(B593),ALL!$B$1:$U$1591,10,FALSE))," ",VLOOKUP(TRIM(B593),ALL!$B$1:$U$1591,10,FALSE)))</f>
        <v/>
      </c>
      <c r="N593"/>
      <c r="O593"/>
      <c r="P593"/>
      <c r="Q593"/>
      <c r="R593"/>
      <c r="S593"/>
      <c r="AA593"/>
      <c r="AB593"/>
    </row>
    <row r="594" spans="1:28">
      <c r="A594" s="52" t="str">
        <f>IF(ISERROR(VLOOKUP(TRIM(B594),ALL!$B$1:$T$1591,3,FALSE)),"(unc)",VLOOKUP(TRIM(B594),ALL!$B$1:$T$1591,3,FALSE))</f>
        <v>RILB</v>
      </c>
      <c r="B594" s="215" t="s">
        <v>510</v>
      </c>
      <c r="C594" s="11" t="s">
        <v>5895</v>
      </c>
      <c r="D594" s="85">
        <f>VLOOKUP(TRIM(B594),BirthdateDraft!$B$1:$O$5859,2,FALSE)</f>
        <v>32808</v>
      </c>
      <c r="E594" s="86" t="str">
        <f>VLOOKUP(TRIM(B594),BirthdateDraft!$B$1:$O$9859,3,FALSE)</f>
        <v>12/1 (7)</v>
      </c>
      <c r="F594" s="52" t="str">
        <f>IF(ISERROR(VLOOKUP(TRIM(B594),ALL!$B$1:$T$1591,2,FALSE)),"",IF(ISERROR(VLOOKUP(TRIM(B594),ALL!$B$1:$T$1591,2,FALSE))," ",VLOOKUP(TRIM(B594),ALL!$B$1:$T$1591,2,FALSE)))</f>
        <v>PIA</v>
      </c>
      <c r="G594" s="52" t="str">
        <f>IF(ISBLANK(VLOOKUP(TRIM(B594),ALL!$B$1:$U$1591,4,FALSE)),"",IF(ISERROR(VLOOKUP(TRIM(B594),ALL!$B$1:$U$1591,4,FALSE))," ",VLOOKUP(TRIM(B594),ALL!$B$1:$U$1591,4,FALSE)))</f>
        <v>4-4</v>
      </c>
      <c r="H594" s="52" t="str">
        <f>IF(ISBLANK(VLOOKUP(TRIM(B594),ALL!$B$1:$U$1591,5,FALSE)),"",IF(ISERROR(VLOOKUP(TRIM(B594),ALL!$B$1:$U$1591,5,FALSE))," ",VLOOKUP(TRIM(B594),ALL!$B$1:$U$1591,5,FALSE)))</f>
        <v/>
      </c>
      <c r="I594" s="52">
        <f>IF(ISBLANK(VLOOKUP(TRIM(B594),ALL!$B$1:$U$1591,6,FALSE)),"",IF(ISERROR(VLOOKUP(TRIM(B594),ALL!$B$1:$U$1591,6,FALSE))," ", VLOOKUP(TRIM(B594),ALL!$B$1:$U$1591,6,FALSE)))</f>
        <v>6</v>
      </c>
      <c r="J594" s="52" t="str">
        <f>IF(ISBLANK(VLOOKUP(TRIM(B594),ALL!$B$1:$U$1591,7,FALSE)),"",IF(ISERROR(VLOOKUP(TRIM(B594),ALL!$B$1:$U$1591,7,FALSE))," ",VLOOKUP(TRIM(B594),ALL!$B$1:$U$1591,7,FALSE)))</f>
        <v/>
      </c>
      <c r="K594" s="52" t="str">
        <f>IF(ISBLANK(VLOOKUP(TRIM(B594),ALL!$B$1:$U$1591,8,FALSE)),"",IF(ISERROR(VLOOKUP(TRIM(B594),ALL!$B$1:$U$1591,8,FALSE))," ",VLOOKUP(TRIM(B594),ALL!$B$1:$U$1591,8,FALSE)))</f>
        <v/>
      </c>
      <c r="L594" s="52" t="str">
        <f>IF(ISBLANK(VLOOKUP(TRIM(B594),ALL!$B$1:$U$1591,9,FALSE)),"",IF(ISERROR(VLOOKUP(TRIM(B594),ALL!$B$1:$U$1591,9,FALSE))," ",VLOOKUP(TRIM(B594),ALL!$B$1:$U$1591,9,FALSE)))</f>
        <v/>
      </c>
      <c r="M594" s="52" t="str">
        <f>IF(ISBLANK(VLOOKUP(TRIM(B594),ALL!$B$1:$U$1591,10,FALSE)),"",IF(ISERROR(VLOOKUP(TRIM(B594),ALL!$B$1:$U$1591,10,FALSE))," ",VLOOKUP(TRIM(B594),ALL!$B$1:$U$1591,10,FALSE)))</f>
        <v/>
      </c>
      <c r="N594"/>
      <c r="O594"/>
      <c r="P594"/>
      <c r="Q594"/>
      <c r="R594"/>
      <c r="S594"/>
      <c r="AA594"/>
      <c r="AB594"/>
    </row>
    <row r="595" spans="1:28">
      <c r="A595" s="52" t="str">
        <f>IF(ISERROR(VLOOKUP(TRIM(B595),ALL!$B$1:$T$1591,3,FALSE)),"(unc)",VLOOKUP(TRIM(B595),ALL!$B$1:$T$1591,3,FALSE))</f>
        <v>RLB</v>
      </c>
      <c r="B595" s="215" t="s">
        <v>367</v>
      </c>
      <c r="C595" s="11" t="s">
        <v>5895</v>
      </c>
      <c r="D595" s="85">
        <f>VLOOKUP(TRIM(B595),BirthdateDraft!$B$1:$O$5859,2,FALSE)</f>
        <v>33144</v>
      </c>
      <c r="E595" s="86" t="str">
        <f>VLOOKUP(TRIM(B595),BirthdateDraft!$B$1:$O$9859,3,FALSE)</f>
        <v>12/2</v>
      </c>
      <c r="F595" s="52" t="str">
        <f>IF(ISERROR(VLOOKUP(TRIM(B595),ALL!$B$1:$T$1591,2,FALSE)),"",IF(ISERROR(VLOOKUP(TRIM(B595),ALL!$B$1:$T$1591,2,FALSE))," ",VLOOKUP(TRIM(B595),ALL!$B$1:$T$1591,2,FALSE)))</f>
        <v>SEN</v>
      </c>
      <c r="G595" s="52" t="str">
        <f>IF(ISBLANK(VLOOKUP(TRIM(B595),ALL!$B$1:$U$1591,4,FALSE)),"",IF(ISERROR(VLOOKUP(TRIM(B595),ALL!$B$1:$U$1591,4,FALSE))," ",VLOOKUP(TRIM(B595),ALL!$B$1:$U$1591,4,FALSE)))</f>
        <v>4-4</v>
      </c>
      <c r="H595" s="52" t="str">
        <f>IF(ISBLANK(VLOOKUP(TRIM(B595),ALL!$B$1:$U$1591,5,FALSE)),"",IF(ISERROR(VLOOKUP(TRIM(B595),ALL!$B$1:$U$1591,5,FALSE))," ",VLOOKUP(TRIM(B595),ALL!$B$1:$U$1591,5,FALSE)))</f>
        <v/>
      </c>
      <c r="I595" s="52">
        <f>IF(ISBLANK(VLOOKUP(TRIM(B595),ALL!$B$1:$U$1591,6,FALSE)),"",IF(ISERROR(VLOOKUP(TRIM(B595),ALL!$B$1:$U$1591,6,FALSE))," ", VLOOKUP(TRIM(B595),ALL!$B$1:$U$1591,6,FALSE)))</f>
        <v>5</v>
      </c>
      <c r="J595" s="52" t="str">
        <f>IF(ISBLANK(VLOOKUP(TRIM(B595),ALL!$B$1:$U$1591,7,FALSE)),"",IF(ISERROR(VLOOKUP(TRIM(B595),ALL!$B$1:$U$1591,7,FALSE))," ",VLOOKUP(TRIM(B595),ALL!$B$1:$U$1591,7,FALSE)))</f>
        <v/>
      </c>
      <c r="K595" s="52" t="str">
        <f>IF(ISBLANK(VLOOKUP(TRIM(B595),ALL!$B$1:$U$1591,8,FALSE)),"",IF(ISERROR(VLOOKUP(TRIM(B595),ALL!$B$1:$U$1591,8,FALSE))," ",VLOOKUP(TRIM(B595),ALL!$B$1:$U$1591,8,FALSE)))</f>
        <v/>
      </c>
      <c r="L595" s="52" t="str">
        <f>IF(ISBLANK(VLOOKUP(TRIM(B595),ALL!$B$1:$U$1591,9,FALSE)),"",IF(ISERROR(VLOOKUP(TRIM(B595),ALL!$B$1:$U$1591,9,FALSE))," ",VLOOKUP(TRIM(B595),ALL!$B$1:$U$1591,9,FALSE)))</f>
        <v/>
      </c>
      <c r="M595" s="52" t="str">
        <f>IF(ISBLANK(VLOOKUP(TRIM(B595),ALL!$B$1:$U$1591,10,FALSE)),"",IF(ISERROR(VLOOKUP(TRIM(B595),ALL!$B$1:$U$1591,10,FALSE))," ",VLOOKUP(TRIM(B595),ALL!$B$1:$U$1591,10,FALSE)))</f>
        <v/>
      </c>
      <c r="N595"/>
      <c r="O595"/>
      <c r="P595"/>
      <c r="Q595"/>
      <c r="R595"/>
      <c r="S595"/>
      <c r="AA595"/>
      <c r="AB595"/>
    </row>
    <row r="596" spans="1:28">
      <c r="A596" s="52" t="str">
        <f>IF(ISERROR(VLOOKUP(TRIM(B596),ALL!$B$1:$T$1591,3,FALSE)),"(unc)",VLOOKUP(TRIM(B596),ALL!$B$1:$T$1591,3,FALSE))</f>
        <v>LLB</v>
      </c>
      <c r="B596" s="215" t="s">
        <v>5167</v>
      </c>
      <c r="C596" s="11" t="s">
        <v>5895</v>
      </c>
      <c r="D596" s="85">
        <f>VLOOKUP(TRIM(B596),BirthdateDraft!$B$1:$O$5859,2,FALSE)</f>
        <v>34117</v>
      </c>
      <c r="E596" s="86" t="str">
        <f>VLOOKUP(TRIM(B596),BirthdateDraft!$B$1:$O$9859,3,FALSE)</f>
        <v>15/4</v>
      </c>
      <c r="F596" s="52" t="str">
        <f>IF(ISERROR(VLOOKUP(TRIM(B596),ALL!$B$1:$T$1591,2,FALSE)),"",IF(ISERROR(VLOOKUP(TRIM(B596),ALL!$B$1:$T$1591,2,FALSE))," ",VLOOKUP(TRIM(B596),ALL!$B$1:$T$1591,2,FALSE)))</f>
        <v>KCA</v>
      </c>
      <c r="G596" s="52" t="str">
        <f>IF(ISBLANK(VLOOKUP(TRIM(B596),ALL!$B$1:$U$1591,4,FALSE)),"",IF(ISERROR(VLOOKUP(TRIM(B596),ALL!$B$1:$U$1591,4,FALSE))," ",VLOOKUP(TRIM(B596),ALL!$B$1:$U$1591,4,FALSE)))</f>
        <v>4-4</v>
      </c>
      <c r="H596" s="52" t="str">
        <f>IF(ISBLANK(VLOOKUP(TRIM(B596),ALL!$B$1:$U$1591,5,FALSE)),"",IF(ISERROR(VLOOKUP(TRIM(B596),ALL!$B$1:$U$1591,5,FALSE))," ",VLOOKUP(TRIM(B596),ALL!$B$1:$U$1591,5,FALSE)))</f>
        <v/>
      </c>
      <c r="I596" s="52">
        <f>IF(ISBLANK(VLOOKUP(TRIM(B596),ALL!$B$1:$U$1591,6,FALSE)),"",IF(ISERROR(VLOOKUP(TRIM(B596),ALL!$B$1:$U$1591,6,FALSE))," ", VLOOKUP(TRIM(B596),ALL!$B$1:$U$1591,6,FALSE)))</f>
        <v>4</v>
      </c>
      <c r="J596" s="52" t="str">
        <f>IF(ISBLANK(VLOOKUP(TRIM(B596),ALL!$B$1:$U$1591,7,FALSE)),"",IF(ISERROR(VLOOKUP(TRIM(B596),ALL!$B$1:$U$1591,7,FALSE))," ",VLOOKUP(TRIM(B596),ALL!$B$1:$U$1591,7,FALSE)))</f>
        <v/>
      </c>
      <c r="K596" s="52" t="str">
        <f>IF(ISBLANK(VLOOKUP(TRIM(B596),ALL!$B$1:$U$1591,8,FALSE)),"",IF(ISERROR(VLOOKUP(TRIM(B596),ALL!$B$1:$U$1591,8,FALSE))," ",VLOOKUP(TRIM(B596),ALL!$B$1:$U$1591,8,FALSE)))</f>
        <v/>
      </c>
      <c r="L596" s="52" t="str">
        <f>IF(ISBLANK(VLOOKUP(TRIM(B596),ALL!$B$1:$U$1591,9,FALSE)),"",IF(ISERROR(VLOOKUP(TRIM(B596),ALL!$B$1:$U$1591,9,FALSE))," ",VLOOKUP(TRIM(B596),ALL!$B$1:$U$1591,9,FALSE)))</f>
        <v/>
      </c>
      <c r="M596" s="52" t="str">
        <f>IF(ISBLANK(VLOOKUP(TRIM(B596),ALL!$B$1:$U$1591,10,FALSE)),"",IF(ISERROR(VLOOKUP(TRIM(B596),ALL!$B$1:$U$1591,10,FALSE))," ",VLOOKUP(TRIM(B596),ALL!$B$1:$U$1591,10,FALSE)))</f>
        <v/>
      </c>
      <c r="N596"/>
      <c r="O596"/>
      <c r="P596"/>
      <c r="Q596"/>
      <c r="R596"/>
      <c r="S596"/>
      <c r="AA596"/>
      <c r="AB596"/>
    </row>
    <row r="597" spans="1:28">
      <c r="A597" s="52" t="str">
        <f>IF(ISERROR(VLOOKUP(TRIM(B597),ALL!$B$1:$T$1591,3,FALSE)),"(unc)",VLOOKUP(TRIM(B597),ALL!$B$1:$T$1591,3,FALSE))</f>
        <v>LILB</v>
      </c>
      <c r="B597" s="215" t="s">
        <v>5147</v>
      </c>
      <c r="C597" s="11" t="s">
        <v>5895</v>
      </c>
      <c r="D597" s="85">
        <f>VLOOKUP(TRIM(B597),BirthdateDraft!$B$1:$O$5859,2,FALSE)</f>
        <v>33927</v>
      </c>
      <c r="E597" s="86" t="str">
        <f>VLOOKUP(TRIM(B597),BirthdateDraft!$B$1:$O$3878,3,FALSE)</f>
        <v>15/2</v>
      </c>
      <c r="F597" s="52" t="str">
        <f>IF(ISERROR(VLOOKUP(TRIM(B597),ALL!$B$1:$T$1591,2,FALSE)),"",IF(ISERROR(VLOOKUP(TRIM(B597),ALL!$B$1:$T$1591,2,FALSE))," ",VLOOKUP(TRIM(B597),ALL!$B$1:$T$1591,2,FALSE)))</f>
        <v>HOA</v>
      </c>
      <c r="G597" s="52" t="str">
        <f>IF(ISBLANK(VLOOKUP(TRIM(B597),ALL!$B$1:$U$1591,4,FALSE)),"",IF(ISERROR(VLOOKUP(TRIM(B597),ALL!$B$1:$U$1591,4,FALSE))," ",VLOOKUP(TRIM(B597),ALL!$B$1:$U$1591,4,FALSE)))</f>
        <v>4-4</v>
      </c>
      <c r="H597" s="52" t="str">
        <f>IF(ISBLANK(VLOOKUP(TRIM(B597),ALL!$B$1:$U$1591,5,FALSE)),"",IF(ISERROR(VLOOKUP(TRIM(B597),ALL!$B$1:$U$1591,5,FALSE))," ",VLOOKUP(TRIM(B597),ALL!$B$1:$U$1591,5,FALSE)))</f>
        <v/>
      </c>
      <c r="I597" s="52">
        <f>IF(ISBLANK(VLOOKUP(TRIM(B597),ALL!$B$1:$U$1591,6,FALSE)),"",IF(ISERROR(VLOOKUP(TRIM(B597),ALL!$B$1:$U$1591,6,FALSE))," ", VLOOKUP(TRIM(B597),ALL!$B$1:$U$1591,6,FALSE)))</f>
        <v>3</v>
      </c>
      <c r="J597" s="52" t="str">
        <f>IF(ISBLANK(VLOOKUP(TRIM(B597),ALL!$B$1:$U$1591,7,FALSE)),"",IF(ISERROR(VLOOKUP(TRIM(B597),ALL!$B$1:$U$1591,7,FALSE))," ",VLOOKUP(TRIM(B597),ALL!$B$1:$U$1591,7,FALSE)))</f>
        <v/>
      </c>
      <c r="K597" s="52" t="str">
        <f>IF(ISBLANK(VLOOKUP(TRIM(B597),ALL!$B$1:$U$1591,8,FALSE)),"",IF(ISERROR(VLOOKUP(TRIM(B597),ALL!$B$1:$U$1591,8,FALSE))," ",VLOOKUP(TRIM(B597),ALL!$B$1:$U$1591,8,FALSE)))</f>
        <v/>
      </c>
      <c r="L597" s="52" t="str">
        <f>IF(ISBLANK(VLOOKUP(TRIM(B597),ALL!$B$1:$U$1591,9,FALSE)),"",IF(ISERROR(VLOOKUP(TRIM(B597),ALL!$B$1:$U$1591,9,FALSE))," ",VLOOKUP(TRIM(B597),ALL!$B$1:$U$1591,9,FALSE)))</f>
        <v/>
      </c>
      <c r="M597" s="52" t="str">
        <f>IF(ISBLANK(VLOOKUP(TRIM(B597),ALL!$B$1:$U$1591,10,FALSE)),"",IF(ISERROR(VLOOKUP(TRIM(B597),ALL!$B$1:$U$1591,10,FALSE))," ",VLOOKUP(TRIM(B597),ALL!$B$1:$U$1591,10,FALSE)))</f>
        <v/>
      </c>
      <c r="N597"/>
      <c r="O597"/>
      <c r="P597"/>
      <c r="Q597"/>
      <c r="R597"/>
      <c r="S597"/>
      <c r="AA597"/>
      <c r="AB597"/>
    </row>
    <row r="598" spans="1:28">
      <c r="A598" s="52" t="str">
        <f>IF(ISERROR(VLOOKUP(TRIM(B598),ALL!$B$1:$T$1591,3,FALSE)),"(unc)",VLOOKUP(TRIM(B598),ALL!$B$1:$T$1591,3,FALSE))</f>
        <v>ILB</v>
      </c>
      <c r="B598" s="408" t="s">
        <v>7532</v>
      </c>
      <c r="C598" s="11" t="s">
        <v>5895</v>
      </c>
      <c r="D598" s="85">
        <f>VLOOKUP(TRIM(B598),BirthdateDraft!$B$1:$O$5859,2,FALSE)</f>
        <v>34926</v>
      </c>
      <c r="E598" s="86" t="e">
        <f>VLOOKUP(TRIM(B598),BirthdateDraft!$B$1:$O$3878,3,FALSE)</f>
        <v>#N/A</v>
      </c>
      <c r="F598" s="52" t="str">
        <f>IF(ISERROR(VLOOKUP(TRIM(B598),ALL!$B$1:$T$1591,2,FALSE)),"",IF(ISERROR(VLOOKUP(TRIM(B598),ALL!$B$1:$T$1591,2,FALSE))," ",VLOOKUP(TRIM(B598),ALL!$B$1:$T$1591,2,FALSE)))</f>
        <v>LAA</v>
      </c>
      <c r="G598" s="52" t="str">
        <f>IF(ISBLANK(VLOOKUP(TRIM(B598),ALL!$B$1:$U$1591,4,FALSE)),"",IF(ISERROR(VLOOKUP(TRIM(B598),ALL!$B$1:$U$1591,4,FALSE))," ",VLOOKUP(TRIM(B598),ALL!$B$1:$U$1591,4,FALSE)))</f>
        <v>0-4</v>
      </c>
      <c r="H598" s="52" t="str">
        <f>IF(ISBLANK(VLOOKUP(TRIM(B598),ALL!$B$1:$U$1591,5,FALSE)),"",IF(ISERROR(VLOOKUP(TRIM(B598),ALL!$B$1:$U$1591,5,FALSE))," ",VLOOKUP(TRIM(B598),ALL!$B$1:$U$1591,5,FALSE)))</f>
        <v/>
      </c>
      <c r="I598" s="52">
        <f>IF(ISBLANK(VLOOKUP(TRIM(B598),ALL!$B$1:$U$1591,6,FALSE)),"",IF(ISERROR(VLOOKUP(TRIM(B598),ALL!$B$1:$U$1591,6,FALSE))," ", VLOOKUP(TRIM(B598),ALL!$B$1:$U$1591,6,FALSE)))</f>
        <v>0</v>
      </c>
      <c r="J598" s="52"/>
      <c r="K598" s="52"/>
      <c r="L598" s="52"/>
      <c r="M598" s="52"/>
      <c r="N598"/>
      <c r="O598"/>
      <c r="P598"/>
      <c r="Q598"/>
      <c r="R598"/>
      <c r="S598"/>
      <c r="AA598"/>
      <c r="AB598"/>
    </row>
    <row r="599" spans="1:28">
      <c r="A599" s="52"/>
      <c r="B599" s="395"/>
      <c r="C599" s="11"/>
      <c r="D599" s="85"/>
      <c r="E599" s="86"/>
      <c r="F599" s="52"/>
      <c r="G599" s="52"/>
      <c r="H599" s="52"/>
      <c r="I599" s="52"/>
      <c r="J599" s="52"/>
      <c r="K599" s="52"/>
      <c r="L599" s="52"/>
      <c r="M599" s="52"/>
      <c r="N599"/>
      <c r="O599"/>
      <c r="P599"/>
      <c r="Q599"/>
      <c r="R599"/>
      <c r="S599"/>
      <c r="AA599"/>
      <c r="AB599"/>
    </row>
    <row r="600" spans="1:28">
      <c r="A600" s="52" t="str">
        <f>IF(ISERROR(VLOOKUP(TRIM(B600),ALL!$B$1:$T$1591,3,FALSE)),"(unc)",VLOOKUP(TRIM(B600),ALL!$B$1:$T$1591,3,FALSE))</f>
        <v>SS ^</v>
      </c>
      <c r="B600" s="215" t="s">
        <v>4074</v>
      </c>
      <c r="C600" s="11" t="s">
        <v>5895</v>
      </c>
      <c r="D600" s="85">
        <f>VLOOKUP(TRIM(B600),BirthdateDraft!$B$1:$O$5859,2,FALSE)</f>
        <v>33737</v>
      </c>
      <c r="E600" s="86" t="str">
        <f>VLOOKUP(TRIM(B600),BirthdateDraft!$B$1:$O$9859,3,FALSE)</f>
        <v>13/3</v>
      </c>
      <c r="F600" s="52" t="str">
        <f>IF(ISERROR(VLOOKUP(TRIM(B600),ALL!$B$1:$T$1591,2,FALSE)),"",IF(ISERROR(VLOOKUP(TRIM(B600),ALL!$B$1:$T$1591,2,FALSE))," ",VLOOKUP(TRIM(B600),ALL!$B$1:$T$1591,2,FALSE)))</f>
        <v>KCA</v>
      </c>
      <c r="G600" s="52" t="str">
        <f>IF(ISBLANK(VLOOKUP(TRIM(B600),ALL!$B$1:$U$1591,4,FALSE)),"",IF(ISERROR(VLOOKUP(TRIM(B600),ALL!$B$1:$U$1591,4,FALSE))," ",VLOOKUP(TRIM(B600),ALL!$B$1:$U$1591,4,FALSE)))</f>
        <v>6-5</v>
      </c>
      <c r="H600" s="52" t="str">
        <f>IF(ISBLANK(VLOOKUP(TRIM(B600),ALL!$B$1:$U$1591,5,FALSE)),"",IF(ISERROR(VLOOKUP(TRIM(B600),ALL!$B$1:$U$1591,5,FALSE))," ",VLOOKUP(TRIM(B600),ALL!$B$1:$U$1591,5,FALSE)))</f>
        <v/>
      </c>
      <c r="I600" s="52" t="str">
        <f>IF(ISBLANK(VLOOKUP(TRIM(B600),ALL!$B$1:$U$1591,6,FALSE)),"",IF(ISERROR(VLOOKUP(TRIM(B600),ALL!$B$1:$U$1591,6,FALSE))," ", VLOOKUP(TRIM(B600),ALL!$B$1:$U$1591,6,FALSE)))</f>
        <v/>
      </c>
      <c r="J600" s="52" t="str">
        <f>IF(ISBLANK(VLOOKUP(TRIM(B600),ALL!$B$1:$U$1591,7,FALSE)),"",IF(ISERROR(VLOOKUP(TRIM(B600),ALL!$B$1:$U$1591,7,FALSE))," ",VLOOKUP(TRIM(B600),ALL!$B$1:$U$1591,7,FALSE)))</f>
        <v/>
      </c>
      <c r="K600" s="52" t="str">
        <f>IF(ISBLANK(VLOOKUP(TRIM(B600),ALL!$B$1:$U$1591,8,FALSE)),"",IF(ISERROR(VLOOKUP(TRIM(B600),ALL!$B$1:$U$1591,8,FALSE))," ",VLOOKUP(TRIM(B600),ALL!$B$1:$U$1591,8,FALSE)))</f>
        <v/>
      </c>
      <c r="L600" s="52" t="str">
        <f>IF(ISBLANK(VLOOKUP(TRIM(B600),ALL!$B$1:$U$1591,9,FALSE)),"",IF(ISERROR(VLOOKUP(TRIM(B600),ALL!$B$1:$U$1591,9,FALSE))," ",VLOOKUP(TRIM(B600),ALL!$B$1:$U$1591,9,FALSE)))</f>
        <v/>
      </c>
      <c r="M600" s="52" t="str">
        <f>IF(ISBLANK(VLOOKUP(TRIM(B600),ALL!$B$1:$U$1591,10,FALSE)),"",IF(ISERROR(VLOOKUP(TRIM(B600),ALL!$B$1:$U$1591,10,FALSE))," ",VLOOKUP(TRIM(B600),ALL!$B$1:$U$1591,10,FALSE)))</f>
        <v/>
      </c>
      <c r="N600"/>
      <c r="O600"/>
      <c r="P600"/>
      <c r="Q600"/>
      <c r="R600"/>
      <c r="S600"/>
      <c r="AA600"/>
      <c r="AB600"/>
    </row>
    <row r="601" spans="1:28">
      <c r="A601" s="52" t="str">
        <f>IF(ISERROR(VLOOKUP(TRIM(B601),ALL!$B$1:$T$1591,3,FALSE)),"(unc)",VLOOKUP(TRIM(B601),ALL!$B$1:$T$1591,3,FALSE))</f>
        <v>SS ^</v>
      </c>
      <c r="B601" s="215" t="s">
        <v>3853</v>
      </c>
      <c r="C601" s="11" t="s">
        <v>5895</v>
      </c>
      <c r="D601" s="85">
        <f>VLOOKUP(TRIM(B601),BirthdateDraft!$B$1:$O$5859,2,FALSE)</f>
        <v>33353</v>
      </c>
      <c r="E601" s="86" t="str">
        <f>VLOOKUP(TRIM(B601),BirthdateDraft!$B$1:$O$9859,3,FALSE)</f>
        <v>13/7</v>
      </c>
      <c r="F601" s="52" t="str">
        <f>IF(ISERROR(VLOOKUP(TRIM(B601),ALL!$B$1:$T$1591,2,FALSE)),"",IF(ISERROR(VLOOKUP(TRIM(B601),ALL!$B$1:$T$1591,2,FALSE))," ",VLOOKUP(TRIM(B601),ALL!$B$1:$T$1591,2,FALSE)))</f>
        <v>BFA</v>
      </c>
      <c r="G601" s="52" t="str">
        <f>IF(ISBLANK(VLOOKUP(TRIM(B601),ALL!$B$1:$U$1591,4,FALSE)),"",IF(ISERROR(VLOOKUP(TRIM(B601),ALL!$B$1:$U$1591,4,FALSE))," ",VLOOKUP(TRIM(B601),ALL!$B$1:$U$1591,4,FALSE)))</f>
        <v>5-5</v>
      </c>
      <c r="H601" s="52" t="str">
        <f>IF(ISBLANK(VLOOKUP(TRIM(B601),ALL!$B$1:$U$1591,5,FALSE)),"",IF(ISERROR(VLOOKUP(TRIM(B601),ALL!$B$1:$U$1591,5,FALSE))," ",VLOOKUP(TRIM(B601),ALL!$B$1:$U$1591,5,FALSE)))</f>
        <v/>
      </c>
      <c r="I601" s="52" t="str">
        <f>IF(ISBLANK(VLOOKUP(TRIM(B601),ALL!$B$1:$U$1591,6,FALSE)),"",IF(ISERROR(VLOOKUP(TRIM(B601),ALL!$B$1:$U$1591,6,FALSE))," ", VLOOKUP(TRIM(B601),ALL!$B$1:$U$1591,6,FALSE)))</f>
        <v/>
      </c>
      <c r="J601" s="52" t="str">
        <f>IF(ISBLANK(VLOOKUP(TRIM(B601),ALL!$B$1:$U$1591,7,FALSE)),"",IF(ISERROR(VLOOKUP(TRIM(B601),ALL!$B$1:$U$1591,7,FALSE))," ",VLOOKUP(TRIM(B601),ALL!$B$1:$U$1591,7,FALSE)))</f>
        <v/>
      </c>
      <c r="K601" s="52" t="str">
        <f>IF(ISBLANK(VLOOKUP(TRIM(B601),ALL!$B$1:$U$1591,8,FALSE)),"",IF(ISERROR(VLOOKUP(TRIM(B601),ALL!$B$1:$U$1591,8,FALSE))," ",VLOOKUP(TRIM(B601),ALL!$B$1:$U$1591,8,FALSE)))</f>
        <v/>
      </c>
      <c r="L601" s="52" t="str">
        <f>IF(ISBLANK(VLOOKUP(TRIM(B601),ALL!$B$1:$U$1591,9,FALSE)),"",IF(ISERROR(VLOOKUP(TRIM(B601),ALL!$B$1:$U$1591,9,FALSE))," ",VLOOKUP(TRIM(B601),ALL!$B$1:$U$1591,9,FALSE)))</f>
        <v/>
      </c>
      <c r="M601" s="52" t="str">
        <f>IF(ISBLANK(VLOOKUP(TRIM(B601),ALL!$B$1:$U$1591,10,FALSE)),"",IF(ISERROR(VLOOKUP(TRIM(B601),ALL!$B$1:$U$1591,10,FALSE))," ",VLOOKUP(TRIM(B601),ALL!$B$1:$U$1591,10,FALSE)))</f>
        <v/>
      </c>
      <c r="N601"/>
      <c r="O601"/>
      <c r="P601"/>
      <c r="Q601"/>
      <c r="R601"/>
      <c r="S601"/>
      <c r="AA601"/>
      <c r="AB601"/>
    </row>
    <row r="602" spans="1:28">
      <c r="A602" s="52" t="str">
        <f>IF(ISERROR(VLOOKUP(TRIM(B602),ALL!$B$1:$T$1591,3,FALSE)),"(unc)",VLOOKUP(TRIM(B602),ALL!$B$1:$T$1591,3,FALSE))</f>
        <v>FS ^</v>
      </c>
      <c r="B602" s="408" t="s">
        <v>7525</v>
      </c>
      <c r="C602" s="11" t="s">
        <v>5895</v>
      </c>
      <c r="D602" s="85">
        <f>VLOOKUP(TRIM(B602),BirthdateDraft!$B$1:$O$5859,2,FALSE)</f>
        <v>34991</v>
      </c>
      <c r="E602" s="86" t="str">
        <f>VLOOKUP(TRIM(B602),BirthdateDraft!$B$1:$O$9859,3,FALSE)</f>
        <v>19/2</v>
      </c>
      <c r="F602" s="52" t="str">
        <f>IF(ISERROR(VLOOKUP(TRIM(B602),ALL!$B$1:$T$1591,2,FALSE)),"",IF(ISERROR(VLOOKUP(TRIM(B602),ALL!$B$1:$T$1591,2,FALSE))," ",VLOOKUP(TRIM(B602),ALL!$B$1:$T$1591,2,FALSE)))</f>
        <v>KCA</v>
      </c>
      <c r="G602" s="52" t="str">
        <f>IF(ISBLANK(VLOOKUP(TRIM(B602),ALL!$B$1:$U$1591,4,FALSE)),"",IF(ISERROR(VLOOKUP(TRIM(B602),ALL!$B$1:$U$1591,4,FALSE))," ",VLOOKUP(TRIM(B602),ALL!$B$1:$U$1591,4,FALSE)))</f>
        <v>5-4</v>
      </c>
      <c r="H602" s="52"/>
      <c r="I602" s="52"/>
      <c r="J602" s="52"/>
      <c r="K602" s="52"/>
      <c r="L602" s="52"/>
      <c r="M602" s="52"/>
      <c r="N602"/>
      <c r="O602"/>
      <c r="P602"/>
      <c r="Q602"/>
      <c r="R602"/>
      <c r="S602"/>
      <c r="AA602"/>
      <c r="AB602"/>
    </row>
    <row r="603" spans="1:28">
      <c r="A603" s="52" t="str">
        <f>IF(ISERROR(VLOOKUP(TRIM(B603),ALL!$B$1:$T$1591,3,FALSE)),"(unc)",VLOOKUP(TRIM(B603),ALL!$B$1:$T$1591,3,FALSE))</f>
        <v>RCB ^</v>
      </c>
      <c r="B603" s="215" t="s">
        <v>6701</v>
      </c>
      <c r="C603" s="11" t="s">
        <v>5895</v>
      </c>
      <c r="D603" s="85">
        <f>VLOOKUP(TRIM(B603),BirthdateDraft!$B$1:$O$5859,2,FALSE)</f>
        <v>34862</v>
      </c>
      <c r="E603" s="86" t="e">
        <f>VLOOKUP(TRIM(B603),BirthdateDraft!$B$1:$O$3878,3,FALSE)</f>
        <v>#N/A</v>
      </c>
      <c r="F603" s="52" t="str">
        <f>IF(ISERROR(VLOOKUP(TRIM(B603),ALL!$B$1:$T$1591,2,FALSE)),"",IF(ISERROR(VLOOKUP(TRIM(B603),ALL!$B$1:$T$1591,2,FALSE))," ",VLOOKUP(TRIM(B603),ALL!$B$1:$T$1591,2,FALSE)))</f>
        <v>BFA</v>
      </c>
      <c r="G603" s="52" t="str">
        <f>IF(ISBLANK(VLOOKUP(TRIM(B603),ALL!$B$1:$U$1591,4,FALSE)),"",IF(ISERROR(VLOOKUP(TRIM(B603),ALL!$B$1:$U$1591,4,FALSE))," ",VLOOKUP(TRIM(B603),ALL!$B$1:$U$1591,4,FALSE)))</f>
        <v>5</v>
      </c>
      <c r="H603" s="52" t="str">
        <f>IF(ISBLANK(VLOOKUP(TRIM(B603),ALL!$B$1:$U$1591,5,FALSE)),"",IF(ISERROR(VLOOKUP(TRIM(B603),ALL!$B$1:$U$1591,5,FALSE))," ",VLOOKUP(TRIM(B603),ALL!$B$1:$U$1591,5,FALSE)))</f>
        <v/>
      </c>
      <c r="I603" s="52" t="str">
        <f>IF(ISBLANK(VLOOKUP(TRIM(B603),ALL!$B$1:$U$1591,6,FALSE)),"",IF(ISERROR(VLOOKUP(TRIM(B603),ALL!$B$1:$U$1591,6,FALSE))," ", VLOOKUP(TRIM(B603),ALL!$B$1:$U$1591,6,FALSE)))</f>
        <v/>
      </c>
      <c r="J603" s="52"/>
      <c r="K603" s="52"/>
      <c r="L603" s="52"/>
      <c r="M603" s="52"/>
      <c r="N603"/>
      <c r="O603"/>
      <c r="P603"/>
      <c r="Q603"/>
      <c r="R603"/>
      <c r="S603"/>
      <c r="AA603"/>
      <c r="AB603"/>
    </row>
    <row r="604" spans="1:28">
      <c r="A604" s="52" t="str">
        <f>IF(ISERROR(VLOOKUP(TRIM(B604),ALL!$B$1:$T$1591,3,FALSE)),"(unc)",VLOOKUP(TRIM(B604),ALL!$B$1:$T$1591,3,FALSE))</f>
        <v>LCB ^</v>
      </c>
      <c r="B604" s="215" t="s">
        <v>6452</v>
      </c>
      <c r="C604" s="11" t="s">
        <v>5895</v>
      </c>
      <c r="D604" s="85">
        <f>VLOOKUP(TRIM(B604),BirthdateDraft!$B$1:$O$5859,2,FALSE)</f>
        <v>32677</v>
      </c>
      <c r="E604" s="86" t="str">
        <f>VLOOKUP(TRIM(B604),BirthdateDraft!$B$1:$O$9859,3,FALSE)</f>
        <v>11/FA</v>
      </c>
      <c r="F604" s="52" t="str">
        <f>IF(ISERROR(VLOOKUP(TRIM(B604),ALL!$B$1:$T$1591,2,FALSE)),"",IF(ISERROR(VLOOKUP(TRIM(B604),ALL!$B$1:$T$1591,2,FALSE))," ",VLOOKUP(TRIM(B604),ALL!$B$1:$T$1591,2,FALSE)))</f>
        <v>DNA</v>
      </c>
      <c r="G604" s="52" t="str">
        <f>IF(ISBLANK(VLOOKUP(TRIM(B604),ALL!$B$1:$U$1591,4,FALSE)),"",IF(ISERROR(VLOOKUP(TRIM(B604),ALL!$B$1:$U$1591,4,FALSE))," ",VLOOKUP(TRIM(B604),ALL!$B$1:$U$1591,4,FALSE)))</f>
        <v>5</v>
      </c>
      <c r="H604" s="52" t="str">
        <f>IF(ISBLANK(VLOOKUP(TRIM(B604),ALL!$B$1:$U$1591,5,FALSE)),"",IF(ISERROR(VLOOKUP(TRIM(B604),ALL!$B$1:$U$1591,5,FALSE))," ",VLOOKUP(TRIM(B604),ALL!$B$1:$U$1591,5,FALSE)))</f>
        <v/>
      </c>
      <c r="I604" s="52" t="str">
        <f>IF(ISBLANK(VLOOKUP(TRIM(B604),ALL!$B$1:$U$1591,6,FALSE)),"",IF(ISERROR(VLOOKUP(TRIM(B604),ALL!$B$1:$U$1591,6,FALSE))," ", VLOOKUP(TRIM(B604),ALL!$B$1:$U$1591,6,FALSE)))</f>
        <v/>
      </c>
      <c r="J604" s="52" t="str">
        <f>IF(ISBLANK(VLOOKUP(TRIM(B604),ALL!$B$1:$U$1591,7,FALSE)),"",IF(ISERROR(VLOOKUP(TRIM(B604),ALL!$B$1:$U$1591,7,FALSE))," ",VLOOKUP(TRIM(B604),ALL!$B$1:$U$1591,7,FALSE)))</f>
        <v/>
      </c>
      <c r="K604" s="52" t="str">
        <f>IF(ISBLANK(VLOOKUP(TRIM(B604),ALL!$B$1:$U$1591,8,FALSE)),"",IF(ISERROR(VLOOKUP(TRIM(B604),ALL!$B$1:$U$1591,8,FALSE))," ",VLOOKUP(TRIM(B604),ALL!$B$1:$U$1591,8,FALSE)))</f>
        <v/>
      </c>
      <c r="L604" s="52" t="str">
        <f>IF(ISBLANK(VLOOKUP(TRIM(B604),ALL!$B$1:$U$1591,9,FALSE)),"",IF(ISERROR(VLOOKUP(TRIM(B604),ALL!$B$1:$U$1591,9,FALSE))," ",VLOOKUP(TRIM(B604),ALL!$B$1:$U$1591,9,FALSE)))</f>
        <v/>
      </c>
      <c r="M604" s="52" t="str">
        <f>IF(ISBLANK(VLOOKUP(TRIM(B604),ALL!$B$1:$U$1591,10,FALSE)),"",IF(ISERROR(VLOOKUP(TRIM(B604),ALL!$B$1:$U$1591,10,FALSE))," ",VLOOKUP(TRIM(B604),ALL!$B$1:$U$1591,10,FALSE)))</f>
        <v/>
      </c>
      <c r="N604"/>
      <c r="O604"/>
      <c r="P604"/>
      <c r="Q604"/>
      <c r="R604"/>
      <c r="S604"/>
      <c r="AA604"/>
      <c r="AB604"/>
    </row>
    <row r="605" spans="1:28">
      <c r="A605" s="52" t="str">
        <f>IF(ISERROR(VLOOKUP(TRIM(B605),ALL!$B$1:$T$1591,3,FALSE)),"(unc)",VLOOKUP(TRIM(B605),ALL!$B$1:$T$1591,3,FALSE))</f>
        <v>RCB ^</v>
      </c>
      <c r="B605" s="215" t="s">
        <v>4481</v>
      </c>
      <c r="C605" s="11" t="s">
        <v>5895</v>
      </c>
      <c r="D605" s="85">
        <f>VLOOKUP(TRIM(B605),BirthdateDraft!$B$1:$O$5859,2,FALSE)</f>
        <v>33633</v>
      </c>
      <c r="E605" s="86" t="str">
        <f>VLOOKUP(TRIM(B605),BirthdateDraft!$B$1:$O$9859,3,FALSE)</f>
        <v>14/4</v>
      </c>
      <c r="F605" s="52" t="str">
        <f>IF(ISERROR(VLOOKUP(TRIM(B605),ALL!$B$1:$T$1591,2,FALSE)),"",IF(ISERROR(VLOOKUP(TRIM(B605),ALL!$B$1:$T$1591,2,FALSE))," ",VLOOKUP(TRIM(B605),ALL!$B$1:$T$1591,2,FALSE)))</f>
        <v>KCA</v>
      </c>
      <c r="G605" s="52" t="str">
        <f>IF(ISBLANK(VLOOKUP(TRIM(B605),ALL!$B$1:$U$1591,4,FALSE)),"",IF(ISERROR(VLOOKUP(TRIM(B605),ALL!$B$1:$U$1591,4,FALSE))," ",VLOOKUP(TRIM(B605),ALL!$B$1:$U$1591,4,FALSE)))</f>
        <v>4</v>
      </c>
      <c r="H605" s="52" t="str">
        <f>IF(ISBLANK(VLOOKUP(TRIM(B605),ALL!$B$1:$U$1591,5,FALSE)),"",IF(ISERROR(VLOOKUP(TRIM(B605),ALL!$B$1:$U$1591,5,FALSE))," ",VLOOKUP(TRIM(B605),ALL!$B$1:$U$1591,5,FALSE)))</f>
        <v/>
      </c>
      <c r="I605" s="52" t="str">
        <f>IF(ISBLANK(VLOOKUP(TRIM(B605),ALL!$B$1:$U$1591,6,FALSE)),"",IF(ISERROR(VLOOKUP(TRIM(B605),ALL!$B$1:$U$1591,6,FALSE))," ", VLOOKUP(TRIM(B605),ALL!$B$1:$U$1591,6,FALSE)))</f>
        <v/>
      </c>
      <c r="J605" s="52" t="str">
        <f>IF(ISBLANK(VLOOKUP(TRIM(B605),ALL!$B$1:$U$1591,7,FALSE)),"",IF(ISERROR(VLOOKUP(TRIM(B605),ALL!$B$1:$U$1591,7,FALSE))," ",VLOOKUP(TRIM(B605),ALL!$B$1:$U$1591,7,FALSE)))</f>
        <v/>
      </c>
      <c r="K605" s="52" t="str">
        <f>IF(ISBLANK(VLOOKUP(TRIM(B605),ALL!$B$1:$U$1591,8,FALSE)),"",IF(ISERROR(VLOOKUP(TRIM(B605),ALL!$B$1:$U$1591,8,FALSE))," ",VLOOKUP(TRIM(B605),ALL!$B$1:$U$1591,8,FALSE)))</f>
        <v/>
      </c>
      <c r="L605" s="52" t="str">
        <f>IF(ISBLANK(VLOOKUP(TRIM(B605),ALL!$B$1:$U$1591,9,FALSE)),"",IF(ISERROR(VLOOKUP(TRIM(B605),ALL!$B$1:$U$1591,9,FALSE))," ",VLOOKUP(TRIM(B605),ALL!$B$1:$U$1591,9,FALSE)))</f>
        <v/>
      </c>
      <c r="M605" s="52" t="str">
        <f>IF(ISBLANK(VLOOKUP(TRIM(B605),ALL!$B$1:$U$1591,10,FALSE)),"",IF(ISERROR(VLOOKUP(TRIM(B605),ALL!$B$1:$U$1591,10,FALSE))," ",VLOOKUP(TRIM(B605),ALL!$B$1:$U$1591,10,FALSE)))</f>
        <v/>
      </c>
      <c r="N605"/>
      <c r="O605"/>
      <c r="P605"/>
      <c r="Q605"/>
      <c r="R605"/>
      <c r="S605"/>
      <c r="AA605"/>
      <c r="AB605"/>
    </row>
    <row r="606" spans="1:28">
      <c r="A606" s="52" t="str">
        <f>IF(ISERROR(VLOOKUP(TRIM(B606),ALL!$B$1:$T$1591,3,FALSE)),"(unc)",VLOOKUP(TRIM(B606),ALL!$B$1:$T$1591,3,FALSE))</f>
        <v>DB ^</v>
      </c>
      <c r="B606" s="215" t="s">
        <v>358</v>
      </c>
      <c r="C606" s="11" t="s">
        <v>5895</v>
      </c>
      <c r="D606" s="85">
        <f>VLOOKUP(TRIM(B606),BirthdateDraft!$B$1:$O$5859,2,FALSE)</f>
        <v>32445</v>
      </c>
      <c r="E606" s="86" t="str">
        <f>VLOOKUP(TRIM(B606),BirthdateDraft!$B$1:$O$9859,3,FALSE)</f>
        <v>12/2</v>
      </c>
      <c r="F606" s="52" t="str">
        <f>IF(ISERROR(VLOOKUP(TRIM(B606),ALL!$B$1:$T$1591,2,FALSE)),"",IF(ISERROR(VLOOKUP(TRIM(B606),ALL!$B$1:$T$1591,2,FALSE))," ",VLOOKUP(TRIM(B606),ALL!$B$1:$T$1591,2,FALSE)))</f>
        <v>NON</v>
      </c>
      <c r="G606" s="52" t="str">
        <f>IF(ISBLANK(VLOOKUP(TRIM(B606),ALL!$B$1:$U$1591,4,FALSE)),"",IF(ISERROR(VLOOKUP(TRIM(B606),ALL!$B$1:$U$1591,4,FALSE))," ",VLOOKUP(TRIM(B606),ALL!$B$1:$U$1591,4,FALSE)))</f>
        <v>0-4</v>
      </c>
      <c r="H606" s="52" t="str">
        <f>IF(ISBLANK(VLOOKUP(TRIM(B606),ALL!$B$1:$U$1591,5,FALSE)),"",IF(ISERROR(VLOOKUP(TRIM(B606),ALL!$B$1:$U$1591,5,FALSE))," ",VLOOKUP(TRIM(B606),ALL!$B$1:$U$1591,5,FALSE)))</f>
        <v/>
      </c>
      <c r="I606" s="52" t="str">
        <f>IF(ISBLANK(VLOOKUP(TRIM(B606),ALL!$B$1:$U$1591,6,FALSE)),"",IF(ISERROR(VLOOKUP(TRIM(B606),ALL!$B$1:$U$1591,6,FALSE))," ", VLOOKUP(TRIM(B606),ALL!$B$1:$U$1591,6,FALSE)))</f>
        <v/>
      </c>
      <c r="J606" s="52" t="str">
        <f>IF(ISBLANK(VLOOKUP(TRIM(B606),ALL!$B$1:$U$1591,7,FALSE)),"",IF(ISERROR(VLOOKUP(TRIM(B606),ALL!$B$1:$U$1591,7,FALSE))," ",VLOOKUP(TRIM(B606),ALL!$B$1:$U$1591,7,FALSE)))</f>
        <v/>
      </c>
      <c r="K606" s="52" t="str">
        <f>IF(ISBLANK(VLOOKUP(TRIM(B606),ALL!$B$1:$U$1591,8,FALSE)),"",IF(ISERROR(VLOOKUP(TRIM(B606),ALL!$B$1:$U$1591,8,FALSE))," ",VLOOKUP(TRIM(B606),ALL!$B$1:$U$1591,8,FALSE)))</f>
        <v/>
      </c>
      <c r="L606" s="52" t="str">
        <f>IF(ISBLANK(VLOOKUP(TRIM(B606),ALL!$B$1:$U$1591,9,FALSE)),"",IF(ISERROR(VLOOKUP(TRIM(B606),ALL!$B$1:$U$1591,9,FALSE))," ",VLOOKUP(TRIM(B606),ALL!$B$1:$U$1591,9,FALSE)))</f>
        <v/>
      </c>
      <c r="M606" s="52" t="str">
        <f>IF(ISBLANK(VLOOKUP(TRIM(B606),ALL!$B$1:$U$1591,10,FALSE)),"",IF(ISERROR(VLOOKUP(TRIM(B606),ALL!$B$1:$U$1591,10,FALSE))," ",VLOOKUP(TRIM(B606),ALL!$B$1:$U$1591,10,FALSE)))</f>
        <v/>
      </c>
      <c r="N606"/>
      <c r="O606"/>
      <c r="P606"/>
      <c r="Q606"/>
      <c r="R606"/>
      <c r="S606"/>
      <c r="AA606"/>
      <c r="AB606"/>
    </row>
    <row r="608" spans="1:28" ht="15">
      <c r="A608" s="52" t="str">
        <f>IF(ISERROR(VLOOKUP(TRIM(B608),ALL!$B$1:$T$1591,3,FALSE)),"(unc)",VLOOKUP(TRIM(B608),ALL!$B$1:$T$1591,3,FALSE))</f>
        <v>KOR PR</v>
      </c>
      <c r="B608" s="417" t="s">
        <v>5866</v>
      </c>
      <c r="C608" s="11" t="s">
        <v>5895</v>
      </c>
      <c r="D608" s="85">
        <f>VLOOKUP(TRIM(B608),BirthdateDraft!$B$1:$O$5859,2,FALSE)</f>
        <v>34554</v>
      </c>
      <c r="E608" s="86" t="str">
        <f>VLOOKUP(TRIM(B608),BirthdateDraft!$B$1:$O$9859,3,FALSE)</f>
        <v>16/FA</v>
      </c>
      <c r="F608" s="52" t="str">
        <f>IF(ISERROR(VLOOKUP(TRIM(B608),ALL!$B$1:$T$1591,2,FALSE)),"",IF(ISERROR(VLOOKUP(TRIM(B608),ALL!$B$1:$T$1591,2,FALSE))," ",VLOOKUP(TRIM(B608),ALL!$B$1:$T$1591,2,FALSE)))</f>
        <v>TNA</v>
      </c>
      <c r="G608" s="52" t="str">
        <f>IF(ISBLANK(VLOOKUP(TRIM(B608),ALL!$B$1:$U$1591,4,FALSE)),"",IF(ISERROR(VLOOKUP(TRIM(B608),ALL!$B$1:$U$1591,4,FALSE))," ",VLOOKUP(TRIM(B608),ALL!$B$1:$U$1591,4,FALSE)))</f>
        <v/>
      </c>
      <c r="H608" s="52"/>
      <c r="I608" s="52"/>
      <c r="J608" s="52"/>
      <c r="K608" s="52"/>
      <c r="L608" s="52"/>
      <c r="M608" s="52"/>
      <c r="N608"/>
      <c r="O608"/>
      <c r="P608"/>
      <c r="Q608"/>
      <c r="R608"/>
      <c r="S608"/>
      <c r="AA608"/>
      <c r="AB608"/>
    </row>
    <row r="609" spans="1:33" ht="15">
      <c r="A609" s="52" t="str">
        <f>IF(ISERROR(VLOOKUP(TRIM(B609),ALL!$B$1:$T$1591,3,FALSE)),"(unc)",VLOOKUP(TRIM(B609),ALL!$B$1:$T$1591,3,FALSE))</f>
        <v>PK</v>
      </c>
      <c r="B609" s="407" t="s">
        <v>5355</v>
      </c>
      <c r="C609" s="11" t="s">
        <v>5895</v>
      </c>
      <c r="D609" s="85">
        <f>VLOOKUP(TRIM(B609),BirthdateDraft!$B$1:$O$5859,2,FALSE)</f>
        <v>33313</v>
      </c>
      <c r="E609" s="86" t="str">
        <f>VLOOKUP(TRIM(B609),BirthdateDraft!$B$1:$O$9859,3,FALSE)</f>
        <v>14/FA</v>
      </c>
    </row>
    <row r="610" spans="1:33">
      <c r="A610" s="52" t="str">
        <f>IF(ISERROR(VLOOKUP(TRIM(B610),ALL!$B$1:$T$1591,3,FALSE)),"(unc)",VLOOKUP(TRIM(B610),ALL!$B$1:$T$1591,3,FALSE))</f>
        <v>Punt</v>
      </c>
      <c r="B610" s="215" t="s">
        <v>5870</v>
      </c>
      <c r="C610" s="11" t="s">
        <v>5895</v>
      </c>
      <c r="D610" s="85">
        <f>VLOOKUP(TRIM(B610),BirthdateDraft!$B$1:$O$5859,2,FALSE)</f>
        <v>34205</v>
      </c>
      <c r="E610" s="86" t="str">
        <f>VLOOKUP(TRIM(B610),BirthdateDraft!$B$1:$O$9859,3,FALSE)</f>
        <v>16/7</v>
      </c>
      <c r="F610" s="52" t="str">
        <f>IF(ISERROR(VLOOKUP(TRIM(B610),ALL!$B$1:$T$1591,2,FALSE)),"",IF(ISERROR(VLOOKUP(TRIM(B610),ALL!$B$1:$T$1591,2,FALSE))," ",VLOOKUP(TRIM(B610),ALL!$B$1:$T$1591,2,FALSE)))</f>
        <v>NYN</v>
      </c>
      <c r="G610" s="52" t="str">
        <f>IF(ISBLANK(VLOOKUP(TRIM(B610),ALL!$B$1:$U$1591,4,FALSE)),"",IF(ISERROR(VLOOKUP(TRIM(B610),ALL!$B$1:$U$1591,4,FALSE))," ",VLOOKUP(TRIM(B610),ALL!$B$1:$U$1591,4,FALSE)))</f>
        <v/>
      </c>
      <c r="H610" s="52" t="str">
        <f>IF(ISBLANK(VLOOKUP(TRIM(B610),ALL!$B$1:$U$1591,5,FALSE)),"",IF(ISERROR(VLOOKUP(TRIM(B610),ALL!$B$1:$U$1591,5,FALSE))," ",VLOOKUP(TRIM(B610),ALL!$B$1:$U$1591,5,FALSE)))</f>
        <v/>
      </c>
      <c r="I610" s="52" t="str">
        <f>IF(ISBLANK(VLOOKUP(TRIM(B610),ALL!$B$1:$U$1591,6,FALSE)),"",IF(ISERROR(VLOOKUP(TRIM(B610),ALL!$B$1:$U$1591,6,FALSE))," ", VLOOKUP(TRIM(B610),ALL!$B$1:$U$1591,6,FALSE)))</f>
        <v/>
      </c>
      <c r="J610" s="52" t="str">
        <f>IF(ISBLANK(VLOOKUP(TRIM(B610),ALL!$B$1:$U$1591,7,FALSE)),"",IF(ISERROR(VLOOKUP(TRIM(B610),ALL!$B$1:$U$1591,7,FALSE))," ",VLOOKUP(TRIM(B610),ALL!$B$1:$U$1591,7,FALSE)))</f>
        <v/>
      </c>
      <c r="K610" s="52" t="str">
        <f>IF(ISBLANK(VLOOKUP(TRIM(B610),ALL!$B$1:$U$1591,8,FALSE)),"",IF(ISERROR(VLOOKUP(TRIM(B610),ALL!$B$1:$U$1591,8,FALSE))," ",VLOOKUP(TRIM(B610),ALL!$B$1:$U$1591,8,FALSE)))</f>
        <v/>
      </c>
      <c r="L610" s="52" t="str">
        <f>IF(ISBLANK(VLOOKUP(TRIM(B610),ALL!$B$1:$U$1591,9,FALSE)),"",IF(ISERROR(VLOOKUP(TRIM(B610),ALL!$B$1:$U$1591,9,FALSE))," ",VLOOKUP(TRIM(B610),ALL!$B$1:$U$1591,9,FALSE)))</f>
        <v/>
      </c>
      <c r="M610" s="52" t="str">
        <f>IF(ISBLANK(VLOOKUP(TRIM(B610),ALL!$B$1:$U$1591,10,FALSE)),"",IF(ISERROR(VLOOKUP(TRIM(B610),ALL!$B$1:$U$1591,10,FALSE))," ",VLOOKUP(TRIM(B610),ALL!$B$1:$U$1591,10,FALSE)))</f>
        <v/>
      </c>
      <c r="N610"/>
      <c r="O610"/>
      <c r="P610"/>
      <c r="Q610"/>
      <c r="R610"/>
      <c r="S610"/>
      <c r="AA610"/>
      <c r="AB610"/>
    </row>
    <row r="611" spans="1:33" s="11" customFormat="1">
      <c r="A611" s="44"/>
      <c r="B611" s="215"/>
      <c r="C611"/>
      <c r="D611"/>
      <c r="E611"/>
      <c r="F611" s="5"/>
      <c r="G611" s="52" t="str">
        <f>IF(ISBLANK(VLOOKUP(TRIM(B611),ALL!$B$1:$U$1591,4,FALSE)),"",IF(ISERROR(VLOOKUP(TRIM(B611),ALL!$B$1:$U$1591,4,FALSE))," ",VLOOKUP(TRIM(B611),ALL!$B$1:$U$1591,4,FALSE)))</f>
        <v xml:space="preserve"> </v>
      </c>
      <c r="H611" s="52" t="str">
        <f>IF(ISBLANK(VLOOKUP(TRIM(B611),ALL!$B$1:$U$1591,5,FALSE)),"",IF(ISERROR(VLOOKUP(TRIM(B611),ALL!$B$1:$U$1591,5,FALSE))," ",VLOOKUP(TRIM(B611),ALL!$B$1:$U$1591,5,FALSE)))</f>
        <v xml:space="preserve"> </v>
      </c>
      <c r="I611" s="52" t="str">
        <f>IF(ISBLANK(VLOOKUP(TRIM(B611),ALL!$B$1:$U$1591,6,FALSE)),"",IF(ISERROR(VLOOKUP(TRIM(B611),ALL!$B$1:$U$1591,6,FALSE))," ", VLOOKUP(TRIM(B611),ALL!$B$1:$U$1591,6,FALSE)))</f>
        <v xml:space="preserve"> </v>
      </c>
      <c r="J611" s="52" t="str">
        <f>IF(ISBLANK(VLOOKUP(TRIM(B611),ALL!$B$1:$U$1591,7,FALSE)),"",IF(ISERROR(VLOOKUP(TRIM(B611),ALL!$B$1:$U$1591,7,FALSE))," ",VLOOKUP(TRIM(B611),ALL!$B$1:$U$1591,7,FALSE)))</f>
        <v xml:space="preserve"> </v>
      </c>
      <c r="K611" s="52" t="str">
        <f>IF(ISBLANK(VLOOKUP(TRIM(B611),ALL!$B$1:$U$1591,8,FALSE)),"",IF(ISERROR(VLOOKUP(TRIM(B611),ALL!$B$1:$U$1591,8,FALSE))," ",VLOOKUP(TRIM(B611),ALL!$B$1:$U$1591,8,FALSE)))</f>
        <v xml:space="preserve"> </v>
      </c>
      <c r="L611" s="52" t="str">
        <f>IF(ISBLANK(VLOOKUP(TRIM(B611),ALL!$B$1:$U$1591,9,FALSE)),"",IF(ISERROR(VLOOKUP(TRIM(B611),ALL!$B$1:$U$1591,9,FALSE))," ",VLOOKUP(TRIM(B611),ALL!$B$1:$U$1591,9,FALSE)))</f>
        <v xml:space="preserve"> </v>
      </c>
      <c r="M611" s="52" t="str">
        <f>IF(ISBLANK(VLOOKUP(TRIM(B611),ALL!$B$1:$U$1591,10,FALSE)),"",IF(ISERROR(VLOOKUP(TRIM(B611),ALL!$B$1:$U$1591,10,FALSE))," ",VLOOKUP(TRIM(B611),ALL!$B$1:$U$1591,10,FALSE)))</f>
        <v xml:space="preserve"> </v>
      </c>
      <c r="N611" s="52"/>
      <c r="O611" s="52"/>
      <c r="Q611" s="41"/>
      <c r="R611" s="41"/>
      <c r="T611" s="41"/>
      <c r="U611" s="41"/>
      <c r="W611" s="41"/>
      <c r="X611" s="41"/>
      <c r="AF611" s="42"/>
      <c r="AG611" s="42"/>
    </row>
    <row r="612" spans="1:33" ht="15.75">
      <c r="A612" s="454" t="s">
        <v>8484</v>
      </c>
      <c r="B612" s="454"/>
      <c r="C612" s="454"/>
      <c r="D612" s="454"/>
      <c r="E612" s="454"/>
      <c r="F612" s="454"/>
      <c r="G612" s="454"/>
      <c r="H612" s="454"/>
      <c r="I612" s="454"/>
      <c r="J612" s="454"/>
      <c r="K612" s="454"/>
      <c r="L612" s="454"/>
      <c r="M612" s="456"/>
      <c r="P612"/>
      <c r="S612"/>
      <c r="T612" s="2"/>
      <c r="U612" s="2"/>
      <c r="W612" s="2"/>
      <c r="X612" s="2"/>
      <c r="AA612"/>
      <c r="AB612"/>
      <c r="AF612" s="3"/>
      <c r="AG612" s="3"/>
    </row>
    <row r="613" spans="1:33" ht="18">
      <c r="A613" s="454" t="s">
        <v>7438</v>
      </c>
      <c r="B613" s="454"/>
      <c r="C613" s="454"/>
      <c r="D613" s="454"/>
      <c r="E613" s="454"/>
      <c r="F613" s="454"/>
      <c r="G613" s="454"/>
      <c r="H613" s="454"/>
      <c r="I613" s="454"/>
      <c r="J613" s="454"/>
      <c r="K613" s="454"/>
      <c r="L613" s="454"/>
      <c r="M613" s="455"/>
      <c r="N613"/>
      <c r="O613"/>
      <c r="P613" s="4"/>
      <c r="Q613"/>
      <c r="R613"/>
      <c r="S613"/>
      <c r="X613" s="2"/>
      <c r="AA613"/>
      <c r="AB613"/>
    </row>
    <row r="614" spans="1:33">
      <c r="P614"/>
      <c r="S614"/>
      <c r="T614" s="2"/>
      <c r="U614" s="2"/>
      <c r="W614" s="2"/>
      <c r="X614" s="2"/>
      <c r="AA614"/>
      <c r="AB614"/>
      <c r="AF614" s="3"/>
      <c r="AG614" s="3"/>
    </row>
    <row r="615" spans="1:33" ht="20.25">
      <c r="A615" s="46" t="s">
        <v>6436</v>
      </c>
      <c r="H615" s="38">
        <f>COUNTA(B616:B680)</f>
        <v>54</v>
      </c>
      <c r="I615" s="38"/>
      <c r="P615"/>
      <c r="S615"/>
      <c r="T615" s="2"/>
      <c r="U615" s="2"/>
      <c r="W615" s="2"/>
      <c r="X615" s="2"/>
      <c r="AA615"/>
      <c r="AB615"/>
      <c r="AF615" s="3"/>
      <c r="AG615" s="3"/>
    </row>
    <row r="616" spans="1:33">
      <c r="A616" s="52"/>
      <c r="B616" s="215"/>
      <c r="C616" s="11"/>
      <c r="D616" s="85"/>
      <c r="E616" s="86"/>
      <c r="F616" s="52"/>
      <c r="G616" s="52"/>
      <c r="H616" s="52"/>
      <c r="I616" s="52"/>
      <c r="J616" s="52"/>
      <c r="K616" s="52"/>
      <c r="L616" s="52"/>
      <c r="M616" s="52"/>
      <c r="N616"/>
      <c r="O616"/>
      <c r="P616"/>
      <c r="Q616"/>
      <c r="R616"/>
      <c r="S616"/>
      <c r="AA616"/>
      <c r="AB616"/>
    </row>
    <row r="617" spans="1:33">
      <c r="A617" s="52" t="s">
        <v>1891</v>
      </c>
      <c r="B617" s="215" t="s">
        <v>6862</v>
      </c>
      <c r="C617" s="11" t="s">
        <v>6451</v>
      </c>
      <c r="D617" s="85">
        <f>VLOOKUP(TRIM(B617),BirthdateDraft!$B$1:$O$5859,2,FALSE)</f>
        <v>35586</v>
      </c>
      <c r="E617" s="86" t="str">
        <f>VLOOKUP(TRIM(B617),BirthdateDraft!$B$1:$O$9859,3,FALSE)</f>
        <v>18/1 (3)</v>
      </c>
      <c r="F617" s="52" t="str">
        <f>IF(ISERROR(VLOOKUP(TRIM(B617),ALL!$B$1:$T$1591,2,FALSE)),"",IF(ISERROR(VLOOKUP(TRIM(B617),ALL!$B$1:$T$1591,2,FALSE))," ",VLOOKUP(TRIM(B617),ALL!$B$1:$T$1591,2,FALSE)))</f>
        <v>NYA</v>
      </c>
      <c r="G617" s="52"/>
      <c r="H617" s="52"/>
      <c r="I617" s="52"/>
      <c r="J617" s="52"/>
      <c r="K617" s="52"/>
      <c r="L617" s="52" t="str">
        <f>IF(ISBLANK(VLOOKUP(TRIM(B617),ALL!$B$1:$U$1591,9,FALSE)),"",IF(ISERROR(VLOOKUP(TRIM(B617),ALL!$B$1:$U$1591,9,FALSE))," ",VLOOKUP(TRIM(B617),ALL!$B$1:$U$1591,9,FALSE)))</f>
        <v/>
      </c>
      <c r="M617" s="52" t="str">
        <f>IF(ISBLANK(VLOOKUP(TRIM(B617),ALL!$B$1:$U$1591,10,FALSE)),"",IF(ISERROR(VLOOKUP(TRIM(B617),ALL!$B$1:$U$1591,10,FALSE))," ",VLOOKUP(TRIM(B617),ALL!$B$1:$U$1591,10,FALSE)))</f>
        <v/>
      </c>
      <c r="N617"/>
      <c r="O617"/>
      <c r="P617"/>
      <c r="Q617"/>
      <c r="R617"/>
      <c r="S617"/>
      <c r="AA617"/>
      <c r="AB617"/>
    </row>
    <row r="618" spans="1:33">
      <c r="A618" s="52" t="str">
        <f>IF(ISERROR(VLOOKUP(TRIM(B618),ALL!$B$1:$T$1591,3,FALSE)),"(unc)",VLOOKUP(TRIM(B618),ALL!$B$1:$T$1591,3,FALSE))</f>
        <v>QB</v>
      </c>
      <c r="B618" s="215" t="s">
        <v>227</v>
      </c>
      <c r="C618" s="11" t="s">
        <v>6451</v>
      </c>
      <c r="D618" s="85">
        <f>VLOOKUP(TRIM(B618),BirthdateDraft!$B$1:$O$5859,2,FALSE)</f>
        <v>32528</v>
      </c>
      <c r="E618" s="86" t="str">
        <f>VLOOKUP(TRIM(B618),BirthdateDraft!$B$1:$O$9859,3,FALSE)</f>
        <v>12/3</v>
      </c>
      <c r="F618" s="52" t="str">
        <f>IF(ISERROR(VLOOKUP(TRIM(B618),ALL!$B$1:$T$1591,2,FALSE)),"",IF(ISERROR(VLOOKUP(TRIM(B618),ALL!$B$1:$T$1591,2,FALSE))," ",VLOOKUP(TRIM(B618),ALL!$B$1:$T$1591,2,FALSE)))</f>
        <v>JXA</v>
      </c>
      <c r="G618" s="52" t="str">
        <f>IF(ISBLANK(VLOOKUP(TRIM(B618),ALL!$B$1:$U$1591,4,FALSE)),"",IF(ISERROR(VLOOKUP(TRIM(B618),ALL!$B$1:$U$1591,4,FALSE))," ",VLOOKUP(TRIM(B618),ALL!$B$1:$U$1591,4,FALSE)))</f>
        <v/>
      </c>
      <c r="H618" s="52" t="str">
        <f>IF(ISBLANK(VLOOKUP(TRIM(B618),ALL!$B$1:$U$1591,5,FALSE)),"",IF(ISERROR(VLOOKUP(TRIM(B618),ALL!$B$1:$U$1591,5,FALSE))," ",VLOOKUP(TRIM(B618),ALL!$B$1:$U$1591,5,FALSE)))</f>
        <v/>
      </c>
      <c r="I618" s="52" t="str">
        <f>IF(ISBLANK(VLOOKUP(TRIM(B618),ALL!$B$1:$U$1591,6,FALSE)),"",IF(ISERROR(VLOOKUP(TRIM(B618),ALL!$B$1:$U$1591,6,FALSE))," ", VLOOKUP(TRIM(B618),ALL!$B$1:$U$1591,6,FALSE)))</f>
        <v/>
      </c>
      <c r="J618" s="52" t="str">
        <f>IF(ISBLANK(VLOOKUP(TRIM(B618),ALL!$B$1:$U$1591,7,FALSE)),"",IF(ISERROR(VLOOKUP(TRIM(B618),ALL!$B$1:$U$1591,7,FALSE))," ",VLOOKUP(TRIM(B618),ALL!$B$1:$U$1591,7,FALSE)))</f>
        <v/>
      </c>
      <c r="K618" s="52" t="str">
        <f>IF(ISBLANK(VLOOKUP(TRIM(B618),ALL!$B$1:$U$1591,8,FALSE)),"",IF(ISERROR(VLOOKUP(TRIM(B618),ALL!$B$1:$U$1591,8,FALSE))," ",VLOOKUP(TRIM(B618),ALL!$B$1:$U$1591,8,FALSE)))</f>
        <v/>
      </c>
      <c r="L618" s="52" t="str">
        <f>IF(ISBLANK(VLOOKUP(TRIM(B618),ALL!$B$1:$U$1591,9,FALSE)),"",IF(ISERROR(VLOOKUP(TRIM(B618),ALL!$B$1:$U$1591,9,FALSE))," ",VLOOKUP(TRIM(B618),ALL!$B$1:$U$1591,9,FALSE)))</f>
        <v/>
      </c>
      <c r="M618" s="52" t="str">
        <f>IF(ISBLANK(VLOOKUP(TRIM(B618),ALL!$B$1:$U$1591,10,FALSE)),"",IF(ISERROR(VLOOKUP(TRIM(B618),ALL!$B$1:$U$1591,10,FALSE))," ",VLOOKUP(TRIM(B618),ALL!$B$1:$U$1591,10,FALSE)))</f>
        <v/>
      </c>
      <c r="N618"/>
      <c r="O618"/>
      <c r="P618"/>
      <c r="Q618"/>
      <c r="R618"/>
      <c r="S618"/>
      <c r="AA618"/>
      <c r="AB618"/>
    </row>
    <row r="619" spans="1:33" ht="15">
      <c r="A619" s="52" t="str">
        <f>IF(ISERROR(VLOOKUP(TRIM(B619),ALL!$B$1:$T$1591,3,FALSE)),"(unc)",VLOOKUP(TRIM(B619),ALL!$B$1:$T$1591,3,FALSE))</f>
        <v>QB</v>
      </c>
      <c r="B619" s="417" t="s">
        <v>7773</v>
      </c>
      <c r="C619" s="11" t="s">
        <v>6451</v>
      </c>
      <c r="D619" s="85">
        <f>VLOOKUP(TRIM(B619),BirthdateDraft!$B$1:$O$5859,2,FALSE)</f>
        <v>34694</v>
      </c>
      <c r="E619" s="86" t="str">
        <f>VLOOKUP(TRIM(B619),BirthdateDraft!$B$1:$O$9859,3,FALSE)</f>
        <v>19/4</v>
      </c>
      <c r="F619" s="52" t="str">
        <f>IF(ISERROR(VLOOKUP(TRIM(B619),ALL!$B$1:$T$1591,2,FALSE)),"",IF(ISERROR(VLOOKUP(TRIM(B619),ALL!$B$1:$T$1591,2,FALSE))," ",VLOOKUP(TRIM(B619),ALL!$B$1:$T$1591,2,FALSE)))</f>
        <v>CNA</v>
      </c>
      <c r="G619" s="52"/>
      <c r="H619" s="52"/>
      <c r="I619" s="52"/>
      <c r="J619" s="52"/>
      <c r="K619" s="52"/>
      <c r="L619" s="52"/>
      <c r="M619" s="52"/>
      <c r="N619"/>
      <c r="O619"/>
      <c r="P619"/>
      <c r="Q619"/>
      <c r="R619"/>
      <c r="S619"/>
      <c r="AA619"/>
      <c r="AB619"/>
    </row>
    <row r="620" spans="1:33" ht="15">
      <c r="A620" s="52"/>
      <c r="B620" s="418"/>
      <c r="C620" s="11"/>
      <c r="D620" s="85"/>
      <c r="E620" s="86"/>
      <c r="F620" s="52"/>
      <c r="G620" s="52"/>
      <c r="H620" s="52"/>
      <c r="I620" s="52"/>
      <c r="J620" s="52"/>
      <c r="K620" s="52"/>
      <c r="L620" s="52"/>
      <c r="M620" s="52"/>
      <c r="N620"/>
      <c r="O620"/>
      <c r="P620"/>
      <c r="Q620"/>
      <c r="R620"/>
      <c r="S620"/>
      <c r="AA620"/>
      <c r="AB620"/>
    </row>
    <row r="621" spans="1:33">
      <c r="A621" s="52" t="str">
        <f>IF(ISERROR(VLOOKUP(TRIM(B621),ALL!$B$1:$T$1591,3,FALSE)),"(unc)",VLOOKUP(TRIM(B621),ALL!$B$1:$T$1591,3,FALSE))</f>
        <v>HB</v>
      </c>
      <c r="B621" s="215" t="s">
        <v>5826</v>
      </c>
      <c r="C621" s="11" t="s">
        <v>6451</v>
      </c>
      <c r="D621" s="85">
        <f>VLOOKUP(TRIM(B621),BirthdateDraft!$B$1:$O$5859,2,FALSE)</f>
        <v>34532</v>
      </c>
      <c r="E621" s="86" t="str">
        <f>VLOOKUP(TRIM(B621),BirthdateDraft!$B$1:$O$9859,3,FALSE)</f>
        <v>16/2</v>
      </c>
      <c r="F621" s="52" t="str">
        <f>IF(ISERROR(VLOOKUP(TRIM(B621),ALL!$B$1:$T$1591,2,FALSE)),"",IF(ISERROR(VLOOKUP(TRIM(B621),ALL!$B$1:$T$1591,2,FALSE))," ",VLOOKUP(TRIM(B621),ALL!$B$1:$T$1591,2,FALSE)))</f>
        <v>TNA</v>
      </c>
      <c r="G621" s="52" t="str">
        <f>IF(ISBLANK(VLOOKUP(TRIM(B621),ALL!$B$1:$U$1591,4,FALSE)),"",IF(ISERROR(VLOOKUP(TRIM(B621),ALL!$B$1:$U$1591,4,FALSE))," ",VLOOKUP(TRIM(B621),ALL!$B$1:$U$1591,4,FALSE)))</f>
        <v/>
      </c>
      <c r="H621" s="52" t="str">
        <f>IF(ISBLANK(VLOOKUP(TRIM(B621),ALL!$B$1:$U$1591,5,FALSE)),"",IF(ISERROR(VLOOKUP(TRIM(B621),ALL!$B$1:$U$1591,5,FALSE))," ",VLOOKUP(TRIM(B621),ALL!$B$1:$U$1591,5,FALSE)))</f>
        <v/>
      </c>
      <c r="I621" s="52" t="str">
        <f>IF(ISBLANK(VLOOKUP(TRIM(B621),ALL!$B$1:$U$1591,6,FALSE)),"",IF(ISERROR(VLOOKUP(TRIM(B621),ALL!$B$1:$U$1591,6,FALSE))," ", VLOOKUP(TRIM(B621),ALL!$B$1:$U$1591,6,FALSE)))</f>
        <v/>
      </c>
      <c r="J621" s="52" t="str">
        <f>IF(ISBLANK(VLOOKUP(TRIM(B621),ALL!$B$1:$U$1591,7,FALSE)),"",IF(ISERROR(VLOOKUP(TRIM(B621),ALL!$B$1:$U$1591,7,FALSE))," ",VLOOKUP(TRIM(B621),ALL!$B$1:$U$1591,7,FALSE)))</f>
        <v/>
      </c>
      <c r="K621" s="52">
        <f>IF(ISBLANK(VLOOKUP(TRIM(B621),ALL!$B$1:$U$1591,8,FALSE)),"",IF(ISERROR(VLOOKUP(TRIM(B621),ALL!$B$1:$U$1591,8,FALSE))," ",VLOOKUP(TRIM(B621),ALL!$B$1:$U$1591,8,FALSE)))</f>
        <v>0</v>
      </c>
      <c r="L621" s="52" t="str">
        <f>IF(ISBLANK(VLOOKUP(TRIM(B621),ALL!$B$1:$U$1591,9,FALSE)),"",IF(ISERROR(VLOOKUP(TRIM(B621),ALL!$B$1:$U$1591,9,FALSE))," ",VLOOKUP(TRIM(B621),ALL!$B$1:$U$1591,9,FALSE)))</f>
        <v/>
      </c>
      <c r="M621" s="52">
        <f>IF(ISBLANK(VLOOKUP(TRIM(B621),ALL!$B$1:$U$1591,10,FALSE)),"",IF(ISERROR(VLOOKUP(TRIM(B621),ALL!$B$1:$U$1591,10,FALSE))," ",VLOOKUP(TRIM(B621),ALL!$B$1:$U$1591,10,FALSE)))</f>
        <v>0</v>
      </c>
      <c r="N621"/>
      <c r="O621"/>
      <c r="P621"/>
      <c r="Q621"/>
      <c r="R621"/>
      <c r="S621"/>
      <c r="AA621"/>
      <c r="AB621"/>
    </row>
    <row r="622" spans="1:33">
      <c r="A622" s="52" t="str">
        <f>IF(ISERROR(VLOOKUP(TRIM(B622),ALL!$B$1:$T$1591,3,FALSE)),"(unc)",VLOOKUP(TRIM(B622),ALL!$B$1:$T$1591,3,FALSE))</f>
        <v>HB</v>
      </c>
      <c r="B622" s="215" t="s">
        <v>6365</v>
      </c>
      <c r="C622" s="11" t="s">
        <v>6451</v>
      </c>
      <c r="D622" s="85">
        <f>VLOOKUP(TRIM(B622),BirthdateDraft!$B$1:$O$5859,2,FALSE)</f>
        <v>35270</v>
      </c>
      <c r="E622" s="86" t="str">
        <f>VLOOKUP(TRIM(B622),BirthdateDraft!$B$1:$O$9859,3,FALSE)</f>
        <v>17/2</v>
      </c>
      <c r="F622" s="52" t="str">
        <f>IF(ISERROR(VLOOKUP(TRIM(B622),ALL!$B$1:$T$1591,2,FALSE)),"",IF(ISERROR(VLOOKUP(TRIM(B622),ALL!$B$1:$T$1591,2,FALSE))," ",VLOOKUP(TRIM(B622),ALL!$B$1:$T$1591,2,FALSE)))</f>
        <v>CNA</v>
      </c>
      <c r="G622" s="52" t="str">
        <f>IF(ISBLANK(VLOOKUP(TRIM(B622),ALL!$B$1:$U$1591,4,FALSE)),"",IF(ISERROR(VLOOKUP(TRIM(B622),ALL!$B$1:$U$1591,4,FALSE))," ",VLOOKUP(TRIM(B622),ALL!$B$1:$U$1591,4,FALSE)))</f>
        <v/>
      </c>
      <c r="H622" s="52" t="str">
        <f>IF(ISBLANK(VLOOKUP(TRIM(B622),ALL!$B$1:$U$1591,5,FALSE)),"",IF(ISERROR(VLOOKUP(TRIM(B622),ALL!$B$1:$U$1591,5,FALSE))," ",VLOOKUP(TRIM(B622),ALL!$B$1:$U$1591,5,FALSE)))</f>
        <v/>
      </c>
      <c r="I622" s="52" t="str">
        <f>IF(ISBLANK(VLOOKUP(TRIM(B622),ALL!$B$1:$U$1591,6,FALSE)),"",IF(ISERROR(VLOOKUP(TRIM(B622),ALL!$B$1:$U$1591,6,FALSE))," ", VLOOKUP(TRIM(B622),ALL!$B$1:$U$1591,6,FALSE)))</f>
        <v/>
      </c>
      <c r="J622" s="52" t="str">
        <f>IF(ISBLANK(VLOOKUP(TRIM(B622),ALL!$B$1:$U$1591,7,FALSE)),"",IF(ISERROR(VLOOKUP(TRIM(B622),ALL!$B$1:$U$1591,7,FALSE))," ",VLOOKUP(TRIM(B622),ALL!$B$1:$U$1591,7,FALSE)))</f>
        <v/>
      </c>
      <c r="K622" s="52">
        <f>IF(ISBLANK(VLOOKUP(TRIM(B622),ALL!$B$1:$U$1591,8,FALSE)),"",IF(ISERROR(VLOOKUP(TRIM(B622),ALL!$B$1:$U$1591,8,FALSE))," ",VLOOKUP(TRIM(B622),ALL!$B$1:$U$1591,8,FALSE)))</f>
        <v>4</v>
      </c>
      <c r="L622" s="52" t="str">
        <f>IF(ISBLANK(VLOOKUP(TRIM(B622),ALL!$B$1:$U$1591,9,FALSE)),"",IF(ISERROR(VLOOKUP(TRIM(B622),ALL!$B$1:$U$1591,9,FALSE))," ",VLOOKUP(TRIM(B622),ALL!$B$1:$U$1591,9,FALSE)))</f>
        <v/>
      </c>
      <c r="M622" s="52">
        <f>IF(ISBLANK(VLOOKUP(TRIM(B622),ALL!$B$1:$U$1591,10,FALSE)),"",IF(ISERROR(VLOOKUP(TRIM(B622),ALL!$B$1:$U$1591,10,FALSE))," ",VLOOKUP(TRIM(B622),ALL!$B$1:$U$1591,10,FALSE)))</f>
        <v>3</v>
      </c>
      <c r="N622"/>
      <c r="O622"/>
      <c r="P622"/>
      <c r="Q622"/>
      <c r="R622"/>
      <c r="S622"/>
      <c r="AA622"/>
      <c r="AB622"/>
    </row>
    <row r="623" spans="1:33">
      <c r="A623" s="52" t="str">
        <f>IF(ISERROR(VLOOKUP(TRIM(B623),ALL!$B$1:$T$1591,3,FALSE)),"(unc)",VLOOKUP(TRIM(B623),ALL!$B$1:$T$1591,3,FALSE))</f>
        <v>HB WR</v>
      </c>
      <c r="B623" s="215" t="s">
        <v>6350</v>
      </c>
      <c r="C623" s="11" t="s">
        <v>6451</v>
      </c>
      <c r="D623" s="85">
        <f>VLOOKUP(TRIM(B623),BirthdateDraft!$B$1:$O$5859,2,FALSE)</f>
        <v>34917</v>
      </c>
      <c r="E623" s="86" t="str">
        <f>VLOOKUP(TRIM(B623),BirthdateDraft!$B$1:$O$9859,3,FALSE)</f>
        <v>17/3</v>
      </c>
      <c r="F623" s="52" t="str">
        <f>IF(ISERROR(VLOOKUP(TRIM(B623),ALL!$B$1:$T$1591,2,FALSE)),"",IF(ISERROR(VLOOKUP(TRIM(B623),ALL!$B$1:$T$1591,2,FALSE))," ",VLOOKUP(TRIM(B623),ALL!$B$1:$T$1591,2,FALSE)))</f>
        <v>CLA</v>
      </c>
      <c r="G623" s="52" t="str">
        <f>IF(ISBLANK(VLOOKUP(TRIM(B623),ALL!$B$1:$U$1591,4,FALSE)),"",IF(ISERROR(VLOOKUP(TRIM(B623),ALL!$B$1:$U$1591,4,FALSE))," ",VLOOKUP(TRIM(B623),ALL!$B$1:$U$1591,4,FALSE)))</f>
        <v/>
      </c>
      <c r="H623" s="52" t="str">
        <f>IF(ISBLANK(VLOOKUP(TRIM(B623),ALL!$B$1:$U$1591,5,FALSE)),"",IF(ISERROR(VLOOKUP(TRIM(B623),ALL!$B$1:$U$1591,5,FALSE))," ",VLOOKUP(TRIM(B623),ALL!$B$1:$U$1591,5,FALSE)))</f>
        <v/>
      </c>
      <c r="I623" s="52" t="str">
        <f>IF(ISBLANK(VLOOKUP(TRIM(B623),ALL!$B$1:$U$1591,6,FALSE)),"",IF(ISERROR(VLOOKUP(TRIM(B623),ALL!$B$1:$U$1591,6,FALSE))," ", VLOOKUP(TRIM(B623),ALL!$B$1:$U$1591,6,FALSE)))</f>
        <v/>
      </c>
      <c r="J623" s="52" t="str">
        <f>IF(ISBLANK(VLOOKUP(TRIM(B623),ALL!$B$1:$U$1591,7,FALSE)),"",IF(ISERROR(VLOOKUP(TRIM(B623),ALL!$B$1:$U$1591,7,FALSE))," ",VLOOKUP(TRIM(B623),ALL!$B$1:$U$1591,7,FALSE)))</f>
        <v/>
      </c>
      <c r="K623" s="52">
        <f>IF(ISBLANK(VLOOKUP(TRIM(B623),ALL!$B$1:$U$1591,8,FALSE)),"",IF(ISERROR(VLOOKUP(TRIM(B623),ALL!$B$1:$U$1591,8,FALSE))," ",VLOOKUP(TRIM(B623),ALL!$B$1:$U$1591,8,FALSE)))</f>
        <v>0</v>
      </c>
      <c r="L623" s="52" t="str">
        <f>IF(ISBLANK(VLOOKUP(TRIM(B623),ALL!$B$1:$U$1591,9,FALSE)),"",IF(ISERROR(VLOOKUP(TRIM(B623),ALL!$B$1:$U$1591,9,FALSE))," ",VLOOKUP(TRIM(B623),ALL!$B$1:$U$1591,9,FALSE)))</f>
        <v/>
      </c>
      <c r="M623" s="52">
        <f>IF(ISBLANK(VLOOKUP(TRIM(B623),ALL!$B$1:$U$1591,10,FALSE)),"",IF(ISERROR(VLOOKUP(TRIM(B623),ALL!$B$1:$U$1591,10,FALSE))," ",VLOOKUP(TRIM(B623),ALL!$B$1:$U$1591,10,FALSE)))</f>
        <v>5</v>
      </c>
      <c r="N623"/>
      <c r="O623"/>
      <c r="P623"/>
      <c r="Q623"/>
      <c r="R623"/>
      <c r="S623"/>
      <c r="AA623"/>
      <c r="AB623"/>
    </row>
    <row r="624" spans="1:33">
      <c r="A624" s="52" t="str">
        <f>IF(ISERROR(VLOOKUP(TRIM(B624),ALL!$B$1:$T$1591,3,FALSE)),"(unc)",VLOOKUP(TRIM(B624),ALL!$B$1:$T$1591,3,FALSE))</f>
        <v>HB PR</v>
      </c>
      <c r="B624" s="215" t="s">
        <v>6879</v>
      </c>
      <c r="C624" s="11" t="s">
        <v>6451</v>
      </c>
      <c r="D624" s="85">
        <f>VLOOKUP(TRIM(B624),BirthdateDraft!$B$1:$O$5859,2,FALSE)</f>
        <v>35381</v>
      </c>
      <c r="E624" s="86" t="str">
        <f>VLOOKUP(TRIM(B624),BirthdateDraft!$B$1:$O$9859,3,FALSE)</f>
        <v>18/4</v>
      </c>
      <c r="F624" s="52" t="str">
        <f>IF(ISERROR(VLOOKUP(TRIM(B624),ALL!$B$1:$T$1591,2,FALSE)),"",IF(ISERROR(VLOOKUP(TRIM(B624),ALL!$B$1:$T$1591,2,FALSE))," ",VLOOKUP(TRIM(B624),ALL!$B$1:$T$1591,2,FALSE)))</f>
        <v>INA</v>
      </c>
      <c r="G624" s="52" t="str">
        <f>IF(ISBLANK(VLOOKUP(TRIM(B624),ALL!$B$1:$U$1591,4,FALSE)),"",IF(ISERROR(VLOOKUP(TRIM(B624),ALL!$B$1:$U$1591,4,FALSE))," ",VLOOKUP(TRIM(B624),ALL!$B$1:$U$1591,4,FALSE)))</f>
        <v/>
      </c>
      <c r="H624" s="52" t="str">
        <f>IF(ISBLANK(VLOOKUP(TRIM(B624),ALL!$B$1:$U$1591,5,FALSE)),"",IF(ISERROR(VLOOKUP(TRIM(B624),ALL!$B$1:$U$1591,5,FALSE))," ",VLOOKUP(TRIM(B624),ALL!$B$1:$U$1591,5,FALSE)))</f>
        <v/>
      </c>
      <c r="I624" s="52" t="str">
        <f>IF(ISBLANK(VLOOKUP(TRIM(B624),ALL!$B$1:$U$1591,6,FALSE)),"",IF(ISERROR(VLOOKUP(TRIM(B624),ALL!$B$1:$U$1591,6,FALSE))," ", VLOOKUP(TRIM(B624),ALL!$B$1:$U$1591,6,FALSE)))</f>
        <v/>
      </c>
      <c r="J624" s="52" t="str">
        <f>IF(ISBLANK(VLOOKUP(TRIM(B624),ALL!$B$1:$U$1591,7,FALSE)),"",IF(ISERROR(VLOOKUP(TRIM(B624),ALL!$B$1:$U$1591,7,FALSE))," ",VLOOKUP(TRIM(B624),ALL!$B$1:$U$1591,7,FALSE)))</f>
        <v/>
      </c>
      <c r="K624" s="52">
        <f>IF(ISBLANK(VLOOKUP(TRIM(B624),ALL!$B$1:$U$1591,8,FALSE)),"",IF(ISERROR(VLOOKUP(TRIM(B624),ALL!$B$1:$U$1591,8,FALSE))," ",VLOOKUP(TRIM(B624),ALL!$B$1:$U$1591,8,FALSE)))</f>
        <v>4</v>
      </c>
      <c r="L624" s="52"/>
      <c r="M624" s="52">
        <f>IF(ISBLANK(VLOOKUP(TRIM(B624),ALL!$B$1:$U$1591,10,FALSE)),"",IF(ISERROR(VLOOKUP(TRIM(B624),ALL!$B$1:$U$1591,10,FALSE))," ",VLOOKUP(TRIM(B624),ALL!$B$1:$U$1591,10,FALSE)))</f>
        <v>0</v>
      </c>
      <c r="N624"/>
      <c r="O624"/>
      <c r="P624"/>
      <c r="Q624"/>
      <c r="R624"/>
      <c r="S624"/>
      <c r="AA624"/>
      <c r="AB624"/>
    </row>
    <row r="625" spans="1:28" ht="15">
      <c r="A625" s="52" t="str">
        <f>IF(ISERROR(VLOOKUP(TRIM(B625),ALL!$B$1:$T$1591,3,FALSE)),"(unc)",VLOOKUP(TRIM(B625),ALL!$B$1:$T$1591,3,FALSE))</f>
        <v>HB</v>
      </c>
      <c r="B625" s="417" t="s">
        <v>7751</v>
      </c>
      <c r="C625" s="11" t="s">
        <v>6451</v>
      </c>
      <c r="D625" s="85">
        <f>VLOOKUP(TRIM(B625),BirthdateDraft!$B$1:$O$5859,2,FALSE)</f>
        <v>35368</v>
      </c>
      <c r="E625" s="86" t="str">
        <f>VLOOKUP(TRIM(B625),BirthdateDraft!$B$1:$O$9859,3,FALSE)</f>
        <v>19/5</v>
      </c>
      <c r="F625" s="52" t="str">
        <f>IF(ISERROR(VLOOKUP(TRIM(B625),ALL!$B$1:$T$1591,2,FALSE)),"",IF(ISERROR(VLOOKUP(TRIM(B625),ALL!$B$1:$T$1591,2,FALSE))," ",VLOOKUP(TRIM(B625),ALL!$B$1:$T$1591,2,FALSE)))</f>
        <v>JXA</v>
      </c>
      <c r="G625" s="52" t="str">
        <f>IF(ISBLANK(VLOOKUP(TRIM(B625),ALL!$B$1:$U$1591,4,FALSE)),"",IF(ISERROR(VLOOKUP(TRIM(B625),ALL!$B$1:$U$1591,4,FALSE))," ",VLOOKUP(TRIM(B625),ALL!$B$1:$U$1591,4,FALSE)))</f>
        <v/>
      </c>
      <c r="H625" s="52" t="str">
        <f>IF(ISBLANK(VLOOKUP(TRIM(B625),ALL!$B$1:$U$1591,5,FALSE)),"",IF(ISERROR(VLOOKUP(TRIM(B625),ALL!$B$1:$U$1591,5,FALSE))," ",VLOOKUP(TRIM(B625),ALL!$B$1:$U$1591,5,FALSE)))</f>
        <v/>
      </c>
      <c r="I625" s="52" t="str">
        <f>IF(ISBLANK(VLOOKUP(TRIM(B625),ALL!$B$1:$U$1591,6,FALSE)),"",IF(ISERROR(VLOOKUP(TRIM(B625),ALL!$B$1:$U$1591,6,FALSE))," ", VLOOKUP(TRIM(B625),ALL!$B$1:$U$1591,6,FALSE)))</f>
        <v/>
      </c>
      <c r="J625" s="52" t="str">
        <f>IF(ISBLANK(VLOOKUP(TRIM(B625),ALL!$B$1:$U$1591,7,FALSE)),"",IF(ISERROR(VLOOKUP(TRIM(B625),ALL!$B$1:$U$1591,7,FALSE))," ",VLOOKUP(TRIM(B625),ALL!$B$1:$U$1591,7,FALSE)))</f>
        <v/>
      </c>
      <c r="K625" s="52">
        <f>IF(ISBLANK(VLOOKUP(TRIM(B625),ALL!$B$1:$U$1591,8,FALSE)),"",IF(ISERROR(VLOOKUP(TRIM(B625),ALL!$B$1:$U$1591,8,FALSE))," ",VLOOKUP(TRIM(B625),ALL!$B$1:$U$1591,8,FALSE)))</f>
        <v>0</v>
      </c>
      <c r="L625" s="52" t="str">
        <f>IF(ISBLANK(VLOOKUP(TRIM(B625),ALL!$B$1:$U$1591,9,FALSE)),"",IF(ISERROR(VLOOKUP(TRIM(B625),ALL!$B$1:$U$1591,9,FALSE))," ",VLOOKUP(TRIM(B625),ALL!$B$1:$U$1591,9,FALSE)))</f>
        <v/>
      </c>
      <c r="M625" s="52">
        <f>IF(ISBLANK(VLOOKUP(TRIM(B625),ALL!$B$1:$U$1591,10,FALSE)),"",IF(ISERROR(VLOOKUP(TRIM(B625),ALL!$B$1:$U$1591,10,FALSE))," ",VLOOKUP(TRIM(B625),ALL!$B$1:$U$1591,10,FALSE)))</f>
        <v>0</v>
      </c>
      <c r="N625"/>
      <c r="O625"/>
      <c r="P625"/>
      <c r="Q625"/>
      <c r="R625"/>
      <c r="S625"/>
      <c r="AA625"/>
      <c r="AB625"/>
    </row>
    <row r="626" spans="1:28">
      <c r="A626" s="52" t="str">
        <f>IF(ISERROR(VLOOKUP(TRIM(B626),ALL!$B$1:$T$1591,3,FALSE)),"(unc)",VLOOKUP(TRIM(B626),ALL!$B$1:$T$1591,3,FALSE))</f>
        <v>FB</v>
      </c>
      <c r="B626" s="215" t="s">
        <v>4613</v>
      </c>
      <c r="C626" s="11" t="s">
        <v>6451</v>
      </c>
      <c r="D626" s="85">
        <f>VLOOKUP(TRIM(B626),BirthdateDraft!$B$1:$O$5859,2,FALSE)</f>
        <v>33351</v>
      </c>
      <c r="E626" s="86" t="str">
        <f>VLOOKUP(TRIM(B626),BirthdateDraft!$B$1:$O$9859,3,FALSE)</f>
        <v>13/4</v>
      </c>
      <c r="F626" s="52" t="str">
        <f>IF(ISERROR(VLOOKUP(TRIM(B626),ALL!$B$1:$T$1591,2,FALSE)),"",IF(ISERROR(VLOOKUP(TRIM(B626),ALL!$B$1:$T$1591,2,FALSE))," ",VLOOKUP(TRIM(B626),ALL!$B$1:$T$1591,2,FALSE)))</f>
        <v>SFN</v>
      </c>
      <c r="G626" s="52" t="str">
        <f>IF(ISBLANK(VLOOKUP(TRIM(B626),ALL!$B$1:$U$1591,4,FALSE)),"",IF(ISERROR(VLOOKUP(TRIM(B626),ALL!$B$1:$U$1591,4,FALSE))," ",VLOOKUP(TRIM(B626),ALL!$B$1:$U$1591,4,FALSE)))</f>
        <v/>
      </c>
      <c r="H626" s="52" t="str">
        <f>IF(ISBLANK(VLOOKUP(TRIM(B626),ALL!$B$1:$U$1591,5,FALSE)),"",IF(ISERROR(VLOOKUP(TRIM(B626),ALL!$B$1:$U$1591,5,FALSE))," ",VLOOKUP(TRIM(B626),ALL!$B$1:$U$1591,5,FALSE)))</f>
        <v/>
      </c>
      <c r="I626" s="52" t="str">
        <f>IF(ISBLANK(VLOOKUP(TRIM(B626),ALL!$B$1:$U$1591,6,FALSE)),"",IF(ISERROR(VLOOKUP(TRIM(B626),ALL!$B$1:$U$1591,6,FALSE))," ", VLOOKUP(TRIM(B626),ALL!$B$1:$U$1591,6,FALSE)))</f>
        <v/>
      </c>
      <c r="J626" s="52" t="str">
        <f>IF(ISBLANK(VLOOKUP(TRIM(B626),ALL!$B$1:$U$1591,7,FALSE)),"",IF(ISERROR(VLOOKUP(TRIM(B626),ALL!$B$1:$U$1591,7,FALSE))," ",VLOOKUP(TRIM(B626),ALL!$B$1:$U$1591,7,FALSE)))</f>
        <v/>
      </c>
      <c r="K626" s="52">
        <f>IF(ISBLANK(VLOOKUP(TRIM(B626),ALL!$B$1:$U$1591,8,FALSE)),"",IF(ISERROR(VLOOKUP(TRIM(B626),ALL!$B$1:$U$1591,8,FALSE))," ",VLOOKUP(TRIM(B626),ALL!$B$1:$U$1591,8,FALSE)))</f>
        <v>6</v>
      </c>
      <c r="L626" s="52" t="str">
        <f>IF(ISBLANK(VLOOKUP(TRIM(B626),ALL!$B$1:$U$1591,9,FALSE)),"",IF(ISERROR(VLOOKUP(TRIM(B626),ALL!$B$1:$U$1591,9,FALSE))," ",VLOOKUP(TRIM(B626),ALL!$B$1:$U$1591,9,FALSE)))</f>
        <v/>
      </c>
      <c r="M626" s="52">
        <f>IF(ISBLANK(VLOOKUP(TRIM(B626),ALL!$B$1:$U$1591,10,FALSE)),"",IF(ISERROR(VLOOKUP(TRIM(B626),ALL!$B$1:$U$1591,10,FALSE))," ",VLOOKUP(TRIM(B626),ALL!$B$1:$U$1591,10,FALSE)))</f>
        <v>7</v>
      </c>
      <c r="N626"/>
      <c r="O626"/>
      <c r="P626"/>
      <c r="Q626"/>
      <c r="R626"/>
      <c r="S626"/>
      <c r="AA626"/>
      <c r="AB626"/>
    </row>
    <row r="627" spans="1:28" ht="15">
      <c r="A627" s="52"/>
      <c r="B627" s="418"/>
      <c r="C627" s="11"/>
      <c r="D627" s="85"/>
      <c r="E627" s="86"/>
      <c r="F627" s="52"/>
      <c r="G627" s="52"/>
      <c r="H627" s="52"/>
      <c r="I627" s="52"/>
      <c r="J627" s="52"/>
      <c r="K627" s="52"/>
      <c r="L627" s="52"/>
      <c r="M627" s="52"/>
      <c r="N627"/>
      <c r="O627"/>
      <c r="P627"/>
      <c r="Q627"/>
      <c r="R627"/>
      <c r="S627"/>
      <c r="AA627"/>
      <c r="AB627"/>
    </row>
    <row r="628" spans="1:28">
      <c r="A628" s="52" t="str">
        <f>IF(ISERROR(VLOOKUP(TRIM(B628),ALL!$B$1:$T$1591,3,FALSE)),"(unc)",VLOOKUP(TRIM(B628),ALL!$B$1:$T$1591,3,FALSE))</f>
        <v>WR PR</v>
      </c>
      <c r="B628" s="215" t="s">
        <v>4643</v>
      </c>
      <c r="C628" s="11" t="s">
        <v>6451</v>
      </c>
      <c r="D628" s="85">
        <f>VLOOKUP(TRIM(B628),BirthdateDraft!$B$1:$O$5859,2,FALSE)</f>
        <v>33936</v>
      </c>
      <c r="E628" s="86" t="str">
        <f>VLOOKUP(TRIM(B628),BirthdateDraft!$B$1:$O$9859,3,FALSE)</f>
        <v>14/2</v>
      </c>
      <c r="F628" s="52" t="str">
        <f>IF(ISERROR(VLOOKUP(TRIM(B628),ALL!$B$1:$T$1591,2,FALSE)),"",IF(ISERROR(VLOOKUP(TRIM(B628),ALL!$B$1:$T$1591,2,FALSE))," ",VLOOKUP(TRIM(B628),ALL!$B$1:$T$1591,2,FALSE)))</f>
        <v>CLA</v>
      </c>
      <c r="G628" s="52" t="str">
        <f>IF(ISBLANK(VLOOKUP(TRIM(B628),ALL!$B$1:$U$1591,4,FALSE)),"",IF(ISERROR(VLOOKUP(TRIM(B628),ALL!$B$1:$U$1591,4,FALSE))," ",VLOOKUP(TRIM(B628),ALL!$B$1:$U$1591,4,FALSE)))</f>
        <v/>
      </c>
      <c r="H628" s="52" t="str">
        <f>IF(ISBLANK(VLOOKUP(TRIM(B628),ALL!$B$1:$U$1591,5,FALSE)),"",IF(ISERROR(VLOOKUP(TRIM(B628),ALL!$B$1:$U$1591,5,FALSE))," ",VLOOKUP(TRIM(B628),ALL!$B$1:$U$1591,5,FALSE)))</f>
        <v/>
      </c>
      <c r="I628" s="52" t="str">
        <f>IF(ISBLANK(VLOOKUP(TRIM(B628),ALL!$B$1:$U$1591,6,FALSE)),"",IF(ISERROR(VLOOKUP(TRIM(B628),ALL!$B$1:$U$1591,6,FALSE))," ", VLOOKUP(TRIM(B628),ALL!$B$1:$U$1591,6,FALSE)))</f>
        <v/>
      </c>
      <c r="J628" s="52" t="str">
        <f>IF(ISBLANK(VLOOKUP(TRIM(B628),ALL!$B$1:$U$1591,7,FALSE)),"",IF(ISERROR(VLOOKUP(TRIM(B628),ALL!$B$1:$U$1591,7,FALSE))," ",VLOOKUP(TRIM(B628),ALL!$B$1:$U$1591,7,FALSE)))</f>
        <v/>
      </c>
      <c r="K628" s="52" t="str">
        <f>IF(ISBLANK(VLOOKUP(TRIM(B628),ALL!$B$1:$U$1591,8,FALSE)),"",IF(ISERROR(VLOOKUP(TRIM(B628),ALL!$B$1:$U$1591,8,FALSE))," ",VLOOKUP(TRIM(B628),ALL!$B$1:$U$1591,8,FALSE)))</f>
        <v/>
      </c>
      <c r="L628" s="52" t="str">
        <f>IF(ISBLANK(VLOOKUP(TRIM(B628),ALL!$B$1:$U$1591,9,FALSE)),"",IF(ISERROR(VLOOKUP(TRIM(B628),ALL!$B$1:$U$1591,9,FALSE))," ",VLOOKUP(TRIM(B628),ALL!$B$1:$U$1591,9,FALSE)))</f>
        <v/>
      </c>
      <c r="M628" s="52" t="str">
        <f>IF(ISBLANK(VLOOKUP(TRIM(B628),ALL!$B$1:$U$1591,10,FALSE)),"",IF(ISERROR(VLOOKUP(TRIM(B628),ALL!$B$1:$U$1591,10,FALSE))," ",VLOOKUP(TRIM(B628),ALL!$B$1:$U$1591,10,FALSE)))</f>
        <v/>
      </c>
      <c r="N628"/>
      <c r="O628"/>
      <c r="P628"/>
      <c r="Q628"/>
      <c r="R628"/>
      <c r="S628"/>
      <c r="AA628"/>
      <c r="AB628"/>
    </row>
    <row r="629" spans="1:28">
      <c r="A629" s="52" t="str">
        <f>IF(ISERROR(VLOOKUP(TRIM(B629),ALL!$B$1:$T$1591,3,FALSE)),"(unc)",VLOOKUP(TRIM(B629),ALL!$B$1:$T$1591,3,FALSE))</f>
        <v>WR KOR</v>
      </c>
      <c r="B629" s="215" t="s">
        <v>6930</v>
      </c>
      <c r="C629" s="11" t="s">
        <v>6451</v>
      </c>
      <c r="D629" s="85">
        <f>VLOOKUP(TRIM(B629),BirthdateDraft!$B$1:$O$5859,2,FALSE)</f>
        <v>34686</v>
      </c>
      <c r="E629" s="86" t="str">
        <f>VLOOKUP(TRIM(B629),BirthdateDraft!$B$1:$O$9859,3,FALSE)</f>
        <v>17/FA</v>
      </c>
      <c r="F629" s="52" t="str">
        <f>IF(ISERROR(VLOOKUP(TRIM(B629),ALL!$B$1:$T$1591,2,FALSE)),"",IF(ISERROR(VLOOKUP(TRIM(B629),ALL!$B$1:$T$1591,2,FALSE))," ",VLOOKUP(TRIM(B629),ALL!$B$1:$T$1591,2,FALSE)))</f>
        <v>INA</v>
      </c>
      <c r="G629" s="52" t="str">
        <f>IF(ISBLANK(VLOOKUP(TRIM(B629),ALL!$B$1:$U$1591,4,FALSE)),"",IF(ISERROR(VLOOKUP(TRIM(B629),ALL!$B$1:$U$1591,4,FALSE))," ",VLOOKUP(TRIM(B629),ALL!$B$1:$U$1591,4,FALSE)))</f>
        <v/>
      </c>
      <c r="H629" s="52" t="str">
        <f>IF(ISBLANK(VLOOKUP(TRIM(B629),ALL!$B$1:$U$1591,5,FALSE)),"",IF(ISERROR(VLOOKUP(TRIM(B629),ALL!$B$1:$U$1591,5,FALSE))," ",VLOOKUP(TRIM(B629),ALL!$B$1:$U$1591,5,FALSE)))</f>
        <v/>
      </c>
      <c r="I629" s="52" t="str">
        <f>IF(ISBLANK(VLOOKUP(TRIM(B629),ALL!$B$1:$U$1591,6,FALSE)),"",IF(ISERROR(VLOOKUP(TRIM(B629),ALL!$B$1:$U$1591,6,FALSE))," ", VLOOKUP(TRIM(B629),ALL!$B$1:$U$1591,6,FALSE)))</f>
        <v/>
      </c>
      <c r="J629" s="52" t="str">
        <f>IF(ISBLANK(VLOOKUP(TRIM(B629),ALL!$B$1:$U$1591,7,FALSE)),"",IF(ISERROR(VLOOKUP(TRIM(B629),ALL!$B$1:$U$1591,7,FALSE))," ",VLOOKUP(TRIM(B629),ALL!$B$1:$U$1591,7,FALSE)))</f>
        <v/>
      </c>
      <c r="K629" s="52" t="str">
        <f>IF(ISBLANK(VLOOKUP(TRIM(B629),ALL!$B$1:$U$1591,8,FALSE)),"",IF(ISERROR(VLOOKUP(TRIM(B629),ALL!$B$1:$U$1591,8,FALSE))," ",VLOOKUP(TRIM(B629),ALL!$B$1:$U$1591,8,FALSE)))</f>
        <v/>
      </c>
      <c r="L629" s="52" t="str">
        <f>IF(ISBLANK(VLOOKUP(TRIM(B629),ALL!$B$1:$U$1591,9,FALSE)),"",IF(ISERROR(VLOOKUP(TRIM(B629),ALL!$B$1:$U$1591,9,FALSE))," ",VLOOKUP(TRIM(B629),ALL!$B$1:$U$1591,9,FALSE)))</f>
        <v/>
      </c>
      <c r="M629" s="52" t="str">
        <f>IF(ISBLANK(VLOOKUP(TRIM(B629),ALL!$B$1:$U$1591,10,FALSE)),"",IF(ISERROR(VLOOKUP(TRIM(B629),ALL!$B$1:$U$1591,10,FALSE))," ",VLOOKUP(TRIM(B629),ALL!$B$1:$U$1591,10,FALSE)))</f>
        <v/>
      </c>
      <c r="N629"/>
      <c r="O629"/>
      <c r="P629"/>
      <c r="Q629"/>
      <c r="R629"/>
      <c r="S629"/>
      <c r="AA629"/>
      <c r="AB629"/>
    </row>
    <row r="630" spans="1:28">
      <c r="A630" s="52" t="str">
        <f>IF(ISERROR(VLOOKUP(TRIM(B630),ALL!$B$1:$T$1591,3,FALSE)),"(unc)",VLOOKUP(TRIM(B630),ALL!$B$1:$T$1591,3,FALSE))</f>
        <v>WR</v>
      </c>
      <c r="B630" s="215" t="s">
        <v>5292</v>
      </c>
      <c r="C630" s="11" t="s">
        <v>6451</v>
      </c>
      <c r="D630" s="85">
        <f>VLOOKUP(TRIM(B630),BirthdateDraft!$B$1:$O$5859,2,FALSE)</f>
        <v>33590</v>
      </c>
      <c r="E630" s="86" t="str">
        <f>VLOOKUP(TRIM(B630),BirthdateDraft!$B$1:$O$9859,3,FALSE)</f>
        <v>15/4</v>
      </c>
      <c r="F630" s="52" t="str">
        <f>IF(ISERROR(VLOOKUP(TRIM(B630),ALL!$B$1:$T$1591,2,FALSE)),"",IF(ISERROR(VLOOKUP(TRIM(B630),ALL!$B$1:$T$1591,2,FALSE))," ",VLOOKUP(TRIM(B630),ALL!$B$1:$T$1591,2,FALSE)))</f>
        <v>ATN</v>
      </c>
      <c r="G630" s="52" t="str">
        <f>IF(ISBLANK(VLOOKUP(TRIM(B630),ALL!$B$1:$U$1591,4,FALSE)),"",IF(ISERROR(VLOOKUP(TRIM(B630),ALL!$B$1:$U$1591,4,FALSE))," ",VLOOKUP(TRIM(B630),ALL!$B$1:$U$1591,4,FALSE)))</f>
        <v/>
      </c>
      <c r="H630" s="52" t="str">
        <f>IF(ISBLANK(VLOOKUP(TRIM(B630),ALL!$B$1:$U$1591,5,FALSE)),"",IF(ISERROR(VLOOKUP(TRIM(B630),ALL!$B$1:$U$1591,5,FALSE))," ",VLOOKUP(TRIM(B630),ALL!$B$1:$U$1591,5,FALSE)))</f>
        <v/>
      </c>
      <c r="I630" s="52" t="str">
        <f>IF(ISBLANK(VLOOKUP(TRIM(B630),ALL!$B$1:$U$1591,6,FALSE)),"",IF(ISERROR(VLOOKUP(TRIM(B630),ALL!$B$1:$U$1591,6,FALSE))," ", VLOOKUP(TRIM(B630),ALL!$B$1:$U$1591,6,FALSE)))</f>
        <v/>
      </c>
      <c r="J630" s="52" t="str">
        <f>IF(ISBLANK(VLOOKUP(TRIM(B630),ALL!$B$1:$U$1591,7,FALSE)),"",IF(ISERROR(VLOOKUP(TRIM(B630),ALL!$B$1:$U$1591,7,FALSE))," ",VLOOKUP(TRIM(B630),ALL!$B$1:$U$1591,7,FALSE)))</f>
        <v/>
      </c>
      <c r="K630" s="52" t="str">
        <f>IF(ISBLANK(VLOOKUP(TRIM(B630),ALL!$B$1:$U$1591,8,FALSE)),"",IF(ISERROR(VLOOKUP(TRIM(B630),ALL!$B$1:$U$1591,8,FALSE))," ",VLOOKUP(TRIM(B630),ALL!$B$1:$U$1591,8,FALSE)))</f>
        <v/>
      </c>
      <c r="L630" s="52" t="str">
        <f>IF(ISBLANK(VLOOKUP(TRIM(B630),ALL!$B$1:$U$1591,9,FALSE)),"",IF(ISERROR(VLOOKUP(TRIM(B630),ALL!$B$1:$U$1591,9,FALSE))," ",VLOOKUP(TRIM(B630),ALL!$B$1:$U$1591,9,FALSE)))</f>
        <v/>
      </c>
      <c r="M630" s="52" t="str">
        <f>IF(ISBLANK(VLOOKUP(TRIM(B630),ALL!$B$1:$U$1591,10,FALSE)),"",IF(ISERROR(VLOOKUP(TRIM(B630),ALL!$B$1:$U$1591,10,FALSE))," ",VLOOKUP(TRIM(B630),ALL!$B$1:$U$1591,10,FALSE)))</f>
        <v/>
      </c>
      <c r="N630"/>
      <c r="O630"/>
      <c r="P630"/>
      <c r="Q630"/>
      <c r="R630"/>
      <c r="S630"/>
      <c r="AA630"/>
      <c r="AB630"/>
    </row>
    <row r="631" spans="1:28" ht="15">
      <c r="A631" s="52" t="str">
        <f>IF(ISERROR(VLOOKUP(TRIM(B631),ALL!$B$1:$T$1591,3,FALSE)),"(unc)",VLOOKUP(TRIM(B631),ALL!$B$1:$T$1591,3,FALSE))</f>
        <v>WR</v>
      </c>
      <c r="B631" s="417" t="s">
        <v>7723</v>
      </c>
      <c r="C631" s="11" t="s">
        <v>6451</v>
      </c>
      <c r="D631" s="85">
        <f>VLOOKUP(TRIM(B631),BirthdateDraft!$B$1:$O$5859,2,FALSE)</f>
        <v>35642</v>
      </c>
      <c r="E631" s="86" t="str">
        <f>VLOOKUP(TRIM(B631),BirthdateDraft!$B$1:$O$9859,3,FALSE)</f>
        <v>19/6</v>
      </c>
      <c r="F631" s="52" t="str">
        <f>IF(ISERROR(VLOOKUP(TRIM(B631),ALL!$B$1:$T$1591,2,FALSE)),"",IF(ISERROR(VLOOKUP(TRIM(B631),ALL!$B$1:$T$1591,2,FALSE))," ",VLOOKUP(TRIM(B631),ALL!$B$1:$T$1591,2,FALSE)))</f>
        <v>TBN</v>
      </c>
      <c r="G631" s="52" t="str">
        <f>IF(ISBLANK(VLOOKUP(TRIM(B631),ALL!$B$1:$U$1591,4,FALSE)),"",IF(ISERROR(VLOOKUP(TRIM(B631),ALL!$B$1:$U$1591,4,FALSE))," ",VLOOKUP(TRIM(B631),ALL!$B$1:$U$1591,4,FALSE)))</f>
        <v/>
      </c>
      <c r="H631" s="52" t="str">
        <f>IF(ISBLANK(VLOOKUP(TRIM(B631),ALL!$B$1:$U$1591,5,FALSE)),"",IF(ISERROR(VLOOKUP(TRIM(B631),ALL!$B$1:$U$1591,5,FALSE))," ",VLOOKUP(TRIM(B631),ALL!$B$1:$U$1591,5,FALSE)))</f>
        <v/>
      </c>
      <c r="I631" s="52" t="str">
        <f>IF(ISBLANK(VLOOKUP(TRIM(B631),ALL!$B$1:$U$1591,6,FALSE)),"",IF(ISERROR(VLOOKUP(TRIM(B631),ALL!$B$1:$U$1591,6,FALSE))," ", VLOOKUP(TRIM(B631),ALL!$B$1:$U$1591,6,FALSE)))</f>
        <v/>
      </c>
      <c r="J631" s="52"/>
      <c r="K631" s="52"/>
      <c r="L631" s="52"/>
      <c r="M631" s="52"/>
      <c r="N631"/>
      <c r="O631"/>
      <c r="P631"/>
      <c r="Q631"/>
      <c r="R631"/>
      <c r="S631"/>
      <c r="AA631"/>
      <c r="AB631"/>
    </row>
    <row r="632" spans="1:28">
      <c r="A632" s="52" t="str">
        <f>IF(ISERROR(VLOOKUP(TRIM(B632),ALL!$B$1:$T$1591,3,FALSE)),"(unc)",VLOOKUP(TRIM(B632),ALL!$B$1:$T$1591,3,FALSE))</f>
        <v>BB TE</v>
      </c>
      <c r="B632" s="215" t="s">
        <v>5261</v>
      </c>
      <c r="C632" s="11" t="s">
        <v>6451</v>
      </c>
      <c r="D632" s="85">
        <f>VLOOKUP(TRIM(B632),BirthdateDraft!$B$1:$O$5859,2,FALSE)</f>
        <v>33422</v>
      </c>
      <c r="E632" s="86" t="str">
        <f>VLOOKUP(TRIM(B632),BirthdateDraft!$B$1:$O$9859,3,FALSE)</f>
        <v>14/FA</v>
      </c>
      <c r="F632" s="52" t="str">
        <f>IF(ISERROR(VLOOKUP(TRIM(B632),ALL!$B$1:$T$1591,2,FALSE)),"",IF(ISERROR(VLOOKUP(TRIM(B632),ALL!$B$1:$T$1591,2,FALSE))," ",VLOOKUP(TRIM(B632),ALL!$B$1:$T$1591,2,FALSE)))</f>
        <v>TBN</v>
      </c>
      <c r="G632" s="52" t="str">
        <f>IF(ISBLANK(VLOOKUP(TRIM(B632),ALL!$B$1:$U$1591,4,FALSE)),"",IF(ISERROR(VLOOKUP(TRIM(B632),ALL!$B$1:$U$1591,4,FALSE))," ",VLOOKUP(TRIM(B632),ALL!$B$1:$U$1591,4,FALSE)))</f>
        <v/>
      </c>
      <c r="H632" s="52" t="str">
        <f>IF(ISBLANK(VLOOKUP(TRIM(B632),ALL!$B$1:$U$1591,5,FALSE)),"",IF(ISERROR(VLOOKUP(TRIM(B632),ALL!$B$1:$U$1591,5,FALSE))," ",VLOOKUP(TRIM(B632),ALL!$B$1:$U$1591,5,FALSE)))</f>
        <v/>
      </c>
      <c r="I632" s="52" t="str">
        <f>IF(ISBLANK(VLOOKUP(TRIM(B632),ALL!$B$1:$U$1591,6,FALSE)),"",IF(ISERROR(VLOOKUP(TRIM(B632),ALL!$B$1:$U$1591,6,FALSE))," ", VLOOKUP(TRIM(B632),ALL!$B$1:$U$1591,6,FALSE)))</f>
        <v/>
      </c>
      <c r="J632" s="52" t="str">
        <f>IF(ISBLANK(VLOOKUP(TRIM(B632),ALL!$B$1:$U$1591,7,FALSE)),"",IF(ISERROR(VLOOKUP(TRIM(B632),ALL!$B$1:$U$1591,7,FALSE))," ",VLOOKUP(TRIM(B632),ALL!$B$1:$U$1591,7,FALSE)))</f>
        <v/>
      </c>
      <c r="K632" s="52">
        <f>IF(ISBLANK(VLOOKUP(TRIM(B632),ALL!$B$1:$U$1591,8,FALSE)),"",IF(ISERROR(VLOOKUP(TRIM(B632),ALL!$B$1:$U$1591,8,FALSE))," ",VLOOKUP(TRIM(B632),ALL!$B$1:$U$1591,8,FALSE)))</f>
        <v>0</v>
      </c>
      <c r="L632" s="52" t="str">
        <f>IF(ISBLANK(VLOOKUP(TRIM(B632),ALL!$B$1:$U$1591,9,FALSE)),"",IF(ISERROR(VLOOKUP(TRIM(B632),ALL!$B$1:$U$1591,9,FALSE))," ",VLOOKUP(TRIM(B632),ALL!$B$1:$U$1591,9,FALSE)))</f>
        <v/>
      </c>
      <c r="M632" s="52" t="str">
        <f>IF(ISBLANK(VLOOKUP(TRIM(B632),ALL!$B$1:$U$1591,10,FALSE)),"",IF(ISERROR(VLOOKUP(TRIM(B632),ALL!$B$1:$U$1591,10,FALSE))," ",VLOOKUP(TRIM(B632),ALL!$B$1:$U$1591,10,FALSE)))</f>
        <v/>
      </c>
      <c r="N632"/>
      <c r="O632"/>
      <c r="P632"/>
      <c r="Q632"/>
      <c r="R632"/>
      <c r="S632"/>
      <c r="AA632"/>
      <c r="AB632"/>
    </row>
    <row r="633" spans="1:28" ht="15">
      <c r="A633" s="52" t="str">
        <f>IF(ISERROR(VLOOKUP(TRIM(B633),ALL!$B$1:$T$1591,3,FALSE)),"(unc)",VLOOKUP(TRIM(B633),ALL!$B$1:$T$1591,3,FALSE))</f>
        <v>TE</v>
      </c>
      <c r="B633" s="441" t="s">
        <v>6946</v>
      </c>
      <c r="C633" s="11" t="s">
        <v>6451</v>
      </c>
      <c r="D633" s="85">
        <f>VLOOKUP(TRIM(B633),BirthdateDraft!$B$1:$O$5859,2,FALSE)</f>
        <v>34920</v>
      </c>
      <c r="E633" s="86" t="str">
        <f>VLOOKUP(TRIM(B633),BirthdateDraft!$B$1:$O$9859,3,FALSE)</f>
        <v>18/4</v>
      </c>
      <c r="F633" s="52" t="str">
        <f>IF(ISERROR(VLOOKUP(TRIM(B633),ALL!$B$1:$T$1591,2,FALSE)),"",IF(ISERROR(VLOOKUP(TRIM(B633),ALL!$B$1:$T$1591,2,FALSE))," ",VLOOKUP(TRIM(B633),ALL!$B$1:$T$1591,2,FALSE)))</f>
        <v>MIA</v>
      </c>
      <c r="G633" s="52" t="str">
        <f>IF(ISBLANK(VLOOKUP(TRIM(B633),ALL!$B$1:$U$1591,4,FALSE)),"",IF(ISERROR(VLOOKUP(TRIM(B633),ALL!$B$1:$U$1591,4,FALSE))," ",VLOOKUP(TRIM(B633),ALL!$B$1:$U$1591,4,FALSE)))</f>
        <v/>
      </c>
      <c r="H633" s="52" t="str">
        <f>IF(ISBLANK(VLOOKUP(TRIM(B633),ALL!$B$1:$U$1591,5,FALSE)),"",IF(ISERROR(VLOOKUP(TRIM(B633),ALL!$B$1:$U$1591,5,FALSE))," ",VLOOKUP(TRIM(B633),ALL!$B$1:$U$1591,5,FALSE)))</f>
        <v/>
      </c>
      <c r="I633" s="52" t="str">
        <f>IF(ISBLANK(VLOOKUP(TRIM(B633),ALL!$B$1:$U$1591,6,FALSE)),"",IF(ISERROR(VLOOKUP(TRIM(B633),ALL!$B$1:$U$1591,6,FALSE))," ", VLOOKUP(TRIM(B633),ALL!$B$1:$U$1591,6,FALSE)))</f>
        <v/>
      </c>
      <c r="J633" s="52" t="str">
        <f>IF(ISBLANK(VLOOKUP(TRIM(B633),ALL!$B$1:$U$1591,7,FALSE)),"",IF(ISERROR(VLOOKUP(TRIM(B633),ALL!$B$1:$U$1591,7,FALSE))," ",VLOOKUP(TRIM(B633),ALL!$B$1:$U$1591,7,FALSE)))</f>
        <v/>
      </c>
      <c r="K633" s="52">
        <f>IF(ISBLANK(VLOOKUP(TRIM(B633),ALL!$B$1:$U$1591,8,FALSE)),"",IF(ISERROR(VLOOKUP(TRIM(B633),ALL!$B$1:$U$1591,8,FALSE))," ",VLOOKUP(TRIM(B633),ALL!$B$1:$U$1591,8,FALSE)))</f>
        <v>4</v>
      </c>
      <c r="L633" s="52" t="str">
        <f>IF(ISBLANK(VLOOKUP(TRIM(B633),ALL!$B$1:$U$1591,9,FALSE)),"",IF(ISERROR(VLOOKUP(TRIM(B633),ALL!$B$1:$U$1591,9,FALSE))," ",VLOOKUP(TRIM(B633),ALL!$B$1:$U$1591,9,FALSE)))</f>
        <v/>
      </c>
      <c r="M633" s="52" t="str">
        <f>IF(ISBLANK(VLOOKUP(TRIM(B633),ALL!$B$1:$U$1591,10,FALSE)),"",IF(ISERROR(VLOOKUP(TRIM(B633),ALL!$B$1:$U$1591,10,FALSE))," ",VLOOKUP(TRIM(B633),ALL!$B$1:$U$1591,10,FALSE)))</f>
        <v/>
      </c>
    </row>
    <row r="634" spans="1:28" ht="15">
      <c r="A634" s="52"/>
      <c r="B634" s="418"/>
      <c r="C634" s="11"/>
      <c r="D634" s="85"/>
      <c r="E634" s="86"/>
      <c r="F634" s="52"/>
      <c r="G634" s="52"/>
      <c r="H634" s="52"/>
      <c r="I634" s="52"/>
      <c r="J634" s="52"/>
      <c r="K634" s="52"/>
      <c r="L634" s="52"/>
      <c r="M634" s="52"/>
      <c r="N634"/>
      <c r="O634"/>
      <c r="P634"/>
      <c r="Q634"/>
      <c r="R634"/>
      <c r="S634"/>
      <c r="AA634"/>
      <c r="AB634"/>
    </row>
    <row r="635" spans="1:28">
      <c r="A635" s="52" t="str">
        <f>IF(ISERROR(VLOOKUP(TRIM(B635),ALL!$B$1:$T$1591,3,FALSE)),"(unc)",VLOOKUP(TRIM(B635),ALL!$B$1:$T$1591,3,FALSE))</f>
        <v>ROT @</v>
      </c>
      <c r="B635" s="215" t="s">
        <v>6664</v>
      </c>
      <c r="C635" s="11" t="s">
        <v>6451</v>
      </c>
      <c r="D635" s="85">
        <f>VLOOKUP(TRIM(B635),BirthdateDraft!$B$1:$O$5859,2,FALSE)</f>
        <v>34957</v>
      </c>
      <c r="E635" s="86" t="str">
        <f>VLOOKUP(TRIM(B635),BirthdateDraft!$B$1:$O$9859,3,FALSE)</f>
        <v>18/2</v>
      </c>
      <c r="F635" s="52" t="str">
        <f>IF(ISERROR(VLOOKUP(TRIM(B635),ALL!$B$1:$T$1591,2,FALSE)),"",IF(ISERROR(VLOOKUP(TRIM(B635),ALL!$B$1:$T$1591,2,FALSE))," ",VLOOKUP(TRIM(B635),ALL!$B$1:$T$1591,2,FALSE)))</f>
        <v>MIN</v>
      </c>
      <c r="G635" s="52" t="str">
        <f>IF(ISBLANK(VLOOKUP(TRIM(B635),ALL!$B$1:$U$1591,4,FALSE)),"",IF(ISERROR(VLOOKUP(TRIM(B635),ALL!$B$1:$U$1591,4,FALSE))," ",VLOOKUP(TRIM(B635),ALL!$B$1:$U$1591,4,FALSE)))</f>
        <v/>
      </c>
      <c r="H635" s="52" t="str">
        <f>IF(ISBLANK(VLOOKUP(TRIM(B635),ALL!$B$1:$U$1591,5,FALSE)),"",IF(ISERROR(VLOOKUP(TRIM(B635),ALL!$B$1:$U$1591,5,FALSE))," ",VLOOKUP(TRIM(B635),ALL!$B$1:$U$1591,5,FALSE)))</f>
        <v/>
      </c>
      <c r="I635" s="52" t="str">
        <f>IF(ISBLANK(VLOOKUP(TRIM(B635),ALL!$B$1:$U$1591,6,FALSE)),"",IF(ISERROR(VLOOKUP(TRIM(B635),ALL!$B$1:$U$1591,6,FALSE))," ", VLOOKUP(TRIM(B635),ALL!$B$1:$U$1591,6,FALSE)))</f>
        <v/>
      </c>
      <c r="J635" s="52" t="str">
        <f>IF(ISBLANK(VLOOKUP(TRIM(B635),ALL!$B$1:$U$1591,7,FALSE)),"",IF(ISERROR(VLOOKUP(TRIM(B635),ALL!$B$1:$U$1591,7,FALSE))," ",VLOOKUP(TRIM(B635),ALL!$B$1:$U$1591,7,FALSE)))</f>
        <v/>
      </c>
      <c r="K635" s="52">
        <f>IF(ISBLANK(VLOOKUP(TRIM(B635),ALL!$B$1:$U$1591,8,FALSE)),"",IF(ISERROR(VLOOKUP(TRIM(B635),ALL!$B$1:$U$1591,8,FALSE))," ",VLOOKUP(TRIM(B635),ALL!$B$1:$U$1591,8,FALSE)))</f>
        <v>5</v>
      </c>
      <c r="L635" s="52" t="str">
        <f>IF(ISBLANK(VLOOKUP(TRIM(B635),ALL!$B$1:$U$1591,9,FALSE)),"",IF(ISERROR(VLOOKUP(TRIM(B635),ALL!$B$1:$U$1591,9,FALSE))," ",VLOOKUP(TRIM(B635),ALL!$B$1:$U$1591,9,FALSE)))</f>
        <v/>
      </c>
      <c r="M635" s="52">
        <f>IF(ISBLANK(VLOOKUP(TRIM(B635),ALL!$B$1:$U$1591,10,FALSE)),"",IF(ISERROR(VLOOKUP(TRIM(B635),ALL!$B$1:$U$1591,10,FALSE))," ",VLOOKUP(TRIM(B635),ALL!$B$1:$U$1591,10,FALSE)))</f>
        <v>7</v>
      </c>
      <c r="N635"/>
      <c r="O635"/>
      <c r="P635"/>
      <c r="Q635"/>
      <c r="R635"/>
      <c r="S635"/>
      <c r="AA635"/>
      <c r="AB635"/>
    </row>
    <row r="636" spans="1:28">
      <c r="A636" s="52" t="str">
        <f>IF(ISERROR(VLOOKUP(TRIM(B636),ALL!$B$1:$T$1591,3,FALSE)),"(unc)",VLOOKUP(TRIM(B636),ALL!$B$1:$T$1591,3,FALSE))</f>
        <v>ROT @</v>
      </c>
      <c r="B636" s="215" t="s">
        <v>6675</v>
      </c>
      <c r="C636" s="11" t="s">
        <v>6451</v>
      </c>
      <c r="D636" s="85">
        <f>VLOOKUP(TRIM(B636),BirthdateDraft!$B$1:$O$5859,2,FALSE)</f>
        <v>34346</v>
      </c>
      <c r="E636" s="86" t="str">
        <f>VLOOKUP(TRIM(B636),BirthdateDraft!$B$1:$O$9859,3,FALSE)</f>
        <v>18/1 (9)</v>
      </c>
      <c r="F636" s="52" t="str">
        <f>IF(ISERROR(VLOOKUP(TRIM(B636),ALL!$B$1:$T$1591,2,FALSE)),"",IF(ISERROR(VLOOKUP(TRIM(B636),ALL!$B$1:$T$1591,2,FALSE))," ",VLOOKUP(TRIM(B636),ALL!$B$1:$T$1591,2,FALSE)))</f>
        <v>SFN</v>
      </c>
      <c r="G636" s="52" t="str">
        <f>IF(ISBLANK(VLOOKUP(TRIM(B636),ALL!$B$1:$U$1591,4,FALSE)),"",IF(ISERROR(VLOOKUP(TRIM(B636),ALL!$B$1:$U$1591,4,FALSE))," ",VLOOKUP(TRIM(B636),ALL!$B$1:$U$1591,4,FALSE)))</f>
        <v/>
      </c>
      <c r="H636" s="52" t="str">
        <f>IF(ISBLANK(VLOOKUP(TRIM(B636),ALL!$B$1:$U$1591,5,FALSE)),"",IF(ISERROR(VLOOKUP(TRIM(B636),ALL!$B$1:$U$1591,5,FALSE))," ",VLOOKUP(TRIM(B636),ALL!$B$1:$U$1591,5,FALSE)))</f>
        <v/>
      </c>
      <c r="I636" s="52" t="str">
        <f>IF(ISBLANK(VLOOKUP(TRIM(B636),ALL!$B$1:$U$1591,6,FALSE)),"",IF(ISERROR(VLOOKUP(TRIM(B636),ALL!$B$1:$U$1591,6,FALSE))," ", VLOOKUP(TRIM(B636),ALL!$B$1:$U$1591,6,FALSE)))</f>
        <v/>
      </c>
      <c r="J636" s="52" t="str">
        <f>IF(ISBLANK(VLOOKUP(TRIM(B636),ALL!$B$1:$U$1591,7,FALSE)),"",IF(ISERROR(VLOOKUP(TRIM(B636),ALL!$B$1:$U$1591,7,FALSE))," ",VLOOKUP(TRIM(B636),ALL!$B$1:$U$1591,7,FALSE)))</f>
        <v/>
      </c>
      <c r="K636" s="52">
        <f>IF(ISBLANK(VLOOKUP(TRIM(B636),ALL!$B$1:$U$1591,8,FALSE)),"",IF(ISERROR(VLOOKUP(TRIM(B636),ALL!$B$1:$U$1591,8,FALSE))," ",VLOOKUP(TRIM(B636),ALL!$B$1:$U$1591,8,FALSE)))</f>
        <v>5</v>
      </c>
      <c r="L636" s="52" t="str">
        <f>IF(ISBLANK(VLOOKUP(TRIM(B636),ALL!$B$1:$U$1591,9,FALSE)),"",IF(ISERROR(VLOOKUP(TRIM(B636),ALL!$B$1:$U$1591,9,FALSE))," ",VLOOKUP(TRIM(B636),ALL!$B$1:$U$1591,9,FALSE)))</f>
        <v/>
      </c>
      <c r="M636" s="52">
        <f>IF(ISBLANK(VLOOKUP(TRIM(B636),ALL!$B$1:$U$1591,10,FALSE)),"",IF(ISERROR(VLOOKUP(TRIM(B636),ALL!$B$1:$U$1591,10,FALSE))," ",VLOOKUP(TRIM(B636),ALL!$B$1:$U$1591,10,FALSE)))</f>
        <v>4</v>
      </c>
      <c r="N636"/>
      <c r="O636"/>
      <c r="P636"/>
      <c r="Q636"/>
      <c r="R636"/>
      <c r="S636"/>
      <c r="AA636"/>
      <c r="AB636"/>
    </row>
    <row r="637" spans="1:28">
      <c r="A637" s="52" t="str">
        <f>IF(ISERROR(VLOOKUP(TRIM(B637),ALL!$B$1:$T$1591,3,FALSE)),"(unc)",VLOOKUP(TRIM(B637),ALL!$B$1:$T$1591,3,FALSE))</f>
        <v>LG @</v>
      </c>
      <c r="B637" s="215" t="s">
        <v>4728</v>
      </c>
      <c r="C637" s="11" t="s">
        <v>6451</v>
      </c>
      <c r="D637" s="85">
        <f>VLOOKUP(TRIM(B637),BirthdateDraft!$B$1:$O$5859,2,FALSE)</f>
        <v>33536</v>
      </c>
      <c r="E637" s="86" t="str">
        <f>VLOOKUP(TRIM(B637),BirthdateDraft!$B$1:$O$9859,3,FALSE)</f>
        <v>14/FA</v>
      </c>
      <c r="F637" s="52" t="str">
        <f>IF(ISERROR(VLOOKUP(TRIM(B637),ALL!$B$1:$T$1591,2,FALSE)),"",IF(ISERROR(VLOOKUP(TRIM(B637),ALL!$B$1:$T$1591,2,FALSE))," ",VLOOKUP(TRIM(B637),ALL!$B$1:$T$1591,2,FALSE)))</f>
        <v>JXA</v>
      </c>
      <c r="G637" s="52" t="str">
        <f>IF(ISBLANK(VLOOKUP(TRIM(B637),ALL!$B$1:$U$1591,4,FALSE)),"",IF(ISERROR(VLOOKUP(TRIM(B637),ALL!$B$1:$U$1591,4,FALSE))," ",VLOOKUP(TRIM(B637),ALL!$B$1:$U$1591,4,FALSE)))</f>
        <v/>
      </c>
      <c r="H637" s="52" t="str">
        <f>IF(ISBLANK(VLOOKUP(TRIM(B637),ALL!$B$1:$U$1591,5,FALSE)),"",IF(ISERROR(VLOOKUP(TRIM(B637),ALL!$B$1:$U$1591,5,FALSE))," ",VLOOKUP(TRIM(B637),ALL!$B$1:$U$1591,5,FALSE)))</f>
        <v/>
      </c>
      <c r="I637" s="52" t="str">
        <f>IF(ISBLANK(VLOOKUP(TRIM(B637),ALL!$B$1:$U$1591,6,FALSE)),"",IF(ISERROR(VLOOKUP(TRIM(B637),ALL!$B$1:$U$1591,6,FALSE))," ", VLOOKUP(TRIM(B637),ALL!$B$1:$U$1591,6,FALSE)))</f>
        <v/>
      </c>
      <c r="J637" s="52" t="str">
        <f>IF(ISBLANK(VLOOKUP(TRIM(B637),ALL!$B$1:$U$1591,7,FALSE)),"",IF(ISERROR(VLOOKUP(TRIM(B637),ALL!$B$1:$U$1591,7,FALSE))," ",VLOOKUP(TRIM(B637),ALL!$B$1:$U$1591,7,FALSE)))</f>
        <v/>
      </c>
      <c r="K637" s="52">
        <f>IF(ISBLANK(VLOOKUP(TRIM(B637),ALL!$B$1:$U$1591,8,FALSE)),"",IF(ISERROR(VLOOKUP(TRIM(B637),ALL!$B$1:$U$1591,8,FALSE))," ",VLOOKUP(TRIM(B637),ALL!$B$1:$U$1591,8,FALSE)))</f>
        <v>4</v>
      </c>
      <c r="L637" s="52" t="str">
        <f>IF(ISBLANK(VLOOKUP(TRIM(B637),ALL!$B$1:$U$1591,9,FALSE)),"",IF(ISERROR(VLOOKUP(TRIM(B637),ALL!$B$1:$U$1591,9,FALSE))," ",VLOOKUP(TRIM(B637),ALL!$B$1:$U$1591,9,FALSE)))</f>
        <v/>
      </c>
      <c r="M637" s="52">
        <f>IF(ISBLANK(VLOOKUP(TRIM(B637),ALL!$B$1:$U$1591,10,FALSE)),"",IF(ISERROR(VLOOKUP(TRIM(B637),ALL!$B$1:$U$1591,10,FALSE))," ",VLOOKUP(TRIM(B637),ALL!$B$1:$U$1591,10,FALSE)))</f>
        <v>7</v>
      </c>
      <c r="N637"/>
      <c r="O637"/>
      <c r="P637"/>
      <c r="Q637"/>
      <c r="R637"/>
      <c r="S637"/>
      <c r="AA637"/>
      <c r="AB637"/>
    </row>
    <row r="638" spans="1:28">
      <c r="A638" s="52" t="str">
        <f>IF(ISERROR(VLOOKUP(TRIM(B638),ALL!$B$1:$T$1591,3,FALSE)),"(unc)",VLOOKUP(TRIM(B638),ALL!$B$1:$T$1591,3,FALSE))</f>
        <v>OC @</v>
      </c>
      <c r="B638" s="215" t="s">
        <v>6133</v>
      </c>
      <c r="C638" s="11" t="s">
        <v>6451</v>
      </c>
      <c r="D638" s="85">
        <f>VLOOKUP(TRIM(B638),BirthdateDraft!$B$1:$O$5859,2,FALSE)</f>
        <v>34088</v>
      </c>
      <c r="E638" s="86" t="str">
        <f>VLOOKUP(TRIM(B638),BirthdateDraft!$B$1:$O$9859,3,FALSE)</f>
        <v>16/2</v>
      </c>
      <c r="F638" s="52" t="str">
        <f>IF(ISERROR(VLOOKUP(TRIM(B638),ALL!$B$1:$T$1591,2,FALSE)),"",IF(ISERROR(VLOOKUP(TRIM(B638),ALL!$B$1:$T$1591,2,FALSE))," ",VLOOKUP(TRIM(B638),ALL!$B$1:$T$1591,2,FALSE)))</f>
        <v>HOA</v>
      </c>
      <c r="G638" s="52" t="str">
        <f>IF(ISBLANK(VLOOKUP(TRIM(B638),ALL!$B$1:$U$1591,4,FALSE)),"",IF(ISERROR(VLOOKUP(TRIM(B638),ALL!$B$1:$U$1591,4,FALSE))," ",VLOOKUP(TRIM(B638),ALL!$B$1:$U$1591,4,FALSE)))</f>
        <v/>
      </c>
      <c r="H638" s="52" t="str">
        <f>IF(ISBLANK(VLOOKUP(TRIM(B638),ALL!$B$1:$U$1591,5,FALSE)),"",IF(ISERROR(VLOOKUP(TRIM(B638),ALL!$B$1:$U$1591,5,FALSE))," ",VLOOKUP(TRIM(B638),ALL!$B$1:$U$1591,5,FALSE)))</f>
        <v/>
      </c>
      <c r="I638" s="52" t="str">
        <f>IF(ISBLANK(VLOOKUP(TRIM(B638),ALL!$B$1:$U$1591,6,FALSE)),"",IF(ISERROR(VLOOKUP(TRIM(B638),ALL!$B$1:$U$1591,6,FALSE))," ", VLOOKUP(TRIM(B638),ALL!$B$1:$U$1591,6,FALSE)))</f>
        <v/>
      </c>
      <c r="J638" s="52" t="str">
        <f>IF(ISBLANK(VLOOKUP(TRIM(B638),ALL!$B$1:$U$1591,7,FALSE)),"",IF(ISERROR(VLOOKUP(TRIM(B638),ALL!$B$1:$U$1591,7,FALSE))," ",VLOOKUP(TRIM(B638),ALL!$B$1:$U$1591,7,FALSE)))</f>
        <v/>
      </c>
      <c r="K638" s="52">
        <f>IF(ISBLANK(VLOOKUP(TRIM(B638),ALL!$B$1:$U$1591,8,FALSE)),"",IF(ISERROR(VLOOKUP(TRIM(B638),ALL!$B$1:$U$1591,8,FALSE))," ",VLOOKUP(TRIM(B638),ALL!$B$1:$U$1591,8,FALSE)))</f>
        <v>4</v>
      </c>
      <c r="L638" s="52" t="str">
        <f>IF(ISBLANK(VLOOKUP(TRIM(B638),ALL!$B$1:$U$1591,9,FALSE)),"",IF(ISERROR(VLOOKUP(TRIM(B638),ALL!$B$1:$U$1591,9,FALSE))," ",VLOOKUP(TRIM(B638),ALL!$B$1:$U$1591,9,FALSE)))</f>
        <v/>
      </c>
      <c r="M638" s="52">
        <f>IF(ISBLANK(VLOOKUP(TRIM(B638),ALL!$B$1:$U$1591,10,FALSE)),"",IF(ISERROR(VLOOKUP(TRIM(B638),ALL!$B$1:$U$1591,10,FALSE))," ",VLOOKUP(TRIM(B638),ALL!$B$1:$U$1591,10,FALSE)))</f>
        <v>5</v>
      </c>
      <c r="N638"/>
      <c r="O638"/>
      <c r="P638"/>
      <c r="Q638"/>
      <c r="R638"/>
      <c r="S638"/>
      <c r="AA638"/>
      <c r="AB638"/>
    </row>
    <row r="639" spans="1:28">
      <c r="A639" s="52" t="str">
        <f>IF(ISERROR(VLOOKUP(TRIM(B639),ALL!$B$1:$T$1591,3,FALSE)),"(unc)",VLOOKUP(TRIM(B639),ALL!$B$1:$T$1591,3,FALSE))</f>
        <v>ROT @</v>
      </c>
      <c r="B639" s="215" t="s">
        <v>4594</v>
      </c>
      <c r="C639" s="11" t="s">
        <v>6451</v>
      </c>
      <c r="D639" s="85">
        <f>VLOOKUP(TRIM(B639),BirthdateDraft!$B$1:$O$5859,2,FALSE)</f>
        <v>32609</v>
      </c>
      <c r="E639" s="86" t="str">
        <f>VLOOKUP(TRIM(B639),BirthdateDraft!$B$1:$O$9859,3,FALSE)</f>
        <v>12/FA</v>
      </c>
      <c r="F639" s="52" t="str">
        <f>IF(ISERROR(VLOOKUP(TRIM(B639),ALL!$B$1:$T$1591,2,FALSE)),"",IF(ISERROR(VLOOKUP(TRIM(B639),ALL!$B$1:$T$1591,2,FALSE))," ",VLOOKUP(TRIM(B639),ALL!$B$1:$T$1591,2,FALSE)))</f>
        <v>NYN</v>
      </c>
      <c r="G639" s="52" t="str">
        <f>IF(ISBLANK(VLOOKUP(TRIM(B639),ALL!$B$1:$U$1591,4,FALSE)),"",IF(ISERROR(VLOOKUP(TRIM(B639),ALL!$B$1:$U$1591,4,FALSE))," ",VLOOKUP(TRIM(B639),ALL!$B$1:$U$1591,4,FALSE)))</f>
        <v/>
      </c>
      <c r="H639" s="52" t="str">
        <f>IF(ISBLANK(VLOOKUP(TRIM(B639),ALL!$B$1:$U$1591,5,FALSE)),"",IF(ISERROR(VLOOKUP(TRIM(B639),ALL!$B$1:$U$1591,5,FALSE))," ",VLOOKUP(TRIM(B639),ALL!$B$1:$U$1591,5,FALSE)))</f>
        <v/>
      </c>
      <c r="I639" s="52" t="str">
        <f>IF(ISBLANK(VLOOKUP(TRIM(B639),ALL!$B$1:$U$1591,6,FALSE)),"",IF(ISERROR(VLOOKUP(TRIM(B639),ALL!$B$1:$U$1591,6,FALSE))," ", VLOOKUP(TRIM(B639),ALL!$B$1:$U$1591,6,FALSE)))</f>
        <v/>
      </c>
      <c r="J639" s="52" t="str">
        <f>IF(ISBLANK(VLOOKUP(TRIM(B639),ALL!$B$1:$U$1591,7,FALSE)),"",IF(ISERROR(VLOOKUP(TRIM(B639),ALL!$B$1:$U$1591,7,FALSE))," ",VLOOKUP(TRIM(B639),ALL!$B$1:$U$1591,7,FALSE)))</f>
        <v/>
      </c>
      <c r="K639" s="52">
        <f>IF(ISBLANK(VLOOKUP(TRIM(B639),ALL!$B$1:$U$1591,8,FALSE)),"",IF(ISERROR(VLOOKUP(TRIM(B639),ALL!$B$1:$U$1591,8,FALSE))," ",VLOOKUP(TRIM(B639),ALL!$B$1:$U$1591,8,FALSE)))</f>
        <v>0</v>
      </c>
      <c r="L639" s="52" t="str">
        <f>IF(ISBLANK(VLOOKUP(TRIM(B639),ALL!$B$1:$U$1591,9,FALSE)),"",IF(ISERROR(VLOOKUP(TRIM(B639),ALL!$B$1:$U$1591,9,FALSE))," ",VLOOKUP(TRIM(B639),ALL!$B$1:$U$1591,9,FALSE)))</f>
        <v/>
      </c>
      <c r="M639" s="52">
        <f>IF(ISBLANK(VLOOKUP(TRIM(B639),ALL!$B$1:$U$1591,10,FALSE)),"",IF(ISERROR(VLOOKUP(TRIM(B639),ALL!$B$1:$U$1591,10,FALSE))," ",VLOOKUP(TRIM(B639),ALL!$B$1:$U$1591,10,FALSE)))</f>
        <v>5</v>
      </c>
      <c r="N639"/>
      <c r="O639"/>
      <c r="P639"/>
      <c r="Q639"/>
      <c r="R639"/>
      <c r="S639"/>
      <c r="AA639"/>
      <c r="AB639"/>
    </row>
    <row r="640" spans="1:28">
      <c r="A640" s="52" t="str">
        <f>IF(ISERROR(VLOOKUP(TRIM(B640),ALL!$B$1:$T$1591,3,FALSE)),"(unc)",VLOOKUP(TRIM(B640),ALL!$B$1:$T$1591,3,FALSE))</f>
        <v>G @</v>
      </c>
      <c r="B640" s="215" t="s">
        <v>6646</v>
      </c>
      <c r="C640" s="11" t="s">
        <v>6451</v>
      </c>
      <c r="D640" s="85">
        <f>VLOOKUP(TRIM(B640),BirthdateDraft!$B$1:$O$5859,2,FALSE)</f>
        <v>34947</v>
      </c>
      <c r="E640" s="86" t="str">
        <f>VLOOKUP(TRIM(B640),BirthdateDraft!$B$1:$O$9859,3,FALSE)</f>
        <v>18/2</v>
      </c>
      <c r="F640" s="52" t="str">
        <f>IF(ISERROR(VLOOKUP(TRIM(B640),ALL!$B$1:$T$1591,2,FALSE)),"",IF(ISERROR(VLOOKUP(TRIM(B640),ALL!$B$1:$T$1591,2,FALSE))," ",VLOOKUP(TRIM(B640),ALL!$B$1:$T$1591,2,FALSE)))</f>
        <v>LAN</v>
      </c>
      <c r="G640" s="52" t="str">
        <f>IF(ISBLANK(VLOOKUP(TRIM(B640),ALL!$B$1:$U$1591,4,FALSE)),"",IF(ISERROR(VLOOKUP(TRIM(B640),ALL!$B$1:$U$1591,4,FALSE))," ",VLOOKUP(TRIM(B640),ALL!$B$1:$U$1591,4,FALSE)))</f>
        <v/>
      </c>
      <c r="H640" s="52" t="str">
        <f>IF(ISBLANK(VLOOKUP(TRIM(B640),ALL!$B$1:$U$1591,5,FALSE)),"",IF(ISERROR(VLOOKUP(TRIM(B640),ALL!$B$1:$U$1591,5,FALSE))," ",VLOOKUP(TRIM(B640),ALL!$B$1:$U$1591,5,FALSE)))</f>
        <v/>
      </c>
      <c r="I640" s="52" t="str">
        <f>IF(ISBLANK(VLOOKUP(TRIM(B640),ALL!$B$1:$U$1591,6,FALSE)),"",IF(ISERROR(VLOOKUP(TRIM(B640),ALL!$B$1:$U$1591,6,FALSE))," ", VLOOKUP(TRIM(B640),ALL!$B$1:$U$1591,6,FALSE)))</f>
        <v/>
      </c>
      <c r="J640" s="52" t="str">
        <f>IF(ISBLANK(VLOOKUP(TRIM(B640),ALL!$B$1:$U$1591,7,FALSE)),"",IF(ISERROR(VLOOKUP(TRIM(B640),ALL!$B$1:$U$1591,7,FALSE))," ",VLOOKUP(TRIM(B640),ALL!$B$1:$U$1591,7,FALSE)))</f>
        <v/>
      </c>
      <c r="K640" s="52">
        <f>IF(ISBLANK(VLOOKUP(TRIM(B640),ALL!$B$1:$U$1591,8,FALSE)),"",IF(ISERROR(VLOOKUP(TRIM(B640),ALL!$B$1:$U$1591,8,FALSE))," ",VLOOKUP(TRIM(B640),ALL!$B$1:$U$1591,8,FALSE)))</f>
        <v>0</v>
      </c>
      <c r="L640" s="52" t="str">
        <f>IF(ISBLANK(VLOOKUP(TRIM(B640),ALL!$B$1:$U$1591,9,FALSE)),"",IF(ISERROR(VLOOKUP(TRIM(B640),ALL!$B$1:$U$1591,9,FALSE))," ",VLOOKUP(TRIM(B640),ALL!$B$1:$U$1591,9,FALSE)))</f>
        <v/>
      </c>
      <c r="M640" s="52">
        <f>IF(ISBLANK(VLOOKUP(TRIM(B640),ALL!$B$1:$U$1591,10,FALSE)),"",IF(ISERROR(VLOOKUP(TRIM(B640),ALL!$B$1:$U$1591,10,FALSE))," ",VLOOKUP(TRIM(B640),ALL!$B$1:$U$1591,10,FALSE)))</f>
        <v>3</v>
      </c>
      <c r="N640"/>
      <c r="O640"/>
      <c r="P640"/>
      <c r="Q640"/>
      <c r="R640"/>
      <c r="S640"/>
      <c r="AA640"/>
      <c r="AB640"/>
    </row>
    <row r="641" spans="1:28">
      <c r="A641" s="52" t="str">
        <f>IF(ISERROR(VLOOKUP(TRIM(B641),ALL!$B$1:$T$1591,3,FALSE)),"(unc)",VLOOKUP(TRIM(B641),ALL!$B$1:$T$1591,3,FALSE))</f>
        <v>G @ OC @ TE</v>
      </c>
      <c r="B641" s="215" t="s">
        <v>6636</v>
      </c>
      <c r="C641" s="11" t="s">
        <v>6451</v>
      </c>
      <c r="D641" s="85">
        <f>VLOOKUP(TRIM(B641),BirthdateDraft!$B$1:$O$5859,2,FALSE)</f>
        <v>35152</v>
      </c>
      <c r="E641" s="86" t="str">
        <f>VLOOKUP(TRIM(B641),BirthdateDraft!$B$1:$O$9859,3,FALSE)</f>
        <v>18/3</v>
      </c>
      <c r="F641" s="52" t="str">
        <f>IF(ISERROR(VLOOKUP(TRIM(B641),ALL!$B$1:$T$1591,2,FALSE)),"",IF(ISERROR(VLOOKUP(TRIM(B641),ALL!$B$1:$T$1591,2,FALSE))," ",VLOOKUP(TRIM(B641),ALL!$B$1:$T$1591,2,FALSE)))</f>
        <v>ARN</v>
      </c>
      <c r="G641" s="52" t="str">
        <f>IF(ISBLANK(VLOOKUP(TRIM(B641),ALL!$B$1:$U$1591,4,FALSE)),"",IF(ISERROR(VLOOKUP(TRIM(B641),ALL!$B$1:$U$1591,4,FALSE))," ",VLOOKUP(TRIM(B641),ALL!$B$1:$U$1591,4,FALSE)))</f>
        <v/>
      </c>
      <c r="H641" s="52" t="str">
        <f>IF(ISBLANK(VLOOKUP(TRIM(B641),ALL!$B$1:$U$1591,5,FALSE)),"",IF(ISERROR(VLOOKUP(TRIM(B641),ALL!$B$1:$U$1591,5,FALSE))," ",VLOOKUP(TRIM(B641),ALL!$B$1:$U$1591,5,FALSE)))</f>
        <v/>
      </c>
      <c r="I641" s="52" t="str">
        <f>IF(ISBLANK(VLOOKUP(TRIM(B641),ALL!$B$1:$U$1591,6,FALSE)),"",IF(ISERROR(VLOOKUP(TRIM(B641),ALL!$B$1:$U$1591,6,FALSE))," ", VLOOKUP(TRIM(B641),ALL!$B$1:$U$1591,6,FALSE)))</f>
        <v/>
      </c>
      <c r="J641" s="52" t="str">
        <f>IF(ISBLANK(VLOOKUP(TRIM(B641),ALL!$B$1:$U$1591,7,FALSE)),"",IF(ISERROR(VLOOKUP(TRIM(B641),ALL!$B$1:$U$1591,7,FALSE))," ",VLOOKUP(TRIM(B641),ALL!$B$1:$U$1591,7,FALSE)))</f>
        <v/>
      </c>
      <c r="K641" s="52">
        <f>IF(ISBLANK(VLOOKUP(TRIM(B641),ALL!$B$1:$U$1591,8,FALSE)),"",IF(ISERROR(VLOOKUP(TRIM(B641),ALL!$B$1:$U$1591,8,FALSE))," ",VLOOKUP(TRIM(B641),ALL!$B$1:$U$1591,8,FALSE)))</f>
        <v>0</v>
      </c>
      <c r="L641" s="52">
        <f>IF(ISBLANK(VLOOKUP(TRIM(B641),ALL!$B$1:$U$1591,9,FALSE)),"",IF(ISERROR(VLOOKUP(TRIM(B641),ALL!$B$1:$U$1591,9,FALSE))," ",VLOOKUP(TRIM(B641),ALL!$B$1:$U$1591,9,FALSE)))</f>
        <v>0</v>
      </c>
      <c r="M641" s="52">
        <f>IF(ISBLANK(VLOOKUP(TRIM(B641),ALL!$B$1:$U$1591,10,FALSE)),"",IF(ISERROR(VLOOKUP(TRIM(B641),ALL!$B$1:$U$1591,10,FALSE))," ",VLOOKUP(TRIM(B641),ALL!$B$1:$U$1591,10,FALSE)))</f>
        <v>2</v>
      </c>
      <c r="N641"/>
      <c r="O641"/>
      <c r="P641"/>
      <c r="Q641"/>
      <c r="R641"/>
      <c r="S641"/>
      <c r="AA641"/>
      <c r="AB641"/>
    </row>
    <row r="642" spans="1:28">
      <c r="A642" s="52" t="str">
        <f>IF(ISERROR(VLOOKUP(TRIM(B642),ALL!$B$1:$T$1591,3,FALSE)),"(unc)",VLOOKUP(TRIM(B642),ALL!$B$1:$T$1591,3,FALSE))</f>
        <v>OT @ TE</v>
      </c>
      <c r="B642" s="215" t="s">
        <v>6670</v>
      </c>
      <c r="C642" s="11" t="s">
        <v>6451</v>
      </c>
      <c r="D642" s="85">
        <f>VLOOKUP(TRIM(B642),BirthdateDraft!$B$1:$O$5859,2,FALSE)</f>
        <v>34993</v>
      </c>
      <c r="E642" s="86" t="str">
        <f>VLOOKUP(TRIM(B642),BirthdateDraft!$B$1:$O$9859,3,FALSE)</f>
        <v>18/3</v>
      </c>
      <c r="F642" s="52" t="str">
        <f>IF(ISERROR(VLOOKUP(TRIM(B642),ALL!$B$1:$T$1591,2,FALSE)),"",IF(ISERROR(VLOOKUP(TRIM(B642),ALL!$B$1:$T$1591,2,FALSE))," ",VLOOKUP(TRIM(B642),ALL!$B$1:$T$1591,2,FALSE)))</f>
        <v>OAA</v>
      </c>
      <c r="G642" s="52" t="str">
        <f>IF(ISBLANK(VLOOKUP(TRIM(B642),ALL!$B$1:$U$1591,4,FALSE)),"",IF(ISERROR(VLOOKUP(TRIM(B642),ALL!$B$1:$U$1591,4,FALSE))," ",VLOOKUP(TRIM(B642),ALL!$B$1:$U$1591,4,FALSE)))</f>
        <v/>
      </c>
      <c r="H642" s="52" t="str">
        <f>IF(ISBLANK(VLOOKUP(TRIM(B642),ALL!$B$1:$U$1591,5,FALSE)),"",IF(ISERROR(VLOOKUP(TRIM(B642),ALL!$B$1:$U$1591,5,FALSE))," ",VLOOKUP(TRIM(B642),ALL!$B$1:$U$1591,5,FALSE)))</f>
        <v/>
      </c>
      <c r="I642" s="52" t="str">
        <f>IF(ISBLANK(VLOOKUP(TRIM(B642),ALL!$B$1:$U$1591,6,FALSE)),"",IF(ISERROR(VLOOKUP(TRIM(B642),ALL!$B$1:$U$1591,6,FALSE))," ", VLOOKUP(TRIM(B642),ALL!$B$1:$U$1591,6,FALSE)))</f>
        <v/>
      </c>
      <c r="J642" s="52" t="str">
        <f>IF(ISBLANK(VLOOKUP(TRIM(B642),ALL!$B$1:$U$1591,7,FALSE)),"",IF(ISERROR(VLOOKUP(TRIM(B642),ALL!$B$1:$U$1591,7,FALSE))," ",VLOOKUP(TRIM(B642),ALL!$B$1:$U$1591,7,FALSE)))</f>
        <v/>
      </c>
      <c r="K642" s="52">
        <f>IF(ISBLANK(VLOOKUP(TRIM(B642),ALL!$B$1:$U$1591,8,FALSE)),"",IF(ISERROR(VLOOKUP(TRIM(B642),ALL!$B$1:$U$1591,8,FALSE))," ",VLOOKUP(TRIM(B642),ALL!$B$1:$U$1591,8,FALSE)))</f>
        <v>0</v>
      </c>
      <c r="L642" s="52">
        <f>IF(ISBLANK(VLOOKUP(TRIM(B642),ALL!$B$1:$U$1591,9,FALSE)),"",IF(ISERROR(VLOOKUP(TRIM(B642),ALL!$B$1:$U$1591,9,FALSE))," ",VLOOKUP(TRIM(B642),ALL!$B$1:$U$1591,9,FALSE)))</f>
        <v>4</v>
      </c>
      <c r="M642" s="52">
        <f>IF(ISBLANK(VLOOKUP(TRIM(B642),ALL!$B$1:$U$1591,10,FALSE)),"",IF(ISERROR(VLOOKUP(TRIM(B642),ALL!$B$1:$U$1591,10,FALSE))," ",VLOOKUP(TRIM(B642),ALL!$B$1:$U$1591,10,FALSE)))</f>
        <v>0</v>
      </c>
      <c r="N642"/>
      <c r="O642"/>
      <c r="P642"/>
      <c r="Q642"/>
      <c r="R642"/>
      <c r="S642"/>
      <c r="AA642"/>
      <c r="AB642"/>
    </row>
    <row r="644" spans="1:28">
      <c r="A644" s="52"/>
      <c r="B644" s="215"/>
      <c r="C644" s="11"/>
      <c r="D644" s="85"/>
      <c r="E644" s="86"/>
      <c r="F644" s="52"/>
      <c r="G644" s="52"/>
      <c r="H644" s="52"/>
      <c r="I644" s="52"/>
      <c r="J644" s="52"/>
      <c r="K644" s="52"/>
      <c r="L644" s="52"/>
      <c r="M644" s="52"/>
      <c r="N644"/>
      <c r="O644"/>
      <c r="P644"/>
      <c r="Q644"/>
      <c r="R644"/>
      <c r="S644"/>
      <c r="AA644"/>
      <c r="AB644"/>
    </row>
    <row r="645" spans="1:28">
      <c r="A645" s="52" t="str">
        <f>IF(ISERROR(VLOOKUP(TRIM(B645),ALL!$B$1:$T$1591,3,FALSE)),"(unc)",VLOOKUP(TRIM(B645),ALL!$B$1:$T$1591,3,FALSE))</f>
        <v>NDT $</v>
      </c>
      <c r="B645" s="215" t="s">
        <v>5624</v>
      </c>
      <c r="C645" s="11" t="s">
        <v>6451</v>
      </c>
      <c r="D645" s="85">
        <f>VLOOKUP(TRIM(B645),BirthdateDraft!$B$1:$O$5859,2,FALSE)</f>
        <v>34516</v>
      </c>
      <c r="E645" s="86" t="str">
        <f>VLOOKUP(TRIM(B645),BirthdateDraft!$B$1:$O$9859,3,FALSE)</f>
        <v>16/5</v>
      </c>
      <c r="F645" s="52" t="str">
        <f>IF(ISERROR(VLOOKUP(TRIM(B645),ALL!$B$1:$T$1591,2,FALSE)),"",IF(ISERROR(VLOOKUP(TRIM(B645),ALL!$B$1:$T$1591,2,FALSE))," ",VLOOKUP(TRIM(B645),ALL!$B$1:$T$1591,2,FALSE)))</f>
        <v>HOA</v>
      </c>
      <c r="G645" s="52" t="str">
        <f>IF(ISBLANK(VLOOKUP(TRIM(B645),ALL!$B$1:$U$1591,4,FALSE)),"",IF(ISERROR(VLOOKUP(TRIM(B645),ALL!$B$1:$U$1591,4,FALSE))," ",VLOOKUP(TRIM(B645),ALL!$B$1:$U$1591,4,FALSE)))</f>
        <v>6</v>
      </c>
      <c r="H645" s="52" t="str">
        <f>IF(ISBLANK(VLOOKUP(TRIM(B645),ALL!$B$1:$U$1591,5,FALSE)),"",IF(ISERROR(VLOOKUP(TRIM(B645),ALL!$B$1:$U$1591,5,FALSE))," ",VLOOKUP(TRIM(B645),ALL!$B$1:$U$1591,5,FALSE)))</f>
        <v/>
      </c>
      <c r="I645" s="52">
        <f>IF(ISBLANK(VLOOKUP(TRIM(B645),ALL!$B$1:$U$1591,6,FALSE)),"",IF(ISERROR(VLOOKUP(TRIM(B645),ALL!$B$1:$U$1591,6,FALSE))," ", VLOOKUP(TRIM(B645),ALL!$B$1:$U$1591,6,FALSE)))</f>
        <v>3</v>
      </c>
      <c r="J645" s="52" t="str">
        <f>IF(ISBLANK(VLOOKUP(TRIM(B645),ALL!$B$1:$U$1591,7,FALSE)),"",IF(ISERROR(VLOOKUP(TRIM(B645),ALL!$B$1:$U$1591,7,FALSE))," ",VLOOKUP(TRIM(B645),ALL!$B$1:$U$1591,7,FALSE)))</f>
        <v/>
      </c>
      <c r="K645" s="52" t="str">
        <f>IF(ISBLANK(VLOOKUP(TRIM(B645),ALL!$B$1:$U$1591,8,FALSE)),"",IF(ISERROR(VLOOKUP(TRIM(B645),ALL!$B$1:$U$1591,8,FALSE))," ",VLOOKUP(TRIM(B645),ALL!$B$1:$U$1591,8,FALSE)))</f>
        <v/>
      </c>
      <c r="L645" s="52" t="str">
        <f>IF(ISBLANK(VLOOKUP(TRIM(B645),ALL!$B$1:$U$1591,9,FALSE)),"",IF(ISERROR(VLOOKUP(TRIM(B645),ALL!$B$1:$U$1591,9,FALSE))," ",VLOOKUP(TRIM(B645),ALL!$B$1:$U$1591,9,FALSE)))</f>
        <v/>
      </c>
      <c r="M645" s="52" t="str">
        <f>IF(ISBLANK(VLOOKUP(TRIM(B645),ALL!$B$1:$U$1591,10,FALSE)),"",IF(ISERROR(VLOOKUP(TRIM(B645),ALL!$B$1:$U$1591,10,FALSE))," ",VLOOKUP(TRIM(B645),ALL!$B$1:$U$1591,10,FALSE)))</f>
        <v/>
      </c>
      <c r="N645"/>
      <c r="O645"/>
      <c r="P645"/>
      <c r="Q645"/>
      <c r="R645"/>
      <c r="S645"/>
      <c r="AA645"/>
      <c r="AB645"/>
    </row>
    <row r="646" spans="1:28">
      <c r="A646" s="52" t="str">
        <f>IF(ISERROR(VLOOKUP(TRIM(B646),ALL!$B$1:$T$1591,3,FALSE)),"(unc)",VLOOKUP(TRIM(B646),ALL!$B$1:$T$1591,3,FALSE))</f>
        <v>LE $</v>
      </c>
      <c r="B646" s="215" t="s">
        <v>617</v>
      </c>
      <c r="C646" s="11" t="s">
        <v>6451</v>
      </c>
      <c r="D646" s="85">
        <f>VLOOKUP(TRIM(B646),BirthdateDraft!$B$1:$O$5859,2,FALSE)</f>
        <v>32589</v>
      </c>
      <c r="E646" s="86" t="str">
        <f>VLOOKUP(TRIM(B646),BirthdateDraft!$B$1:$O$9859,3,FALSE)</f>
        <v>11/1 (11)</v>
      </c>
      <c r="F646" s="52" t="str">
        <f>IF(ISERROR(VLOOKUP(TRIM(B646),ALL!$B$1:$T$1591,2,FALSE)),"",IF(ISERROR(VLOOKUP(TRIM(B646),ALL!$B$1:$T$1591,2,FALSE))," ",VLOOKUP(TRIM(B646),ALL!$B$1:$T$1591,2,FALSE)))</f>
        <v>HOA</v>
      </c>
      <c r="G646" s="52" t="str">
        <f>IF(ISBLANK(VLOOKUP(TRIM(B646),ALL!$B$1:$U$1591,4,FALSE)),"",IF(ISERROR(VLOOKUP(TRIM(B646),ALL!$B$1:$U$1591,4,FALSE))," ",VLOOKUP(TRIM(B646),ALL!$B$1:$U$1591,4,FALSE)))</f>
        <v>4</v>
      </c>
      <c r="H646" s="52" t="str">
        <f>IF(ISBLANK(VLOOKUP(TRIM(B646),ALL!$B$1:$U$1591,5,FALSE)),"",IF(ISERROR(VLOOKUP(TRIM(B646),ALL!$B$1:$U$1591,5,FALSE))," ",VLOOKUP(TRIM(B646),ALL!$B$1:$U$1591,5,FALSE)))</f>
        <v/>
      </c>
      <c r="I646" s="52">
        <f>IF(ISBLANK(VLOOKUP(TRIM(B646),ALL!$B$1:$U$1591,6,FALSE)),"",IF(ISERROR(VLOOKUP(TRIM(B646),ALL!$B$1:$U$1591,6,FALSE))," ", VLOOKUP(TRIM(B646),ALL!$B$1:$U$1591,6,FALSE)))</f>
        <v>4</v>
      </c>
      <c r="J646" s="52" t="str">
        <f>IF(ISBLANK(VLOOKUP(TRIM(B646),ALL!$B$1:$U$1591,7,FALSE)),"",IF(ISERROR(VLOOKUP(TRIM(B646),ALL!$B$1:$U$1591,7,FALSE))," ",VLOOKUP(TRIM(B646),ALL!$B$1:$U$1591,7,FALSE)))</f>
        <v/>
      </c>
      <c r="K646" s="52" t="str">
        <f>IF(ISBLANK(VLOOKUP(TRIM(B646),ALL!$B$1:$U$1591,8,FALSE)),"",IF(ISERROR(VLOOKUP(TRIM(B646),ALL!$B$1:$U$1591,8,FALSE))," ",VLOOKUP(TRIM(B646),ALL!$B$1:$U$1591,8,FALSE)))</f>
        <v/>
      </c>
      <c r="L646" s="52" t="str">
        <f>IF(ISBLANK(VLOOKUP(TRIM(B646),ALL!$B$1:$U$1591,9,FALSE)),"",IF(ISERROR(VLOOKUP(TRIM(B646),ALL!$B$1:$U$1591,9,FALSE))," ",VLOOKUP(TRIM(B646),ALL!$B$1:$U$1591,9,FALSE)))</f>
        <v/>
      </c>
      <c r="M646" s="52" t="str">
        <f>IF(ISBLANK(VLOOKUP(TRIM(B646),ALL!$B$1:$U$1591,10,FALSE)),"",IF(ISERROR(VLOOKUP(TRIM(B646),ALL!$B$1:$U$1591,10,FALSE))," ",VLOOKUP(TRIM(B646),ALL!$B$1:$U$1591,10,FALSE)))</f>
        <v/>
      </c>
      <c r="N646"/>
      <c r="O646"/>
      <c r="P646"/>
      <c r="Q646"/>
      <c r="R646"/>
      <c r="S646"/>
      <c r="AA646"/>
      <c r="AB646"/>
    </row>
    <row r="647" spans="1:28">
      <c r="A647" s="52" t="str">
        <f>IF(ISERROR(VLOOKUP(TRIM(B647),ALL!$B$1:$T$1591,3,FALSE)),"(unc)",VLOOKUP(TRIM(B647),ALL!$B$1:$T$1591,3,FALSE))</f>
        <v>LE $</v>
      </c>
      <c r="B647" s="215" t="s">
        <v>6181</v>
      </c>
      <c r="C647" s="11" t="s">
        <v>6451</v>
      </c>
      <c r="D647" s="85">
        <f>VLOOKUP(TRIM(B647),BirthdateDraft!$B$1:$O$9813,2,FALSE)</f>
        <v>34267</v>
      </c>
      <c r="E647" s="86" t="str">
        <f>VLOOKUP(TRIM(B647),BirthdateDraft!$B$1:$O$9813,3,FALSE)</f>
        <v>17/3</v>
      </c>
      <c r="F647" s="52" t="str">
        <f>IF(ISERROR(VLOOKUP(TRIM(B647),ALL!$B$1:$T$1591,2,FALSE)),"",IF(ISERROR(VLOOKUP(TRIM(B647),ALL!$B$1:$T$1591,2,FALSE))," ",VLOOKUP(TRIM(B647),ALL!$B$1:$T$1591,2,FALSE)))</f>
        <v>BAA</v>
      </c>
      <c r="G647" s="52" t="str">
        <f>IF(ISBLANK(VLOOKUP(TRIM(B647),ALL!$B$1:$U$1591,4,FALSE)),"",IF(ISERROR(VLOOKUP(TRIM(B647),ALL!$B$1:$U$1591,4,FALSE))," ",VLOOKUP(TRIM(B647),ALL!$B$1:$U$1591,4,FALSE)))</f>
        <v>4</v>
      </c>
      <c r="H647" s="52" t="str">
        <f>IF(ISBLANK(VLOOKUP(TRIM(B647),ALL!$B$1:$U$1591,5,FALSE)),"",IF(ISERROR(VLOOKUP(TRIM(B647),ALL!$B$1:$U$1591,5,FALSE))," ",VLOOKUP(TRIM(B647),ALL!$B$1:$U$1591,5,FALSE)))</f>
        <v/>
      </c>
      <c r="I647" s="52">
        <f>IF(ISBLANK(VLOOKUP(TRIM(B647),ALL!$B$1:$U$1591,6,FALSE)),"",IF(ISERROR(VLOOKUP(TRIM(B647),ALL!$B$1:$U$1591,6,FALSE))," ", VLOOKUP(TRIM(B647),ALL!$B$1:$U$1591,6,FALSE)))</f>
        <v>2</v>
      </c>
      <c r="J647" s="52" t="str">
        <f>IF(ISBLANK(VLOOKUP(TRIM(B647),ALL!$B$1:$U$1591,7,FALSE)),"",IF(ISERROR(VLOOKUP(TRIM(B647),ALL!$B$1:$U$1591,7,FALSE))," ",VLOOKUP(TRIM(B647),ALL!$B$1:$U$1591,7,FALSE)))</f>
        <v/>
      </c>
      <c r="K647" s="52" t="str">
        <f>IF(ISBLANK(VLOOKUP(TRIM(B647),ALL!$B$1:$U$1591,8,FALSE)),"",IF(ISERROR(VLOOKUP(TRIM(B647),ALL!$B$1:$U$1591,8,FALSE))," ",VLOOKUP(TRIM(B647),ALL!$B$1:$U$1591,8,FALSE)))</f>
        <v/>
      </c>
      <c r="L647" s="52" t="str">
        <f>IF(ISBLANK(VLOOKUP(TRIM(B647),ALL!$B$1:$U$1591,9,FALSE)),"",IF(ISERROR(VLOOKUP(TRIM(B647),ALL!$B$1:$U$1591,9,FALSE))," ",VLOOKUP(TRIM(B647),ALL!$B$1:$U$1591,9,FALSE)))</f>
        <v/>
      </c>
      <c r="M647" s="52" t="str">
        <f>IF(ISBLANK(VLOOKUP(TRIM(B647),ALL!$B$1:$U$1591,10,FALSE)),"",IF(ISERROR(VLOOKUP(TRIM(B647),ALL!$B$1:$U$1591,10,FALSE))," ",VLOOKUP(TRIM(B647),ALL!$B$1:$U$1591,10,FALSE)))</f>
        <v/>
      </c>
      <c r="N647"/>
      <c r="O647"/>
      <c r="P647"/>
      <c r="Q647"/>
      <c r="R647"/>
      <c r="S647"/>
      <c r="AA647"/>
      <c r="AB647"/>
    </row>
    <row r="648" spans="1:28">
      <c r="A648" s="52" t="str">
        <f>IF(ISERROR(VLOOKUP(TRIM(B648),ALL!$B$1:$T$1591,3,FALSE)),"(unc)",VLOOKUP(TRIM(B648),ALL!$B$1:$T$1591,3,FALSE))</f>
        <v>End $</v>
      </c>
      <c r="B648" s="215" t="s">
        <v>6828</v>
      </c>
      <c r="C648" s="11" t="s">
        <v>6451</v>
      </c>
      <c r="D648" s="85">
        <f>VLOOKUP(TRIM(B648),BirthdateDraft!$B$1:$O$5859,2,FALSE)</f>
        <v>35565</v>
      </c>
      <c r="E648" s="86" t="str">
        <f>VLOOKUP(TRIM(B648),BirthdateDraft!$B$1:$O$9859,3,FALSE)</f>
        <v>18/3</v>
      </c>
      <c r="F648" s="52" t="str">
        <f>IF(ISERROR(VLOOKUP(TRIM(B648),ALL!$B$1:$T$1591,2,FALSE)),"",IF(ISERROR(VLOOKUP(TRIM(B648),ALL!$B$1:$T$1591,2,FALSE))," ",VLOOKUP(TRIM(B648),ALL!$B$1:$T$1591,2,FALSE)))</f>
        <v>SEN</v>
      </c>
      <c r="G648" s="52" t="str">
        <f>IF(ISBLANK(VLOOKUP(TRIM(B648),ALL!$B$1:$U$1591,4,FALSE)),"",IF(ISERROR(VLOOKUP(TRIM(B648),ALL!$B$1:$U$1591,4,FALSE))," ",VLOOKUP(TRIM(B648),ALL!$B$1:$U$1591,4,FALSE)))</f>
        <v>0</v>
      </c>
      <c r="H648" s="52" t="str">
        <f>IF(ISBLANK(VLOOKUP(TRIM(B648),ALL!$B$1:$U$1591,5,FALSE)),"",IF(ISERROR(VLOOKUP(TRIM(B648),ALL!$B$1:$U$1591,5,FALSE))," ",VLOOKUP(TRIM(B648),ALL!$B$1:$U$1591,5,FALSE)))</f>
        <v/>
      </c>
      <c r="I648" s="52">
        <f>IF(ISBLANK(VLOOKUP(TRIM(B648),ALL!$B$1:$U$1591,6,FALSE)),"",IF(ISERROR(VLOOKUP(TRIM(B648),ALL!$B$1:$U$1591,6,FALSE))," ", VLOOKUP(TRIM(B648),ALL!$B$1:$U$1591,6,FALSE)))</f>
        <v>5</v>
      </c>
      <c r="J648" s="52"/>
      <c r="K648" s="52"/>
      <c r="L648" s="52" t="str">
        <f>IF(ISBLANK(VLOOKUP(TRIM(B648),ALL!$B$1:$U$1591,9,FALSE)),"",IF(ISERROR(VLOOKUP(TRIM(B648),ALL!$B$1:$U$1591,9,FALSE))," ",VLOOKUP(TRIM(B648),ALL!$B$1:$U$1591,9,FALSE)))</f>
        <v/>
      </c>
      <c r="M648" s="52" t="str">
        <f>IF(ISBLANK(VLOOKUP(TRIM(B648),ALL!$B$1:$U$1591,10,FALSE)),"",IF(ISERROR(VLOOKUP(TRIM(B648),ALL!$B$1:$U$1591,10,FALSE))," ",VLOOKUP(TRIM(B648),ALL!$B$1:$U$1591,10,FALSE)))</f>
        <v/>
      </c>
      <c r="N648"/>
      <c r="O648"/>
      <c r="P648"/>
      <c r="Q648"/>
      <c r="R648"/>
      <c r="S648"/>
      <c r="AA648"/>
      <c r="AB648"/>
    </row>
    <row r="649" spans="1:28">
      <c r="A649" s="52" t="str">
        <f>IF(ISERROR(VLOOKUP(TRIM(B649),ALL!$B$1:$T$1591,3,FALSE)),"(unc)",VLOOKUP(TRIM(B649),ALL!$B$1:$T$1591,3,FALSE))</f>
        <v>DT $</v>
      </c>
      <c r="B649" s="408" t="s">
        <v>7531</v>
      </c>
      <c r="C649" s="11" t="s">
        <v>6451</v>
      </c>
      <c r="D649" s="85">
        <f>VLOOKUP(TRIM(B649),BirthdateDraft!$B$1:$O$5859,2,FALSE)</f>
        <v>35346</v>
      </c>
      <c r="E649" s="86" t="str">
        <f>VLOOKUP(TRIM(B649),BirthdateDraft!$B$1:$O$9859,3,FALSE)</f>
        <v>19/1 (28)</v>
      </c>
      <c r="F649" s="52" t="str">
        <f>IF(ISERROR(VLOOKUP(TRIM(B649),ALL!$B$1:$T$1591,2,FALSE)),"",IF(ISERROR(VLOOKUP(TRIM(B649),ALL!$B$1:$T$1591,2,FALSE))," ",VLOOKUP(TRIM(B649),ALL!$B$1:$T$1591,2,FALSE)))</f>
        <v>LAA</v>
      </c>
      <c r="G649" s="52" t="str">
        <f>IF(ISBLANK(VLOOKUP(TRIM(B649),ALL!$B$1:$U$1591,4,FALSE)),"",IF(ISERROR(VLOOKUP(TRIM(B649),ALL!$B$1:$U$1591,4,FALSE))," ",VLOOKUP(TRIM(B649),ALL!$B$1:$U$1591,4,FALSE)))</f>
        <v>0</v>
      </c>
      <c r="H649" s="52" t="str">
        <f>IF(ISBLANK(VLOOKUP(TRIM(B649),ALL!$B$1:$U$1591,5,FALSE)),"",IF(ISERROR(VLOOKUP(TRIM(B649),ALL!$B$1:$U$1591,5,FALSE))," ",VLOOKUP(TRIM(B649),ALL!$B$1:$U$1591,5,FALSE)))</f>
        <v/>
      </c>
      <c r="I649" s="52">
        <f>IF(ISBLANK(VLOOKUP(TRIM(B649),ALL!$B$1:$U$1591,6,FALSE)),"",IF(ISERROR(VLOOKUP(TRIM(B649),ALL!$B$1:$U$1591,6,FALSE))," ", VLOOKUP(TRIM(B649),ALL!$B$1:$U$1591,6,FALSE)))</f>
        <v>3</v>
      </c>
      <c r="J649" s="52"/>
      <c r="K649" s="52"/>
      <c r="L649" s="52"/>
      <c r="M649" s="52"/>
      <c r="N649"/>
      <c r="O649"/>
      <c r="P649"/>
      <c r="Q649"/>
      <c r="R649"/>
      <c r="S649"/>
      <c r="AA649"/>
      <c r="AB649"/>
    </row>
    <row r="650" spans="1:28">
      <c r="A650" s="52" t="str">
        <f>IF(ISERROR(VLOOKUP(TRIM(B650),ALL!$B$1:$T$1591,3,FALSE)),"(unc)",VLOOKUP(TRIM(B650),ALL!$B$1:$T$1591,3,FALSE))</f>
        <v>RDT $</v>
      </c>
      <c r="B650" s="215" t="s">
        <v>4458</v>
      </c>
      <c r="C650" s="11" t="s">
        <v>6451</v>
      </c>
      <c r="D650" s="85">
        <f>VLOOKUP(TRIM(B650),BirthdateDraft!$B$1:$O$5859,2,FALSE)</f>
        <v>33871</v>
      </c>
      <c r="E650" s="86" t="str">
        <f>VLOOKUP(TRIM(B650),BirthdateDraft!$B$1:$O$9859,3,FALSE)</f>
        <v>14/2</v>
      </c>
      <c r="F650" s="52" t="str">
        <f>IF(ISERROR(VLOOKUP(TRIM(B650),ALL!$B$1:$T$1591,2,FALSE)),"",IF(ISERROR(VLOOKUP(TRIM(B650),ALL!$B$1:$T$1591,2,FALSE))," ",VLOOKUP(TRIM(B650),ALL!$B$1:$T$1591,2,FALSE)))</f>
        <v>PHN</v>
      </c>
      <c r="G650" s="52" t="str">
        <f>IF(ISBLANK(VLOOKUP(TRIM(B650),ALL!$B$1:$U$1591,4,FALSE)),"",IF(ISERROR(VLOOKUP(TRIM(B650),ALL!$B$1:$U$1591,4,FALSE))," ",VLOOKUP(TRIM(B650),ALL!$B$1:$U$1591,4,FALSE)))</f>
        <v>0</v>
      </c>
      <c r="H650" s="52" t="str">
        <f>IF(ISBLANK(VLOOKUP(TRIM(B650),ALL!$B$1:$U$1591,5,FALSE)),"",IF(ISERROR(VLOOKUP(TRIM(B650),ALL!$B$1:$U$1591,5,FALSE))," ",VLOOKUP(TRIM(B650),ALL!$B$1:$U$1591,5,FALSE)))</f>
        <v/>
      </c>
      <c r="I650" s="52">
        <f>IF(ISBLANK(VLOOKUP(TRIM(B650),ALL!$B$1:$U$1591,6,FALSE)),"",IF(ISERROR(VLOOKUP(TRIM(B650),ALL!$B$1:$U$1591,6,FALSE))," ", VLOOKUP(TRIM(B650),ALL!$B$1:$U$1591,6,FALSE)))</f>
        <v>3</v>
      </c>
      <c r="J650" s="52" t="str">
        <f>IF(ISBLANK(VLOOKUP(TRIM(B650),ALL!$B$1:$U$1591,7,FALSE)),"",IF(ISERROR(VLOOKUP(TRIM(B650),ALL!$B$1:$U$1591,7,FALSE))," ",VLOOKUP(TRIM(B650),ALL!$B$1:$U$1591,7,FALSE)))</f>
        <v/>
      </c>
      <c r="K650" s="52" t="str">
        <f>IF(ISBLANK(VLOOKUP(TRIM(B650),ALL!$B$1:$U$1591,8,FALSE)),"",IF(ISERROR(VLOOKUP(TRIM(B650),ALL!$B$1:$U$1591,8,FALSE))," ",VLOOKUP(TRIM(B650),ALL!$B$1:$U$1591,8,FALSE)))</f>
        <v/>
      </c>
      <c r="L650" s="52" t="str">
        <f>IF(ISBLANK(VLOOKUP(TRIM(B650),ALL!$B$1:$U$1591,9,FALSE)),"",IF(ISERROR(VLOOKUP(TRIM(B650),ALL!$B$1:$U$1591,9,FALSE))," ",VLOOKUP(TRIM(B650),ALL!$B$1:$U$1591,9,FALSE)))</f>
        <v/>
      </c>
      <c r="M650" s="52" t="str">
        <f>IF(ISBLANK(VLOOKUP(TRIM(B650),ALL!$B$1:$U$1591,10,FALSE)),"",IF(ISERROR(VLOOKUP(TRIM(B650),ALL!$B$1:$U$1591,10,FALSE))," ",VLOOKUP(TRIM(B650),ALL!$B$1:$U$1591,10,FALSE)))</f>
        <v/>
      </c>
      <c r="N650"/>
      <c r="O650"/>
      <c r="P650"/>
      <c r="Q650"/>
      <c r="R650"/>
      <c r="S650"/>
      <c r="AA650"/>
      <c r="AB650"/>
    </row>
    <row r="651" spans="1:28">
      <c r="A651" s="52" t="str">
        <f>IF(ISERROR(VLOOKUP(TRIM(B651),ALL!$B$1:$T$1591,3,FALSE)),"(unc)",VLOOKUP(TRIM(B651),ALL!$B$1:$T$1591,3,FALSE))</f>
        <v>End $</v>
      </c>
      <c r="B651" s="408" t="s">
        <v>7511</v>
      </c>
      <c r="C651" s="11" t="s">
        <v>6451</v>
      </c>
      <c r="D651" s="85">
        <f>VLOOKUP(TRIM(B651),BirthdateDraft!$B$1:$O$5859,2,FALSE)</f>
        <v>35662</v>
      </c>
      <c r="E651" s="86" t="str">
        <f>VLOOKUP(TRIM(B651),BirthdateDraft!$B$1:$O$9859,3,FALSE)</f>
        <v>19/5</v>
      </c>
      <c r="F651" s="52" t="str">
        <f>IF(ISERROR(VLOOKUP(TRIM(B651),ALL!$B$1:$T$1591,2,FALSE)),"",IF(ISERROR(VLOOKUP(TRIM(B651),ALL!$B$1:$T$1591,2,FALSE))," ",VLOOKUP(TRIM(B651),ALL!$B$1:$T$1591,2,FALSE)))</f>
        <v>HOA</v>
      </c>
      <c r="G651" s="52" t="str">
        <f>IF(ISBLANK(VLOOKUP(TRIM(B651),ALL!$B$1:$U$1591,4,FALSE)),"",IF(ISERROR(VLOOKUP(TRIM(B651),ALL!$B$1:$U$1591,4,FALSE))," ",VLOOKUP(TRIM(B651),ALL!$B$1:$U$1591,4,FALSE)))</f>
        <v>0</v>
      </c>
      <c r="H651" s="52" t="str">
        <f>IF(ISBLANK(VLOOKUP(TRIM(B651),ALL!$B$1:$U$1591,5,FALSE)),"",IF(ISERROR(VLOOKUP(TRIM(B651),ALL!$B$1:$U$1591,5,FALSE))," ",VLOOKUP(TRIM(B651),ALL!$B$1:$U$1591,5,FALSE)))</f>
        <v/>
      </c>
      <c r="I651" s="52">
        <f>IF(ISBLANK(VLOOKUP(TRIM(B651),ALL!$B$1:$U$1591,6,FALSE)),"",IF(ISERROR(VLOOKUP(TRIM(B651),ALL!$B$1:$U$1591,6,FALSE))," ", VLOOKUP(TRIM(B651),ALL!$B$1:$U$1591,6,FALSE)))</f>
        <v>3</v>
      </c>
      <c r="J651" s="52"/>
      <c r="K651" s="52"/>
      <c r="L651" s="52"/>
      <c r="M651" s="52"/>
      <c r="N651"/>
      <c r="O651"/>
      <c r="P651"/>
      <c r="Q651"/>
      <c r="R651"/>
      <c r="S651"/>
      <c r="AA651"/>
      <c r="AB651"/>
    </row>
    <row r="652" spans="1:28">
      <c r="A652" s="52" t="str">
        <f>IF(ISERROR(VLOOKUP(TRIM(B652),ALL!$B$1:$T$1591,3,FALSE)),"(unc)",VLOOKUP(TRIM(B652),ALL!$B$1:$T$1591,3,FALSE))</f>
        <v>(unc)</v>
      </c>
      <c r="B652" s="215" t="s">
        <v>4008</v>
      </c>
      <c r="C652" s="11" t="s">
        <v>6451</v>
      </c>
      <c r="D652" s="85">
        <f>VLOOKUP(TRIM(B652),BirthdateDraft!$B$1:$O$5859,2,FALSE)</f>
        <v>32828</v>
      </c>
      <c r="E652" s="86" t="str">
        <f>VLOOKUP(TRIM(B652),BirthdateDraft!$B$1:$O$9859,3,FALSE)</f>
        <v>12/3</v>
      </c>
      <c r="F652" s="52" t="str">
        <f>IF(ISERROR(VLOOKUP(TRIM(B652),ALL!$B$1:$T$1591,2,FALSE)),"",IF(ISERROR(VLOOKUP(TRIM(B652),ALL!$B$1:$T$1591,2,FALSE))," ",VLOOKUP(TRIM(B652),ALL!$B$1:$T$1591,2,FALSE)))</f>
        <v/>
      </c>
      <c r="G652" s="52" t="str">
        <f>IF(ISBLANK(VLOOKUP(TRIM(B652),ALL!$B$1:$U$1591,4,FALSE)),"",IF(ISERROR(VLOOKUP(TRIM(B652),ALL!$B$1:$U$1591,4,FALSE))," ",VLOOKUP(TRIM(B652),ALL!$B$1:$U$1591,4,FALSE)))</f>
        <v xml:space="preserve"> </v>
      </c>
      <c r="H652" s="52" t="str">
        <f>IF(ISBLANK(VLOOKUP(TRIM(B652),ALL!$B$1:$U$1591,5,FALSE)),"",IF(ISERROR(VLOOKUP(TRIM(B652),ALL!$B$1:$U$1591,5,FALSE))," ",VLOOKUP(TRIM(B652),ALL!$B$1:$U$1591,5,FALSE)))</f>
        <v xml:space="preserve"> </v>
      </c>
      <c r="I652" s="52" t="str">
        <f>IF(ISBLANK(VLOOKUP(TRIM(B652),ALL!$B$1:$U$1591,6,FALSE)),"",IF(ISERROR(VLOOKUP(TRIM(B652),ALL!$B$1:$U$1591,6,FALSE))," ", VLOOKUP(TRIM(B652),ALL!$B$1:$U$1591,6,FALSE)))</f>
        <v xml:space="preserve"> </v>
      </c>
      <c r="J652" s="52" t="str">
        <f>IF(ISBLANK(VLOOKUP(TRIM(B652),ALL!$B$1:$U$1591,7,FALSE)),"",IF(ISERROR(VLOOKUP(TRIM(B652),ALL!$B$1:$U$1591,7,FALSE))," ",VLOOKUP(TRIM(B652),ALL!$B$1:$U$1591,7,FALSE)))</f>
        <v xml:space="preserve"> </v>
      </c>
      <c r="K652" s="52" t="str">
        <f>IF(ISBLANK(VLOOKUP(TRIM(B652),ALL!$B$1:$U$1591,8,FALSE)),"",IF(ISERROR(VLOOKUP(TRIM(B652),ALL!$B$1:$U$1591,8,FALSE))," ",VLOOKUP(TRIM(B652),ALL!$B$1:$U$1591,8,FALSE)))</f>
        <v xml:space="preserve"> </v>
      </c>
      <c r="L652" s="52" t="str">
        <f>IF(ISBLANK(VLOOKUP(TRIM(B652),ALL!$B$1:$U$1591,9,FALSE)),"",IF(ISERROR(VLOOKUP(TRIM(B652),ALL!$B$1:$U$1591,9,FALSE))," ",VLOOKUP(TRIM(B652),ALL!$B$1:$U$1591,9,FALSE)))</f>
        <v xml:space="preserve"> </v>
      </c>
      <c r="M652" s="52" t="str">
        <f>IF(ISBLANK(VLOOKUP(TRIM(B652),ALL!$B$1:$U$1591,10,FALSE)),"",IF(ISERROR(VLOOKUP(TRIM(B652),ALL!$B$1:$U$1591,10,FALSE))," ",VLOOKUP(TRIM(B652),ALL!$B$1:$U$1591,10,FALSE)))</f>
        <v xml:space="preserve"> </v>
      </c>
      <c r="N652"/>
      <c r="O652"/>
      <c r="P652"/>
      <c r="Q652"/>
      <c r="R652"/>
      <c r="S652"/>
      <c r="AA652"/>
      <c r="AB652"/>
    </row>
    <row r="653" spans="1:28">
      <c r="A653" s="52" t="str">
        <f>IF(ISERROR(VLOOKUP(TRIM(B653),ALL!$B$1:$T$1591,3,FALSE)),"(unc)",VLOOKUP(TRIM(B653),ALL!$B$1:$T$1591,3,FALSE))</f>
        <v>(unc)</v>
      </c>
      <c r="B653" s="215" t="s">
        <v>4144</v>
      </c>
      <c r="C653" s="11" t="s">
        <v>6451</v>
      </c>
      <c r="D653" s="85">
        <f>VLOOKUP(TRIM(B653),BirthdateDraft!$B$1:$O$5859,2,FALSE)</f>
        <v>32541</v>
      </c>
      <c r="E653" s="86" t="str">
        <f>VLOOKUP(TRIM(B653),BirthdateDraft!$B$1:$O$9859,3,FALSE)</f>
        <v>13/2</v>
      </c>
      <c r="F653" s="52" t="str">
        <f>IF(ISERROR(VLOOKUP(TRIM(B653),ALL!$B$1:$T$1591,2,FALSE)),"",IF(ISERROR(VLOOKUP(TRIM(B653),ALL!$B$1:$T$1591,2,FALSE))," ",VLOOKUP(TRIM(B653),ALL!$B$1:$T$1591,2,FALSE)))</f>
        <v/>
      </c>
      <c r="G653" s="52" t="str">
        <f>IF(ISBLANK(VLOOKUP(TRIM(B653),ALL!$B$1:$U$1591,4,FALSE)),"",IF(ISERROR(VLOOKUP(TRIM(B653),ALL!$B$1:$U$1591,4,FALSE))," ",VLOOKUP(TRIM(B653),ALL!$B$1:$U$1591,4,FALSE)))</f>
        <v xml:space="preserve"> </v>
      </c>
      <c r="H653" s="52" t="str">
        <f>IF(ISBLANK(VLOOKUP(TRIM(B653),ALL!$B$1:$U$1591,5,FALSE)),"",IF(ISERROR(VLOOKUP(TRIM(B653),ALL!$B$1:$U$1591,5,FALSE))," ",VLOOKUP(TRIM(B653),ALL!$B$1:$U$1591,5,FALSE)))</f>
        <v xml:space="preserve"> </v>
      </c>
      <c r="I653" s="52" t="str">
        <f>IF(ISBLANK(VLOOKUP(TRIM(B653),ALL!$B$1:$U$1591,6,FALSE)),"",IF(ISERROR(VLOOKUP(TRIM(B653),ALL!$B$1:$U$1591,6,FALSE))," ", VLOOKUP(TRIM(B653),ALL!$B$1:$U$1591,6,FALSE)))</f>
        <v xml:space="preserve"> </v>
      </c>
      <c r="J653" s="52" t="str">
        <f>IF(ISBLANK(VLOOKUP(TRIM(B653),ALL!$B$1:$U$1591,7,FALSE)),"",IF(ISERROR(VLOOKUP(TRIM(B653),ALL!$B$1:$U$1591,7,FALSE))," ",VLOOKUP(TRIM(B653),ALL!$B$1:$U$1591,7,FALSE)))</f>
        <v xml:space="preserve"> </v>
      </c>
      <c r="K653" s="52" t="str">
        <f>IF(ISBLANK(VLOOKUP(TRIM(B653),ALL!$B$1:$U$1591,8,FALSE)),"",IF(ISERROR(VLOOKUP(TRIM(B653),ALL!$B$1:$U$1591,8,FALSE))," ",VLOOKUP(TRIM(B653),ALL!$B$1:$U$1591,8,FALSE)))</f>
        <v xml:space="preserve"> </v>
      </c>
      <c r="L653" s="52" t="str">
        <f>IF(ISBLANK(VLOOKUP(TRIM(B653),ALL!$B$1:$U$1591,9,FALSE)),"",IF(ISERROR(VLOOKUP(TRIM(B653),ALL!$B$1:$U$1591,9,FALSE))," ",VLOOKUP(TRIM(B653),ALL!$B$1:$U$1591,9,FALSE)))</f>
        <v xml:space="preserve"> </v>
      </c>
      <c r="M653" s="52" t="str">
        <f>IF(ISBLANK(VLOOKUP(TRIM(B653),ALL!$B$1:$U$1591,10,FALSE)),"",IF(ISERROR(VLOOKUP(TRIM(B653),ALL!$B$1:$U$1591,10,FALSE))," ",VLOOKUP(TRIM(B653),ALL!$B$1:$U$1591,10,FALSE)))</f>
        <v xml:space="preserve"> </v>
      </c>
      <c r="N653"/>
      <c r="O653"/>
      <c r="P653"/>
      <c r="Q653"/>
      <c r="R653"/>
      <c r="S653"/>
      <c r="AA653"/>
      <c r="AB653"/>
    </row>
    <row r="654" spans="1:28">
      <c r="A654" s="52"/>
      <c r="B654" s="408"/>
      <c r="C654" s="11"/>
      <c r="D654" s="85"/>
      <c r="E654" s="86"/>
      <c r="F654" s="52"/>
      <c r="G654" s="52"/>
      <c r="H654" s="52"/>
      <c r="I654" s="52"/>
      <c r="J654" s="52"/>
      <c r="K654" s="52"/>
      <c r="L654" s="52"/>
      <c r="M654" s="52"/>
      <c r="N654"/>
      <c r="O654"/>
      <c r="P654"/>
      <c r="Q654"/>
      <c r="R654"/>
      <c r="S654"/>
      <c r="AA654"/>
      <c r="AB654"/>
    </row>
    <row r="655" spans="1:28">
      <c r="A655" s="52" t="str">
        <f>IF(ISERROR(VLOOKUP(TRIM(B655),ALL!$B$1:$T$1591,3,FALSE)),"(unc)",VLOOKUP(TRIM(B655),ALL!$B$1:$T$1591,3,FALSE))</f>
        <v>LLB</v>
      </c>
      <c r="B655" s="408" t="s">
        <v>7604</v>
      </c>
      <c r="C655" s="11" t="s">
        <v>6451</v>
      </c>
      <c r="D655" s="85">
        <f>VLOOKUP(TRIM(B655),BirthdateDraft!$B$1:$O$5859,2,FALSE)</f>
        <v>35575</v>
      </c>
      <c r="E655" s="86" t="str">
        <f>VLOOKUP(TRIM(B655),BirthdateDraft!$B$1:$O$9859,3,FALSE)</f>
        <v>19/5</v>
      </c>
      <c r="F655" s="52" t="str">
        <f>IF(ISERROR(VLOOKUP(TRIM(B655),ALL!$B$1:$T$1591,2,FALSE)),"",IF(ISERROR(VLOOKUP(TRIM(B655),ALL!$B$1:$T$1591,2,FALSE))," ",VLOOKUP(TRIM(B655),ALL!$B$1:$T$1591,2,FALSE)))</f>
        <v>SFN</v>
      </c>
      <c r="G655" s="52" t="str">
        <f>IF(ISBLANK(VLOOKUP(TRIM(B655),ALL!$B$1:$U$1591,4,FALSE)),"",IF(ISERROR(VLOOKUP(TRIM(B655),ALL!$B$1:$U$1591,4,FALSE))," ",VLOOKUP(TRIM(B655),ALL!$B$1:$U$1591,4,FALSE)))</f>
        <v>5-0</v>
      </c>
      <c r="H655" s="52" t="str">
        <f>IF(ISBLANK(VLOOKUP(TRIM(B655),ALL!$B$1:$U$1591,5,FALSE)),"",IF(ISERROR(VLOOKUP(TRIM(B655),ALL!$B$1:$U$1591,5,FALSE))," ",VLOOKUP(TRIM(B655),ALL!$B$1:$U$1591,5,FALSE)))</f>
        <v/>
      </c>
      <c r="I655" s="52">
        <f>IF(ISBLANK(VLOOKUP(TRIM(B655),ALL!$B$1:$U$1591,6,FALSE)),"",IF(ISERROR(VLOOKUP(TRIM(B655),ALL!$B$1:$U$1591,6,FALSE))," ", VLOOKUP(TRIM(B655),ALL!$B$1:$U$1591,6,FALSE)))</f>
        <v>4</v>
      </c>
      <c r="J655" s="52" t="str">
        <f>IF(ISBLANK(VLOOKUP(TRIM(B655),ALL!$B$1:$U$1591,7,FALSE)),"",IF(ISERROR(VLOOKUP(TRIM(B655),ALL!$B$1:$U$1591,7,FALSE))," ",VLOOKUP(TRIM(B655),ALL!$B$1:$U$1591,7,FALSE)))</f>
        <v/>
      </c>
      <c r="K655" s="52" t="str">
        <f>IF(ISBLANK(VLOOKUP(TRIM(B655),ALL!$B$1:$U$1591,8,FALSE)),"",IF(ISERROR(VLOOKUP(TRIM(B655),ALL!$B$1:$U$1591,8,FALSE))," ",VLOOKUP(TRIM(B655),ALL!$B$1:$U$1591,8,FALSE)))</f>
        <v/>
      </c>
      <c r="L655" s="52" t="str">
        <f>IF(ISBLANK(VLOOKUP(TRIM(B655),ALL!$B$1:$U$1591,9,FALSE)),"",IF(ISERROR(VLOOKUP(TRIM(B655),ALL!$B$1:$U$1591,9,FALSE))," ",VLOOKUP(TRIM(B655),ALL!$B$1:$U$1591,9,FALSE)))</f>
        <v/>
      </c>
      <c r="M655" s="52" t="str">
        <f>IF(ISBLANK(VLOOKUP(TRIM(B655),ALL!$B$1:$U$1591,10,FALSE)),"",IF(ISERROR(VLOOKUP(TRIM(B655),ALL!$B$1:$U$1591,10,FALSE))," ",VLOOKUP(TRIM(B655),ALL!$B$1:$U$1591,10,FALSE)))</f>
        <v/>
      </c>
      <c r="N655"/>
      <c r="O655"/>
      <c r="P655"/>
      <c r="Q655"/>
      <c r="R655"/>
      <c r="S655"/>
      <c r="AA655"/>
      <c r="AB655"/>
    </row>
    <row r="656" spans="1:28">
      <c r="A656" s="52" t="str">
        <f>IF(ISERROR(VLOOKUP(TRIM(B656),ALL!$B$1:$T$1591,3,FALSE)),"(unc)",VLOOKUP(TRIM(B656),ALL!$B$1:$T$1591,3,FALSE))</f>
        <v>MLB</v>
      </c>
      <c r="B656" s="215" t="s">
        <v>5567</v>
      </c>
      <c r="C656" s="11" t="s">
        <v>6451</v>
      </c>
      <c r="D656" s="85">
        <f>VLOOKUP(TRIM(B656),BirthdateDraft!$B$1:$O$5859,2,FALSE)</f>
        <v>34279</v>
      </c>
      <c r="E656" s="86" t="str">
        <f>VLOOKUP(TRIM(B656),BirthdateDraft!$B$1:$O$9859,3,FALSE)</f>
        <v>16/4</v>
      </c>
      <c r="F656" s="52" t="str">
        <f>IF(ISERROR(VLOOKUP(TRIM(B656),ALL!$B$1:$T$1591,2,FALSE)),"",IF(ISERROR(VLOOKUP(TRIM(B656),ALL!$B$1:$T$1591,2,FALSE))," ",VLOOKUP(TRIM(B656),ALL!$B$1:$T$1591,2,FALSE)))</f>
        <v>CLA</v>
      </c>
      <c r="G656" s="52" t="str">
        <f>IF(ISBLANK(VLOOKUP(TRIM(B656),ALL!$B$1:$U$1591,4,FALSE)),"",IF(ISERROR(VLOOKUP(TRIM(B656),ALL!$B$1:$U$1591,4,FALSE))," ",VLOOKUP(TRIM(B656),ALL!$B$1:$U$1591,4,FALSE)))</f>
        <v>5-0</v>
      </c>
      <c r="H656" s="52" t="str">
        <f>IF(ISBLANK(VLOOKUP(TRIM(B656),ALL!$B$1:$U$1591,5,FALSE)),"",IF(ISERROR(VLOOKUP(TRIM(B656),ALL!$B$1:$U$1591,5,FALSE))," ",VLOOKUP(TRIM(B656),ALL!$B$1:$U$1591,5,FALSE)))</f>
        <v/>
      </c>
      <c r="I656" s="52">
        <f>IF(ISBLANK(VLOOKUP(TRIM(B656),ALL!$B$1:$U$1591,6,FALSE)),"",IF(ISERROR(VLOOKUP(TRIM(B656),ALL!$B$1:$U$1591,6,FALSE))," ", VLOOKUP(TRIM(B656),ALL!$B$1:$U$1591,6,FALSE)))</f>
        <v>5</v>
      </c>
      <c r="J656" s="52" t="str">
        <f>IF(ISBLANK(VLOOKUP(TRIM(B656),ALL!$B$1:$U$1591,7,FALSE)),"",IF(ISERROR(VLOOKUP(TRIM(B656),ALL!$B$1:$U$1591,7,FALSE))," ",VLOOKUP(TRIM(B656),ALL!$B$1:$U$1591,7,FALSE)))</f>
        <v/>
      </c>
      <c r="K656" s="52" t="str">
        <f>IF(ISBLANK(VLOOKUP(TRIM(B656),ALL!$B$1:$U$1591,8,FALSE)),"",IF(ISERROR(VLOOKUP(TRIM(B656),ALL!$B$1:$U$1591,8,FALSE))," ",VLOOKUP(TRIM(B656),ALL!$B$1:$U$1591,8,FALSE)))</f>
        <v/>
      </c>
      <c r="L656" s="52" t="str">
        <f>IF(ISBLANK(VLOOKUP(TRIM(B656),ALL!$B$1:$U$1591,9,FALSE)),"",IF(ISERROR(VLOOKUP(TRIM(B656),ALL!$B$1:$U$1591,9,FALSE))," ",VLOOKUP(TRIM(B656),ALL!$B$1:$U$1591,9,FALSE)))</f>
        <v/>
      </c>
      <c r="M656" s="52" t="str">
        <f>IF(ISBLANK(VLOOKUP(TRIM(B656),ALL!$B$1:$U$1591,10,FALSE)),"",IF(ISERROR(VLOOKUP(TRIM(B656),ALL!$B$1:$U$1591,10,FALSE))," ",VLOOKUP(TRIM(B656),ALL!$B$1:$U$1591,10,FALSE)))</f>
        <v/>
      </c>
      <c r="N656"/>
      <c r="O656"/>
      <c r="P656"/>
      <c r="Q656"/>
      <c r="R656"/>
      <c r="S656"/>
      <c r="AA656"/>
      <c r="AB656"/>
    </row>
    <row r="657" spans="1:28">
      <c r="A657" s="52" t="str">
        <f>IF(ISERROR(VLOOKUP(TRIM(B657),ALL!$B$1:$T$1591,3,FALSE)),"(unc)",VLOOKUP(TRIM(B657),ALL!$B$1:$T$1591,3,FALSE))</f>
        <v>LOLB</v>
      </c>
      <c r="B657" s="215" t="s">
        <v>5612</v>
      </c>
      <c r="C657" s="11" t="s">
        <v>6451</v>
      </c>
      <c r="D657" s="85">
        <f>VLOOKUP(TRIM(B657),BirthdateDraft!$B$1:$O$5859,2,FALSE)</f>
        <v>34451</v>
      </c>
      <c r="E657" s="86" t="str">
        <f>VLOOKUP(TRIM(B657),BirthdateDraft!$B$1:$O$9859,3,FALSE)</f>
        <v>16/2</v>
      </c>
      <c r="F657" s="52" t="str">
        <f>IF(ISERROR(VLOOKUP(TRIM(B657),ALL!$B$1:$T$1591,2,FALSE)),"",IF(ISERROR(VLOOKUP(TRIM(B657),ALL!$B$1:$T$1591,2,FALSE))," ",VLOOKUP(TRIM(B657),ALL!$B$1:$T$1591,2,FALSE)))</f>
        <v>TNA</v>
      </c>
      <c r="G657" s="52" t="str">
        <f>IF(ISBLANK(VLOOKUP(TRIM(B657),ALL!$B$1:$U$1591,4,FALSE)),"",IF(ISERROR(VLOOKUP(TRIM(B657),ALL!$B$1:$U$1591,4,FALSE))," ",VLOOKUP(TRIM(B657),ALL!$B$1:$U$1591,4,FALSE)))</f>
        <v>5-0</v>
      </c>
      <c r="H657" s="52" t="str">
        <f>IF(ISBLANK(VLOOKUP(TRIM(B657),ALL!$B$1:$U$1591,5,FALSE)),"",IF(ISERROR(VLOOKUP(TRIM(B657),ALL!$B$1:$U$1591,5,FALSE))," ",VLOOKUP(TRIM(B657),ALL!$B$1:$U$1591,5,FALSE)))</f>
        <v/>
      </c>
      <c r="I657" s="52">
        <f>IF(ISBLANK(VLOOKUP(TRIM(B657),ALL!$B$1:$U$1591,6,FALSE)),"",IF(ISERROR(VLOOKUP(TRIM(B657),ALL!$B$1:$U$1591,6,FALSE))," ", VLOOKUP(TRIM(B657),ALL!$B$1:$U$1591,6,FALSE)))</f>
        <v>8</v>
      </c>
      <c r="J657" s="52" t="str">
        <f>IF(ISBLANK(VLOOKUP(TRIM(B657),ALL!$B$1:$U$1591,7,FALSE)),"",IF(ISERROR(VLOOKUP(TRIM(B657),ALL!$B$1:$U$1591,7,FALSE))," ",VLOOKUP(TRIM(B657),ALL!$B$1:$U$1591,7,FALSE)))</f>
        <v/>
      </c>
      <c r="K657" s="52" t="str">
        <f>IF(ISBLANK(VLOOKUP(TRIM(B657),ALL!$B$1:$U$1591,8,FALSE)),"",IF(ISERROR(VLOOKUP(TRIM(B657),ALL!$B$1:$U$1591,8,FALSE))," ",VLOOKUP(TRIM(B657),ALL!$B$1:$U$1591,8,FALSE)))</f>
        <v/>
      </c>
      <c r="L657" s="52" t="str">
        <f>IF(ISBLANK(VLOOKUP(TRIM(B657),ALL!$B$1:$U$1591,9,FALSE)),"",IF(ISERROR(VLOOKUP(TRIM(B657),ALL!$B$1:$U$1591,9,FALSE))," ",VLOOKUP(TRIM(B657),ALL!$B$1:$U$1591,9,FALSE)))</f>
        <v/>
      </c>
      <c r="M657" s="52" t="str">
        <f>IF(ISBLANK(VLOOKUP(TRIM(B657),ALL!$B$1:$U$1591,10,FALSE)),"",IF(ISERROR(VLOOKUP(TRIM(B657),ALL!$B$1:$U$1591,10,FALSE))," ",VLOOKUP(TRIM(B657),ALL!$B$1:$U$1591,10,FALSE)))</f>
        <v/>
      </c>
      <c r="N657"/>
      <c r="O657"/>
      <c r="P657"/>
      <c r="Q657"/>
      <c r="R657"/>
      <c r="S657"/>
      <c r="AA657"/>
      <c r="AB657"/>
    </row>
    <row r="658" spans="1:28">
      <c r="A658" s="52" t="str">
        <f>IF(ISERROR(VLOOKUP(TRIM(B658),ALL!$B$1:$T$1591,3,FALSE)),"(unc)",VLOOKUP(TRIM(B658),ALL!$B$1:$T$1591,3,FALSE))</f>
        <v>LILB</v>
      </c>
      <c r="B658" s="215" t="s">
        <v>7499</v>
      </c>
      <c r="C658" s="11" t="s">
        <v>6451</v>
      </c>
      <c r="D658" s="85">
        <f>VLOOKUP(TRIM(B658),BirthdateDraft!$B$1:$O$5859,2,FALSE)</f>
        <v>33596</v>
      </c>
      <c r="E658" s="86" t="str">
        <f>VLOOKUP(TRIM(B658),BirthdateDraft!$B$1:$O$9859,3,FALSE)</f>
        <v>15/FA</v>
      </c>
      <c r="F658" s="52" t="str">
        <f>IF(ISERROR(VLOOKUP(TRIM(B658),ALL!$B$1:$T$1591,2,FALSE)),"",IF(ISERROR(VLOOKUP(TRIM(B658),ALL!$B$1:$T$1591,2,FALSE))," ",VLOOKUP(TRIM(B658),ALL!$B$1:$T$1591,2,FALSE)))</f>
        <v>DNA</v>
      </c>
      <c r="G658" s="52" t="str">
        <f>IF(ISBLANK(VLOOKUP(TRIM(B658),ALL!$B$1:$U$1591,4,FALSE)),"",IF(ISERROR(VLOOKUP(TRIM(B658),ALL!$B$1:$U$1591,4,FALSE))," ",VLOOKUP(TRIM(B658),ALL!$B$1:$U$1591,4,FALSE)))</f>
        <v>4-6</v>
      </c>
      <c r="H658" s="52" t="str">
        <f>IF(ISBLANK(VLOOKUP(TRIM(B658),ALL!$B$1:$U$1591,5,FALSE)),"",IF(ISERROR(VLOOKUP(TRIM(B658),ALL!$B$1:$U$1591,5,FALSE))," ",VLOOKUP(TRIM(B658),ALL!$B$1:$U$1591,5,FALSE)))</f>
        <v/>
      </c>
      <c r="I658" s="52">
        <f>IF(ISBLANK(VLOOKUP(TRIM(B658),ALL!$B$1:$U$1591,6,FALSE)),"",IF(ISERROR(VLOOKUP(TRIM(B658),ALL!$B$1:$U$1591,6,FALSE))," ", VLOOKUP(TRIM(B658),ALL!$B$1:$U$1591,6,FALSE)))</f>
        <v>4</v>
      </c>
      <c r="J658" s="52"/>
      <c r="K658" s="52"/>
      <c r="L658" s="52"/>
      <c r="M658" s="52"/>
      <c r="N658"/>
      <c r="O658"/>
      <c r="P658"/>
      <c r="Q658"/>
      <c r="R658"/>
      <c r="S658"/>
      <c r="AA658"/>
      <c r="AB658"/>
    </row>
    <row r="659" spans="1:28">
      <c r="A659" s="52" t="str">
        <f>IF(ISERROR(VLOOKUP(TRIM(B659),ALL!$B$1:$T$1591,3,FALSE)),"(unc)",VLOOKUP(TRIM(B659),ALL!$B$1:$T$1591,3,FALSE))</f>
        <v>ILB</v>
      </c>
      <c r="B659" s="215" t="s">
        <v>4437</v>
      </c>
      <c r="C659" s="11" t="s">
        <v>6451</v>
      </c>
      <c r="D659" s="85">
        <f>VLOOKUP(TRIM(B659),BirthdateDraft!$B$1:$O$5859,2,FALSE)</f>
        <v>33210</v>
      </c>
      <c r="E659" s="86" t="str">
        <f>VLOOKUP(TRIM(B659),BirthdateDraft!$B$1:$O$9859,3,FALSE)</f>
        <v>13/2</v>
      </c>
      <c r="F659" s="52" t="str">
        <f>IF(ISERROR(VLOOKUP(TRIM(B659),ALL!$B$1:$T$1591,2,FALSE)),"",IF(ISERROR(VLOOKUP(TRIM(B659),ALL!$B$1:$T$1591,2,FALSE))," ",VLOOKUP(TRIM(B659),ALL!$B$1:$T$1591,2,FALSE)))</f>
        <v>TBN</v>
      </c>
      <c r="G659" s="52" t="str">
        <f>IF(ISBLANK(VLOOKUP(TRIM(B659),ALL!$B$1:$U$1591,4,FALSE)),"",IF(ISERROR(VLOOKUP(TRIM(B659),ALL!$B$1:$U$1591,4,FALSE))," ",VLOOKUP(TRIM(B659),ALL!$B$1:$U$1591,4,FALSE)))</f>
        <v>0-4</v>
      </c>
      <c r="H659" s="52" t="str">
        <f>IF(ISBLANK(VLOOKUP(TRIM(B659),ALL!$B$1:$U$1591,5,FALSE)),"",IF(ISERROR(VLOOKUP(TRIM(B659),ALL!$B$1:$U$1591,5,FALSE))," ",VLOOKUP(TRIM(B659),ALL!$B$1:$U$1591,5,FALSE)))</f>
        <v/>
      </c>
      <c r="I659" s="52">
        <f>IF(ISBLANK(VLOOKUP(TRIM(B659),ALL!$B$1:$U$1591,6,FALSE)),"",IF(ISERROR(VLOOKUP(TRIM(B659),ALL!$B$1:$U$1591,6,FALSE))," ", VLOOKUP(TRIM(B659),ALL!$B$1:$U$1591,6,FALSE)))</f>
        <v>0</v>
      </c>
      <c r="J659" s="52" t="str">
        <f>IF(ISBLANK(VLOOKUP(TRIM(B659),ALL!$B$1:$U$1591,7,FALSE)),"",IF(ISERROR(VLOOKUP(TRIM(B659),ALL!$B$1:$U$1591,7,FALSE))," ",VLOOKUP(TRIM(B659),ALL!$B$1:$U$1591,7,FALSE)))</f>
        <v/>
      </c>
      <c r="K659" s="52" t="str">
        <f>IF(ISBLANK(VLOOKUP(TRIM(B659),ALL!$B$1:$U$1591,8,FALSE)),"",IF(ISERROR(VLOOKUP(TRIM(B659),ALL!$B$1:$U$1591,8,FALSE))," ",VLOOKUP(TRIM(B659),ALL!$B$1:$U$1591,8,FALSE)))</f>
        <v/>
      </c>
      <c r="L659" s="52" t="str">
        <f>IF(ISBLANK(VLOOKUP(TRIM(B659),ALL!$B$1:$U$1591,9,FALSE)),"",IF(ISERROR(VLOOKUP(TRIM(B659),ALL!$B$1:$U$1591,9,FALSE))," ",VLOOKUP(TRIM(B659),ALL!$B$1:$U$1591,9,FALSE)))</f>
        <v/>
      </c>
      <c r="M659" s="52" t="str">
        <f>IF(ISBLANK(VLOOKUP(TRIM(B659),ALL!$B$1:$U$1591,10,FALSE)),"",IF(ISERROR(VLOOKUP(TRIM(B659),ALL!$B$1:$U$1591,10,FALSE))," ",VLOOKUP(TRIM(B659),ALL!$B$1:$U$1591,10,FALSE)))</f>
        <v/>
      </c>
      <c r="N659"/>
      <c r="O659"/>
      <c r="P659"/>
      <c r="Q659"/>
      <c r="R659"/>
      <c r="S659"/>
      <c r="AA659"/>
      <c r="AB659"/>
    </row>
    <row r="660" spans="1:28">
      <c r="A660" s="52" t="str">
        <f>IF(ISERROR(VLOOKUP(TRIM(B660),ALL!$B$1:$T$1591,3,FALSE)),"(unc)",VLOOKUP(TRIM(B660),ALL!$B$1:$T$1591,3,FALSE))</f>
        <v>LB</v>
      </c>
      <c r="B660" s="408" t="s">
        <v>7569</v>
      </c>
      <c r="C660" s="11" t="s">
        <v>6451</v>
      </c>
      <c r="D660" s="85">
        <f>VLOOKUP(TRIM(B660),BirthdateDraft!$B$1:$O$5859,2,FALSE)</f>
        <v>35195</v>
      </c>
      <c r="E660" s="86" t="str">
        <f>VLOOKUP(TRIM(B660),BirthdateDraft!$B$1:$O$9859,3,FALSE)</f>
        <v>19/5</v>
      </c>
      <c r="F660" s="52" t="str">
        <f>IF(ISERROR(VLOOKUP(TRIM(B660),ALL!$B$1:$T$1591,2,FALSE)),"",IF(ISERROR(VLOOKUP(TRIM(B660),ALL!$B$1:$T$1591,2,FALSE))," ",VLOOKUP(TRIM(B660),ALL!$B$1:$T$1591,2,FALSE)))</f>
        <v>NYA</v>
      </c>
      <c r="G660" s="52" t="str">
        <f>IF(ISBLANK(VLOOKUP(TRIM(B660),ALL!$B$1:$U$1591,4,FALSE)),"",IF(ISERROR(VLOOKUP(TRIM(B660),ALL!$B$1:$U$1591,4,FALSE))," ",VLOOKUP(TRIM(B660),ALL!$B$1:$U$1591,4,FALSE)))</f>
        <v>0-0</v>
      </c>
      <c r="H660" s="52" t="str">
        <f>IF(ISBLANK(VLOOKUP(TRIM(B660),ALL!$B$1:$U$1591,5,FALSE)),"",IF(ISERROR(VLOOKUP(TRIM(B660),ALL!$B$1:$U$1591,5,FALSE))," ",VLOOKUP(TRIM(B660),ALL!$B$1:$U$1591,5,FALSE)))</f>
        <v/>
      </c>
      <c r="I660" s="52">
        <f>IF(ISBLANK(VLOOKUP(TRIM(B660),ALL!$B$1:$U$1591,6,FALSE)),"",IF(ISERROR(VLOOKUP(TRIM(B660),ALL!$B$1:$U$1591,6,FALSE))," ", VLOOKUP(TRIM(B660),ALL!$B$1:$U$1591,6,FALSE)))</f>
        <v>2</v>
      </c>
    </row>
    <row r="661" spans="1:28">
      <c r="A661" s="52" t="str">
        <f>IF(ISERROR(VLOOKUP(TRIM(B661),ALL!$B$1:$T$1591,3,FALSE)),"(unc)",VLOOKUP(TRIM(B661),ALL!$B$1:$T$1591,3,FALSE))</f>
        <v>OLB</v>
      </c>
      <c r="B661" s="215" t="s">
        <v>6822</v>
      </c>
      <c r="C661" s="11" t="s">
        <v>6451</v>
      </c>
      <c r="D661" s="85">
        <f>VLOOKUP(TRIM(B661),BirthdateDraft!$B$1:$O$5859,2,FALSE)</f>
        <v>35776</v>
      </c>
      <c r="E661" s="86" t="str">
        <f>VLOOKUP(TRIM(B661),BirthdateDraft!$B$1:$O$9859,3,FALSE)</f>
        <v>18/FA</v>
      </c>
      <c r="F661" s="52" t="str">
        <f>IF(ISERROR(VLOOKUP(TRIM(B661),ALL!$B$1:$T$1591,2,FALSE)),"",IF(ISERROR(VLOOKUP(TRIM(B661),ALL!$B$1:$T$1591,2,FALSE))," ",VLOOKUP(TRIM(B661),ALL!$B$1:$T$1591,2,FALSE)))</f>
        <v>PIA</v>
      </c>
      <c r="G661" s="52" t="str">
        <f>IF(ISBLANK(VLOOKUP(TRIM(B661),ALL!$B$1:$U$1591,4,FALSE)),"",IF(ISERROR(VLOOKUP(TRIM(B661),ALL!$B$1:$U$1591,4,FALSE))," ",VLOOKUP(TRIM(B661),ALL!$B$1:$U$1591,4,FALSE)))</f>
        <v>0-0</v>
      </c>
      <c r="H661" s="52" t="str">
        <f>IF(ISBLANK(VLOOKUP(TRIM(B661),ALL!$B$1:$U$1591,5,FALSE)),"",IF(ISERROR(VLOOKUP(TRIM(B661),ALL!$B$1:$U$1591,5,FALSE))," ",VLOOKUP(TRIM(B661),ALL!$B$1:$U$1591,5,FALSE)))</f>
        <v/>
      </c>
      <c r="I661" s="52">
        <f>IF(ISBLANK(VLOOKUP(TRIM(B661),ALL!$B$1:$U$1591,6,FALSE)),"",IF(ISERROR(VLOOKUP(TRIM(B661),ALL!$B$1:$U$1591,6,FALSE))," ", VLOOKUP(TRIM(B661),ALL!$B$1:$U$1591,6,FALSE)))</f>
        <v>0</v>
      </c>
      <c r="J661" s="52"/>
      <c r="K661" s="52"/>
      <c r="L661" s="52" t="str">
        <f>IF(ISBLANK(VLOOKUP(TRIM(B661),ALL!$B$1:$U$1591,9,FALSE)),"",IF(ISERROR(VLOOKUP(TRIM(B661),ALL!$B$1:$U$1591,9,FALSE))," ",VLOOKUP(TRIM(B661),ALL!$B$1:$U$1591,9,FALSE)))</f>
        <v/>
      </c>
      <c r="M661" s="52" t="str">
        <f>IF(ISBLANK(VLOOKUP(TRIM(B661),ALL!$B$1:$U$1591,10,FALSE)),"",IF(ISERROR(VLOOKUP(TRIM(B661),ALL!$B$1:$U$1591,10,FALSE))," ",VLOOKUP(TRIM(B661),ALL!$B$1:$U$1591,10,FALSE)))</f>
        <v/>
      </c>
      <c r="N661"/>
      <c r="O661"/>
      <c r="P661"/>
      <c r="Q661"/>
      <c r="R661"/>
      <c r="S661"/>
      <c r="AA661"/>
      <c r="AB661"/>
    </row>
    <row r="662" spans="1:28">
      <c r="A662" s="52" t="str">
        <f>IF(ISERROR(VLOOKUP(TRIM(B662),ALL!$B$1:$T$1591,3,FALSE)),"(unc)",VLOOKUP(TRIM(B662),ALL!$B$1:$T$1591,3,FALSE))</f>
        <v>(unc)</v>
      </c>
      <c r="B662" s="215" t="s">
        <v>1032</v>
      </c>
      <c r="C662" s="11" t="s">
        <v>6451</v>
      </c>
      <c r="D662" s="85">
        <f>VLOOKUP(TRIM(B662),BirthdateDraft!$B$1:$O$5859,2,FALSE)</f>
        <v>32494</v>
      </c>
      <c r="E662" s="86" t="str">
        <f>VLOOKUP(TRIM(B662),BirthdateDraft!$B$1:$O$9859,3,FALSE)</f>
        <v>11/5</v>
      </c>
      <c r="F662" s="52" t="str">
        <f>IF(ISERROR(VLOOKUP(TRIM(B662),ALL!$B$1:$T$1591,2,FALSE)),"",IF(ISERROR(VLOOKUP(TRIM(B662),ALL!$B$1:$T$1591,2,FALSE))," ",VLOOKUP(TRIM(B662),ALL!$B$1:$T$1591,2,FALSE)))</f>
        <v/>
      </c>
      <c r="G662" s="52" t="str">
        <f>IF(ISBLANK(VLOOKUP(TRIM(B662),ALL!$B$1:$U$1591,4,FALSE)),"",IF(ISERROR(VLOOKUP(TRIM(B662),ALL!$B$1:$U$1591,4,FALSE))," ",VLOOKUP(TRIM(B662),ALL!$B$1:$U$1591,4,FALSE)))</f>
        <v xml:space="preserve"> </v>
      </c>
      <c r="H662" s="52" t="str">
        <f>IF(ISBLANK(VLOOKUP(TRIM(B662),ALL!$B$1:$U$1591,5,FALSE)),"",IF(ISERROR(VLOOKUP(TRIM(B662),ALL!$B$1:$U$1591,5,FALSE))," ",VLOOKUP(TRIM(B662),ALL!$B$1:$U$1591,5,FALSE)))</f>
        <v xml:space="preserve"> </v>
      </c>
      <c r="I662" s="52" t="str">
        <f>IF(ISBLANK(VLOOKUP(TRIM(B662),ALL!$B$1:$U$1591,6,FALSE)),"",IF(ISERROR(VLOOKUP(TRIM(B662),ALL!$B$1:$U$1591,6,FALSE))," ", VLOOKUP(TRIM(B662),ALL!$B$1:$U$1591,6,FALSE)))</f>
        <v xml:space="preserve"> </v>
      </c>
      <c r="J662" s="52" t="str">
        <f>IF(ISBLANK(VLOOKUP(TRIM(B662),ALL!$B$1:$U$1591,7,FALSE)),"",IF(ISERROR(VLOOKUP(TRIM(B662),ALL!$B$1:$U$1591,7,FALSE))," ",VLOOKUP(TRIM(B662),ALL!$B$1:$U$1591,7,FALSE)))</f>
        <v xml:space="preserve"> </v>
      </c>
      <c r="K662" s="52" t="str">
        <f>IF(ISBLANK(VLOOKUP(TRIM(B662),ALL!$B$1:$U$1591,8,FALSE)),"",IF(ISERROR(VLOOKUP(TRIM(B662),ALL!$B$1:$U$1591,8,FALSE))," ",VLOOKUP(TRIM(B662),ALL!$B$1:$U$1591,8,FALSE)))</f>
        <v xml:space="preserve"> </v>
      </c>
      <c r="L662" s="52" t="str">
        <f>IF(ISBLANK(VLOOKUP(TRIM(B662),ALL!$B$1:$U$1591,9,FALSE)),"",IF(ISERROR(VLOOKUP(TRIM(B662),ALL!$B$1:$U$1591,9,FALSE))," ",VLOOKUP(TRIM(B662),ALL!$B$1:$U$1591,9,FALSE)))</f>
        <v xml:space="preserve"> </v>
      </c>
      <c r="M662" s="52" t="str">
        <f>IF(ISBLANK(VLOOKUP(TRIM(B662),ALL!$B$1:$U$1591,10,FALSE)),"",IF(ISERROR(VLOOKUP(TRIM(B662),ALL!$B$1:$U$1591,10,FALSE))," ",VLOOKUP(TRIM(B662),ALL!$B$1:$U$1591,10,FALSE)))</f>
        <v xml:space="preserve"> </v>
      </c>
      <c r="N662"/>
      <c r="O662"/>
      <c r="P662"/>
      <c r="Q662"/>
      <c r="R662"/>
      <c r="S662"/>
      <c r="AA662"/>
      <c r="AB662"/>
    </row>
    <row r="663" spans="1:28">
      <c r="A663" s="52"/>
      <c r="C663" s="11"/>
      <c r="D663" s="85"/>
      <c r="E663" s="86"/>
      <c r="F663" s="52"/>
      <c r="G663" s="52"/>
      <c r="H663" s="52"/>
      <c r="I663" s="52"/>
      <c r="J663" s="52"/>
      <c r="K663" s="52"/>
      <c r="L663" s="52"/>
      <c r="M663" s="52"/>
      <c r="N663"/>
      <c r="O663"/>
      <c r="P663"/>
      <c r="Q663"/>
      <c r="R663"/>
      <c r="S663"/>
      <c r="AA663"/>
      <c r="AB663"/>
    </row>
    <row r="664" spans="1:28">
      <c r="A664" s="52" t="str">
        <f>IF(ISERROR(VLOOKUP(TRIM(B664),ALL!$B$1:$T$1591,3,FALSE)),"(unc)",VLOOKUP(TRIM(B664),ALL!$B$1:$T$1591,3,FALSE))</f>
        <v>FS ^</v>
      </c>
      <c r="B664" s="408" t="s">
        <v>7507</v>
      </c>
      <c r="C664" s="11" t="s">
        <v>6451</v>
      </c>
      <c r="D664" s="85">
        <f>VLOOKUP(TRIM(B664),BirthdateDraft!$B$1:$O$5859,2,FALSE)</f>
        <v>35641</v>
      </c>
      <c r="E664" s="86" t="str">
        <f>VLOOKUP(TRIM(B664),BirthdateDraft!$B$1:$O$9859,3,FALSE)</f>
        <v>19/1 (21)</v>
      </c>
      <c r="F664" s="52" t="str">
        <f>IF(ISERROR(VLOOKUP(TRIM(B664),ALL!$B$1:$T$1591,2,FALSE)),"",IF(ISERROR(VLOOKUP(TRIM(B664),ALL!$B$1:$T$1591,2,FALSE))," ",VLOOKUP(TRIM(B664),ALL!$B$1:$T$1591,2,FALSE)))</f>
        <v>GBN</v>
      </c>
      <c r="G664" s="52" t="str">
        <f>IF(ISBLANK(VLOOKUP(TRIM(B664),ALL!$B$1:$U$1591,4,FALSE)),"",IF(ISERROR(VLOOKUP(TRIM(B664),ALL!$B$1:$U$1591,4,FALSE))," ",VLOOKUP(TRIM(B664),ALL!$B$1:$U$1591,4,FALSE)))</f>
        <v>5-0</v>
      </c>
      <c r="H664" s="52" t="str">
        <f>IF(ISBLANK(VLOOKUP(TRIM(B664),ALL!$B$1:$U$1591,5,FALSE)),"",IF(ISERROR(VLOOKUP(TRIM(B664),ALL!$B$1:$U$1591,5,FALSE))," ",VLOOKUP(TRIM(B664),ALL!$B$1:$U$1591,5,FALSE)))</f>
        <v/>
      </c>
      <c r="I664" s="52" t="str">
        <f>IF(ISBLANK(VLOOKUP(TRIM(B664),ALL!$B$1:$U$1591,6,FALSE)),"",IF(ISERROR(VLOOKUP(TRIM(B664),ALL!$B$1:$U$1591,6,FALSE))," ", VLOOKUP(TRIM(B664),ALL!$B$1:$U$1591,6,FALSE)))</f>
        <v/>
      </c>
      <c r="J664" s="52"/>
      <c r="K664" s="52"/>
      <c r="L664" s="52"/>
      <c r="M664" s="52"/>
      <c r="N664"/>
      <c r="O664"/>
      <c r="P664"/>
      <c r="Q664"/>
      <c r="R664"/>
      <c r="S664"/>
      <c r="AA664"/>
      <c r="AB664"/>
    </row>
    <row r="665" spans="1:28">
      <c r="A665" s="52" t="str">
        <f>IF(ISERROR(VLOOKUP(TRIM(B665),ALL!$B$1:$T$1591,3,FALSE)),"(unc)",VLOOKUP(TRIM(B665),ALL!$B$1:$T$1591,3,FALSE))</f>
        <v>FS ^</v>
      </c>
      <c r="B665" s="215" t="s">
        <v>5662</v>
      </c>
      <c r="C665" s="11" t="s">
        <v>6451</v>
      </c>
      <c r="D665" s="85">
        <f>VLOOKUP(TRIM(B665),BirthdateDraft!$B$1:$O$5859,2,FALSE)</f>
        <v>33905</v>
      </c>
      <c r="E665" s="86" t="str">
        <f>VLOOKUP(TRIM(B665),BirthdateDraft!$B$1:$O$9859,3,FALSE)</f>
        <v>16/FA</v>
      </c>
      <c r="F665" s="52" t="str">
        <f>IF(ISERROR(VLOOKUP(TRIM(B665),ALL!$B$1:$T$1591,2,FALSE)),"",IF(ISERROR(VLOOKUP(TRIM(B665),ALL!$B$1:$T$1591,2,FALSE))," ",VLOOKUP(TRIM(B665),ALL!$B$1:$T$1591,2,FALSE)))</f>
        <v>TBN</v>
      </c>
      <c r="G665" s="52" t="str">
        <f>IF(ISBLANK(VLOOKUP(TRIM(B665),ALL!$B$1:$U$1591,4,FALSE)),"",IF(ISERROR(VLOOKUP(TRIM(B665),ALL!$B$1:$U$1591,4,FALSE))," ",VLOOKUP(TRIM(B665),ALL!$B$1:$U$1591,4,FALSE)))</f>
        <v>4-4</v>
      </c>
      <c r="H665" s="52" t="str">
        <f>IF(ISBLANK(VLOOKUP(TRIM(B665),ALL!$B$1:$U$1591,5,FALSE)),"",IF(ISERROR(VLOOKUP(TRIM(B665),ALL!$B$1:$U$1591,5,FALSE))," ",VLOOKUP(TRIM(B665),ALL!$B$1:$U$1591,5,FALSE)))</f>
        <v/>
      </c>
      <c r="I665" s="52" t="str">
        <f>IF(ISBLANK(VLOOKUP(TRIM(B665),ALL!$B$1:$U$1591,6,FALSE)),"",IF(ISERROR(VLOOKUP(TRIM(B665),ALL!$B$1:$U$1591,6,FALSE))," ", VLOOKUP(TRIM(B665),ALL!$B$1:$U$1591,6,FALSE)))</f>
        <v/>
      </c>
      <c r="J665" s="52" t="str">
        <f>IF(ISBLANK(VLOOKUP(TRIM(B665),ALL!$B$1:$U$1591,7,FALSE)),"",IF(ISERROR(VLOOKUP(TRIM(B665),ALL!$B$1:$U$1591,7,FALSE))," ",VLOOKUP(TRIM(B665),ALL!$B$1:$U$1591,7,FALSE)))</f>
        <v/>
      </c>
      <c r="K665" s="52" t="str">
        <f>IF(ISBLANK(VLOOKUP(TRIM(B665),ALL!$B$1:$U$1591,8,FALSE)),"",IF(ISERROR(VLOOKUP(TRIM(B665),ALL!$B$1:$U$1591,8,FALSE))," ",VLOOKUP(TRIM(B665),ALL!$B$1:$U$1591,8,FALSE)))</f>
        <v/>
      </c>
      <c r="L665" s="52" t="str">
        <f>IF(ISBLANK(VLOOKUP(TRIM(B665),ALL!$B$1:$U$1591,9,FALSE)),"",IF(ISERROR(VLOOKUP(TRIM(B665),ALL!$B$1:$U$1591,9,FALSE))," ",VLOOKUP(TRIM(B665),ALL!$B$1:$U$1591,9,FALSE)))</f>
        <v/>
      </c>
      <c r="M665" s="52" t="str">
        <f>IF(ISBLANK(VLOOKUP(TRIM(B665),ALL!$B$1:$U$1591,10,FALSE)),"",IF(ISERROR(VLOOKUP(TRIM(B665),ALL!$B$1:$U$1591,10,FALSE))," ",VLOOKUP(TRIM(B665),ALL!$B$1:$U$1591,10,FALSE)))</f>
        <v/>
      </c>
      <c r="N665"/>
      <c r="O665"/>
      <c r="P665"/>
      <c r="Q665"/>
      <c r="R665"/>
      <c r="S665"/>
      <c r="AA665"/>
      <c r="AB665"/>
    </row>
    <row r="666" spans="1:28">
      <c r="A666" s="52" t="str">
        <f>IF(ISERROR(VLOOKUP(TRIM(B666),ALL!$B$1:$T$1591,3,FALSE)),"(unc)",VLOOKUP(TRIM(B666),ALL!$B$1:$T$1591,3,FALSE))</f>
        <v>CB ^</v>
      </c>
      <c r="B666" s="215" t="s">
        <v>6315</v>
      </c>
      <c r="C666" s="11" t="s">
        <v>6451</v>
      </c>
      <c r="D666" s="85">
        <f>VLOOKUP(TRIM(B666),BirthdateDraft!$B$1:$O$5859,2,FALSE)</f>
        <v>34757</v>
      </c>
      <c r="E666" s="86" t="str">
        <f>VLOOKUP(TRIM(B666),BirthdateDraft!$B$1:$O$9859,3,FALSE)</f>
        <v>17/3</v>
      </c>
      <c r="F666" s="52" t="str">
        <f>IF(ISERROR(VLOOKUP(TRIM(B666),ALL!$B$1:$T$1591,2,FALSE)),"",IF(ISERROR(VLOOKUP(TRIM(B666),ALL!$B$1:$T$1591,2,FALSE))," ",VLOOKUP(TRIM(B666),ALL!$B$1:$T$1591,2,FALSE)))</f>
        <v>PIA</v>
      </c>
      <c r="G666" s="52" t="str">
        <f>IF(ISBLANK(VLOOKUP(TRIM(B666),ALL!$B$1:$U$1591,4,FALSE)),"",IF(ISERROR(VLOOKUP(TRIM(B666),ALL!$B$1:$U$1591,4,FALSE))," ",VLOOKUP(TRIM(B666),ALL!$B$1:$U$1591,4,FALSE)))</f>
        <v>4</v>
      </c>
      <c r="H666" s="52" t="str">
        <f>IF(ISBLANK(VLOOKUP(TRIM(B666),ALL!$B$1:$U$1591,5,FALSE)),"",IF(ISERROR(VLOOKUP(TRIM(B666),ALL!$B$1:$U$1591,5,FALSE))," ",VLOOKUP(TRIM(B666),ALL!$B$1:$U$1591,5,FALSE)))</f>
        <v/>
      </c>
      <c r="I666" s="52" t="str">
        <f>IF(ISBLANK(VLOOKUP(TRIM(B666),ALL!$B$1:$U$1591,6,FALSE)),"",IF(ISERROR(VLOOKUP(TRIM(B666),ALL!$B$1:$U$1591,6,FALSE))," ", VLOOKUP(TRIM(B666),ALL!$B$1:$U$1591,6,FALSE)))</f>
        <v/>
      </c>
      <c r="J666" s="52" t="str">
        <f>IF(ISBLANK(VLOOKUP(TRIM(B666),ALL!$B$1:$U$1591,7,FALSE)),"",IF(ISERROR(VLOOKUP(TRIM(B666),ALL!$B$1:$U$1591,7,FALSE))," ",VLOOKUP(TRIM(B666),ALL!$B$1:$U$1591,7,FALSE)))</f>
        <v/>
      </c>
      <c r="K666" s="52" t="str">
        <f>IF(ISBLANK(VLOOKUP(TRIM(B666),ALL!$B$1:$U$1591,8,FALSE)),"",IF(ISERROR(VLOOKUP(TRIM(B666),ALL!$B$1:$U$1591,8,FALSE))," ",VLOOKUP(TRIM(B666),ALL!$B$1:$U$1591,8,FALSE)))</f>
        <v/>
      </c>
      <c r="L666" s="52" t="str">
        <f>IF(ISBLANK(VLOOKUP(TRIM(B666),ALL!$B$1:$U$1591,9,FALSE)),"",IF(ISERROR(VLOOKUP(TRIM(B666),ALL!$B$1:$U$1591,9,FALSE))," ",VLOOKUP(TRIM(B666),ALL!$B$1:$U$1591,9,FALSE)))</f>
        <v/>
      </c>
      <c r="M666" s="52" t="str">
        <f>IF(ISBLANK(VLOOKUP(TRIM(B666),ALL!$B$1:$U$1591,10,FALSE)),"",IF(ISERROR(VLOOKUP(TRIM(B666),ALL!$B$1:$U$1591,10,FALSE))," ",VLOOKUP(TRIM(B666),ALL!$B$1:$U$1591,10,FALSE)))</f>
        <v/>
      </c>
      <c r="N666"/>
      <c r="O666"/>
      <c r="P666"/>
      <c r="Q666"/>
      <c r="R666"/>
      <c r="S666"/>
      <c r="AA666"/>
      <c r="AB666"/>
    </row>
    <row r="667" spans="1:28">
      <c r="A667" s="52" t="str">
        <f>IF(ISERROR(VLOOKUP(TRIM(B667),ALL!$B$1:$T$1591,3,FALSE)),"(unc)",VLOOKUP(TRIM(B667),ALL!$B$1:$T$1591,3,FALSE))</f>
        <v>LCB ^</v>
      </c>
      <c r="B667" s="408" t="s">
        <v>7548</v>
      </c>
      <c r="C667" s="11" t="s">
        <v>6451</v>
      </c>
      <c r="D667" s="85">
        <f>VLOOKUP(TRIM(B667),BirthdateDraft!$B$1:$O$5859,2,FALSE)</f>
        <v>35373</v>
      </c>
      <c r="E667" s="86" t="str">
        <f>VLOOKUP(TRIM(B667),BirthdateDraft!$B$1:$O$9859,3,FALSE)</f>
        <v>19/FA</v>
      </c>
      <c r="F667" s="52" t="str">
        <f>IF(ISERROR(VLOOKUP(TRIM(B667),ALL!$B$1:$T$1591,2,FALSE)),"",IF(ISERROR(VLOOKUP(TRIM(B667),ALL!$B$1:$T$1591,2,FALSE))," ",VLOOKUP(TRIM(B667),ALL!$B$1:$T$1591,2,FALSE)))</f>
        <v>MIA</v>
      </c>
      <c r="G667" s="52" t="str">
        <f>IF(ISBLANK(VLOOKUP(TRIM(B667),ALL!$B$1:$U$1591,4,FALSE)),"",IF(ISERROR(VLOOKUP(TRIM(B667),ALL!$B$1:$U$1591,4,FALSE))," ",VLOOKUP(TRIM(B667),ALL!$B$1:$U$1591,4,FALSE)))</f>
        <v>4</v>
      </c>
      <c r="H667" s="52"/>
      <c r="I667" s="52"/>
      <c r="J667" s="52"/>
      <c r="K667" s="52"/>
      <c r="L667" s="52"/>
      <c r="M667" s="52"/>
      <c r="N667"/>
      <c r="O667"/>
      <c r="P667"/>
      <c r="Q667"/>
      <c r="R667"/>
      <c r="S667"/>
      <c r="AA667"/>
      <c r="AB667"/>
    </row>
    <row r="668" spans="1:28">
      <c r="A668" s="52" t="str">
        <f>IF(ISERROR(VLOOKUP(TRIM(B668),ALL!$B$1:$T$1591,3,FALSE)),"(unc)",VLOOKUP(TRIM(B668),ALL!$B$1:$T$1591,3,FALSE))</f>
        <v>SS ^</v>
      </c>
      <c r="B668" s="215" t="s">
        <v>6170</v>
      </c>
      <c r="C668" s="11" t="s">
        <v>6451</v>
      </c>
      <c r="D668" s="85">
        <f>VLOOKUP(TRIM(B668),BirthdateDraft!$B$1:$O$5859,2,FALSE)</f>
        <v>34125</v>
      </c>
      <c r="E668" s="86" t="str">
        <f>VLOOKUP(TRIM(B668),BirthdateDraft!$B$1:$O$9859,3,FALSE)</f>
        <v>17/5</v>
      </c>
      <c r="F668" s="52" t="str">
        <f>IF(ISERROR(VLOOKUP(TRIM(B668),ALL!$B$1:$T$1591,2,FALSE)),"",IF(ISERROR(VLOOKUP(TRIM(B668),ALL!$B$1:$T$1591,2,FALSE))," ",VLOOKUP(TRIM(B668),ALL!$B$1:$T$1591,2,FALSE)))</f>
        <v>ATN</v>
      </c>
      <c r="G668" s="52" t="str">
        <f>IF(ISBLANK(VLOOKUP(TRIM(B668),ALL!$B$1:$U$1591,4,FALSE)),"",IF(ISERROR(VLOOKUP(TRIM(B668),ALL!$B$1:$U$1591,4,FALSE))," ",VLOOKUP(TRIM(B668),ALL!$B$1:$U$1591,4,FALSE)))</f>
        <v>0-4</v>
      </c>
      <c r="H668" s="52" t="str">
        <f>IF(ISBLANK(VLOOKUP(TRIM(B668),ALL!$B$1:$U$1591,5,FALSE)),"",IF(ISERROR(VLOOKUP(TRIM(B668),ALL!$B$1:$U$1591,5,FALSE))," ",VLOOKUP(TRIM(B668),ALL!$B$1:$U$1591,5,FALSE)))</f>
        <v/>
      </c>
      <c r="I668" s="52" t="str">
        <f>IF(ISBLANK(VLOOKUP(TRIM(B668),ALL!$B$1:$U$1591,6,FALSE)),"",IF(ISERROR(VLOOKUP(TRIM(B668),ALL!$B$1:$U$1591,6,FALSE))," ", VLOOKUP(TRIM(B668),ALL!$B$1:$U$1591,6,FALSE)))</f>
        <v/>
      </c>
      <c r="J668" s="52" t="str">
        <f>IF(ISBLANK(VLOOKUP(TRIM(B668),ALL!$B$1:$U$1591,7,FALSE)),"",IF(ISERROR(VLOOKUP(TRIM(B668),ALL!$B$1:$U$1591,7,FALSE))," ",VLOOKUP(TRIM(B668),ALL!$B$1:$U$1591,7,FALSE)))</f>
        <v/>
      </c>
      <c r="K668" s="52" t="str">
        <f>IF(ISBLANK(VLOOKUP(TRIM(B668),ALL!$B$1:$U$1591,8,FALSE)),"",IF(ISERROR(VLOOKUP(TRIM(B668),ALL!$B$1:$U$1591,8,FALSE))," ",VLOOKUP(TRIM(B668),ALL!$B$1:$U$1591,8,FALSE)))</f>
        <v/>
      </c>
      <c r="L668" s="52" t="str">
        <f>IF(ISBLANK(VLOOKUP(TRIM(B668),ALL!$B$1:$U$1591,9,FALSE)),"",IF(ISERROR(VLOOKUP(TRIM(B668),ALL!$B$1:$U$1591,9,FALSE))," ",VLOOKUP(TRIM(B668),ALL!$B$1:$U$1591,9,FALSE)))</f>
        <v/>
      </c>
      <c r="M668" s="52" t="str">
        <f>IF(ISBLANK(VLOOKUP(TRIM(B668),ALL!$B$1:$U$1591,10,FALSE)),"",IF(ISERROR(VLOOKUP(TRIM(B668),ALL!$B$1:$U$1591,10,FALSE))," ",VLOOKUP(TRIM(B668),ALL!$B$1:$U$1591,10,FALSE)))</f>
        <v/>
      </c>
      <c r="N668"/>
      <c r="O668"/>
      <c r="P668"/>
      <c r="Q668"/>
      <c r="R668"/>
      <c r="S668"/>
      <c r="AA668"/>
      <c r="AB668"/>
    </row>
    <row r="669" spans="1:28">
      <c r="A669" s="52" t="str">
        <f>IF(ISERROR(VLOOKUP(TRIM(B669),ALL!$B$1:$T$1591,3,FALSE)),"(unc)",VLOOKUP(TRIM(B669),ALL!$B$1:$T$1591,3,FALSE))</f>
        <v>DB ^</v>
      </c>
      <c r="B669" s="215" t="s">
        <v>6743</v>
      </c>
      <c r="C669" s="11" t="s">
        <v>6451</v>
      </c>
      <c r="D669" s="85">
        <f>VLOOKUP(TRIM(B669),BirthdateDraft!$B$1:$O$5859,2,FALSE)</f>
        <v>35158</v>
      </c>
      <c r="E669" s="86" t="str">
        <f>VLOOKUP(TRIM(B669),BirthdateDraft!$B$1:$O$9859,3,FALSE)</f>
        <v>18/2</v>
      </c>
      <c r="F669" s="52" t="str">
        <f>IF(ISERROR(VLOOKUP(TRIM(B669),ALL!$B$1:$T$1591,2,FALSE)),"",IF(ISERROR(VLOOKUP(TRIM(B669),ALL!$B$1:$T$1591,2,FALSE))," ",VLOOKUP(TRIM(B669),ALL!$B$1:$T$1591,2,FALSE)))</f>
        <v>GBN</v>
      </c>
      <c r="G669" s="52" t="str">
        <f>IF(ISBLANK(VLOOKUP(TRIM(B669),ALL!$B$1:$U$1591,4,FALSE)),"",IF(ISERROR(VLOOKUP(TRIM(B669),ALL!$B$1:$U$1591,4,FALSE))," ",VLOOKUP(TRIM(B669),ALL!$B$1:$U$1591,4,FALSE)))</f>
        <v>0-0</v>
      </c>
      <c r="H669" s="52" t="str">
        <f>IF(ISBLANK(VLOOKUP(TRIM(B669),ALL!$B$1:$U$1591,5,FALSE)),"",IF(ISERROR(VLOOKUP(TRIM(B669),ALL!$B$1:$U$1591,5,FALSE))," ",VLOOKUP(TRIM(B669),ALL!$B$1:$U$1591,5,FALSE)))</f>
        <v/>
      </c>
      <c r="I669" s="52" t="str">
        <f>IF(ISBLANK(VLOOKUP(TRIM(B669),ALL!$B$1:$U$1591,6,FALSE)),"",IF(ISERROR(VLOOKUP(TRIM(B669),ALL!$B$1:$U$1591,6,FALSE))," ", VLOOKUP(TRIM(B669),ALL!$B$1:$U$1591,6,FALSE)))</f>
        <v/>
      </c>
      <c r="J669" s="52"/>
      <c r="K669" s="52"/>
      <c r="L669" s="52" t="str">
        <f>IF(ISBLANK(VLOOKUP(TRIM(B669),ALL!$B$1:$U$1591,9,FALSE)),"",IF(ISERROR(VLOOKUP(TRIM(B669),ALL!$B$1:$U$1591,9,FALSE))," ",VLOOKUP(TRIM(B669),ALL!$B$1:$U$1591,9,FALSE)))</f>
        <v/>
      </c>
      <c r="M669" s="52" t="str">
        <f>IF(ISBLANK(VLOOKUP(TRIM(B669),ALL!$B$1:$U$1591,10,FALSE)),"",IF(ISERROR(VLOOKUP(TRIM(B669),ALL!$B$1:$U$1591,10,FALSE))," ",VLOOKUP(TRIM(B669),ALL!$B$1:$U$1591,10,FALSE)))</f>
        <v/>
      </c>
      <c r="N669"/>
      <c r="O669"/>
      <c r="P669"/>
      <c r="Q669"/>
      <c r="R669"/>
      <c r="S669"/>
      <c r="AA669"/>
      <c r="AB669"/>
    </row>
    <row r="670" spans="1:28">
      <c r="A670" s="52" t="str">
        <f>IF(ISERROR(VLOOKUP(TRIM(B670),ALL!$B$1:$T$1591,3,FALSE)),"(unc)",VLOOKUP(TRIM(B670),ALL!$B$1:$T$1591,3,FALSE))</f>
        <v>DB ^</v>
      </c>
      <c r="B670" s="215" t="s">
        <v>7600</v>
      </c>
      <c r="C670" s="11" t="s">
        <v>6451</v>
      </c>
      <c r="D670" s="85">
        <f>VLOOKUP(TRIM(B670),BirthdateDraft!$B$1:$O$5859,2,FALSE)</f>
        <v>35029</v>
      </c>
      <c r="E670" s="86" t="str">
        <f>VLOOKUP(TRIM(B670),BirthdateDraft!$B$1:$O$9859,3,FALSE)</f>
        <v>17/3</v>
      </c>
      <c r="F670" s="52" t="str">
        <f>IF(ISERROR(VLOOKUP(TRIM(B670),ALL!$B$1:$T$1591,2,FALSE)),"",IF(ISERROR(VLOOKUP(TRIM(B670),ALL!$B$1:$T$1591,2,FALSE))," ",VLOOKUP(TRIM(B670),ALL!$B$1:$T$1591,2,FALSE)))</f>
        <v>SEN</v>
      </c>
      <c r="G670" s="52" t="str">
        <f>IF(ISBLANK(VLOOKUP(TRIM(B670),ALL!$B$1:$U$1591,4,FALSE)),"",IF(ISERROR(VLOOKUP(TRIM(B670),ALL!$B$1:$U$1591,4,FALSE))," ",VLOOKUP(TRIM(B670),ALL!$B$1:$U$1591,4,FALSE)))</f>
        <v>0-0</v>
      </c>
      <c r="H670" s="52" t="str">
        <f>IF(ISBLANK(VLOOKUP(TRIM(B670),ALL!$B$1:$U$1591,5,FALSE)),"",IF(ISERROR(VLOOKUP(TRIM(B670),ALL!$B$1:$U$1591,5,FALSE))," ",VLOOKUP(TRIM(B670),ALL!$B$1:$U$1591,5,FALSE)))</f>
        <v/>
      </c>
      <c r="I670" s="52" t="str">
        <f>IF(ISBLANK(VLOOKUP(TRIM(B670),ALL!$B$1:$U$1591,6,FALSE)),"",IF(ISERROR(VLOOKUP(TRIM(B670),ALL!$B$1:$U$1591,6,FALSE))," ", VLOOKUP(TRIM(B670),ALL!$B$1:$U$1591,6,FALSE)))</f>
        <v/>
      </c>
      <c r="J670" s="52" t="str">
        <f>IF(ISBLANK(VLOOKUP(TRIM(B670),ALL!$B$1:$U$1591,7,FALSE)),"",IF(ISERROR(VLOOKUP(TRIM(B670),ALL!$B$1:$U$1591,7,FALSE))," ",VLOOKUP(TRIM(B670),ALL!$B$1:$U$1591,7,FALSE)))</f>
        <v/>
      </c>
      <c r="K670" s="52" t="str">
        <f>IF(ISBLANK(VLOOKUP(TRIM(B670),ALL!$B$1:$U$1591,8,FALSE)),"",IF(ISERROR(VLOOKUP(TRIM(B670),ALL!$B$1:$U$1591,8,FALSE))," ",VLOOKUP(TRIM(B670),ALL!$B$1:$U$1591,8,FALSE)))</f>
        <v/>
      </c>
      <c r="L670" s="52" t="str">
        <f>IF(ISBLANK(VLOOKUP(TRIM(B670),ALL!$B$1:$U$1591,9,FALSE)),"",IF(ISERROR(VLOOKUP(TRIM(B670),ALL!$B$1:$U$1591,9,FALSE))," ",VLOOKUP(TRIM(B670),ALL!$B$1:$U$1591,9,FALSE)))</f>
        <v/>
      </c>
      <c r="M670" s="52" t="str">
        <f>IF(ISBLANK(VLOOKUP(TRIM(B670),ALL!$B$1:$U$1591,10,FALSE)),"",IF(ISERROR(VLOOKUP(TRIM(B670),ALL!$B$1:$U$1591,10,FALSE))," ",VLOOKUP(TRIM(B670),ALL!$B$1:$U$1591,10,FALSE)))</f>
        <v/>
      </c>
      <c r="N670"/>
      <c r="O670"/>
      <c r="P670"/>
      <c r="Q670"/>
      <c r="R670"/>
      <c r="S670"/>
      <c r="AA670"/>
      <c r="AB670"/>
    </row>
    <row r="671" spans="1:28" ht="15">
      <c r="A671" s="52" t="str">
        <f>IF(ISERROR(VLOOKUP(TRIM(B671),ALL!$B$1:$T$1591,3,FALSE)),"(unc)",VLOOKUP(TRIM(B671),ALL!$B$1:$T$1591,3,FALSE))</f>
        <v>RCB ^</v>
      </c>
      <c r="B671" s="407" t="s">
        <v>7453</v>
      </c>
      <c r="C671" s="11" t="s">
        <v>6451</v>
      </c>
      <c r="D671" s="85">
        <f>VLOOKUP(TRIM(B671),BirthdateDraft!$B$1:$O$5859,2,FALSE)</f>
        <v>35813</v>
      </c>
      <c r="E671" s="86" t="str">
        <f>VLOOKUP(TRIM(B671),BirthdateDraft!$B$1:$O$9859,3,FALSE)</f>
        <v>19/2</v>
      </c>
      <c r="F671" s="52" t="str">
        <f>IF(ISERROR(VLOOKUP(TRIM(B671),ALL!$B$1:$T$1591,2,FALSE)),"",IF(ISERROR(VLOOKUP(TRIM(B671),ALL!$B$1:$T$1591,2,FALSE))," ",VLOOKUP(TRIM(B671),ALL!$B$1:$T$1591,2,FALSE)))</f>
        <v>ARN</v>
      </c>
      <c r="G671" s="52" t="str">
        <f>IF(ISBLANK(VLOOKUP(TRIM(B671),ALL!$B$1:$U$1591,4,FALSE)),"",IF(ISERROR(VLOOKUP(TRIM(B671),ALL!$B$1:$U$1591,4,FALSE))," ",VLOOKUP(TRIM(B671),ALL!$B$1:$U$1591,4,FALSE)))</f>
        <v>0</v>
      </c>
      <c r="H671" s="52"/>
      <c r="I671" s="52"/>
      <c r="J671" s="52"/>
      <c r="K671" s="52"/>
      <c r="L671" s="52"/>
      <c r="M671" s="52"/>
      <c r="N671"/>
      <c r="O671"/>
      <c r="P671"/>
      <c r="Q671"/>
      <c r="R671"/>
      <c r="S671"/>
      <c r="AA671"/>
      <c r="AB671"/>
    </row>
    <row r="672" spans="1:28">
      <c r="A672" s="52" t="str">
        <f>IF(ISERROR(VLOOKUP(TRIM(B672),ALL!$B$1:$T$1591,3,FALSE)),"(unc)",VLOOKUP(TRIM(B672),ALL!$B$1:$T$1591,3,FALSE))</f>
        <v>RCB ^</v>
      </c>
      <c r="B672" s="215" t="s">
        <v>6686</v>
      </c>
      <c r="C672" s="11" t="s">
        <v>6451</v>
      </c>
      <c r="D672" s="85">
        <f>VLOOKUP(TRIM(B672),BirthdateDraft!$B$1:$O$5859,2,FALSE)</f>
        <v>35338</v>
      </c>
      <c r="E672" s="86" t="str">
        <f>VLOOKUP(TRIM(B672),BirthdateDraft!$B$1:$O$9859,3,FALSE)</f>
        <v>18/2</v>
      </c>
      <c r="F672" s="52" t="str">
        <f>IF(ISERROR(VLOOKUP(TRIM(B672),ALL!$B$1:$T$1591,2,FALSE)),"",IF(ISERROR(VLOOKUP(TRIM(B672),ALL!$B$1:$T$1591,2,FALSE))," ",VLOOKUP(TRIM(B672),ALL!$B$1:$T$1591,2,FALSE)))</f>
        <v>ATN</v>
      </c>
      <c r="G672" s="52" t="str">
        <f>IF(ISBLANK(VLOOKUP(TRIM(B672),ALL!$B$1:$U$1591,4,FALSE)),"",IF(ISERROR(VLOOKUP(TRIM(B672),ALL!$B$1:$U$1591,4,FALSE))," ",VLOOKUP(TRIM(B672),ALL!$B$1:$U$1591,4,FALSE)))</f>
        <v>0</v>
      </c>
      <c r="H672" s="52"/>
      <c r="I672" s="52"/>
      <c r="J672" s="52"/>
      <c r="K672" s="52"/>
      <c r="L672" s="52" t="str">
        <f>IF(ISBLANK(VLOOKUP(TRIM(B672),ALL!$B$1:$U$1591,9,FALSE)),"",IF(ISERROR(VLOOKUP(TRIM(B672),ALL!$B$1:$U$1591,9,FALSE))," ",VLOOKUP(TRIM(B672),ALL!$B$1:$U$1591,9,FALSE)))</f>
        <v/>
      </c>
      <c r="M672" s="52" t="str">
        <f>IF(ISBLANK(VLOOKUP(TRIM(B672),ALL!$B$1:$U$1591,10,FALSE)),"",IF(ISERROR(VLOOKUP(TRIM(B672),ALL!$B$1:$U$1591,10,FALSE))," ",VLOOKUP(TRIM(B672),ALL!$B$1:$U$1591,10,FALSE)))</f>
        <v/>
      </c>
      <c r="N672"/>
      <c r="O672"/>
      <c r="P672"/>
      <c r="Q672"/>
      <c r="R672"/>
      <c r="S672"/>
      <c r="AA672"/>
      <c r="AB672"/>
    </row>
    <row r="673" spans="1:33">
      <c r="A673" s="52" t="str">
        <f>IF(ISERROR(VLOOKUP(TRIM(B673),ALL!$B$1:$T$1591,3,FALSE)),"(unc)",VLOOKUP(TRIM(B673),ALL!$B$1:$T$1591,3,FALSE))</f>
        <v>LCB ^</v>
      </c>
      <c r="B673" s="215" t="s">
        <v>6856</v>
      </c>
      <c r="C673" s="11" t="s">
        <v>6451</v>
      </c>
      <c r="D673" s="85">
        <f>VLOOKUP(TRIM(B673),BirthdateDraft!$B$1:$O$5859,2,FALSE)</f>
        <v>34433</v>
      </c>
      <c r="E673" s="86" t="str">
        <f>VLOOKUP(TRIM(B673),BirthdateDraft!$B$1:$O$9859,3,FALSE)</f>
        <v>17/3</v>
      </c>
      <c r="F673" s="52" t="str">
        <f>IF(ISERROR(VLOOKUP(TRIM(B673),ALL!$B$1:$T$1591,2,FALSE)),"",IF(ISERROR(VLOOKUP(TRIM(B673),ALL!$B$1:$T$1591,2,FALSE))," ",VLOOKUP(TRIM(B673),ALL!$B$1:$T$1591,2,FALSE)))</f>
        <v>WAN</v>
      </c>
      <c r="G673" s="52" t="str">
        <f>IF(ISBLANK(VLOOKUP(TRIM(B673),ALL!$B$1:$U$1591,4,FALSE)),"",IF(ISERROR(VLOOKUP(TRIM(B673),ALL!$B$1:$U$1591,4,FALSE))," ",VLOOKUP(TRIM(B673),ALL!$B$1:$U$1591,4,FALSE)))</f>
        <v>0</v>
      </c>
      <c r="H673" s="52"/>
      <c r="I673" s="52"/>
      <c r="J673" s="52"/>
      <c r="K673" s="52"/>
      <c r="L673" s="52" t="str">
        <f>IF(ISBLANK(VLOOKUP(TRIM(B673),ALL!$B$1:$U$1591,9,FALSE)),"",IF(ISERROR(VLOOKUP(TRIM(B673),ALL!$B$1:$U$1591,9,FALSE))," ",VLOOKUP(TRIM(B673),ALL!$B$1:$U$1591,9,FALSE)))</f>
        <v/>
      </c>
      <c r="M673" s="52" t="str">
        <f>IF(ISBLANK(VLOOKUP(TRIM(B673),ALL!$B$1:$U$1591,10,FALSE)),"",IF(ISERROR(VLOOKUP(TRIM(B673),ALL!$B$1:$U$1591,10,FALSE))," ",VLOOKUP(TRIM(B673),ALL!$B$1:$U$1591,10,FALSE)))</f>
        <v/>
      </c>
      <c r="N673"/>
      <c r="O673"/>
      <c r="P673"/>
      <c r="Q673"/>
      <c r="R673"/>
      <c r="S673"/>
      <c r="AA673"/>
      <c r="AB673"/>
    </row>
    <row r="675" spans="1:33">
      <c r="A675" s="52"/>
      <c r="B675" s="215"/>
      <c r="C675" s="11"/>
      <c r="D675" s="85"/>
      <c r="E675" s="86"/>
      <c r="F675" s="52"/>
      <c r="G675" s="52"/>
      <c r="H675" s="52"/>
      <c r="I675" s="52"/>
      <c r="J675" s="52"/>
      <c r="K675" s="52"/>
      <c r="L675" s="52"/>
      <c r="M675" s="52"/>
      <c r="N675"/>
      <c r="O675"/>
      <c r="P675"/>
      <c r="Q675"/>
      <c r="R675"/>
      <c r="S675"/>
      <c r="AA675"/>
      <c r="AB675"/>
    </row>
    <row r="676" spans="1:33" ht="15">
      <c r="A676" s="52" t="str">
        <f>IF(ISERROR(VLOOKUP(TRIM(B676),ALL!$B$1:$T$1591,3,FALSE)),"(unc)",VLOOKUP(TRIM(B676),ALL!$B$1:$T$1591,3,FALSE))</f>
        <v>KOR</v>
      </c>
      <c r="B676" s="417" t="s">
        <v>7823</v>
      </c>
      <c r="C676" s="11" t="s">
        <v>6451</v>
      </c>
      <c r="D676" s="85">
        <f>VLOOKUP(TRIM(B676),BirthdateDraft!$B$1:$O$5859,2,FALSE)</f>
        <v>35021</v>
      </c>
      <c r="E676" s="86" t="str">
        <f>VLOOKUP(TRIM(B676),BirthdateDraft!$B$1:$O$9859,3,FALSE)</f>
        <v>19/2</v>
      </c>
      <c r="F676" s="52" t="str">
        <f>IF(ISERROR(VLOOKUP(TRIM(B676),ALL!$B$1:$T$1591,2,FALSE)),"",IF(ISERROR(VLOOKUP(TRIM(B676),ALL!$B$1:$T$1591,2,FALSE))," ",VLOOKUP(TRIM(B676),ALL!$B$1:$T$1591,2,FALSE)))</f>
        <v>ARN</v>
      </c>
      <c r="G676" s="52" t="str">
        <f>IF(ISBLANK(VLOOKUP(TRIM(B676),ALL!$B$1:$U$1591,4,FALSE)),"",IF(ISERROR(VLOOKUP(TRIM(B676),ALL!$B$1:$U$1591,4,FALSE))," ",VLOOKUP(TRIM(B676),ALL!$B$1:$U$1591,4,FALSE)))</f>
        <v/>
      </c>
      <c r="H676" s="52"/>
      <c r="I676" s="52"/>
      <c r="J676" s="52"/>
      <c r="K676" s="52"/>
      <c r="L676" s="52"/>
      <c r="M676" s="52"/>
      <c r="N676"/>
      <c r="O676"/>
      <c r="P676"/>
      <c r="Q676"/>
      <c r="R676"/>
      <c r="S676"/>
      <c r="AA676"/>
      <c r="AB676"/>
    </row>
    <row r="677" spans="1:33">
      <c r="A677" s="52" t="str">
        <f>IF(ISERROR(VLOOKUP(TRIM(B677),ALL!$B$1:$T$1591,3,FALSE)),"(unc)",VLOOKUP(TRIM(B677),ALL!$B$1:$T$1591,3,FALSE))</f>
        <v>KOR</v>
      </c>
      <c r="B677" s="215" t="s">
        <v>5283</v>
      </c>
      <c r="C677" s="11" t="s">
        <v>6451</v>
      </c>
      <c r="D677" s="85">
        <f>VLOOKUP(TRIM(B677),BirthdateDraft!$B$1:$O$5859,2,FALSE)</f>
        <v>34133</v>
      </c>
      <c r="E677" s="86" t="str">
        <f>VLOOKUP(TRIM(B677),BirthdateDraft!$B$1:$O$9859,3,FALSE)</f>
        <v>15/2</v>
      </c>
      <c r="F677" s="52" t="str">
        <f>IF(ISERROR(VLOOKUP(TRIM(B677),ALL!$B$1:$T$1591,2,FALSE)),"",IF(ISERROR(VLOOKUP(TRIM(B677),ALL!$B$1:$T$1591,2,FALSE))," ",VLOOKUP(TRIM(B677),ALL!$B$1:$T$1591,2,FALSE)))</f>
        <v>MIN</v>
      </c>
      <c r="G677" s="52" t="str">
        <f>IF(ISBLANK(VLOOKUP(TRIM(B677),ALL!$B$1:$U$1591,4,FALSE)),"",IF(ISERROR(VLOOKUP(TRIM(B677),ALL!$B$1:$U$1591,4,FALSE))," ",VLOOKUP(TRIM(B677),ALL!$B$1:$U$1591,4,FALSE)))</f>
        <v/>
      </c>
      <c r="H677" s="52" t="str">
        <f>IF(ISBLANK(VLOOKUP(TRIM(B677),ALL!$B$1:$U$1591,5,FALSE)),"",IF(ISERROR(VLOOKUP(TRIM(B677),ALL!$B$1:$U$1591,5,FALSE))," ",VLOOKUP(TRIM(B677),ALL!$B$1:$U$1591,5,FALSE)))</f>
        <v/>
      </c>
      <c r="I677" s="52" t="str">
        <f>IF(ISBLANK(VLOOKUP(TRIM(B677),ALL!$B$1:$U$1591,6,FALSE)),"",IF(ISERROR(VLOOKUP(TRIM(B677),ALL!$B$1:$U$1591,6,FALSE))," ", VLOOKUP(TRIM(B677),ALL!$B$1:$U$1591,6,FALSE)))</f>
        <v/>
      </c>
      <c r="J677" s="52" t="str">
        <f>IF(ISBLANK(VLOOKUP(TRIM(B677),ALL!$B$1:$U$1591,7,FALSE)),"",IF(ISERROR(VLOOKUP(TRIM(B677),ALL!$B$1:$U$1591,7,FALSE))," ",VLOOKUP(TRIM(B677),ALL!$B$1:$U$1591,7,FALSE)))</f>
        <v/>
      </c>
      <c r="K677" s="52" t="str">
        <f>IF(ISBLANK(VLOOKUP(TRIM(B677),ALL!$B$1:$U$1591,8,FALSE)),"",IF(ISERROR(VLOOKUP(TRIM(B677),ALL!$B$1:$U$1591,8,FALSE))," ",VLOOKUP(TRIM(B677),ALL!$B$1:$U$1591,8,FALSE)))</f>
        <v/>
      </c>
      <c r="L677" s="52" t="str">
        <f>IF(ISBLANK(VLOOKUP(TRIM(B677),ALL!$B$1:$U$1591,9,FALSE)),"",IF(ISERROR(VLOOKUP(TRIM(B677),ALL!$B$1:$U$1591,9,FALSE))," ",VLOOKUP(TRIM(B677),ALL!$B$1:$U$1591,9,FALSE)))</f>
        <v/>
      </c>
      <c r="M677" s="52" t="str">
        <f>IF(ISBLANK(VLOOKUP(TRIM(B677),ALL!$B$1:$U$1591,10,FALSE)),"",IF(ISERROR(VLOOKUP(TRIM(B677),ALL!$B$1:$U$1591,10,FALSE))," ",VLOOKUP(TRIM(B677),ALL!$B$1:$U$1591,10,FALSE)))</f>
        <v/>
      </c>
      <c r="N677"/>
      <c r="O677"/>
      <c r="P677"/>
      <c r="Q677"/>
      <c r="R677"/>
      <c r="S677"/>
      <c r="AA677"/>
      <c r="AB677"/>
    </row>
    <row r="678" spans="1:33">
      <c r="A678" s="52" t="str">
        <f>IF(ISERROR(VLOOKUP(TRIM(B678),ALL!$B$1:$T$1591,3,FALSE)),"(unc)",VLOOKUP(TRIM(B678),ALL!$B$1:$T$1591,3,FALSE))</f>
        <v>Punt</v>
      </c>
      <c r="B678" s="215" t="s">
        <v>2524</v>
      </c>
      <c r="C678" s="11" t="s">
        <v>6451</v>
      </c>
      <c r="D678" s="85">
        <f>VLOOKUP(TRIM(B678),BirthdateDraft!$B$1:$O$5859,2,FALSE)</f>
        <v>30077</v>
      </c>
      <c r="E678" s="86" t="str">
        <f>VLOOKUP(TRIM(B678),BirthdateDraft!$B$1:$O$9859,3,FALSE)</f>
        <v>05/3</v>
      </c>
      <c r="F678" s="52" t="str">
        <f>IF(ISERROR(VLOOKUP(TRIM(B678),ALL!$B$1:$T$1591,2,FALSE)),"",IF(ISERROR(VLOOKUP(TRIM(B678),ALL!$B$1:$T$1591,2,FALSE))," ",VLOOKUP(TRIM(B678),ALL!$B$1:$T$1591,2,FALSE)))</f>
        <v>KCA</v>
      </c>
      <c r="G678" s="52" t="str">
        <f>IF(ISBLANK(VLOOKUP(TRIM(B678),ALL!$B$1:$U$1591,4,FALSE)),"",IF(ISERROR(VLOOKUP(TRIM(B678),ALL!$B$1:$U$1591,4,FALSE))," ",VLOOKUP(TRIM(B678),ALL!$B$1:$U$1591,4,FALSE)))</f>
        <v/>
      </c>
      <c r="H678" s="52" t="str">
        <f>IF(ISBLANK(VLOOKUP(TRIM(B678),ALL!$B$1:$U$1591,5,FALSE)),"",IF(ISERROR(VLOOKUP(TRIM(B678),ALL!$B$1:$U$1591,5,FALSE))," ",VLOOKUP(TRIM(B678),ALL!$B$1:$U$1591,5,FALSE)))</f>
        <v/>
      </c>
      <c r="I678" s="52" t="str">
        <f>IF(ISBLANK(VLOOKUP(TRIM(B678),ALL!$B$1:$U$1591,6,FALSE)),"",IF(ISERROR(VLOOKUP(TRIM(B678),ALL!$B$1:$U$1591,6,FALSE))," ", VLOOKUP(TRIM(B678),ALL!$B$1:$U$1591,6,FALSE)))</f>
        <v/>
      </c>
      <c r="J678" s="52" t="str">
        <f>IF(ISBLANK(VLOOKUP(TRIM(B678),ALL!$B$1:$U$1591,7,FALSE)),"",IF(ISERROR(VLOOKUP(TRIM(B678),ALL!$B$1:$U$1591,7,FALSE))," ",VLOOKUP(TRIM(B678),ALL!$B$1:$U$1591,7,FALSE)))</f>
        <v/>
      </c>
      <c r="K678" s="52" t="str">
        <f>IF(ISBLANK(VLOOKUP(TRIM(B678),ALL!$B$1:$U$1591,8,FALSE)),"",IF(ISERROR(VLOOKUP(TRIM(B678),ALL!$B$1:$U$1591,8,FALSE))," ",VLOOKUP(TRIM(B678),ALL!$B$1:$U$1591,8,FALSE)))</f>
        <v/>
      </c>
      <c r="L678" s="52" t="str">
        <f>IF(ISBLANK(VLOOKUP(TRIM(B678),ALL!$B$1:$U$1591,9,FALSE)),"",IF(ISERROR(VLOOKUP(TRIM(B678),ALL!$B$1:$U$1591,9,FALSE))," ",VLOOKUP(TRIM(B678),ALL!$B$1:$U$1591,9,FALSE)))</f>
        <v/>
      </c>
      <c r="M678" s="52" t="str">
        <f>IF(ISBLANK(VLOOKUP(TRIM(B678),ALL!$B$1:$U$1591,10,FALSE)),"",IF(ISERROR(VLOOKUP(TRIM(B678),ALL!$B$1:$U$1591,10,FALSE))," ",VLOOKUP(TRIM(B678),ALL!$B$1:$U$1591,10,FALSE)))</f>
        <v/>
      </c>
      <c r="N678"/>
      <c r="O678"/>
      <c r="P678"/>
      <c r="Q678"/>
      <c r="R678"/>
      <c r="S678"/>
      <c r="AA678"/>
      <c r="AB678"/>
    </row>
    <row r="679" spans="1:33">
      <c r="A679" s="52" t="str">
        <f>IF(ISERROR(VLOOKUP(TRIM(B679),ALL!$B$1:$T$1591,3,FALSE)),"(unc)",VLOOKUP(TRIM(B679),ALL!$B$1:$T$1591,3,FALSE))</f>
        <v>PK</v>
      </c>
      <c r="B679" s="215" t="s">
        <v>198</v>
      </c>
      <c r="C679" s="11" t="s">
        <v>6451</v>
      </c>
      <c r="D679" s="85">
        <f>VLOOKUP(TRIM(B679),BirthdateDraft!$B$1:$O$5859,2,FALSE)</f>
        <v>32833</v>
      </c>
      <c r="E679" s="86" t="str">
        <f>VLOOKUP(TRIM(B679),BirthdateDraft!$B$1:$O$9859,3,FALSE)</f>
        <v>12/FA</v>
      </c>
      <c r="F679" s="52" t="str">
        <f>IF(ISERROR(VLOOKUP(TRIM(B679),ALL!$B$1:$T$1591,2,FALSE)),"",IF(ISERROR(VLOOKUP(TRIM(B679),ALL!$B$1:$T$1591,2,FALSE))," ",VLOOKUP(TRIM(B679),ALL!$B$1:$T$1591,2,FALSE)))</f>
        <v>BAA</v>
      </c>
      <c r="G679" s="52" t="str">
        <f>IF(ISBLANK(VLOOKUP(TRIM(B679),ALL!$B$1:$U$1591,4,FALSE)),"",IF(ISERROR(VLOOKUP(TRIM(B679),ALL!$B$1:$U$1591,4,FALSE))," ",VLOOKUP(TRIM(B679),ALL!$B$1:$U$1591,4,FALSE)))</f>
        <v/>
      </c>
      <c r="H679" s="52" t="str">
        <f>IF(ISBLANK(VLOOKUP(TRIM(B679),ALL!$B$1:$U$1591,5,FALSE)),"",IF(ISERROR(VLOOKUP(TRIM(B679),ALL!$B$1:$U$1591,5,FALSE))," ",VLOOKUP(TRIM(B679),ALL!$B$1:$U$1591,5,FALSE)))</f>
        <v/>
      </c>
      <c r="I679" s="52" t="str">
        <f>IF(ISBLANK(VLOOKUP(TRIM(B679),ALL!$B$1:$U$1591,6,FALSE)),"",IF(ISERROR(VLOOKUP(TRIM(B679),ALL!$B$1:$U$1591,6,FALSE))," ", VLOOKUP(TRIM(B679),ALL!$B$1:$U$1591,6,FALSE)))</f>
        <v/>
      </c>
      <c r="J679" s="52" t="str">
        <f>IF(ISBLANK(VLOOKUP(TRIM(B679),ALL!$B$1:$U$1591,7,FALSE)),"",IF(ISERROR(VLOOKUP(TRIM(B679),ALL!$B$1:$U$1591,7,FALSE))," ",VLOOKUP(TRIM(B679),ALL!$B$1:$U$1591,7,FALSE)))</f>
        <v/>
      </c>
      <c r="K679" s="52" t="str">
        <f>IF(ISBLANK(VLOOKUP(TRIM(B679),ALL!$B$1:$U$1591,8,FALSE)),"",IF(ISERROR(VLOOKUP(TRIM(B679),ALL!$B$1:$U$1591,8,FALSE))," ",VLOOKUP(TRIM(B679),ALL!$B$1:$U$1591,8,FALSE)))</f>
        <v/>
      </c>
      <c r="L679" s="52" t="str">
        <f>IF(ISBLANK(VLOOKUP(TRIM(B679),ALL!$B$1:$U$1591,9,FALSE)),"",IF(ISERROR(VLOOKUP(TRIM(B679),ALL!$B$1:$U$1591,9,FALSE))," ",VLOOKUP(TRIM(B679),ALL!$B$1:$U$1591,9,FALSE)))</f>
        <v/>
      </c>
      <c r="M679" s="52" t="str">
        <f>IF(ISBLANK(VLOOKUP(TRIM(B679),ALL!$B$1:$U$1591,10,FALSE)),"",IF(ISERROR(VLOOKUP(TRIM(B679),ALL!$B$1:$U$1591,10,FALSE))," ",VLOOKUP(TRIM(B679),ALL!$B$1:$U$1591,10,FALSE)))</f>
        <v/>
      </c>
      <c r="N679"/>
      <c r="O679"/>
      <c r="P679"/>
      <c r="Q679"/>
      <c r="R679"/>
      <c r="S679"/>
      <c r="AA679"/>
      <c r="AB679"/>
    </row>
    <row r="680" spans="1:33">
      <c r="B680" s="215"/>
      <c r="N680" s="52"/>
      <c r="P680"/>
      <c r="S680"/>
      <c r="T680" s="2"/>
      <c r="U680" s="2"/>
      <c r="W680" s="2"/>
      <c r="X680" s="2"/>
      <c r="AA680"/>
      <c r="AB680"/>
      <c r="AF680" s="3"/>
      <c r="AG680" s="3"/>
    </row>
    <row r="681" spans="1:33" ht="18">
      <c r="A681" s="454" t="s">
        <v>8485</v>
      </c>
      <c r="B681" s="454"/>
      <c r="C681" s="454"/>
      <c r="D681" s="454"/>
      <c r="E681" s="454"/>
      <c r="F681" s="454"/>
      <c r="G681" s="454"/>
      <c r="H681" s="454"/>
      <c r="I681" s="454"/>
      <c r="J681" s="454"/>
      <c r="K681" s="454"/>
      <c r="L681" s="454"/>
      <c r="M681" s="456"/>
      <c r="N681"/>
      <c r="O681"/>
      <c r="P681" s="4"/>
      <c r="Q681"/>
      <c r="R681"/>
      <c r="S681"/>
      <c r="X681" s="2"/>
      <c r="AA681"/>
      <c r="AB681"/>
    </row>
    <row r="682" spans="1:33" ht="15.75">
      <c r="A682" s="454" t="s">
        <v>8486</v>
      </c>
      <c r="B682" s="454"/>
      <c r="C682" s="454"/>
      <c r="D682" s="454"/>
      <c r="E682" s="454"/>
      <c r="F682" s="454"/>
      <c r="G682" s="454"/>
      <c r="H682" s="454"/>
      <c r="I682" s="454"/>
      <c r="J682" s="454"/>
      <c r="K682" s="454"/>
      <c r="L682" s="454"/>
      <c r="M682" s="455"/>
      <c r="N682"/>
      <c r="O682"/>
      <c r="P682"/>
      <c r="Q682"/>
      <c r="R682"/>
      <c r="S682"/>
      <c r="X682" s="2"/>
      <c r="AA682"/>
      <c r="AB682"/>
    </row>
    <row r="683" spans="1:33" ht="13.35" customHeight="1">
      <c r="P683"/>
      <c r="S683"/>
      <c r="T683" s="2"/>
      <c r="U683" s="2"/>
      <c r="W683" s="2"/>
      <c r="X683" s="2"/>
      <c r="AA683" s="2"/>
      <c r="AB683"/>
      <c r="AF683" s="3"/>
      <c r="AG683" s="3"/>
    </row>
    <row r="684" spans="1:33" ht="20.25">
      <c r="A684" s="46" t="s">
        <v>6085</v>
      </c>
      <c r="H684" s="38">
        <f>COUNTA(B685:B747)</f>
        <v>53</v>
      </c>
      <c r="I684" s="38"/>
      <c r="N684" s="6"/>
      <c r="O684" s="6"/>
      <c r="P684" s="6"/>
      <c r="Q684" s="6"/>
      <c r="S684" s="8"/>
      <c r="AA684"/>
      <c r="AB684"/>
    </row>
    <row r="685" spans="1:33">
      <c r="N685" s="6"/>
      <c r="O685" s="6"/>
      <c r="S685" s="3"/>
      <c r="T685" s="7"/>
      <c r="AA685"/>
      <c r="AB685"/>
    </row>
    <row r="686" spans="1:33">
      <c r="A686" s="52" t="str">
        <f>IF(ISERROR(VLOOKUP(TRIM(B686),ALL!$B$1:$T$1591,3,FALSE)),"(unc)",VLOOKUP(TRIM(B686),ALL!$B$1:$T$1591,3,FALSE))</f>
        <v>QB</v>
      </c>
      <c r="B686" s="215" t="s">
        <v>235</v>
      </c>
      <c r="C686" s="11" t="s">
        <v>4944</v>
      </c>
      <c r="D686" s="85">
        <f>VLOOKUP(TRIM(B686),BirthdateDraft!$B$1:$O$5859,2,FALSE)</f>
        <v>32351</v>
      </c>
      <c r="E686" s="86" t="str">
        <f>VLOOKUP(TRIM(B686),BirthdateDraft!$B$1:$O$9859,3,FALSE)</f>
        <v>12/1 (8)</v>
      </c>
      <c r="F686" s="52" t="str">
        <f>IF(ISERROR(VLOOKUP(TRIM(B686),ALL!$B$1:$T$1591,2,FALSE)),"",IF(ISERROR(VLOOKUP(TRIM(B686),ALL!$B$1:$T$1591,2,FALSE))," ",VLOOKUP(TRIM(B686),ALL!$B$1:$T$1591,2,FALSE)))</f>
        <v>TNA</v>
      </c>
      <c r="G686" s="52" t="str">
        <f>IF(ISBLANK(VLOOKUP(TRIM(B686),ALL!$B$1:$U$1591,4,FALSE)),"",IF(ISERROR(VLOOKUP(TRIM(B686),ALL!$B$1:$U$1591,4,FALSE))," ",VLOOKUP(TRIM(B686),ALL!$B$1:$U$1591,4,FALSE)))</f>
        <v/>
      </c>
      <c r="H686" s="52" t="str">
        <f>IF(ISBLANK(VLOOKUP(TRIM(B686),ALL!$B$1:$U$1591,5,FALSE)),"",IF(ISERROR(VLOOKUP(TRIM(B686),ALL!$B$1:$U$1591,5,FALSE))," ",VLOOKUP(TRIM(B686),ALL!$B$1:$U$1591,5,FALSE)))</f>
        <v/>
      </c>
      <c r="I686" s="52" t="str">
        <f>IF(ISBLANK(VLOOKUP(TRIM(B686),ALL!$B$1:$U$1591,6,FALSE)),"",IF(ISERROR(VLOOKUP(TRIM(B686),ALL!$B$1:$U$1591,6,FALSE))," ", VLOOKUP(TRIM(B686),ALL!$B$1:$U$1591,6,FALSE)))</f>
        <v/>
      </c>
      <c r="J686" s="52" t="str">
        <f>IF(ISBLANK(VLOOKUP(TRIM(B686),ALL!$B$1:$U$1591,7,FALSE)),"",IF(ISERROR(VLOOKUP(TRIM(B686),ALL!$B$1:$U$1591,7,FALSE))," ",VLOOKUP(TRIM(B686),ALL!$B$1:$U$1591,7,FALSE)))</f>
        <v/>
      </c>
      <c r="K686" s="52" t="str">
        <f>IF(ISBLANK(VLOOKUP(TRIM(B686),ALL!$B$1:$U$1591,8,FALSE)),"",IF(ISERROR(VLOOKUP(TRIM(B686),ALL!$B$1:$U$1591,8,FALSE))," ",VLOOKUP(TRIM(B686),ALL!$B$1:$U$1591,8,FALSE)))</f>
        <v/>
      </c>
      <c r="L686" s="52" t="str">
        <f>IF(ISBLANK(VLOOKUP(TRIM(B686),ALL!$B$1:$U$1591,9,FALSE)),"",IF(ISERROR(VLOOKUP(TRIM(B686),ALL!$B$1:$U$1591,9,FALSE))," ",VLOOKUP(TRIM(B686),ALL!$B$1:$U$1591,9,FALSE)))</f>
        <v/>
      </c>
      <c r="M686" s="52" t="str">
        <f>IF(ISBLANK(VLOOKUP(TRIM(B686),ALL!$B$1:$U$1591,10,FALSE)),"",IF(ISERROR(VLOOKUP(TRIM(B686),ALL!$B$1:$U$1591,10,FALSE))," ",VLOOKUP(TRIM(B686),ALL!$B$1:$U$1591,10,FALSE)))</f>
        <v/>
      </c>
      <c r="N686"/>
      <c r="O686"/>
      <c r="P686"/>
      <c r="Q686"/>
      <c r="R686"/>
      <c r="S686"/>
      <c r="AA686"/>
      <c r="AB686"/>
    </row>
    <row r="687" spans="1:33">
      <c r="A687" s="52" t="str">
        <f>IF(ISERROR(VLOOKUP(TRIM(B687),ALL!$B$1:$T$1591,3,FALSE)),"(unc)",VLOOKUP(TRIM(B687),ALL!$B$1:$T$1591,3,FALSE))</f>
        <v>QB</v>
      </c>
      <c r="B687" s="215" t="s">
        <v>6864</v>
      </c>
      <c r="C687" s="11" t="s">
        <v>4944</v>
      </c>
      <c r="D687" s="85">
        <f>VLOOKUP(TRIM(B687),BirthdateDraft!$B$1:$O$5859,2,FALSE)</f>
        <v>34082</v>
      </c>
      <c r="E687" s="86" t="str">
        <f>VLOOKUP(TRIM(B687),BirthdateDraft!$B$1:$O$9859,3,FALSE)</f>
        <v>16/6</v>
      </c>
      <c r="F687" s="52" t="str">
        <f>IF(ISERROR(VLOOKUP(TRIM(B687),ALL!$B$1:$T$1591,2,FALSE)),"",IF(ISERROR(VLOOKUP(TRIM(B687),ALL!$B$1:$T$1591,2,FALSE))," ",VLOOKUP(TRIM(B687),ALL!$B$1:$T$1591,2,FALSE)))</f>
        <v>DEN</v>
      </c>
      <c r="G687" s="52"/>
      <c r="H687" s="52"/>
      <c r="I687" s="52"/>
      <c r="J687" s="52"/>
      <c r="K687" s="52"/>
      <c r="L687" s="52" t="str">
        <f>IF(ISBLANK(VLOOKUP(TRIM(B687),ALL!$B$1:$U$1591,9,FALSE)),"",IF(ISERROR(VLOOKUP(TRIM(B687),ALL!$B$1:$U$1591,9,FALSE))," ",VLOOKUP(TRIM(B687),ALL!$B$1:$U$1591,9,FALSE)))</f>
        <v/>
      </c>
      <c r="M687" s="52" t="str">
        <f>IF(ISBLANK(VLOOKUP(TRIM(B687),ALL!$B$1:$U$1591,10,FALSE)),"",IF(ISERROR(VLOOKUP(TRIM(B687),ALL!$B$1:$U$1591,10,FALSE))," ",VLOOKUP(TRIM(B687),ALL!$B$1:$U$1591,10,FALSE)))</f>
        <v/>
      </c>
      <c r="N687"/>
      <c r="O687"/>
      <c r="P687"/>
      <c r="Q687"/>
      <c r="R687"/>
      <c r="S687"/>
      <c r="AA687"/>
      <c r="AB687"/>
    </row>
    <row r="688" spans="1:33" ht="15">
      <c r="A688" s="52" t="str">
        <f>IF(ISERROR(VLOOKUP(TRIM(B688),ALL!$B$1:$T$1591,3,FALSE)),"(unc)",VLOOKUP(TRIM(B688),ALL!$B$1:$T$1591,3,FALSE))</f>
        <v>QB</v>
      </c>
      <c r="B688" s="441" t="s">
        <v>7770</v>
      </c>
      <c r="C688" s="11" t="s">
        <v>4944</v>
      </c>
      <c r="D688" s="85">
        <f>VLOOKUP(TRIM(B688),BirthdateDraft!$B$1:$O$5859,2,FALSE)</f>
        <v>33852</v>
      </c>
      <c r="E688" s="86" t="str">
        <f>VLOOKUP(TRIM(B688),BirthdateDraft!$B$1:$O$9859,3,FALSE)</f>
        <v>16/6</v>
      </c>
      <c r="F688" s="52" t="str">
        <f>IF(ISERROR(VLOOKUP(TRIM(B688),ALL!$B$1:$T$1591,2,FALSE)),"",IF(ISERROR(VLOOKUP(TRIM(B688),ALL!$B$1:$T$1591,2,FALSE))," ",VLOOKUP(TRIM(B688),ALL!$B$1:$T$1591,2,FALSE)))</f>
        <v>DNA</v>
      </c>
    </row>
    <row r="689" spans="1:28">
      <c r="A689" s="52"/>
      <c r="B689" s="215"/>
      <c r="C689" s="11"/>
      <c r="D689" s="85"/>
      <c r="E689" s="86"/>
      <c r="F689" s="52"/>
      <c r="G689" s="52"/>
      <c r="H689" s="52" t="str">
        <f>IF(ISBLANK(VLOOKUP(TRIM(B689),ALL!$B$1:$U$1591,5,FALSE)),"",IF(ISERROR(VLOOKUP(TRIM(B689),ALL!$B$1:$U$1591,5,FALSE))," ",VLOOKUP(TRIM(B689),ALL!$B$1:$U$1591,5,FALSE)))</f>
        <v xml:space="preserve"> </v>
      </c>
      <c r="I689" s="52" t="str">
        <f>IF(ISBLANK(VLOOKUP(TRIM(B689),ALL!$B$1:$U$1591,6,FALSE)),"",IF(ISERROR(VLOOKUP(TRIM(B689),ALL!$B$1:$U$1591,6,FALSE))," ", VLOOKUP(TRIM(B689),ALL!$B$1:$U$1591,6,FALSE)))</f>
        <v xml:space="preserve"> </v>
      </c>
      <c r="J689" s="52" t="str">
        <f>IF(ISBLANK(VLOOKUP(TRIM(B689),ALL!$B$1:$U$1591,7,FALSE)),"",IF(ISERROR(VLOOKUP(TRIM(B689),ALL!$B$1:$U$1591,7,FALSE))," ",VLOOKUP(TRIM(B689),ALL!$B$1:$U$1591,7,FALSE)))</f>
        <v xml:space="preserve"> </v>
      </c>
      <c r="K689" s="52" t="str">
        <f>IF(ISBLANK(VLOOKUP(TRIM(B689),ALL!$B$1:$U$1591,8,FALSE)),"",IF(ISERROR(VLOOKUP(TRIM(B689),ALL!$B$1:$U$1591,8,FALSE))," ",VLOOKUP(TRIM(B689),ALL!$B$1:$U$1591,8,FALSE)))</f>
        <v xml:space="preserve"> </v>
      </c>
      <c r="L689" s="52" t="str">
        <f>IF(ISBLANK(VLOOKUP(TRIM(B689),ALL!$B$1:$U$1591,9,FALSE)),"",IF(ISERROR(VLOOKUP(TRIM(B689),ALL!$B$1:$U$1591,9,FALSE))," ",VLOOKUP(TRIM(B689),ALL!$B$1:$U$1591,9,FALSE)))</f>
        <v xml:space="preserve"> </v>
      </c>
      <c r="M689" s="52" t="str">
        <f>IF(ISBLANK(VLOOKUP(TRIM(B689),ALL!$B$1:$U$1591,10,FALSE)),"",IF(ISERROR(VLOOKUP(TRIM(B689),ALL!$B$1:$U$1591,10,FALSE))," ",VLOOKUP(TRIM(B689),ALL!$B$1:$U$1591,10,FALSE)))</f>
        <v xml:space="preserve"> </v>
      </c>
      <c r="N689"/>
      <c r="O689"/>
      <c r="P689"/>
      <c r="Q689"/>
      <c r="R689"/>
      <c r="S689"/>
      <c r="AA689"/>
      <c r="AB689"/>
    </row>
    <row r="690" spans="1:28" ht="15">
      <c r="A690" s="52" t="str">
        <f>IF(ISERROR(VLOOKUP(TRIM(B690),ALL!$B$1:$T$1591,3,FALSE)),"(unc)",VLOOKUP(TRIM(B690),ALL!$B$1:$T$1591,3,FALSE))</f>
        <v>HB</v>
      </c>
      <c r="B690" s="397" t="s">
        <v>5370</v>
      </c>
      <c r="C690" s="11" t="s">
        <v>4944</v>
      </c>
      <c r="D690" s="85">
        <f>VLOOKUP(TRIM(B690),BirthdateDraft!$B$1:$O$5859,2,FALSE)</f>
        <v>33703</v>
      </c>
      <c r="E690" s="86" t="str">
        <f>VLOOKUP(TRIM(B690),BirthdateDraft!$B$1:$O$9859,3,FALSE)</f>
        <v>15/FA</v>
      </c>
      <c r="F690" s="52" t="str">
        <f>IF(ISERROR(VLOOKUP(TRIM(B690),ALL!$B$1:$T$1591,2,FALSE)),"",IF(ISERROR(VLOOKUP(TRIM(B690),ALL!$B$1:$T$1591,2,FALSE))," ",VLOOKUP(TRIM(B690),ALL!$B$1:$T$1591,2,FALSE)))</f>
        <v>SFN</v>
      </c>
      <c r="G690" s="52" t="str">
        <f>IF(ISBLANK(VLOOKUP(TRIM(B690),ALL!$B$1:$U$1591,4,FALSE)),"",IF(ISERROR(VLOOKUP(TRIM(B690),ALL!$B$1:$U$1591,4,FALSE))," ",VLOOKUP(TRIM(B690),ALL!$B$1:$U$1591,4,FALSE)))</f>
        <v/>
      </c>
      <c r="H690" s="52" t="str">
        <f>IF(ISBLANK(VLOOKUP(TRIM(B690),ALL!$B$1:$U$1591,5,FALSE)),"",IF(ISERROR(VLOOKUP(TRIM(B690),ALL!$B$1:$U$1591,5,FALSE))," ",VLOOKUP(TRIM(B690),ALL!$B$1:$U$1591,5,FALSE)))</f>
        <v/>
      </c>
      <c r="I690" s="52" t="str">
        <f>IF(ISBLANK(VLOOKUP(TRIM(B690),ALL!$B$1:$U$1591,6,FALSE)),"",IF(ISERROR(VLOOKUP(TRIM(B690),ALL!$B$1:$U$1591,6,FALSE))," ", VLOOKUP(TRIM(B690),ALL!$B$1:$U$1591,6,FALSE)))</f>
        <v/>
      </c>
      <c r="J690" s="52" t="str">
        <f>IF(ISBLANK(VLOOKUP(TRIM(B690),ALL!$B$1:$U$1591,7,FALSE)),"",IF(ISERROR(VLOOKUP(TRIM(B690),ALL!$B$1:$U$1591,7,FALSE))," ",VLOOKUP(TRIM(B690),ALL!$B$1:$U$1591,7,FALSE)))</f>
        <v/>
      </c>
      <c r="K690" s="52">
        <f>IF(ISBLANK(VLOOKUP(TRIM(B690),ALL!$B$1:$U$1591,8,FALSE)),"",IF(ISERROR(VLOOKUP(TRIM(B690),ALL!$B$1:$U$1591,8,FALSE))," ",VLOOKUP(TRIM(B690),ALL!$B$1:$U$1591,8,FALSE)))</f>
        <v>4</v>
      </c>
      <c r="L690" s="52" t="str">
        <f>IF(ISBLANK(VLOOKUP(TRIM(B690),ALL!$B$1:$U$1591,9,FALSE)),"",IF(ISERROR(VLOOKUP(TRIM(B690),ALL!$B$1:$U$1591,9,FALSE))," ",VLOOKUP(TRIM(B690),ALL!$B$1:$U$1591,9,FALSE)))</f>
        <v/>
      </c>
      <c r="M690" s="52">
        <f>IF(ISBLANK(VLOOKUP(TRIM(B690),ALL!$B$1:$U$1591,10,FALSE)),"",IF(ISERROR(VLOOKUP(TRIM(B690),ALL!$B$1:$U$1591,10,FALSE))," ",VLOOKUP(TRIM(B690),ALL!$B$1:$U$1591,10,FALSE)))</f>
        <v>0</v>
      </c>
      <c r="N690"/>
      <c r="O690"/>
      <c r="P690"/>
      <c r="Q690"/>
      <c r="R690"/>
      <c r="S690"/>
      <c r="AA690"/>
      <c r="AB690"/>
    </row>
    <row r="691" spans="1:28">
      <c r="A691" s="52" t="str">
        <f>IF(ISERROR(VLOOKUP(TRIM(B691),ALL!$B$1:$T$1591,3,FALSE)),"(unc)",VLOOKUP(TRIM(B691),ALL!$B$1:$T$1591,3,FALSE))</f>
        <v>WR HB</v>
      </c>
      <c r="B691" s="215" t="s">
        <v>6357</v>
      </c>
      <c r="C691" s="11" t="s">
        <v>4944</v>
      </c>
      <c r="D691" s="85">
        <f>VLOOKUP(TRIM(B691),BirthdateDraft!$B$1:$O$5859,2,FALSE)</f>
        <v>34836</v>
      </c>
      <c r="E691" s="86" t="str">
        <f>VLOOKUP(TRIM(B691),BirthdateDraft!$B$1:$O$9859,3,FALSE)</f>
        <v>17/FA</v>
      </c>
      <c r="F691" s="52" t="str">
        <f>IF(ISERROR(VLOOKUP(TRIM(B691),ALL!$B$1:$T$1591,2,FALSE)),"",IF(ISERROR(VLOOKUP(TRIM(B691),ALL!$B$1:$T$1591,2,FALSE))," ",VLOOKUP(TRIM(B691),ALL!$B$1:$T$1591,2,FALSE)))</f>
        <v>LAA</v>
      </c>
      <c r="G691" s="52" t="str">
        <f>IF(ISBLANK(VLOOKUP(TRIM(B691),ALL!$B$1:$U$1591,4,FALSE)),"",IF(ISERROR(VLOOKUP(TRIM(B691),ALL!$B$1:$U$1591,4,FALSE))," ",VLOOKUP(TRIM(B691),ALL!$B$1:$U$1591,4,FALSE)))</f>
        <v/>
      </c>
      <c r="H691" s="52" t="str">
        <f>IF(ISBLANK(VLOOKUP(TRIM(B691),ALL!$B$1:$U$1591,5,FALSE)),"",IF(ISERROR(VLOOKUP(TRIM(B691),ALL!$B$1:$U$1591,5,FALSE))," ",VLOOKUP(TRIM(B691),ALL!$B$1:$U$1591,5,FALSE)))</f>
        <v/>
      </c>
      <c r="I691" s="52" t="str">
        <f>IF(ISBLANK(VLOOKUP(TRIM(B691),ALL!$B$1:$U$1591,6,FALSE)),"",IF(ISERROR(VLOOKUP(TRIM(B691),ALL!$B$1:$U$1591,6,FALSE))," ", VLOOKUP(TRIM(B691),ALL!$B$1:$U$1591,6,FALSE)))</f>
        <v/>
      </c>
      <c r="J691" s="52" t="str">
        <f>IF(ISBLANK(VLOOKUP(TRIM(B691),ALL!$B$1:$U$1591,7,FALSE)),"",IF(ISERROR(VLOOKUP(TRIM(B691),ALL!$B$1:$U$1591,7,FALSE))," ",VLOOKUP(TRIM(B691),ALL!$B$1:$U$1591,7,FALSE)))</f>
        <v/>
      </c>
      <c r="K691" s="52">
        <f>IF(ISBLANK(VLOOKUP(TRIM(B691),ALL!$B$1:$U$1791,8,FALSE)),"",IF(ISERROR(VLOOKUP(TRIM(B691),ALL!$B$1:$U$1791,8,FALSE))," ",VLOOKUP(TRIM(B691),ALL!$B$1:$U$1791,8,FALSE)))</f>
        <v>0</v>
      </c>
      <c r="L691" s="52" t="str">
        <f>IF(ISBLANK(VLOOKUP(TRIM(B691),ALL!$B$1:$U$1591,9,FALSE)),"",IF(ISERROR(VLOOKUP(TRIM(B691),ALL!$B$1:$U$1591,9,FALSE))," ",VLOOKUP(TRIM(B691),ALL!$B$1:$U$1591,9,FALSE)))</f>
        <v/>
      </c>
      <c r="M691" s="52">
        <f>IF(ISBLANK(VLOOKUP(TRIM(B691),ALL!$B$1:$U$1591,10,FALSE)),"",IF(ISERROR(VLOOKUP(TRIM(B691),ALL!$B$1:$U$1591,10,FALSE))," ",VLOOKUP(TRIM(B691),ALL!$B$1:$U$1591,10,FALSE)))</f>
        <v>0</v>
      </c>
      <c r="N691"/>
      <c r="O691"/>
      <c r="P691"/>
      <c r="Q691"/>
      <c r="R691"/>
      <c r="S691"/>
      <c r="AA691"/>
      <c r="AB691"/>
    </row>
    <row r="692" spans="1:28">
      <c r="A692" s="52" t="str">
        <f>IF(ISERROR(VLOOKUP(TRIM(B692),ALL!$B$1:$T$1591,3,FALSE)),"(unc)",VLOOKUP(TRIM(B692),ALL!$B$1:$T$1591,3,FALSE))</f>
        <v>HB KOR</v>
      </c>
      <c r="B692" s="215" t="s">
        <v>7754</v>
      </c>
      <c r="C692" s="11" t="s">
        <v>4944</v>
      </c>
      <c r="D692" s="85">
        <f>VLOOKUP(TRIM(B692),BirthdateDraft!$B$1:$O$5859,2,FALSE)</f>
        <v>35550</v>
      </c>
      <c r="E692" s="86" t="str">
        <f>VLOOKUP(TRIM(B692),BirthdateDraft!$B$1:$O$9859,3,FALSE)</f>
        <v>19/4</v>
      </c>
      <c r="F692" s="52" t="str">
        <f>IF(ISERROR(VLOOKUP(TRIM(B692),ALL!$B$1:$T$1591,2,FALSE)),"",IF(ISERROR(VLOOKUP(TRIM(B692),ALL!$B$1:$T$1591,2,FALSE))," ",VLOOKUP(TRIM(B692),ALL!$B$1:$T$1591,2,FALSE)))</f>
        <v>DAN</v>
      </c>
      <c r="G692" s="52" t="str">
        <f>IF(ISBLANK(VLOOKUP(TRIM(B692),ALL!$B$1:$U$1591,4,FALSE)),"",IF(ISERROR(VLOOKUP(TRIM(B692),ALL!$B$1:$U$1591,4,FALSE))," ",VLOOKUP(TRIM(B692),ALL!$B$1:$U$1591,4,FALSE)))</f>
        <v/>
      </c>
      <c r="H692" s="52" t="str">
        <f>IF(ISBLANK(VLOOKUP(TRIM(B692),ALL!$B$1:$U$1591,5,FALSE)),"",IF(ISERROR(VLOOKUP(TRIM(B692),ALL!$B$1:$U$1591,5,FALSE))," ",VLOOKUP(TRIM(B692),ALL!$B$1:$U$1591,5,FALSE)))</f>
        <v/>
      </c>
      <c r="I692" s="52" t="str">
        <f>IF(ISBLANK(VLOOKUP(TRIM(B692),ALL!$B$1:$U$1591,6,FALSE)),"",IF(ISERROR(VLOOKUP(TRIM(B692),ALL!$B$1:$U$1591,6,FALSE))," ", VLOOKUP(TRIM(B692),ALL!$B$1:$U$1591,6,FALSE)))</f>
        <v/>
      </c>
      <c r="J692" s="52" t="str">
        <f>IF(ISBLANK(VLOOKUP(TRIM(B692),ALL!$B$1:$U$1591,7,FALSE)),"",IF(ISERROR(VLOOKUP(TRIM(B692),ALL!$B$1:$U$1591,7,FALSE))," ",VLOOKUP(TRIM(B692),ALL!$B$1:$U$1591,7,FALSE)))</f>
        <v/>
      </c>
      <c r="K692" s="52">
        <f>IF(ISBLANK(VLOOKUP(TRIM(B692),ALL!$B$1:$U$1791,8,FALSE)),"",IF(ISERROR(VLOOKUP(TRIM(B692),ALL!$B$1:$U$1791,8,FALSE))," ",VLOOKUP(TRIM(B692),ALL!$B$1:$U$1791,8,FALSE)))</f>
        <v>0</v>
      </c>
      <c r="L692" s="52" t="str">
        <f>IF(ISBLANK(VLOOKUP(TRIM(B692),ALL!$B$1:$U$1591,9,FALSE)),"",IF(ISERROR(VLOOKUP(TRIM(B692),ALL!$B$1:$U$1591,9,FALSE))," ",VLOOKUP(TRIM(B692),ALL!$B$1:$U$1591,9,FALSE)))</f>
        <v/>
      </c>
      <c r="M692" s="52">
        <f>IF(ISBLANK(VLOOKUP(TRIM(B692),ALL!$B$1:$U$1591,10,FALSE)),"",IF(ISERROR(VLOOKUP(TRIM(B692),ALL!$B$1:$U$1591,10,FALSE))," ",VLOOKUP(TRIM(B692),ALL!$B$1:$U$1591,10,FALSE)))</f>
        <v>0</v>
      </c>
      <c r="N692"/>
      <c r="O692"/>
      <c r="P692"/>
      <c r="Q692"/>
      <c r="R692"/>
      <c r="S692"/>
      <c r="AA692"/>
      <c r="AB692"/>
    </row>
    <row r="693" spans="1:28">
      <c r="A693" s="52" t="str">
        <f>IF(ISERROR(VLOOKUP(TRIM(B693),ALL!$B$1:$T$1591,3,FALSE)),"(unc)",VLOOKUP(TRIM(B693),ALL!$B$1:$T$1591,3,FALSE))</f>
        <v>HB</v>
      </c>
      <c r="B693" s="215" t="s">
        <v>5397</v>
      </c>
      <c r="C693" s="11" t="s">
        <v>4944</v>
      </c>
      <c r="D693" s="85">
        <f>VLOOKUP(TRIM(B693),BirthdateDraft!$B$1:$O$5859,2,FALSE)</f>
        <v>33588</v>
      </c>
      <c r="E693" s="86" t="str">
        <f>VLOOKUP(TRIM(B693),BirthdateDraft!$B$1:$O$9859,3,FALSE)</f>
        <v>15/3</v>
      </c>
      <c r="F693" s="52" t="str">
        <f>IF(ISERROR(VLOOKUP(TRIM(B693),ALL!$B$1:$T$1591,2,FALSE)),"",IF(ISERROR(VLOOKUP(TRIM(B693),ALL!$B$1:$T$1591,2,FALSE))," ",VLOOKUP(TRIM(B693),ALL!$B$1:$T$1591,2,FALSE)))</f>
        <v>ARN</v>
      </c>
      <c r="G693" s="52" t="str">
        <f>IF(ISBLANK(VLOOKUP(TRIM(B693),ALL!$B$1:$U$1591,4,FALSE)),"",IF(ISERROR(VLOOKUP(TRIM(B693),ALL!$B$1:$U$1591,4,FALSE))," ",VLOOKUP(TRIM(B693),ALL!$B$1:$U$1591,4,FALSE)))</f>
        <v/>
      </c>
      <c r="H693" s="52" t="str">
        <f>IF(ISBLANK(VLOOKUP(TRIM(B693),ALL!$B$1:$U$1591,5,FALSE)),"",IF(ISERROR(VLOOKUP(TRIM(B693),ALL!$B$1:$U$1591,5,FALSE))," ",VLOOKUP(TRIM(B693),ALL!$B$1:$U$1591,5,FALSE)))</f>
        <v/>
      </c>
      <c r="I693" s="52" t="str">
        <f>IF(ISBLANK(VLOOKUP(TRIM(B693),ALL!$B$1:$U$1591,6,FALSE)),"",IF(ISERROR(VLOOKUP(TRIM(B693),ALL!$B$1:$U$1591,6,FALSE))," ", VLOOKUP(TRIM(B693),ALL!$B$1:$U$1591,6,FALSE)))</f>
        <v/>
      </c>
      <c r="J693" s="52" t="str">
        <f>IF(ISBLANK(VLOOKUP(TRIM(B693),ALL!$B$1:$U$1591,7,FALSE)),"",IF(ISERROR(VLOOKUP(TRIM(B693),ALL!$B$1:$U$1591,7,FALSE))," ",VLOOKUP(TRIM(B693),ALL!$B$1:$U$1591,7,FALSE)))</f>
        <v/>
      </c>
      <c r="K693" s="52">
        <f>IF(ISBLANK(VLOOKUP(TRIM(B693),ALL!$B$1:$U$1791,8,FALSE)),"",IF(ISERROR(VLOOKUP(TRIM(B693),ALL!$B$1:$U$1791,8,FALSE))," ",VLOOKUP(TRIM(B693),ALL!$B$1:$U$1791,8,FALSE)))</f>
        <v>0</v>
      </c>
      <c r="L693" s="52" t="str">
        <f>IF(ISBLANK(VLOOKUP(TRIM(B693),ALL!$B$1:$U$1591,9,FALSE)),"",IF(ISERROR(VLOOKUP(TRIM(B693),ALL!$B$1:$U$1591,9,FALSE))," ",VLOOKUP(TRIM(B693),ALL!$B$1:$U$1591,9,FALSE)))</f>
        <v/>
      </c>
      <c r="M693" s="52">
        <f>IF(ISBLANK(VLOOKUP(TRIM(B693),ALL!$B$1:$U$1591,10,FALSE)),"",IF(ISERROR(VLOOKUP(TRIM(B693),ALL!$B$1:$U$1591,10,FALSE))," ",VLOOKUP(TRIM(B693),ALL!$B$1:$U$1591,10,FALSE)))</f>
        <v>4</v>
      </c>
      <c r="N693"/>
      <c r="O693"/>
      <c r="P693"/>
      <c r="Q693"/>
      <c r="R693"/>
      <c r="S693"/>
      <c r="AA693"/>
      <c r="AB693"/>
    </row>
    <row r="694" spans="1:28" ht="15">
      <c r="A694" s="52"/>
      <c r="B694" s="417"/>
      <c r="C694" s="11"/>
      <c r="D694" s="85"/>
      <c r="E694" s="86"/>
      <c r="F694" s="52"/>
      <c r="G694" s="52"/>
      <c r="H694" s="52"/>
      <c r="I694" s="52"/>
      <c r="J694" s="52"/>
      <c r="K694" s="52"/>
      <c r="L694" s="52"/>
      <c r="M694" s="52"/>
      <c r="N694"/>
      <c r="O694"/>
      <c r="P694"/>
      <c r="Q694"/>
      <c r="R694"/>
      <c r="S694"/>
      <c r="AA694"/>
      <c r="AB694"/>
    </row>
    <row r="695" spans="1:28" ht="15">
      <c r="A695" s="52" t="str">
        <f>IF(ISERROR(VLOOKUP(TRIM(B695),ALL!$B$1:$T$1591,3,FALSE)),"(unc)",VLOOKUP(TRIM(B695),ALL!$B$1:$T$1591,3,FALSE))</f>
        <v>WR</v>
      </c>
      <c r="B695" s="397" t="s">
        <v>7708</v>
      </c>
      <c r="C695" s="11" t="s">
        <v>4944</v>
      </c>
      <c r="D695" s="85">
        <f>VLOOKUP(TRIM(B695),BirthdateDraft!$B$1:$O$5859,2,FALSE)</f>
        <v>34957</v>
      </c>
      <c r="E695" s="86" t="str">
        <f>VLOOKUP(TRIM(B695),BirthdateDraft!$B$1:$O$9859,3,FALSE)</f>
        <v>19/3</v>
      </c>
      <c r="F695" s="52" t="str">
        <f>IF(ISERROR(VLOOKUP(TRIM(B695),ALL!$B$1:$T$1591,2,FALSE)),"",IF(ISERROR(VLOOKUP(TRIM(B695),ALL!$B$1:$T$1591,2,FALSE))," ",VLOOKUP(TRIM(B695),ALL!$B$1:$T$1591,2,FALSE)))</f>
        <v>WAN</v>
      </c>
      <c r="G695" s="52"/>
      <c r="H695" s="52"/>
      <c r="I695" s="52"/>
      <c r="J695" s="52"/>
      <c r="K695" s="52"/>
      <c r="L695" s="52"/>
      <c r="M695" s="52"/>
      <c r="N695"/>
      <c r="O695"/>
      <c r="P695"/>
      <c r="Q695"/>
      <c r="R695"/>
      <c r="S695"/>
      <c r="AA695"/>
      <c r="AB695"/>
    </row>
    <row r="696" spans="1:28">
      <c r="A696" s="52" t="str">
        <f>IF(ISERROR(VLOOKUP(TRIM(B696),ALL!$B$1:$T$1591,3,FALSE)),"(unc)",VLOOKUP(TRIM(B696),ALL!$B$1:$T$1591,3,FALSE))</f>
        <v>WR</v>
      </c>
      <c r="B696" s="215" t="s">
        <v>4637</v>
      </c>
      <c r="C696" s="11" t="s">
        <v>4944</v>
      </c>
      <c r="D696" s="85">
        <f>VLOOKUP(TRIM(B696),BirthdateDraft!$B$1:$O$5859,2,FALSE)</f>
        <v>34202</v>
      </c>
      <c r="E696" s="86" t="str">
        <f>VLOOKUP(TRIM(B696),BirthdateDraft!$B$1:$O$9859,3,FALSE)</f>
        <v>14/1 (7)</v>
      </c>
      <c r="F696" s="52" t="str">
        <f>IF(ISERROR(VLOOKUP(TRIM(B696),ALL!$B$1:$T$1591,2,FALSE)),"",IF(ISERROR(VLOOKUP(TRIM(B696),ALL!$B$1:$T$1591,2,FALSE))," ",VLOOKUP(TRIM(B696),ALL!$B$1:$T$1591,2,FALSE)))</f>
        <v>TBN</v>
      </c>
      <c r="G696" s="52" t="str">
        <f>IF(ISBLANK(VLOOKUP(TRIM(B696),ALL!$B$1:$U$1591,4,FALSE)),"",IF(ISERROR(VLOOKUP(TRIM(B696),ALL!$B$1:$U$1591,4,FALSE))," ",VLOOKUP(TRIM(B696),ALL!$B$1:$U$1591,4,FALSE)))</f>
        <v/>
      </c>
      <c r="H696" s="52" t="str">
        <f>IF(ISBLANK(VLOOKUP(TRIM(B696),ALL!$B$1:$U$1591,5,FALSE)),"",IF(ISERROR(VLOOKUP(TRIM(B696),ALL!$B$1:$U$1591,5,FALSE))," ",VLOOKUP(TRIM(B696),ALL!$B$1:$U$1591,5,FALSE)))</f>
        <v/>
      </c>
      <c r="I696" s="52" t="str">
        <f>IF(ISBLANK(VLOOKUP(TRIM(B696),ALL!$B$1:$U$1591,6,FALSE)),"",IF(ISERROR(VLOOKUP(TRIM(B696),ALL!$B$1:$U$1591,6,FALSE))," ", VLOOKUP(TRIM(B696),ALL!$B$1:$U$1591,6,FALSE)))</f>
        <v/>
      </c>
      <c r="J696" s="52" t="str">
        <f>IF(ISBLANK(VLOOKUP(TRIM(B696),ALL!$B$1:$U$1591,7,FALSE)),"",IF(ISERROR(VLOOKUP(TRIM(B696),ALL!$B$1:$U$1591,7,FALSE))," ",VLOOKUP(TRIM(B696),ALL!$B$1:$U$1591,7,FALSE)))</f>
        <v/>
      </c>
      <c r="K696" s="52" t="str">
        <f>IF(ISBLANK(VLOOKUP(TRIM(B696),ALL!$B$1:$U$1591,8,FALSE)),"",IF(ISERROR(VLOOKUP(TRIM(B696),ALL!$B$1:$U$1591,8,FALSE))," ",VLOOKUP(TRIM(B696),ALL!$B$1:$U$1591,8,FALSE)))</f>
        <v/>
      </c>
      <c r="L696" s="52" t="str">
        <f>IF(ISBLANK(VLOOKUP(TRIM(B696),ALL!$B$1:$U$1591,9,FALSE)),"",IF(ISERROR(VLOOKUP(TRIM(B696),ALL!$B$1:$U$1591,9,FALSE))," ",VLOOKUP(TRIM(B696),ALL!$B$1:$U$1591,9,FALSE)))</f>
        <v/>
      </c>
      <c r="M696" s="52" t="str">
        <f>IF(ISBLANK(VLOOKUP(TRIM(B696),ALL!$B$1:$U$1591,10,FALSE)),"",IF(ISERROR(VLOOKUP(TRIM(B696),ALL!$B$1:$U$1591,10,FALSE))," ",VLOOKUP(TRIM(B696),ALL!$B$1:$U$1591,10,FALSE)))</f>
        <v/>
      </c>
      <c r="N696"/>
      <c r="O696"/>
      <c r="P696"/>
      <c r="Q696"/>
      <c r="R696"/>
      <c r="S696"/>
      <c r="AA696"/>
      <c r="AB696"/>
    </row>
    <row r="697" spans="1:28">
      <c r="A697" s="52" t="str">
        <f>IF(ISERROR(VLOOKUP(TRIM(B697),ALL!$B$1:$T$1591,3,FALSE)),"(unc)",VLOOKUP(TRIM(B697),ALL!$B$1:$T$1591,3,FALSE))</f>
        <v>WR</v>
      </c>
      <c r="B697" s="215" t="s">
        <v>4698</v>
      </c>
      <c r="C697" s="11" t="s">
        <v>4944</v>
      </c>
      <c r="D697" s="85">
        <f>VLOOKUP(TRIM(B697),BirthdateDraft!$B$1:$O$5859,2,FALSE)</f>
        <v>32966</v>
      </c>
      <c r="E697" s="86" t="str">
        <f>VLOOKUP(TRIM(B697),BirthdateDraft!$B$1:$O$9859,3,FALSE)</f>
        <v>14/3</v>
      </c>
      <c r="F697" s="52" t="str">
        <f>IF(ISERROR(VLOOKUP(TRIM(B697),ALL!$B$1:$T$1591,2,FALSE)),"",IF(ISERROR(VLOOKUP(TRIM(B697),ALL!$B$1:$T$1591,2,FALSE))," ",VLOOKUP(TRIM(B697),ALL!$B$1:$T$1591,2,FALSE)))</f>
        <v>BFA</v>
      </c>
      <c r="G697" s="52" t="str">
        <f>IF(ISBLANK(VLOOKUP(TRIM(B697),ALL!$B$1:$U$1591,4,FALSE)),"",IF(ISERROR(VLOOKUP(TRIM(B697),ALL!$B$1:$U$1591,4,FALSE))," ",VLOOKUP(TRIM(B697),ALL!$B$1:$U$1591,4,FALSE)))</f>
        <v/>
      </c>
      <c r="H697" s="52" t="str">
        <f>IF(ISBLANK(VLOOKUP(TRIM(B697),ALL!$B$1:$U$1591,5,FALSE)),"",IF(ISERROR(VLOOKUP(TRIM(B697),ALL!$B$1:$U$1591,5,FALSE))," ",VLOOKUP(TRIM(B697),ALL!$B$1:$U$1591,5,FALSE)))</f>
        <v/>
      </c>
      <c r="I697" s="52" t="str">
        <f>IF(ISBLANK(VLOOKUP(TRIM(B697),ALL!$B$1:$U$1591,6,FALSE)),"",IF(ISERROR(VLOOKUP(TRIM(B697),ALL!$B$1:$U$1591,6,FALSE))," ", VLOOKUP(TRIM(B697),ALL!$B$1:$U$1591,6,FALSE)))</f>
        <v/>
      </c>
      <c r="J697" s="52" t="str">
        <f>IF(ISBLANK(VLOOKUP(TRIM(B697),ALL!$B$1:$U$1591,7,FALSE)),"",IF(ISERROR(VLOOKUP(TRIM(B697),ALL!$B$1:$U$1591,7,FALSE))," ",VLOOKUP(TRIM(B697),ALL!$B$1:$U$1591,7,FALSE)))</f>
        <v/>
      </c>
      <c r="K697" s="52" t="str">
        <f>IF(ISBLANK(VLOOKUP(TRIM(B697),ALL!$B$1:$U$1591,8,FALSE)),"",IF(ISERROR(VLOOKUP(TRIM(B697),ALL!$B$1:$U$1591,8,FALSE))," ",VLOOKUP(TRIM(B697),ALL!$B$1:$U$1591,8,FALSE)))</f>
        <v/>
      </c>
      <c r="L697" s="52" t="str">
        <f>IF(ISBLANK(VLOOKUP(TRIM(B697),ALL!$B$1:$U$1591,9,FALSE)),"",IF(ISERROR(VLOOKUP(TRIM(B697),ALL!$B$1:$U$1591,9,FALSE))," ",VLOOKUP(TRIM(B697),ALL!$B$1:$U$1591,9,FALSE)))</f>
        <v/>
      </c>
      <c r="M697" s="52" t="str">
        <f>IF(ISBLANK(VLOOKUP(TRIM(B697),ALL!$B$1:$U$1591,10,FALSE)),"",IF(ISERROR(VLOOKUP(TRIM(B697),ALL!$B$1:$U$1591,10,FALSE))," ",VLOOKUP(TRIM(B697),ALL!$B$1:$U$1591,10,FALSE)))</f>
        <v/>
      </c>
      <c r="N697"/>
      <c r="O697"/>
      <c r="P697"/>
      <c r="Q697"/>
      <c r="R697"/>
      <c r="S697"/>
      <c r="AA697"/>
      <c r="AB697"/>
    </row>
    <row r="698" spans="1:28">
      <c r="A698" s="52" t="str">
        <f>IF(ISERROR(VLOOKUP(TRIM(B698),ALL!$B$1:$T$1591,3,FALSE)),"(unc)",VLOOKUP(TRIM(B698),ALL!$B$1:$T$1591,3,FALSE))</f>
        <v>WR</v>
      </c>
      <c r="B698" s="215" t="s">
        <v>2265</v>
      </c>
      <c r="C698" s="11" t="s">
        <v>4944</v>
      </c>
      <c r="D698" s="85">
        <f>VLOOKUP(TRIM(B698),BirthdateDraft!$B$1:$O$5859,2,FALSE)</f>
        <v>31149</v>
      </c>
      <c r="E698" s="86" t="str">
        <f>VLOOKUP(TRIM(B698),BirthdateDraft!$B$1:$O$9859,3,FALSE)</f>
        <v>07/1 (9)</v>
      </c>
      <c r="F698" s="52" t="str">
        <f>IF(ISERROR(VLOOKUP(TRIM(B698),ALL!$B$1:$T$1591,2,FALSE)),"",IF(ISERROR(VLOOKUP(TRIM(B698),ALL!$B$1:$T$1591,2,FALSE))," ",VLOOKUP(TRIM(B698),ALL!$B$1:$T$1591,2,FALSE)))</f>
        <v>NON</v>
      </c>
      <c r="G698" s="52" t="str">
        <f>IF(ISBLANK(VLOOKUP(TRIM(B698),ALL!$B$1:$U$1591,4,FALSE)),"",IF(ISERROR(VLOOKUP(TRIM(B698),ALL!$B$1:$U$1591,4,FALSE))," ",VLOOKUP(TRIM(B698),ALL!$B$1:$U$1591,4,FALSE)))</f>
        <v/>
      </c>
      <c r="H698" s="52" t="str">
        <f>IF(ISBLANK(VLOOKUP(TRIM(B698),ALL!$B$1:$U$1591,5,FALSE)),"",IF(ISERROR(VLOOKUP(TRIM(B698),ALL!$B$1:$U$1591,5,FALSE))," ",VLOOKUP(TRIM(B698),ALL!$B$1:$U$1591,5,FALSE)))</f>
        <v/>
      </c>
      <c r="I698" s="52" t="str">
        <f>IF(ISBLANK(VLOOKUP(TRIM(B698),ALL!$B$1:$U$1591,6,FALSE)),"",IF(ISERROR(VLOOKUP(TRIM(B698),ALL!$B$1:$U$1591,6,FALSE))," ", VLOOKUP(TRIM(B698),ALL!$B$1:$U$1591,6,FALSE)))</f>
        <v/>
      </c>
      <c r="J698" s="52" t="str">
        <f>IF(ISBLANK(VLOOKUP(TRIM(B698),ALL!$B$1:$U$1591,7,FALSE)),"",IF(ISERROR(VLOOKUP(TRIM(B698),ALL!$B$1:$U$1591,7,FALSE))," ",VLOOKUP(TRIM(B698),ALL!$B$1:$U$1591,7,FALSE)))</f>
        <v/>
      </c>
      <c r="K698" s="52" t="str">
        <f>IF(ISBLANK(VLOOKUP(TRIM(B698),ALL!$B$1:$U$1591,8,FALSE)),"",IF(ISERROR(VLOOKUP(TRIM(B698),ALL!$B$1:$U$1591,8,FALSE))," ",VLOOKUP(TRIM(B698),ALL!$B$1:$U$1591,8,FALSE)))</f>
        <v/>
      </c>
      <c r="L698" s="52" t="str">
        <f>IF(ISBLANK(VLOOKUP(TRIM(B698),ALL!$B$1:$U$1591,9,FALSE)),"",IF(ISERROR(VLOOKUP(TRIM(B698),ALL!$B$1:$U$1591,9,FALSE))," ",VLOOKUP(TRIM(B698),ALL!$B$1:$U$1591,9,FALSE)))</f>
        <v/>
      </c>
      <c r="M698" s="52" t="str">
        <f>IF(ISBLANK(VLOOKUP(TRIM(B698),ALL!$B$1:$U$1591,10,FALSE)),"",IF(ISERROR(VLOOKUP(TRIM(B698),ALL!$B$1:$U$1591,10,FALSE))," ",VLOOKUP(TRIM(B698),ALL!$B$1:$U$1591,10,FALSE)))</f>
        <v/>
      </c>
      <c r="N698"/>
      <c r="O698"/>
      <c r="P698"/>
      <c r="Q698"/>
      <c r="R698"/>
      <c r="S698"/>
      <c r="AA698"/>
      <c r="AB698"/>
    </row>
    <row r="699" spans="1:28" ht="15">
      <c r="A699" s="52" t="str">
        <f>IF(ISERROR(VLOOKUP(TRIM(B699),ALL!$B$1:$T$1591,3,FALSE)),"(unc)",VLOOKUP(TRIM(B699),ALL!$B$1:$T$1591,3,FALSE))</f>
        <v>WR KOR PR</v>
      </c>
      <c r="B699" s="407" t="s">
        <v>7719</v>
      </c>
      <c r="C699" s="11" t="s">
        <v>4944</v>
      </c>
      <c r="D699" s="85">
        <f>VLOOKUP(TRIM(B699),BirthdateDraft!$B$1:$O$5859,2,FALSE)</f>
        <v>35768</v>
      </c>
      <c r="E699" s="86" t="str">
        <f>VLOOKUP(TRIM(B699),BirthdateDraft!$B$1:$O$9859,3,FALSE)</f>
        <v>19/FA</v>
      </c>
      <c r="F699" s="52" t="str">
        <f>IF(ISERROR(VLOOKUP(TRIM(B699),ALL!$B$1:$T$1591,2,FALSE)),"",IF(ISERROR(VLOOKUP(TRIM(B699),ALL!$B$1:$T$1591,2,FALSE))," ",VLOOKUP(TRIM(B699),ALL!$B$1:$T$1591,2,FALSE)))</f>
        <v>NON</v>
      </c>
      <c r="G699" s="52" t="str">
        <f>IF(ISBLANK(VLOOKUP(TRIM(B699),ALL!$B$1:$U$1591,4,FALSE)),"",IF(ISERROR(VLOOKUP(TRIM(B699),ALL!$B$1:$U$1591,4,FALSE))," ",VLOOKUP(TRIM(B699),ALL!$B$1:$U$1591,4,FALSE)))</f>
        <v/>
      </c>
      <c r="H699" s="52" t="str">
        <f>IF(ISBLANK(VLOOKUP(TRIM(B699),ALL!$B$1:$U$1591,5,FALSE)),"",IF(ISERROR(VLOOKUP(TRIM(B699),ALL!$B$1:$U$1591,5,FALSE))," ",VLOOKUP(TRIM(B699),ALL!$B$1:$U$1591,5,FALSE)))</f>
        <v/>
      </c>
      <c r="I699" s="52" t="str">
        <f>IF(ISBLANK(VLOOKUP(TRIM(B699),ALL!$B$1:$U$1591,6,FALSE)),"",IF(ISERROR(VLOOKUP(TRIM(B699),ALL!$B$1:$U$1591,6,FALSE))," ", VLOOKUP(TRIM(B699),ALL!$B$1:$U$1591,6,FALSE)))</f>
        <v/>
      </c>
      <c r="J699" s="52" t="str">
        <f>IF(ISBLANK(VLOOKUP(TRIM(B699),ALL!$B$1:$U$1591,7,FALSE)),"",IF(ISERROR(VLOOKUP(TRIM(B699),ALL!$B$1:$U$1591,7,FALSE))," ",VLOOKUP(TRIM(B699),ALL!$B$1:$U$1591,7,FALSE)))</f>
        <v/>
      </c>
      <c r="K699" s="52" t="str">
        <f>IF(ISBLANK(VLOOKUP(TRIM(B699),ALL!$B$1:$U$1591,8,FALSE)),"",IF(ISERROR(VLOOKUP(TRIM(B699),ALL!$B$1:$U$1591,8,FALSE))," ",VLOOKUP(TRIM(B699),ALL!$B$1:$U$1591,8,FALSE)))</f>
        <v/>
      </c>
      <c r="L699" s="52" t="str">
        <f>IF(ISBLANK(VLOOKUP(TRIM(B699),ALL!$B$1:$U$1591,9,FALSE)),"",IF(ISERROR(VLOOKUP(TRIM(B699),ALL!$B$1:$U$1591,9,FALSE))," ",VLOOKUP(TRIM(B699),ALL!$B$1:$U$1591,9,FALSE)))</f>
        <v/>
      </c>
      <c r="M699" s="52" t="str">
        <f>IF(ISBLANK(VLOOKUP(TRIM(B699),ALL!$B$1:$U$1591,10,FALSE)),"",IF(ISERROR(VLOOKUP(TRIM(B699),ALL!$B$1:$U$1591,10,FALSE))," ",VLOOKUP(TRIM(B699),ALL!$B$1:$U$1591,10,FALSE)))</f>
        <v/>
      </c>
      <c r="N699"/>
      <c r="O699"/>
      <c r="P699"/>
      <c r="Q699"/>
      <c r="R699"/>
      <c r="S699"/>
      <c r="AA699"/>
      <c r="AB699"/>
    </row>
    <row r="700" spans="1:28">
      <c r="A700" s="52" t="str">
        <f>IF(ISERROR(VLOOKUP(TRIM(B700),ALL!$B$1:$T$1591,3,FALSE)),"(unc)",VLOOKUP(TRIM(B700),ALL!$B$1:$T$1591,3,FALSE))</f>
        <v>TE</v>
      </c>
      <c r="B700" s="215" t="s">
        <v>4616</v>
      </c>
      <c r="C700" s="11" t="s">
        <v>4944</v>
      </c>
      <c r="D700" s="85">
        <f>VLOOKUP(TRIM(B700),BirthdateDraft!$B$1:$O$5859,2,FALSE)</f>
        <v>32786</v>
      </c>
      <c r="E700" s="86" t="str">
        <f>VLOOKUP(TRIM(B700),BirthdateDraft!$B$1:$O$9859,3,FALSE)</f>
        <v>13/3</v>
      </c>
      <c r="F700" s="52" t="str">
        <f>IF(ISERROR(VLOOKUP(TRIM(B700),ALL!$B$1:$T$1591,2,FALSE)),"",IF(ISERROR(VLOOKUP(TRIM(B700),ALL!$B$1:$T$1591,2,FALSE))," ",VLOOKUP(TRIM(B700),ALL!$B$1:$T$1591,2,FALSE)))</f>
        <v>KCA</v>
      </c>
      <c r="G700" s="52" t="str">
        <f>IF(ISBLANK(VLOOKUP(TRIM(B700),ALL!$B$1:$U$1591,4,FALSE)),"",IF(ISERROR(VLOOKUP(TRIM(B700),ALL!$B$1:$U$1591,4,FALSE))," ",VLOOKUP(TRIM(B700),ALL!$B$1:$U$1591,4,FALSE)))</f>
        <v/>
      </c>
      <c r="H700" s="52" t="str">
        <f>IF(ISBLANK(VLOOKUP(TRIM(B700),ALL!$B$1:$U$1591,5,FALSE)),"",IF(ISERROR(VLOOKUP(TRIM(B700),ALL!$B$1:$U$1591,5,FALSE))," ",VLOOKUP(TRIM(B700),ALL!$B$1:$U$1591,5,FALSE)))</f>
        <v/>
      </c>
      <c r="I700" s="52" t="str">
        <f>IF(ISBLANK(VLOOKUP(TRIM(B700),ALL!$B$1:$U$1591,6,FALSE)),"",IF(ISERROR(VLOOKUP(TRIM(B700),ALL!$B$1:$U$1591,6,FALSE))," ", VLOOKUP(TRIM(B700),ALL!$B$1:$U$1591,6,FALSE)))</f>
        <v/>
      </c>
      <c r="J700" s="52" t="str">
        <f>IF(ISBLANK(VLOOKUP(TRIM(B700),ALL!$B$1:$U$1591,7,FALSE)),"",IF(ISERROR(VLOOKUP(TRIM(B700),ALL!$B$1:$U$1591,7,FALSE))," ",VLOOKUP(TRIM(B700),ALL!$B$1:$U$1591,7,FALSE)))</f>
        <v/>
      </c>
      <c r="K700" s="52">
        <f>IF(ISBLANK(VLOOKUP(TRIM(B700),ALL!$B$1:$U$1591,8,FALSE)),"",IF(ISERROR(VLOOKUP(TRIM(B700),ALL!$B$1:$U$1591,8,FALSE))," ",VLOOKUP(TRIM(B700),ALL!$B$1:$U$1591,8,FALSE)))</f>
        <v>5</v>
      </c>
      <c r="L700" s="52" t="str">
        <f>IF(ISBLANK(VLOOKUP(TRIM(B700),ALL!$B$1:$U$1591,9,FALSE)),"",IF(ISERROR(VLOOKUP(TRIM(B700),ALL!$B$1:$U$1591,9,FALSE))," ",VLOOKUP(TRIM(B700),ALL!$B$1:$U$1591,9,FALSE)))</f>
        <v/>
      </c>
      <c r="M700" s="52" t="str">
        <f>IF(ISBLANK(VLOOKUP(TRIM(B700),ALL!$B$1:$U$1591,10,FALSE)),"",IF(ISERROR(VLOOKUP(TRIM(B700),ALL!$B$1:$U$1591,10,FALSE))," ",VLOOKUP(TRIM(B700),ALL!$B$1:$U$1591,10,FALSE)))</f>
        <v/>
      </c>
      <c r="N700"/>
      <c r="O700"/>
      <c r="P700"/>
      <c r="Q700"/>
      <c r="R700"/>
      <c r="S700"/>
      <c r="AA700"/>
      <c r="AB700"/>
    </row>
    <row r="701" spans="1:28" ht="15">
      <c r="A701" s="52" t="str">
        <f>IF(ISERROR(VLOOKUP(TRIM(B701),ALL!$B$1:$T$1591,3,FALSE)),"(unc)",VLOOKUP(TRIM(B701),ALL!$B$1:$T$1591,3,FALSE))</f>
        <v>BB TE</v>
      </c>
      <c r="B701" s="397" t="s">
        <v>7799</v>
      </c>
      <c r="C701" s="11" t="s">
        <v>4944</v>
      </c>
      <c r="D701" s="85">
        <f>VLOOKUP(TRIM(B701),BirthdateDraft!$B$1:$O$5859,2,FALSE)</f>
        <v>35754</v>
      </c>
      <c r="E701" s="86" t="str">
        <f>VLOOKUP(TRIM(B701),BirthdateDraft!$B$1:$O$9859,3,FALSE)</f>
        <v>19/1 (20)</v>
      </c>
      <c r="F701" s="52" t="str">
        <f>IF(ISERROR(VLOOKUP(TRIM(B701),ALL!$B$1:$T$1591,2,FALSE)),"",IF(ISERROR(VLOOKUP(TRIM(B701),ALL!$B$1:$T$1591,2,FALSE))," ",VLOOKUP(TRIM(B701),ALL!$B$1:$T$1591,2,FALSE)))</f>
        <v>DNA</v>
      </c>
      <c r="G701" s="52" t="str">
        <f>IF(ISBLANK(VLOOKUP(TRIM(B701),ALL!$B$1:$U$1591,4,FALSE)),"",IF(ISERROR(VLOOKUP(TRIM(B701),ALL!$B$1:$U$1591,4,FALSE))," ",VLOOKUP(TRIM(B701),ALL!$B$1:$U$1591,4,FALSE)))</f>
        <v/>
      </c>
      <c r="H701" s="52" t="str">
        <f>IF(ISBLANK(VLOOKUP(TRIM(B701),ALL!$B$1:$U$1591,5,FALSE)),"",IF(ISERROR(VLOOKUP(TRIM(B701),ALL!$B$1:$U$1591,5,FALSE))," ",VLOOKUP(TRIM(B701),ALL!$B$1:$U$1591,5,FALSE)))</f>
        <v/>
      </c>
      <c r="I701" s="52" t="str">
        <f>IF(ISBLANK(VLOOKUP(TRIM(B701),ALL!$B$1:$U$1591,6,FALSE)),"",IF(ISERROR(VLOOKUP(TRIM(B701),ALL!$B$1:$U$1591,6,FALSE))," ", VLOOKUP(TRIM(B701),ALL!$B$1:$U$1591,6,FALSE)))</f>
        <v/>
      </c>
      <c r="J701" s="52" t="str">
        <f>IF(ISBLANK(VLOOKUP(TRIM(B701),ALL!$B$1:$U$1591,7,FALSE)),"",IF(ISERROR(VLOOKUP(TRIM(B701),ALL!$B$1:$U$1591,7,FALSE))," ",VLOOKUP(TRIM(B701),ALL!$B$1:$U$1591,7,FALSE)))</f>
        <v/>
      </c>
      <c r="K701" s="52">
        <f>IF(ISBLANK(VLOOKUP(TRIM(B701),ALL!$B$1:$U$1591,8,FALSE)),"",IF(ISERROR(VLOOKUP(TRIM(B701),ALL!$B$1:$U$1591,8,FALSE))," ",VLOOKUP(TRIM(B701),ALL!$B$1:$U$1591,8,FALSE)))</f>
        <v>0</v>
      </c>
      <c r="L701" s="52" t="str">
        <f>IF(ISBLANK(VLOOKUP(TRIM(B701),ALL!$B$1:$U$1591,9,FALSE)),"",IF(ISERROR(VLOOKUP(TRIM(B701),ALL!$B$1:$U$1591,9,FALSE))," ",VLOOKUP(TRIM(B701),ALL!$B$1:$U$1591,9,FALSE)))</f>
        <v/>
      </c>
      <c r="M701" s="52" t="str">
        <f>IF(ISBLANK(VLOOKUP(TRIM(B701),ALL!$B$1:$U$1591,10,FALSE)),"",IF(ISERROR(VLOOKUP(TRIM(B701),ALL!$B$1:$U$1591,10,FALSE))," ",VLOOKUP(TRIM(B701),ALL!$B$1:$U$1591,10,FALSE)))</f>
        <v/>
      </c>
      <c r="N701"/>
      <c r="O701"/>
      <c r="P701"/>
      <c r="Q701"/>
      <c r="R701"/>
      <c r="S701"/>
      <c r="AA701"/>
      <c r="AB701"/>
    </row>
    <row r="702" spans="1:28">
      <c r="A702" s="52" t="str">
        <f>IF(ISERROR(VLOOKUP(TRIM(B702),ALL!$B$1:$T$1591,3,FALSE)),"(unc)",VLOOKUP(TRIM(B702),ALL!$B$1:$T$1591,3,FALSE))</f>
        <v>TE BB</v>
      </c>
      <c r="B702" s="215" t="s">
        <v>6936</v>
      </c>
      <c r="C702" s="11" t="s">
        <v>4944</v>
      </c>
      <c r="D702" s="85">
        <f>VLOOKUP(TRIM(B702),BirthdateDraft!$B$1:$O$5859,2,FALSE)</f>
        <v>34856</v>
      </c>
      <c r="E702" s="86" t="str">
        <f>VLOOKUP(TRIM(B702),BirthdateDraft!$B$1:$O$9859,3,FALSE)</f>
        <v>18/4</v>
      </c>
      <c r="F702" s="52" t="str">
        <f>IF(ISERROR(VLOOKUP(TRIM(B702),ALL!$B$1:$T$1591,2,FALSE)),"",IF(ISERROR(VLOOKUP(TRIM(B702),ALL!$B$1:$T$1591,2,FALSE))," ",VLOOKUP(TRIM(B702),ALL!$B$1:$T$1591,2,FALSE)))</f>
        <v>CAN</v>
      </c>
      <c r="G702" s="52" t="str">
        <f>IF(ISBLANK(VLOOKUP(TRIM(B702),ALL!$B$1:$U$1591,4,FALSE)),"",IF(ISERROR(VLOOKUP(TRIM(B702),ALL!$B$1:$U$1591,4,FALSE))," ",VLOOKUP(TRIM(B702),ALL!$B$1:$U$1591,4,FALSE)))</f>
        <v/>
      </c>
      <c r="H702" s="52" t="str">
        <f>IF(ISBLANK(VLOOKUP(TRIM(B702),ALL!$B$1:$U$1591,5,FALSE)),"",IF(ISERROR(VLOOKUP(TRIM(B702),ALL!$B$1:$U$1591,5,FALSE))," ",VLOOKUP(TRIM(B702),ALL!$B$1:$U$1591,5,FALSE)))</f>
        <v/>
      </c>
      <c r="I702" s="52" t="str">
        <f>IF(ISBLANK(VLOOKUP(TRIM(B702),ALL!$B$1:$U$1591,6,FALSE)),"",IF(ISERROR(VLOOKUP(TRIM(B702),ALL!$B$1:$U$1591,6,FALSE))," ", VLOOKUP(TRIM(B702),ALL!$B$1:$U$1591,6,FALSE)))</f>
        <v/>
      </c>
      <c r="J702" s="52" t="str">
        <f>IF(ISBLANK(VLOOKUP(TRIM(B702),ALL!$B$1:$U$1591,7,FALSE)),"",IF(ISERROR(VLOOKUP(TRIM(B702),ALL!$B$1:$U$1591,7,FALSE))," ",VLOOKUP(TRIM(B702),ALL!$B$1:$U$1591,7,FALSE)))</f>
        <v/>
      </c>
      <c r="K702" s="52">
        <f>IF(ISBLANK(VLOOKUP(TRIM(B702),ALL!$B$1:$U$1591,8,FALSE)),"",IF(ISERROR(VLOOKUP(TRIM(B702),ALL!$B$1:$U$1591,8,FALSE))," ",VLOOKUP(TRIM(B702),ALL!$B$1:$U$1591,8,FALSE)))</f>
        <v>4</v>
      </c>
      <c r="L702" s="52" t="str">
        <f>IF(ISBLANK(VLOOKUP(TRIM(B702),ALL!$B$1:$U$1591,9,FALSE)),"",IF(ISERROR(VLOOKUP(TRIM(B702),ALL!$B$1:$U$1591,9,FALSE))," ",VLOOKUP(TRIM(B702),ALL!$B$1:$U$1591,9,FALSE)))</f>
        <v/>
      </c>
      <c r="M702" s="52">
        <f>IF(ISBLANK(VLOOKUP(TRIM(B702),ALL!$B$1:$U$1591,10,FALSE)),"",IF(ISERROR(VLOOKUP(TRIM(B702),ALL!$B$1:$U$1591,10,FALSE))," ",VLOOKUP(TRIM(B702),ALL!$B$1:$U$1591,10,FALSE)))</f>
        <v>0</v>
      </c>
      <c r="N702"/>
      <c r="O702"/>
      <c r="P702"/>
      <c r="Q702"/>
      <c r="R702"/>
      <c r="S702"/>
      <c r="AA702"/>
      <c r="AB702"/>
    </row>
    <row r="703" spans="1:28">
      <c r="A703" s="52" t="str">
        <f>IF(ISERROR(VLOOKUP(TRIM(B703),ALL!$B$1:$T$1591,3,FALSE)),"(unc)",VLOOKUP(TRIM(B703),ALL!$B$1:$T$1591,3,FALSE))</f>
        <v>TE</v>
      </c>
      <c r="B703" s="215" t="s">
        <v>4628</v>
      </c>
      <c r="C703" s="11" t="s">
        <v>4944</v>
      </c>
      <c r="D703" s="85">
        <f>VLOOKUP(TRIM(B703),BirthdateDraft!$B$1:$O$5859,2,FALSE)</f>
        <v>33014</v>
      </c>
      <c r="E703" s="86" t="str">
        <f>VLOOKUP(TRIM(B703),BirthdateDraft!$B$1:$O$9859,3,FALSE)</f>
        <v>13/FA</v>
      </c>
      <c r="F703" s="52" t="str">
        <f>IF(ISERROR(VLOOKUP(TRIM(B703),ALL!$B$1:$T$1591,2,FALSE)),"",IF(ISERROR(VLOOKUP(TRIM(B703),ALL!$B$1:$T$1591,2,FALSE))," ",VLOOKUP(TRIM(B703),ALL!$B$1:$T$1591,2,FALSE)))</f>
        <v>NON</v>
      </c>
      <c r="G703" s="52" t="str">
        <f>IF(ISBLANK(VLOOKUP(TRIM(B703),ALL!$B$1:$U$1591,4,FALSE)),"",IF(ISERROR(VLOOKUP(TRIM(B703),ALL!$B$1:$U$1591,4,FALSE))," ",VLOOKUP(TRIM(B703),ALL!$B$1:$U$1591,4,FALSE)))</f>
        <v/>
      </c>
      <c r="H703" s="52" t="str">
        <f>IF(ISBLANK(VLOOKUP(TRIM(B703),ALL!$B$1:$U$1591,5,FALSE)),"",IF(ISERROR(VLOOKUP(TRIM(B703),ALL!$B$1:$U$1591,5,FALSE))," ",VLOOKUP(TRIM(B703),ALL!$B$1:$U$1591,5,FALSE)))</f>
        <v/>
      </c>
      <c r="I703" s="52" t="str">
        <f>IF(ISBLANK(VLOOKUP(TRIM(B703),ALL!$B$1:$U$1591,6,FALSE)),"",IF(ISERROR(VLOOKUP(TRIM(B703),ALL!$B$1:$U$1591,6,FALSE))," ", VLOOKUP(TRIM(B703),ALL!$B$1:$U$1591,6,FALSE)))</f>
        <v/>
      </c>
      <c r="J703" s="52" t="str">
        <f>IF(ISBLANK(VLOOKUP(TRIM(B703),ALL!$B$1:$U$1591,7,FALSE)),"",IF(ISERROR(VLOOKUP(TRIM(B703),ALL!$B$1:$U$1591,7,FALSE))," ",VLOOKUP(TRIM(B703),ALL!$B$1:$U$1591,7,FALSE)))</f>
        <v/>
      </c>
      <c r="K703" s="52">
        <f>IF(ISBLANK(VLOOKUP(TRIM(B703),ALL!$B$1:$U$1591,8,FALSE)),"",IF(ISERROR(VLOOKUP(TRIM(B703),ALL!$B$1:$U$1591,8,FALSE))," ",VLOOKUP(TRIM(B703),ALL!$B$1:$U$1591,8,FALSE)))</f>
        <v>6</v>
      </c>
      <c r="L703" s="52" t="str">
        <f>IF(ISBLANK(VLOOKUP(TRIM(B703),ALL!$B$1:$U$1591,9,FALSE)),"",IF(ISERROR(VLOOKUP(TRIM(B703),ALL!$B$1:$U$1591,9,FALSE))," ",VLOOKUP(TRIM(B703),ALL!$B$1:$U$1591,9,FALSE)))</f>
        <v/>
      </c>
      <c r="M703" s="52" t="str">
        <f>IF(ISBLANK(VLOOKUP(TRIM(B703),ALL!$B$1:$U$1591,10,FALSE)),"",IF(ISERROR(VLOOKUP(TRIM(B703),ALL!$B$1:$U$1591,10,FALSE))," ",VLOOKUP(TRIM(B703),ALL!$B$1:$U$1591,10,FALSE)))</f>
        <v/>
      </c>
      <c r="N703"/>
      <c r="O703"/>
      <c r="P703"/>
      <c r="Q703"/>
      <c r="R703"/>
      <c r="S703"/>
      <c r="AA703"/>
      <c r="AB703"/>
    </row>
    <row r="704" spans="1:28">
      <c r="A704" s="52" t="str">
        <f>IF(ISERROR(VLOOKUP(TRIM(B704),ALL!$B$1:$T$1591,3,FALSE)),"(unc)",VLOOKUP(TRIM(B704),ALL!$B$1:$T$1591,3,FALSE))</f>
        <v>(unc)</v>
      </c>
      <c r="B704" s="215" t="s">
        <v>6934</v>
      </c>
      <c r="C704" s="11" t="s">
        <v>4944</v>
      </c>
      <c r="D704" s="85">
        <f>VLOOKUP(TRIM(B704),BirthdateDraft!$B$1:$O$5859,2,FALSE)</f>
        <v>35118</v>
      </c>
      <c r="E704" s="86" t="str">
        <f>VLOOKUP(TRIM(B704),BirthdateDraft!$B$1:$O$9859,3,FALSE)</f>
        <v>18/4</v>
      </c>
      <c r="F704" s="52" t="str">
        <f>IF(ISERROR(VLOOKUP(TRIM(B704),ALL!$B$1:$T$1591,2,FALSE)),"",IF(ISERROR(VLOOKUP(TRIM(B704),ALL!$B$1:$T$1591,2,FALSE))," ",VLOOKUP(TRIM(B704),ALL!$B$1:$T$1591,2,FALSE)))</f>
        <v/>
      </c>
      <c r="G704" s="52" t="str">
        <f>IF(ISBLANK(VLOOKUP(TRIM(B704),ALL!$B$1:$U$1591,4,FALSE)),"",IF(ISERROR(VLOOKUP(TRIM(B704),ALL!$B$1:$U$1591,4,FALSE))," ",VLOOKUP(TRIM(B704),ALL!$B$1:$U$1591,4,FALSE)))</f>
        <v xml:space="preserve"> </v>
      </c>
      <c r="H704" s="52" t="str">
        <f>IF(ISBLANK(VLOOKUP(TRIM(B704),ALL!$B$1:$U$1591,5,FALSE)),"",IF(ISERROR(VLOOKUP(TRIM(B704),ALL!$B$1:$U$1591,5,FALSE))," ",VLOOKUP(TRIM(B704),ALL!$B$1:$U$1591,5,FALSE)))</f>
        <v xml:space="preserve"> </v>
      </c>
      <c r="I704" s="52" t="str">
        <f>IF(ISBLANK(VLOOKUP(TRIM(B704),ALL!$B$1:$U$1591,6,FALSE)),"",IF(ISERROR(VLOOKUP(TRIM(B704),ALL!$B$1:$U$1591,6,FALSE))," ", VLOOKUP(TRIM(B704),ALL!$B$1:$U$1591,6,FALSE)))</f>
        <v xml:space="preserve"> </v>
      </c>
      <c r="J704" s="52" t="str">
        <f>IF(ISBLANK(VLOOKUP(TRIM(B704),ALL!$B$1:$U$1591,7,FALSE)),"",IF(ISERROR(VLOOKUP(TRIM(B704),ALL!$B$1:$U$1591,7,FALSE))," ",VLOOKUP(TRIM(B704),ALL!$B$1:$U$1591,7,FALSE)))</f>
        <v xml:space="preserve"> </v>
      </c>
      <c r="K704" s="52" t="str">
        <f>IF(ISBLANK(VLOOKUP(TRIM(B704),ALL!$B$1:$U$1591,8,FALSE)),"",IF(ISERROR(VLOOKUP(TRIM(B704),ALL!$B$1:$U$1591,8,FALSE))," ",VLOOKUP(TRIM(B704),ALL!$B$1:$U$1591,8,FALSE)))</f>
        <v xml:space="preserve"> </v>
      </c>
      <c r="L704" s="52" t="str">
        <f>IF(ISBLANK(VLOOKUP(TRIM(B704),ALL!$B$1:$U$1591,9,FALSE)),"",IF(ISERROR(VLOOKUP(TRIM(B704),ALL!$B$1:$U$1591,9,FALSE))," ",VLOOKUP(TRIM(B704),ALL!$B$1:$U$1591,9,FALSE)))</f>
        <v xml:space="preserve"> </v>
      </c>
      <c r="M704" s="52" t="str">
        <f>IF(ISBLANK(VLOOKUP(TRIM(B704),ALL!$B$1:$U$1591,10,FALSE)),"",IF(ISERROR(VLOOKUP(TRIM(B704),ALL!$B$1:$U$1591,10,FALSE))," ",VLOOKUP(TRIM(B704),ALL!$B$1:$U$1591,10,FALSE)))</f>
        <v xml:space="preserve"> </v>
      </c>
      <c r="N704"/>
      <c r="O704"/>
      <c r="P704"/>
      <c r="Q704"/>
      <c r="R704"/>
      <c r="S704"/>
      <c r="AA704"/>
      <c r="AB704"/>
    </row>
    <row r="705" spans="1:28" ht="15">
      <c r="A705" s="52"/>
      <c r="B705" s="426"/>
      <c r="C705" s="11"/>
      <c r="D705" s="85"/>
      <c r="E705" s="86"/>
      <c r="F705" s="52"/>
      <c r="G705" s="52"/>
      <c r="H705" s="52"/>
      <c r="I705" s="52"/>
      <c r="J705" s="52"/>
      <c r="K705" s="52"/>
      <c r="L705" s="52"/>
      <c r="M705" s="52"/>
      <c r="N705"/>
      <c r="O705"/>
      <c r="P705"/>
      <c r="Q705"/>
      <c r="R705"/>
      <c r="S705"/>
      <c r="AA705"/>
      <c r="AB705"/>
    </row>
    <row r="706" spans="1:28">
      <c r="A706" s="52" t="str">
        <f>IF(ISERROR(VLOOKUP(TRIM(B706),ALL!$B$1:$T$1591,3,FALSE)),"(unc)",VLOOKUP(TRIM(B706),ALL!$B$1:$T$1591,3,FALSE))</f>
        <v>RG @</v>
      </c>
      <c r="B706" s="215" t="s">
        <v>2717</v>
      </c>
      <c r="C706" s="11" t="s">
        <v>4944</v>
      </c>
      <c r="D706" s="85">
        <f>VLOOKUP(TRIM(B706),BirthdateDraft!$B$1:$O$5859,2,FALSE)</f>
        <v>30940</v>
      </c>
      <c r="E706" s="86" t="str">
        <f>VLOOKUP(TRIM(B706),BirthdateDraft!$B$1:$O$9859,3,FALSE)</f>
        <v>07/3</v>
      </c>
      <c r="F706" s="52" t="str">
        <f>IF(ISERROR(VLOOKUP(TRIM(B706),ALL!$B$1:$T$1591,2,FALSE)),"",IF(ISERROR(VLOOKUP(TRIM(B706),ALL!$B$1:$T$1591,2,FALSE))," ",VLOOKUP(TRIM(B706),ALL!$B$1:$T$1591,2,FALSE)))</f>
        <v>BAA</v>
      </c>
      <c r="G706" s="52" t="str">
        <f>IF(ISBLANK(VLOOKUP(TRIM(B706),ALL!$B$1:$U$1591,4,FALSE)),"",IF(ISERROR(VLOOKUP(TRIM(B706),ALL!$B$1:$U$1591,4,FALSE))," ",VLOOKUP(TRIM(B706),ALL!$B$1:$U$1591,4,FALSE)))</f>
        <v/>
      </c>
      <c r="H706" s="52" t="str">
        <f>IF(ISBLANK(VLOOKUP(TRIM(B706),ALL!$B$1:$U$1591,5,FALSE)),"",IF(ISERROR(VLOOKUP(TRIM(B706),ALL!$B$1:$U$1591,5,FALSE))," ",VLOOKUP(TRIM(B706),ALL!$B$1:$U$1591,5,FALSE)))</f>
        <v/>
      </c>
      <c r="I706" s="52" t="str">
        <f>IF(ISBLANK(VLOOKUP(TRIM(B706),ALL!$B$1:$U$1591,6,FALSE)),"",IF(ISERROR(VLOOKUP(TRIM(B706),ALL!$B$1:$U$1591,6,FALSE))," ", VLOOKUP(TRIM(B706),ALL!$B$1:$U$1591,6,FALSE)))</f>
        <v/>
      </c>
      <c r="J706" s="52" t="str">
        <f>IF(ISBLANK(VLOOKUP(TRIM(B706),ALL!$B$1:$U$1591,7,FALSE)),"",IF(ISERROR(VLOOKUP(TRIM(B706),ALL!$B$1:$U$1591,7,FALSE))," ",VLOOKUP(TRIM(B706),ALL!$B$1:$U$1591,7,FALSE)))</f>
        <v/>
      </c>
      <c r="K706" s="52">
        <f>IF(ISBLANK(VLOOKUP(TRIM(B706),ALL!$B$1:$U$1591,8,FALSE)),"",IF(ISERROR(VLOOKUP(TRIM(B706),ALL!$B$1:$U$1591,8,FALSE))," ",VLOOKUP(TRIM(B706),ALL!$B$1:$U$1591,8,FALSE)))</f>
        <v>6</v>
      </c>
      <c r="L706" s="52" t="str">
        <f>IF(ISBLANK(VLOOKUP(TRIM(B706),ALL!$B$1:$U$1591,9,FALSE)),"",IF(ISERROR(VLOOKUP(TRIM(B706),ALL!$B$1:$U$1591,9,FALSE))," ",VLOOKUP(TRIM(B706),ALL!$B$1:$U$1591,9,FALSE)))</f>
        <v/>
      </c>
      <c r="M706" s="52">
        <f>IF(ISBLANK(VLOOKUP(TRIM(B706),ALL!$B$1:$U$1591,10,FALSE)),"",IF(ISERROR(VLOOKUP(TRIM(B706),ALL!$B$1:$U$1591,10,FALSE))," ",VLOOKUP(TRIM(B706),ALL!$B$1:$U$1591,10,FALSE)))</f>
        <v>7</v>
      </c>
      <c r="N706"/>
      <c r="O706"/>
      <c r="P706"/>
      <c r="Q706"/>
      <c r="R706"/>
      <c r="S706"/>
      <c r="AA706"/>
      <c r="AB706"/>
    </row>
    <row r="707" spans="1:28">
      <c r="A707" s="52" t="str">
        <f>IF(ISERROR(VLOOKUP(TRIM(B707),ALL!$B$1:$T$1591,3,FALSE)),"(unc)",VLOOKUP(TRIM(B707),ALL!$B$1:$T$1591,3,FALSE))</f>
        <v>ROT @</v>
      </c>
      <c r="B707" s="215" t="s">
        <v>4032</v>
      </c>
      <c r="C707" s="11" t="s">
        <v>4944</v>
      </c>
      <c r="D707" s="85">
        <f>VLOOKUP(TRIM(B707),BirthdateDraft!$B$1:$O$5859,2,FALSE)</f>
        <v>33001</v>
      </c>
      <c r="E707" s="86" t="str">
        <f>VLOOKUP(TRIM(B707),BirthdateDraft!$B$1:$O$9859,3,FALSE)</f>
        <v>13/1 (4)</v>
      </c>
      <c r="F707" s="52" t="str">
        <f>IF(ISERROR(VLOOKUP(TRIM(B707),ALL!$B$1:$T$1591,2,FALSE)),"",IF(ISERROR(VLOOKUP(TRIM(B707),ALL!$B$1:$T$1591,2,FALSE))," ",VLOOKUP(TRIM(B707),ALL!$B$1:$T$1591,2,FALSE)))</f>
        <v>PHN</v>
      </c>
      <c r="G707" s="52" t="str">
        <f>IF(ISBLANK(VLOOKUP(TRIM(B707),ALL!$B$1:$U$1591,4,FALSE)),"",IF(ISERROR(VLOOKUP(TRIM(B707),ALL!$B$1:$U$1591,4,FALSE))," ",VLOOKUP(TRIM(B707),ALL!$B$1:$U$1591,4,FALSE)))</f>
        <v/>
      </c>
      <c r="H707" s="52" t="str">
        <f>IF(ISBLANK(VLOOKUP(TRIM(B707),ALL!$B$1:$U$1591,5,FALSE)),"",IF(ISERROR(VLOOKUP(TRIM(B707),ALL!$B$1:$U$1591,5,FALSE))," ",VLOOKUP(TRIM(B707),ALL!$B$1:$U$1591,5,FALSE)))</f>
        <v/>
      </c>
      <c r="I707" s="52" t="str">
        <f>IF(ISBLANK(VLOOKUP(TRIM(B707),ALL!$B$1:$U$1591,6,FALSE)),"",IF(ISERROR(VLOOKUP(TRIM(B707),ALL!$B$1:$U$1591,6,FALSE))," ", VLOOKUP(TRIM(B707),ALL!$B$1:$U$1591,6,FALSE)))</f>
        <v/>
      </c>
      <c r="J707" s="52" t="str">
        <f>IF(ISBLANK(VLOOKUP(TRIM(B707),ALL!$B$1:$U$1591,7,FALSE)),"",IF(ISERROR(VLOOKUP(TRIM(B707),ALL!$B$1:$U$1591,7,FALSE))," ",VLOOKUP(TRIM(B707),ALL!$B$1:$U$1591,7,FALSE)))</f>
        <v/>
      </c>
      <c r="K707" s="52">
        <f>IF(ISBLANK(VLOOKUP(TRIM(B707),ALL!$B$1:$U$1591,8,FALSE)),"",IF(ISERROR(VLOOKUP(TRIM(B707),ALL!$B$1:$U$1591,8,FALSE))," ",VLOOKUP(TRIM(B707),ALL!$B$1:$U$1591,8,FALSE)))</f>
        <v>6</v>
      </c>
      <c r="L707" s="52" t="str">
        <f>IF(ISBLANK(VLOOKUP(TRIM(B707),ALL!$B$1:$U$1591,9,FALSE)),"",IF(ISERROR(VLOOKUP(TRIM(B707),ALL!$B$1:$U$1591,9,FALSE))," ",VLOOKUP(TRIM(B707),ALL!$B$1:$U$1591,9,FALSE)))</f>
        <v/>
      </c>
      <c r="M707" s="52">
        <f>IF(ISBLANK(VLOOKUP(TRIM(B707),ALL!$B$1:$U$1591,10,FALSE)),"",IF(ISERROR(VLOOKUP(TRIM(B707),ALL!$B$1:$U$1591,10,FALSE))," ",VLOOKUP(TRIM(B707),ALL!$B$1:$U$1591,10,FALSE)))</f>
        <v>5</v>
      </c>
      <c r="N707"/>
      <c r="O707"/>
      <c r="P707"/>
      <c r="Q707"/>
      <c r="R707"/>
      <c r="S707"/>
      <c r="AA707"/>
      <c r="AB707"/>
    </row>
    <row r="708" spans="1:28">
      <c r="A708" s="52" t="str">
        <f>IF(ISERROR(VLOOKUP(TRIM(B708),ALL!$B$1:$T$1591,3,FALSE)),"(unc)",VLOOKUP(TRIM(B708),ALL!$B$1:$T$1591,3,FALSE))</f>
        <v>OC @</v>
      </c>
      <c r="B708" s="215" t="s">
        <v>1367</v>
      </c>
      <c r="C708" s="11" t="s">
        <v>4944</v>
      </c>
      <c r="D708" s="85">
        <f>VLOOKUP(TRIM(B708),BirthdateDraft!$B$1:$O$5859,2,FALSE)</f>
        <v>31370</v>
      </c>
      <c r="E708" s="86" t="str">
        <f>VLOOKUP(TRIM(B708),BirthdateDraft!$B$1:$O$9859,3,FALSE)</f>
        <v>09/1 (21)</v>
      </c>
      <c r="F708" s="52" t="str">
        <f>IF(ISERROR(VLOOKUP(TRIM(B708),ALL!$B$1:$T$1591,2,FALSE)),"",IF(ISERROR(VLOOKUP(TRIM(B708),ALL!$B$1:$T$1591,2,FALSE))," ",VLOOKUP(TRIM(B708),ALL!$B$1:$T$1591,2,FALSE)))</f>
        <v>ATN</v>
      </c>
      <c r="G708" s="52" t="str">
        <f>IF(ISBLANK(VLOOKUP(TRIM(B708),ALL!$B$1:$U$1591,4,FALSE)),"",IF(ISERROR(VLOOKUP(TRIM(B708),ALL!$B$1:$U$1591,4,FALSE))," ",VLOOKUP(TRIM(B708),ALL!$B$1:$U$1591,4,FALSE)))</f>
        <v/>
      </c>
      <c r="H708" s="52" t="str">
        <f>IF(ISBLANK(VLOOKUP(TRIM(B708),ALL!$B$1:$U$1591,5,FALSE)),"",IF(ISERROR(VLOOKUP(TRIM(B708),ALL!$B$1:$U$1591,5,FALSE))," ",VLOOKUP(TRIM(B708),ALL!$B$1:$U$1591,5,FALSE)))</f>
        <v/>
      </c>
      <c r="I708" s="52" t="str">
        <f>IF(ISBLANK(VLOOKUP(TRIM(B708),ALL!$B$1:$U$1591,6,FALSE)),"",IF(ISERROR(VLOOKUP(TRIM(B708),ALL!$B$1:$U$1591,6,FALSE))," ", VLOOKUP(TRIM(B708),ALL!$B$1:$U$1591,6,FALSE)))</f>
        <v/>
      </c>
      <c r="J708" s="52" t="str">
        <f>IF(ISBLANK(VLOOKUP(TRIM(B708),ALL!$B$1:$U$1591,7,FALSE)),"",IF(ISERROR(VLOOKUP(TRIM(B708),ALL!$B$1:$U$1591,7,FALSE))," ",VLOOKUP(TRIM(B708),ALL!$B$1:$U$1591,7,FALSE)))</f>
        <v/>
      </c>
      <c r="K708" s="52">
        <f>IF(ISBLANK(VLOOKUP(TRIM(B708),ALL!$B$1:$U$1591,8,FALSE)),"",IF(ISERROR(VLOOKUP(TRIM(B708),ALL!$B$1:$U$1591,8,FALSE))," ",VLOOKUP(TRIM(B708),ALL!$B$1:$U$1591,8,FALSE)))</f>
        <v>5</v>
      </c>
      <c r="L708" s="52" t="str">
        <f>IF(ISBLANK(VLOOKUP(TRIM(B708),ALL!$B$1:$U$1591,9,FALSE)),"",IF(ISERROR(VLOOKUP(TRIM(B708),ALL!$B$1:$U$1591,9,FALSE))," ",VLOOKUP(TRIM(B708),ALL!$B$1:$U$1591,9,FALSE)))</f>
        <v/>
      </c>
      <c r="M708" s="52">
        <f>IF(ISBLANK(VLOOKUP(TRIM(B708),ALL!$B$1:$U$1591,10,FALSE)),"",IF(ISERROR(VLOOKUP(TRIM(B708),ALL!$B$1:$U$1591,10,FALSE))," ",VLOOKUP(TRIM(B708),ALL!$B$1:$U$1591,10,FALSE)))</f>
        <v>7</v>
      </c>
      <c r="N708"/>
      <c r="O708"/>
      <c r="P708"/>
      <c r="Q708"/>
      <c r="R708"/>
      <c r="S708"/>
      <c r="AA708"/>
      <c r="AB708"/>
    </row>
    <row r="709" spans="1:28">
      <c r="A709" s="52" t="str">
        <f>IF(ISERROR(VLOOKUP(TRIM(B709),ALL!$B$1:$T$1591,3,FALSE)),"(unc)",VLOOKUP(TRIM(B709),ALL!$B$1:$T$1591,3,FALSE))</f>
        <v>LG @</v>
      </c>
      <c r="B709" s="215" t="s">
        <v>2239</v>
      </c>
      <c r="C709" s="11" t="s">
        <v>4944</v>
      </c>
      <c r="D709" s="85">
        <f>VLOOKUP(TRIM(B709),BirthdateDraft!$B$1:$O$5859,2,FALSE)</f>
        <v>30502</v>
      </c>
      <c r="E709" s="86" t="str">
        <f>VLOOKUP(TRIM(B709),BirthdateDraft!$B$1:$O$9859,3,FALSE)</f>
        <v>05/3</v>
      </c>
      <c r="F709" s="52" t="str">
        <f>IF(ISERROR(VLOOKUP(TRIM(B709),ALL!$B$1:$T$1591,2,FALSE)),"",IF(ISERROR(VLOOKUP(TRIM(B709),ALL!$B$1:$T$1591,2,FALSE))," ",VLOOKUP(TRIM(B709),ALL!$B$1:$T$1591,2,FALSE)))</f>
        <v>OAA</v>
      </c>
      <c r="G709" s="52" t="str">
        <f>IF(ISBLANK(VLOOKUP(TRIM(B709),ALL!$B$1:$U$1591,4,FALSE)),"",IF(ISERROR(VLOOKUP(TRIM(B709),ALL!$B$1:$U$1591,4,FALSE))," ",VLOOKUP(TRIM(B709),ALL!$B$1:$U$1591,4,FALSE)))</f>
        <v/>
      </c>
      <c r="H709" s="52" t="str">
        <f>IF(ISBLANK(VLOOKUP(TRIM(B709),ALL!$B$1:$U$1591,5,FALSE)),"",IF(ISERROR(VLOOKUP(TRIM(B709),ALL!$B$1:$U$1591,5,FALSE))," ",VLOOKUP(TRIM(B709),ALL!$B$1:$U$1591,5,FALSE)))</f>
        <v/>
      </c>
      <c r="I709" s="52" t="str">
        <f>IF(ISBLANK(VLOOKUP(TRIM(B709),ALL!$B$1:$U$1591,6,FALSE)),"",IF(ISERROR(VLOOKUP(TRIM(B709),ALL!$B$1:$U$1591,6,FALSE))," ", VLOOKUP(TRIM(B709),ALL!$B$1:$U$1591,6,FALSE)))</f>
        <v/>
      </c>
      <c r="J709" s="52" t="str">
        <f>IF(ISBLANK(VLOOKUP(TRIM(B709),ALL!$B$1:$U$1591,7,FALSE)),"",IF(ISERROR(VLOOKUP(TRIM(B709),ALL!$B$1:$U$1591,7,FALSE))," ",VLOOKUP(TRIM(B709),ALL!$B$1:$U$1591,7,FALSE)))</f>
        <v/>
      </c>
      <c r="K709" s="52">
        <f>IF(ISBLANK(VLOOKUP(TRIM(B709),ALL!$B$1:$U$1591,8,FALSE)),"",IF(ISERROR(VLOOKUP(TRIM(B709),ALL!$B$1:$U$1591,8,FALSE))," ",VLOOKUP(TRIM(B709),ALL!$B$1:$U$1591,8,FALSE)))</f>
        <v>5</v>
      </c>
      <c r="L709" s="52" t="str">
        <f>IF(ISBLANK(VLOOKUP(TRIM(B709),ALL!$B$1:$U$1591,9,FALSE)),"",IF(ISERROR(VLOOKUP(TRIM(B709),ALL!$B$1:$U$1591,9,FALSE))," ",VLOOKUP(TRIM(B709),ALL!$B$1:$U$1591,9,FALSE)))</f>
        <v/>
      </c>
      <c r="M709" s="52">
        <f>IF(ISBLANK(VLOOKUP(TRIM(B709),ALL!$B$1:$U$1591,10,FALSE)),"",IF(ISERROR(VLOOKUP(TRIM(B709),ALL!$B$1:$U$1591,10,FALSE))," ",VLOOKUP(TRIM(B709),ALL!$B$1:$U$1591,10,FALSE)))</f>
        <v>7</v>
      </c>
      <c r="N709"/>
      <c r="O709"/>
      <c r="P709"/>
      <c r="Q709"/>
      <c r="R709"/>
      <c r="S709"/>
      <c r="AA709"/>
      <c r="AB709"/>
    </row>
    <row r="710" spans="1:28">
      <c r="A710" s="52" t="str">
        <f>IF(ISERROR(VLOOKUP(TRIM(B710),ALL!$B$1:$T$1591,3,FALSE)),"(unc)",VLOOKUP(TRIM(B710),ALL!$B$1:$T$1591,3,FALSE))</f>
        <v>LOT @</v>
      </c>
      <c r="B710" s="215" t="s">
        <v>4693</v>
      </c>
      <c r="C710" s="11" t="s">
        <v>4944</v>
      </c>
      <c r="D710" s="85">
        <f>VLOOKUP(TRIM(B710),BirthdateDraft!$B$1:$O$5859,2,FALSE)</f>
        <v>33645</v>
      </c>
      <c r="E710" s="86" t="str">
        <f>VLOOKUP(TRIM(B710),BirthdateDraft!$B$1:$O$9859,3,FALSE)</f>
        <v>14/1 (6)</v>
      </c>
      <c r="F710" s="52" t="str">
        <f>IF(ISERROR(VLOOKUP(TRIM(B710),ALL!$B$1:$T$1591,2,FALSE)),"",IF(ISERROR(VLOOKUP(TRIM(B710),ALL!$B$1:$T$1591,2,FALSE))," ",VLOOKUP(TRIM(B710),ALL!$B$1:$T$1591,2,FALSE)))</f>
        <v>ATN</v>
      </c>
      <c r="G710" s="52" t="str">
        <f>IF(ISBLANK(VLOOKUP(TRIM(B710),ALL!$B$1:$U$1591,4,FALSE)),"",IF(ISERROR(VLOOKUP(TRIM(B710),ALL!$B$1:$U$1591,4,FALSE))," ",VLOOKUP(TRIM(B710),ALL!$B$1:$U$1591,4,FALSE)))</f>
        <v/>
      </c>
      <c r="H710" s="52" t="str">
        <f>IF(ISBLANK(VLOOKUP(TRIM(B710),ALL!$B$1:$U$1591,5,FALSE)),"",IF(ISERROR(VLOOKUP(TRIM(B710),ALL!$B$1:$U$1591,5,FALSE))," ",VLOOKUP(TRIM(B710),ALL!$B$1:$U$1591,5,FALSE)))</f>
        <v/>
      </c>
      <c r="I710" s="52" t="str">
        <f>IF(ISBLANK(VLOOKUP(TRIM(B710),ALL!$B$1:$U$1591,6,FALSE)),"",IF(ISERROR(VLOOKUP(TRIM(B710),ALL!$B$1:$U$1591,6,FALSE))," ", VLOOKUP(TRIM(B710),ALL!$B$1:$U$1591,6,FALSE)))</f>
        <v/>
      </c>
      <c r="J710" s="52" t="str">
        <f>IF(ISBLANK(VLOOKUP(TRIM(B710),ALL!$B$1:$U$1591,7,FALSE)),"",IF(ISERROR(VLOOKUP(TRIM(B710),ALL!$B$1:$U$1591,7,FALSE))," ",VLOOKUP(TRIM(B710),ALL!$B$1:$U$1591,7,FALSE)))</f>
        <v/>
      </c>
      <c r="K710" s="52">
        <f>IF(ISBLANK(VLOOKUP(TRIM(B710),ALL!$B$1:$U$1591,8,FALSE)),"",IF(ISERROR(VLOOKUP(TRIM(B710),ALL!$B$1:$U$1591,8,FALSE))," ",VLOOKUP(TRIM(B710),ALL!$B$1:$U$1591,8,FALSE)))</f>
        <v>4</v>
      </c>
      <c r="L710" s="52" t="str">
        <f>IF(ISBLANK(VLOOKUP(TRIM(B710),ALL!$B$1:$U$1591,9,FALSE)),"",IF(ISERROR(VLOOKUP(TRIM(B710),ALL!$B$1:$U$1591,9,FALSE))," ",VLOOKUP(TRIM(B710),ALL!$B$1:$U$1591,9,FALSE)))</f>
        <v/>
      </c>
      <c r="M710" s="52">
        <f>IF(ISBLANK(VLOOKUP(TRIM(B710),ALL!$B$1:$U$1591,10,FALSE)),"",IF(ISERROR(VLOOKUP(TRIM(B710),ALL!$B$1:$U$1591,10,FALSE))," ",VLOOKUP(TRIM(B710),ALL!$B$1:$U$1591,10,FALSE)))</f>
        <v>7</v>
      </c>
      <c r="N710"/>
      <c r="O710"/>
      <c r="P710"/>
      <c r="Q710"/>
      <c r="R710"/>
      <c r="S710"/>
      <c r="AA710"/>
      <c r="AB710"/>
    </row>
    <row r="711" spans="1:28">
      <c r="A711" s="52" t="str">
        <f>IF(ISERROR(VLOOKUP(TRIM(B711),ALL!$B$1:$T$1591,3,FALSE)),"(unc)",VLOOKUP(TRIM(B711),ALL!$B$1:$T$1591,3,FALSE))</f>
        <v>RG @</v>
      </c>
      <c r="B711" s="215" t="s">
        <v>7631</v>
      </c>
      <c r="C711" s="11" t="s">
        <v>4944</v>
      </c>
      <c r="D711" s="85">
        <f>VLOOKUP(TRIM(B711),BirthdateDraft!$B$1:$O$5859,2,FALSE)</f>
        <v>35489</v>
      </c>
      <c r="E711" s="86" t="str">
        <f>VLOOKUP(TRIM(B711),BirthdateDraft!$B$1:$O$9859,3,FALSE)</f>
        <v>19/1 (14)</v>
      </c>
      <c r="F711" s="52" t="str">
        <f>IF(ISERROR(VLOOKUP(TRIM(B711),ALL!$B$1:$T$1591,2,FALSE)),"",IF(ISERROR(VLOOKUP(TRIM(B711),ALL!$B$1:$T$1591,2,FALSE))," ",VLOOKUP(TRIM(B711),ALL!$B$1:$T$1591,2,FALSE)))</f>
        <v>ATN</v>
      </c>
      <c r="G711" s="52" t="str">
        <f>IF(ISBLANK(VLOOKUP(TRIM(B711),ALL!$B$1:$U$1591,4,FALSE)),"",IF(ISERROR(VLOOKUP(TRIM(B711),ALL!$B$1:$U$1591,4,FALSE))," ",VLOOKUP(TRIM(B711),ALL!$B$1:$U$1591,4,FALSE)))</f>
        <v/>
      </c>
      <c r="H711" s="52" t="str">
        <f>IF(ISBLANK(VLOOKUP(TRIM(B711),ALL!$B$1:$U$1591,5,FALSE)),"",IF(ISERROR(VLOOKUP(TRIM(B711),ALL!$B$1:$U$1591,5,FALSE))," ",VLOOKUP(TRIM(B711),ALL!$B$1:$U$1591,5,FALSE)))</f>
        <v/>
      </c>
      <c r="I711" s="52" t="str">
        <f>IF(ISBLANK(VLOOKUP(TRIM(B711),ALL!$B$1:$U$1591,6,FALSE)),"",IF(ISERROR(VLOOKUP(TRIM(B711),ALL!$B$1:$U$1591,6,FALSE))," ", VLOOKUP(TRIM(B711),ALL!$B$1:$U$1591,6,FALSE)))</f>
        <v/>
      </c>
      <c r="J711" s="52" t="str">
        <f>IF(ISBLANK(VLOOKUP(TRIM(B711),ALL!$B$1:$U$1591,7,FALSE)),"",IF(ISERROR(VLOOKUP(TRIM(B711),ALL!$B$1:$U$1591,7,FALSE))," ",VLOOKUP(TRIM(B711),ALL!$B$1:$U$1591,7,FALSE)))</f>
        <v/>
      </c>
      <c r="K711" s="52">
        <f>IF(ISBLANK(VLOOKUP(TRIM(B711),ALL!$B$1:$U$1591,8,FALSE)),"",IF(ISERROR(VLOOKUP(TRIM(B711),ALL!$B$1:$U$1591,8,FALSE))," ",VLOOKUP(TRIM(B711),ALL!$B$1:$U$1591,8,FALSE)))</f>
        <v>4</v>
      </c>
      <c r="L711" s="52" t="str">
        <f>IF(ISBLANK(VLOOKUP(TRIM(B711),ALL!$B$1:$U$1591,9,FALSE)),"",IF(ISERROR(VLOOKUP(TRIM(B711),ALL!$B$1:$U$1591,9,FALSE))," ",VLOOKUP(TRIM(B711),ALL!$B$1:$U$1591,9,FALSE)))</f>
        <v/>
      </c>
      <c r="M711" s="52">
        <f>IF(ISBLANK(VLOOKUP(TRIM(B711),ALL!$B$1:$U$1591,10,FALSE)),"",IF(ISERROR(VLOOKUP(TRIM(B711),ALL!$B$1:$U$1591,10,FALSE))," ",VLOOKUP(TRIM(B711),ALL!$B$1:$U$1591,10,FALSE)))</f>
        <v>3</v>
      </c>
      <c r="N711"/>
      <c r="O711"/>
      <c r="P711"/>
      <c r="Q711"/>
      <c r="R711"/>
      <c r="S711"/>
      <c r="AA711"/>
      <c r="AB711"/>
    </row>
    <row r="712" spans="1:28" ht="15">
      <c r="A712" s="52" t="str">
        <f>IF(ISERROR(VLOOKUP(TRIM(B712),ALL!$B$1:$T$1591,3,FALSE)),"(unc)",VLOOKUP(TRIM(B712),ALL!$B$1:$T$1591,3,FALSE))</f>
        <v>ROT @</v>
      </c>
      <c r="B712" s="417" t="s">
        <v>6669</v>
      </c>
      <c r="C712" s="11" t="s">
        <v>4944</v>
      </c>
      <c r="D712" s="85">
        <f>VLOOKUP(TRIM(B712),BirthdateDraft!$B$1:$O$5859,2,FALSE)</f>
        <v>34078</v>
      </c>
      <c r="E712" s="86" t="str">
        <f>VLOOKUP(TRIM(B712),BirthdateDraft!$B$1:$O$9859,3,FALSE)</f>
        <v>16/FA</v>
      </c>
      <c r="F712" s="52" t="str">
        <f>IF(ISERROR(VLOOKUP(TRIM(B712),ALL!$B$1:$T$1591,2,FALSE)),"",IF(ISERROR(VLOOKUP(TRIM(B712),ALL!$B$1:$T$1591,2,FALSE))," ",VLOOKUP(TRIM(B712),ALL!$B$1:$T$1591,2,FALSE)))</f>
        <v>ARN</v>
      </c>
      <c r="G712" s="52" t="str">
        <f>IF(ISBLANK(VLOOKUP(TRIM(B712),ALL!$B$1:$U$1591,4,FALSE)),"",IF(ISERROR(VLOOKUP(TRIM(B712),ALL!$B$1:$U$1591,4,FALSE))," ",VLOOKUP(TRIM(B712),ALL!$B$1:$U$1591,4,FALSE)))</f>
        <v/>
      </c>
      <c r="H712" s="52" t="str">
        <f>IF(ISBLANK(VLOOKUP(TRIM(B712),ALL!$B$1:$U$1591,5,FALSE)),"",IF(ISERROR(VLOOKUP(TRIM(B712),ALL!$B$1:$U$1591,5,FALSE))," ",VLOOKUP(TRIM(B712),ALL!$B$1:$U$1591,5,FALSE)))</f>
        <v/>
      </c>
      <c r="I712" s="52" t="str">
        <f>IF(ISBLANK(VLOOKUP(TRIM(B712),ALL!$B$1:$U$1591,6,FALSE)),"",IF(ISERROR(VLOOKUP(TRIM(B712),ALL!$B$1:$U$1591,6,FALSE))," ", VLOOKUP(TRIM(B712),ALL!$B$1:$U$1591,6,FALSE)))</f>
        <v/>
      </c>
      <c r="J712" s="52" t="str">
        <f>IF(ISBLANK(VLOOKUP(TRIM(B712),ALL!$B$1:$U$1591,7,FALSE)),"",IF(ISERROR(VLOOKUP(TRIM(B712),ALL!$B$1:$U$1591,7,FALSE))," ",VLOOKUP(TRIM(B712),ALL!$B$1:$U$1591,7,FALSE)))</f>
        <v/>
      </c>
      <c r="K712" s="52">
        <f>IF(ISBLANK(VLOOKUP(TRIM(B712),ALL!$B$1:$U$1591,8,FALSE)),"",IF(ISERROR(VLOOKUP(TRIM(B712),ALL!$B$1:$U$1591,8,FALSE))," ",VLOOKUP(TRIM(B712),ALL!$B$1:$U$1591,8,FALSE)))</f>
        <v>0</v>
      </c>
      <c r="L712" s="52" t="str">
        <f>IF(ISBLANK(VLOOKUP(TRIM(B712),ALL!$B$1:$U$1591,9,FALSE)),"",IF(ISERROR(VLOOKUP(TRIM(B712),ALL!$B$1:$U$1591,9,FALSE))," ",VLOOKUP(TRIM(B712),ALL!$B$1:$U$1591,9,FALSE)))</f>
        <v/>
      </c>
      <c r="M712" s="52">
        <f>IF(ISBLANK(VLOOKUP(TRIM(B712),ALL!$B$1:$U$1591,10,FALSE)),"",IF(ISERROR(VLOOKUP(TRIM(B712),ALL!$B$1:$U$1591,10,FALSE))," ",VLOOKUP(TRIM(B712),ALL!$B$1:$U$1591,10,FALSE)))</f>
        <v>4</v>
      </c>
      <c r="N712"/>
      <c r="O712"/>
      <c r="P712"/>
      <c r="Q712"/>
      <c r="R712"/>
      <c r="S712"/>
      <c r="AA712"/>
      <c r="AB712"/>
    </row>
    <row r="713" spans="1:28">
      <c r="A713" s="52" t="str">
        <f>IF(ISERROR(VLOOKUP(TRIM(B713),ALL!$B$1:$T$1591,3,FALSE)),"(unc)",VLOOKUP(TRIM(B713),ALL!$B$1:$T$1591,3,FALSE))</f>
        <v>OC @ G @</v>
      </c>
      <c r="B713" s="446" t="s">
        <v>5258</v>
      </c>
      <c r="C713" s="11" t="s">
        <v>4944</v>
      </c>
      <c r="D713" s="85">
        <f>VLOOKUP(TRIM(B713),BirthdateDraft!$B$1:$O$5859,2,FALSE)</f>
        <v>32664</v>
      </c>
      <c r="E713" s="86" t="str">
        <f>VLOOKUP(TRIM(B713),BirthdateDraft!$B$1:$O$9859,3,FALSE)</f>
        <v>14/FA</v>
      </c>
      <c r="F713" s="52" t="str">
        <f>IF(ISERROR(VLOOKUP(TRIM(B713),ALL!$B$1:$T$1591,2,FALSE)),"",IF(ISERROR(VLOOKUP(TRIM(B713),ALL!$B$1:$T$1591,2,FALSE))," ",VLOOKUP(TRIM(B713),ALL!$B$1:$T$1591,2,FALSE)))</f>
        <v>NEA</v>
      </c>
      <c r="G713" s="52" t="str">
        <f>IF(ISBLANK(VLOOKUP(TRIM(B713),ALL!$B$1:$U$1591,4,FALSE)),"",IF(ISERROR(VLOOKUP(TRIM(B713),ALL!$B$1:$U$1591,4,FALSE))," ",VLOOKUP(TRIM(B713),ALL!$B$1:$U$1591,4,FALSE)))</f>
        <v/>
      </c>
      <c r="H713" s="52" t="str">
        <f>IF(ISBLANK(VLOOKUP(TRIM(B713),ALL!$B$1:$U$1591,5,FALSE)),"",IF(ISERROR(VLOOKUP(TRIM(B713),ALL!$B$1:$U$1591,5,FALSE))," ",VLOOKUP(TRIM(B713),ALL!$B$1:$U$1591,5,FALSE)))</f>
        <v/>
      </c>
      <c r="I713" s="52" t="str">
        <f>IF(ISBLANK(VLOOKUP(TRIM(B713),ALL!$B$1:$U$1591,6,FALSE)),"",IF(ISERROR(VLOOKUP(TRIM(B713),ALL!$B$1:$U$1591,6,FALSE))," ", VLOOKUP(TRIM(B713),ALL!$B$1:$U$1591,6,FALSE)))</f>
        <v/>
      </c>
      <c r="J713" s="52" t="str">
        <f>IF(ISBLANK(VLOOKUP(TRIM(B713),ALL!$B$1:$U$1591,7,FALSE)),"",IF(ISERROR(VLOOKUP(TRIM(B713),ALL!$B$1:$U$1591,7,FALSE))," ",VLOOKUP(TRIM(B713),ALL!$B$1:$U$1591,7,FALSE)))</f>
        <v/>
      </c>
      <c r="K713" s="52">
        <f>IF(ISBLANK(VLOOKUP(TRIM(B713),ALL!$B$1:$U$1591,8,FALSE)),"",IF(ISERROR(VLOOKUP(TRIM(B713),ALL!$B$1:$U$1591,8,FALSE))," ",VLOOKUP(TRIM(B713),ALL!$B$1:$U$1591,8,FALSE)))</f>
        <v>4</v>
      </c>
      <c r="L713" s="52">
        <f>IF(ISBLANK(VLOOKUP(TRIM(B713),ALL!$B$1:$U$1591,9,FALSE)),"",IF(ISERROR(VLOOKUP(TRIM(B713),ALL!$B$1:$U$1591,9,FALSE))," ",VLOOKUP(TRIM(B713),ALL!$B$1:$U$1591,9,FALSE)))</f>
        <v>0</v>
      </c>
      <c r="M713" s="52">
        <f>IF(ISBLANK(VLOOKUP(TRIM(B713),ALL!$B$1:$U$1591,10,FALSE)),"",IF(ISERROR(VLOOKUP(TRIM(B713),ALL!$B$1:$U$1591,10,FALSE))," ",VLOOKUP(TRIM(B713),ALL!$B$1:$U$1591,10,FALSE)))</f>
        <v>0</v>
      </c>
      <c r="N713"/>
      <c r="O713"/>
      <c r="P713"/>
      <c r="Q713"/>
      <c r="R713"/>
      <c r="S713"/>
      <c r="AA713"/>
      <c r="AB713"/>
    </row>
    <row r="714" spans="1:28">
      <c r="A714" s="52" t="str">
        <f>IF(ISERROR(VLOOKUP(TRIM(B714),ALL!$B$1:$T$1591,3,FALSE)),"(unc)",VLOOKUP(TRIM(B714),ALL!$B$1:$T$1591,3,FALSE))</f>
        <v>(unc)</v>
      </c>
      <c r="B714" s="215" t="s">
        <v>2789</v>
      </c>
      <c r="C714" s="11" t="s">
        <v>4944</v>
      </c>
      <c r="D714" s="85">
        <f>VLOOKUP(TRIM(B714),BirthdateDraft!$B$1:$O$5859,2,FALSE)</f>
        <v>32343</v>
      </c>
      <c r="E714" s="86" t="str">
        <f>VLOOKUP(TRIM(B714),BirthdateDraft!$B$1:$O$9859,3,FALSE)</f>
        <v>10/1 (4)</v>
      </c>
      <c r="F714" s="52" t="str">
        <f>IF(ISERROR(VLOOKUP(TRIM(B714),ALL!$B$1:$T$1591,2,FALSE)),"",IF(ISERROR(VLOOKUP(TRIM(B714),ALL!$B$1:$T$1591,2,FALSE))," ",VLOOKUP(TRIM(B714),ALL!$B$1:$T$1591,2,FALSE)))</f>
        <v/>
      </c>
      <c r="G714" s="52" t="str">
        <f>IF(ISBLANK(VLOOKUP(TRIM(B714),ALL!$B$1:$U$1591,4,FALSE)),"",IF(ISERROR(VLOOKUP(TRIM(B714),ALL!$B$1:$U$1591,4,FALSE))," ",VLOOKUP(TRIM(B714),ALL!$B$1:$U$1591,4,FALSE)))</f>
        <v xml:space="preserve"> </v>
      </c>
      <c r="H714" s="52" t="str">
        <f>IF(ISBLANK(VLOOKUP(TRIM(B714),ALL!$B$1:$U$1591,5,FALSE)),"",IF(ISERROR(VLOOKUP(TRIM(B714),ALL!$B$1:$U$1591,5,FALSE))," ",VLOOKUP(TRIM(B714),ALL!$B$1:$U$1591,5,FALSE)))</f>
        <v xml:space="preserve"> </v>
      </c>
      <c r="I714" s="52" t="str">
        <f>IF(ISBLANK(VLOOKUP(TRIM(B714),ALL!$B$1:$U$1591,6,FALSE)),"",IF(ISERROR(VLOOKUP(TRIM(B714),ALL!$B$1:$U$1591,6,FALSE))," ", VLOOKUP(TRIM(B714),ALL!$B$1:$U$1591,6,FALSE)))</f>
        <v xml:space="preserve"> </v>
      </c>
      <c r="J714" s="52" t="str">
        <f>IF(ISBLANK(VLOOKUP(TRIM(B714),ALL!$B$1:$U$1591,7,FALSE)),"",IF(ISERROR(VLOOKUP(TRIM(B714),ALL!$B$1:$U$1591,7,FALSE))," ",VLOOKUP(TRIM(B714),ALL!$B$1:$U$1591,7,FALSE)))</f>
        <v xml:space="preserve"> </v>
      </c>
      <c r="K714" s="52" t="str">
        <f>IF(ISBLANK(VLOOKUP(TRIM(B714),ALL!$B$1:$U$1591,8,FALSE)),"",IF(ISERROR(VLOOKUP(TRIM(B714),ALL!$B$1:$U$1591,8,FALSE))," ",VLOOKUP(TRIM(B714),ALL!$B$1:$U$1591,8,FALSE)))</f>
        <v xml:space="preserve"> </v>
      </c>
      <c r="L714" s="52" t="str">
        <f>IF(ISBLANK(VLOOKUP(TRIM(B714),ALL!$B$1:$U$1591,9,FALSE)),"",IF(ISERROR(VLOOKUP(TRIM(B714),ALL!$B$1:$U$1591,9,FALSE))," ",VLOOKUP(TRIM(B714),ALL!$B$1:$U$1591,9,FALSE)))</f>
        <v xml:space="preserve"> </v>
      </c>
      <c r="M714" s="52" t="str">
        <f>IF(ISBLANK(VLOOKUP(TRIM(B714),ALL!$B$1:$U$1591,10,FALSE)),"",IF(ISERROR(VLOOKUP(TRIM(B714),ALL!$B$1:$U$1591,10,FALSE))," ",VLOOKUP(TRIM(B714),ALL!$B$1:$U$1591,10,FALSE)))</f>
        <v xml:space="preserve"> </v>
      </c>
      <c r="N714"/>
      <c r="O714"/>
      <c r="P714"/>
      <c r="Q714"/>
      <c r="R714"/>
      <c r="S714"/>
      <c r="AA714"/>
      <c r="AB714"/>
    </row>
    <row r="715" spans="1:28">
      <c r="A715" s="52"/>
      <c r="B715" s="215"/>
      <c r="C715" s="11"/>
      <c r="D715" s="85"/>
      <c r="E715" s="86"/>
      <c r="F715" s="52"/>
      <c r="G715" s="52"/>
      <c r="H715" s="52"/>
      <c r="I715" s="52"/>
      <c r="J715" s="52"/>
      <c r="K715" s="52"/>
      <c r="L715" s="52"/>
      <c r="M715" s="52"/>
      <c r="N715"/>
      <c r="O715"/>
      <c r="P715"/>
      <c r="Q715"/>
      <c r="R715"/>
      <c r="S715"/>
      <c r="AA715"/>
      <c r="AB715"/>
    </row>
    <row r="716" spans="1:28">
      <c r="A716" s="52" t="str">
        <f>IF(ISERROR(VLOOKUP(TRIM(B716),ALL!$B$1:$T$1591,3,FALSE)),"(unc)",VLOOKUP(TRIM(B716),ALL!$B$1:$T$1591,3,FALSE))</f>
        <v>RE $</v>
      </c>
      <c r="B716" s="215" t="s">
        <v>4465</v>
      </c>
      <c r="C716" s="11" t="s">
        <v>4944</v>
      </c>
      <c r="D716" s="85">
        <f>VLOOKUP(TRIM(B716),BirthdateDraft!$B$1:$O$5859,2,FALSE)</f>
        <v>33381</v>
      </c>
      <c r="E716" s="86" t="str">
        <f>VLOOKUP(TRIM(B716),BirthdateDraft!$B$1:$O$9859,3,FALSE)</f>
        <v>14/1 (13)</v>
      </c>
      <c r="F716" s="52" t="str">
        <f>IF(ISERROR(VLOOKUP(TRIM(B716),ALL!$B$1:$T$1591,2,FALSE)),"",IF(ISERROR(VLOOKUP(TRIM(B716),ALL!$B$1:$T$1591,2,FALSE))," ",VLOOKUP(TRIM(B716),ALL!$B$1:$T$1591,2,FALSE)))</f>
        <v>LAN</v>
      </c>
      <c r="G716" s="52" t="str">
        <f>IF(ISBLANK(VLOOKUP(TRIM(B716),ALL!$B$1:$U$1591,4,FALSE)),"",IF(ISERROR(VLOOKUP(TRIM(B716),ALL!$B$1:$U$1591,4,FALSE))," ",VLOOKUP(TRIM(B716),ALL!$B$1:$U$1591,4,FALSE)))</f>
        <v>6</v>
      </c>
      <c r="H716" s="52" t="str">
        <f>IF(ISBLANK(VLOOKUP(TRIM(B716),ALL!$B$1:$U$1591,5,FALSE)),"",IF(ISERROR(VLOOKUP(TRIM(B716),ALL!$B$1:$U$1591,5,FALSE))," ",VLOOKUP(TRIM(B716),ALL!$B$1:$U$1591,5,FALSE)))</f>
        <v/>
      </c>
      <c r="I716" s="52">
        <f>IF(ISBLANK(VLOOKUP(TRIM(B716),ALL!$B$1:$U$1591,6,FALSE)),"",IF(ISERROR(VLOOKUP(TRIM(B716),ALL!$B$1:$U$1591,6,FALSE))," ", VLOOKUP(TRIM(B716),ALL!$B$1:$U$1591,6,FALSE)))</f>
        <v>12</v>
      </c>
      <c r="J716" s="52">
        <f>IF(ISBLANK(VLOOKUP(TRIM(B716),ALL!$B$1:$U$1591,7,FALSE)),"",IF(ISERROR(VLOOKUP(TRIM(B716),ALL!$B$1:$U$1591,7,FALSE))," ",VLOOKUP(TRIM(B716),ALL!$B$1:$U$1591,7,FALSE)))</f>
        <v>1</v>
      </c>
      <c r="K716" s="52" t="str">
        <f>IF(ISBLANK(VLOOKUP(TRIM(B716),ALL!$B$1:$U$1591,8,FALSE)),"",IF(ISERROR(VLOOKUP(TRIM(B716),ALL!$B$1:$U$1591,8,FALSE))," ",VLOOKUP(TRIM(B716),ALL!$B$1:$U$1591,8,FALSE)))</f>
        <v/>
      </c>
      <c r="L716" s="52" t="str">
        <f>IF(ISBLANK(VLOOKUP(TRIM(B716),ALL!$B$1:$U$1591,9,FALSE)),"",IF(ISERROR(VLOOKUP(TRIM(B716),ALL!$B$1:$U$1591,9,FALSE))," ",VLOOKUP(TRIM(B716),ALL!$B$1:$U$1591,9,FALSE)))</f>
        <v/>
      </c>
      <c r="M716" s="52" t="str">
        <f>IF(ISBLANK(VLOOKUP(TRIM(B716),ALL!$B$1:$U$1591,10,FALSE)),"",IF(ISERROR(VLOOKUP(TRIM(B716),ALL!$B$1:$U$1591,10,FALSE))," ",VLOOKUP(TRIM(B716),ALL!$B$1:$U$1591,10,FALSE)))</f>
        <v/>
      </c>
      <c r="N716">
        <f>16+9+4</f>
        <v>29</v>
      </c>
      <c r="O716"/>
      <c r="P716"/>
      <c r="Q716"/>
      <c r="R716"/>
      <c r="S716"/>
      <c r="AA716"/>
      <c r="AB716"/>
    </row>
    <row r="717" spans="1:28">
      <c r="A717" s="52" t="str">
        <f>IF(ISERROR(VLOOKUP(TRIM(B717),ALL!$B$1:$T$1591,3,FALSE)),"(unc)",VLOOKUP(TRIM(B717),ALL!$B$1:$T$1591,3,FALSE))</f>
        <v>RDT $</v>
      </c>
      <c r="B717" s="215" t="s">
        <v>5125</v>
      </c>
      <c r="C717" s="11" t="s">
        <v>4944</v>
      </c>
      <c r="D717" s="85">
        <f>VLOOKUP(TRIM(B717),BirthdateDraft!$B$1:$O$5859,2,FALSE)</f>
        <v>34087</v>
      </c>
      <c r="E717" s="86" t="str">
        <f>VLOOKUP(TRIM(B717),BirthdateDraft!$B$1:$O$9859,3,FALSE)</f>
        <v>15/5</v>
      </c>
      <c r="F717" s="52" t="str">
        <f>IF(ISERROR(VLOOKUP(TRIM(B717),ALL!$B$1:$T$1591,2,FALSE)),"",IF(ISERROR(VLOOKUP(TRIM(B717),ALL!$B$1:$T$1591,2,FALSE))," ",VLOOKUP(TRIM(B717),ALL!$B$1:$T$1591,2,FALSE)))</f>
        <v>ATN</v>
      </c>
      <c r="G717" s="52" t="str">
        <f>IF(ISBLANK(VLOOKUP(TRIM(B717),ALL!$B$1:$U$1591,4,FALSE)),"",IF(ISERROR(VLOOKUP(TRIM(B717),ALL!$B$1:$U$1591,4,FALSE))," ",VLOOKUP(TRIM(B717),ALL!$B$1:$U$1591,4,FALSE)))</f>
        <v>6</v>
      </c>
      <c r="H717" s="52" t="str">
        <f>IF(ISBLANK(VLOOKUP(TRIM(B717),ALL!$B$1:$U$1591,5,FALSE)),"",IF(ISERROR(VLOOKUP(TRIM(B717),ALL!$B$1:$U$1591,5,FALSE))," ",VLOOKUP(TRIM(B717),ALL!$B$1:$U$1591,5,FALSE)))</f>
        <v/>
      </c>
      <c r="I717" s="52">
        <f>IF(ISBLANK(VLOOKUP(TRIM(B717),ALL!$B$1:$U$1591,6,FALSE)),"",IF(ISERROR(VLOOKUP(TRIM(B717),ALL!$B$1:$U$1591,6,FALSE))," ", VLOOKUP(TRIM(B717),ALL!$B$1:$U$1591,6,FALSE)))</f>
        <v>8</v>
      </c>
      <c r="J717" s="52" t="str">
        <f>IF(ISBLANK(VLOOKUP(TRIM(B717),ALL!$B$1:$U$1591,7,FALSE)),"",IF(ISERROR(VLOOKUP(TRIM(B717),ALL!$B$1:$U$1591,7,FALSE))," ",VLOOKUP(TRIM(B717),ALL!$B$1:$U$1591,7,FALSE)))</f>
        <v/>
      </c>
      <c r="K717" s="52" t="str">
        <f>IF(ISBLANK(VLOOKUP(TRIM(B717),ALL!$B$1:$U$1591,8,FALSE)),"",IF(ISERROR(VLOOKUP(TRIM(B717),ALL!$B$1:$U$1591,8,FALSE))," ",VLOOKUP(TRIM(B717),ALL!$B$1:$U$1591,8,FALSE)))</f>
        <v/>
      </c>
      <c r="L717" s="52" t="str">
        <f>IF(ISBLANK(VLOOKUP(TRIM(B717),ALL!$B$1:$U$1591,9,FALSE)),"",IF(ISERROR(VLOOKUP(TRIM(B717),ALL!$B$1:$U$1591,9,FALSE))," ",VLOOKUP(TRIM(B717),ALL!$B$1:$U$1591,9,FALSE)))</f>
        <v/>
      </c>
      <c r="M717" s="52" t="str">
        <f>IF(ISBLANK(VLOOKUP(TRIM(B717),ALL!$B$1:$U$1591,10,FALSE)),"",IF(ISERROR(VLOOKUP(TRIM(B717),ALL!$B$1:$U$1591,10,FALSE))," ",VLOOKUP(TRIM(B717),ALL!$B$1:$U$1591,10,FALSE)))</f>
        <v/>
      </c>
      <c r="N717"/>
      <c r="O717"/>
      <c r="P717"/>
      <c r="Q717"/>
      <c r="R717"/>
      <c r="S717"/>
      <c r="AA717"/>
      <c r="AB717"/>
    </row>
    <row r="718" spans="1:28">
      <c r="A718" s="52" t="str">
        <f>IF(ISERROR(VLOOKUP(TRIM(B718),ALL!$B$1:$T$1591,3,FALSE)),"(unc)",VLOOKUP(TRIM(B718),ALL!$B$1:$T$1591,3,FALSE))</f>
        <v>LE $</v>
      </c>
      <c r="B718" s="215" t="s">
        <v>5157</v>
      </c>
      <c r="C718" s="11" t="s">
        <v>4944</v>
      </c>
      <c r="D718" s="85">
        <f>VLOOKUP(TRIM(B718),BirthdateDraft!$B$1:$O$5859,2,FALSE)</f>
        <v>34636</v>
      </c>
      <c r="E718" s="86" t="str">
        <f>VLOOKUP(TRIM(B718),BirthdateDraft!$B$1:$O$9859,3,FALSE)</f>
        <v>15/3</v>
      </c>
      <c r="F718" s="52" t="str">
        <f>IF(ISERROR(VLOOKUP(TRIM(B718),ALL!$B$1:$T$1591,2,FALSE)),"",IF(ISERROR(VLOOKUP(TRIM(B718),ALL!$B$1:$T$1591,2,FALSE))," ",VLOOKUP(TRIM(B718),ALL!$B$1:$T$1591,2,FALSE)))</f>
        <v>MIN</v>
      </c>
      <c r="G718" s="52" t="str">
        <f>IF(ISBLANK(VLOOKUP(TRIM(B718),ALL!$B$1:$U$1591,4,FALSE)),"",IF(ISERROR(VLOOKUP(TRIM(B718),ALL!$B$1:$U$1591,4,FALSE))," ",VLOOKUP(TRIM(B718),ALL!$B$1:$U$1591,4,FALSE)))</f>
        <v>5</v>
      </c>
      <c r="H718" s="52" t="str">
        <f>IF(ISBLANK(VLOOKUP(TRIM(B718),ALL!$B$1:$U$1591,5,FALSE)),"",IF(ISERROR(VLOOKUP(TRIM(B718),ALL!$B$1:$U$1591,5,FALSE))," ",VLOOKUP(TRIM(B718),ALL!$B$1:$U$1591,5,FALSE)))</f>
        <v/>
      </c>
      <c r="I718" s="52">
        <f>IF(ISBLANK(VLOOKUP(TRIM(B718),ALL!$B$1:$U$1591,6,FALSE)),"",IF(ISERROR(VLOOKUP(TRIM(B718),ALL!$B$1:$U$1591,6,FALSE))," ", VLOOKUP(TRIM(B718),ALL!$B$1:$U$1591,6,FALSE)))</f>
        <v>12</v>
      </c>
      <c r="J718" s="52">
        <f>IF(ISBLANK(VLOOKUP(TRIM(B718),ALL!$B$1:$U$1591,7,FALSE)),"",IF(ISERROR(VLOOKUP(TRIM(B718),ALL!$B$1:$U$1591,7,FALSE))," ",VLOOKUP(TRIM(B718),ALL!$B$1:$U$1591,7,FALSE)))</f>
        <v>5</v>
      </c>
      <c r="K718" s="52" t="str">
        <f>IF(ISBLANK(VLOOKUP(TRIM(B718),ALL!$B$1:$U$1591,8,FALSE)),"",IF(ISERROR(VLOOKUP(TRIM(B718),ALL!$B$1:$U$1591,8,FALSE))," ",VLOOKUP(TRIM(B718),ALL!$B$1:$U$1591,8,FALSE)))</f>
        <v/>
      </c>
      <c r="L718" s="52" t="str">
        <f>IF(ISBLANK(VLOOKUP(TRIM(B718),ALL!$B$1:$U$1591,9,FALSE)),"",IF(ISERROR(VLOOKUP(TRIM(B718),ALL!$B$1:$U$1591,9,FALSE))," ",VLOOKUP(TRIM(B718),ALL!$B$1:$U$1591,9,FALSE)))</f>
        <v/>
      </c>
      <c r="M718" s="52" t="str">
        <f>IF(ISBLANK(VLOOKUP(TRIM(B718),ALL!$B$1:$U$1591,10,FALSE)),"",IF(ISERROR(VLOOKUP(TRIM(B718),ALL!$B$1:$U$1591,10,FALSE))," ",VLOOKUP(TRIM(B718),ALL!$B$1:$U$1591,10,FALSE)))</f>
        <v/>
      </c>
      <c r="N718"/>
      <c r="O718"/>
      <c r="P718"/>
      <c r="Q718"/>
      <c r="R718"/>
      <c r="S718"/>
      <c r="AA718"/>
      <c r="AB718"/>
    </row>
    <row r="719" spans="1:28">
      <c r="A719" s="52" t="str">
        <f>IF(ISERROR(VLOOKUP(TRIM(B719),ALL!$B$1:$T$1591,3,FALSE)),"(unc)",VLOOKUP(TRIM(B719),ALL!$B$1:$T$1591,3,FALSE))</f>
        <v>LDT $</v>
      </c>
      <c r="B719" s="215" t="s">
        <v>4037</v>
      </c>
      <c r="C719" s="11" t="s">
        <v>4944</v>
      </c>
      <c r="D719" s="85">
        <f>VLOOKUP(TRIM(B719),BirthdateDraft!$B$1:$O$5859,2,FALSE)</f>
        <v>33489</v>
      </c>
      <c r="E719" s="86" t="str">
        <f>VLOOKUP(TRIM(B719),BirthdateDraft!$B$1:$O$9859,3,FALSE)</f>
        <v>13/FA</v>
      </c>
      <c r="F719" s="52" t="str">
        <f>IF(ISERROR(VLOOKUP(TRIM(B719),ALL!$B$1:$T$1591,2,FALSE)),"",IF(ISERROR(VLOOKUP(TRIM(B719),ALL!$B$1:$T$1591,2,FALSE))," ",VLOOKUP(TRIM(B719),ALL!$B$1:$T$1591,2,FALSE)))</f>
        <v>JXA</v>
      </c>
      <c r="G719" s="52" t="str">
        <f>IF(ISBLANK(VLOOKUP(TRIM(B719),ALL!$B$1:$U$1591,4,FALSE)),"",IF(ISERROR(VLOOKUP(TRIM(B719),ALL!$B$1:$U$1591,4,FALSE))," ",VLOOKUP(TRIM(B719),ALL!$B$1:$U$1591,4,FALSE)))</f>
        <v>4</v>
      </c>
      <c r="H719" s="52" t="str">
        <f>IF(ISBLANK(VLOOKUP(TRIM(B719),ALL!$B$1:$U$1591,5,FALSE)),"",IF(ISERROR(VLOOKUP(TRIM(B719),ALL!$B$1:$U$1591,5,FALSE))," ",VLOOKUP(TRIM(B719),ALL!$B$1:$U$1591,5,FALSE)))</f>
        <v/>
      </c>
      <c r="I719" s="52">
        <f>IF(ISBLANK(VLOOKUP(TRIM(B719),ALL!$B$1:$U$1591,6,FALSE)),"",IF(ISERROR(VLOOKUP(TRIM(B719),ALL!$B$1:$U$1591,6,FALSE))," ", VLOOKUP(TRIM(B719),ALL!$B$1:$U$1591,6,FALSE)))</f>
        <v>4</v>
      </c>
      <c r="J719" s="52" t="str">
        <f>IF(ISBLANK(VLOOKUP(TRIM(B719),ALL!$B$1:$U$1591,7,FALSE)),"",IF(ISERROR(VLOOKUP(TRIM(B719),ALL!$B$1:$U$1591,7,FALSE))," ",VLOOKUP(TRIM(B719),ALL!$B$1:$U$1591,7,FALSE)))</f>
        <v/>
      </c>
      <c r="K719" s="52" t="str">
        <f>IF(ISBLANK(VLOOKUP(TRIM(B719),ALL!$B$1:$U$1591,8,FALSE)),"",IF(ISERROR(VLOOKUP(TRIM(B719),ALL!$B$1:$U$1591,8,FALSE))," ",VLOOKUP(TRIM(B719),ALL!$B$1:$U$1591,8,FALSE)))</f>
        <v/>
      </c>
      <c r="L719" s="52" t="str">
        <f>IF(ISBLANK(VLOOKUP(TRIM(B719),ALL!$B$1:$U$1591,9,FALSE)),"",IF(ISERROR(VLOOKUP(TRIM(B719),ALL!$B$1:$U$1591,9,FALSE))," ",VLOOKUP(TRIM(B719),ALL!$B$1:$U$1591,9,FALSE)))</f>
        <v/>
      </c>
      <c r="M719" s="52" t="str">
        <f>IF(ISBLANK(VLOOKUP(TRIM(B719),ALL!$B$1:$U$1591,10,FALSE)),"",IF(ISERROR(VLOOKUP(TRIM(B719),ALL!$B$1:$U$1591,10,FALSE))," ",VLOOKUP(TRIM(B719),ALL!$B$1:$U$1591,10,FALSE)))</f>
        <v/>
      </c>
      <c r="N719"/>
      <c r="O719"/>
      <c r="P719"/>
      <c r="Q719"/>
      <c r="R719"/>
      <c r="S719"/>
      <c r="AA719"/>
      <c r="AB719"/>
    </row>
    <row r="720" spans="1:28">
      <c r="A720" s="52" t="str">
        <f>IF(ISERROR(VLOOKUP(TRIM(B720),ALL!$B$1:$T$1591,3,FALSE)),"(unc)",VLOOKUP(TRIM(B720),ALL!$B$1:$T$1591,3,FALSE))</f>
        <v>End $</v>
      </c>
      <c r="B720" s="215" t="s">
        <v>6757</v>
      </c>
      <c r="C720" s="11" t="s">
        <v>4944</v>
      </c>
      <c r="D720" s="85">
        <f>VLOOKUP(TRIM(B720),BirthdateDraft!$B$1:$O$5859,2,FALSE)</f>
        <v>34786</v>
      </c>
      <c r="E720" s="86" t="str">
        <f>VLOOKUP(TRIM(B720),BirthdateDraft!$B$1:$O$9859,3,FALSE)</f>
        <v>17/6</v>
      </c>
      <c r="F720" s="52" t="str">
        <f>IF(ISERROR(VLOOKUP(TRIM(B720),ALL!$B$1:$T$1591,2,FALSE)),"",IF(ISERROR(VLOOKUP(TRIM(B720),ALL!$B$1:$T$1591,2,FALSE))," ",VLOOKUP(TRIM(B720),ALL!$B$1:$T$1591,2,FALSE)))</f>
        <v>INA</v>
      </c>
      <c r="G720" s="52" t="str">
        <f>IF(ISBLANK(VLOOKUP(TRIM(B720),ALL!$B$1:$U$1591,4,FALSE)),"",IF(ISERROR(VLOOKUP(TRIM(B720),ALL!$B$1:$U$1591,4,FALSE))," ",VLOOKUP(TRIM(B720),ALL!$B$1:$U$1591,4,FALSE)))</f>
        <v>4</v>
      </c>
      <c r="H720" s="52" t="str">
        <f>IF(ISBLANK(VLOOKUP(TRIM(B720),ALL!$B$1:$U$1591,5,FALSE)),"",IF(ISERROR(VLOOKUP(TRIM(B720),ALL!$B$1:$U$1591,5,FALSE))," ",VLOOKUP(TRIM(B720),ALL!$B$1:$U$1591,5,FALSE)))</f>
        <v/>
      </c>
      <c r="I720" s="52">
        <f>IF(ISBLANK(VLOOKUP(TRIM(B720),ALL!$B$1:$U$1591,6,FALSE)),"",IF(ISERROR(VLOOKUP(TRIM(B720),ALL!$B$1:$U$1591,6,FALSE))," ", VLOOKUP(TRIM(B720),ALL!$B$1:$U$1591,6,FALSE)))</f>
        <v>4</v>
      </c>
      <c r="J720" s="52"/>
      <c r="K720" s="52"/>
      <c r="L720" s="52" t="str">
        <f>IF(ISBLANK(VLOOKUP(TRIM(B720),ALL!$B$1:$U$1591,9,FALSE)),"",IF(ISERROR(VLOOKUP(TRIM(B720),ALL!$B$1:$U$1591,9,FALSE))," ",VLOOKUP(TRIM(B720),ALL!$B$1:$U$1591,9,FALSE)))</f>
        <v/>
      </c>
      <c r="M720" s="52" t="str">
        <f>IF(ISBLANK(VLOOKUP(TRIM(B720),ALL!$B$1:$U$1591,10,FALSE)),"",IF(ISERROR(VLOOKUP(TRIM(B720),ALL!$B$1:$U$1591,10,FALSE))," ",VLOOKUP(TRIM(B720),ALL!$B$1:$U$1591,10,FALSE)))</f>
        <v/>
      </c>
      <c r="N720"/>
      <c r="O720"/>
      <c r="P720"/>
      <c r="Q720"/>
      <c r="R720"/>
      <c r="S720"/>
      <c r="AA720"/>
      <c r="AB720"/>
    </row>
    <row r="721" spans="1:45">
      <c r="A721" s="52" t="str">
        <f>IF(ISERROR(VLOOKUP(TRIM(B721),ALL!$B$1:$T$1591,3,FALSE)),"(unc)",VLOOKUP(TRIM(B721),ALL!$B$1:$T$1591,3,FALSE))</f>
        <v>LDT $</v>
      </c>
      <c r="B721" s="215" t="s">
        <v>4003</v>
      </c>
      <c r="C721" s="11" t="s">
        <v>4944</v>
      </c>
      <c r="D721" s="85">
        <f>VLOOKUP(TRIM(B721),BirthdateDraft!$B$1:$O$5859,2,FALSE)</f>
        <v>32415</v>
      </c>
      <c r="E721" s="86" t="str">
        <f>VLOOKUP(TRIM(B721),BirthdateDraft!$B$1:$O$9859,3,FALSE)</f>
        <v>12/FA</v>
      </c>
      <c r="F721" s="52" t="str">
        <f>IF(ISERROR(VLOOKUP(TRIM(B721),ALL!$B$1:$T$1591,2,FALSE)),"",IF(ISERROR(VLOOKUP(TRIM(B721),ALL!$B$1:$T$1591,2,FALSE))," ",VLOOKUP(TRIM(B721),ALL!$B$1:$T$1591,2,FALSE)))</f>
        <v>DEN</v>
      </c>
      <c r="G721" s="52" t="str">
        <f>IF(ISBLANK(VLOOKUP(TRIM(B721),ALL!$B$1:$U$1591,4,FALSE)),"",IF(ISERROR(VLOOKUP(TRIM(B721),ALL!$B$1:$U$1591,4,FALSE))," ",VLOOKUP(TRIM(B721),ALL!$B$1:$U$1591,4,FALSE)))</f>
        <v>4</v>
      </c>
      <c r="H721" s="52" t="str">
        <f>IF(ISBLANK(VLOOKUP(TRIM(B721),ALL!$B$1:$U$1591,5,FALSE)),"",IF(ISERROR(VLOOKUP(TRIM(B721),ALL!$B$1:$U$1591,5,FALSE))," ",VLOOKUP(TRIM(B721),ALL!$B$1:$U$1591,5,FALSE)))</f>
        <v/>
      </c>
      <c r="I721" s="52">
        <f>IF(ISBLANK(VLOOKUP(TRIM(B721),ALL!$B$1:$U$1591,6,FALSE)),"",IF(ISERROR(VLOOKUP(TRIM(B721),ALL!$B$1:$U$1591,6,FALSE))," ", VLOOKUP(TRIM(B721),ALL!$B$1:$U$1591,6,FALSE)))</f>
        <v>2</v>
      </c>
      <c r="J721" s="52" t="str">
        <f>IF(ISBLANK(VLOOKUP(TRIM(B721),ALL!$B$1:$U$1591,7,FALSE)),"",IF(ISERROR(VLOOKUP(TRIM(B721),ALL!$B$1:$U$1591,7,FALSE))," ",VLOOKUP(TRIM(B721),ALL!$B$1:$U$1591,7,FALSE)))</f>
        <v/>
      </c>
      <c r="K721" s="52" t="str">
        <f>IF(ISBLANK(VLOOKUP(TRIM(B721),ALL!$B$1:$U$1591,8,FALSE)),"",IF(ISERROR(VLOOKUP(TRIM(B721),ALL!$B$1:$U$1591,8,FALSE))," ",VLOOKUP(TRIM(B721),ALL!$B$1:$U$1591,8,FALSE)))</f>
        <v/>
      </c>
      <c r="L721" s="52" t="str">
        <f>IF(ISBLANK(VLOOKUP(TRIM(B721),ALL!$B$1:$U$1591,9,FALSE)),"",IF(ISERROR(VLOOKUP(TRIM(B721),ALL!$B$1:$U$1591,9,FALSE))," ",VLOOKUP(TRIM(B721),ALL!$B$1:$U$1591,9,FALSE)))</f>
        <v/>
      </c>
      <c r="M721" s="52" t="str">
        <f>IF(ISBLANK(VLOOKUP(TRIM(B721),ALL!$B$1:$U$1591,10,FALSE)),"",IF(ISERROR(VLOOKUP(TRIM(B721),ALL!$B$1:$U$1591,10,FALSE))," ",VLOOKUP(TRIM(B721),ALL!$B$1:$U$1591,10,FALSE)))</f>
        <v/>
      </c>
      <c r="N721"/>
      <c r="O721"/>
      <c r="P721"/>
      <c r="Q721"/>
      <c r="R721"/>
      <c r="S721"/>
      <c r="AA721"/>
      <c r="AB721"/>
    </row>
    <row r="722" spans="1:45" ht="15">
      <c r="A722" s="52" t="str">
        <f>IF(ISERROR(VLOOKUP(TRIM(B722),ALL!$B$1:$T$1591,3,FALSE)),"(unc)",VLOOKUP(TRIM(B722),ALL!$B$1:$T$1591,3,FALSE))</f>
        <v>End $</v>
      </c>
      <c r="B722" s="441" t="s">
        <v>7456</v>
      </c>
      <c r="C722" s="11" t="s">
        <v>4944</v>
      </c>
      <c r="D722" s="85">
        <f>VLOOKUP(TRIM(B722),BirthdateDraft!$B$1:$O$5859,2,FALSE)</f>
        <v>35025</v>
      </c>
      <c r="E722" s="86" t="str">
        <f>VLOOKUP(TRIM(B722),BirthdateDraft!$B$1:$O$9859,3,FALSE)</f>
        <v>19/4</v>
      </c>
      <c r="F722" s="52" t="str">
        <f>IF(ISERROR(VLOOKUP(TRIM(B722),ALL!$B$1:$T$1591,2,FALSE)),"",IF(ISERROR(VLOOKUP(TRIM(B722),ALL!$B$1:$T$1591,2,FALSE))," ",VLOOKUP(TRIM(B722),ALL!$B$1:$T$1591,2,FALSE)))</f>
        <v>ATN</v>
      </c>
      <c r="G722" s="52" t="str">
        <f>IF(ISBLANK(VLOOKUP(TRIM(B722),ALL!$B$1:$U$1591,4,FALSE)),"",IF(ISERROR(VLOOKUP(TRIM(B722),ALL!$B$1:$U$1591,4,FALSE))," ",VLOOKUP(TRIM(B722),ALL!$B$1:$U$1591,4,FALSE)))</f>
        <v>4</v>
      </c>
      <c r="H722" s="52" t="str">
        <f>IF(ISBLANK(VLOOKUP(TRIM(B722),ALL!$B$1:$U$1591,5,FALSE)),"",IF(ISERROR(VLOOKUP(TRIM(B722),ALL!$B$1:$U$1591,5,FALSE))," ",VLOOKUP(TRIM(B722),ALL!$B$1:$U$1591,5,FALSE)))</f>
        <v/>
      </c>
      <c r="I722" s="52">
        <f>IF(ISBLANK(VLOOKUP(TRIM(B722),ALL!$B$1:$U$1591,6,FALSE)),"",IF(ISERROR(VLOOKUP(TRIM(B722),ALL!$B$1:$U$1591,6,FALSE))," ", VLOOKUP(TRIM(B722),ALL!$B$1:$U$1591,6,FALSE)))</f>
        <v>1</v>
      </c>
      <c r="J722" s="52"/>
      <c r="K722" s="52"/>
      <c r="L722" s="52"/>
      <c r="M722" s="52"/>
      <c r="N722"/>
      <c r="O722"/>
      <c r="P722"/>
      <c r="Q722"/>
      <c r="R722"/>
      <c r="S722"/>
      <c r="AA722"/>
      <c r="AB722"/>
    </row>
    <row r="723" spans="1:45">
      <c r="A723" s="52" t="str">
        <f>IF(ISERROR(VLOOKUP(TRIM(B723),ALL!$B$1:$T$1591,3,FALSE)),"(unc)",VLOOKUP(TRIM(B723),ALL!$B$1:$T$1591,3,FALSE))</f>
        <v>DT $</v>
      </c>
      <c r="B723" s="215" t="s">
        <v>6811</v>
      </c>
      <c r="C723" s="11" t="s">
        <v>4944</v>
      </c>
      <c r="D723" s="85">
        <f>VLOOKUP(TRIM(B723),BirthdateDraft!$B$1:$O$5859,2,FALSE)</f>
        <v>34828</v>
      </c>
      <c r="E723" s="86" t="str">
        <f>VLOOKUP(TRIM(B723),BirthdateDraft!$B$1:$O$9859,3,FALSE)</f>
        <v>18/5</v>
      </c>
      <c r="F723" s="52" t="str">
        <f>IF(ISERROR(VLOOKUP(TRIM(B723),ALL!$B$1:$T$1591,2,FALSE)),"",IF(ISERROR(VLOOKUP(TRIM(B723),ALL!$B$1:$T$1591,2,FALSE))," ",VLOOKUP(TRIM(B723),ALL!$B$1:$T$1591,2,FALSE)))</f>
        <v>OAA</v>
      </c>
      <c r="G723" s="52" t="str">
        <f>IF(ISBLANK(VLOOKUP(TRIM(B723),ALL!$B$1:$U$1591,4,FALSE)),"",IF(ISERROR(VLOOKUP(TRIM(B723),ALL!$B$1:$U$1591,4,FALSE))," ",VLOOKUP(TRIM(B723),ALL!$B$1:$U$1591,4,FALSE)))</f>
        <v>0</v>
      </c>
      <c r="H723" s="52" t="str">
        <f>IF(ISBLANK(VLOOKUP(TRIM(B723),ALL!$B$1:$U$1591,5,FALSE)),"",IF(ISERROR(VLOOKUP(TRIM(B723),ALL!$B$1:$U$1591,5,FALSE))," ",VLOOKUP(TRIM(B723),ALL!$B$1:$U$1591,5,FALSE)))</f>
        <v/>
      </c>
      <c r="I723" s="52">
        <f>IF(ISBLANK(VLOOKUP(TRIM(B723),ALL!$B$1:$U$1591,6,FALSE)),"",IF(ISERROR(VLOOKUP(TRIM(B723),ALL!$B$1:$U$1591,6,FALSE))," ", VLOOKUP(TRIM(B723),ALL!$B$1:$U$1591,6,FALSE)))</f>
        <v>5</v>
      </c>
      <c r="J723" s="52"/>
      <c r="K723" s="52"/>
      <c r="L723" s="52" t="str">
        <f>IF(ISBLANK(VLOOKUP(TRIM(B723),ALL!$B$1:$U$1591,9,FALSE)),"",IF(ISERROR(VLOOKUP(TRIM(B723),ALL!$B$1:$U$1591,9,FALSE))," ",VLOOKUP(TRIM(B723),ALL!$B$1:$U$1591,9,FALSE)))</f>
        <v/>
      </c>
      <c r="M723" s="52" t="str">
        <f>IF(ISBLANK(VLOOKUP(TRIM(B723),ALL!$B$1:$U$1591,10,FALSE)),"",IF(ISERROR(VLOOKUP(TRIM(B723),ALL!$B$1:$U$1591,10,FALSE))," ",VLOOKUP(TRIM(B723),ALL!$B$1:$U$1591,10,FALSE)))</f>
        <v/>
      </c>
      <c r="N723"/>
      <c r="O723"/>
      <c r="P723"/>
      <c r="Q723"/>
      <c r="R723"/>
      <c r="S723"/>
      <c r="AA723"/>
      <c r="AB723"/>
    </row>
    <row r="724" spans="1:45" ht="15">
      <c r="A724" s="52"/>
      <c r="B724" s="426"/>
      <c r="C724" s="11"/>
      <c r="D724" s="85"/>
      <c r="E724" s="86"/>
      <c r="F724" s="52"/>
      <c r="G724" s="52"/>
      <c r="H724" s="52"/>
      <c r="I724" s="52"/>
      <c r="J724" s="52"/>
      <c r="K724" s="52"/>
      <c r="L724" s="52"/>
      <c r="M724" s="52"/>
      <c r="N724"/>
      <c r="O724"/>
      <c r="P724"/>
      <c r="Q724"/>
      <c r="R724"/>
      <c r="S724"/>
      <c r="AA724"/>
      <c r="AB724"/>
    </row>
    <row r="725" spans="1:45">
      <c r="A725" s="52" t="str">
        <f>IF(ISERROR(VLOOKUP(TRIM(B725),ALL!$B$1:$T$1591,3,FALSE)),"(unc)",VLOOKUP(TRIM(B725),ALL!$B$1:$T$1591,3,FALSE))</f>
        <v>MLB</v>
      </c>
      <c r="B725" s="215" t="s">
        <v>326</v>
      </c>
      <c r="C725" s="11" t="s">
        <v>4944</v>
      </c>
      <c r="D725" s="85">
        <f>VLOOKUP(TRIM(B725),BirthdateDraft!$B$1:$O$5859,2,FALSE)</f>
        <v>33051</v>
      </c>
      <c r="E725" s="86" t="str">
        <f>VLOOKUP(TRIM(B725),BirthdateDraft!$B$1:$O$9859,3,FALSE)</f>
        <v>12/2</v>
      </c>
      <c r="F725" s="52" t="str">
        <f>IF(ISERROR(VLOOKUP(TRIM(B725),ALL!$B$1:$T$1591,2,FALSE)),"",IF(ISERROR(VLOOKUP(TRIM(B725),ALL!$B$1:$T$1591,2,FALSE))," ",VLOOKUP(TRIM(B725),ALL!$B$1:$T$1591,2,FALSE)))</f>
        <v>SEN</v>
      </c>
      <c r="G725" s="52" t="str">
        <f>IF(ISBLANK(VLOOKUP(TRIM(B725),ALL!$B$1:$U$1591,4,FALSE)),"",IF(ISERROR(VLOOKUP(TRIM(B725),ALL!$B$1:$U$1591,4,FALSE))," ",VLOOKUP(TRIM(B725),ALL!$B$1:$U$1591,4,FALSE)))</f>
        <v>6-6</v>
      </c>
      <c r="H725" s="52" t="str">
        <f>IF(ISBLANK(VLOOKUP(TRIM(B725),ALL!$B$1:$U$1591,5,FALSE)),"",IF(ISERROR(VLOOKUP(TRIM(B725),ALL!$B$1:$U$1591,5,FALSE))," ",VLOOKUP(TRIM(B725),ALL!$B$1:$U$1591,5,FALSE)))</f>
        <v/>
      </c>
      <c r="I725" s="52">
        <f>IF(ISBLANK(VLOOKUP(TRIM(B725),ALL!$B$1:$U$1591,6,FALSE)),"",IF(ISERROR(VLOOKUP(TRIM(B725),ALL!$B$1:$U$1591,6,FALSE))," ", VLOOKUP(TRIM(B725),ALL!$B$1:$U$1591,6,FALSE)))</f>
        <v>5</v>
      </c>
      <c r="J725" s="52" t="str">
        <f>IF(ISBLANK(VLOOKUP(TRIM(B725),ALL!$B$1:$U$1591,7,FALSE)),"",IF(ISERROR(VLOOKUP(TRIM(B725),ALL!$B$1:$U$1591,7,FALSE))," ",VLOOKUP(TRIM(B725),ALL!$B$1:$U$1591,7,FALSE)))</f>
        <v/>
      </c>
      <c r="K725" s="52" t="str">
        <f>IF(ISBLANK(VLOOKUP(TRIM(B725),ALL!$B$1:$U$1591,8,FALSE)),"",IF(ISERROR(VLOOKUP(TRIM(B725),ALL!$B$1:$U$1591,8,FALSE))," ",VLOOKUP(TRIM(B725),ALL!$B$1:$U$1591,8,FALSE)))</f>
        <v/>
      </c>
      <c r="L725" s="52" t="str">
        <f>IF(ISBLANK(VLOOKUP(TRIM(B725),ALL!$B$1:$U$1591,9,FALSE)),"",IF(ISERROR(VLOOKUP(TRIM(B725),ALL!$B$1:$U$1591,9,FALSE))," ",VLOOKUP(TRIM(B725),ALL!$B$1:$U$1591,9,FALSE)))</f>
        <v/>
      </c>
      <c r="M725" s="52" t="str">
        <f>IF(ISBLANK(VLOOKUP(TRIM(B725),ALL!$B$1:$U$1591,10,FALSE)),"",IF(ISERROR(VLOOKUP(TRIM(B725),ALL!$B$1:$U$1591,10,FALSE))," ",VLOOKUP(TRIM(B725),ALL!$B$1:$U$1591,10,FALSE)))</f>
        <v/>
      </c>
      <c r="N725"/>
      <c r="O725"/>
      <c r="P725"/>
      <c r="Q725"/>
      <c r="R725"/>
      <c r="S725"/>
      <c r="AA725"/>
      <c r="AB725"/>
    </row>
    <row r="726" spans="1:45">
      <c r="A726" s="52" t="str">
        <f>IF(ISERROR(VLOOKUP(TRIM(B726),ALL!$B$1:$T$1591,3,FALSE)),"(unc)",VLOOKUP(TRIM(B726),ALL!$B$1:$T$1591,3,FALSE))</f>
        <v>LILB</v>
      </c>
      <c r="B726" s="215" t="s">
        <v>372</v>
      </c>
      <c r="C726" s="11" t="s">
        <v>4944</v>
      </c>
      <c r="D726" s="85">
        <f>VLOOKUP(TRIM(B726),BirthdateDraft!$B$1:$O$5859,2,FALSE)</f>
        <v>33348</v>
      </c>
      <c r="E726" s="86" t="str">
        <f>VLOOKUP(TRIM(B726),BirthdateDraft!$B$1:$O$9859,3,FALSE)</f>
        <v>12/1 (9)</v>
      </c>
      <c r="F726" s="52" t="str">
        <f>IF(ISERROR(VLOOKUP(TRIM(B726),ALL!$B$1:$T$1591,2,FALSE)),"",IF(ISERROR(VLOOKUP(TRIM(B726),ALL!$B$1:$T$1591,2,FALSE))," ",VLOOKUP(TRIM(B726),ALL!$B$1:$T$1591,2,FALSE)))</f>
        <v>CAN</v>
      </c>
      <c r="G726" s="52" t="str">
        <f>IF(ISBLANK(VLOOKUP(TRIM(B726),ALL!$B$1:$U$1591,4,FALSE)),"",IF(ISERROR(VLOOKUP(TRIM(B726),ALL!$B$1:$U$1591,4,FALSE))," ",VLOOKUP(TRIM(B726),ALL!$B$1:$U$1591,4,FALSE)))</f>
        <v>6-6</v>
      </c>
      <c r="H726" s="52" t="str">
        <f>IF(ISBLANK(VLOOKUP(TRIM(B726),ALL!$B$1:$U$1591,5,FALSE)),"",IF(ISERROR(VLOOKUP(TRIM(B726),ALL!$B$1:$U$1591,5,FALSE))," ",VLOOKUP(TRIM(B726),ALL!$B$1:$U$1591,5,FALSE)))</f>
        <v/>
      </c>
      <c r="I726" s="52">
        <f>IF(ISBLANK(VLOOKUP(TRIM(B726),ALL!$B$1:$U$1591,6,FALSE)),"",IF(ISERROR(VLOOKUP(TRIM(B726),ALL!$B$1:$U$1591,6,FALSE))," ", VLOOKUP(TRIM(B726),ALL!$B$1:$U$1591,6,FALSE)))</f>
        <v>0</v>
      </c>
      <c r="J726" s="52" t="str">
        <f>IF(ISBLANK(VLOOKUP(TRIM(B726),ALL!$B$1:$U$1591,7,FALSE)),"",IF(ISERROR(VLOOKUP(TRIM(B726),ALL!$B$1:$U$1591,7,FALSE))," ",VLOOKUP(TRIM(B726),ALL!$B$1:$U$1591,7,FALSE)))</f>
        <v/>
      </c>
      <c r="K726" s="52" t="str">
        <f>IF(ISBLANK(VLOOKUP(TRIM(B726),ALL!$B$1:$U$1591,8,FALSE)),"",IF(ISERROR(VLOOKUP(TRIM(B726),ALL!$B$1:$U$1591,8,FALSE))," ",VLOOKUP(TRIM(B726),ALL!$B$1:$U$1591,8,FALSE)))</f>
        <v/>
      </c>
      <c r="L726" s="52" t="str">
        <f>IF(ISBLANK(VLOOKUP(TRIM(B726),ALL!$B$1:$U$1591,9,FALSE)),"",IF(ISERROR(VLOOKUP(TRIM(B726),ALL!$B$1:$U$1591,9,FALSE))," ",VLOOKUP(TRIM(B726),ALL!$B$1:$U$1591,9,FALSE)))</f>
        <v/>
      </c>
      <c r="M726" s="52" t="str">
        <f>IF(ISBLANK(VLOOKUP(TRIM(B726),ALL!$B$1:$U$1591,10,FALSE)),"",IF(ISERROR(VLOOKUP(TRIM(B726),ALL!$B$1:$U$1591,10,FALSE))," ",VLOOKUP(TRIM(B726),ALL!$B$1:$U$1591,10,FALSE)))</f>
        <v/>
      </c>
      <c r="N726"/>
      <c r="O726"/>
      <c r="P726"/>
      <c r="Q726"/>
      <c r="R726"/>
      <c r="S726"/>
      <c r="AA726"/>
      <c r="AB726"/>
    </row>
    <row r="727" spans="1:45">
      <c r="A727" s="52" t="str">
        <f>IF(ISERROR(VLOOKUP(TRIM(B727),ALL!$B$1:$T$1591,3,FALSE)),"(unc)",VLOOKUP(TRIM(B727),ALL!$B$1:$T$1591,3,FALSE))</f>
        <v>ROLB</v>
      </c>
      <c r="B727" s="215" t="s">
        <v>6802</v>
      </c>
      <c r="C727" s="11" t="s">
        <v>4944</v>
      </c>
      <c r="D727" s="85">
        <f>VLOOKUP(TRIM(B727),BirthdateDraft!$B$1:$O$5859,2,FALSE)</f>
        <v>35043</v>
      </c>
      <c r="E727" s="86" t="str">
        <f>VLOOKUP(TRIM(B727),BirthdateDraft!$B$1:$O$9859,3,FALSE)</f>
        <v>18/3</v>
      </c>
      <c r="F727" s="52" t="str">
        <f>IF(ISERROR(VLOOKUP(TRIM(B727),ALL!$B$1:$T$1591,2,FALSE)),"",IF(ISERROR(VLOOKUP(TRIM(B727),ALL!$B$1:$T$1591,2,FALSE))," ",VLOOKUP(TRIM(B727),ALL!$B$1:$T$1591,2,FALSE)))</f>
        <v>NYN</v>
      </c>
      <c r="G727" s="52" t="str">
        <f>IF(ISBLANK(VLOOKUP(TRIM(B727),ALL!$B$1:$U$1591,4,FALSE)),"",IF(ISERROR(VLOOKUP(TRIM(B727),ALL!$B$1:$U$1591,4,FALSE))," ",VLOOKUP(TRIM(B727),ALL!$B$1:$U$1591,4,FALSE)))</f>
        <v>6-4</v>
      </c>
      <c r="H727" s="52" t="str">
        <f>IF(ISBLANK(VLOOKUP(TRIM(B727),ALL!$B$1:$U$1591,5,FALSE)),"",IF(ISERROR(VLOOKUP(TRIM(B727),ALL!$B$1:$U$1591,5,FALSE))," ",VLOOKUP(TRIM(B727),ALL!$B$1:$U$1591,5,FALSE)))</f>
        <v/>
      </c>
      <c r="I727" s="52">
        <f>IF(ISBLANK(VLOOKUP(TRIM(B727),ALL!$B$1:$U$1591,6,FALSE)),"",IF(ISERROR(VLOOKUP(TRIM(B727),ALL!$B$1:$U$1591,6,FALSE))," ", VLOOKUP(TRIM(B727),ALL!$B$1:$U$1591,6,FALSE)))</f>
        <v>7</v>
      </c>
      <c r="J727" s="52"/>
      <c r="K727" s="52"/>
      <c r="L727" s="52" t="str">
        <f>IF(ISBLANK(VLOOKUP(TRIM(B727),ALL!$B$1:$U$1591,9,FALSE)),"",IF(ISERROR(VLOOKUP(TRIM(B727),ALL!$B$1:$U$1591,9,FALSE))," ",VLOOKUP(TRIM(B727),ALL!$B$1:$U$1591,9,FALSE)))</f>
        <v/>
      </c>
      <c r="M727" s="52" t="str">
        <f>IF(ISBLANK(VLOOKUP(TRIM(B727),ALL!$B$1:$U$1591,10,FALSE)),"",IF(ISERROR(VLOOKUP(TRIM(B727),ALL!$B$1:$U$1591,10,FALSE))," ",VLOOKUP(TRIM(B727),ALL!$B$1:$U$1591,10,FALSE)))</f>
        <v/>
      </c>
      <c r="N727"/>
      <c r="O727"/>
      <c r="P727"/>
      <c r="Q727"/>
      <c r="R727"/>
      <c r="S727"/>
      <c r="AA727"/>
      <c r="AB727"/>
    </row>
    <row r="728" spans="1:45">
      <c r="A728" s="52" t="str">
        <f>IF(ISERROR(VLOOKUP(TRIM(B728),ALL!$B$1:$T$1591,3,FALSE)),"(unc)",VLOOKUP(TRIM(B728),ALL!$B$1:$T$1591,3,FALSE))</f>
        <v>LLB</v>
      </c>
      <c r="B728" s="215" t="s">
        <v>6728</v>
      </c>
      <c r="C728" s="11" t="s">
        <v>4944</v>
      </c>
      <c r="D728" s="85">
        <f>VLOOKUP(TRIM(B728),BirthdateDraft!$B$1:$O$5859,2,FALSE)</f>
        <v>35103</v>
      </c>
      <c r="E728" s="86" t="str">
        <f>VLOOKUP(TRIM(B728),BirthdateDraft!$B$1:$O$9859,3,FALSE)</f>
        <v>18/1 (19)</v>
      </c>
      <c r="F728" s="52" t="str">
        <f>IF(ISERROR(VLOOKUP(TRIM(B728),ALL!$B$1:$T$1591,2,FALSE)),"",IF(ISERROR(VLOOKUP(TRIM(B728),ALL!$B$1:$T$1591,2,FALSE))," ",VLOOKUP(TRIM(B728),ALL!$B$1:$T$1591,2,FALSE)))</f>
        <v>DAN</v>
      </c>
      <c r="G728" s="52" t="str">
        <f>IF(ISBLANK(VLOOKUP(TRIM(B728),ALL!$B$1:$U$1591,4,FALSE)),"",IF(ISERROR(VLOOKUP(TRIM(B728),ALL!$B$1:$U$1591,4,FALSE))," ",VLOOKUP(TRIM(B728),ALL!$B$1:$U$1591,4,FALSE)))</f>
        <v>5-4</v>
      </c>
      <c r="H728" s="52" t="str">
        <f>IF(ISBLANK(VLOOKUP(TRIM(B728),ALL!$B$1:$U$1591,5,FALSE)),"",IF(ISERROR(VLOOKUP(TRIM(B728),ALL!$B$1:$U$1591,5,FALSE))," ",VLOOKUP(TRIM(B728),ALL!$B$1:$U$1591,5,FALSE)))</f>
        <v/>
      </c>
      <c r="I728" s="52">
        <f>IF(ISBLANK(VLOOKUP(TRIM(B728),ALL!$B$1:$U$1591,6,FALSE)),"",IF(ISERROR(VLOOKUP(TRIM(B728),ALL!$B$1:$U$1591,6,FALSE))," ", VLOOKUP(TRIM(B728),ALL!$B$1:$U$1591,6,FALSE)))</f>
        <v>3</v>
      </c>
      <c r="J728" s="52"/>
      <c r="K728" s="52"/>
      <c r="L728" s="52" t="str">
        <f>IF(ISBLANK(VLOOKUP(TRIM(B728),ALL!$B$1:$U$1591,9,FALSE)),"",IF(ISERROR(VLOOKUP(TRIM(B728),ALL!$B$1:$U$1591,9,FALSE))," ",VLOOKUP(TRIM(B728),ALL!$B$1:$U$1591,9,FALSE)))</f>
        <v/>
      </c>
      <c r="M728" s="52" t="str">
        <f>IF(ISBLANK(VLOOKUP(TRIM(B728),ALL!$B$1:$U$1591,10,FALSE)),"",IF(ISERROR(VLOOKUP(TRIM(B728),ALL!$B$1:$U$1591,10,FALSE))," ",VLOOKUP(TRIM(B728),ALL!$B$1:$U$1591,10,FALSE)))</f>
        <v/>
      </c>
      <c r="N728"/>
      <c r="O728"/>
      <c r="P728"/>
      <c r="Q728"/>
      <c r="R728"/>
      <c r="S728"/>
      <c r="AA728"/>
      <c r="AB728"/>
    </row>
    <row r="729" spans="1:45">
      <c r="A729" s="52" t="str">
        <f>IF(ISERROR(VLOOKUP(TRIM(B729),ALL!$B$1:$T$1591,3,FALSE)),"(unc)",VLOOKUP(TRIM(B729),ALL!$B$1:$T$1591,3,FALSE))</f>
        <v>MLB OLB</v>
      </c>
      <c r="B729" s="215" t="s">
        <v>2253</v>
      </c>
      <c r="C729" s="11" t="s">
        <v>4944</v>
      </c>
      <c r="D729" s="85">
        <f>VLOOKUP(TRIM(B729),BirthdateDraft!$B$1:$O$5859,2,FALSE)</f>
        <v>30397</v>
      </c>
      <c r="E729" s="86" t="str">
        <f>VLOOKUP(TRIM(B729),BirthdateDraft!$B$1:$O$9859,3,FALSE)</f>
        <v>05/1 (14)</v>
      </c>
      <c r="F729" s="52" t="str">
        <f>IF(ISERROR(VLOOKUP(TRIM(B729),ALL!$B$1:$T$1591,2,FALSE)),"",IF(ISERROR(VLOOKUP(TRIM(B729),ALL!$B$1:$T$1591,2,FALSE))," ",VLOOKUP(TRIM(B729),ALL!$B$1:$T$1591,2,FALSE)))</f>
        <v>LAA</v>
      </c>
      <c r="G729" s="52" t="str">
        <f>IF(ISBLANK(VLOOKUP(TRIM(B729),ALL!$B$1:$U$1591,4,FALSE)),"",IF(ISERROR(VLOOKUP(TRIM(B729),ALL!$B$1:$U$1591,4,FALSE))," ",VLOOKUP(TRIM(B729),ALL!$B$1:$U$1591,4,FALSE)))</f>
        <v>0-5</v>
      </c>
      <c r="H729" s="52" t="str">
        <f>IF(ISBLANK(VLOOKUP(TRIM(B729),ALL!$B$1:$U$1591,5,FALSE)),"",IF(ISERROR(VLOOKUP(TRIM(B729),ALL!$B$1:$U$1591,5,FALSE))," ",VLOOKUP(TRIM(B729),ALL!$B$1:$U$1591,5,FALSE)))</f>
        <v>0-5</v>
      </c>
      <c r="I729" s="52">
        <f>IF(ISBLANK(VLOOKUP(TRIM(B729),ALL!$B$1:$U$1591,6,FALSE)),"",IF(ISERROR(VLOOKUP(TRIM(B729),ALL!$B$1:$U$1591,6,FALSE))," ", VLOOKUP(TRIM(B729),ALL!$B$1:$U$1591,6,FALSE)))</f>
        <v>4</v>
      </c>
      <c r="J729" s="52" t="str">
        <f>IF(ISBLANK(VLOOKUP(TRIM(B729),ALL!$B$1:$U$1591,7,FALSE)),"",IF(ISERROR(VLOOKUP(TRIM(B729),ALL!$B$1:$U$1591,7,FALSE))," ",VLOOKUP(TRIM(B729),ALL!$B$1:$U$1591,7,FALSE)))</f>
        <v/>
      </c>
      <c r="K729" s="52" t="str">
        <f>IF(ISBLANK(VLOOKUP(TRIM(B729),ALL!$B$1:$U$1591,8,FALSE)),"",IF(ISERROR(VLOOKUP(TRIM(B729),ALL!$B$1:$U$1591,8,FALSE))," ",VLOOKUP(TRIM(B729),ALL!$B$1:$U$1591,8,FALSE)))</f>
        <v/>
      </c>
      <c r="L729" s="52" t="str">
        <f>IF(ISBLANK(VLOOKUP(TRIM(B729),ALL!$B$1:$U$1591,9,FALSE)),"",IF(ISERROR(VLOOKUP(TRIM(B729),ALL!$B$1:$U$1591,9,FALSE))," ",VLOOKUP(TRIM(B729),ALL!$B$1:$U$1591,9,FALSE)))</f>
        <v/>
      </c>
      <c r="M729" s="52" t="str">
        <f>IF(ISBLANK(VLOOKUP(TRIM(B729),ALL!$B$1:$U$1591,10,FALSE)),"",IF(ISERROR(VLOOKUP(TRIM(B729),ALL!$B$1:$U$1591,10,FALSE))," ",VLOOKUP(TRIM(B729),ALL!$B$1:$U$1591,10,FALSE)))</f>
        <v/>
      </c>
      <c r="N729"/>
      <c r="O729"/>
      <c r="P729"/>
      <c r="Q729" t="str">
        <f>""</f>
        <v/>
      </c>
      <c r="R729" t="str">
        <f>""</f>
        <v/>
      </c>
      <c r="S729" t="str">
        <f>""</f>
        <v/>
      </c>
      <c r="T729" t="str">
        <f>""</f>
        <v/>
      </c>
      <c r="U729" t="str">
        <f>""</f>
        <v/>
      </c>
      <c r="V729" t="str">
        <f>""</f>
        <v/>
      </c>
      <c r="W729" t="str">
        <f>""</f>
        <v/>
      </c>
      <c r="X729" t="str">
        <f>""</f>
        <v/>
      </c>
      <c r="Y729" t="str">
        <f>""</f>
        <v/>
      </c>
      <c r="Z729" t="str">
        <f>""</f>
        <v/>
      </c>
      <c r="AA729" t="str">
        <f>""</f>
        <v/>
      </c>
      <c r="AB729" t="str">
        <f>""</f>
        <v/>
      </c>
      <c r="AC729" t="str">
        <f>""</f>
        <v/>
      </c>
      <c r="AD729" t="str">
        <f>""</f>
        <v/>
      </c>
      <c r="AE729" t="str">
        <f>""</f>
        <v/>
      </c>
      <c r="AF729" t="str">
        <f>""</f>
        <v/>
      </c>
      <c r="AG729" t="str">
        <f>""</f>
        <v/>
      </c>
      <c r="AH729" t="str">
        <f>""</f>
        <v/>
      </c>
      <c r="AI729" t="str">
        <f>""</f>
        <v/>
      </c>
      <c r="AJ729" t="str">
        <f>""</f>
        <v/>
      </c>
      <c r="AK729" t="str">
        <f>""</f>
        <v/>
      </c>
      <c r="AL729" t="str">
        <f>""</f>
        <v/>
      </c>
      <c r="AM729" t="str">
        <f>""</f>
        <v/>
      </c>
      <c r="AN729" t="str">
        <f>""</f>
        <v/>
      </c>
      <c r="AO729" t="str">
        <f>""</f>
        <v/>
      </c>
      <c r="AP729" t="str">
        <f>""</f>
        <v/>
      </c>
      <c r="AQ729" t="str">
        <f>""</f>
        <v/>
      </c>
      <c r="AR729" t="str">
        <f>""</f>
        <v/>
      </c>
      <c r="AS729" t="str">
        <f>""</f>
        <v/>
      </c>
    </row>
    <row r="730" spans="1:45">
      <c r="A730" s="52" t="str">
        <f>IF(ISERROR(VLOOKUP(TRIM(B730),ALL!$B$1:$T$1591,3,FALSE)),"(unc)",VLOOKUP(TRIM(B730),ALL!$B$1:$T$1591,3,FALSE))</f>
        <v>ROLB</v>
      </c>
      <c r="B730" s="215" t="s">
        <v>4502</v>
      </c>
      <c r="C730" s="11" t="s">
        <v>4944</v>
      </c>
      <c r="D730" s="85">
        <f>VLOOKUP(TRIM(B730),BirthdateDraft!$B$1:$O$5859,2,FALSE)</f>
        <v>33986</v>
      </c>
      <c r="E730" s="86" t="str">
        <f>VLOOKUP(TRIM(B730),BirthdateDraft!$B$1:$O$9859,3,FALSE)</f>
        <v>14/2</v>
      </c>
      <c r="F730" s="52" t="str">
        <f>IF(ISERROR(VLOOKUP(TRIM(B730),ALL!$B$1:$T$1591,2,FALSE)),"",IF(ISERROR(VLOOKUP(TRIM(B730),ALL!$B$1:$T$1591,2,FALSE))," ",VLOOKUP(TRIM(B730),ALL!$B$1:$T$1591,2,FALSE)))</f>
        <v>DNA</v>
      </c>
      <c r="G730" s="52" t="str">
        <f>IF(ISBLANK(VLOOKUP(TRIM(B730),ALL!$B$1:$U$1591,4,FALSE)),"",IF(ISERROR(VLOOKUP(TRIM(B730),ALL!$B$1:$U$1591,4,FALSE))," ",VLOOKUP(TRIM(B730),ALL!$B$1:$U$1591,4,FALSE)))</f>
        <v>0-4</v>
      </c>
      <c r="H730" s="52" t="str">
        <f>IF(ISBLANK(VLOOKUP(TRIM(B730),ALL!$B$1:$U$1591,5,FALSE)),"",IF(ISERROR(VLOOKUP(TRIM(B730),ALL!$B$1:$U$1591,5,FALSE))," ",VLOOKUP(TRIM(B730),ALL!$B$1:$U$1591,5,FALSE)))</f>
        <v/>
      </c>
      <c r="I730" s="52">
        <f>IF(ISBLANK(VLOOKUP(TRIM(B730),ALL!$B$1:$U$1591,6,FALSE)),"",IF(ISERROR(VLOOKUP(TRIM(B730),ALL!$B$1:$U$1591,6,FALSE))," ", VLOOKUP(TRIM(B730),ALL!$B$1:$U$1591,6,FALSE)))</f>
        <v>6</v>
      </c>
      <c r="J730" s="52" t="str">
        <f>IF(ISBLANK(VLOOKUP(TRIM(B730),ALL!$B$1:$U$1591,7,FALSE)),"",IF(ISERROR(VLOOKUP(TRIM(B730),ALL!$B$1:$U$1591,7,FALSE))," ",VLOOKUP(TRIM(B730),ALL!$B$1:$U$1591,7,FALSE)))</f>
        <v/>
      </c>
      <c r="K730" s="52" t="str">
        <f>IF(ISBLANK(VLOOKUP(TRIM(B730),ALL!$B$1:$U$1591,8,FALSE)),"",IF(ISERROR(VLOOKUP(TRIM(B730),ALL!$B$1:$U$1591,8,FALSE))," ",VLOOKUP(TRIM(B730),ALL!$B$1:$U$1591,8,FALSE)))</f>
        <v/>
      </c>
      <c r="L730" s="52" t="str">
        <f>IF(ISBLANK(VLOOKUP(TRIM(B730),ALL!$B$1:$U$1591,9,FALSE)),"",IF(ISERROR(VLOOKUP(TRIM(B730),ALL!$B$1:$U$1591,9,FALSE))," ",VLOOKUP(TRIM(B730),ALL!$B$1:$U$1591,9,FALSE)))</f>
        <v/>
      </c>
      <c r="M730" s="52" t="str">
        <f>IF(ISBLANK(VLOOKUP(TRIM(B730),ALL!$B$1:$U$1591,10,FALSE)),"",IF(ISERROR(VLOOKUP(TRIM(B730),ALL!$B$1:$U$1591,10,FALSE))," ",VLOOKUP(TRIM(B730),ALL!$B$1:$U$1591,10,FALSE)))</f>
        <v/>
      </c>
      <c r="N730"/>
      <c r="O730"/>
      <c r="P730"/>
      <c r="Q730"/>
      <c r="R730"/>
      <c r="S730"/>
      <c r="AA730"/>
      <c r="AB730"/>
    </row>
    <row r="731" spans="1:45">
      <c r="A731" s="52" t="str">
        <f>IF(ISERROR(VLOOKUP(TRIM(B731),ALL!$B$1:$T$1591,3,FALSE)),"(unc)",VLOOKUP(TRIM(B731),ALL!$B$1:$T$1591,3,FALSE))</f>
        <v>OLB</v>
      </c>
      <c r="B731" s="215" t="s">
        <v>6248</v>
      </c>
      <c r="C731" s="11" t="s">
        <v>4944</v>
      </c>
      <c r="D731" s="85">
        <f>VLOOKUP(TRIM(B731),BirthdateDraft!$B$1:$O$5859,2,FALSE)</f>
        <v>34411</v>
      </c>
      <c r="E731" s="86" t="str">
        <f>VLOOKUP(TRIM(B731),BirthdateDraft!$B$1:$O$9859,3,FALSE)</f>
        <v>17/3</v>
      </c>
      <c r="F731" s="52" t="str">
        <f>IF(ISERROR(VLOOKUP(TRIM(B731),ALL!$B$1:$T$1591,2,FALSE)),"",IF(ISERROR(VLOOKUP(TRIM(B731),ALL!$B$1:$T$1591,2,FALSE))," ",VLOOKUP(TRIM(B731),ALL!$B$1:$T$1591,2,FALSE)))</f>
        <v>NYA</v>
      </c>
      <c r="G731" s="52" t="str">
        <f>IF(ISBLANK(VLOOKUP(TRIM(B731),ALL!$B$1:$U$1591,4,FALSE)),"",IF(ISERROR(VLOOKUP(TRIM(B731),ALL!$B$1:$U$1591,4,FALSE))," ",VLOOKUP(TRIM(B731),ALL!$B$1:$U$1591,4,FALSE)))</f>
        <v>0-4</v>
      </c>
      <c r="H731" s="52" t="str">
        <f>IF(ISBLANK(VLOOKUP(TRIM(B731),ALL!$B$1:$U$1591,5,FALSE)),"",IF(ISERROR(VLOOKUP(TRIM(B731),ALL!$B$1:$U$1591,5,FALSE))," ",VLOOKUP(TRIM(B731),ALL!$B$1:$U$1591,5,FALSE)))</f>
        <v/>
      </c>
      <c r="I731" s="52">
        <f>IF(ISBLANK(VLOOKUP(TRIM(B731),ALL!$B$1:$U$1591,6,FALSE)),"",IF(ISERROR(VLOOKUP(TRIM(B731),ALL!$B$1:$U$1591,6,FALSE))," ", VLOOKUP(TRIM(B731),ALL!$B$1:$U$1591,6,FALSE)))</f>
        <v>4</v>
      </c>
      <c r="J731" s="52" t="str">
        <f>IF(ISBLANK(VLOOKUP(TRIM(B731),ALL!$B$1:$U$1591,7,FALSE)),"",IF(ISERROR(VLOOKUP(TRIM(B731),ALL!$B$1:$U$1591,7,FALSE))," ",VLOOKUP(TRIM(B731),ALL!$B$1:$U$1591,7,FALSE)))</f>
        <v/>
      </c>
      <c r="K731" s="52" t="str">
        <f>IF(ISBLANK(VLOOKUP(TRIM(B731),ALL!$B$1:$U$1591,8,FALSE)),"",IF(ISERROR(VLOOKUP(TRIM(B731),ALL!$B$1:$U$1591,8,FALSE))," ",VLOOKUP(TRIM(B731),ALL!$B$1:$U$1591,8,FALSE)))</f>
        <v/>
      </c>
      <c r="L731" s="52" t="str">
        <f>IF(ISBLANK(VLOOKUP(TRIM(B731),ALL!$B$1:$U$1591,9,FALSE)),"",IF(ISERROR(VLOOKUP(TRIM(B731),ALL!$B$1:$U$1591,9,FALSE))," ",VLOOKUP(TRIM(B731),ALL!$B$1:$U$1591,9,FALSE)))</f>
        <v/>
      </c>
      <c r="M731" s="52" t="str">
        <f>IF(ISBLANK(VLOOKUP(TRIM(B731),ALL!$B$1:$U$1591,10,FALSE)),"",IF(ISERROR(VLOOKUP(TRIM(B731),ALL!$B$1:$U$1591,10,FALSE))," ",VLOOKUP(TRIM(B731),ALL!$B$1:$U$1591,10,FALSE)))</f>
        <v/>
      </c>
      <c r="N731"/>
      <c r="O731"/>
      <c r="P731"/>
      <c r="Q731"/>
      <c r="R731"/>
      <c r="S731"/>
      <c r="AA731"/>
      <c r="AB731"/>
    </row>
    <row r="732" spans="1:45" ht="15">
      <c r="A732" s="52" t="str">
        <f>IF(ISERROR(VLOOKUP(TRIM(B732),ALL!$B$1:$T$1591,3,FALSE)),"(unc)",VLOOKUP(TRIM(B732),ALL!$B$1:$T$1591,3,FALSE))</f>
        <v>OLB</v>
      </c>
      <c r="B732" s="397" t="s">
        <v>7468</v>
      </c>
      <c r="C732" s="11" t="s">
        <v>4944</v>
      </c>
      <c r="D732" s="85">
        <f>VLOOKUP(TRIM(B732),BirthdateDraft!$B$1:$O$5859,2,FALSE)</f>
        <v>35908</v>
      </c>
      <c r="E732" s="86" t="str">
        <f>VLOOKUP(TRIM(B732),BirthdateDraft!$B$1:$O$9859,3,FALSE)</f>
        <v>19/1 (16)</v>
      </c>
      <c r="F732" s="52" t="str">
        <f>IF(ISERROR(VLOOKUP(TRIM(B732),ALL!$B$1:$T$1591,2,FALSE)),"",IF(ISERROR(VLOOKUP(TRIM(B732),ALL!$B$1:$T$1591,2,FALSE))," ",VLOOKUP(TRIM(B732),ALL!$B$1:$T$1591,2,FALSE)))</f>
        <v>CAN</v>
      </c>
      <c r="G732" s="52" t="str">
        <f>IF(ISBLANK(VLOOKUP(TRIM(B732),ALL!$B$1:$U$1591,4,FALSE)),"",IF(ISERROR(VLOOKUP(TRIM(B732),ALL!$B$1:$U$1591,4,FALSE))," ",VLOOKUP(TRIM(B732),ALL!$B$1:$U$1591,4,FALSE)))</f>
        <v>0-0</v>
      </c>
      <c r="H732" s="52" t="str">
        <f>IF(ISBLANK(VLOOKUP(TRIM(B732),ALL!$B$1:$U$1591,5,FALSE)),"",IF(ISERROR(VLOOKUP(TRIM(B732),ALL!$B$1:$U$1591,5,FALSE))," ",VLOOKUP(TRIM(B732),ALL!$B$1:$U$1591,5,FALSE)))</f>
        <v/>
      </c>
      <c r="I732" s="52">
        <f>IF(ISBLANK(VLOOKUP(TRIM(B732),ALL!$B$1:$U$1591,6,FALSE)),"",IF(ISERROR(VLOOKUP(TRIM(B732),ALL!$B$1:$U$1591,6,FALSE))," ", VLOOKUP(TRIM(B732),ALL!$B$1:$U$1591,6,FALSE)))</f>
        <v>12</v>
      </c>
      <c r="J732" s="52">
        <f>IF(ISBLANK(VLOOKUP(TRIM(B732),ALL!$B$1:$U$1591,7,FALSE)),"",IF(ISERROR(VLOOKUP(TRIM(B732),ALL!$B$1:$U$1591,7,FALSE))," ",VLOOKUP(TRIM(B732),ALL!$B$1:$U$1591,7,FALSE)))</f>
        <v>1</v>
      </c>
      <c r="K732" s="52"/>
      <c r="L732" s="52"/>
      <c r="M732" s="52"/>
      <c r="N732"/>
      <c r="O732"/>
      <c r="P732"/>
      <c r="Q732"/>
      <c r="R732"/>
      <c r="S732"/>
      <c r="AA732"/>
      <c r="AB732"/>
    </row>
    <row r="733" spans="1:45">
      <c r="A733" s="52" t="str">
        <f>IF(ISERROR(VLOOKUP(TRIM(B733),ALL!$B$1:$T$1591,3,FALSE)),"(unc)",VLOOKUP(TRIM(B733),ALL!$B$1:$T$1591,3,FALSE))</f>
        <v>LB</v>
      </c>
      <c r="B733" s="408" t="s">
        <v>7477</v>
      </c>
      <c r="C733" s="11" t="s">
        <v>4944</v>
      </c>
      <c r="D733" s="85">
        <f>VLOOKUP(TRIM(B733),BirthdateDraft!$B$1:$O$5859,2,FALSE)</f>
        <v>34858</v>
      </c>
      <c r="E733" s="86" t="str">
        <f>VLOOKUP(TRIM(B733),BirthdateDraft!$B$1:$O$9859,3,FALSE)</f>
        <v>19/3</v>
      </c>
      <c r="F733" s="52" t="str">
        <f>IF(ISERROR(VLOOKUP(TRIM(B733),ALL!$B$1:$T$1591,2,FALSE)),"",IF(ISERROR(VLOOKUP(TRIM(B733),ALL!$B$1:$T$1591,2,FALSE))," ",VLOOKUP(TRIM(B733),ALL!$B$1:$T$1591,2,FALSE)))</f>
        <v>CLA</v>
      </c>
      <c r="G733" s="52" t="str">
        <f>IF(ISBLANK(VLOOKUP(TRIM(B733),ALL!$B$1:$U$1591,4,FALSE)),"",IF(ISERROR(VLOOKUP(TRIM(B733),ALL!$B$1:$U$1591,4,FALSE))," ",VLOOKUP(TRIM(B733),ALL!$B$1:$U$1591,4,FALSE)))</f>
        <v>0-0</v>
      </c>
      <c r="H733" s="52" t="str">
        <f>IF(ISBLANK(VLOOKUP(TRIM(B733),ALL!$B$1:$U$1591,5,FALSE)),"",IF(ISERROR(VLOOKUP(TRIM(B733),ALL!$B$1:$U$1591,5,FALSE))," ",VLOOKUP(TRIM(B733),ALL!$B$1:$U$1591,5,FALSE)))</f>
        <v/>
      </c>
      <c r="I733" s="52">
        <f>IF(ISBLANK(VLOOKUP(TRIM(B733),ALL!$B$1:$U$1591,6,FALSE)),"",IF(ISERROR(VLOOKUP(TRIM(B733),ALL!$B$1:$U$1591,6,FALSE))," ", VLOOKUP(TRIM(B733),ALL!$B$1:$U$1591,6,FALSE)))</f>
        <v>0</v>
      </c>
      <c r="J733" s="52"/>
      <c r="K733" s="52"/>
      <c r="L733" s="52"/>
      <c r="M733" s="52"/>
      <c r="N733"/>
      <c r="O733"/>
      <c r="P733"/>
      <c r="Q733"/>
      <c r="R733"/>
      <c r="S733"/>
      <c r="AA733"/>
      <c r="AB733"/>
    </row>
    <row r="734" spans="1:45">
      <c r="A734" s="52"/>
      <c r="B734" s="395"/>
      <c r="C734" s="11"/>
      <c r="D734" s="85"/>
      <c r="E734" s="86"/>
      <c r="F734" s="52"/>
      <c r="G734" s="52"/>
      <c r="H734" s="52"/>
      <c r="I734" s="52"/>
      <c r="J734" s="52"/>
      <c r="K734" s="52"/>
      <c r="L734" s="52"/>
      <c r="M734" s="52"/>
      <c r="N734"/>
      <c r="O734"/>
      <c r="P734"/>
      <c r="Q734"/>
      <c r="R734"/>
      <c r="S734"/>
      <c r="AA734"/>
      <c r="AB734"/>
    </row>
    <row r="735" spans="1:45">
      <c r="A735" s="52" t="str">
        <f>IF(ISERROR(VLOOKUP(TRIM(B735),ALL!$B$1:$T$1591,3,FALSE)),"(unc)",VLOOKUP(TRIM(B735),ALL!$B$1:$T$1591,3,FALSE))</f>
        <v>FS ^</v>
      </c>
      <c r="B735" s="215" t="s">
        <v>6193</v>
      </c>
      <c r="C735" s="11" t="s">
        <v>4944</v>
      </c>
      <c r="D735" s="85">
        <f>VLOOKUP(TRIM(B735),BirthdateDraft!$B$1:$O$5859,2,FALSE)</f>
        <v>34313</v>
      </c>
      <c r="E735" s="86" t="str">
        <f>VLOOKUP(TRIM(B735),BirthdateDraft!$B$1:$O$9859,3,FALSE)</f>
        <v>17/4</v>
      </c>
      <c r="F735" s="52" t="str">
        <f>IF(ISERROR(VLOOKUP(TRIM(B735),ALL!$B$1:$T$1591,2,FALSE)),"",IF(ISERROR(VLOOKUP(TRIM(B735),ALL!$B$1:$T$1591,2,FALSE))," ",VLOOKUP(TRIM(B735),ALL!$B$1:$T$1591,2,FALSE)))</f>
        <v>CHN</v>
      </c>
      <c r="G735" s="52" t="str">
        <f>IF(ISBLANK(VLOOKUP(TRIM(B735),ALL!$B$1:$U$1591,4,FALSE)),"",IF(ISERROR(VLOOKUP(TRIM(B735),ALL!$B$1:$U$1591,4,FALSE))," ",VLOOKUP(TRIM(B735),ALL!$B$1:$U$1591,4,FALSE)))</f>
        <v>6-4</v>
      </c>
      <c r="H735" s="52" t="str">
        <f>IF(ISBLANK(VLOOKUP(TRIM(B735),ALL!$B$1:$U$1591,5,FALSE)),"",IF(ISERROR(VLOOKUP(TRIM(B735),ALL!$B$1:$U$1591,5,FALSE))," ",VLOOKUP(TRIM(B735),ALL!$B$1:$U$1591,5,FALSE)))</f>
        <v/>
      </c>
      <c r="I735" s="52" t="str">
        <f>IF(ISBLANK(VLOOKUP(TRIM(B735),ALL!$B$1:$U$1591,6,FALSE)),"",IF(ISERROR(VLOOKUP(TRIM(B735),ALL!$B$1:$U$1591,6,FALSE))," ", VLOOKUP(TRIM(B735),ALL!$B$1:$U$1591,6,FALSE)))</f>
        <v/>
      </c>
      <c r="J735" s="52" t="str">
        <f>IF(ISBLANK(VLOOKUP(TRIM(B735),ALL!$B$1:$U$1591,7,FALSE)),"",IF(ISERROR(VLOOKUP(TRIM(B735),ALL!$B$1:$U$1591,7,FALSE))," ",VLOOKUP(TRIM(B735),ALL!$B$1:$U$1591,7,FALSE)))</f>
        <v/>
      </c>
      <c r="K735" s="52" t="str">
        <f>IF(ISBLANK(VLOOKUP(TRIM(B735),ALL!$B$1:$U$1591,8,FALSE)),"",IF(ISERROR(VLOOKUP(TRIM(B735),ALL!$B$1:$U$1591,8,FALSE))," ",VLOOKUP(TRIM(B735),ALL!$B$1:$U$1591,8,FALSE)))</f>
        <v/>
      </c>
      <c r="L735" s="52" t="str">
        <f>IF(ISBLANK(VLOOKUP(TRIM(B735),ALL!$B$1:$U$1591,9,FALSE)),"",IF(ISERROR(VLOOKUP(TRIM(B735),ALL!$B$1:$U$1591,9,FALSE))," ",VLOOKUP(TRIM(B735),ALL!$B$1:$U$1591,9,FALSE)))</f>
        <v/>
      </c>
      <c r="M735" s="52" t="str">
        <f>IF(ISBLANK(VLOOKUP(TRIM(B735),ALL!$B$1:$U$1591,10,FALSE)),"",IF(ISERROR(VLOOKUP(TRIM(B735),ALL!$B$1:$U$1591,10,FALSE))," ",VLOOKUP(TRIM(B735),ALL!$B$1:$U$1591,10,FALSE)))</f>
        <v/>
      </c>
      <c r="N735"/>
      <c r="O735"/>
      <c r="P735"/>
      <c r="Q735"/>
      <c r="R735"/>
      <c r="S735"/>
      <c r="AA735"/>
      <c r="AB735"/>
    </row>
    <row r="736" spans="1:45">
      <c r="A736" s="52" t="str">
        <f>IF(ISERROR(VLOOKUP(TRIM(B736),ALL!$B$1:$T$1591,3,FALSE)),"(unc)",VLOOKUP(TRIM(B736),ALL!$B$1:$T$1591,3,FALSE))</f>
        <v>RCB ^</v>
      </c>
      <c r="B736" s="215" t="s">
        <v>346</v>
      </c>
      <c r="C736" s="11" t="s">
        <v>4944</v>
      </c>
      <c r="D736" s="85">
        <f>VLOOKUP(TRIM(B736),BirthdateDraft!$B$1:$O$5859,2,FALSE)</f>
        <v>32760</v>
      </c>
      <c r="E736" s="86" t="str">
        <f>VLOOKUP(TRIM(B736),BirthdateDraft!$B$1:$O$9859,3,FALSE)</f>
        <v>12/2</v>
      </c>
      <c r="F736" s="52" t="str">
        <f>IF(ISERROR(VLOOKUP(TRIM(B736),ALL!$B$1:$T$1591,2,FALSE)),"",IF(ISERROR(VLOOKUP(TRIM(B736),ALL!$B$1:$T$1591,2,FALSE))," ",VLOOKUP(TRIM(B736),ALL!$B$1:$T$1591,2,FALSE)))</f>
        <v>LAA</v>
      </c>
      <c r="G736" s="52" t="str">
        <f>IF(ISBLANK(VLOOKUP(TRIM(B736),ALL!$B$1:$U$1591,4,FALSE)),"",IF(ISERROR(VLOOKUP(TRIM(B736),ALL!$B$1:$U$1591,4,FALSE))," ",VLOOKUP(TRIM(B736),ALL!$B$1:$U$1591,4,FALSE)))</f>
        <v>6</v>
      </c>
      <c r="H736" s="52" t="str">
        <f>IF(ISBLANK(VLOOKUP(TRIM(B736),ALL!$B$1:$U$1591,5,FALSE)),"",IF(ISERROR(VLOOKUP(TRIM(B736),ALL!$B$1:$U$1591,5,FALSE))," ",VLOOKUP(TRIM(B736),ALL!$B$1:$U$1591,5,FALSE)))</f>
        <v/>
      </c>
      <c r="I736" s="52" t="str">
        <f>IF(ISBLANK(VLOOKUP(TRIM(B736),ALL!$B$1:$U$1591,6,FALSE)),"",IF(ISERROR(VLOOKUP(TRIM(B736),ALL!$B$1:$U$1591,6,FALSE))," ", VLOOKUP(TRIM(B736),ALL!$B$1:$U$1591,6,FALSE)))</f>
        <v/>
      </c>
      <c r="J736" s="52" t="str">
        <f>IF(ISBLANK(VLOOKUP(TRIM(B736),ALL!$B$1:$U$1591,7,FALSE)),"",IF(ISERROR(VLOOKUP(TRIM(B736),ALL!$B$1:$U$1591,7,FALSE))," ",VLOOKUP(TRIM(B736),ALL!$B$1:$U$1591,7,FALSE)))</f>
        <v/>
      </c>
      <c r="K736" s="52" t="str">
        <f>IF(ISBLANK(VLOOKUP(TRIM(B736),ALL!$B$1:$U$1591,8,FALSE)),"",IF(ISERROR(VLOOKUP(TRIM(B736),ALL!$B$1:$U$1591,8,FALSE))," ",VLOOKUP(TRIM(B736),ALL!$B$1:$U$1591,8,FALSE)))</f>
        <v/>
      </c>
      <c r="L736" s="52" t="str">
        <f>IF(ISBLANK(VLOOKUP(TRIM(B736),ALL!$B$1:$U$1591,9,FALSE)),"",IF(ISERROR(VLOOKUP(TRIM(B736),ALL!$B$1:$U$1591,9,FALSE))," ",VLOOKUP(TRIM(B736),ALL!$B$1:$U$1591,9,FALSE)))</f>
        <v/>
      </c>
      <c r="M736" s="52" t="str">
        <f>IF(ISBLANK(VLOOKUP(TRIM(B736),ALL!$B$1:$U$1591,10,FALSE)),"",IF(ISERROR(VLOOKUP(TRIM(B736),ALL!$B$1:$U$1591,10,FALSE))," ",VLOOKUP(TRIM(B736),ALL!$B$1:$U$1591,10,FALSE)))</f>
        <v/>
      </c>
      <c r="N736">
        <f>23+3+5.5</f>
        <v>31.5</v>
      </c>
      <c r="O736"/>
      <c r="P736"/>
      <c r="Q736"/>
      <c r="R736"/>
      <c r="S736"/>
      <c r="AA736"/>
      <c r="AB736"/>
    </row>
    <row r="737" spans="1:256">
      <c r="A737" s="52" t="str">
        <f>IF(ISERROR(VLOOKUP(TRIM(B737),ALL!$B$1:$T$1591,3,FALSE)),"(unc)",VLOOKUP(TRIM(B737),ALL!$B$1:$T$1591,3,FALSE))</f>
        <v>LCB ^</v>
      </c>
      <c r="B737" s="215" t="s">
        <v>4147</v>
      </c>
      <c r="C737" s="11" t="s">
        <v>4944</v>
      </c>
      <c r="D737" s="85">
        <f>VLOOKUP(TRIM(B737),BirthdateDraft!$B$1:$O$5859,2,FALSE)</f>
        <v>33239</v>
      </c>
      <c r="E737" s="86" t="str">
        <f>VLOOKUP(TRIM(B737),BirthdateDraft!$B$1:$O$9859,3,FALSE)</f>
        <v>13/2</v>
      </c>
      <c r="F737" s="52" t="str">
        <f>IF(ISERROR(VLOOKUP(TRIM(B737),ALL!$B$1:$T$1591,2,FALSE)),"",IF(ISERROR(VLOOKUP(TRIM(B737),ALL!$B$1:$T$1591,2,FALSE))," ",VLOOKUP(TRIM(B737),ALL!$B$1:$T$1591,2,FALSE)))</f>
        <v>DEN</v>
      </c>
      <c r="G737" s="52" t="str">
        <f>IF(ISBLANK(VLOOKUP(TRIM(B737),ALL!$B$1:$U$1591,4,FALSE)),"",IF(ISERROR(VLOOKUP(TRIM(B737),ALL!$B$1:$U$1591,4,FALSE))," ",VLOOKUP(TRIM(B737),ALL!$B$1:$U$1591,4,FALSE)))</f>
        <v>5</v>
      </c>
      <c r="H737" s="52" t="str">
        <f>IF(ISBLANK(VLOOKUP(TRIM(B737),ALL!$B$1:$U$1591,5,FALSE)),"",IF(ISERROR(VLOOKUP(TRIM(B737),ALL!$B$1:$U$1591,5,FALSE))," ",VLOOKUP(TRIM(B737),ALL!$B$1:$U$1591,5,FALSE)))</f>
        <v/>
      </c>
      <c r="I737" s="52" t="str">
        <f>IF(ISBLANK(VLOOKUP(TRIM(B737),ALL!$B$1:$U$1591,6,FALSE)),"",IF(ISERROR(VLOOKUP(TRIM(B737),ALL!$B$1:$U$1591,6,FALSE))," ", VLOOKUP(TRIM(B737),ALL!$B$1:$U$1591,6,FALSE)))</f>
        <v/>
      </c>
      <c r="J737" s="52" t="str">
        <f>IF(ISBLANK(VLOOKUP(TRIM(B737),ALL!$B$1:$U$1591,7,FALSE)),"",IF(ISERROR(VLOOKUP(TRIM(B737),ALL!$B$1:$U$1591,7,FALSE))," ",VLOOKUP(TRIM(B737),ALL!$B$1:$U$1591,7,FALSE)))</f>
        <v/>
      </c>
      <c r="K737" s="52" t="str">
        <f>IF(ISBLANK(VLOOKUP(TRIM(B737),ALL!$B$1:$U$1591,8,FALSE)),"",IF(ISERROR(VLOOKUP(TRIM(B737),ALL!$B$1:$U$1591,8,FALSE))," ",VLOOKUP(TRIM(B737),ALL!$B$1:$U$1591,8,FALSE)))</f>
        <v/>
      </c>
      <c r="L737" s="52" t="str">
        <f>IF(ISBLANK(VLOOKUP(TRIM(B737),ALL!$B$1:$U$1591,9,FALSE)),"",IF(ISERROR(VLOOKUP(TRIM(B737),ALL!$B$1:$U$1591,9,FALSE))," ",VLOOKUP(TRIM(B737),ALL!$B$1:$U$1591,9,FALSE)))</f>
        <v/>
      </c>
      <c r="M737" s="52" t="str">
        <f>IF(ISBLANK(VLOOKUP(TRIM(B737),ALL!$B$1:$U$1591,10,FALSE)),"",IF(ISERROR(VLOOKUP(TRIM(B737),ALL!$B$1:$U$1591,10,FALSE))," ",VLOOKUP(TRIM(B737),ALL!$B$1:$U$1591,10,FALSE)))</f>
        <v/>
      </c>
      <c r="N737"/>
      <c r="O737"/>
      <c r="P737"/>
      <c r="Q737"/>
      <c r="R737"/>
      <c r="S737"/>
      <c r="AA737"/>
      <c r="AB737"/>
    </row>
    <row r="738" spans="1:256">
      <c r="A738" s="52" t="str">
        <f>IF(ISERROR(VLOOKUP(TRIM(B738),ALL!$B$1:$T$1591,3,FALSE)),"(unc)",VLOOKUP(TRIM(B738),ALL!$B$1:$T$1591,3,FALSE))</f>
        <v>FS ^</v>
      </c>
      <c r="B738" s="215" t="s">
        <v>5129</v>
      </c>
      <c r="C738" s="11" t="s">
        <v>4944</v>
      </c>
      <c r="D738" s="85">
        <f>VLOOKUP(TRIM(B738),BirthdateDraft!$B$1:$O$5859,2,FALSE)</f>
        <v>33845</v>
      </c>
      <c r="E738" s="86" t="str">
        <f>VLOOKUP(TRIM(B738),BirthdateDraft!$B$1:$O$9859,3,FALSE)</f>
        <v>15/1 (30)</v>
      </c>
      <c r="F738" s="52" t="str">
        <f>IF(ISERROR(VLOOKUP(TRIM(B738),ALL!$B$1:$T$1591,2,FALSE)),"",IF(ISERROR(VLOOKUP(TRIM(B738),ALL!$B$1:$T$1591,2,FALSE))," ",VLOOKUP(TRIM(B738),ALL!$B$1:$T$1591,2,FALSE)))</f>
        <v>CLA</v>
      </c>
      <c r="G738" s="52" t="str">
        <f>IF(ISBLANK(VLOOKUP(TRIM(B738),ALL!$B$1:$U$1591,4,FALSE)),"",IF(ISERROR(VLOOKUP(TRIM(B738),ALL!$B$1:$U$1591,4,FALSE))," ",VLOOKUP(TRIM(B738),ALL!$B$1:$U$1591,4,FALSE)))</f>
        <v>5-4</v>
      </c>
      <c r="H738" s="52" t="str">
        <f>IF(ISBLANK(VLOOKUP(TRIM(B738),ALL!$B$1:$U$1591,5,FALSE)),"",IF(ISERROR(VLOOKUP(TRIM(B738),ALL!$B$1:$U$1591,5,FALSE))," ",VLOOKUP(TRIM(B738),ALL!$B$1:$U$1591,5,FALSE)))</f>
        <v/>
      </c>
      <c r="I738" s="52" t="str">
        <f>IF(ISBLANK(VLOOKUP(TRIM(B738),ALL!$B$1:$U$1591,6,FALSE)),"",IF(ISERROR(VLOOKUP(TRIM(B738),ALL!$B$1:$U$1591,6,FALSE))," ", VLOOKUP(TRIM(B738),ALL!$B$1:$U$1591,6,FALSE)))</f>
        <v/>
      </c>
      <c r="J738" s="52" t="str">
        <f>IF(ISBLANK(VLOOKUP(TRIM(B738),ALL!$B$1:$U$1591,7,FALSE)),"",IF(ISERROR(VLOOKUP(TRIM(B738),ALL!$B$1:$U$1591,7,FALSE))," ",VLOOKUP(TRIM(B738),ALL!$B$1:$U$1591,7,FALSE)))</f>
        <v/>
      </c>
      <c r="K738" s="52" t="str">
        <f>IF(ISBLANK(VLOOKUP(TRIM(B738),ALL!$B$1:$U$1591,8,FALSE)),"",IF(ISERROR(VLOOKUP(TRIM(B738),ALL!$B$1:$U$1591,8,FALSE))," ",VLOOKUP(TRIM(B738),ALL!$B$1:$U$1591,8,FALSE)))</f>
        <v/>
      </c>
      <c r="L738" s="52" t="str">
        <f>IF(ISBLANK(VLOOKUP(TRIM(B738),ALL!$B$1:$U$1591,9,FALSE)),"",IF(ISERROR(VLOOKUP(TRIM(B738),ALL!$B$1:$U$1591,9,FALSE))," ",VLOOKUP(TRIM(B738),ALL!$B$1:$U$1591,9,FALSE)))</f>
        <v/>
      </c>
      <c r="M738" s="52" t="str">
        <f>IF(ISBLANK(VLOOKUP(TRIM(B738),ALL!$B$1:$U$1591,10,FALSE)),"",IF(ISERROR(VLOOKUP(TRIM(B738),ALL!$B$1:$U$1591,10,FALSE))," ",VLOOKUP(TRIM(B738),ALL!$B$1:$U$1591,10,FALSE)))</f>
        <v/>
      </c>
      <c r="N738"/>
      <c r="O738"/>
      <c r="P738"/>
      <c r="Q738"/>
      <c r="R738"/>
      <c r="S738"/>
      <c r="AA738"/>
      <c r="AB738"/>
    </row>
    <row r="739" spans="1:256">
      <c r="A739" s="52" t="str">
        <f>IF(ISERROR(VLOOKUP(TRIM(B739),ALL!$B$1:$T$1591,3,FALSE)),"(unc)",VLOOKUP(TRIM(B739),ALL!$B$1:$T$1591,3,FALSE))</f>
        <v>CB ^</v>
      </c>
      <c r="B739" s="215" t="s">
        <v>4565</v>
      </c>
      <c r="C739" s="11" t="s">
        <v>4944</v>
      </c>
      <c r="D739" s="85">
        <f>VLOOKUP(TRIM(B739),BirthdateDraft!$B$1:$O$5859,2,FALSE)</f>
        <v>33431</v>
      </c>
      <c r="E739" s="86" t="str">
        <f>VLOOKUP(TRIM(B739),BirthdateDraft!$B$1:$O$9859,3,FALSE)</f>
        <v>14/FA</v>
      </c>
      <c r="F739" s="52" t="str">
        <f>IF(ISERROR(VLOOKUP(TRIM(B739),ALL!$B$1:$T$1591,2,FALSE)),"",IF(ISERROR(VLOOKUP(TRIM(B739),ALL!$B$1:$T$1591,2,FALSE))," ",VLOOKUP(TRIM(B739),ALL!$B$1:$T$1591,2,FALSE)))</f>
        <v>SFN</v>
      </c>
      <c r="G739" s="52" t="str">
        <f>IF(ISBLANK(VLOOKUP(TRIM(B739),ALL!$B$1:$U$1591,4,FALSE)),"",IF(ISERROR(VLOOKUP(TRIM(B739),ALL!$B$1:$U$1591,4,FALSE))," ",VLOOKUP(TRIM(B739),ALL!$B$1:$U$1591,4,FALSE)))</f>
        <v>5</v>
      </c>
      <c r="H739" s="52" t="str">
        <f>IF(ISBLANK(VLOOKUP(TRIM(B739),ALL!$B$1:$U$1591,5,FALSE)),"",IF(ISERROR(VLOOKUP(TRIM(B739),ALL!$B$1:$U$1591,5,FALSE))," ",VLOOKUP(TRIM(B739),ALL!$B$1:$U$1591,5,FALSE)))</f>
        <v/>
      </c>
      <c r="I739" s="52" t="str">
        <f>IF(ISBLANK(VLOOKUP(TRIM(B739),ALL!$B$1:$U$1591,6,FALSE)),"",IF(ISERROR(VLOOKUP(TRIM(B739),ALL!$B$1:$U$1591,6,FALSE))," ", VLOOKUP(TRIM(B739),ALL!$B$1:$U$1591,6,FALSE)))</f>
        <v/>
      </c>
      <c r="J739" s="52" t="str">
        <f>IF(ISBLANK(VLOOKUP(TRIM(B739),ALL!$B$1:$U$1591,7,FALSE)),"",IF(ISERROR(VLOOKUP(TRIM(B739),ALL!$B$1:$U$1591,7,FALSE))," ",VLOOKUP(TRIM(B739),ALL!$B$1:$U$1591,7,FALSE)))</f>
        <v/>
      </c>
      <c r="K739" s="52" t="str">
        <f>IF(ISBLANK(VLOOKUP(TRIM(B739),ALL!$B$1:$U$1591,8,FALSE)),"",IF(ISERROR(VLOOKUP(TRIM(B739),ALL!$B$1:$U$1591,8,FALSE))," ",VLOOKUP(TRIM(B739),ALL!$B$1:$U$1591,8,FALSE)))</f>
        <v/>
      </c>
      <c r="L739" s="52" t="str">
        <f>IF(ISBLANK(VLOOKUP(TRIM(B739),ALL!$B$1:$U$1591,9,FALSE)),"",IF(ISERROR(VLOOKUP(TRIM(B739),ALL!$B$1:$U$1591,9,FALSE))," ",VLOOKUP(TRIM(B739),ALL!$B$1:$U$1591,9,FALSE)))</f>
        <v/>
      </c>
      <c r="M739" s="52" t="str">
        <f>IF(ISBLANK(VLOOKUP(TRIM(B739),ALL!$B$1:$U$1591,10,FALSE)),"",IF(ISERROR(VLOOKUP(TRIM(B739),ALL!$B$1:$U$1591,10,FALSE))," ",VLOOKUP(TRIM(B739),ALL!$B$1:$U$1591,10,FALSE)))</f>
        <v/>
      </c>
      <c r="N739" s="40"/>
      <c r="O739" s="40"/>
      <c r="P739" s="40"/>
      <c r="Q739" s="40"/>
      <c r="R739" s="41"/>
      <c r="S739" s="42"/>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1"/>
      <c r="CH739" s="11"/>
      <c r="CI739" s="11"/>
      <c r="CJ739" s="11"/>
      <c r="CK739" s="11"/>
      <c r="CL739" s="11"/>
      <c r="CM739" s="11"/>
      <c r="CN739" s="11"/>
      <c r="CO739" s="11"/>
      <c r="CP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row>
    <row r="740" spans="1:256">
      <c r="A740" s="52" t="str">
        <f>IF(ISERROR(VLOOKUP(TRIM(B740),ALL!$B$1:$T$1591,3,FALSE)),"(unc)",VLOOKUP(TRIM(B740),ALL!$B$1:$T$1591,3,FALSE))</f>
        <v>DB ^</v>
      </c>
      <c r="B740" s="408" t="s">
        <v>7522</v>
      </c>
      <c r="C740" s="11" t="s">
        <v>4944</v>
      </c>
      <c r="D740" s="85">
        <f>VLOOKUP(TRIM(B740),BirthdateDraft!$B$1:$O$5859,2,FALSE)</f>
        <v>35478</v>
      </c>
      <c r="E740" s="86" t="str">
        <f>VLOOKUP(TRIM(B740),BirthdateDraft!$B$1:$O$9859,3,FALSE)</f>
        <v>19/6</v>
      </c>
      <c r="F740" s="52" t="str">
        <f>IF(ISERROR(VLOOKUP(TRIM(B740),ALL!$B$1:$T$1591,2,FALSE)),"",IF(ISERROR(VLOOKUP(TRIM(B740),ALL!$B$1:$T$1591,2,FALSE))," ",VLOOKUP(TRIM(B740),ALL!$B$1:$T$1591,2,FALSE)))</f>
        <v>KCA</v>
      </c>
      <c r="G740" s="52" t="str">
        <f>IF(ISBLANK(VLOOKUP(TRIM(B740),ALL!$B$1:$U$1591,4,FALSE)),"",IF(ISERROR(VLOOKUP(TRIM(B740),ALL!$B$1:$U$1591,4,FALSE))," ",VLOOKUP(TRIM(B740),ALL!$B$1:$U$1591,4,FALSE)))</f>
        <v>0-0</v>
      </c>
    </row>
    <row r="741" spans="1:256">
      <c r="A741" s="52" t="str">
        <f>IF(ISERROR(VLOOKUP(TRIM(B741),ALL!$B$1:$T$1591,3,FALSE)),"(unc)",VLOOKUP(TRIM(B741),ALL!$B$1:$T$1591,3,FALSE))</f>
        <v>DB ^</v>
      </c>
      <c r="B741" s="408" t="s">
        <v>7609</v>
      </c>
      <c r="C741" s="11" t="s">
        <v>4944</v>
      </c>
      <c r="D741" s="85">
        <f>VLOOKUP(TRIM(B741),BirthdateDraft!$B$1:$O$5859,2,FALSE)</f>
        <v>35203</v>
      </c>
      <c r="E741" s="86" t="str">
        <f>VLOOKUP(TRIM(B741),BirthdateDraft!$B$1:$O$9859,3,FALSE)</f>
        <v>19/3</v>
      </c>
      <c r="F741" s="52" t="str">
        <f>IF(ISERROR(VLOOKUP(TRIM(B741),ALL!$B$1:$T$1591,2,FALSE)),"",IF(ISERROR(VLOOKUP(TRIM(B741),ALL!$B$1:$T$1591,2,FALSE))," ",VLOOKUP(TRIM(B741),ALL!$B$1:$T$1591,2,FALSE)))</f>
        <v>TBN</v>
      </c>
      <c r="G741" s="52" t="str">
        <f>IF(ISBLANK(VLOOKUP(TRIM(B741),ALL!$B$1:$U$1591,4,FALSE)),"",IF(ISERROR(VLOOKUP(TRIM(B741),ALL!$B$1:$U$1591,4,FALSE))," ",VLOOKUP(TRIM(B741),ALL!$B$1:$U$1591,4,FALSE)))</f>
        <v>0-0</v>
      </c>
      <c r="H741" s="52"/>
      <c r="I741" s="52"/>
      <c r="J741" s="52"/>
      <c r="K741" s="52"/>
      <c r="L741" s="52"/>
      <c r="M741" s="52"/>
      <c r="N741"/>
      <c r="O741"/>
      <c r="P741"/>
      <c r="Q741"/>
      <c r="R741"/>
      <c r="S741"/>
      <c r="AA741"/>
      <c r="AB741"/>
    </row>
    <row r="742" spans="1:256">
      <c r="A742" s="52" t="str">
        <f>IF(ISERROR(VLOOKUP(TRIM(B742),ALL!$B$1:$T$1591,3,FALSE)),"(unc)",VLOOKUP(TRIM(B742),ALL!$B$1:$T$1591,3,FALSE))</f>
        <v>DB ^</v>
      </c>
      <c r="B742" s="408" t="s">
        <v>8403</v>
      </c>
      <c r="C742" s="11" t="s">
        <v>4944</v>
      </c>
      <c r="D742" s="85">
        <f>VLOOKUP(TRIM(B742),BirthdateDraft!$B$1:$O$5859,2,FALSE)</f>
        <v>35053</v>
      </c>
      <c r="E742" s="86" t="str">
        <f>VLOOKUP(TRIM(B742),BirthdateDraft!$B$1:$O$9859,3,FALSE)</f>
        <v>19/4</v>
      </c>
      <c r="F742" s="52" t="str">
        <f>IF(ISERROR(VLOOKUP(TRIM(B742),ALL!$B$1:$T$1591,2,FALSE)),"",IF(ISERROR(VLOOKUP(TRIM(B742),ALL!$B$1:$T$1591,2,FALSE))," ",VLOOKUP(TRIM(B742),ALL!$B$1:$T$1591,2,FALSE)))</f>
        <v>OAA</v>
      </c>
      <c r="G742" s="52" t="str">
        <f>IF(ISBLANK(VLOOKUP(TRIM(B742),ALL!$B$1:$U$1591,4,FALSE)),"",IF(ISERROR(VLOOKUP(TRIM(B742),ALL!$B$1:$U$1591,4,FALSE))," ",VLOOKUP(TRIM(B742),ALL!$B$1:$U$1591,4,FALSE)))</f>
        <v>0-0</v>
      </c>
      <c r="H742" s="52"/>
      <c r="I742" s="52"/>
      <c r="J742" s="52"/>
      <c r="K742" s="52"/>
      <c r="L742" s="52"/>
      <c r="M742" s="52"/>
      <c r="N742"/>
      <c r="O742"/>
      <c r="P742"/>
      <c r="Q742"/>
      <c r="R742"/>
      <c r="S742"/>
      <c r="AA742"/>
      <c r="AB742"/>
    </row>
    <row r="743" spans="1:256">
      <c r="A743" s="52"/>
      <c r="B743" s="408"/>
      <c r="C743" s="11"/>
      <c r="D743" s="85"/>
      <c r="E743" s="86"/>
      <c r="F743" s="52"/>
      <c r="G743" s="52"/>
      <c r="H743" s="52"/>
      <c r="I743" s="52"/>
      <c r="J743" s="52"/>
      <c r="K743" s="52"/>
      <c r="L743" s="52"/>
      <c r="M743" s="52"/>
      <c r="N743"/>
      <c r="O743"/>
      <c r="P743"/>
      <c r="Q743"/>
      <c r="R743"/>
      <c r="S743"/>
      <c r="AA743"/>
      <c r="AB743"/>
    </row>
    <row r="744" spans="1:256" ht="15">
      <c r="A744" s="52" t="str">
        <f>IF(ISERROR(VLOOKUP(TRIM(B744),ALL!$B$1:$T$1591,3,FALSE)),"(unc)",VLOOKUP(TRIM(B744),ALL!$B$1:$T$1591,3,FALSE))</f>
        <v>Punt</v>
      </c>
      <c r="B744" s="440" t="s">
        <v>4072</v>
      </c>
      <c r="C744" s="11" t="s">
        <v>4944</v>
      </c>
      <c r="D744" s="85">
        <f>VLOOKUP(TRIM(B744),BirthdateDraft!$B$1:$O$5859,2,FALSE)</f>
        <v>32931</v>
      </c>
      <c r="E744" s="86" t="str">
        <f>VLOOKUP(TRIM(B744),BirthdateDraft!$B$1:$O$9859,3,FALSE)</f>
        <v>13/5</v>
      </c>
      <c r="F744" s="52" t="str">
        <f>IF(ISERROR(VLOOKUP(TRIM(B744),ALL!$B$1:$T$1591,2,FALSE)),"",IF(ISERROR(VLOOKUP(TRIM(B744),ALL!$B$1:$T$1591,2,FALSE))," ",VLOOKUP(TRIM(B744),ALL!$B$1:$T$1591,2,FALSE)))</f>
        <v>DEN</v>
      </c>
      <c r="G744" s="52"/>
      <c r="H744" s="52"/>
      <c r="I744" s="52"/>
      <c r="J744" s="52"/>
      <c r="K744" s="52"/>
      <c r="L744" s="52"/>
      <c r="M744" s="52"/>
      <c r="N744"/>
      <c r="O744"/>
      <c r="P744"/>
      <c r="Q744"/>
      <c r="R744"/>
      <c r="S744"/>
      <c r="AA744"/>
      <c r="AB744"/>
    </row>
    <row r="745" spans="1:256" ht="15">
      <c r="A745" s="52" t="str">
        <f>IF(ISERROR(VLOOKUP(TRIM(B745),ALL!$B$1:$T$1591,3,FALSE)),"(unc)",VLOOKUP(TRIM(B745),ALL!$B$1:$T$1591,3,FALSE))</f>
        <v>PK</v>
      </c>
      <c r="B745" s="440" t="s">
        <v>7804</v>
      </c>
      <c r="C745" s="11" t="s">
        <v>4944</v>
      </c>
      <c r="D745" s="85">
        <f>VLOOKUP(TRIM(B745),BirthdateDraft!$B$1:$O$5859,2,FALSE)</f>
        <v>34549</v>
      </c>
      <c r="E745" s="86" t="str">
        <f>VLOOKUP(TRIM(B745),BirthdateDraft!$B$1:$O$9859,3,FALSE)</f>
        <v>17/FA</v>
      </c>
      <c r="F745" s="52" t="str">
        <f>IF(ISERROR(VLOOKUP(TRIM(B745),ALL!$B$1:$T$1591,2,FALSE)),"",IF(ISERROR(VLOOKUP(TRIM(B745),ALL!$B$1:$T$1591,2,FALSE))," ",VLOOKUP(TRIM(B745),ALL!$B$1:$T$1591,2,FALSE)))</f>
        <v>ATN</v>
      </c>
      <c r="G745" s="52"/>
      <c r="H745" s="52"/>
      <c r="I745" s="52"/>
      <c r="J745" s="52"/>
      <c r="K745" s="52"/>
      <c r="L745" s="52"/>
      <c r="M745" s="52"/>
      <c r="N745"/>
      <c r="O745"/>
      <c r="P745"/>
      <c r="Q745"/>
      <c r="R745"/>
      <c r="S745"/>
      <c r="AA745"/>
      <c r="AB745"/>
    </row>
    <row r="747" spans="1:256">
      <c r="P747"/>
      <c r="S747"/>
      <c r="T747" s="2"/>
      <c r="U747" s="2"/>
      <c r="W747" s="2"/>
      <c r="X747" s="2"/>
      <c r="AA747" s="2"/>
      <c r="AB747"/>
      <c r="AF747" s="3"/>
      <c r="AG747" s="3"/>
    </row>
    <row r="748" spans="1:256" ht="15.75">
      <c r="A748" s="454" t="s">
        <v>8500</v>
      </c>
      <c r="B748" s="454"/>
      <c r="C748" s="454"/>
      <c r="D748" s="454"/>
      <c r="E748" s="454"/>
      <c r="F748" s="454"/>
      <c r="G748" s="454"/>
      <c r="H748" s="454"/>
      <c r="I748" s="454"/>
      <c r="J748" s="454"/>
      <c r="K748" s="454"/>
      <c r="L748" s="454"/>
      <c r="M748" s="456"/>
      <c r="P748"/>
      <c r="S748"/>
      <c r="T748" s="2"/>
      <c r="U748" s="2"/>
      <c r="W748" s="2"/>
      <c r="X748" s="2"/>
      <c r="AA748" s="2"/>
      <c r="AB748"/>
      <c r="AF748" s="3"/>
      <c r="AG748" s="3"/>
    </row>
    <row r="749" spans="1:256" ht="18">
      <c r="A749" s="454" t="s">
        <v>8463</v>
      </c>
      <c r="B749" s="454"/>
      <c r="C749" s="454"/>
      <c r="D749" s="454"/>
      <c r="E749" s="454"/>
      <c r="F749" s="454"/>
      <c r="G749" s="454"/>
      <c r="H749" s="454"/>
      <c r="I749" s="454"/>
      <c r="J749" s="454"/>
      <c r="K749" s="454"/>
      <c r="L749" s="454"/>
      <c r="M749" s="455"/>
      <c r="N749"/>
      <c r="O749"/>
      <c r="P749" s="4"/>
      <c r="Q749"/>
      <c r="R749"/>
      <c r="S749"/>
      <c r="X749" s="2"/>
      <c r="AA749"/>
      <c r="AB749"/>
    </row>
    <row r="750" spans="1:256">
      <c r="P750"/>
      <c r="S750"/>
      <c r="T750" s="2"/>
      <c r="U750" s="2"/>
      <c r="W750" s="2"/>
      <c r="X750" s="2"/>
      <c r="AA750" s="2"/>
      <c r="AB750"/>
      <c r="AF750" s="3"/>
      <c r="AG750" s="3"/>
    </row>
    <row r="751" spans="1:256" ht="20.25">
      <c r="A751" s="46" t="s">
        <v>7986</v>
      </c>
      <c r="H751" s="38">
        <f>COUNTA(B752:B818)</f>
        <v>54</v>
      </c>
      <c r="I751" s="38"/>
      <c r="N751"/>
      <c r="O751"/>
      <c r="P751"/>
      <c r="Q751"/>
      <c r="R751"/>
      <c r="S751"/>
      <c r="X751" s="2"/>
      <c r="AA751"/>
      <c r="AB751"/>
    </row>
    <row r="752" spans="1:256" ht="12" customHeight="1">
      <c r="N752" s="6"/>
      <c r="O752" s="6"/>
      <c r="S752" s="3"/>
      <c r="T752" s="7"/>
      <c r="AA752"/>
      <c r="AB752"/>
    </row>
    <row r="753" spans="1:28">
      <c r="A753" s="52" t="str">
        <f>IF(ISERROR(VLOOKUP(TRIM(B753),ALL!$B$1:$T$1591,3,FALSE)),"(unc)",VLOOKUP(TRIM(B753),ALL!$B$1:$T$1591,3,FALSE))</f>
        <v>QB</v>
      </c>
      <c r="B753" s="215" t="s">
        <v>2255</v>
      </c>
      <c r="C753" s="11" t="s">
        <v>7851</v>
      </c>
      <c r="D753" s="85">
        <f>VLOOKUP(TRIM(B753),BirthdateDraft!$B$1:$O$5859,2,FALSE)</f>
        <v>30652</v>
      </c>
      <c r="E753" s="86" t="str">
        <f>VLOOKUP(TRIM(B753),BirthdateDraft!$B$1:$O$9859,3,FALSE)</f>
        <v>05/1 (24)</v>
      </c>
      <c r="F753" s="52" t="str">
        <f>IF(ISERROR(VLOOKUP(TRIM(B753),ALL!$B$1:$T$1591,2,FALSE)),"",IF(ISERROR(VLOOKUP(TRIM(B753),ALL!$B$1:$T$1591,2,FALSE))," ",VLOOKUP(TRIM(B753),ALL!$B$1:$T$1591,2,FALSE)))</f>
        <v>GBN</v>
      </c>
      <c r="G753" s="52" t="str">
        <f>IF(ISBLANK(VLOOKUP(TRIM(B753),ALL!$B$1:$U$1591,4,FALSE)),"",IF(ISERROR(VLOOKUP(TRIM(B753),ALL!$B$1:$U$1591,4,FALSE))," ",VLOOKUP(TRIM(B753),ALL!$B$1:$U$1591,4,FALSE)))</f>
        <v/>
      </c>
      <c r="H753" s="52" t="str">
        <f>IF(ISBLANK(VLOOKUP(TRIM(B753),ALL!$B$1:$U$1591,5,FALSE)),"",IF(ISERROR(VLOOKUP(TRIM(B753),ALL!$B$1:$U$1591,5,FALSE))," ",VLOOKUP(TRIM(B753),ALL!$B$1:$U$1591,5,FALSE)))</f>
        <v/>
      </c>
      <c r="I753" s="52" t="str">
        <f>IF(ISBLANK(VLOOKUP(TRIM(B753),ALL!$B$1:$U$1591,6,FALSE)),"",IF(ISERROR(VLOOKUP(TRIM(B753),ALL!$B$1:$U$1591,6,FALSE))," ", VLOOKUP(TRIM(B753),ALL!$B$1:$U$1591,6,FALSE)))</f>
        <v/>
      </c>
      <c r="J753" s="52" t="str">
        <f>IF(ISBLANK(VLOOKUP(TRIM(B753),ALL!$B$1:$U$1591,7,FALSE)),"",IF(ISERROR(VLOOKUP(TRIM(B753),ALL!$B$1:$U$1591,7,FALSE))," ",VLOOKUP(TRIM(B753),ALL!$B$1:$U$1591,7,FALSE)))</f>
        <v/>
      </c>
      <c r="K753" s="52" t="str">
        <f>IF(ISBLANK(VLOOKUP(TRIM(B753),ALL!$B$1:$U$1591,8,FALSE)),"",IF(ISERROR(VLOOKUP(TRIM(B753),ALL!$B$1:$U$1591,8,FALSE))," ",VLOOKUP(TRIM(B753),ALL!$B$1:$U$1591,8,FALSE)))</f>
        <v/>
      </c>
      <c r="L753" s="52" t="str">
        <f>IF(ISBLANK(VLOOKUP(TRIM(B753),ALL!$B$1:$U$1591,9,FALSE)),"",IF(ISERROR(VLOOKUP(TRIM(B753),ALL!$B$1:$U$1591,9,FALSE))," ",VLOOKUP(TRIM(B753),ALL!$B$1:$U$1591,9,FALSE)))</f>
        <v/>
      </c>
      <c r="M753" s="52" t="str">
        <f>IF(ISBLANK(VLOOKUP(TRIM(B753),ALL!$B$1:$U$1591,10,FALSE)),"",IF(ISERROR(VLOOKUP(TRIM(B753),ALL!$B$1:$U$1591,10,FALSE))," ",VLOOKUP(TRIM(B753),ALL!$B$1:$U$1591,10,FALSE)))</f>
        <v/>
      </c>
      <c r="N753"/>
      <c r="O753"/>
      <c r="P753"/>
      <c r="Q753"/>
      <c r="R753"/>
      <c r="S753"/>
      <c r="AA753"/>
      <c r="AB753"/>
    </row>
    <row r="754" spans="1:28">
      <c r="A754" s="52" t="str">
        <f>IF(ISERROR(VLOOKUP(TRIM(B754),ALL!$B$1:$T$1591,3,FALSE)),"(unc)",VLOOKUP(TRIM(B754),ALL!$B$1:$T$1591,3,FALSE))</f>
        <v>QB</v>
      </c>
      <c r="B754" s="215" t="s">
        <v>6861</v>
      </c>
      <c r="C754" s="11" t="s">
        <v>7851</v>
      </c>
      <c r="D754" s="85">
        <f>VLOOKUP(TRIM(B754),BirthdateDraft!$B$1:$O$5859,2,FALSE)</f>
        <v>34779</v>
      </c>
      <c r="E754" s="86" t="str">
        <f>VLOOKUP(TRIM(B754),BirthdateDraft!$B$1:$O$9859,3,FALSE)</f>
        <v>17/FA</v>
      </c>
      <c r="F754" s="52" t="str">
        <f>IF(ISERROR(VLOOKUP(TRIM(B754),ALL!$B$1:$T$1591,2,FALSE)),"",IF(ISERROR(VLOOKUP(TRIM(B754),ALL!$B$1:$T$1591,2,FALSE))," ",VLOOKUP(TRIM(B754),ALL!$B$1:$T$1591,2,FALSE)))</f>
        <v>SFN</v>
      </c>
      <c r="G754" s="52"/>
      <c r="H754" s="52"/>
      <c r="I754" s="52"/>
      <c r="J754" s="52"/>
      <c r="K754" s="52"/>
      <c r="L754" s="52" t="str">
        <f>IF(ISBLANK(VLOOKUP(TRIM(B754),ALL!$B$1:$U$1591,9,FALSE)),"",IF(ISERROR(VLOOKUP(TRIM(B754),ALL!$B$1:$U$1591,9,FALSE))," ",VLOOKUP(TRIM(B754),ALL!$B$1:$U$1591,9,FALSE)))</f>
        <v/>
      </c>
      <c r="M754" s="52" t="str">
        <f>IF(ISBLANK(VLOOKUP(TRIM(B754),ALL!$B$1:$U$1591,10,FALSE)),"",IF(ISERROR(VLOOKUP(TRIM(B754),ALL!$B$1:$U$1591,10,FALSE))," ",VLOOKUP(TRIM(B754),ALL!$B$1:$U$1591,10,FALSE)))</f>
        <v/>
      </c>
      <c r="N754"/>
      <c r="O754"/>
      <c r="P754"/>
      <c r="Q754"/>
      <c r="R754"/>
      <c r="S754"/>
      <c r="AA754"/>
      <c r="AB754"/>
    </row>
    <row r="755" spans="1:28" ht="15">
      <c r="A755" s="52" t="str">
        <f>IF(ISERROR(VLOOKUP(TRIM(B755),ALL!$B$1:$T$1591,3,FALSE)),"(unc)",VLOOKUP(TRIM(B755),ALL!$B$1:$T$1591,3,FALSE))</f>
        <v>QB</v>
      </c>
      <c r="B755" s="440" t="s">
        <v>7774</v>
      </c>
      <c r="C755" s="11" t="s">
        <v>7851</v>
      </c>
      <c r="D755" s="85">
        <f>VLOOKUP(TRIM(B755),BirthdateDraft!$B$1:$O$5859,2,FALSE)</f>
        <v>35167</v>
      </c>
      <c r="E755" s="86" t="str">
        <f>VLOOKUP(TRIM(B755),BirthdateDraft!$B$1:$O$9859,3,FALSE)</f>
        <v>19/FA</v>
      </c>
      <c r="F755" s="52" t="str">
        <f>IF(ISERROR(VLOOKUP(TRIM(B755),ALL!$B$1:$T$1591,2,FALSE)),"",IF(ISERROR(VLOOKUP(TRIM(B755),ALL!$B$1:$T$1591,2,FALSE))," ",VLOOKUP(TRIM(B755),ALL!$B$1:$T$1591,2,FALSE)))</f>
        <v>PIA</v>
      </c>
      <c r="G755" s="52"/>
      <c r="H755" s="52"/>
      <c r="I755" s="52"/>
      <c r="J755" s="52"/>
      <c r="K755" s="52"/>
      <c r="L755" s="52" t="str">
        <f>IF(ISBLANK(VLOOKUP(TRIM(B755),ALL!$B$1:$U$1591,9,FALSE)),"",IF(ISERROR(VLOOKUP(TRIM(B755),ALL!$B$1:$U$1591,9,FALSE))," ",VLOOKUP(TRIM(B755),ALL!$B$1:$U$1591,9,FALSE)))</f>
        <v/>
      </c>
      <c r="M755" s="52" t="str">
        <f>IF(ISBLANK(VLOOKUP(TRIM(B755),ALL!$B$1:$U$1591,10,FALSE)),"",IF(ISERROR(VLOOKUP(TRIM(B755),ALL!$B$1:$U$1591,10,FALSE))," ",VLOOKUP(TRIM(B755),ALL!$B$1:$U$1591,10,FALSE)))</f>
        <v/>
      </c>
      <c r="N755"/>
      <c r="O755"/>
      <c r="P755"/>
      <c r="Q755"/>
      <c r="R755"/>
      <c r="S755"/>
      <c r="AA755"/>
      <c r="AB755"/>
    </row>
    <row r="756" spans="1:28" ht="15">
      <c r="A756" s="52"/>
      <c r="B756" s="410"/>
      <c r="C756" s="11"/>
      <c r="D756" s="85"/>
      <c r="E756" s="86"/>
      <c r="F756" s="52"/>
      <c r="G756" s="52"/>
      <c r="H756" s="52"/>
      <c r="I756" s="52"/>
      <c r="J756" s="52"/>
      <c r="K756" s="52"/>
      <c r="L756" s="52"/>
      <c r="M756" s="52"/>
      <c r="N756"/>
      <c r="O756"/>
      <c r="P756"/>
      <c r="Q756"/>
      <c r="R756"/>
      <c r="S756"/>
      <c r="AA756"/>
      <c r="AB756"/>
    </row>
    <row r="757" spans="1:28">
      <c r="A757" s="52" t="s">
        <v>3518</v>
      </c>
      <c r="B757" s="215" t="s">
        <v>6884</v>
      </c>
      <c r="C757" s="11" t="s">
        <v>7851</v>
      </c>
      <c r="D757" s="85">
        <f>VLOOKUP(TRIM(B757),BirthdateDraft!$B$1:$O$5859,2,FALSE)</f>
        <v>34593</v>
      </c>
      <c r="E757" s="86" t="str">
        <f>VLOOKUP(TRIM(B757),BirthdateDraft!$B$1:$O$9859,3,FALSE)</f>
        <v>17/7</v>
      </c>
      <c r="F757" s="52" t="str">
        <f>IF(ISERROR(VLOOKUP(TRIM(B757),ALL!$B$1:$T$1591,2,FALSE)),"",IF(ISERROR(VLOOKUP(TRIM(B757),ALL!$B$1:$T$1591,2,FALSE))," ",VLOOKUP(TRIM(B757),ALL!$B$1:$T$1591,2,FALSE)))</f>
        <v>SEN</v>
      </c>
      <c r="G757" s="52" t="str">
        <f>IF(ISBLANK(VLOOKUP(TRIM(B757),ALL!$B$1:$U$1591,4,FALSE)),"",IF(ISERROR(VLOOKUP(TRIM(B757),ALL!$B$1:$U$1591,4,FALSE))," ",VLOOKUP(TRIM(B757),ALL!$B$1:$U$1591,4,FALSE)))</f>
        <v/>
      </c>
      <c r="H757" s="52" t="str">
        <f>IF(ISBLANK(VLOOKUP(TRIM(B757),ALL!$B$1:$U$1591,5,FALSE)),"",IF(ISERROR(VLOOKUP(TRIM(B757),ALL!$B$1:$U$1591,5,FALSE))," ",VLOOKUP(TRIM(B757),ALL!$B$1:$U$1591,5,FALSE)))</f>
        <v/>
      </c>
      <c r="I757" s="52" t="str">
        <f>IF(ISBLANK(VLOOKUP(TRIM(B757),ALL!$B$1:$U$1591,6,FALSE)),"",IF(ISERROR(VLOOKUP(TRIM(B757),ALL!$B$1:$U$1591,6,FALSE))," ", VLOOKUP(TRIM(B757),ALL!$B$1:$U$1591,6,FALSE)))</f>
        <v/>
      </c>
      <c r="J757" s="52" t="str">
        <f>IF(ISBLANK(VLOOKUP(TRIM(B757),ALL!$B$1:$U$1591,7,FALSE)),"",IF(ISERROR(VLOOKUP(TRIM(B757),ALL!$B$1:$U$1591,7,FALSE))," ",VLOOKUP(TRIM(B757),ALL!$B$1:$U$1591,7,FALSE)))</f>
        <v/>
      </c>
      <c r="K757" s="52">
        <f>IF(ISBLANK(VLOOKUP(TRIM(B757),ALL!$B$1:$U$1591,8,FALSE)),"",IF(ISERROR(VLOOKUP(TRIM(B757),ALL!$B$1:$U$1591,8,FALSE))," ",VLOOKUP(TRIM(B757),ALL!$B$1:$U$1591,8,FALSE)))</f>
        <v>0</v>
      </c>
      <c r="L757" s="52" t="str">
        <f>IF(ISBLANK(VLOOKUP(TRIM(B757),ALL!$B$1:$U$1591,9,FALSE)),"",IF(ISERROR(VLOOKUP(TRIM(B757),ALL!$B$1:$U$1591,9,FALSE))," ",VLOOKUP(TRIM(B757),ALL!$B$1:$U$1591,9,FALSE)))</f>
        <v/>
      </c>
      <c r="M757" s="52">
        <f>IF(ISBLANK(VLOOKUP(TRIM(B757),ALL!$B$1:$U$1591,10,FALSE)),"",IF(ISERROR(VLOOKUP(TRIM(B757),ALL!$B$1:$U$1591,10,FALSE))," ",VLOOKUP(TRIM(B757),ALL!$B$1:$U$1591,10,FALSE)))</f>
        <v>2</v>
      </c>
      <c r="N757"/>
      <c r="O757"/>
      <c r="P757"/>
      <c r="Q757"/>
      <c r="R757"/>
      <c r="S757"/>
      <c r="AA757"/>
      <c r="AB757"/>
    </row>
    <row r="758" spans="1:28">
      <c r="A758" s="52" t="str">
        <f>IF(ISERROR(VLOOKUP(TRIM(B758),ALL!$B$1:$T$1591,3,FALSE)),"(unc)",VLOOKUP(TRIM(B758),ALL!$B$1:$T$1591,3,FALSE))</f>
        <v>HB</v>
      </c>
      <c r="B758" s="215" t="s">
        <v>5301</v>
      </c>
      <c r="C758" s="11" t="s">
        <v>7851</v>
      </c>
      <c r="D758" s="85">
        <f>VLOOKUP(TRIM(B758),BirthdateDraft!$B$1:$O$5859,2,FALSE)</f>
        <v>34235</v>
      </c>
      <c r="E758" s="86" t="str">
        <f>VLOOKUP(TRIM(B758),BirthdateDraft!$B$1:$O$9859,3,FALSE)</f>
        <v>15/3</v>
      </c>
      <c r="F758" s="52" t="str">
        <f>IF(ISERROR(VLOOKUP(TRIM(B758),ALL!$B$1:$T$1591,2,FALSE)),"",IF(ISERROR(VLOOKUP(TRIM(B758),ALL!$B$1:$T$1591,2,FALSE))," ",VLOOKUP(TRIM(B758),ALL!$B$1:$T$1591,2,FALSE)))</f>
        <v>HOA</v>
      </c>
      <c r="G758" s="52" t="str">
        <f>IF(ISBLANK(VLOOKUP(TRIM(B758),ALL!$B$1:$U$1591,4,FALSE)),"",IF(ISERROR(VLOOKUP(TRIM(B758),ALL!$B$1:$U$1591,4,FALSE))," ",VLOOKUP(TRIM(B758),ALL!$B$1:$U$1591,4,FALSE)))</f>
        <v/>
      </c>
      <c r="H758" s="52" t="str">
        <f>IF(ISBLANK(VLOOKUP(TRIM(B758),ALL!$B$1:$U$1591,5,FALSE)),"",IF(ISERROR(VLOOKUP(TRIM(B758),ALL!$B$1:$U$1591,5,FALSE))," ",VLOOKUP(TRIM(B758),ALL!$B$1:$U$1591,5,FALSE)))</f>
        <v/>
      </c>
      <c r="I758" s="52" t="str">
        <f>IF(ISBLANK(VLOOKUP(TRIM(B758),ALL!$B$1:$U$1591,6,FALSE)),"",IF(ISERROR(VLOOKUP(TRIM(B758),ALL!$B$1:$U$1591,6,FALSE))," ", VLOOKUP(TRIM(B758),ALL!$B$1:$U$1591,6,FALSE)))</f>
        <v/>
      </c>
      <c r="J758" s="52" t="str">
        <f>IF(ISBLANK(VLOOKUP(TRIM(B758),ALL!$B$1:$U$1591,7,FALSE)),"",IF(ISERROR(VLOOKUP(TRIM(B758),ALL!$B$1:$U$1591,7,FALSE))," ",VLOOKUP(TRIM(B758),ALL!$B$1:$U$1591,7,FALSE)))</f>
        <v/>
      </c>
      <c r="K758" s="52">
        <f>IF(ISBLANK(VLOOKUP(TRIM(B758),ALL!$B$1:$U$1591,8,FALSE)),"",IF(ISERROR(VLOOKUP(TRIM(B758),ALL!$B$1:$U$1591,8,FALSE))," ",VLOOKUP(TRIM(B758),ALL!$B$1:$U$1591,8,FALSE)))</f>
        <v>0</v>
      </c>
      <c r="L758" s="52" t="str">
        <f>IF(ISBLANK(VLOOKUP(TRIM(B758),ALL!$B$1:$U$1591,9,FALSE)),"",IF(ISERROR(VLOOKUP(TRIM(B758),ALL!$B$1:$U$1591,9,FALSE))," ",VLOOKUP(TRIM(B758),ALL!$B$1:$U$1591,9,FALSE)))</f>
        <v/>
      </c>
      <c r="M758" s="52">
        <f>IF(ISBLANK(VLOOKUP(TRIM(B758),ALL!$B$1:$U$1591,10,FALSE)),"",IF(ISERROR(VLOOKUP(TRIM(B758),ALL!$B$1:$U$1591,10,FALSE))," ",VLOOKUP(TRIM(B758),ALL!$B$1:$U$1591,10,FALSE)))</f>
        <v>2</v>
      </c>
      <c r="N758"/>
      <c r="O758"/>
      <c r="P758"/>
      <c r="Q758"/>
      <c r="R758"/>
      <c r="S758"/>
      <c r="AA758"/>
      <c r="AB758"/>
    </row>
    <row r="759" spans="1:28">
      <c r="A759" s="52" t="str">
        <f>IF(ISERROR(VLOOKUP(TRIM(B759),ALL!$B$1:$T$1591,3,FALSE)),"(unc)",VLOOKUP(TRIM(B759),ALL!$B$1:$T$1591,3,FALSE))</f>
        <v>HB KOR PR</v>
      </c>
      <c r="B759" s="215" t="s">
        <v>6887</v>
      </c>
      <c r="C759" s="11" t="s">
        <v>7851</v>
      </c>
      <c r="D759" s="85">
        <f>VLOOKUP(TRIM(B759),BirthdateDraft!$B$1:$O$5859,2,FALSE)</f>
        <v>34756</v>
      </c>
      <c r="E759" s="86" t="str">
        <f>VLOOKUP(TRIM(B759),BirthdateDraft!$B$1:$O$9859,3,FALSE)</f>
        <v>18/FA</v>
      </c>
      <c r="F759" s="52" t="str">
        <f>IF(ISERROR(VLOOKUP(TRIM(B759),ALL!$B$1:$T$1591,2,FALSE)),"",IF(ISERROR(VLOOKUP(TRIM(B759),ALL!$B$1:$T$1591,2,FALSE))," ",VLOOKUP(TRIM(B759),ALL!$B$1:$T$1591,2,FALSE)))</f>
        <v>CLA</v>
      </c>
      <c r="G759" s="52" t="str">
        <f>IF(ISBLANK(VLOOKUP(TRIM(B759),ALL!$B$1:$U$1591,4,FALSE)),"",IF(ISERROR(VLOOKUP(TRIM(B759),ALL!$B$1:$U$1591,4,FALSE))," ",VLOOKUP(TRIM(B759),ALL!$B$1:$U$1591,4,FALSE)))</f>
        <v/>
      </c>
      <c r="H759" s="52" t="str">
        <f>IF(ISBLANK(VLOOKUP(TRIM(B759),ALL!$B$1:$U$1591,5,FALSE)),"",IF(ISERROR(VLOOKUP(TRIM(B759),ALL!$B$1:$U$1591,5,FALSE))," ",VLOOKUP(TRIM(B759),ALL!$B$1:$U$1591,5,FALSE)))</f>
        <v/>
      </c>
      <c r="I759" s="52" t="str">
        <f>IF(ISBLANK(VLOOKUP(TRIM(B759),ALL!$B$1:$U$1591,6,FALSE)),"",IF(ISERROR(VLOOKUP(TRIM(B759),ALL!$B$1:$U$1591,6,FALSE))," ", VLOOKUP(TRIM(B759),ALL!$B$1:$U$1591,6,FALSE)))</f>
        <v/>
      </c>
      <c r="J759" s="52" t="str">
        <f>IF(ISBLANK(VLOOKUP(TRIM(B759),ALL!$B$1:$U$1591,7,FALSE)),"",IF(ISERROR(VLOOKUP(TRIM(B759),ALL!$B$1:$U$1591,7,FALSE))," ",VLOOKUP(TRIM(B759),ALL!$B$1:$U$1591,7,FALSE)))</f>
        <v/>
      </c>
      <c r="K759" s="52">
        <f>IF(ISBLANK(VLOOKUP(TRIM(B759),ALL!$B$1:$U$1591,8,FALSE)),"",IF(ISERROR(VLOOKUP(TRIM(B759),ALL!$B$1:$U$1591,8,FALSE))," ",VLOOKUP(TRIM(B759),ALL!$B$1:$U$1591,8,FALSE)))</f>
        <v>0</v>
      </c>
      <c r="L759" s="52" t="str">
        <f>IF(ISBLANK(VLOOKUP(TRIM(B759),ALL!$B$1:$U$1591,9,FALSE)),"",IF(ISERROR(VLOOKUP(TRIM(B759),ALL!$B$1:$U$1591,9,FALSE))," ",VLOOKUP(TRIM(B759),ALL!$B$1:$U$1591,9,FALSE)))</f>
        <v/>
      </c>
      <c r="M759" s="52">
        <f>IF(ISBLANK(VLOOKUP(TRIM(B759),ALL!$B$1:$U$1591,10,FALSE)),"",IF(ISERROR(VLOOKUP(TRIM(B759),ALL!$B$1:$U$1591,10,FALSE))," ",VLOOKUP(TRIM(B759),ALL!$B$1:$U$1591,10,FALSE)))</f>
        <v>0</v>
      </c>
      <c r="N759"/>
      <c r="O759"/>
      <c r="P759"/>
      <c r="Q759"/>
      <c r="R759"/>
      <c r="S759"/>
      <c r="AA759"/>
      <c r="AB759"/>
    </row>
    <row r="760" spans="1:28" ht="15">
      <c r="A760" s="52" t="str">
        <f>IF(ISERROR(VLOOKUP(TRIM(B760),ALL!$B$1:$T$1591,3,FALSE)),"(unc)",VLOOKUP(TRIM(B760),ALL!$B$1:$T$1591,3,FALSE))</f>
        <v>HB</v>
      </c>
      <c r="B760" s="407" t="s">
        <v>7753</v>
      </c>
      <c r="C760" s="11" t="s">
        <v>7851</v>
      </c>
      <c r="D760" s="85">
        <f>VLOOKUP(TRIM(B760),BirthdateDraft!$B$1:$O$5859,2,FALSE)</f>
        <v>35170</v>
      </c>
      <c r="E760" s="86" t="str">
        <f>VLOOKUP(TRIM(B760),BirthdateDraft!$B$1:$O$9859,3,FALSE)</f>
        <v>18/FA</v>
      </c>
      <c r="F760" s="52" t="str">
        <f>IF(ISERROR(VLOOKUP(TRIM(B760),ALL!$B$1:$T$1591,2,FALSE)),"",IF(ISERROR(VLOOKUP(TRIM(B760),ALL!$B$1:$T$1591,2,FALSE))," ",VLOOKUP(TRIM(B760),ALL!$B$1:$T$1591,2,FALSE)))</f>
        <v>KCA</v>
      </c>
      <c r="G760" s="52" t="str">
        <f>IF(ISBLANK(VLOOKUP(TRIM(B760),ALL!$B$1:$U$1591,4,FALSE)),"",IF(ISERROR(VLOOKUP(TRIM(B760),ALL!$B$1:$U$1591,4,FALSE))," ",VLOOKUP(TRIM(B760),ALL!$B$1:$U$1591,4,FALSE)))</f>
        <v/>
      </c>
      <c r="H760" s="52" t="str">
        <f>IF(ISBLANK(VLOOKUP(TRIM(B760),ALL!$B$1:$U$1591,5,FALSE)),"",IF(ISERROR(VLOOKUP(TRIM(B760),ALL!$B$1:$U$1591,5,FALSE))," ",VLOOKUP(TRIM(B760),ALL!$B$1:$U$1591,5,FALSE)))</f>
        <v/>
      </c>
      <c r="I760" s="52" t="str">
        <f>IF(ISBLANK(VLOOKUP(TRIM(B760),ALL!$B$1:$U$1591,6,FALSE)),"",IF(ISERROR(VLOOKUP(TRIM(B760),ALL!$B$1:$U$1591,6,FALSE))," ", VLOOKUP(TRIM(B760),ALL!$B$1:$U$1591,6,FALSE)))</f>
        <v/>
      </c>
      <c r="J760" s="52" t="str">
        <f>IF(ISBLANK(VLOOKUP(TRIM(B760),ALL!$B$1:$U$1591,7,FALSE)),"",IF(ISERROR(VLOOKUP(TRIM(B760),ALL!$B$1:$U$1591,7,FALSE))," ",VLOOKUP(TRIM(B760),ALL!$B$1:$U$1591,7,FALSE)))</f>
        <v/>
      </c>
      <c r="K760" s="52">
        <f>IF(ISBLANK(VLOOKUP(TRIM(B760),ALL!$B$1:$U$1591,8,FALSE)),"",IF(ISERROR(VLOOKUP(TRIM(B760),ALL!$B$1:$U$1591,8,FALSE))," ",VLOOKUP(TRIM(B760),ALL!$B$1:$U$1591,8,FALSE)))</f>
        <v>4</v>
      </c>
      <c r="L760" s="52" t="str">
        <f>IF(ISBLANK(VLOOKUP(TRIM(B760),ALL!$B$1:$U$1591,9,FALSE)),"",IF(ISERROR(VLOOKUP(TRIM(B760),ALL!$B$1:$U$1591,9,FALSE))," ",VLOOKUP(TRIM(B760),ALL!$B$1:$U$1591,9,FALSE)))</f>
        <v/>
      </c>
      <c r="M760" s="52">
        <f>IF(ISBLANK(VLOOKUP(TRIM(B760),ALL!$B$1:$U$1591,10,FALSE)),"",IF(ISERROR(VLOOKUP(TRIM(B760),ALL!$B$1:$U$1591,10,FALSE))," ",VLOOKUP(TRIM(B760),ALL!$B$1:$U$1591,10,FALSE)))</f>
        <v>2</v>
      </c>
      <c r="N760"/>
      <c r="O760"/>
      <c r="P760"/>
      <c r="Q760"/>
      <c r="R760"/>
      <c r="S760"/>
      <c r="AA760"/>
      <c r="AB760"/>
    </row>
    <row r="761" spans="1:28" ht="15">
      <c r="A761" s="52" t="str">
        <f>IF(ISERROR(VLOOKUP(TRIM(B761),ALL!$B$1:$T$1591,3,FALSE)),"(unc)",VLOOKUP(TRIM(B761),ALL!$B$1:$T$1591,3,FALSE))</f>
        <v>FB</v>
      </c>
      <c r="B761" s="407" t="s">
        <v>7761</v>
      </c>
      <c r="C761" s="11" t="s">
        <v>7851</v>
      </c>
      <c r="D761" s="85">
        <f>VLOOKUP(TRIM(B761),BirthdateDraft!$B$1:$O$5859,2,FALSE)</f>
        <v>35255</v>
      </c>
      <c r="E761" s="86" t="str">
        <f>VLOOKUP(TRIM(B761),BirthdateDraft!$B$1:$O$9859,3,FALSE)</f>
        <v>19/FA</v>
      </c>
      <c r="F761" s="52" t="str">
        <f>IF(ISERROR(VLOOKUP(TRIM(B761),ALL!$B$1:$T$1591,2,FALSE)),"",IF(ISERROR(VLOOKUP(TRIM(B761),ALL!$B$1:$T$1591,2,FALSE))," ",VLOOKUP(TRIM(B761),ALL!$B$1:$T$1591,2,FALSE)))</f>
        <v>OAA</v>
      </c>
      <c r="G761" s="52" t="str">
        <f>IF(ISBLANK(VLOOKUP(TRIM(B761),ALL!$B$1:$U$1591,4,FALSE)),"",IF(ISERROR(VLOOKUP(TRIM(B761),ALL!$B$1:$U$1591,4,FALSE))," ",VLOOKUP(TRIM(B761),ALL!$B$1:$U$1591,4,FALSE)))</f>
        <v/>
      </c>
      <c r="H761" s="52" t="str">
        <f>IF(ISBLANK(VLOOKUP(TRIM(B761),ALL!$B$1:$U$1591,5,FALSE)),"",IF(ISERROR(VLOOKUP(TRIM(B761),ALL!$B$1:$U$1591,5,FALSE))," ",VLOOKUP(TRIM(B761),ALL!$B$1:$U$1591,5,FALSE)))</f>
        <v/>
      </c>
      <c r="I761" s="52" t="str">
        <f>IF(ISBLANK(VLOOKUP(TRIM(B761),ALL!$B$1:$U$1591,6,FALSE)),"",IF(ISERROR(VLOOKUP(TRIM(B761),ALL!$B$1:$U$1591,6,FALSE))," ", VLOOKUP(TRIM(B761),ALL!$B$1:$U$1591,6,FALSE)))</f>
        <v/>
      </c>
      <c r="J761" s="52" t="str">
        <f>IF(ISBLANK(VLOOKUP(TRIM(B761),ALL!$B$1:$U$1591,7,FALSE)),"",IF(ISERROR(VLOOKUP(TRIM(B761),ALL!$B$1:$U$1591,7,FALSE))," ",VLOOKUP(TRIM(B761),ALL!$B$1:$U$1591,7,FALSE)))</f>
        <v/>
      </c>
      <c r="K761" s="52">
        <f>IF(ISBLANK(VLOOKUP(TRIM(B761),ALL!$B$1:$U$1591,8,FALSE)),"",IF(ISERROR(VLOOKUP(TRIM(B761),ALL!$B$1:$U$1591,8,FALSE))," ",VLOOKUP(TRIM(B761),ALL!$B$1:$U$1591,8,FALSE)))</f>
        <v>4</v>
      </c>
      <c r="L761" s="52" t="str">
        <f>IF(ISBLANK(VLOOKUP(TRIM(B761),ALL!$B$1:$U$1591,9,FALSE)),"",IF(ISERROR(VLOOKUP(TRIM(B761),ALL!$B$1:$U$1591,9,FALSE))," ",VLOOKUP(TRIM(B761),ALL!$B$1:$U$1591,9,FALSE)))</f>
        <v/>
      </c>
      <c r="M761" s="52">
        <f>IF(ISBLANK(VLOOKUP(TRIM(B761),ALL!$B$1:$U$1591,10,FALSE)),"",IF(ISERROR(VLOOKUP(TRIM(B761),ALL!$B$1:$U$1591,10,FALSE))," ",VLOOKUP(TRIM(B761),ALL!$B$1:$U$1591,10,FALSE)))</f>
        <v>4</v>
      </c>
      <c r="N761"/>
      <c r="O761"/>
      <c r="P761"/>
      <c r="Q761"/>
      <c r="R761"/>
      <c r="S761"/>
      <c r="AA761"/>
      <c r="AB761"/>
    </row>
    <row r="764" spans="1:28" ht="15">
      <c r="A764" s="52"/>
      <c r="B764" s="396"/>
      <c r="C764" s="11"/>
      <c r="D764" s="85"/>
      <c r="E764" s="86"/>
      <c r="F764" s="52"/>
      <c r="G764" s="52"/>
      <c r="H764" s="52"/>
      <c r="I764" s="52"/>
      <c r="J764" s="52"/>
      <c r="K764" s="52"/>
      <c r="L764" s="52"/>
      <c r="M764" s="52"/>
      <c r="N764"/>
      <c r="O764"/>
      <c r="P764"/>
      <c r="Q764"/>
      <c r="R764"/>
      <c r="S764"/>
      <c r="AA764"/>
      <c r="AB764"/>
    </row>
    <row r="765" spans="1:28">
      <c r="A765" s="52" t="str">
        <f>IF(ISERROR(VLOOKUP(TRIM(B765),ALL!$B$1:$T$1591,3,FALSE)),"(unc)",VLOOKUP(TRIM(B765),ALL!$B$1:$T$1591,3,FALSE))</f>
        <v>WR</v>
      </c>
      <c r="B765" s="215" t="s">
        <v>6913</v>
      </c>
      <c r="C765" s="11" t="s">
        <v>7851</v>
      </c>
      <c r="D765" s="85">
        <f>VLOOKUP(TRIM(B765),BirthdateDraft!$B$1:$O$5859,2,FALSE)</f>
        <v>35128</v>
      </c>
      <c r="E765" s="86" t="str">
        <f>VLOOKUP(TRIM(B765),BirthdateDraft!$B$1:$O$9859,3,FALSE)</f>
        <v>18/3</v>
      </c>
      <c r="F765" s="52" t="str">
        <f>IF(ISERROR(VLOOKUP(TRIM(B765),ALL!$B$1:$T$1591,2,FALSE)),"",IF(ISERROR(VLOOKUP(TRIM(B765),ALL!$B$1:$T$1591,2,FALSE))," ",VLOOKUP(TRIM(B765),ALL!$B$1:$T$1591,2,FALSE)))</f>
        <v>DAN</v>
      </c>
      <c r="G765" s="52"/>
      <c r="H765" s="52"/>
      <c r="I765" s="52"/>
      <c r="J765" s="52"/>
      <c r="K765" s="52"/>
      <c r="L765" s="52" t="str">
        <f>IF(ISBLANK(VLOOKUP(TRIM(B765),ALL!$B$1:$U$1591,9,FALSE)),"",IF(ISERROR(VLOOKUP(TRIM(B765),ALL!$B$1:$U$1591,9,FALSE))," ",VLOOKUP(TRIM(B765),ALL!$B$1:$U$1591,9,FALSE)))</f>
        <v/>
      </c>
      <c r="M765" s="52" t="str">
        <f>IF(ISBLANK(VLOOKUP(TRIM(B765),ALL!$B$1:$U$1591,10,FALSE)),"",IF(ISERROR(VLOOKUP(TRIM(B765),ALL!$B$1:$U$1591,10,FALSE))," ",VLOOKUP(TRIM(B765),ALL!$B$1:$U$1591,10,FALSE)))</f>
        <v/>
      </c>
      <c r="N765"/>
      <c r="O765"/>
      <c r="P765"/>
      <c r="Q765"/>
      <c r="R765"/>
      <c r="S765"/>
      <c r="AA765"/>
      <c r="AB765"/>
    </row>
    <row r="766" spans="1:28">
      <c r="A766" s="52" t="str">
        <f>IF(ISERROR(VLOOKUP(TRIM(B766),ALL!$B$1:$T$1591,3,FALSE)),"(unc)",VLOOKUP(TRIM(B766),ALL!$B$1:$T$1591,3,FALSE))</f>
        <v>WR</v>
      </c>
      <c r="B766" s="215" t="s">
        <v>6912</v>
      </c>
      <c r="C766" s="11" t="s">
        <v>7851</v>
      </c>
      <c r="D766" s="85">
        <f>VLOOKUP(TRIM(B766),BirthdateDraft!$B$1:$O$5859,2,FALSE)</f>
        <v>34688</v>
      </c>
      <c r="E766" s="86" t="str">
        <f>VLOOKUP(TRIM(B766),BirthdateDraft!$B$1:$O$9859,3,FALSE)</f>
        <v>18/1 (26)</v>
      </c>
      <c r="F766" s="52" t="str">
        <f>IF(ISERROR(VLOOKUP(TRIM(B766),ALL!$B$1:$T$1591,2,FALSE)),"",IF(ISERROR(VLOOKUP(TRIM(B766),ALL!$B$1:$T$1591,2,FALSE))," ",VLOOKUP(TRIM(B766),ALL!$B$1:$T$1591,2,FALSE)))</f>
        <v>ATN</v>
      </c>
      <c r="G766" s="52"/>
      <c r="H766" s="52"/>
      <c r="I766" s="52"/>
      <c r="J766" s="52"/>
      <c r="K766" s="52"/>
      <c r="L766" s="52" t="str">
        <f>IF(ISBLANK(VLOOKUP(TRIM(B766),ALL!$B$1:$U$1591,9,FALSE)),"",IF(ISERROR(VLOOKUP(TRIM(B766),ALL!$B$1:$U$1591,9,FALSE))," ",VLOOKUP(TRIM(B766),ALL!$B$1:$U$1591,9,FALSE)))</f>
        <v/>
      </c>
      <c r="M766" s="52" t="str">
        <f>IF(ISBLANK(VLOOKUP(TRIM(B766),ALL!$B$1:$U$1591,10,FALSE)),"",IF(ISERROR(VLOOKUP(TRIM(B766),ALL!$B$1:$U$1591,10,FALSE))," ",VLOOKUP(TRIM(B766),ALL!$B$1:$U$1591,10,FALSE)))</f>
        <v/>
      </c>
      <c r="N766"/>
      <c r="O766"/>
      <c r="P766"/>
      <c r="Q766"/>
      <c r="R766"/>
      <c r="S766"/>
      <c r="AA766"/>
      <c r="AB766"/>
    </row>
    <row r="767" spans="1:28">
      <c r="A767" s="52" t="str">
        <f>IF(ISERROR(VLOOKUP(TRIM(B767),ALL!$B$1:$T$1591,3,FALSE)),"(unc)",VLOOKUP(TRIM(B767),ALL!$B$1:$T$1591,3,FALSE))</f>
        <v>WR</v>
      </c>
      <c r="B767" s="215" t="s">
        <v>357</v>
      </c>
      <c r="C767" s="11" t="s">
        <v>7851</v>
      </c>
      <c r="D767" s="85">
        <f>VLOOKUP(TRIM(B767),BirthdateDraft!$B$1:$O$5859,2,FALSE)</f>
        <v>32918</v>
      </c>
      <c r="E767" s="86" t="str">
        <f>VLOOKUP(TRIM(B767),BirthdateDraft!$B$1:$O$9859,3,FALSE)</f>
        <v>12/2</v>
      </c>
      <c r="F767" s="52" t="str">
        <f>IF(ISERROR(VLOOKUP(TRIM(B767),ALL!$B$1:$T$1591,2,FALSE)),"",IF(ISERROR(VLOOKUP(TRIM(B767),ALL!$B$1:$T$1591,2,FALSE))," ",VLOOKUP(TRIM(B767),ALL!$B$1:$T$1591,2,FALSE)))</f>
        <v>PHN</v>
      </c>
      <c r="G767" s="52" t="str">
        <f>IF(ISBLANK(VLOOKUP(TRIM(B767),ALL!$B$1:$U$1591,4,FALSE)),"",IF(ISERROR(VLOOKUP(TRIM(B767),ALL!$B$1:$U$1591,4,FALSE))," ",VLOOKUP(TRIM(B767),ALL!$B$1:$U$1591,4,FALSE)))</f>
        <v/>
      </c>
      <c r="H767" s="52" t="str">
        <f>IF(ISBLANK(VLOOKUP(TRIM(B767),ALL!$B$1:$U$1591,5,FALSE)),"",IF(ISERROR(VLOOKUP(TRIM(B767),ALL!$B$1:$U$1591,5,FALSE))," ",VLOOKUP(TRIM(B767),ALL!$B$1:$U$1591,5,FALSE)))</f>
        <v/>
      </c>
      <c r="I767" s="52" t="str">
        <f>IF(ISBLANK(VLOOKUP(TRIM(B767),ALL!$B$1:$U$1591,6,FALSE)),"",IF(ISERROR(VLOOKUP(TRIM(B767),ALL!$B$1:$U$1591,6,FALSE))," ", VLOOKUP(TRIM(B767),ALL!$B$1:$U$1591,6,FALSE)))</f>
        <v/>
      </c>
      <c r="J767" s="52" t="str">
        <f>IF(ISBLANK(VLOOKUP(TRIM(B767),ALL!$B$1:$U$1591,7,FALSE)),"",IF(ISERROR(VLOOKUP(TRIM(B767),ALL!$B$1:$U$1591,7,FALSE))," ",VLOOKUP(TRIM(B767),ALL!$B$1:$U$1591,7,FALSE)))</f>
        <v/>
      </c>
      <c r="K767" s="52" t="str">
        <f>IF(ISBLANK(VLOOKUP(TRIM(B767),ALL!$B$1:$U$1591,8,FALSE)),"",IF(ISERROR(VLOOKUP(TRIM(B767),ALL!$B$1:$U$1591,8,FALSE))," ",VLOOKUP(TRIM(B767),ALL!$B$1:$U$1591,8,FALSE)))</f>
        <v/>
      </c>
      <c r="L767" s="52" t="str">
        <f>IF(ISBLANK(VLOOKUP(TRIM(B767),ALL!$B$1:$U$1591,9,FALSE)),"",IF(ISERROR(VLOOKUP(TRIM(B767),ALL!$B$1:$U$1591,9,FALSE))," ",VLOOKUP(TRIM(B767),ALL!$B$1:$U$1591,9,FALSE)))</f>
        <v/>
      </c>
      <c r="M767" s="52" t="str">
        <f>IF(ISBLANK(VLOOKUP(TRIM(B767),ALL!$B$1:$U$1591,10,FALSE)),"",IF(ISERROR(VLOOKUP(TRIM(B767),ALL!$B$1:$U$1591,10,FALSE))," ",VLOOKUP(TRIM(B767),ALL!$B$1:$U$1591,10,FALSE)))</f>
        <v/>
      </c>
      <c r="N767"/>
      <c r="O767"/>
      <c r="P767"/>
      <c r="Q767"/>
      <c r="R767"/>
      <c r="S767"/>
      <c r="AA767"/>
      <c r="AB767"/>
    </row>
    <row r="768" spans="1:28">
      <c r="A768" s="52" t="str">
        <f>IF(ISERROR(VLOOKUP(TRIM(B768),ALL!$B$1:$T$1591,3,FALSE)),"(unc)",VLOOKUP(TRIM(B768),ALL!$B$1:$T$1591,3,FALSE))</f>
        <v>WR</v>
      </c>
      <c r="B768" s="215" t="s">
        <v>3855</v>
      </c>
      <c r="C768" s="11" t="s">
        <v>7851</v>
      </c>
      <c r="D768" s="85">
        <f>VLOOKUP(TRIM(B768),BirthdateDraft!$B$1:$O$5859,2,FALSE)</f>
        <v>32624</v>
      </c>
      <c r="E768" s="86" t="str">
        <f>VLOOKUP(TRIM(B768),BirthdateDraft!$B$1:$O$9859,3,FALSE)</f>
        <v>12/FA</v>
      </c>
      <c r="F768" s="52" t="str">
        <f>IF(ISERROR(VLOOKUP(TRIM(B768),ALL!$B$1:$T$1591,2,FALSE)),"",IF(ISERROR(VLOOKUP(TRIM(B768),ALL!$B$1:$T$1591,2,FALSE))," ",VLOOKUP(TRIM(B768),ALL!$B$1:$T$1591,2,FALSE)))</f>
        <v>BFA</v>
      </c>
      <c r="G768" s="52" t="str">
        <f>IF(ISBLANK(VLOOKUP(TRIM(B768),ALL!$B$1:$U$1591,4,FALSE)),"",IF(ISERROR(VLOOKUP(TRIM(B768),ALL!$B$1:$U$1591,4,FALSE))," ",VLOOKUP(TRIM(B768),ALL!$B$1:$U$1591,4,FALSE)))</f>
        <v/>
      </c>
      <c r="H768" s="52" t="str">
        <f>IF(ISBLANK(VLOOKUP(TRIM(B768),ALL!$B$1:$U$1591,5,FALSE)),"",IF(ISERROR(VLOOKUP(TRIM(B768),ALL!$B$1:$U$1591,5,FALSE))," ",VLOOKUP(TRIM(B768),ALL!$B$1:$U$1591,5,FALSE)))</f>
        <v/>
      </c>
      <c r="I768" s="52" t="str">
        <f>IF(ISBLANK(VLOOKUP(TRIM(B768),ALL!$B$1:$U$1591,6,FALSE)),"",IF(ISERROR(VLOOKUP(TRIM(B768),ALL!$B$1:$U$1591,6,FALSE))," ", VLOOKUP(TRIM(B768),ALL!$B$1:$U$1591,6,FALSE)))</f>
        <v/>
      </c>
      <c r="J768" s="52" t="str">
        <f>IF(ISBLANK(VLOOKUP(TRIM(B768),ALL!$B$1:$U$1591,7,FALSE)),"",IF(ISERROR(VLOOKUP(TRIM(B768),ALL!$B$1:$U$1591,7,FALSE))," ",VLOOKUP(TRIM(B768),ALL!$B$1:$U$1591,7,FALSE)))</f>
        <v/>
      </c>
      <c r="K768" s="52" t="str">
        <f>IF(ISBLANK(VLOOKUP(TRIM(B768),ALL!$B$1:$U$1591,8,FALSE)),"",IF(ISERROR(VLOOKUP(TRIM(B768),ALL!$B$1:$U$1591,8,FALSE))," ",VLOOKUP(TRIM(B768),ALL!$B$1:$U$1591,8,FALSE)))</f>
        <v/>
      </c>
      <c r="L768" s="52" t="str">
        <f>IF(ISBLANK(VLOOKUP(TRIM(B768),ALL!$B$1:$U$1591,9,FALSE)),"",IF(ISERROR(VLOOKUP(TRIM(B768),ALL!$B$1:$U$1591,9,FALSE))," ",VLOOKUP(TRIM(B768),ALL!$B$1:$U$1591,9,FALSE)))</f>
        <v/>
      </c>
      <c r="M768" s="52" t="str">
        <f>IF(ISBLANK(VLOOKUP(TRIM(B768),ALL!$B$1:$U$1591,10,FALSE)),"",IF(ISERROR(VLOOKUP(TRIM(B768),ALL!$B$1:$U$1591,10,FALSE))," ",VLOOKUP(TRIM(B768),ALL!$B$1:$U$1591,10,FALSE)))</f>
        <v/>
      </c>
      <c r="N768"/>
      <c r="O768"/>
      <c r="P768"/>
      <c r="Q768"/>
      <c r="R768"/>
      <c r="S768"/>
      <c r="AA768"/>
      <c r="AB768"/>
    </row>
    <row r="769" spans="1:28">
      <c r="A769" s="52" t="str">
        <f>IF(ISERROR(VLOOKUP(TRIM(B769),ALL!$B$1:$T$1591,3,FALSE)),"(unc)",VLOOKUP(TRIM(B769),ALL!$B$1:$T$1591,3,FALSE))</f>
        <v>WR</v>
      </c>
      <c r="B769" s="215" t="s">
        <v>3370</v>
      </c>
      <c r="C769" s="11" t="s">
        <v>7851</v>
      </c>
      <c r="D769" s="85">
        <f>VLOOKUP(TRIM(B769),BirthdateDraft!$B$1:$O$5859,2,FALSE)</f>
        <v>32136</v>
      </c>
      <c r="E769" s="86" t="str">
        <f>VLOOKUP(TRIM(B769),BirthdateDraft!$B$1:$O$9859,3,FALSE)</f>
        <v>10/1 (22)</v>
      </c>
      <c r="F769" s="52" t="str">
        <f>IF(ISERROR(VLOOKUP(TRIM(B769),ALL!$B$1:$T$1591,2,FALSE)),"",IF(ISERROR(VLOOKUP(TRIM(B769),ALL!$B$1:$T$1591,2,FALSE))," ",VLOOKUP(TRIM(B769),ALL!$B$1:$T$1591,2,FALSE)))</f>
        <v>NYA</v>
      </c>
      <c r="G769" s="52" t="str">
        <f>IF(ISBLANK(VLOOKUP(TRIM(B769),ALL!$B$1:$U$1591,4,FALSE)),"",IF(ISERROR(VLOOKUP(TRIM(B769),ALL!$B$1:$U$1591,4,FALSE))," ",VLOOKUP(TRIM(B769),ALL!$B$1:$U$1591,4,FALSE)))</f>
        <v/>
      </c>
      <c r="H769" s="52" t="str">
        <f>IF(ISBLANK(VLOOKUP(TRIM(B769),ALL!$B$1:$U$1591,5,FALSE)),"",IF(ISERROR(VLOOKUP(TRIM(B769),ALL!$B$1:$U$1591,5,FALSE))," ",VLOOKUP(TRIM(B769),ALL!$B$1:$U$1591,5,FALSE)))</f>
        <v/>
      </c>
      <c r="I769" s="52" t="str">
        <f>IF(ISBLANK(VLOOKUP(TRIM(B769),ALL!$B$1:$U$1591,6,FALSE)),"",IF(ISERROR(VLOOKUP(TRIM(B769),ALL!$B$1:$U$1591,6,FALSE))," ", VLOOKUP(TRIM(B769),ALL!$B$1:$U$1591,6,FALSE)))</f>
        <v/>
      </c>
      <c r="J769" s="52" t="str">
        <f>IF(ISBLANK(VLOOKUP(TRIM(B769),ALL!$B$1:$U$1591,7,FALSE)),"",IF(ISERROR(VLOOKUP(TRIM(B769),ALL!$B$1:$U$1591,7,FALSE))," ",VLOOKUP(TRIM(B769),ALL!$B$1:$U$1591,7,FALSE)))</f>
        <v/>
      </c>
      <c r="K769" s="52" t="str">
        <f>IF(ISBLANK(VLOOKUP(TRIM(B769),ALL!$B$1:$U$1591,8,FALSE)),"",IF(ISERROR(VLOOKUP(TRIM(B769),ALL!$B$1:$U$1591,8,FALSE))," ",VLOOKUP(TRIM(B769),ALL!$B$1:$U$1591,8,FALSE)))</f>
        <v/>
      </c>
      <c r="L769" s="52" t="str">
        <f>IF(ISBLANK(VLOOKUP(TRIM(B769),ALL!$B$1:$U$1591,9,FALSE)),"",IF(ISERROR(VLOOKUP(TRIM(B769),ALL!$B$1:$U$1591,9,FALSE))," ",VLOOKUP(TRIM(B769),ALL!$B$1:$U$1591,9,FALSE)))</f>
        <v/>
      </c>
      <c r="M769" s="52" t="str">
        <f>IF(ISBLANK(VLOOKUP(TRIM(B769),ALL!$B$1:$U$1591,10,FALSE)),"",IF(ISERROR(VLOOKUP(TRIM(B769),ALL!$B$1:$U$1591,10,FALSE))," ",VLOOKUP(TRIM(B769),ALL!$B$1:$U$1591,10,FALSE)))</f>
        <v/>
      </c>
      <c r="N769"/>
      <c r="O769"/>
      <c r="P769"/>
      <c r="Q769"/>
      <c r="R769"/>
      <c r="S769"/>
      <c r="AA769"/>
      <c r="AB769"/>
    </row>
    <row r="770" spans="1:28">
      <c r="A770" s="52" t="str">
        <f>IF(ISERROR(VLOOKUP(TRIM(B770),ALL!$B$1:$T$1591,3,FALSE)),"(unc)",VLOOKUP(TRIM(B770),ALL!$B$1:$T$1591,3,FALSE))</f>
        <v>WR KOR</v>
      </c>
      <c r="B770" s="215" t="s">
        <v>6441</v>
      </c>
      <c r="C770" s="11" t="s">
        <v>7851</v>
      </c>
      <c r="D770" s="85">
        <f>VLOOKUP(TRIM(B770),BirthdateDraft!$B$1:$O$5859,2,FALSE)</f>
        <v>34798</v>
      </c>
      <c r="E770" s="86" t="str">
        <f>VLOOKUP(TRIM(B770),BirthdateDraft!$B$1:$O$9859,3,FALSE)</f>
        <v>17/5</v>
      </c>
      <c r="F770" s="52" t="str">
        <f>IF(ISERROR(VLOOKUP(TRIM(B770),ALL!$B$1:$T$1591,2,FALSE)),"",IF(ISERROR(VLOOKUP(TRIM(B770),ALL!$B$1:$T$1591,2,FALSE))," ",VLOOKUP(TRIM(B770),ALL!$B$1:$T$1591,2,FALSE)))</f>
        <v>BFA</v>
      </c>
      <c r="G770" s="52" t="str">
        <f>IF(ISBLANK(VLOOKUP(TRIM(B770),ALL!$B$1:$U$1591,4,FALSE)),"",IF(ISERROR(VLOOKUP(TRIM(B770),ALL!$B$1:$U$1591,4,FALSE))," ",VLOOKUP(TRIM(B770),ALL!$B$1:$U$1591,4,FALSE)))</f>
        <v/>
      </c>
      <c r="H770" s="52" t="str">
        <f>IF(ISBLANK(VLOOKUP(TRIM(B770),ALL!$B$1:$U$1591,5,FALSE)),"",IF(ISERROR(VLOOKUP(TRIM(B770),ALL!$B$1:$U$1591,5,FALSE))," ",VLOOKUP(TRIM(B770),ALL!$B$1:$U$1591,5,FALSE)))</f>
        <v/>
      </c>
      <c r="I770" s="52" t="str">
        <f>IF(ISBLANK(VLOOKUP(TRIM(B770),ALL!$B$1:$U$1591,6,FALSE)),"",IF(ISERROR(VLOOKUP(TRIM(B770),ALL!$B$1:$U$1591,6,FALSE))," ", VLOOKUP(TRIM(B770),ALL!$B$1:$U$1591,6,FALSE)))</f>
        <v/>
      </c>
      <c r="J770" s="52" t="str">
        <f>IF(ISBLANK(VLOOKUP(TRIM(B770),ALL!$B$1:$U$1591,7,FALSE)),"",IF(ISERROR(VLOOKUP(TRIM(B770),ALL!$B$1:$U$1591,7,FALSE))," ",VLOOKUP(TRIM(B770),ALL!$B$1:$U$1591,7,FALSE)))</f>
        <v/>
      </c>
      <c r="K770" s="52" t="str">
        <f>IF(ISBLANK(VLOOKUP(TRIM(B770),ALL!$B$1:$U$1591,8,FALSE)),"",IF(ISERROR(VLOOKUP(TRIM(B770),ALL!$B$1:$U$1591,8,FALSE))," ",VLOOKUP(TRIM(B770),ALL!$B$1:$U$1591,8,FALSE)))</f>
        <v/>
      </c>
      <c r="L770" s="52" t="str">
        <f>IF(ISBLANK(VLOOKUP(TRIM(B770),ALL!$B$1:$U$1591,9,FALSE)),"",IF(ISERROR(VLOOKUP(TRIM(B770),ALL!$B$1:$U$1591,9,FALSE))," ",VLOOKUP(TRIM(B770),ALL!$B$1:$U$1591,9,FALSE)))</f>
        <v/>
      </c>
      <c r="M770" s="52" t="str">
        <f>IF(ISBLANK(VLOOKUP(TRIM(B770),ALL!$B$1:$U$1591,10,FALSE)),"",IF(ISERROR(VLOOKUP(TRIM(B770),ALL!$B$1:$U$1591,10,FALSE))," ",VLOOKUP(TRIM(B770),ALL!$B$1:$U$1591,10,FALSE)))</f>
        <v/>
      </c>
      <c r="N770"/>
      <c r="O770"/>
      <c r="P770"/>
      <c r="Q770"/>
      <c r="R770"/>
      <c r="S770"/>
      <c r="AA770"/>
      <c r="AB770"/>
    </row>
    <row r="771" spans="1:28">
      <c r="A771" s="52" t="str">
        <f>IF(ISERROR(VLOOKUP(TRIM(B771),ALL!$B$1:$T$1591,3,FALSE)),"(unc)",VLOOKUP(TRIM(B771),ALL!$B$1:$T$1591,3,FALSE))</f>
        <v>BB TE</v>
      </c>
      <c r="B771" s="215" t="s">
        <v>6938</v>
      </c>
      <c r="C771" s="11" t="s">
        <v>7851</v>
      </c>
      <c r="D771" s="85">
        <f>VLOOKUP(TRIM(B771),BirthdateDraft!$B$1:$O$5859,2,FALSE)</f>
        <v>34531</v>
      </c>
      <c r="E771" s="86" t="str">
        <f>VLOOKUP(TRIM(B771),BirthdateDraft!$B$1:$O$9859,3,FALSE)</f>
        <v>17/FA</v>
      </c>
      <c r="F771" s="52" t="str">
        <f>IF(ISERROR(VLOOKUP(TRIM(B771),ALL!$B$1:$T$1591,2,FALSE)),"",IF(ISERROR(VLOOKUP(TRIM(B771),ALL!$B$1:$T$1591,2,FALSE))," ",VLOOKUP(TRIM(B771),ALL!$B$1:$T$1591,2,FALSE)))</f>
        <v>DAN</v>
      </c>
      <c r="G771" s="52" t="str">
        <f>IF(ISBLANK(VLOOKUP(TRIM(B771),ALL!$B$1:$U$1591,4,FALSE)),"",IF(ISERROR(VLOOKUP(TRIM(B771),ALL!$B$1:$U$1591,4,FALSE))," ",VLOOKUP(TRIM(B771),ALL!$B$1:$U$1591,4,FALSE)))</f>
        <v/>
      </c>
      <c r="H771" s="52" t="str">
        <f>IF(ISBLANK(VLOOKUP(TRIM(B771),ALL!$B$1:$U$1591,5,FALSE)),"",IF(ISERROR(VLOOKUP(TRIM(B771),ALL!$B$1:$U$1591,5,FALSE))," ",VLOOKUP(TRIM(B771),ALL!$B$1:$U$1591,5,FALSE)))</f>
        <v/>
      </c>
      <c r="I771" s="52" t="str">
        <f>IF(ISBLANK(VLOOKUP(TRIM(B771),ALL!$B$1:$U$1591,6,FALSE)),"",IF(ISERROR(VLOOKUP(TRIM(B771),ALL!$B$1:$U$1591,6,FALSE))," ", VLOOKUP(TRIM(B771),ALL!$B$1:$U$1591,6,FALSE)))</f>
        <v/>
      </c>
      <c r="J771" s="52" t="str">
        <f>IF(ISBLANK(VLOOKUP(TRIM(B771),ALL!$B$1:$U$1591,7,FALSE)),"",IF(ISERROR(VLOOKUP(TRIM(B771),ALL!$B$1:$U$1591,7,FALSE))," ",VLOOKUP(TRIM(B771),ALL!$B$1:$U$1591,7,FALSE)))</f>
        <v/>
      </c>
      <c r="K771" s="52" t="str">
        <f>IF(ISBLANK(VLOOKUP(TRIM(B771),ALL!$B$1:$U$1591,8,FALSE)),"",IF(ISERROR(VLOOKUP(TRIM(B771),ALL!$B$1:$U$1591,8,FALSE))," ",VLOOKUP(TRIM(B771),ALL!$B$1:$U$1591,8,FALSE)))</f>
        <v/>
      </c>
      <c r="L771" s="52" t="str">
        <f>IF(ISBLANK(VLOOKUP(TRIM(B771),ALL!$B$1:$U$1591,9,FALSE)),"",IF(ISERROR(VLOOKUP(TRIM(B771),ALL!$B$1:$U$1591,9,FALSE))," ",VLOOKUP(TRIM(B771),ALL!$B$1:$U$1591,9,FALSE)))</f>
        <v/>
      </c>
      <c r="M771" s="52" t="str">
        <f>IF(ISBLANK(VLOOKUP(TRIM(B771),ALL!$B$1:$U$1591,10,FALSE)),"",IF(ISERROR(VLOOKUP(TRIM(B771),ALL!$B$1:$U$1591,10,FALSE))," ",VLOOKUP(TRIM(B771),ALL!$B$1:$U$1591,10,FALSE)))</f>
        <v/>
      </c>
      <c r="N771"/>
      <c r="O771"/>
      <c r="P771"/>
      <c r="Q771"/>
      <c r="R771"/>
      <c r="S771"/>
      <c r="AA771"/>
      <c r="AB771"/>
    </row>
    <row r="772" spans="1:28">
      <c r="A772" s="52" t="str">
        <f>IF(ISERROR(VLOOKUP(TRIM(B772),ALL!$B$1:$T$1591,3,FALSE)),"(unc)",VLOOKUP(TRIM(B772),ALL!$B$1:$T$1591,3,FALSE))</f>
        <v>TE</v>
      </c>
      <c r="B772" s="215" t="s">
        <v>5289</v>
      </c>
      <c r="C772" s="11" t="s">
        <v>7851</v>
      </c>
      <c r="D772" s="85">
        <f>VLOOKUP(TRIM(B772),BirthdateDraft!$B$1:$O$5859,2,FALSE)</f>
        <v>34017</v>
      </c>
      <c r="E772" s="86" t="str">
        <f>VLOOKUP(TRIM(B772),BirthdateDraft!$B$1:$O$9859,3,FALSE)</f>
        <v>15/5</v>
      </c>
      <c r="F772" s="52" t="str">
        <f>IF(ISERROR(VLOOKUP(TRIM(B772),ALL!$B$1:$T$1591,2,FALSE)),"",IF(ISERROR(VLOOKUP(TRIM(B772),ALL!$B$1:$T$1591,2,FALSE))," ",VLOOKUP(TRIM(B772),ALL!$B$1:$T$1591,2,FALSE)))</f>
        <v>BAA</v>
      </c>
      <c r="G772" s="52" t="str">
        <f>IF(ISBLANK(VLOOKUP(TRIM(B772),ALL!$B$1:$U$1591,4,FALSE)),"",IF(ISERROR(VLOOKUP(TRIM(B772),ALL!$B$1:$U$1591,4,FALSE))," ",VLOOKUP(TRIM(B772),ALL!$B$1:$U$1591,4,FALSE)))</f>
        <v/>
      </c>
      <c r="H772" s="52" t="str">
        <f>IF(ISBLANK(VLOOKUP(TRIM(B772),ALL!$B$1:$U$1591,5,FALSE)),"",IF(ISERROR(VLOOKUP(TRIM(B772),ALL!$B$1:$U$1591,5,FALSE))," ",VLOOKUP(TRIM(B772),ALL!$B$1:$U$1591,5,FALSE)))</f>
        <v/>
      </c>
      <c r="I772" s="52" t="str">
        <f>IF(ISBLANK(VLOOKUP(TRIM(B772),ALL!$B$1:$U$1591,6,FALSE)),"",IF(ISERROR(VLOOKUP(TRIM(B772),ALL!$B$1:$U$1591,6,FALSE))," ", VLOOKUP(TRIM(B772),ALL!$B$1:$U$1591,6,FALSE)))</f>
        <v/>
      </c>
      <c r="J772" s="52" t="str">
        <f>IF(ISBLANK(VLOOKUP(TRIM(B772),ALL!$B$1:$U$1591,7,FALSE)),"",IF(ISERROR(VLOOKUP(TRIM(B772),ALL!$B$1:$U$1591,7,FALSE))," ",VLOOKUP(TRIM(B772),ALL!$B$1:$U$1591,7,FALSE)))</f>
        <v/>
      </c>
      <c r="K772" s="52">
        <f>IF(ISBLANK(VLOOKUP(TRIM(B772),ALL!$B$1:$U$1591,8,FALSE)),"",IF(ISERROR(VLOOKUP(TRIM(B772),ALL!$B$1:$U$1591,8,FALSE))," ",VLOOKUP(TRIM(B772),ALL!$B$1:$U$1591,8,FALSE)))</f>
        <v>6</v>
      </c>
      <c r="L772" s="52" t="str">
        <f>IF(ISBLANK(VLOOKUP(TRIM(B772),ALL!$B$1:$U$1591,9,FALSE)),"",IF(ISERROR(VLOOKUP(TRIM(B772),ALL!$B$1:$U$1591,9,FALSE))," ",VLOOKUP(TRIM(B772),ALL!$B$1:$U$1591,9,FALSE)))</f>
        <v/>
      </c>
      <c r="M772" s="52" t="str">
        <f>IF(ISBLANK(VLOOKUP(TRIM(B772),ALL!$B$1:$U$1591,10,FALSE)),"",IF(ISERROR(VLOOKUP(TRIM(B772),ALL!$B$1:$U$1591,10,FALSE))," ",VLOOKUP(TRIM(B772),ALL!$B$1:$U$1591,10,FALSE)))</f>
        <v/>
      </c>
      <c r="N772"/>
      <c r="O772"/>
      <c r="P772"/>
      <c r="Q772"/>
      <c r="R772"/>
      <c r="S772"/>
      <c r="AA772"/>
      <c r="AB772"/>
    </row>
    <row r="773" spans="1:28" ht="15">
      <c r="A773" s="52" t="str">
        <f>IF(ISERROR(VLOOKUP(TRIM(B773),ALL!$B$1:$T$1591,3,FALSE)),"(unc)",VLOOKUP(TRIM(B773),ALL!$B$1:$T$1591,3,FALSE))</f>
        <v>TE BB</v>
      </c>
      <c r="B773" s="417" t="s">
        <v>7783</v>
      </c>
      <c r="C773" s="11" t="s">
        <v>7851</v>
      </c>
      <c r="D773" s="85">
        <f>VLOOKUP(TRIM(B773),BirthdateDraft!$B$1:$O$5859,2,FALSE)</f>
        <v>34982</v>
      </c>
      <c r="E773" s="86" t="str">
        <f>VLOOKUP(TRIM(B773),BirthdateDraft!$B$1:$O$9859,3,FALSE)</f>
        <v>18/FA</v>
      </c>
      <c r="F773" s="52" t="str">
        <f>IF(ISERROR(VLOOKUP(TRIM(B773),ALL!$B$1:$T$1591,2,FALSE)),"",IF(ISERROR(VLOOKUP(TRIM(B773),ALL!$B$1:$T$1591,2,FALSE))," ",VLOOKUP(TRIM(B773),ALL!$B$1:$T$1591,2,FALSE)))</f>
        <v>ATN</v>
      </c>
      <c r="G773" s="52" t="str">
        <f>IF(ISBLANK(VLOOKUP(TRIM(B773),ALL!$B$1:$U$1591,4,FALSE)),"",IF(ISERROR(VLOOKUP(TRIM(B773),ALL!$B$1:$U$1591,4,FALSE))," ",VLOOKUP(TRIM(B773),ALL!$B$1:$U$1591,4,FALSE)))</f>
        <v/>
      </c>
      <c r="H773" s="52" t="str">
        <f>IF(ISBLANK(VLOOKUP(TRIM(B773),ALL!$B$1:$U$1591,5,FALSE)),"",IF(ISERROR(VLOOKUP(TRIM(B773),ALL!$B$1:$U$1591,5,FALSE))," ",VLOOKUP(TRIM(B773),ALL!$B$1:$U$1591,5,FALSE)))</f>
        <v/>
      </c>
      <c r="I773" s="52" t="str">
        <f>IF(ISBLANK(VLOOKUP(TRIM(B773),ALL!$B$1:$U$1591,6,FALSE)),"",IF(ISERROR(VLOOKUP(TRIM(B773),ALL!$B$1:$U$1591,6,FALSE))," ", VLOOKUP(TRIM(B773),ALL!$B$1:$U$1591,6,FALSE)))</f>
        <v/>
      </c>
      <c r="J773" s="52" t="str">
        <f>IF(ISBLANK(VLOOKUP(TRIM(B773),ALL!$B$1:$U$1591,7,FALSE)),"",IF(ISERROR(VLOOKUP(TRIM(B773),ALL!$B$1:$U$1591,7,FALSE))," ",VLOOKUP(TRIM(B773),ALL!$B$1:$U$1591,7,FALSE)))</f>
        <v/>
      </c>
      <c r="K773" s="52">
        <f>IF(ISBLANK(VLOOKUP(TRIM(B773),ALL!$B$1:$U$1591,8,FALSE)),"",IF(ISERROR(VLOOKUP(TRIM(B773),ALL!$B$1:$U$1591,8,FALSE))," ",VLOOKUP(TRIM(B773),ALL!$B$1:$U$1591,8,FALSE)))</f>
        <v>5</v>
      </c>
      <c r="L773" s="52" t="str">
        <f>IF(ISBLANK(VLOOKUP(TRIM(B773),ALL!$B$1:$U$1591,9,FALSE)),"",IF(ISERROR(VLOOKUP(TRIM(B773),ALL!$B$1:$U$1591,9,FALSE))," ",VLOOKUP(TRIM(B773),ALL!$B$1:$U$1591,9,FALSE)))</f>
        <v/>
      </c>
      <c r="M773" s="52">
        <f>IF(ISBLANK(VLOOKUP(TRIM(B773),ALL!$B$1:$U$1591,10,FALSE)),"",IF(ISERROR(VLOOKUP(TRIM(B773),ALL!$B$1:$U$1591,10,FALSE))," ",VLOOKUP(TRIM(B773),ALL!$B$1:$U$1591,10,FALSE)))</f>
        <v>0</v>
      </c>
      <c r="N773"/>
      <c r="O773"/>
      <c r="P773"/>
      <c r="Q773"/>
      <c r="R773"/>
      <c r="S773"/>
      <c r="AA773"/>
      <c r="AB773"/>
    </row>
    <row r="775" spans="1:28" ht="15">
      <c r="A775" s="52"/>
      <c r="B775" s="418"/>
      <c r="C775" s="11"/>
      <c r="D775" s="85"/>
      <c r="E775" s="86"/>
      <c r="F775" s="52"/>
      <c r="G775" s="52"/>
      <c r="H775" s="52"/>
      <c r="I775" s="52"/>
      <c r="J775" s="52"/>
      <c r="K775" s="52"/>
      <c r="L775" s="52"/>
      <c r="M775" s="52"/>
      <c r="N775"/>
      <c r="O775"/>
      <c r="P775"/>
      <c r="Q775"/>
      <c r="R775"/>
      <c r="S775"/>
      <c r="AA775"/>
      <c r="AB775"/>
    </row>
    <row r="776" spans="1:28">
      <c r="A776" s="52" t="str">
        <f>IF(ISERROR(VLOOKUP(TRIM(B776),ALL!$B$1:$T$1591,3,FALSE)),"(unc)",VLOOKUP(TRIM(B776),ALL!$B$1:$T$1591,3,FALSE))</f>
        <v>ROT @</v>
      </c>
      <c r="B776" s="215" t="s">
        <v>133</v>
      </c>
      <c r="C776" s="11" t="s">
        <v>7851</v>
      </c>
      <c r="D776" s="85">
        <f>VLOOKUP(TRIM(B776),BirthdateDraft!$B$1:$O$5859,2,FALSE)</f>
        <v>32667</v>
      </c>
      <c r="E776" s="86" t="str">
        <f>VLOOKUP(TRIM(B776),BirthdateDraft!$B$1:$O$9859,3,FALSE)</f>
        <v>12/2</v>
      </c>
      <c r="F776" s="52" t="str">
        <f>IF(ISERROR(VLOOKUP(TRIM(B776),ALL!$B$1:$T$1591,2,FALSE)),"",IF(ISERROR(VLOOKUP(TRIM(B776),ALL!$B$1:$T$1591,2,FALSE))," ",VLOOKUP(TRIM(B776),ALL!$B$1:$T$1591,2,FALSE)))</f>
        <v>KCA</v>
      </c>
      <c r="G776" s="52" t="str">
        <f>IF(ISBLANK(VLOOKUP(TRIM(B776),ALL!$B$1:$U$1591,4,FALSE)),"",IF(ISERROR(VLOOKUP(TRIM(B776),ALL!$B$1:$U$1591,4,FALSE))," ",VLOOKUP(TRIM(B776),ALL!$B$1:$U$1591,4,FALSE)))</f>
        <v/>
      </c>
      <c r="H776" s="52" t="str">
        <f>IF(ISBLANK(VLOOKUP(TRIM(B776),ALL!$B$1:$U$1591,5,FALSE)),"",IF(ISERROR(VLOOKUP(TRIM(B776),ALL!$B$1:$U$1591,5,FALSE))," ",VLOOKUP(TRIM(B776),ALL!$B$1:$U$1591,5,FALSE)))</f>
        <v/>
      </c>
      <c r="I776" s="52" t="str">
        <f>IF(ISBLANK(VLOOKUP(TRIM(B776),ALL!$B$1:$U$1591,6,FALSE)),"",IF(ISERROR(VLOOKUP(TRIM(B776),ALL!$B$1:$U$1591,6,FALSE))," ", VLOOKUP(TRIM(B776),ALL!$B$1:$U$1591,6,FALSE)))</f>
        <v/>
      </c>
      <c r="J776" s="52" t="str">
        <f>IF(ISBLANK(VLOOKUP(TRIM(B776),ALL!$B$1:$U$1591,7,FALSE)),"",IF(ISERROR(VLOOKUP(TRIM(B776),ALL!$B$1:$U$1591,7,FALSE))," ",VLOOKUP(TRIM(B776),ALL!$B$1:$U$1591,7,FALSE)))</f>
        <v/>
      </c>
      <c r="K776" s="52">
        <f>IF(ISBLANK(VLOOKUP(TRIM(B776),ALL!$B$1:$U$1591,8,FALSE)),"",IF(ISERROR(VLOOKUP(TRIM(B776),ALL!$B$1:$U$1591,8,FALSE))," ",VLOOKUP(TRIM(B776),ALL!$B$1:$U$1591,8,FALSE)))</f>
        <v>6</v>
      </c>
      <c r="L776" s="52" t="str">
        <f>IF(ISBLANK(VLOOKUP(TRIM(B776),ALL!$B$1:$U$1591,9,FALSE)),"",IF(ISERROR(VLOOKUP(TRIM(B776),ALL!$B$1:$U$1591,9,FALSE))," ",VLOOKUP(TRIM(B776),ALL!$B$1:$U$1591,9,FALSE)))</f>
        <v/>
      </c>
      <c r="M776" s="52">
        <f>IF(ISBLANK(VLOOKUP(TRIM(B776),ALL!$B$1:$U$1591,10,FALSE)),"",IF(ISERROR(VLOOKUP(TRIM(B776),ALL!$B$1:$U$1591,10,FALSE))," ",VLOOKUP(TRIM(B776),ALL!$B$1:$U$1591,10,FALSE)))</f>
        <v>7</v>
      </c>
      <c r="N776"/>
      <c r="O776"/>
      <c r="P776"/>
      <c r="Q776"/>
      <c r="R776"/>
      <c r="S776"/>
      <c r="AA776"/>
      <c r="AB776"/>
    </row>
    <row r="777" spans="1:28">
      <c r="A777" s="52" t="str">
        <f>IF(ISERROR(VLOOKUP(TRIM(B777),ALL!$B$1:$T$1591,3,FALSE)),"(unc)",VLOOKUP(TRIM(B777),ALL!$B$1:$T$1591,3,FALSE))</f>
        <v>ROT @</v>
      </c>
      <c r="B777" s="215" t="s">
        <v>5792</v>
      </c>
      <c r="C777" s="11" t="s">
        <v>7851</v>
      </c>
      <c r="D777" s="85">
        <f>VLOOKUP(TRIM(B777),BirthdateDraft!$B$1:$O$5859,2,FALSE)</f>
        <v>34563</v>
      </c>
      <c r="E777" s="86" t="str">
        <f>VLOOKUP(TRIM(B777),BirthdateDraft!$B$1:$O$9859,3,FALSE)</f>
        <v>16/1 (8)</v>
      </c>
      <c r="F777" s="52" t="str">
        <f>IF(ISERROR(VLOOKUP(TRIM(B777),ALL!$B$1:$T$1591,2,FALSE)),"",IF(ISERROR(VLOOKUP(TRIM(B777),ALL!$B$1:$T$1591,2,FALSE))," ",VLOOKUP(TRIM(B777),ALL!$B$1:$T$1591,2,FALSE)))</f>
        <v>TNA</v>
      </c>
      <c r="G777" s="52" t="str">
        <f>IF(ISBLANK(VLOOKUP(TRIM(B777),ALL!$B$1:$U$1591,4,FALSE)),"",IF(ISERROR(VLOOKUP(TRIM(B777),ALL!$B$1:$U$1591,4,FALSE))," ",VLOOKUP(TRIM(B777),ALL!$B$1:$U$1591,4,FALSE)))</f>
        <v/>
      </c>
      <c r="H777" s="52" t="str">
        <f>IF(ISBLANK(VLOOKUP(TRIM(B777),ALL!$B$1:$U$1591,5,FALSE)),"",IF(ISERROR(VLOOKUP(TRIM(B777),ALL!$B$1:$U$1591,5,FALSE))," ",VLOOKUP(TRIM(B777),ALL!$B$1:$U$1591,5,FALSE)))</f>
        <v/>
      </c>
      <c r="I777" s="52" t="str">
        <f>IF(ISBLANK(VLOOKUP(TRIM(B777),ALL!$B$1:$U$1591,6,FALSE)),"",IF(ISERROR(VLOOKUP(TRIM(B777),ALL!$B$1:$U$1591,6,FALSE))," ", VLOOKUP(TRIM(B777),ALL!$B$1:$U$1591,6,FALSE)))</f>
        <v/>
      </c>
      <c r="J777" s="52" t="str">
        <f>IF(ISBLANK(VLOOKUP(TRIM(B777),ALL!$B$1:$U$1591,7,FALSE)),"",IF(ISERROR(VLOOKUP(TRIM(B777),ALL!$B$1:$U$1591,7,FALSE))," ",VLOOKUP(TRIM(B777),ALL!$B$1:$U$1591,7,FALSE)))</f>
        <v/>
      </c>
      <c r="K777" s="52">
        <f>IF(ISBLANK(VLOOKUP(TRIM(B777),ALL!$B$1:$U$1591,8,FALSE)),"",IF(ISERROR(VLOOKUP(TRIM(B777),ALL!$B$1:$U$1591,8,FALSE))," ",VLOOKUP(TRIM(B777),ALL!$B$1:$U$1591,8,FALSE)))</f>
        <v>6</v>
      </c>
      <c r="L777" s="52" t="str">
        <f>IF(ISBLANK(VLOOKUP(TRIM(B777),ALL!$B$1:$U$1591,9,FALSE)),"",IF(ISERROR(VLOOKUP(TRIM(B777),ALL!$B$1:$U$1591,9,FALSE))," ",VLOOKUP(TRIM(B777),ALL!$B$1:$U$1591,9,FALSE)))</f>
        <v/>
      </c>
      <c r="M777" s="52">
        <f>IF(ISBLANK(VLOOKUP(TRIM(B777),ALL!$B$1:$U$1591,10,FALSE)),"",IF(ISERROR(VLOOKUP(TRIM(B777),ALL!$B$1:$U$1591,10,FALSE))," ",VLOOKUP(TRIM(B777),ALL!$B$1:$U$1591,10,FALSE)))</f>
        <v>2</v>
      </c>
      <c r="N777"/>
      <c r="O777"/>
      <c r="P777"/>
      <c r="Q777"/>
      <c r="R777"/>
      <c r="S777"/>
      <c r="AA777"/>
      <c r="AB777"/>
    </row>
    <row r="778" spans="1:28">
      <c r="A778" s="52" t="str">
        <f>IF(ISERROR(VLOOKUP(TRIM(B778),ALL!$B$1:$T$1591,3,FALSE)),"(unc)",VLOOKUP(TRIM(B778),ALL!$B$1:$T$1591,3,FALSE))</f>
        <v>RG @</v>
      </c>
      <c r="B778" s="215" t="s">
        <v>4047</v>
      </c>
      <c r="C778" s="11" t="s">
        <v>7851</v>
      </c>
      <c r="D778" s="85">
        <f>VLOOKUP(TRIM(B778),BirthdateDraft!$B$1:$O$5859,2,FALSE)</f>
        <v>32871</v>
      </c>
      <c r="E778" s="86" t="str">
        <f>VLOOKUP(TRIM(B778),BirthdateDraft!$B$1:$O$9859,3,FALSE)</f>
        <v>13/FA</v>
      </c>
      <c r="F778" s="52" t="str">
        <f>IF(ISERROR(VLOOKUP(TRIM(B778),ALL!$B$1:$T$1591,2,FALSE)),"",IF(ISERROR(VLOOKUP(TRIM(B778),ALL!$B$1:$T$1591,2,FALSE))," ",VLOOKUP(TRIM(B778),ALL!$B$1:$T$1591,2,FALSE)))</f>
        <v>MIN</v>
      </c>
      <c r="G778" s="52" t="str">
        <f>IF(ISBLANK(VLOOKUP(TRIM(B778),ALL!$B$1:$U$1591,4,FALSE)),"",IF(ISERROR(VLOOKUP(TRIM(B778),ALL!$B$1:$U$1591,4,FALSE))," ",VLOOKUP(TRIM(B778),ALL!$B$1:$U$1591,4,FALSE)))</f>
        <v/>
      </c>
      <c r="H778" s="52" t="str">
        <f>IF(ISBLANK(VLOOKUP(TRIM(B778),ALL!$B$1:$U$1591,5,FALSE)),"",IF(ISERROR(VLOOKUP(TRIM(B778),ALL!$B$1:$U$1591,5,FALSE))," ",VLOOKUP(TRIM(B778),ALL!$B$1:$U$1591,5,FALSE)))</f>
        <v/>
      </c>
      <c r="I778" s="52" t="str">
        <f>IF(ISBLANK(VLOOKUP(TRIM(B778),ALL!$B$1:$U$1591,6,FALSE)),"",IF(ISERROR(VLOOKUP(TRIM(B778),ALL!$B$1:$U$1591,6,FALSE))," ", VLOOKUP(TRIM(B778),ALL!$B$1:$U$1591,6,FALSE)))</f>
        <v/>
      </c>
      <c r="J778" s="52" t="str">
        <f>IF(ISBLANK(VLOOKUP(TRIM(B778),ALL!$B$1:$U$1591,7,FALSE)),"",IF(ISERROR(VLOOKUP(TRIM(B778),ALL!$B$1:$U$1591,7,FALSE))," ",VLOOKUP(TRIM(B778),ALL!$B$1:$U$1591,7,FALSE)))</f>
        <v/>
      </c>
      <c r="K778" s="52">
        <f>IF(ISBLANK(VLOOKUP(TRIM(B778),ALL!$B$1:$U$1591,8,FALSE)),"",IF(ISERROR(VLOOKUP(TRIM(B778),ALL!$B$1:$U$1591,8,FALSE))," ",VLOOKUP(TRIM(B778),ALL!$B$1:$U$1591,8,FALSE)))</f>
        <v>4</v>
      </c>
      <c r="L778" s="52" t="str">
        <f>IF(ISBLANK(VLOOKUP(TRIM(B778),ALL!$B$1:$U$1591,9,FALSE)),"",IF(ISERROR(VLOOKUP(TRIM(B778),ALL!$B$1:$U$1591,9,FALSE))," ",VLOOKUP(TRIM(B778),ALL!$B$1:$U$1591,9,FALSE)))</f>
        <v/>
      </c>
      <c r="M778" s="52">
        <f>IF(ISBLANK(VLOOKUP(TRIM(B778),ALL!$B$1:$U$1591,10,FALSE)),"",IF(ISERROR(VLOOKUP(TRIM(B778),ALL!$B$1:$U$1591,10,FALSE))," ",VLOOKUP(TRIM(B778),ALL!$B$1:$U$1591,10,FALSE)))</f>
        <v>5</v>
      </c>
      <c r="N778"/>
      <c r="O778"/>
      <c r="P778"/>
      <c r="Q778"/>
      <c r="R778"/>
      <c r="S778"/>
      <c r="AA778"/>
      <c r="AB778"/>
    </row>
    <row r="779" spans="1:28">
      <c r="A779" s="52" t="str">
        <f>IF(ISERROR(VLOOKUP(TRIM(B779),ALL!$B$1:$T$1591,3,FALSE)),"(unc)",VLOOKUP(TRIM(B779),ALL!$B$1:$T$1591,3,FALSE))</f>
        <v>LG @</v>
      </c>
      <c r="B779" s="215" t="s">
        <v>7647</v>
      </c>
      <c r="C779" s="11" t="s">
        <v>7851</v>
      </c>
      <c r="D779" s="85">
        <f>VLOOKUP(TRIM(B779),BirthdateDraft!$B$1:$O$5859,2,FALSE)</f>
        <v>34893</v>
      </c>
      <c r="E779" s="86" t="str">
        <f>VLOOKUP(TRIM(B779),BirthdateDraft!$B$1:$O$9859,3,FALSE)</f>
        <v>19/2</v>
      </c>
      <c r="F779" s="52" t="str">
        <f>IF(ISERROR(VLOOKUP(TRIM(B779),ALL!$B$1:$T$1591,2,FALSE)),"",IF(ISERROR(VLOOKUP(TRIM(B779),ALL!$B$1:$T$1591,2,FALSE))," ",VLOOKUP(TRIM(B779),ALL!$B$1:$T$1591,2,FALSE)))</f>
        <v>DNA</v>
      </c>
      <c r="G779" s="52" t="str">
        <f>IF(ISBLANK(VLOOKUP(TRIM(B779),ALL!$B$1:$U$1591,4,FALSE)),"",IF(ISERROR(VLOOKUP(TRIM(B779),ALL!$B$1:$U$1591,4,FALSE))," ",VLOOKUP(TRIM(B779),ALL!$B$1:$U$1591,4,FALSE)))</f>
        <v/>
      </c>
      <c r="H779" s="52" t="str">
        <f>IF(ISBLANK(VLOOKUP(TRIM(B779),ALL!$B$1:$U$1591,5,FALSE)),"",IF(ISERROR(VLOOKUP(TRIM(B779),ALL!$B$1:$U$1591,5,FALSE))," ",VLOOKUP(TRIM(B779),ALL!$B$1:$U$1591,5,FALSE)))</f>
        <v/>
      </c>
      <c r="I779" s="52" t="str">
        <f>IF(ISBLANK(VLOOKUP(TRIM(B779),ALL!$B$1:$U$1591,6,FALSE)),"",IF(ISERROR(VLOOKUP(TRIM(B779),ALL!$B$1:$U$1591,6,FALSE))," ", VLOOKUP(TRIM(B779),ALL!$B$1:$U$1591,6,FALSE)))</f>
        <v/>
      </c>
      <c r="J779" s="52" t="str">
        <f>IF(ISBLANK(VLOOKUP(TRIM(B779),ALL!$B$1:$U$1591,7,FALSE)),"",IF(ISERROR(VLOOKUP(TRIM(B779),ALL!$B$1:$U$1591,7,FALSE))," ",VLOOKUP(TRIM(B779),ALL!$B$1:$U$1591,7,FALSE)))</f>
        <v/>
      </c>
      <c r="K779" s="52">
        <f>IF(ISBLANK(VLOOKUP(TRIM(B779),ALL!$B$1:$U$1591,8,FALSE)),"",IF(ISERROR(VLOOKUP(TRIM(B779),ALL!$B$1:$U$1591,8,FALSE))," ",VLOOKUP(TRIM(B779),ALL!$B$1:$U$1591,8,FALSE)))</f>
        <v>4</v>
      </c>
      <c r="L779" s="52" t="str">
        <f>IF(ISBLANK(VLOOKUP(TRIM(B779),ALL!$B$1:$U$1591,9,FALSE)),"",IF(ISERROR(VLOOKUP(TRIM(B779),ALL!$B$1:$U$1591,9,FALSE))," ",VLOOKUP(TRIM(B779),ALL!$B$1:$U$1591,9,FALSE)))</f>
        <v/>
      </c>
      <c r="M779" s="52">
        <f>IF(ISBLANK(VLOOKUP(TRIM(B779),ALL!$B$1:$U$1591,10,FALSE)),"",IF(ISERROR(VLOOKUP(TRIM(B779),ALL!$B$1:$U$1591,10,FALSE))," ",VLOOKUP(TRIM(B779),ALL!$B$1:$U$1591,10,FALSE)))</f>
        <v>5</v>
      </c>
      <c r="N779"/>
      <c r="O779"/>
      <c r="P779"/>
      <c r="Q779"/>
      <c r="R779"/>
      <c r="S779"/>
      <c r="AA779"/>
      <c r="AB779"/>
    </row>
    <row r="780" spans="1:28">
      <c r="A780" s="52" t="str">
        <f>IF(ISERROR(VLOOKUP(TRIM(B780),ALL!$B$1:$T$1591,3,FALSE)),"(unc)",VLOOKUP(TRIM(B780),ALL!$B$1:$T$1591,3,FALSE))</f>
        <v>G @ OT @</v>
      </c>
      <c r="B780" s="215" t="s">
        <v>5279</v>
      </c>
      <c r="C780" s="11" t="s">
        <v>7851</v>
      </c>
      <c r="D780" s="85">
        <f>VLOOKUP(TRIM(B780),BirthdateDraft!$B$1:$O$5859,2,FALSE)</f>
        <v>33847</v>
      </c>
      <c r="E780" s="86" t="str">
        <f>VLOOKUP(TRIM(B780),BirthdateDraft!$B$1:$O$9859,3,FALSE)</f>
        <v>15/4</v>
      </c>
      <c r="F780" s="52" t="str">
        <f>IF(ISERROR(VLOOKUP(TRIM(B780),ALL!$B$1:$T$1591,2,FALSE)),"",IF(ISERROR(VLOOKUP(TRIM(B780),ALL!$B$1:$T$1591,2,FALSE))," ",VLOOKUP(TRIM(B780),ALL!$B$1:$T$1591,2,FALSE)))</f>
        <v>CAN</v>
      </c>
      <c r="G780" s="52" t="str">
        <f>IF(ISBLANK(VLOOKUP(TRIM(B780),ALL!$B$1:$U$1591,4,FALSE)),"",IF(ISERROR(VLOOKUP(TRIM(B780),ALL!$B$1:$U$1591,4,FALSE))," ",VLOOKUP(TRIM(B780),ALL!$B$1:$U$1591,4,FALSE)))</f>
        <v/>
      </c>
      <c r="H780" s="52" t="str">
        <f>IF(ISBLANK(VLOOKUP(TRIM(B780),ALL!$B$1:$U$1591,5,FALSE)),"",IF(ISERROR(VLOOKUP(TRIM(B780),ALL!$B$1:$U$1591,5,FALSE))," ",VLOOKUP(TRIM(B780),ALL!$B$1:$U$1591,5,FALSE)))</f>
        <v/>
      </c>
      <c r="I780" s="52" t="str">
        <f>IF(ISBLANK(VLOOKUP(TRIM(B780),ALL!$B$1:$U$1591,6,FALSE)),"",IF(ISERROR(VLOOKUP(TRIM(B780),ALL!$B$1:$U$1591,6,FALSE))," ", VLOOKUP(TRIM(B780),ALL!$B$1:$U$1591,6,FALSE)))</f>
        <v/>
      </c>
      <c r="J780" s="52" t="str">
        <f>IF(ISBLANK(VLOOKUP(TRIM(B780),ALL!$B$1:$U$1591,7,FALSE)),"",IF(ISERROR(VLOOKUP(TRIM(B780),ALL!$B$1:$U$1591,7,FALSE))," ",VLOOKUP(TRIM(B780),ALL!$B$1:$U$1591,7,FALSE)))</f>
        <v/>
      </c>
      <c r="K780" s="52">
        <f>IF(ISBLANK(VLOOKUP(TRIM(B780),ALL!$B$1:$U$1591,8,FALSE)),"",IF(ISERROR(VLOOKUP(TRIM(B780),ALL!$B$1:$U$1591,8,FALSE))," ",VLOOKUP(TRIM(B780),ALL!$B$1:$U$1591,8,FALSE)))</f>
        <v>4</v>
      </c>
      <c r="L780" s="52">
        <f>IF(ISBLANK(VLOOKUP(TRIM(B780),ALL!$B$1:$U$1591,9,FALSE)),"",IF(ISERROR(VLOOKUP(TRIM(B780),ALL!$B$1:$U$1591,9,FALSE))," ",VLOOKUP(TRIM(B780),ALL!$B$1:$U$1591,9,FALSE)))</f>
        <v>4</v>
      </c>
      <c r="M780" s="52">
        <f>IF(ISBLANK(VLOOKUP(TRIM(B780),ALL!$B$1:$U$1591,10,FALSE)),"",IF(ISERROR(VLOOKUP(TRIM(B780),ALL!$B$1:$U$1591,10,FALSE))," ",VLOOKUP(TRIM(B780),ALL!$B$1:$U$1591,10,FALSE)))</f>
        <v>3</v>
      </c>
      <c r="N780"/>
      <c r="O780"/>
      <c r="P780"/>
      <c r="Q780"/>
      <c r="R780"/>
      <c r="S780"/>
      <c r="AA780"/>
      <c r="AB780"/>
    </row>
    <row r="781" spans="1:28">
      <c r="A781" s="52" t="str">
        <f>IF(ISERROR(VLOOKUP(TRIM(B781),ALL!$B$1:$T$1591,3,FALSE)),"(unc)",VLOOKUP(TRIM(B781),ALL!$B$1:$T$1591,3,FALSE))</f>
        <v>RG @ OT @</v>
      </c>
      <c r="B781" s="215" t="s">
        <v>4688</v>
      </c>
      <c r="C781" s="11" t="s">
        <v>7851</v>
      </c>
      <c r="D781" s="85">
        <f>VLOOKUP(TRIM(B781),BirthdateDraft!$B$1:$O$5859,2,FALSE)</f>
        <v>33528</v>
      </c>
      <c r="E781" s="86" t="str">
        <f>VLOOKUP(TRIM(B781),BirthdateDraft!$B$1:$O$9859,3,FALSE)</f>
        <v>14/3</v>
      </c>
      <c r="F781" s="52" t="str">
        <f>IF(ISERROR(VLOOKUP(TRIM(B781),ALL!$B$1:$T$1591,2,FALSE)),"",IF(ISERROR(VLOOKUP(TRIM(B781),ALL!$B$1:$T$1591,2,FALSE))," ",VLOOKUP(TRIM(B781),ALL!$B$1:$T$1591,2,FALSE)))</f>
        <v>GBN</v>
      </c>
      <c r="G781" s="52" t="str">
        <f>IF(ISBLANK(VLOOKUP(TRIM(B781),ALL!$B$1:$U$1591,4,FALSE)),"",IF(ISERROR(VLOOKUP(TRIM(B781),ALL!$B$1:$U$1591,4,FALSE))," ",VLOOKUP(TRIM(B781),ALL!$B$1:$U$1591,4,FALSE)))</f>
        <v/>
      </c>
      <c r="H781" s="52" t="str">
        <f>IF(ISBLANK(VLOOKUP(TRIM(B781),ALL!$B$1:$U$1591,5,FALSE)),"",IF(ISERROR(VLOOKUP(TRIM(B781),ALL!$B$1:$U$1591,5,FALSE))," ",VLOOKUP(TRIM(B781),ALL!$B$1:$U$1591,5,FALSE)))</f>
        <v/>
      </c>
      <c r="I781" s="52" t="str">
        <f>IF(ISBLANK(VLOOKUP(TRIM(B781),ALL!$B$1:$U$1591,6,FALSE)),"",IF(ISERROR(VLOOKUP(TRIM(B781),ALL!$B$1:$U$1591,6,FALSE))," ", VLOOKUP(TRIM(B781),ALL!$B$1:$U$1591,6,FALSE)))</f>
        <v/>
      </c>
      <c r="J781" s="52" t="str">
        <f>IF(ISBLANK(VLOOKUP(TRIM(B781),ALL!$B$1:$U$1591,7,FALSE)),"",IF(ISERROR(VLOOKUP(TRIM(B781),ALL!$B$1:$U$1591,7,FALSE))," ",VLOOKUP(TRIM(B781),ALL!$B$1:$U$1591,7,FALSE)))</f>
        <v/>
      </c>
      <c r="K781" s="52">
        <f>IF(ISBLANK(VLOOKUP(TRIM(B781),ALL!$B$1:$U$1591,8,FALSE)),"",IF(ISERROR(VLOOKUP(TRIM(B781),ALL!$B$1:$U$1591,8,FALSE))," ",VLOOKUP(TRIM(B781),ALL!$B$1:$U$1591,8,FALSE)))</f>
        <v>4</v>
      </c>
      <c r="L781" s="52">
        <f>IF(ISBLANK(VLOOKUP(TRIM(B781),ALL!$B$1:$U$1591,9,FALSE)),"",IF(ISERROR(VLOOKUP(TRIM(B781),ALL!$B$1:$U$1591,9,FALSE))," ",VLOOKUP(TRIM(B781),ALL!$B$1:$U$1591,9,FALSE)))</f>
        <v>0</v>
      </c>
      <c r="M781" s="52">
        <f>IF(ISBLANK(VLOOKUP(TRIM(B781),ALL!$B$1:$U$1591,10,FALSE)),"",IF(ISERROR(VLOOKUP(TRIM(B781),ALL!$B$1:$U$1591,10,FALSE))," ",VLOOKUP(TRIM(B781),ALL!$B$1:$U$1591,10,FALSE)))</f>
        <v>2</v>
      </c>
      <c r="N781"/>
      <c r="O781"/>
      <c r="P781"/>
      <c r="Q781"/>
      <c r="R781"/>
      <c r="S781"/>
      <c r="AA781"/>
      <c r="AB781"/>
    </row>
    <row r="782" spans="1:28" ht="15">
      <c r="A782" s="52" t="str">
        <f>IF(ISERROR(VLOOKUP(TRIM(B782),ALL!$B$1:$T$1591,3,FALSE)),"(unc)",VLOOKUP(TRIM(B782),ALL!$B$1:$T$1591,3,FALSE))</f>
        <v>OC @</v>
      </c>
      <c r="B782" s="407" t="s">
        <v>7668</v>
      </c>
      <c r="C782" s="11" t="s">
        <v>7851</v>
      </c>
      <c r="D782" s="85">
        <f>VLOOKUP(TRIM(B782),BirthdateDraft!$B$1:$O$5859,2,FALSE)</f>
        <v>34870</v>
      </c>
      <c r="E782" s="86" t="str">
        <f>VLOOKUP(TRIM(B782),BirthdateDraft!$B$1:$O$9859,3,FALSE)</f>
        <v>19/1 (18)</v>
      </c>
      <c r="F782" s="52" t="str">
        <f>IF(ISERROR(VLOOKUP(TRIM(B782),ALL!$B$1:$T$1591,2,FALSE)),"",IF(ISERROR(VLOOKUP(TRIM(B782),ALL!$B$1:$T$1591,2,FALSE))," ",VLOOKUP(TRIM(B782),ALL!$B$1:$T$1591,2,FALSE)))</f>
        <v>MIN</v>
      </c>
      <c r="G782" s="52" t="str">
        <f>IF(ISBLANK(VLOOKUP(TRIM(B782),ALL!$B$1:$U$1591,4,FALSE)),"",IF(ISERROR(VLOOKUP(TRIM(B782),ALL!$B$1:$U$1591,4,FALSE))," ",VLOOKUP(TRIM(B782),ALL!$B$1:$U$1591,4,FALSE)))</f>
        <v/>
      </c>
      <c r="H782" s="52" t="str">
        <f>IF(ISBLANK(VLOOKUP(TRIM(B782),ALL!$B$1:$U$1591,5,FALSE)),"",IF(ISERROR(VLOOKUP(TRIM(B782),ALL!$B$1:$U$1591,5,FALSE))," ",VLOOKUP(TRIM(B782),ALL!$B$1:$U$1591,5,FALSE)))</f>
        <v/>
      </c>
      <c r="I782" s="52" t="str">
        <f>IF(ISBLANK(VLOOKUP(TRIM(B782),ALL!$B$1:$U$1591,6,FALSE)),"",IF(ISERROR(VLOOKUP(TRIM(B782),ALL!$B$1:$U$1591,6,FALSE))," ", VLOOKUP(TRIM(B782),ALL!$B$1:$U$1591,6,FALSE)))</f>
        <v/>
      </c>
      <c r="J782" s="52" t="str">
        <f>IF(ISBLANK(VLOOKUP(TRIM(B782),ALL!$B$1:$U$1591,7,FALSE)),"",IF(ISERROR(VLOOKUP(TRIM(B782),ALL!$B$1:$U$1591,7,FALSE))," ",VLOOKUP(TRIM(B782),ALL!$B$1:$U$1591,7,FALSE)))</f>
        <v/>
      </c>
      <c r="K782" s="52">
        <f>IF(ISBLANK(VLOOKUP(TRIM(B782),ALL!$B$1:$U$1591,8,FALSE)),"",IF(ISERROR(VLOOKUP(TRIM(B782),ALL!$B$1:$U$1591,8,FALSE))," ",VLOOKUP(TRIM(B782),ALL!$B$1:$U$1591,8,FALSE)))</f>
        <v>4</v>
      </c>
      <c r="L782" s="52" t="str">
        <f>IF(ISBLANK(VLOOKUP(TRIM(B782),ALL!$B$1:$U$1591,9,FALSE)),"",IF(ISERROR(VLOOKUP(TRIM(B782),ALL!$B$1:$U$1591,9,FALSE))," ",VLOOKUP(TRIM(B782),ALL!$B$1:$U$1591,9,FALSE)))</f>
        <v/>
      </c>
      <c r="M782" s="52">
        <f>IF(ISBLANK(VLOOKUP(TRIM(B782),ALL!$B$1:$U$1591,10,FALSE)),"",IF(ISERROR(VLOOKUP(TRIM(B782),ALL!$B$1:$U$1591,10,FALSE))," ",VLOOKUP(TRIM(B782),ALL!$B$1:$U$1591,10,FALSE)))</f>
        <v>2</v>
      </c>
      <c r="N782"/>
      <c r="O782"/>
      <c r="P782"/>
      <c r="Q782"/>
      <c r="R782"/>
      <c r="S782"/>
      <c r="AA782"/>
      <c r="AB782"/>
    </row>
    <row r="783" spans="1:28">
      <c r="A783" s="52" t="str">
        <f>IF(ISERROR(VLOOKUP(TRIM(B783),ALL!$B$1:$T$1591,3,FALSE)),"(unc)",VLOOKUP(TRIM(B783),ALL!$B$1:$T$1591,3,FALSE))</f>
        <v>LG @</v>
      </c>
      <c r="B783" s="215" t="s">
        <v>5807</v>
      </c>
      <c r="C783" s="11" t="s">
        <v>7851</v>
      </c>
      <c r="D783" s="85">
        <f>VLOOKUP(TRIM(B783),BirthdateDraft!$B$1:$O$5859,2,FALSE)</f>
        <v>33715</v>
      </c>
      <c r="E783" s="86" t="str">
        <f>VLOOKUP(TRIM(B783),BirthdateDraft!$B$1:$O$9859,3,FALSE)</f>
        <v>16/4</v>
      </c>
      <c r="F783" s="52" t="str">
        <f>IF(ISERROR(VLOOKUP(TRIM(B783),ALL!$B$1:$T$1591,2,FALSE)),"",IF(ISERROR(VLOOKUP(TRIM(B783),ALL!$B$1:$T$1591,2,FALSE))," ",VLOOKUP(TRIM(B783),ALL!$B$1:$T$1591,2,FALSE)))</f>
        <v>NYA</v>
      </c>
      <c r="G783" s="52" t="str">
        <f>IF(ISBLANK(VLOOKUP(TRIM(B783),ALL!$B$1:$U$1591,4,FALSE)),"",IF(ISERROR(VLOOKUP(TRIM(B783),ALL!$B$1:$U$1591,4,FALSE))," ",VLOOKUP(TRIM(B783),ALL!$B$1:$U$1591,4,FALSE)))</f>
        <v/>
      </c>
      <c r="H783" s="52" t="str">
        <f>IF(ISBLANK(VLOOKUP(TRIM(B783),ALL!$B$1:$U$1591,5,FALSE)),"",IF(ISERROR(VLOOKUP(TRIM(B783),ALL!$B$1:$U$1591,5,FALSE))," ",VLOOKUP(TRIM(B783),ALL!$B$1:$U$1591,5,FALSE)))</f>
        <v/>
      </c>
      <c r="I783" s="52" t="str">
        <f>IF(ISBLANK(VLOOKUP(TRIM(B783),ALL!$B$1:$U$1591,6,FALSE)),"",IF(ISERROR(VLOOKUP(TRIM(B783),ALL!$B$1:$U$1591,6,FALSE))," ", VLOOKUP(TRIM(B783),ALL!$B$1:$U$1591,6,FALSE)))</f>
        <v/>
      </c>
      <c r="J783" s="52" t="str">
        <f>IF(ISBLANK(VLOOKUP(TRIM(B783),ALL!$B$1:$U$1591,7,FALSE)),"",IF(ISERROR(VLOOKUP(TRIM(B783),ALL!$B$1:$U$1591,7,FALSE))," ",VLOOKUP(TRIM(B783),ALL!$B$1:$U$1591,7,FALSE)))</f>
        <v/>
      </c>
      <c r="K783" s="52">
        <f>IF(ISBLANK(VLOOKUP(TRIM(B783),ALL!$B$1:$U$1591,8,FALSE)),"",IF(ISERROR(VLOOKUP(TRIM(B783),ALL!$B$1:$U$1591,8,FALSE))," ",VLOOKUP(TRIM(B783),ALL!$B$1:$U$1591,8,FALSE)))</f>
        <v>0</v>
      </c>
      <c r="L783" s="52" t="str">
        <f>IF(ISBLANK(VLOOKUP(TRIM(B783),ALL!$B$1:$U$1591,9,FALSE)),"",IF(ISERROR(VLOOKUP(TRIM(B783),ALL!$B$1:$U$1591,9,FALSE))," ",VLOOKUP(TRIM(B783),ALL!$B$1:$U$1591,9,FALSE)))</f>
        <v/>
      </c>
      <c r="M783" s="52">
        <f>IF(ISBLANK(VLOOKUP(TRIM(B783),ALL!$B$1:$U$1591,10,FALSE)),"",IF(ISERROR(VLOOKUP(TRIM(B783),ALL!$B$1:$U$1591,10,FALSE))," ",VLOOKUP(TRIM(B783),ALL!$B$1:$U$1591,10,FALSE)))</f>
        <v>4</v>
      </c>
      <c r="N783"/>
      <c r="O783"/>
      <c r="P783"/>
      <c r="Q783"/>
      <c r="R783"/>
      <c r="S783"/>
      <c r="AA783"/>
      <c r="AB783"/>
    </row>
    <row r="784" spans="1:28">
      <c r="A784" s="52" t="str">
        <f>IF(ISERROR(VLOOKUP(TRIM(B784),ALL!$B$1:$T$1591,3,FALSE)),"(unc)",VLOOKUP(TRIM(B784),ALL!$B$1:$T$1591,3,FALSE))</f>
        <v>G @ OC @</v>
      </c>
      <c r="B784" s="215" t="s">
        <v>5337</v>
      </c>
      <c r="C784" s="11" t="s">
        <v>7851</v>
      </c>
      <c r="D784" s="85">
        <f>VLOOKUP(TRIM(B784),BirthdateDraft!$B$1:$O$5859,2,FALSE)</f>
        <v>33717</v>
      </c>
      <c r="E784" s="86" t="str">
        <f>VLOOKUP(TRIM(B784),BirthdateDraft!$B$1:$O$9859,3,FALSE)</f>
        <v>15/FA</v>
      </c>
      <c r="F784" s="52" t="str">
        <f>IF(ISERROR(VLOOKUP(TRIM(B784),ALL!$B$1:$T$1591,2,FALSE)),"",IF(ISERROR(VLOOKUP(TRIM(B784),ALL!$B$1:$T$1591,2,FALSE))," ",VLOOKUP(TRIM(B784),ALL!$B$1:$T$1591,2,FALSE)))</f>
        <v>HOA</v>
      </c>
      <c r="G784" s="52" t="str">
        <f>IF(ISBLANK(VLOOKUP(TRIM(B784),ALL!$B$1:$U$1591,4,FALSE)),"",IF(ISERROR(VLOOKUP(TRIM(B784),ALL!$B$1:$U$1591,4,FALSE))," ",VLOOKUP(TRIM(B784),ALL!$B$1:$U$1591,4,FALSE)))</f>
        <v/>
      </c>
      <c r="H784" s="52" t="str">
        <f>IF(ISBLANK(VLOOKUP(TRIM(B784),ALL!$B$1:$U$1591,5,FALSE)),"",IF(ISERROR(VLOOKUP(TRIM(B784),ALL!$B$1:$U$1591,5,FALSE))," ",VLOOKUP(TRIM(B784),ALL!$B$1:$U$1591,5,FALSE)))</f>
        <v/>
      </c>
      <c r="I784" s="52" t="str">
        <f>IF(ISBLANK(VLOOKUP(TRIM(B784),ALL!$B$1:$U$1591,6,FALSE)),"",IF(ISERROR(VLOOKUP(TRIM(B784),ALL!$B$1:$U$1591,6,FALSE))," ", VLOOKUP(TRIM(B784),ALL!$B$1:$U$1591,6,FALSE)))</f>
        <v/>
      </c>
      <c r="J784" s="52" t="str">
        <f>IF(ISBLANK(VLOOKUP(TRIM(B784),ALL!$B$1:$U$1591,7,FALSE)),"",IF(ISERROR(VLOOKUP(TRIM(B784),ALL!$B$1:$U$1591,7,FALSE))," ",VLOOKUP(TRIM(B784),ALL!$B$1:$U$1591,7,FALSE)))</f>
        <v/>
      </c>
      <c r="K784" s="52">
        <f>IF(ISBLANK(VLOOKUP(TRIM(B784),ALL!$B$1:$U$1591,8,FALSE)),"",IF(ISERROR(VLOOKUP(TRIM(B784),ALL!$B$1:$U$1591,8,FALSE))," ",VLOOKUP(TRIM(B784),ALL!$B$1:$U$1591,8,FALSE)))</f>
        <v>0</v>
      </c>
      <c r="L784" s="52">
        <f>IF(ISBLANK(VLOOKUP(TRIM(B784),ALL!$B$1:$U$1591,9,FALSE)),"",IF(ISERROR(VLOOKUP(TRIM(B784),ALL!$B$1:$U$1591,9,FALSE))," ",VLOOKUP(TRIM(B784),ALL!$B$1:$U$1591,9,FALSE)))</f>
        <v>0</v>
      </c>
      <c r="M784" s="52">
        <f>IF(ISBLANK(VLOOKUP(TRIM(B784),ALL!$B$1:$U$1591,10,FALSE)),"",IF(ISERROR(VLOOKUP(TRIM(B784),ALL!$B$1:$U$1591,10,FALSE))," ",VLOOKUP(TRIM(B784),ALL!$B$1:$U$1591,10,FALSE)))</f>
        <v>2</v>
      </c>
      <c r="N784"/>
      <c r="O784"/>
      <c r="P784"/>
      <c r="Q784"/>
      <c r="R784"/>
      <c r="S784"/>
      <c r="AA784"/>
      <c r="AB784"/>
    </row>
    <row r="785" spans="1:28">
      <c r="A785" s="52" t="str">
        <f>IF(ISERROR(VLOOKUP(TRIM(B785),ALL!$B$1:$T$1591,3,FALSE)),"(unc)",VLOOKUP(TRIM(B785),ALL!$B$1:$T$1591,3,FALSE))</f>
        <v>G @ OC @</v>
      </c>
      <c r="B785" s="215" t="s">
        <v>3942</v>
      </c>
      <c r="C785" s="11" t="s">
        <v>7851</v>
      </c>
      <c r="D785" s="85">
        <f>VLOOKUP(TRIM(B785),BirthdateDraft!$B$1:$O$5859,2,FALSE)</f>
        <v>32638</v>
      </c>
      <c r="E785" s="86" t="str">
        <f>VLOOKUP(TRIM(B785),BirthdateDraft!$B$1:$O$9859,3,FALSE)</f>
        <v>12/6</v>
      </c>
      <c r="F785" s="52" t="str">
        <f>IF(ISERROR(VLOOKUP(TRIM(B785),ALL!$B$1:$T$1591,2,FALSE)),"",IF(ISERROR(VLOOKUP(TRIM(B785),ALL!$B$1:$T$1591,2,FALSE))," ",VLOOKUP(TRIM(B785),ALL!$B$1:$T$1591,2,FALSE)))</f>
        <v>NYA</v>
      </c>
      <c r="G785" s="52" t="str">
        <f>IF(ISBLANK(VLOOKUP(TRIM(B785),ALL!$B$1:$U$1591,4,FALSE)),"",IF(ISERROR(VLOOKUP(TRIM(B785),ALL!$B$1:$U$1591,4,FALSE))," ",VLOOKUP(TRIM(B785),ALL!$B$1:$U$1591,4,FALSE)))</f>
        <v/>
      </c>
      <c r="H785" s="52" t="str">
        <f>IF(ISBLANK(VLOOKUP(TRIM(B785),ALL!$B$1:$U$1591,5,FALSE)),"",IF(ISERROR(VLOOKUP(TRIM(B785),ALL!$B$1:$U$1591,5,FALSE))," ",VLOOKUP(TRIM(B785),ALL!$B$1:$U$1591,5,FALSE)))</f>
        <v/>
      </c>
      <c r="I785" s="52" t="str">
        <f>IF(ISBLANK(VLOOKUP(TRIM(B785),ALL!$B$1:$U$1591,6,FALSE)),"",IF(ISERROR(VLOOKUP(TRIM(B785),ALL!$B$1:$U$1591,6,FALSE))," ", VLOOKUP(TRIM(B785),ALL!$B$1:$U$1591,6,FALSE)))</f>
        <v/>
      </c>
      <c r="J785" s="52" t="str">
        <f>IF(ISBLANK(VLOOKUP(TRIM(B785),ALL!$B$1:$U$1591,7,FALSE)),"",IF(ISERROR(VLOOKUP(TRIM(B785),ALL!$B$1:$U$1591,7,FALSE))," ",VLOOKUP(TRIM(B785),ALL!$B$1:$U$1591,7,FALSE)))</f>
        <v/>
      </c>
      <c r="K785" s="52">
        <f>IF(ISBLANK(VLOOKUP(TRIM(B785),ALL!$B$1:$U$1591,8,FALSE)),"",IF(ISERROR(VLOOKUP(TRIM(B785),ALL!$B$1:$U$1591,8,FALSE))," ",VLOOKUP(TRIM(B785),ALL!$B$1:$U$1591,8,FALSE)))</f>
        <v>0</v>
      </c>
      <c r="L785" s="52">
        <f>IF(ISBLANK(VLOOKUP(TRIM(B785),ALL!$B$1:$U$1591,9,FALSE)),"",IF(ISERROR(VLOOKUP(TRIM(B785),ALL!$B$1:$U$1591,9,FALSE))," ",VLOOKUP(TRIM(B785),ALL!$B$1:$U$1591,9,FALSE)))</f>
        <v>0</v>
      </c>
      <c r="M785" s="52">
        <f>IF(ISBLANK(VLOOKUP(TRIM(B785),ALL!$B$1:$U$1591,10,FALSE)),"",IF(ISERROR(VLOOKUP(TRIM(B785),ALL!$B$1:$U$1591,10,FALSE))," ",VLOOKUP(TRIM(B785),ALL!$B$1:$U$1591,10,FALSE)))</f>
        <v>0</v>
      </c>
      <c r="N785"/>
      <c r="O785"/>
      <c r="P785"/>
      <c r="Q785"/>
      <c r="R785"/>
      <c r="S785"/>
      <c r="AA785"/>
      <c r="AB785"/>
    </row>
    <row r="787" spans="1:28">
      <c r="A787" s="52"/>
      <c r="B787" s="215"/>
      <c r="C787" s="11"/>
      <c r="D787" s="85"/>
      <c r="E787" s="86"/>
      <c r="F787" s="52"/>
      <c r="G787" s="52"/>
      <c r="H787" s="52"/>
      <c r="I787" s="52"/>
      <c r="J787" s="52"/>
      <c r="K787" s="52"/>
      <c r="L787" s="52"/>
      <c r="M787" s="52"/>
      <c r="N787"/>
      <c r="O787"/>
      <c r="P787"/>
      <c r="Q787"/>
      <c r="R787"/>
      <c r="S787"/>
      <c r="AA787"/>
      <c r="AB787"/>
    </row>
    <row r="788" spans="1:28">
      <c r="A788" s="52" t="str">
        <f>IF(ISERROR(VLOOKUP(TRIM(B788),ALL!$B$1:$T$1591,3,FALSE)),"(unc)",VLOOKUP(TRIM(B788),ALL!$B$1:$T$1591,3,FALSE))</f>
        <v>LE $</v>
      </c>
      <c r="B788" s="215" t="s">
        <v>4473</v>
      </c>
      <c r="C788" s="11" t="s">
        <v>7851</v>
      </c>
      <c r="D788" s="85">
        <f>VLOOKUP(TRIM(B788),BirthdateDraft!$B$1:$O$5859,2,FALSE)</f>
        <v>33229</v>
      </c>
      <c r="E788" s="86" t="str">
        <f>VLOOKUP(TRIM(B788),BirthdateDraft!$B$1:$O$9859,3,FALSE)</f>
        <v>14/2</v>
      </c>
      <c r="F788" s="52" t="str">
        <f>IF(ISERROR(VLOOKUP(TRIM(B788),ALL!$B$1:$T$1591,2,FALSE)),"",IF(ISERROR(VLOOKUP(TRIM(B788),ALL!$B$1:$T$1591,2,FALSE))," ",VLOOKUP(TRIM(B788),ALL!$B$1:$T$1591,2,FALSE)))</f>
        <v>BFA</v>
      </c>
      <c r="G788" s="52" t="str">
        <f>IF(ISBLANK(VLOOKUP(TRIM(B788),ALL!$B$1:$U$1591,4,FALSE)),"",IF(ISERROR(VLOOKUP(TRIM(B788),ALL!$B$1:$U$1591,4,FALSE))," ",VLOOKUP(TRIM(B788),ALL!$B$1:$U$1591,4,FALSE)))</f>
        <v>5</v>
      </c>
      <c r="H788" s="52" t="str">
        <f>IF(ISBLANK(VLOOKUP(TRIM(B788),ALL!$B$1:$U$1591,5,FALSE)),"",IF(ISERROR(VLOOKUP(TRIM(B788),ALL!$B$1:$U$1591,5,FALSE))," ",VLOOKUP(TRIM(B788),ALL!$B$1:$U$1591,5,FALSE)))</f>
        <v/>
      </c>
      <c r="I788" s="52">
        <f>IF(ISBLANK(VLOOKUP(TRIM(B788),ALL!$B$1:$U$1591,6,FALSE)),"",IF(ISERROR(VLOOKUP(TRIM(B788),ALL!$B$1:$U$1591,6,FALSE))," ", VLOOKUP(TRIM(B788),ALL!$B$1:$U$1591,6,FALSE)))</f>
        <v>6</v>
      </c>
      <c r="J788" s="52" t="str">
        <f>IF(ISBLANK(VLOOKUP(TRIM(B788),ALL!$B$1:$U$1591,7,FALSE)),"",IF(ISERROR(VLOOKUP(TRIM(B788),ALL!$B$1:$U$1591,7,FALSE))," ",VLOOKUP(TRIM(B788),ALL!$B$1:$U$1591,7,FALSE)))</f>
        <v/>
      </c>
      <c r="K788" s="52" t="str">
        <f>IF(ISBLANK(VLOOKUP(TRIM(B788),ALL!$B$1:$U$1591,8,FALSE)),"",IF(ISERROR(VLOOKUP(TRIM(B788),ALL!$B$1:$U$1591,8,FALSE))," ",VLOOKUP(TRIM(B788),ALL!$B$1:$U$1591,8,FALSE)))</f>
        <v/>
      </c>
      <c r="L788" s="52" t="str">
        <f>IF(ISBLANK(VLOOKUP(TRIM(B788),ALL!$B$1:$U$1591,9,FALSE)),"",IF(ISERROR(VLOOKUP(TRIM(B788),ALL!$B$1:$U$1591,9,FALSE))," ",VLOOKUP(TRIM(B788),ALL!$B$1:$U$1591,9,FALSE)))</f>
        <v/>
      </c>
      <c r="M788" s="52" t="str">
        <f>IF(ISBLANK(VLOOKUP(TRIM(B788),ALL!$B$1:$U$1591,10,FALSE)),"",IF(ISERROR(VLOOKUP(TRIM(B788),ALL!$B$1:$U$1591,10,FALSE))," ",VLOOKUP(TRIM(B788),ALL!$B$1:$U$1591,10,FALSE)))</f>
        <v/>
      </c>
      <c r="N788"/>
      <c r="O788"/>
      <c r="P788"/>
      <c r="Q788"/>
      <c r="R788"/>
      <c r="S788"/>
      <c r="AA788"/>
      <c r="AB788"/>
    </row>
    <row r="789" spans="1:28">
      <c r="A789" s="52" t="str">
        <f>IF(ISERROR(VLOOKUP(TRIM(B789),ALL!$B$1:$T$1591,3,FALSE)),"(unc)",VLOOKUP(TRIM(B789),ALL!$B$1:$T$1591,3,FALSE))</f>
        <v>RE $</v>
      </c>
      <c r="B789" s="215" t="s">
        <v>6796</v>
      </c>
      <c r="C789" s="11" t="s">
        <v>7851</v>
      </c>
      <c r="D789" s="85">
        <f>VLOOKUP(TRIM(B789),BirthdateDraft!$B$1:$O$5859,2,FALSE)</f>
        <v>35312</v>
      </c>
      <c r="E789" s="86" t="str">
        <f>VLOOKUP(TRIM(B789),BirthdateDraft!$B$1:$O$9859,3,FALSE)</f>
        <v>18/1 (14)</v>
      </c>
      <c r="F789" s="52" t="str">
        <f>IF(ISERROR(VLOOKUP(TRIM(B789),ALL!$B$1:$T$1591,2,FALSE)),"",IF(ISERROR(VLOOKUP(TRIM(B789),ALL!$B$1:$T$1591,2,FALSE))," ",VLOOKUP(TRIM(B789),ALL!$B$1:$T$1591,2,FALSE)))</f>
        <v>NON</v>
      </c>
      <c r="G789" s="52" t="str">
        <f>IF(ISBLANK(VLOOKUP(TRIM(B789),ALL!$B$1:$U$1591,4,FALSE)),"",IF(ISERROR(VLOOKUP(TRIM(B789),ALL!$B$1:$U$1591,4,FALSE))," ",VLOOKUP(TRIM(B789),ALL!$B$1:$U$1591,4,FALSE)))</f>
        <v>5</v>
      </c>
      <c r="H789" s="52" t="str">
        <f>IF(ISBLANK(VLOOKUP(TRIM(B789),ALL!$B$1:$U$1591,5,FALSE)),"",IF(ISERROR(VLOOKUP(TRIM(B789),ALL!$B$1:$U$1591,5,FALSE))," ",VLOOKUP(TRIM(B789),ALL!$B$1:$U$1591,5,FALSE)))</f>
        <v/>
      </c>
      <c r="I789" s="52">
        <f>IF(ISBLANK(VLOOKUP(TRIM(B789),ALL!$B$1:$U$1591,6,FALSE)),"",IF(ISERROR(VLOOKUP(TRIM(B789),ALL!$B$1:$U$1591,6,FALSE))," ", VLOOKUP(TRIM(B789),ALL!$B$1:$U$1591,6,FALSE)))</f>
        <v>6</v>
      </c>
      <c r="J789" s="52"/>
      <c r="K789" s="52"/>
      <c r="L789" s="52" t="str">
        <f>IF(ISBLANK(VLOOKUP(TRIM(B789),ALL!$B$1:$U$1591,9,FALSE)),"",IF(ISERROR(VLOOKUP(TRIM(B789),ALL!$B$1:$U$1591,9,FALSE))," ",VLOOKUP(TRIM(B789),ALL!$B$1:$U$1591,9,FALSE)))</f>
        <v/>
      </c>
      <c r="M789" s="52" t="str">
        <f>IF(ISBLANK(VLOOKUP(TRIM(B789),ALL!$B$1:$U$1591,10,FALSE)),"",IF(ISERROR(VLOOKUP(TRIM(B789),ALL!$B$1:$U$1591,10,FALSE))," ",VLOOKUP(TRIM(B789),ALL!$B$1:$U$1591,10,FALSE)))</f>
        <v/>
      </c>
      <c r="N789"/>
      <c r="O789"/>
      <c r="P789"/>
      <c r="Q789"/>
      <c r="R789"/>
      <c r="S789"/>
      <c r="AA789"/>
      <c r="AB789"/>
    </row>
    <row r="790" spans="1:28">
      <c r="A790" s="52" t="str">
        <f>IF(ISERROR(VLOOKUP(TRIM(B790),ALL!$B$1:$T$1591,3,FALSE)),"(unc)",VLOOKUP(TRIM(B790),ALL!$B$1:$T$1591,3,FALSE))</f>
        <v>RE $</v>
      </c>
      <c r="B790" s="215" t="s">
        <v>5627</v>
      </c>
      <c r="C790" s="11" t="s">
        <v>7851</v>
      </c>
      <c r="D790" s="85">
        <f>VLOOKUP(TRIM(B790),BirthdateDraft!$B$1:$O$5859,2,FALSE)</f>
        <v>34789</v>
      </c>
      <c r="E790" s="86" t="str">
        <f>VLOOKUP(TRIM(B790),BirthdateDraft!$B$1:$O$9859,3,FALSE)</f>
        <v>16/3</v>
      </c>
      <c r="F790" s="52" t="str">
        <f>IF(ISERROR(VLOOKUP(TRIM(B790),ALL!$B$1:$T$1591,2,FALSE)),"",IF(ISERROR(VLOOKUP(TRIM(B790),ALL!$B$1:$T$1591,2,FALSE))," ",VLOOKUP(TRIM(B790),ALL!$B$1:$T$1591,2,FALSE)))</f>
        <v>JXA</v>
      </c>
      <c r="G790" s="52" t="str">
        <f>IF(ISBLANK(VLOOKUP(TRIM(B790),ALL!$B$1:$U$1591,4,FALSE)),"",IF(ISERROR(VLOOKUP(TRIM(B790),ALL!$B$1:$U$1591,4,FALSE))," ",VLOOKUP(TRIM(B790),ALL!$B$1:$U$1591,4,FALSE)))</f>
        <v>4</v>
      </c>
      <c r="H790" s="52" t="str">
        <f>IF(ISBLANK(VLOOKUP(TRIM(B790),ALL!$B$1:$U$1591,5,FALSE)),"",IF(ISERROR(VLOOKUP(TRIM(B790),ALL!$B$1:$U$1591,5,FALSE))," ",VLOOKUP(TRIM(B790),ALL!$B$1:$U$1591,5,FALSE)))</f>
        <v/>
      </c>
      <c r="I790" s="52">
        <f>IF(ISBLANK(VLOOKUP(TRIM(B790),ALL!$B$1:$U$1591,6,FALSE)),"",IF(ISERROR(VLOOKUP(TRIM(B790),ALL!$B$1:$U$1591,6,FALSE))," ", VLOOKUP(TRIM(B790),ALL!$B$1:$U$1591,6,FALSE)))</f>
        <v>10</v>
      </c>
      <c r="J790" s="52" t="str">
        <f>IF(ISBLANK(VLOOKUP(TRIM(B790),ALL!$B$1:$U$1591,7,FALSE)),"",IF(ISERROR(VLOOKUP(TRIM(B790),ALL!$B$1:$U$1591,7,FALSE))," ",VLOOKUP(TRIM(B790),ALL!$B$1:$U$1591,7,FALSE)))</f>
        <v/>
      </c>
      <c r="K790" s="52" t="str">
        <f>IF(ISBLANK(VLOOKUP(TRIM(B790),ALL!$B$1:$U$1591,8,FALSE)),"",IF(ISERROR(VLOOKUP(TRIM(B790),ALL!$B$1:$U$1591,8,FALSE))," ",VLOOKUP(TRIM(B790),ALL!$B$1:$U$1591,8,FALSE)))</f>
        <v/>
      </c>
      <c r="L790" s="52" t="str">
        <f>IF(ISBLANK(VLOOKUP(TRIM(B790),ALL!$B$1:$U$1591,9,FALSE)),"",IF(ISERROR(VLOOKUP(TRIM(B790),ALL!$B$1:$U$1591,9,FALSE))," ",VLOOKUP(TRIM(B790),ALL!$B$1:$U$1591,9,FALSE)))</f>
        <v/>
      </c>
      <c r="M790" s="52" t="str">
        <f>IF(ISBLANK(VLOOKUP(TRIM(B790),ALL!$B$1:$U$1591,10,FALSE)),"",IF(ISERROR(VLOOKUP(TRIM(B790),ALL!$B$1:$U$1591,10,FALSE))," ",VLOOKUP(TRIM(B790),ALL!$B$1:$U$1591,10,FALSE)))</f>
        <v/>
      </c>
      <c r="N790"/>
      <c r="O790"/>
      <c r="P790"/>
      <c r="Q790"/>
      <c r="R790"/>
      <c r="S790"/>
      <c r="AA790"/>
      <c r="AB790"/>
    </row>
    <row r="791" spans="1:28">
      <c r="A791" s="52" t="str">
        <f>IF(ISERROR(VLOOKUP(TRIM(B791),ALL!$B$1:$T$1591,3,FALSE)),"(unc)",VLOOKUP(TRIM(B791),ALL!$B$1:$T$1591,3,FALSE))</f>
        <v>End $</v>
      </c>
      <c r="B791" s="215" t="s">
        <v>6290</v>
      </c>
      <c r="C791" s="11" t="s">
        <v>7851</v>
      </c>
      <c r="D791" s="85">
        <f>VLOOKUP(TRIM(B791),BirthdateDraft!$B$1:$O$5859,2,FALSE)</f>
        <v>34673</v>
      </c>
      <c r="E791" s="86" t="str">
        <f>VLOOKUP(TRIM(B791),BirthdateDraft!$B$1:$O$9859,3,FALSE)</f>
        <v>17/3</v>
      </c>
      <c r="F791" s="52" t="str">
        <f>IF(ISERROR(VLOOKUP(TRIM(B791),ALL!$B$1:$T$1591,2,FALSE)),"",IF(ISERROR(VLOOKUP(TRIM(B791),ALL!$B$1:$T$1591,2,FALSE))," ",VLOOKUP(TRIM(B791),ALL!$B$1:$T$1591,2,FALSE)))</f>
        <v>NON</v>
      </c>
      <c r="G791" s="52" t="str">
        <f>IF(ISBLANK(VLOOKUP(TRIM(B791),ALL!$B$1:$U$1591,4,FALSE)),"",IF(ISERROR(VLOOKUP(TRIM(B791),ALL!$B$1:$U$1591,4,FALSE))," ",VLOOKUP(TRIM(B791),ALL!$B$1:$U$1591,4,FALSE)))</f>
        <v>4</v>
      </c>
      <c r="H791" s="52" t="str">
        <f>IF(ISBLANK(VLOOKUP(TRIM(B791),ALL!$B$1:$U$1591,5,FALSE)),"",IF(ISERROR(VLOOKUP(TRIM(B791),ALL!$B$1:$U$1591,5,FALSE))," ",VLOOKUP(TRIM(B791),ALL!$B$1:$U$1591,5,FALSE)))</f>
        <v/>
      </c>
      <c r="I791" s="52">
        <f>IF(ISBLANK(VLOOKUP(TRIM(B791),ALL!$B$1:$U$1591,6,FALSE)),"",IF(ISERROR(VLOOKUP(TRIM(B791),ALL!$B$1:$U$1591,6,FALSE))," ", VLOOKUP(TRIM(B791),ALL!$B$1:$U$1591,6,FALSE)))</f>
        <v>5</v>
      </c>
      <c r="J791" s="52" t="str">
        <f>IF(ISBLANK(VLOOKUP(TRIM(B791),ALL!$B$1:$U$1591,7,FALSE)),"",IF(ISERROR(VLOOKUP(TRIM(B791),ALL!$B$1:$U$1591,7,FALSE))," ",VLOOKUP(TRIM(B791),ALL!$B$1:$U$1591,7,FALSE)))</f>
        <v/>
      </c>
      <c r="K791" s="52" t="str">
        <f>IF(ISBLANK(VLOOKUP(TRIM(B791),ALL!$B$1:$U$1591,8,FALSE)),"",IF(ISERROR(VLOOKUP(TRIM(B791),ALL!$B$1:$U$1591,8,FALSE))," ",VLOOKUP(TRIM(B791),ALL!$B$1:$U$1591,8,FALSE)))</f>
        <v/>
      </c>
      <c r="L791" s="52" t="str">
        <f>IF(ISBLANK(VLOOKUP(TRIM(B791),ALL!$B$1:$U$1591,9,FALSE)),"",IF(ISERROR(VLOOKUP(TRIM(B791),ALL!$B$1:$U$1591,9,FALSE))," ",VLOOKUP(TRIM(B791),ALL!$B$1:$U$1591,9,FALSE)))</f>
        <v/>
      </c>
      <c r="M791" s="52" t="str">
        <f>IF(ISBLANK(VLOOKUP(TRIM(B791),ALL!$B$1:$U$1591,10,FALSE)),"",IF(ISERROR(VLOOKUP(TRIM(B791),ALL!$B$1:$U$1591,10,FALSE))," ",VLOOKUP(TRIM(B791),ALL!$B$1:$U$1591,10,FALSE)))</f>
        <v/>
      </c>
      <c r="N791"/>
      <c r="O791"/>
      <c r="P791"/>
      <c r="Q791"/>
      <c r="R791"/>
      <c r="S791"/>
      <c r="AA791"/>
      <c r="AB791"/>
    </row>
    <row r="792" spans="1:28">
      <c r="A792" s="52" t="str">
        <f>IF(ISERROR(VLOOKUP(TRIM(B792),ALL!$B$1:$T$1591,3,FALSE)),"(unc)",VLOOKUP(TRIM(B792),ALL!$B$1:$T$1591,3,FALSE))</f>
        <v>NDT $</v>
      </c>
      <c r="B792" s="408" t="s">
        <v>7537</v>
      </c>
      <c r="C792" s="11" t="s">
        <v>7851</v>
      </c>
      <c r="D792" s="85">
        <f>VLOOKUP(TRIM(B792),BirthdateDraft!$B$1:$O$5859,2,FALSE)</f>
        <v>34779</v>
      </c>
      <c r="E792" s="86" t="str">
        <f>VLOOKUP(TRIM(B792),BirthdateDraft!$B$1:$O$9859,3,FALSE)</f>
        <v>18/6</v>
      </c>
      <c r="F792" s="52" t="str">
        <f>IF(ISERROR(VLOOKUP(TRIM(B792),ALL!$B$1:$T$1591,2,FALSE)),"",IF(ISERROR(VLOOKUP(TRIM(B792),ALL!$B$1:$T$1591,2,FALSE))," ",VLOOKUP(TRIM(B792),ALL!$B$1:$T$1591,2,FALSE)))</f>
        <v>LAN</v>
      </c>
      <c r="G792" s="52" t="str">
        <f>IF(ISBLANK(VLOOKUP(TRIM(B792),ALL!$B$1:$U$1591,4,FALSE)),"",IF(ISERROR(VLOOKUP(TRIM(B792),ALL!$B$1:$U$1591,4,FALSE))," ",VLOOKUP(TRIM(B792),ALL!$B$1:$U$1591,4,FALSE)))</f>
        <v>4</v>
      </c>
      <c r="H792" s="52" t="str">
        <f>IF(ISBLANK(VLOOKUP(TRIM(B792),ALL!$B$1:$U$1591,5,FALSE)),"",IF(ISERROR(VLOOKUP(TRIM(B792),ALL!$B$1:$U$1591,5,FALSE))," ",VLOOKUP(TRIM(B792),ALL!$B$1:$U$1591,5,FALSE)))</f>
        <v/>
      </c>
      <c r="I792" s="52">
        <f>IF(ISBLANK(VLOOKUP(TRIM(B792),ALL!$B$1:$U$1591,6,FALSE)),"",IF(ISERROR(VLOOKUP(TRIM(B792),ALL!$B$1:$U$1591,6,FALSE))," ", VLOOKUP(TRIM(B792),ALL!$B$1:$U$1591,6,FALSE)))</f>
        <v>2</v>
      </c>
      <c r="J792" s="52"/>
      <c r="K792" s="52"/>
      <c r="L792" s="52"/>
      <c r="M792" s="52"/>
      <c r="N792"/>
      <c r="O792"/>
      <c r="P792"/>
      <c r="Q792"/>
      <c r="R792"/>
      <c r="S792"/>
      <c r="AA792"/>
      <c r="AB792"/>
    </row>
    <row r="793" spans="1:28">
      <c r="A793" s="52" t="str">
        <f>IF(ISERROR(VLOOKUP(TRIM(B793),ALL!$B$1:$T$1591,3,FALSE)),"(unc)",VLOOKUP(TRIM(B793),ALL!$B$1:$T$1591,3,FALSE))</f>
        <v>LDT $</v>
      </c>
      <c r="B793" s="215" t="s">
        <v>5126</v>
      </c>
      <c r="C793" s="11" t="s">
        <v>7851</v>
      </c>
      <c r="D793" s="85">
        <f>VLOOKUP(TRIM(B793),BirthdateDraft!$B$1:$O$5859,2,FALSE)</f>
        <v>33870</v>
      </c>
      <c r="E793" s="86" t="str">
        <f>VLOOKUP(TRIM(B793),BirthdateDraft!$B$1:$O$9859,3,FALSE)</f>
        <v>15/5</v>
      </c>
      <c r="F793" s="52" t="str">
        <f>IF(ISERROR(VLOOKUP(TRIM(B793),ALL!$B$1:$T$1591,2,FALSE)),"",IF(ISERROR(VLOOKUP(TRIM(B793),ALL!$B$1:$T$1591,2,FALSE))," ",VLOOKUP(TRIM(B793),ALL!$B$1:$T$1591,2,FALSE)))</f>
        <v>ATN</v>
      </c>
      <c r="G793" s="52" t="str">
        <f>IF(ISBLANK(VLOOKUP(TRIM(B793),ALL!$B$1:$U$1591,4,FALSE)),"",IF(ISERROR(VLOOKUP(TRIM(B793),ALL!$B$1:$U$1591,4,FALSE))," ",VLOOKUP(TRIM(B793),ALL!$B$1:$U$1591,4,FALSE)))</f>
        <v>4</v>
      </c>
      <c r="H793" s="52" t="str">
        <f>IF(ISBLANK(VLOOKUP(TRIM(B793),ALL!$B$1:$U$1591,5,FALSE)),"",IF(ISERROR(VLOOKUP(TRIM(B793),ALL!$B$1:$U$1591,5,FALSE))," ",VLOOKUP(TRIM(B793),ALL!$B$1:$U$1591,5,FALSE)))</f>
        <v/>
      </c>
      <c r="I793" s="52">
        <f>IF(ISBLANK(VLOOKUP(TRIM(B793),ALL!$B$1:$U$1591,6,FALSE)),"",IF(ISERROR(VLOOKUP(TRIM(B793),ALL!$B$1:$U$1591,6,FALSE))," ", VLOOKUP(TRIM(B793),ALL!$B$1:$U$1591,6,FALSE)))</f>
        <v>1</v>
      </c>
      <c r="J793" s="52" t="str">
        <f>IF(ISBLANK(VLOOKUP(TRIM(B793),ALL!$B$1:$U$1591,7,FALSE)),"",IF(ISERROR(VLOOKUP(TRIM(B793),ALL!$B$1:$U$1591,7,FALSE))," ",VLOOKUP(TRIM(B793),ALL!$B$1:$U$1591,7,FALSE)))</f>
        <v/>
      </c>
      <c r="K793" s="52" t="str">
        <f>IF(ISBLANK(VLOOKUP(TRIM(B793),ALL!$B$1:$U$1591,8,FALSE)),"",IF(ISERROR(VLOOKUP(TRIM(B793),ALL!$B$1:$U$1591,8,FALSE))," ",VLOOKUP(TRIM(B793),ALL!$B$1:$U$1591,8,FALSE)))</f>
        <v/>
      </c>
      <c r="L793" s="52" t="str">
        <f>IF(ISBLANK(VLOOKUP(TRIM(B793),ALL!$B$1:$U$1591,9,FALSE)),"",IF(ISERROR(VLOOKUP(TRIM(B793),ALL!$B$1:$U$1591,9,FALSE))," ",VLOOKUP(TRIM(B793),ALL!$B$1:$U$1591,9,FALSE)))</f>
        <v/>
      </c>
      <c r="M793" s="52" t="str">
        <f>IF(ISBLANK(VLOOKUP(TRIM(B793),ALL!$B$1:$U$1591,10,FALSE)),"",IF(ISERROR(VLOOKUP(TRIM(B793),ALL!$B$1:$U$1591,10,FALSE))," ",VLOOKUP(TRIM(B793),ALL!$B$1:$U$1591,10,FALSE)))</f>
        <v/>
      </c>
      <c r="N793"/>
      <c r="O793"/>
      <c r="P793"/>
      <c r="Q793"/>
      <c r="R793"/>
      <c r="S793"/>
      <c r="AA793"/>
      <c r="AB793"/>
    </row>
    <row r="794" spans="1:28">
      <c r="A794" s="52" t="str">
        <f>IF(ISERROR(VLOOKUP(TRIM(B794),ALL!$B$1:$T$1591,3,FALSE)),"(unc)",VLOOKUP(TRIM(B794),ALL!$B$1:$T$1591,3,FALSE))</f>
        <v>DT $</v>
      </c>
      <c r="B794" s="215" t="s">
        <v>4527</v>
      </c>
      <c r="C794" s="11" t="s">
        <v>7851</v>
      </c>
      <c r="D794" s="85">
        <f>VLOOKUP(TRIM(B794),BirthdateDraft!$B$1:$O$5859,2,FALSE)</f>
        <v>33556</v>
      </c>
      <c r="E794" s="86" t="str">
        <f>VLOOKUP(TRIM(B794),BirthdateDraft!$B$1:$O$9859,3,FALSE)</f>
        <v>14/7</v>
      </c>
      <c r="F794" s="52" t="str">
        <f>IF(ISERROR(VLOOKUP(TRIM(B794),ALL!$B$1:$T$1591,2,FALSE)),"",IF(ISERROR(VLOOKUP(TRIM(B794),ALL!$B$1:$T$1591,2,FALSE))," ",VLOOKUP(TRIM(B794),ALL!$B$1:$T$1591,2,FALSE)))</f>
        <v>TBN</v>
      </c>
      <c r="G794" s="52" t="str">
        <f>IF(ISBLANK(VLOOKUP(TRIM(B794),ALL!$B$1:$U$1591,4,FALSE)),"",IF(ISERROR(VLOOKUP(TRIM(B794),ALL!$B$1:$U$1591,4,FALSE))," ",VLOOKUP(TRIM(B794),ALL!$B$1:$U$1591,4,FALSE)))</f>
        <v>4</v>
      </c>
      <c r="H794" s="52" t="str">
        <f>IF(ISBLANK(VLOOKUP(TRIM(B794),ALL!$B$1:$U$1591,5,FALSE)),"",IF(ISERROR(VLOOKUP(TRIM(B794),ALL!$B$1:$U$1591,5,FALSE))," ",VLOOKUP(TRIM(B794),ALL!$B$1:$U$1591,5,FALSE)))</f>
        <v/>
      </c>
      <c r="I794" s="52">
        <f>IF(ISBLANK(VLOOKUP(TRIM(B794),ALL!$B$1:$U$1591,6,FALSE)),"",IF(ISERROR(VLOOKUP(TRIM(B794),ALL!$B$1:$U$1591,6,FALSE))," ", VLOOKUP(TRIM(B794),ALL!$B$1:$U$1591,6,FALSE)))</f>
        <v>1</v>
      </c>
      <c r="J794" s="52" t="str">
        <f>IF(ISBLANK(VLOOKUP(TRIM(B794),ALL!$B$1:$U$1591,7,FALSE)),"",IF(ISERROR(VLOOKUP(TRIM(B794),ALL!$B$1:$U$1591,7,FALSE))," ",VLOOKUP(TRIM(B794),ALL!$B$1:$U$1591,7,FALSE)))</f>
        <v/>
      </c>
      <c r="K794" s="52" t="str">
        <f>IF(ISBLANK(VLOOKUP(TRIM(B794),ALL!$B$1:$U$1591,8,FALSE)),"",IF(ISERROR(VLOOKUP(TRIM(B794),ALL!$B$1:$U$1591,8,FALSE))," ",VLOOKUP(TRIM(B794),ALL!$B$1:$U$1591,8,FALSE)))</f>
        <v/>
      </c>
      <c r="L794" s="52" t="str">
        <f>IF(ISBLANK(VLOOKUP(TRIM(B794),ALL!$B$1:$U$1591,9,FALSE)),"",IF(ISERROR(VLOOKUP(TRIM(B794),ALL!$B$1:$U$1591,9,FALSE))," ",VLOOKUP(TRIM(B794),ALL!$B$1:$U$1591,9,FALSE)))</f>
        <v/>
      </c>
      <c r="M794" s="52" t="str">
        <f>IF(ISBLANK(VLOOKUP(TRIM(B794),ALL!$B$1:$U$1591,10,FALSE)),"",IF(ISERROR(VLOOKUP(TRIM(B794),ALL!$B$1:$U$1591,10,FALSE))," ",VLOOKUP(TRIM(B794),ALL!$B$1:$U$1591,10,FALSE)))</f>
        <v/>
      </c>
      <c r="N794"/>
      <c r="O794"/>
      <c r="P794"/>
      <c r="Q794"/>
      <c r="R794"/>
      <c r="S794"/>
      <c r="AA794"/>
      <c r="AB794"/>
    </row>
    <row r="795" spans="1:28">
      <c r="A795" s="52" t="str">
        <f>IF(ISERROR(VLOOKUP(TRIM(B795),ALL!$B$1:$T$1591,3,FALSE)),"(unc)",VLOOKUP(TRIM(B795),ALL!$B$1:$T$1591,3,FALSE))</f>
        <v>End $</v>
      </c>
      <c r="B795" s="215" t="s">
        <v>6726</v>
      </c>
      <c r="C795" s="11" t="s">
        <v>7851</v>
      </c>
      <c r="D795" s="85">
        <f>VLOOKUP(TRIM(B795),BirthdateDraft!$B$1:$O$5859,2,FALSE)</f>
        <v>35591</v>
      </c>
      <c r="E795" s="86" t="str">
        <f>VLOOKUP(TRIM(B795),BirthdateDraft!$B$1:$O$9859,3,FALSE)</f>
        <v>18/4</v>
      </c>
      <c r="F795" s="52" t="str">
        <f>IF(ISERROR(VLOOKUP(TRIM(B795),ALL!$B$1:$T$1591,2,FALSE)),"",IF(ISERROR(VLOOKUP(TRIM(B795),ALL!$B$1:$T$1591,2,FALSE))," ",VLOOKUP(TRIM(B795),ALL!$B$1:$T$1591,2,FALSE)))</f>
        <v>DAN</v>
      </c>
      <c r="G795" s="52" t="str">
        <f>IF(ISBLANK(VLOOKUP(TRIM(B795),ALL!$B$1:$U$1591,4,FALSE)),"",IF(ISERROR(VLOOKUP(TRIM(B795),ALL!$B$1:$U$1591,4,FALSE))," ",VLOOKUP(TRIM(B795),ALL!$B$1:$U$1591,4,FALSE)))</f>
        <v>0</v>
      </c>
      <c r="H795" s="52" t="str">
        <f>IF(ISBLANK(VLOOKUP(TRIM(B795),ALL!$B$1:$U$1591,5,FALSE)),"",IF(ISERROR(VLOOKUP(TRIM(B795),ALL!$B$1:$U$1591,5,FALSE))," ",VLOOKUP(TRIM(B795),ALL!$B$1:$U$1591,5,FALSE)))</f>
        <v/>
      </c>
      <c r="I795" s="52">
        <f>IF(ISBLANK(VLOOKUP(TRIM(B795),ALL!$B$1:$U$1591,6,FALSE)),"",IF(ISERROR(VLOOKUP(TRIM(B795),ALL!$B$1:$U$1591,6,FALSE))," ", VLOOKUP(TRIM(B795),ALL!$B$1:$U$1591,6,FALSE)))</f>
        <v>3</v>
      </c>
      <c r="J795" s="52"/>
      <c r="K795" s="52"/>
      <c r="L795" s="52" t="str">
        <f>IF(ISBLANK(VLOOKUP(TRIM(B795),ALL!$B$1:$U$1591,9,FALSE)),"",IF(ISERROR(VLOOKUP(TRIM(B795),ALL!$B$1:$U$1591,9,FALSE))," ",VLOOKUP(TRIM(B795),ALL!$B$1:$U$1591,9,FALSE)))</f>
        <v/>
      </c>
      <c r="M795" s="52" t="str">
        <f>IF(ISBLANK(VLOOKUP(TRIM(B795),ALL!$B$1:$U$1591,10,FALSE)),"",IF(ISERROR(VLOOKUP(TRIM(B795),ALL!$B$1:$U$1591,10,FALSE))," ",VLOOKUP(TRIM(B795),ALL!$B$1:$U$1591,10,FALSE)))</f>
        <v/>
      </c>
      <c r="N795"/>
      <c r="O795"/>
      <c r="P795"/>
      <c r="Q795"/>
      <c r="R795"/>
      <c r="S795"/>
      <c r="AA795"/>
      <c r="AB795"/>
    </row>
    <row r="796" spans="1:28" ht="15.75">
      <c r="A796" s="52" t="str">
        <f>IF(ISERROR(VLOOKUP(TRIM(B796),ALL!$B$1:$T$1591,3,FALSE)),"(unc)",VLOOKUP(TRIM(B796),ALL!$B$1:$T$1591,3,FALSE))</f>
        <v>DT $</v>
      </c>
      <c r="B796" s="424" t="s">
        <v>7567</v>
      </c>
      <c r="C796" s="11" t="s">
        <v>7851</v>
      </c>
      <c r="D796" s="85">
        <f>VLOOKUP(TRIM(B796),BirthdateDraft!$B$1:$O$5859,2,FALSE)</f>
        <v>34992</v>
      </c>
      <c r="E796" s="86" t="str">
        <f>VLOOKUP(TRIM(B796),BirthdateDraft!$B$1:$O$9859,3,FALSE)</f>
        <v>19/FA</v>
      </c>
      <c r="F796" s="52" t="str">
        <f>IF(ISERROR(VLOOKUP(TRIM(B796),ALL!$B$1:$T$1591,2,FALSE)),"",IF(ISERROR(VLOOKUP(TRIM(B796),ALL!$B$1:$T$1591,2,FALSE))," ",VLOOKUP(TRIM(B796),ALL!$B$1:$T$1591,2,FALSE)))</f>
        <v>NON</v>
      </c>
      <c r="G796" s="52" t="str">
        <f>IF(ISBLANK(VLOOKUP(TRIM(B796),ALL!$B$1:$U$1591,4,FALSE)),"",IF(ISERROR(VLOOKUP(TRIM(B796),ALL!$B$1:$U$1591,4,FALSE))," ",VLOOKUP(TRIM(B796),ALL!$B$1:$U$1591,4,FALSE)))</f>
        <v>0</v>
      </c>
      <c r="H796" s="52" t="str">
        <f>IF(ISBLANK(VLOOKUP(TRIM(B796),ALL!$B$1:$U$1591,5,FALSE)),"",IF(ISERROR(VLOOKUP(TRIM(B796),ALL!$B$1:$U$1591,5,FALSE))," ",VLOOKUP(TRIM(B796),ALL!$B$1:$U$1591,5,FALSE)))</f>
        <v/>
      </c>
      <c r="I796" s="52">
        <f>IF(ISBLANK(VLOOKUP(TRIM(B796),ALL!$B$1:$U$1591,6,FALSE)),"",IF(ISERROR(VLOOKUP(TRIM(B796),ALL!$B$1:$U$1591,6,FALSE))," ", VLOOKUP(TRIM(B796),ALL!$B$1:$U$1591,6,FALSE)))</f>
        <v>2</v>
      </c>
      <c r="J796" s="52"/>
      <c r="K796" s="52"/>
      <c r="L796" s="52"/>
      <c r="M796" s="52"/>
      <c r="N796"/>
      <c r="O796"/>
      <c r="P796"/>
      <c r="Q796"/>
      <c r="R796"/>
      <c r="S796"/>
      <c r="AA796"/>
      <c r="AB796"/>
    </row>
    <row r="797" spans="1:28" ht="15.75">
      <c r="A797" s="52"/>
      <c r="B797" s="424"/>
      <c r="C797" s="11"/>
      <c r="D797" s="85"/>
      <c r="E797" s="86"/>
      <c r="F797" s="52"/>
      <c r="G797" s="52"/>
      <c r="H797" s="52"/>
      <c r="I797" s="52"/>
      <c r="J797" s="52"/>
      <c r="K797" s="52"/>
      <c r="L797" s="52"/>
      <c r="M797" s="52"/>
      <c r="N797"/>
      <c r="O797"/>
      <c r="P797"/>
      <c r="Q797"/>
      <c r="R797"/>
      <c r="S797"/>
      <c r="AA797"/>
      <c r="AB797"/>
    </row>
    <row r="798" spans="1:28">
      <c r="A798" s="52" t="str">
        <f>IF(ISERROR(VLOOKUP(TRIM(B798),ALL!$B$1:$T$1591,3,FALSE)),"(unc)",VLOOKUP(TRIM(B798),ALL!$B$1:$T$1591,3,FALSE))</f>
        <v>RLB</v>
      </c>
      <c r="B798" s="408" t="s">
        <v>7514</v>
      </c>
      <c r="C798" s="11" t="s">
        <v>7851</v>
      </c>
      <c r="D798" s="85">
        <f>VLOOKUP(TRIM(B798),BirthdateDraft!$B$1:$O$5859,2,FALSE)</f>
        <v>35275</v>
      </c>
      <c r="E798" s="86" t="str">
        <f>VLOOKUP(TRIM(B798),BirthdateDraft!$B$1:$O$9859,3,FALSE)</f>
        <v>19/3</v>
      </c>
      <c r="F798" s="52" t="str">
        <f>IF(ISERROR(VLOOKUP(TRIM(B798),ALL!$B$1:$T$1591,2,FALSE)),"",IF(ISERROR(VLOOKUP(TRIM(B798),ALL!$B$1:$T$1591,2,FALSE))," ",VLOOKUP(TRIM(B798),ALL!$B$1:$T$1591,2,FALSE)))</f>
        <v>INA</v>
      </c>
      <c r="G798" s="52" t="str">
        <f>IF(ISBLANK(VLOOKUP(TRIM(B798),ALL!$B$1:$U$1591,4,FALSE)),"",IF(ISERROR(VLOOKUP(TRIM(B798),ALL!$B$1:$U$1591,4,FALSE))," ",VLOOKUP(TRIM(B798),ALL!$B$1:$U$1591,4,FALSE)))</f>
        <v>5-4</v>
      </c>
      <c r="H798" s="52" t="str">
        <f>IF(ISBLANK(VLOOKUP(TRIM(B798),ALL!$B$1:$U$1591,5,FALSE)),"",IF(ISERROR(VLOOKUP(TRIM(B798),ALL!$B$1:$U$1591,5,FALSE))," ",VLOOKUP(TRIM(B798),ALL!$B$1:$U$1591,5,FALSE)))</f>
        <v/>
      </c>
      <c r="I798" s="52">
        <f>IF(ISBLANK(VLOOKUP(TRIM(B798),ALL!$B$1:$U$1591,6,FALSE)),"",IF(ISERROR(VLOOKUP(TRIM(B798),ALL!$B$1:$U$1591,6,FALSE))," ", VLOOKUP(TRIM(B798),ALL!$B$1:$U$1591,6,FALSE)))</f>
        <v>3</v>
      </c>
      <c r="J798" s="52" t="str">
        <f>IF(ISBLANK(VLOOKUP(TRIM(B798),ALL!$B$1:$U$1591,7,FALSE)),"",IF(ISERROR(VLOOKUP(TRIM(B798),ALL!$B$1:$U$1591,7,FALSE))," ",VLOOKUP(TRIM(B798),ALL!$B$1:$U$1591,7,FALSE)))</f>
        <v/>
      </c>
      <c r="K798" s="52"/>
      <c r="L798" s="52"/>
      <c r="M798" s="52"/>
      <c r="N798"/>
      <c r="O798"/>
      <c r="P798"/>
      <c r="Q798"/>
      <c r="R798"/>
      <c r="S798"/>
      <c r="AA798"/>
      <c r="AB798"/>
    </row>
    <row r="799" spans="1:28">
      <c r="A799" s="52" t="str">
        <f>IF(ISERROR(VLOOKUP(TRIM(B799),ALL!$B$1:$T$1591,3,FALSE)),"(unc)",VLOOKUP(TRIM(B799),ALL!$B$1:$T$1591,3,FALSE))</f>
        <v>ILB</v>
      </c>
      <c r="B799" s="215" t="s">
        <v>433</v>
      </c>
      <c r="C799" s="11" t="s">
        <v>7851</v>
      </c>
      <c r="D799" s="85">
        <f>VLOOKUP(TRIM(B799),BirthdateDraft!$B$1:$O$5859,2,FALSE)</f>
        <v>32744</v>
      </c>
      <c r="E799" s="86" t="str">
        <f>VLOOKUP(TRIM(B799),BirthdateDraft!$B$1:$O$9859,3,FALSE)</f>
        <v>11/FA</v>
      </c>
      <c r="F799" s="52" t="str">
        <f>IF(ISERROR(VLOOKUP(TRIM(B799),ALL!$B$1:$T$1591,2,FALSE)),"",IF(ISERROR(VLOOKUP(TRIM(B799),ALL!$B$1:$T$1591,2,FALSE))," ",VLOOKUP(TRIM(B799),ALL!$B$1:$T$1591,2,FALSE)))</f>
        <v>BAA</v>
      </c>
      <c r="G799" s="52" t="str">
        <f>IF(ISBLANK(VLOOKUP(TRIM(B799),ALL!$B$1:$U$1591,4,FALSE)),"",IF(ISERROR(VLOOKUP(TRIM(B799),ALL!$B$1:$U$1591,4,FALSE))," ",VLOOKUP(TRIM(B799),ALL!$B$1:$U$1591,4,FALSE)))</f>
        <v>4-4</v>
      </c>
      <c r="H799" s="52" t="str">
        <f>IF(ISBLANK(VLOOKUP(TRIM(B799),ALL!$B$1:$U$1591,5,FALSE)),"",IF(ISERROR(VLOOKUP(TRIM(B799),ALL!$B$1:$U$1591,5,FALSE))," ",VLOOKUP(TRIM(B799),ALL!$B$1:$U$1591,5,FALSE)))</f>
        <v/>
      </c>
      <c r="I799" s="52">
        <f>IF(ISBLANK(VLOOKUP(TRIM(B799),ALL!$B$1:$U$1591,6,FALSE)),"",IF(ISERROR(VLOOKUP(TRIM(B799),ALL!$B$1:$U$1591,6,FALSE))," ", VLOOKUP(TRIM(B799),ALL!$B$1:$U$1591,6,FALSE)))</f>
        <v>4</v>
      </c>
      <c r="J799" s="52" t="str">
        <f>IF(ISBLANK(VLOOKUP(TRIM(B799),ALL!$B$1:$U$1591,7,FALSE)),"",IF(ISERROR(VLOOKUP(TRIM(B799),ALL!$B$1:$U$1591,7,FALSE))," ",VLOOKUP(TRIM(B799),ALL!$B$1:$U$1591,7,FALSE)))</f>
        <v/>
      </c>
      <c r="K799" s="52" t="str">
        <f>IF(ISBLANK(VLOOKUP(TRIM(B799),ALL!$B$1:$U$1591,8,FALSE)),"",IF(ISERROR(VLOOKUP(TRIM(B799),ALL!$B$1:$U$1591,8,FALSE))," ",VLOOKUP(TRIM(B799),ALL!$B$1:$U$1591,8,FALSE)))</f>
        <v/>
      </c>
      <c r="L799" s="52" t="str">
        <f>IF(ISBLANK(VLOOKUP(TRIM(B799),ALL!$B$1:$U$1591,9,FALSE)),"",IF(ISERROR(VLOOKUP(TRIM(B799),ALL!$B$1:$U$1591,9,FALSE))," ",VLOOKUP(TRIM(B799),ALL!$B$1:$U$1591,9,FALSE)))</f>
        <v/>
      </c>
      <c r="M799" s="52" t="str">
        <f>IF(ISBLANK(VLOOKUP(TRIM(B799),ALL!$B$1:$U$1591,10,FALSE)),"",IF(ISERROR(VLOOKUP(TRIM(B799),ALL!$B$1:$U$1591,10,FALSE))," ",VLOOKUP(TRIM(B799),ALL!$B$1:$U$1591,10,FALSE)))</f>
        <v/>
      </c>
      <c r="N799"/>
      <c r="O799"/>
      <c r="P799"/>
      <c r="Q799"/>
      <c r="R799"/>
      <c r="S799"/>
      <c r="AA799"/>
      <c r="AB799"/>
    </row>
    <row r="800" spans="1:28">
      <c r="A800" s="52" t="s">
        <v>8226</v>
      </c>
      <c r="B800" s="215" t="s">
        <v>5100</v>
      </c>
      <c r="C800" s="11" t="s">
        <v>7851</v>
      </c>
      <c r="D800" s="85">
        <f>VLOOKUP(TRIM(B800),BirthdateDraft!$B$1:$O$5859,2,FALSE)</f>
        <v>33453</v>
      </c>
      <c r="E800" s="86" t="str">
        <f>VLOOKUP(TRIM(B800),BirthdateDraft!$B$1:$O$9859,3,FALSE)</f>
        <v>15/3</v>
      </c>
      <c r="F800" s="52" t="str">
        <f>IF(ISERROR(VLOOKUP(TRIM(B800),ALL!$B$1:$T$1591,2,FALSE)),"",IF(ISERROR(VLOOKUP(TRIM(B800),ALL!$B$1:$T$1591,2,FALSE))," ",VLOOKUP(TRIM(B800),ALL!$B$1:$T$1591,2,FALSE)))</f>
        <v>NYA</v>
      </c>
      <c r="G800" s="52" t="str">
        <f>IF(ISBLANK(VLOOKUP(TRIM(B800),ALL!$B$1:$U$1591,4,FALSE)),"",IF(ISERROR(VLOOKUP(TRIM(B800),ALL!$B$1:$U$1591,4,FALSE))," ",VLOOKUP(TRIM(B800),ALL!$B$1:$U$1591,4,FALSE)))</f>
        <v>4-4</v>
      </c>
      <c r="H800" s="52" t="str">
        <f>IF(ISBLANK(VLOOKUP(TRIM(B800),ALL!$B$1:$U$1591,5,FALSE)),"",IF(ISERROR(VLOOKUP(TRIM(B800),ALL!$B$1:$U$1591,5,FALSE))," ",VLOOKUP(TRIM(B800),ALL!$B$1:$U$1591,5,FALSE)))</f>
        <v>0</v>
      </c>
      <c r="I800" s="52">
        <f>IF(ISBLANK(VLOOKUP(TRIM(B800),ALL!$B$1:$U$1591,6,FALSE)),"",IF(ISERROR(VLOOKUP(TRIM(B800),ALL!$B$1:$U$1591,6,FALSE))," ", VLOOKUP(TRIM(B800),ALL!$B$1:$U$1591,6,FALSE)))</f>
        <v>3</v>
      </c>
      <c r="J800" s="52" t="str">
        <f>IF(ISBLANK(VLOOKUP(TRIM(B800),ALL!$B$1:$U$1591,7,FALSE)),"",IF(ISERROR(VLOOKUP(TRIM(B800),ALL!$B$1:$U$1591,7,FALSE))," ",VLOOKUP(TRIM(B800),ALL!$B$1:$U$1591,7,FALSE)))</f>
        <v/>
      </c>
      <c r="K800" s="52" t="str">
        <f>IF(ISBLANK(VLOOKUP(TRIM(B800),ALL!$B$1:$U$1591,8,FALSE)),"",IF(ISERROR(VLOOKUP(TRIM(B800),ALL!$B$1:$U$1591,8,FALSE))," ",VLOOKUP(TRIM(B800),ALL!$B$1:$U$1591,8,FALSE)))</f>
        <v/>
      </c>
      <c r="L800" s="52" t="str">
        <f>IF(ISBLANK(VLOOKUP(TRIM(B800),ALL!$B$1:$U$1591,9,FALSE)),"",IF(ISERROR(VLOOKUP(TRIM(B800),ALL!$B$1:$U$1591,9,FALSE))," ",VLOOKUP(TRIM(B800),ALL!$B$1:$U$1591,9,FALSE)))</f>
        <v/>
      </c>
      <c r="M800" s="52" t="str">
        <f>IF(ISBLANK(VLOOKUP(TRIM(B800),ALL!$B$1:$U$1591,10,FALSE)),"",IF(ISERROR(VLOOKUP(TRIM(B800),ALL!$B$1:$U$1591,10,FALSE))," ",VLOOKUP(TRIM(B800),ALL!$B$1:$U$1591,10,FALSE)))</f>
        <v/>
      </c>
      <c r="N800"/>
      <c r="O800"/>
      <c r="P800"/>
      <c r="Q800"/>
      <c r="R800"/>
      <c r="S800"/>
      <c r="AA800"/>
      <c r="AB800"/>
    </row>
    <row r="801" spans="1:28">
      <c r="A801" s="52" t="str">
        <f>IF(ISERROR(VLOOKUP(TRIM(B801),ALL!$B$1:$T$1591,3,FALSE)),"(unc)",VLOOKUP(TRIM(B801),ALL!$B$1:$T$1591,3,FALSE))</f>
        <v>RILB</v>
      </c>
      <c r="B801" s="215" t="s">
        <v>5565</v>
      </c>
      <c r="C801" s="11" t="s">
        <v>7851</v>
      </c>
      <c r="D801" s="85">
        <f>VLOOKUP(TRIM(B801),BirthdateDraft!$B$1:$O$5859,2,FALSE)</f>
        <v>34343</v>
      </c>
      <c r="E801" s="86" t="str">
        <f>VLOOKUP(TRIM(B801),BirthdateDraft!$B$1:$O$9859,3,FALSE)</f>
        <v>16/4</v>
      </c>
      <c r="F801" s="52" t="str">
        <f>IF(ISERROR(VLOOKUP(TRIM(B801),ALL!$B$1:$T$1591,2,FALSE)),"",IF(ISERROR(VLOOKUP(TRIM(B801),ALL!$B$1:$T$1591,2,FALSE))," ",VLOOKUP(TRIM(B801),ALL!$B$1:$T$1591,2,FALSE)))</f>
        <v>GBN</v>
      </c>
      <c r="G801" s="52" t="str">
        <f>IF(ISBLANK(VLOOKUP(TRIM(B801),ALL!$B$1:$U$1591,4,FALSE)),"",IF(ISERROR(VLOOKUP(TRIM(B801),ALL!$B$1:$U$1591,4,FALSE))," ",VLOOKUP(TRIM(B801),ALL!$B$1:$U$1591,4,FALSE)))</f>
        <v>4-0</v>
      </c>
      <c r="H801" s="52" t="str">
        <f>IF(ISBLANK(VLOOKUP(TRIM(B801),ALL!$B$1:$U$1591,5,FALSE)),"",IF(ISERROR(VLOOKUP(TRIM(B801),ALL!$B$1:$U$1591,5,FALSE))," ",VLOOKUP(TRIM(B801),ALL!$B$1:$U$1591,5,FALSE)))</f>
        <v/>
      </c>
      <c r="I801" s="52">
        <f>IF(ISBLANK(VLOOKUP(TRIM(B801),ALL!$B$1:$U$1591,6,FALSE)),"",IF(ISERROR(VLOOKUP(TRIM(B801),ALL!$B$1:$U$1591,6,FALSE))," ", VLOOKUP(TRIM(B801),ALL!$B$1:$U$1591,6,FALSE)))</f>
        <v>5</v>
      </c>
      <c r="J801" s="52" t="str">
        <f>IF(ISBLANK(VLOOKUP(TRIM(B801),ALL!$B$1:$U$1591,7,FALSE)),"",IF(ISERROR(VLOOKUP(TRIM(B801),ALL!$B$1:$U$1591,7,FALSE))," ",VLOOKUP(TRIM(B801),ALL!$B$1:$U$1591,7,FALSE)))</f>
        <v/>
      </c>
      <c r="K801" s="52" t="str">
        <f>IF(ISBLANK(VLOOKUP(TRIM(B801),ALL!$B$1:$U$1591,8,FALSE)),"",IF(ISERROR(VLOOKUP(TRIM(B801),ALL!$B$1:$U$1591,8,FALSE))," ",VLOOKUP(TRIM(B801),ALL!$B$1:$U$1591,8,FALSE)))</f>
        <v/>
      </c>
      <c r="L801" s="52" t="str">
        <f>IF(ISBLANK(VLOOKUP(TRIM(B801),ALL!$B$1:$U$1591,9,FALSE)),"",IF(ISERROR(VLOOKUP(TRIM(B801),ALL!$B$1:$U$1591,9,FALSE))," ",VLOOKUP(TRIM(B801),ALL!$B$1:$U$1591,9,FALSE)))</f>
        <v/>
      </c>
      <c r="M801" s="52" t="str">
        <f>IF(ISBLANK(VLOOKUP(TRIM(B801),ALL!$B$1:$U$1591,10,FALSE)),"",IF(ISERROR(VLOOKUP(TRIM(B801),ALL!$B$1:$U$1591,10,FALSE))," ",VLOOKUP(TRIM(B801),ALL!$B$1:$U$1591,10,FALSE)))</f>
        <v/>
      </c>
      <c r="N801"/>
      <c r="O801"/>
      <c r="P801"/>
      <c r="Q801"/>
      <c r="R801"/>
      <c r="S801"/>
      <c r="AA801"/>
      <c r="AB801"/>
    </row>
    <row r="802" spans="1:28">
      <c r="A802" s="52" t="str">
        <f>IF(ISERROR(VLOOKUP(TRIM(B802),ALL!$B$1:$T$1591,3,FALSE)),"(unc)",VLOOKUP(TRIM(B802),ALL!$B$1:$T$1591,3,FALSE))</f>
        <v>LILB</v>
      </c>
      <c r="B802" s="215" t="s">
        <v>6297</v>
      </c>
      <c r="C802" s="11" t="s">
        <v>7851</v>
      </c>
      <c r="D802" s="85">
        <f>VLOOKUP(TRIM(B802),BirthdateDraft!$B$1:$O$5859,2,FALSE)</f>
        <v>34118</v>
      </c>
      <c r="E802" s="86" t="str">
        <f>VLOOKUP(TRIM(B802),BirthdateDraft!$B$1:$O$9859,3,FALSE)</f>
        <v>16/4</v>
      </c>
      <c r="F802" s="52" t="str">
        <f>IF(ISERROR(VLOOKUP(TRIM(B802),ALL!$B$1:$T$1591,2,FALSE)),"",IF(ISERROR(VLOOKUP(TRIM(B802),ALL!$B$1:$T$1591,2,FALSE))," ",VLOOKUP(TRIM(B802),ALL!$B$1:$T$1591,2,FALSE)))</f>
        <v>GBN</v>
      </c>
      <c r="G802" s="52" t="str">
        <f>IF(ISBLANK(VLOOKUP(TRIM(B802),ALL!$B$1:$U$1591,4,FALSE)),"",IF(ISERROR(VLOOKUP(TRIM(B802),ALL!$B$1:$U$1591,4,FALSE))," ",VLOOKUP(TRIM(B802),ALL!$B$1:$U$1591,4,FALSE)))</f>
        <v>0-4</v>
      </c>
      <c r="H802" s="52" t="str">
        <f>IF(ISBLANK(VLOOKUP(TRIM(B802),ALL!$B$1:$U$1591,5,FALSE)),"",IF(ISERROR(VLOOKUP(TRIM(B802),ALL!$B$1:$U$1591,5,FALSE))," ",VLOOKUP(TRIM(B802),ALL!$B$1:$U$1591,5,FALSE)))</f>
        <v/>
      </c>
      <c r="I802" s="52">
        <f>IF(ISBLANK(VLOOKUP(TRIM(B802),ALL!$B$1:$U$1591,6,FALSE)),"",IF(ISERROR(VLOOKUP(TRIM(B802),ALL!$B$1:$U$1591,6,FALSE))," ", VLOOKUP(TRIM(B802),ALL!$B$1:$U$1591,6,FALSE)))</f>
        <v>0</v>
      </c>
      <c r="J802" s="52" t="str">
        <f>IF(ISBLANK(VLOOKUP(TRIM(B802),ALL!$B$1:$U$1591,7,FALSE)),"",IF(ISERROR(VLOOKUP(TRIM(B802),ALL!$B$1:$U$1591,7,FALSE))," ",VLOOKUP(TRIM(B802),ALL!$B$1:$U$1591,7,FALSE)))</f>
        <v/>
      </c>
      <c r="K802" s="52" t="str">
        <f>IF(ISBLANK(VLOOKUP(TRIM(B802),ALL!$B$1:$U$1591,8,FALSE)),"",IF(ISERROR(VLOOKUP(TRIM(B802),ALL!$B$1:$U$1591,8,FALSE))," ",VLOOKUP(TRIM(B802),ALL!$B$1:$U$1591,8,FALSE)))</f>
        <v/>
      </c>
      <c r="L802" s="52" t="str">
        <f>IF(ISBLANK(VLOOKUP(TRIM(B802),ALL!$B$1:$U$1591,9,FALSE)),"",IF(ISERROR(VLOOKUP(TRIM(B802),ALL!$B$1:$U$1591,9,FALSE))," ",VLOOKUP(TRIM(B802),ALL!$B$1:$U$1591,9,FALSE)))</f>
        <v/>
      </c>
      <c r="M802" s="52" t="str">
        <f>IF(ISBLANK(VLOOKUP(TRIM(B802),ALL!$B$1:$U$1591,10,FALSE)),"",IF(ISERROR(VLOOKUP(TRIM(B802),ALL!$B$1:$U$1591,10,FALSE))," ",VLOOKUP(TRIM(B802),ALL!$B$1:$U$1591,10,FALSE)))</f>
        <v/>
      </c>
      <c r="N802"/>
      <c r="O802"/>
      <c r="P802"/>
      <c r="Q802"/>
      <c r="R802"/>
      <c r="S802"/>
      <c r="AA802"/>
      <c r="AB802"/>
    </row>
    <row r="803" spans="1:28">
      <c r="A803" s="52" t="str">
        <f>IF(ISERROR(VLOOKUP(TRIM(B803),ALL!$B$1:$T$1591,3,FALSE)),"(unc)",VLOOKUP(TRIM(B803),ALL!$B$1:$T$1591,3,FALSE))</f>
        <v>RLB</v>
      </c>
      <c r="B803" s="215" t="s">
        <v>5654</v>
      </c>
      <c r="C803" s="11" t="s">
        <v>7851</v>
      </c>
      <c r="D803" s="85">
        <f>VLOOKUP(TRIM(B803),BirthdateDraft!$B$1:$O$5859,2,FALSE)</f>
        <v>34470</v>
      </c>
      <c r="E803" s="86" t="str">
        <f>VLOOKUP(TRIM(B803),BirthdateDraft!$B$1:$O$9859,3,FALSE)</f>
        <v>16/6</v>
      </c>
      <c r="F803" s="52" t="str">
        <f>IF(ISERROR(VLOOKUP(TRIM(B803),ALL!$B$1:$T$1591,2,FALSE)),"",IF(ISERROR(VLOOKUP(TRIM(B803),ALL!$B$1:$T$1591,2,FALSE))," ",VLOOKUP(TRIM(B803),ALL!$B$1:$T$1591,2,FALSE)))</f>
        <v>PHN</v>
      </c>
      <c r="G803" s="52" t="str">
        <f>IF(ISBLANK(VLOOKUP(TRIM(B803),ALL!$B$1:$U$1591,4,FALSE)),"",IF(ISERROR(VLOOKUP(TRIM(B803),ALL!$B$1:$U$1591,4,FALSE))," ",VLOOKUP(TRIM(B803),ALL!$B$1:$U$1591,4,FALSE)))</f>
        <v>0-4</v>
      </c>
      <c r="H803" s="52" t="str">
        <f>IF(ISBLANK(VLOOKUP(TRIM(B803),ALL!$B$1:$U$1591,5,FALSE)),"",IF(ISERROR(VLOOKUP(TRIM(B803),ALL!$B$1:$U$1591,5,FALSE))," ",VLOOKUP(TRIM(B803),ALL!$B$1:$U$1591,5,FALSE)))</f>
        <v/>
      </c>
      <c r="I803" s="52">
        <f>IF(ISBLANK(VLOOKUP(TRIM(B803),ALL!$B$1:$U$1591,6,FALSE)),"",IF(ISERROR(VLOOKUP(TRIM(B803),ALL!$B$1:$U$1591,6,FALSE))," ", VLOOKUP(TRIM(B803),ALL!$B$1:$U$1591,6,FALSE)))</f>
        <v>0</v>
      </c>
      <c r="J803" s="52"/>
      <c r="K803" s="52"/>
      <c r="L803" s="52" t="str">
        <f>IF(ISBLANK(VLOOKUP(TRIM(B803),ALL!$B$1:$U$1591,9,FALSE)),"",IF(ISERROR(VLOOKUP(TRIM(B803),ALL!$B$1:$U$1591,9,FALSE))," ",VLOOKUP(TRIM(B803),ALL!$B$1:$U$1591,9,FALSE)))</f>
        <v/>
      </c>
      <c r="M803" s="52" t="str">
        <f>IF(ISBLANK(VLOOKUP(TRIM(B803),ALL!$B$1:$U$1591,10,FALSE)),"",IF(ISERROR(VLOOKUP(TRIM(B803),ALL!$B$1:$U$1591,10,FALSE))," ",VLOOKUP(TRIM(B803),ALL!$B$1:$U$1591,10,FALSE)))</f>
        <v/>
      </c>
      <c r="N803"/>
      <c r="O803"/>
      <c r="P803"/>
      <c r="Q803"/>
      <c r="R803"/>
      <c r="S803"/>
      <c r="AA803"/>
      <c r="AB803"/>
    </row>
    <row r="804" spans="1:28">
      <c r="A804" s="52" t="s">
        <v>8224</v>
      </c>
      <c r="B804" s="215" t="s">
        <v>6336</v>
      </c>
      <c r="C804" s="11" t="s">
        <v>7851</v>
      </c>
      <c r="D804" s="85">
        <f>VLOOKUP(TRIM(B804),BirthdateDraft!$B$1:$O$5859,2,FALSE)</f>
        <v>34558</v>
      </c>
      <c r="E804" s="86" t="str">
        <f>VLOOKUP(TRIM(B804),BirthdateDraft!$B$1:$O$9859,3,FALSE)</f>
        <v>17/2</v>
      </c>
      <c r="F804" s="52" t="str">
        <f>IF(ISERROR(VLOOKUP(TRIM(B804),ALL!$B$1:$T$1591,2,FALSE)),"",IF(ISERROR(VLOOKUP(TRIM(B804),ALL!$B$1:$T$1591,2,FALSE))," ",VLOOKUP(TRIM(B804),ALL!$B$1:$T$1591,2,FALSE)))</f>
        <v>WAN</v>
      </c>
      <c r="G804" s="52" t="str">
        <f>IF(ISBLANK(VLOOKUP(TRIM(B804),ALL!$B$1:$U$1591,4,FALSE)),"",IF(ISERROR(VLOOKUP(TRIM(B804),ALL!$B$1:$U$1591,4,FALSE))," ",VLOOKUP(TRIM(B804),ALL!$B$1:$U$1591,4,FALSE)))</f>
        <v>0-0</v>
      </c>
      <c r="H804" s="52" t="str">
        <f>IF(ISBLANK(VLOOKUP(TRIM(B804),ALL!$B$1:$U$1591,5,FALSE)),"",IF(ISERROR(VLOOKUP(TRIM(B804),ALL!$B$1:$U$1591,5,FALSE))," ",VLOOKUP(TRIM(B804),ALL!$B$1:$U$1591,5,FALSE)))</f>
        <v/>
      </c>
      <c r="I804" s="52">
        <f>IF(ISBLANK(VLOOKUP(TRIM(B804),ALL!$B$1:$U$1591,6,FALSE)),"",IF(ISERROR(VLOOKUP(TRIM(B804),ALL!$B$1:$U$1591,6,FALSE))," ", VLOOKUP(TRIM(B804),ALL!$B$1:$U$1591,6,FALSE)))</f>
        <v>8</v>
      </c>
      <c r="J804" s="52" t="str">
        <f>IF(ISBLANK(VLOOKUP(TRIM(B804),ALL!$B$1:$U$1591,7,FALSE)),"",IF(ISERROR(VLOOKUP(TRIM(B804),ALL!$B$1:$U$1591,7,FALSE))," ",VLOOKUP(TRIM(B804),ALL!$B$1:$U$1591,7,FALSE)))</f>
        <v/>
      </c>
      <c r="K804" s="52" t="str">
        <f>IF(ISBLANK(VLOOKUP(TRIM(B804),ALL!$B$1:$U$1591,8,FALSE)),"",IF(ISERROR(VLOOKUP(TRIM(B804),ALL!$B$1:$U$1591,8,FALSE))," ",VLOOKUP(TRIM(B804),ALL!$B$1:$U$1591,8,FALSE)))</f>
        <v/>
      </c>
      <c r="L804" s="52" t="str">
        <f>IF(ISBLANK(VLOOKUP(TRIM(B804),ALL!$B$1:$U$1591,9,FALSE)),"",IF(ISERROR(VLOOKUP(TRIM(B804),ALL!$B$1:$U$1591,9,FALSE))," ",VLOOKUP(TRIM(B804),ALL!$B$1:$U$1591,9,FALSE)))</f>
        <v/>
      </c>
      <c r="M804" s="52" t="str">
        <f>IF(ISBLANK(VLOOKUP(TRIM(B804),ALL!$B$1:$U$1591,10,FALSE)),"",IF(ISERROR(VLOOKUP(TRIM(B804),ALL!$B$1:$U$1591,10,FALSE))," ",VLOOKUP(TRIM(B804),ALL!$B$1:$U$1591,10,FALSE)))</f>
        <v/>
      </c>
      <c r="N804"/>
      <c r="O804"/>
      <c r="P804"/>
      <c r="Q804"/>
      <c r="R804"/>
      <c r="S804"/>
      <c r="AA804"/>
      <c r="AB804"/>
    </row>
    <row r="805" spans="1:28">
      <c r="A805" s="52"/>
      <c r="B805" s="215"/>
      <c r="C805" s="11"/>
      <c r="D805" s="85"/>
      <c r="E805" s="86"/>
      <c r="F805" s="52"/>
      <c r="G805" s="52"/>
      <c r="H805" s="52"/>
      <c r="I805" s="52"/>
      <c r="J805" s="52"/>
      <c r="K805" s="52"/>
      <c r="L805" s="52"/>
      <c r="M805" s="52"/>
      <c r="N805"/>
      <c r="O805"/>
      <c r="P805"/>
      <c r="Q805"/>
      <c r="R805"/>
      <c r="S805"/>
      <c r="AA805"/>
      <c r="AB805"/>
    </row>
    <row r="806" spans="1:28">
      <c r="A806" s="52" t="str">
        <f>IF(ISERROR(VLOOKUP(TRIM(B806),ALL!$B$1:$T$1591,3,FALSE)),"(unc)",VLOOKUP(TRIM(B806),ALL!$B$1:$T$1591,3,FALSE))</f>
        <v>SS ^</v>
      </c>
      <c r="B806" s="215" t="s">
        <v>5127</v>
      </c>
      <c r="C806" s="11" t="s">
        <v>7851</v>
      </c>
      <c r="D806" s="85">
        <f>VLOOKUP(TRIM(B806),BirthdateDraft!$B$1:$O$5859,2,FALSE)</f>
        <v>34088</v>
      </c>
      <c r="E806" s="86" t="str">
        <f>VLOOKUP(TRIM(B806),BirthdateDraft!$B$1:$O$9859,3,FALSE)</f>
        <v>15/5</v>
      </c>
      <c r="F806" s="52" t="str">
        <f>IF(ISERROR(VLOOKUP(TRIM(B806),ALL!$B$1:$T$1591,2,FALSE)),"",IF(ISERROR(VLOOKUP(TRIM(B806),ALL!$B$1:$T$1591,2,FALSE))," ",VLOOKUP(TRIM(B806),ALL!$B$1:$T$1591,2,FALSE)))</f>
        <v>GBN</v>
      </c>
      <c r="G806" s="52" t="str">
        <f>IF(ISBLANK(VLOOKUP(TRIM(B806),ALL!$B$1:$U$1591,4,FALSE)),"",IF(ISERROR(VLOOKUP(TRIM(B806),ALL!$B$1:$U$1591,4,FALSE))," ",VLOOKUP(TRIM(B806),ALL!$B$1:$U$1591,4,FALSE)))</f>
        <v>5-5</v>
      </c>
      <c r="H806" s="52" t="str">
        <f>IF(ISBLANK(VLOOKUP(TRIM(B806),ALL!$B$1:$U$1591,5,FALSE)),"",IF(ISERROR(VLOOKUP(TRIM(B806),ALL!$B$1:$U$1591,5,FALSE))," ",VLOOKUP(TRIM(B806),ALL!$B$1:$U$1591,5,FALSE)))</f>
        <v/>
      </c>
      <c r="I806" s="52" t="str">
        <f>IF(ISBLANK(VLOOKUP(TRIM(B806),ALL!$B$1:$U$1591,6,FALSE)),"",IF(ISERROR(VLOOKUP(TRIM(B806),ALL!$B$1:$U$1591,6,FALSE))," ", VLOOKUP(TRIM(B806),ALL!$B$1:$U$1591,6,FALSE)))</f>
        <v/>
      </c>
      <c r="J806" s="52" t="str">
        <f>IF(ISBLANK(VLOOKUP(TRIM(B806),ALL!$B$1:$U$1591,7,FALSE)),"",IF(ISERROR(VLOOKUP(TRIM(B806),ALL!$B$1:$U$1591,7,FALSE))," ",VLOOKUP(TRIM(B806),ALL!$B$1:$U$1591,7,FALSE)))</f>
        <v/>
      </c>
      <c r="K806" s="52" t="str">
        <f>IF(ISBLANK(VLOOKUP(TRIM(B806),ALL!$B$1:$U$1591,8,FALSE)),"",IF(ISERROR(VLOOKUP(TRIM(B806),ALL!$B$1:$U$1591,8,FALSE))," ",VLOOKUP(TRIM(B806),ALL!$B$1:$U$1591,8,FALSE)))</f>
        <v/>
      </c>
      <c r="L806" s="52" t="str">
        <f>IF(ISBLANK(VLOOKUP(TRIM(B806),ALL!$B$1:$U$1591,9,FALSE)),"",IF(ISERROR(VLOOKUP(TRIM(B806),ALL!$B$1:$U$1591,9,FALSE))," ",VLOOKUP(TRIM(B806),ALL!$B$1:$U$1591,9,FALSE)))</f>
        <v/>
      </c>
      <c r="M806" s="52" t="str">
        <f>IF(ISBLANK(VLOOKUP(TRIM(B806),ALL!$B$1:$U$1591,10,FALSE)),"",IF(ISERROR(VLOOKUP(TRIM(B806),ALL!$B$1:$U$1591,10,FALSE))," ",VLOOKUP(TRIM(B806),ALL!$B$1:$U$1591,10,FALSE)))</f>
        <v/>
      </c>
      <c r="N806"/>
      <c r="O806"/>
      <c r="P806"/>
      <c r="Q806"/>
      <c r="R806"/>
      <c r="S806"/>
      <c r="AA806"/>
      <c r="AB806"/>
    </row>
    <row r="807" spans="1:28">
      <c r="A807" s="52" t="str">
        <f>IF(ISERROR(VLOOKUP(TRIM(B807),ALL!$B$1:$T$1591,3,FALSE)),"(unc)",VLOOKUP(TRIM(B807),ALL!$B$1:$T$1591,3,FALSE))</f>
        <v>FS ^</v>
      </c>
      <c r="B807" s="215" t="s">
        <v>6221</v>
      </c>
      <c r="C807" s="11" t="s">
        <v>7851</v>
      </c>
      <c r="D807" s="85">
        <f>VLOOKUP(TRIM(B807),BirthdateDraft!$B$1:$O$5859,2,FALSE)</f>
        <v>34906</v>
      </c>
      <c r="E807" s="86" t="str">
        <f>VLOOKUP(TRIM(B807),BirthdateDraft!$B$1:$O$9859,3,FALSE)</f>
        <v>17/6</v>
      </c>
      <c r="F807" s="52" t="str">
        <f>IF(ISERROR(VLOOKUP(TRIM(B807),ALL!$B$1:$T$1591,2,FALSE)),"",IF(ISERROR(VLOOKUP(TRIM(B807),ALL!$B$1:$T$1591,2,FALSE))," ",VLOOKUP(TRIM(B807),ALL!$B$1:$T$1591,2,FALSE)))</f>
        <v>DAN</v>
      </c>
      <c r="G807" s="52" t="str">
        <f>IF(ISBLANK(VLOOKUP(TRIM(B807),ALL!$B$1:$U$1591,4,FALSE)),"",IF(ISERROR(VLOOKUP(TRIM(B807),ALL!$B$1:$U$1591,4,FALSE))," ",VLOOKUP(TRIM(B807),ALL!$B$1:$U$1591,4,FALSE)))</f>
        <v>5-4</v>
      </c>
      <c r="H807" s="52" t="str">
        <f>IF(ISBLANK(VLOOKUP(TRIM(B807),ALL!$B$1:$U$1591,5,FALSE)),"",IF(ISERROR(VLOOKUP(TRIM(B807),ALL!$B$1:$U$1591,5,FALSE))," ",VLOOKUP(TRIM(B807),ALL!$B$1:$U$1591,5,FALSE)))</f>
        <v/>
      </c>
      <c r="I807" s="52" t="str">
        <f>IF(ISBLANK(VLOOKUP(TRIM(B807),ALL!$B$1:$U$1591,6,FALSE)),"",IF(ISERROR(VLOOKUP(TRIM(B807),ALL!$B$1:$U$1591,6,FALSE))," ", VLOOKUP(TRIM(B807),ALL!$B$1:$U$1591,6,FALSE)))</f>
        <v/>
      </c>
      <c r="J807" s="52" t="str">
        <f>IF(ISBLANK(VLOOKUP(TRIM(B807),ALL!$B$1:$U$1591,7,FALSE)),"",IF(ISERROR(VLOOKUP(TRIM(B807),ALL!$B$1:$U$1591,7,FALSE))," ",VLOOKUP(TRIM(B807),ALL!$B$1:$U$1591,7,FALSE)))</f>
        <v/>
      </c>
      <c r="K807" s="52" t="str">
        <f>IF(ISBLANK(VLOOKUP(TRIM(B807),ALL!$B$1:$U$1591,8,FALSE)),"",IF(ISERROR(VLOOKUP(TRIM(B807),ALL!$B$1:$U$1591,8,FALSE))," ",VLOOKUP(TRIM(B807),ALL!$B$1:$U$1591,8,FALSE)))</f>
        <v/>
      </c>
      <c r="L807" s="52" t="str">
        <f>IF(ISBLANK(VLOOKUP(TRIM(B807),ALL!$B$1:$U$1591,9,FALSE)),"",IF(ISERROR(VLOOKUP(TRIM(B807),ALL!$B$1:$U$1591,9,FALSE))," ",VLOOKUP(TRIM(B807),ALL!$B$1:$U$1591,9,FALSE)))</f>
        <v/>
      </c>
      <c r="M807" s="52" t="str">
        <f>IF(ISBLANK(VLOOKUP(TRIM(B807),ALL!$B$1:$U$1591,10,FALSE)),"",IF(ISERROR(VLOOKUP(TRIM(B807),ALL!$B$1:$U$1591,10,FALSE))," ",VLOOKUP(TRIM(B807),ALL!$B$1:$U$1591,10,FALSE)))</f>
        <v/>
      </c>
      <c r="N807"/>
      <c r="O807"/>
      <c r="P807"/>
      <c r="Q807"/>
      <c r="R807"/>
      <c r="S807"/>
      <c r="AA807"/>
      <c r="AB807"/>
    </row>
    <row r="808" spans="1:28">
      <c r="A808" s="52" t="str">
        <f>IF(ISERROR(VLOOKUP(TRIM(B808),ALL!$B$1:$T$1591,3,FALSE)),"(unc)",VLOOKUP(TRIM(B808),ALL!$B$1:$T$1591,3,FALSE))</f>
        <v>SS ^</v>
      </c>
      <c r="B808" s="215" t="s">
        <v>4185</v>
      </c>
      <c r="C808" s="11" t="s">
        <v>7851</v>
      </c>
      <c r="D808" s="85">
        <f>VLOOKUP(TRIM(B808),BirthdateDraft!$B$1:$O$5859,2,FALSE)</f>
        <v>33284</v>
      </c>
      <c r="E808" s="86" t="str">
        <f>VLOOKUP(TRIM(B808),BirthdateDraft!$B$1:$O$9859,3,FALSE)</f>
        <v>13/1 (15)</v>
      </c>
      <c r="F808" s="52" t="str">
        <f>IF(ISERROR(VLOOKUP(TRIM(B808),ALL!$B$1:$T$1591,2,FALSE)),"",IF(ISERROR(VLOOKUP(TRIM(B808),ALL!$B$1:$T$1591,2,FALSE))," ",VLOOKUP(TRIM(B808),ALL!$B$1:$T$1591,2,FALSE)))</f>
        <v>TNA</v>
      </c>
      <c r="G808" s="52" t="str">
        <f>IF(ISBLANK(VLOOKUP(TRIM(B808),ALL!$B$1:$U$1591,4,FALSE)),"",IF(ISERROR(VLOOKUP(TRIM(B808),ALL!$B$1:$U$1591,4,FALSE))," ",VLOOKUP(TRIM(B808),ALL!$B$1:$U$1591,4,FALSE)))</f>
        <v>4-4</v>
      </c>
      <c r="H808" s="52" t="str">
        <f>IF(ISBLANK(VLOOKUP(TRIM(B808),ALL!$B$1:$U$1591,5,FALSE)),"",IF(ISERROR(VLOOKUP(TRIM(B808),ALL!$B$1:$U$1591,5,FALSE))," ",VLOOKUP(TRIM(B808),ALL!$B$1:$U$1591,5,FALSE)))</f>
        <v/>
      </c>
      <c r="I808" s="52" t="str">
        <f>IF(ISBLANK(VLOOKUP(TRIM(B808),ALL!$B$1:$U$1591,6,FALSE)),"",IF(ISERROR(VLOOKUP(TRIM(B808),ALL!$B$1:$U$1591,6,FALSE))," ", VLOOKUP(TRIM(B808),ALL!$B$1:$U$1591,6,FALSE)))</f>
        <v/>
      </c>
      <c r="J808" s="52" t="str">
        <f>IF(ISBLANK(VLOOKUP(TRIM(B808),ALL!$B$1:$U$1591,7,FALSE)),"",IF(ISERROR(VLOOKUP(TRIM(B808),ALL!$B$1:$U$1591,7,FALSE))," ",VLOOKUP(TRIM(B808),ALL!$B$1:$U$1591,7,FALSE)))</f>
        <v/>
      </c>
      <c r="K808" s="52" t="str">
        <f>IF(ISBLANK(VLOOKUP(TRIM(B808),ALL!$B$1:$U$1591,8,FALSE)),"",IF(ISERROR(VLOOKUP(TRIM(B808),ALL!$B$1:$U$1591,8,FALSE))," ",VLOOKUP(TRIM(B808),ALL!$B$1:$U$1591,8,FALSE)))</f>
        <v/>
      </c>
      <c r="L808" s="52" t="str">
        <f>IF(ISBLANK(VLOOKUP(TRIM(B808),ALL!$B$1:$U$1591,9,FALSE)),"",IF(ISERROR(VLOOKUP(TRIM(B808),ALL!$B$1:$U$1591,9,FALSE))," ",VLOOKUP(TRIM(B808),ALL!$B$1:$U$1591,9,FALSE)))</f>
        <v/>
      </c>
      <c r="M808" s="52" t="str">
        <f>IF(ISBLANK(VLOOKUP(TRIM(B808),ALL!$B$1:$U$1591,10,FALSE)),"",IF(ISERROR(VLOOKUP(TRIM(B808),ALL!$B$1:$U$1591,10,FALSE))," ",VLOOKUP(TRIM(B808),ALL!$B$1:$U$1591,10,FALSE)))</f>
        <v/>
      </c>
      <c r="N808"/>
      <c r="O808"/>
      <c r="P808"/>
      <c r="Q808"/>
      <c r="R808"/>
      <c r="S808"/>
      <c r="AA808"/>
      <c r="AB808"/>
    </row>
    <row r="809" spans="1:28">
      <c r="A809" s="52" t="str">
        <f>IF(ISERROR(VLOOKUP(TRIM(B809),ALL!$B$1:$T$1591,3,FALSE)),"(unc)",VLOOKUP(TRIM(B809),ALL!$B$1:$T$1591,3,FALSE))</f>
        <v>DB ^</v>
      </c>
      <c r="B809" s="408" t="s">
        <v>7615</v>
      </c>
      <c r="C809" s="11" t="s">
        <v>7851</v>
      </c>
      <c r="D809" s="85">
        <f>VLOOKUP(TRIM(B809),BirthdateDraft!$B$1:$O$5859,2,FALSE)</f>
        <v>35960</v>
      </c>
      <c r="E809" s="86" t="str">
        <f>VLOOKUP(TRIM(B809),BirthdateDraft!$B$1:$O$9859,3,FALSE)</f>
        <v>19/4</v>
      </c>
      <c r="F809" s="52" t="str">
        <f>IF(ISERROR(VLOOKUP(TRIM(B809),ALL!$B$1:$T$1591,2,FALSE)),"",IF(ISERROR(VLOOKUP(TRIM(B809),ALL!$B$1:$T$1591,2,FALSE))," ",VLOOKUP(TRIM(B809),ALL!$B$1:$T$1591,2,FALSE)))</f>
        <v>TNA</v>
      </c>
      <c r="G809" s="52" t="str">
        <f>IF(ISBLANK(VLOOKUP(TRIM(B809),ALL!$B$1:$U$1591,4,FALSE)),"",IF(ISERROR(VLOOKUP(TRIM(B809),ALL!$B$1:$U$1591,4,FALSE))," ",VLOOKUP(TRIM(B809),ALL!$B$1:$U$1591,4,FALSE)))</f>
        <v>4-0</v>
      </c>
      <c r="H809" s="52"/>
      <c r="I809" s="52"/>
      <c r="J809" s="52"/>
      <c r="K809" s="52"/>
      <c r="L809" s="52"/>
      <c r="M809" s="52"/>
      <c r="N809"/>
      <c r="O809"/>
      <c r="P809"/>
      <c r="Q809"/>
      <c r="R809"/>
      <c r="S809"/>
      <c r="AA809"/>
      <c r="AB809"/>
    </row>
    <row r="810" spans="1:28">
      <c r="A810" s="52" t="str">
        <f>IF(ISERROR(VLOOKUP(TRIM(B810),ALL!$B$1:$T$1591,3,FALSE)),"(unc)",VLOOKUP(TRIM(B810),ALL!$B$1:$T$1591,3,FALSE))</f>
        <v>CB ^</v>
      </c>
      <c r="B810" s="215" t="s">
        <v>5617</v>
      </c>
      <c r="C810" s="11" t="s">
        <v>7851</v>
      </c>
      <c r="D810" s="85">
        <f>VLOOKUP(TRIM(B810),BirthdateDraft!$B$1:$O$5859,2,FALSE)</f>
        <v>34743</v>
      </c>
      <c r="E810" s="86" t="str">
        <f>VLOOKUP(TRIM(B810),BirthdateDraft!$B$1:$O$9859,3,FALSE)</f>
        <v>16/3</v>
      </c>
      <c r="F810" s="52" t="str">
        <f>IF(ISERROR(VLOOKUP(TRIM(B810),ALL!$B$1:$T$1591,2,FALSE)),"",IF(ISERROR(VLOOKUP(TRIM(B810),ALL!$B$1:$T$1591,2,FALSE))," ",VLOOKUP(TRIM(B810),ALL!$B$1:$T$1591,2,FALSE)))</f>
        <v>KCA</v>
      </c>
      <c r="G810" s="52" t="str">
        <f>IF(ISBLANK(VLOOKUP(TRIM(B810),ALL!$B$1:$U$1591,4,FALSE)),"",IF(ISERROR(VLOOKUP(TRIM(B810),ALL!$B$1:$U$1591,4,FALSE))," ",VLOOKUP(TRIM(B810),ALL!$B$1:$U$1591,4,FALSE)))</f>
        <v>4</v>
      </c>
      <c r="H810" s="52" t="str">
        <f>IF(ISBLANK(VLOOKUP(TRIM(B810),ALL!$B$1:$U$1591,5,FALSE)),"",IF(ISERROR(VLOOKUP(TRIM(B810),ALL!$B$1:$U$1591,5,FALSE))," ",VLOOKUP(TRIM(B810),ALL!$B$1:$U$1591,5,FALSE)))</f>
        <v/>
      </c>
      <c r="I810" s="52" t="str">
        <f>IF(ISBLANK(VLOOKUP(TRIM(B810),ALL!$B$1:$U$1591,6,FALSE)),"",IF(ISERROR(VLOOKUP(TRIM(B810),ALL!$B$1:$U$1591,6,FALSE))," ", VLOOKUP(TRIM(B810),ALL!$B$1:$U$1591,6,FALSE)))</f>
        <v/>
      </c>
      <c r="J810" s="52" t="str">
        <f>IF(ISBLANK(VLOOKUP(TRIM(B810),ALL!$B$1:$U$1591,7,FALSE)),"",IF(ISERROR(VLOOKUP(TRIM(B810),ALL!$B$1:$U$1591,7,FALSE))," ",VLOOKUP(TRIM(B810),ALL!$B$1:$U$1591,7,FALSE)))</f>
        <v/>
      </c>
      <c r="K810" s="52" t="str">
        <f>IF(ISBLANK(VLOOKUP(TRIM(B810),ALL!$B$1:$U$1591,8,FALSE)),"",IF(ISERROR(VLOOKUP(TRIM(B810),ALL!$B$1:$U$1591,8,FALSE))," ",VLOOKUP(TRIM(B810),ALL!$B$1:$U$1591,8,FALSE)))</f>
        <v/>
      </c>
      <c r="L810" s="52" t="str">
        <f>IF(ISBLANK(VLOOKUP(TRIM(B810),ALL!$B$1:$U$1591,9,FALSE)),"",IF(ISERROR(VLOOKUP(TRIM(B810),ALL!$B$1:$U$1591,9,FALSE))," ",VLOOKUP(TRIM(B810),ALL!$B$1:$U$1591,9,FALSE)))</f>
        <v/>
      </c>
      <c r="M810" s="52" t="str">
        <f>IF(ISBLANK(VLOOKUP(TRIM(B810),ALL!$B$1:$U$1591,10,FALSE)),"",IF(ISERROR(VLOOKUP(TRIM(B810),ALL!$B$1:$U$1591,10,FALSE))," ",VLOOKUP(TRIM(B810),ALL!$B$1:$U$1591,10,FALSE)))</f>
        <v/>
      </c>
      <c r="N810"/>
      <c r="O810"/>
      <c r="P810"/>
      <c r="Q810"/>
      <c r="R810"/>
      <c r="S810"/>
      <c r="AA810"/>
      <c r="AB810"/>
    </row>
    <row r="811" spans="1:28">
      <c r="A811" s="52" t="str">
        <f>IF(ISERROR(VLOOKUP(TRIM(B811),ALL!$B$1:$T$1591,3,FALSE)),"(unc)",VLOOKUP(TRIM(B811),ALL!$B$1:$T$1591,3,FALSE))</f>
        <v>RCB ^</v>
      </c>
      <c r="B811" s="215" t="s">
        <v>1195</v>
      </c>
      <c r="C811" s="11" t="s">
        <v>7851</v>
      </c>
      <c r="D811" s="85">
        <f>VLOOKUP(TRIM(B811),BirthdateDraft!$B$1:$O$5859,2,FALSE)</f>
        <v>32665</v>
      </c>
      <c r="E811" s="86" t="str">
        <f>VLOOKUP(TRIM(B811),BirthdateDraft!$B$1:$O$9859,3,FALSE)</f>
        <v>11/1 (19)</v>
      </c>
      <c r="F811" s="52" t="str">
        <f>IF(ISERROR(VLOOKUP(TRIM(B811),ALL!$B$1:$T$1591,2,FALSE)),"",IF(ISERROR(VLOOKUP(TRIM(B811),ALL!$B$1:$T$1591,2,FALSE))," ",VLOOKUP(TRIM(B811),ALL!$B$1:$T$1591,2,FALSE)))</f>
        <v>CHN</v>
      </c>
      <c r="G811" s="52" t="str">
        <f>IF(ISBLANK(VLOOKUP(TRIM(B811),ALL!$B$1:$U$1591,4,FALSE)),"",IF(ISERROR(VLOOKUP(TRIM(B811),ALL!$B$1:$U$1591,4,FALSE))," ",VLOOKUP(TRIM(B811),ALL!$B$1:$U$1591,4,FALSE)))</f>
        <v>4</v>
      </c>
      <c r="H811" s="52" t="str">
        <f>IF(ISBLANK(VLOOKUP(TRIM(B811),ALL!$B$1:$U$1591,5,FALSE)),"",IF(ISERROR(VLOOKUP(TRIM(B811),ALL!$B$1:$U$1591,5,FALSE))," ",VLOOKUP(TRIM(B811),ALL!$B$1:$U$1591,5,FALSE)))</f>
        <v/>
      </c>
      <c r="I811" s="52" t="str">
        <f>IF(ISBLANK(VLOOKUP(TRIM(B811),ALL!$B$1:$U$1591,6,FALSE)),"",IF(ISERROR(VLOOKUP(TRIM(B811),ALL!$B$1:$U$1591,6,FALSE))," ", VLOOKUP(TRIM(B811),ALL!$B$1:$U$1591,6,FALSE)))</f>
        <v/>
      </c>
      <c r="J811" s="52" t="str">
        <f>IF(ISBLANK(VLOOKUP(TRIM(B811),ALL!$B$1:$U$1591,7,FALSE)),"",IF(ISERROR(VLOOKUP(TRIM(B811),ALL!$B$1:$U$1591,7,FALSE))," ",VLOOKUP(TRIM(B811),ALL!$B$1:$U$1591,7,FALSE)))</f>
        <v/>
      </c>
      <c r="K811" s="52" t="str">
        <f>IF(ISBLANK(VLOOKUP(TRIM(B811),ALL!$B$1:$U$1591,8,FALSE)),"",IF(ISERROR(VLOOKUP(TRIM(B811),ALL!$B$1:$U$1591,8,FALSE))," ",VLOOKUP(TRIM(B811),ALL!$B$1:$U$1591,8,FALSE)))</f>
        <v/>
      </c>
      <c r="L811" s="52" t="str">
        <f>IF(ISBLANK(VLOOKUP(TRIM(B811),ALL!$B$1:$U$1591,9,FALSE)),"",IF(ISERROR(VLOOKUP(TRIM(B811),ALL!$B$1:$U$1591,9,FALSE))," ",VLOOKUP(TRIM(B811),ALL!$B$1:$U$1591,9,FALSE)))</f>
        <v/>
      </c>
      <c r="M811" s="52" t="str">
        <f>IF(ISBLANK(VLOOKUP(TRIM(B811),ALL!$B$1:$U$1591,10,FALSE)),"",IF(ISERROR(VLOOKUP(TRIM(B811),ALL!$B$1:$U$1591,10,FALSE))," ",VLOOKUP(TRIM(B811),ALL!$B$1:$U$1591,10,FALSE)))</f>
        <v/>
      </c>
      <c r="N811"/>
      <c r="O811"/>
      <c r="P811"/>
      <c r="Q811"/>
      <c r="R811"/>
      <c r="S811"/>
      <c r="AA811"/>
      <c r="AB811"/>
    </row>
    <row r="812" spans="1:28">
      <c r="A812" s="52" t="str">
        <f>IF(ISERROR(VLOOKUP(TRIM(B812),ALL!$B$1:$T$1591,3,FALSE)),"(unc)",VLOOKUP(TRIM(B812),ALL!$B$1:$T$1591,3,FALSE))</f>
        <v>CB ^</v>
      </c>
      <c r="B812" s="215" t="s">
        <v>5669</v>
      </c>
      <c r="C812" s="11" t="s">
        <v>7851</v>
      </c>
      <c r="D812" s="85">
        <f>VLOOKUP(TRIM(B812),BirthdateDraft!$B$1:$O$5859,2,FALSE)</f>
        <v>34232</v>
      </c>
      <c r="E812" s="86" t="str">
        <f>VLOOKUP(TRIM(B812),BirthdateDraft!$B$1:$O$9859,3,FALSE)</f>
        <v>16/FA</v>
      </c>
      <c r="F812" s="52" t="str">
        <f>IF(ISERROR(VLOOKUP(TRIM(B812),ALL!$B$1:$T$1591,2,FALSE)),"",IF(ISERROR(VLOOKUP(TRIM(B812),ALL!$B$1:$T$1591,2,FALSE))," ",VLOOKUP(TRIM(B812),ALL!$B$1:$T$1591,2,FALSE)))</f>
        <v>NEA</v>
      </c>
      <c r="G812" s="52" t="str">
        <f>IF(ISBLANK(VLOOKUP(TRIM(B812),ALL!$B$1:$U$1591,4,FALSE)),"",IF(ISERROR(VLOOKUP(TRIM(B812),ALL!$B$1:$U$1591,4,FALSE))," ",VLOOKUP(TRIM(B812),ALL!$B$1:$U$1591,4,FALSE)))</f>
        <v>4</v>
      </c>
      <c r="H812" s="52" t="str">
        <f>IF(ISBLANK(VLOOKUP(TRIM(B812),ALL!$B$1:$U$1591,5,FALSE)),"",IF(ISERROR(VLOOKUP(TRIM(B812),ALL!$B$1:$U$1591,5,FALSE))," ",VLOOKUP(TRIM(B812),ALL!$B$1:$U$1591,5,FALSE)))</f>
        <v/>
      </c>
      <c r="I812" s="52" t="str">
        <f>IF(ISBLANK(VLOOKUP(TRIM(B812),ALL!$B$1:$U$1591,6,FALSE)),"",IF(ISERROR(VLOOKUP(TRIM(B812),ALL!$B$1:$U$1591,6,FALSE))," ", VLOOKUP(TRIM(B812),ALL!$B$1:$U$1591,6,FALSE)))</f>
        <v/>
      </c>
      <c r="J812" s="52" t="str">
        <f>IF(ISBLANK(VLOOKUP(TRIM(B812),ALL!$B$1:$U$1591,7,FALSE)),"",IF(ISERROR(VLOOKUP(TRIM(B812),ALL!$B$1:$U$1591,7,FALSE))," ",VLOOKUP(TRIM(B812),ALL!$B$1:$U$1591,7,FALSE)))</f>
        <v/>
      </c>
      <c r="K812" s="52" t="str">
        <f>IF(ISBLANK(VLOOKUP(TRIM(B812),ALL!$B$1:$U$1591,8,FALSE)),"",IF(ISERROR(VLOOKUP(TRIM(B812),ALL!$B$1:$U$1591,8,FALSE))," ",VLOOKUP(TRIM(B812),ALL!$B$1:$U$1591,8,FALSE)))</f>
        <v/>
      </c>
      <c r="L812" s="52" t="str">
        <f>IF(ISBLANK(VLOOKUP(TRIM(B812),ALL!$B$1:$U$1591,9,FALSE)),"",IF(ISERROR(VLOOKUP(TRIM(B812),ALL!$B$1:$U$1591,9,FALSE))," ",VLOOKUP(TRIM(B812),ALL!$B$1:$U$1591,9,FALSE)))</f>
        <v/>
      </c>
      <c r="M812" s="52" t="str">
        <f>IF(ISBLANK(VLOOKUP(TRIM(B812),ALL!$B$1:$U$1591,10,FALSE)),"",IF(ISERROR(VLOOKUP(TRIM(B812),ALL!$B$1:$U$1591,10,FALSE))," ",VLOOKUP(TRIM(B812),ALL!$B$1:$U$1591,10,FALSE)))</f>
        <v/>
      </c>
      <c r="N812"/>
      <c r="O812"/>
      <c r="P812"/>
      <c r="Q812"/>
      <c r="R812"/>
      <c r="S812"/>
      <c r="AA812"/>
      <c r="AB812"/>
    </row>
    <row r="813" spans="1:28">
      <c r="A813" s="52" t="str">
        <f>IF(ISERROR(VLOOKUP(TRIM(B813),ALL!$B$1:$T$1591,3,FALSE)),"(unc)",VLOOKUP(TRIM(B813),ALL!$B$1:$T$1591,3,FALSE))</f>
        <v>DB ^</v>
      </c>
      <c r="B813" s="215" t="s">
        <v>6311</v>
      </c>
      <c r="C813" s="11" t="s">
        <v>7851</v>
      </c>
      <c r="D813" s="85">
        <f>VLOOKUP(TRIM(B813),BirthdateDraft!$B$1:$O$5859,2,FALSE)</f>
        <v>34575</v>
      </c>
      <c r="E813" s="86" t="str">
        <f>VLOOKUP(TRIM(B813),BirthdateDraft!$B$1:$O$9859,3,FALSE)</f>
        <v>17/3</v>
      </c>
      <c r="F813" s="52" t="str">
        <f>IF(ISERROR(VLOOKUP(TRIM(B813),ALL!$B$1:$T$1591,2,FALSE)),"",IF(ISERROR(VLOOKUP(TRIM(B813),ALL!$B$1:$T$1591,2,FALSE))," ",VLOOKUP(TRIM(B813),ALL!$B$1:$T$1591,2,FALSE)))</f>
        <v>PHN</v>
      </c>
      <c r="G813" s="52" t="str">
        <f>IF(ISBLANK(VLOOKUP(TRIM(B813),ALL!$B$1:$U$1591,4,FALSE)),"",IF(ISERROR(VLOOKUP(TRIM(B813),ALL!$B$1:$U$1591,4,FALSE))," ",VLOOKUP(TRIM(B813),ALL!$B$1:$U$1591,4,FALSE)))</f>
        <v>0-4</v>
      </c>
      <c r="H813" s="52" t="str">
        <f>IF(ISBLANK(VLOOKUP(TRIM(B813),ALL!$B$1:$U$1591,5,FALSE)),"",IF(ISERROR(VLOOKUP(TRIM(B813),ALL!$B$1:$U$1591,5,FALSE))," ",VLOOKUP(TRIM(B813),ALL!$B$1:$U$1591,5,FALSE)))</f>
        <v/>
      </c>
      <c r="I813" s="52" t="str">
        <f>IF(ISBLANK(VLOOKUP(TRIM(B813),ALL!$B$1:$U$1591,6,FALSE)),"",IF(ISERROR(VLOOKUP(TRIM(B813),ALL!$B$1:$U$1591,6,FALSE))," ", VLOOKUP(TRIM(B813),ALL!$B$1:$U$1591,6,FALSE)))</f>
        <v/>
      </c>
      <c r="J813" s="52" t="str">
        <f>IF(ISBLANK(VLOOKUP(TRIM(B813),ALL!$B$1:$U$1591,7,FALSE)),"",IF(ISERROR(VLOOKUP(TRIM(B813),ALL!$B$1:$U$1591,7,FALSE))," ",VLOOKUP(TRIM(B813),ALL!$B$1:$U$1591,7,FALSE)))</f>
        <v/>
      </c>
      <c r="K813" s="52" t="str">
        <f>IF(ISBLANK(VLOOKUP(TRIM(B813),ALL!$B$1:$U$1591,8,FALSE)),"",IF(ISERROR(VLOOKUP(TRIM(B813),ALL!$B$1:$U$1591,8,FALSE))," ",VLOOKUP(TRIM(B813),ALL!$B$1:$U$1591,8,FALSE)))</f>
        <v/>
      </c>
      <c r="L813" s="52" t="str">
        <f>IF(ISBLANK(VLOOKUP(TRIM(B813),ALL!$B$1:$U$1591,9,FALSE)),"",IF(ISERROR(VLOOKUP(TRIM(B813),ALL!$B$1:$U$1591,9,FALSE))," ",VLOOKUP(TRIM(B813),ALL!$B$1:$U$1591,9,FALSE)))</f>
        <v/>
      </c>
      <c r="M813" s="52" t="str">
        <f>IF(ISBLANK(VLOOKUP(TRIM(B813),ALL!$B$1:$U$1591,10,FALSE)),"",IF(ISERROR(VLOOKUP(TRIM(B813),ALL!$B$1:$U$1591,10,FALSE))," ",VLOOKUP(TRIM(B813),ALL!$B$1:$U$1591,10,FALSE)))</f>
        <v/>
      </c>
      <c r="N813"/>
      <c r="O813"/>
      <c r="P813"/>
      <c r="Q813"/>
      <c r="R813"/>
      <c r="S813"/>
      <c r="AA813"/>
      <c r="AB813"/>
    </row>
    <row r="815" spans="1:28">
      <c r="A815" s="52"/>
      <c r="B815" s="215"/>
      <c r="C815" s="11"/>
      <c r="D815" s="85"/>
      <c r="E815" s="86"/>
      <c r="F815" s="52"/>
      <c r="G815" s="52"/>
      <c r="H815" s="52"/>
      <c r="I815" s="52"/>
      <c r="J815" s="52"/>
      <c r="K815" s="52"/>
      <c r="L815" s="52"/>
      <c r="M815" s="52"/>
      <c r="N815"/>
      <c r="O815"/>
      <c r="P815"/>
      <c r="Q815"/>
      <c r="R815"/>
      <c r="S815"/>
      <c r="AA815"/>
      <c r="AB815"/>
    </row>
    <row r="816" spans="1:28">
      <c r="A816" s="52" t="str">
        <f>IF(ISERROR(VLOOKUP(TRIM(B816),ALL!$B$1:$T$1591,3,FALSE)),"(unc)",VLOOKUP(TRIM(B816),ALL!$B$1:$T$1591,3,FALSE))</f>
        <v>Punt</v>
      </c>
      <c r="B816" s="215" t="s">
        <v>6975</v>
      </c>
      <c r="C816" s="11" t="s">
        <v>7851</v>
      </c>
      <c r="D816" s="85">
        <f>VLOOKUP(TRIM(B816),BirthdateDraft!$B$1:$O$5859,2,FALSE)</f>
        <v>35368</v>
      </c>
      <c r="E816" s="86" t="str">
        <f>VLOOKUP(TRIM(B816),BirthdateDraft!$B$1:$O$9859,3,FALSE)</f>
        <v>18/5</v>
      </c>
      <c r="F816" s="52" t="str">
        <f>IF(ISERROR(VLOOKUP(TRIM(B816),ALL!$B$1:$T$1591,2,FALSE)),"",IF(ISERROR(VLOOKUP(TRIM(B816),ALL!$B$1:$T$1591,2,FALSE))," ",VLOOKUP(TRIM(B816),ALL!$B$1:$T$1591,2,FALSE)))</f>
        <v>GBN</v>
      </c>
      <c r="G816" s="52" t="str">
        <f>IF(ISBLANK(VLOOKUP(TRIM(B816),ALL!$B$1:$U$1591,4,FALSE)),"",IF(ISERROR(VLOOKUP(TRIM(B816),ALL!$B$1:$U$1591,4,FALSE))," ",VLOOKUP(TRIM(B816),ALL!$B$1:$U$1591,4,FALSE)))</f>
        <v/>
      </c>
      <c r="H816" s="52"/>
      <c r="I816" s="52"/>
      <c r="J816" s="52"/>
      <c r="K816" s="52"/>
      <c r="L816" s="52" t="str">
        <f>IF(ISBLANK(VLOOKUP(TRIM(B816),ALL!$B$1:$U$1591,9,FALSE)),"",IF(ISERROR(VLOOKUP(TRIM(B816),ALL!$B$1:$U$1591,9,FALSE))," ",VLOOKUP(TRIM(B816),ALL!$B$1:$U$1591,9,FALSE)))</f>
        <v/>
      </c>
      <c r="M816" s="52" t="str">
        <f>IF(ISBLANK(VLOOKUP(TRIM(B816),ALL!$B$1:$U$1591,10,FALSE)),"",IF(ISERROR(VLOOKUP(TRIM(B816),ALL!$B$1:$U$1591,10,FALSE))," ",VLOOKUP(TRIM(B816),ALL!$B$1:$U$1591,10,FALSE)))</f>
        <v/>
      </c>
      <c r="N816"/>
      <c r="O816"/>
      <c r="P816"/>
      <c r="Q816"/>
      <c r="R816"/>
      <c r="S816"/>
      <c r="AA816"/>
      <c r="AB816"/>
    </row>
    <row r="817" spans="1:33">
      <c r="A817" s="52" t="str">
        <f>IF(ISERROR(VLOOKUP(TRIM(B817),ALL!$B$1:$T$1591,3,FALSE)),"(unc)",VLOOKUP(TRIM(B817),ALL!$B$1:$T$1591,3,FALSE))</f>
        <v>PK</v>
      </c>
      <c r="B817" s="215" t="s">
        <v>5359</v>
      </c>
      <c r="C817" s="11" t="s">
        <v>7851</v>
      </c>
      <c r="D817" s="85">
        <f>VLOOKUP(TRIM(B817),BirthdateDraft!$B$1:$O$5859,2,FALSE)</f>
        <v>33196</v>
      </c>
      <c r="E817" s="86" t="str">
        <f>VLOOKUP(TRIM(B817),BirthdateDraft!$B$1:$O$9859,3,FALSE)</f>
        <v>15/FA</v>
      </c>
      <c r="F817" s="52" t="str">
        <f>IF(ISERROR(VLOOKUP(TRIM(B817),ALL!$B$1:$T$1591,2,FALSE)),"",IF(ISERROR(VLOOKUP(TRIM(B817),ALL!$B$1:$T$1591,2,FALSE))," ",VLOOKUP(TRIM(B817),ALL!$B$1:$T$1591,2,FALSE)))</f>
        <v>JXA</v>
      </c>
      <c r="G817" s="52" t="str">
        <f>IF(ISBLANK(VLOOKUP(TRIM(B817),ALL!$B$1:$U$1591,4,FALSE)),"",IF(ISERROR(VLOOKUP(TRIM(B817),ALL!$B$1:$U$1591,4,FALSE))," ",VLOOKUP(TRIM(B817),ALL!$B$1:$U$1591,4,FALSE)))</f>
        <v/>
      </c>
      <c r="H817" s="52" t="str">
        <f>IF(ISBLANK(VLOOKUP(TRIM(B817),ALL!$B$1:$U$1591,5,FALSE)),"",IF(ISERROR(VLOOKUP(TRIM(B817),ALL!$B$1:$U$1591,5,FALSE))," ",VLOOKUP(TRIM(B817),ALL!$B$1:$U$1591,5,FALSE)))</f>
        <v/>
      </c>
      <c r="I817" s="52" t="str">
        <f>IF(ISBLANK(VLOOKUP(TRIM(B817),ALL!$B$1:$U$1591,6,FALSE)),"",IF(ISERROR(VLOOKUP(TRIM(B817),ALL!$B$1:$U$1591,6,FALSE))," ", VLOOKUP(TRIM(B817),ALL!$B$1:$U$1591,6,FALSE)))</f>
        <v/>
      </c>
      <c r="J817" s="52" t="str">
        <f>IF(ISBLANK(VLOOKUP(TRIM(B817),ALL!$B$1:$U$1591,7,FALSE)),"",IF(ISERROR(VLOOKUP(TRIM(B817),ALL!$B$1:$U$1591,7,FALSE))," ",VLOOKUP(TRIM(B817),ALL!$B$1:$U$1591,7,FALSE)))</f>
        <v/>
      </c>
      <c r="K817" s="52" t="str">
        <f>IF(ISBLANK(VLOOKUP(TRIM(B817),ALL!$B$1:$U$1591,8,FALSE)),"",IF(ISERROR(VLOOKUP(TRIM(B817),ALL!$B$1:$U$1591,8,FALSE))," ",VLOOKUP(TRIM(B817),ALL!$B$1:$U$1591,8,FALSE)))</f>
        <v/>
      </c>
      <c r="L817" s="52"/>
      <c r="M817" s="52"/>
      <c r="N817"/>
      <c r="O817"/>
      <c r="P817"/>
      <c r="Q817"/>
      <c r="R817"/>
      <c r="S817"/>
      <c r="AA817"/>
      <c r="AB817"/>
    </row>
    <row r="818" spans="1:33" ht="15">
      <c r="A818" s="52" t="str">
        <f>IF(ISERROR(VLOOKUP(TRIM(B818),ALL!$B$1:$T$1591,3,FALSE)),"(unc)",VLOOKUP(TRIM(B818),ALL!$B$1:$T$1591,3,FALSE))</f>
        <v>PR</v>
      </c>
      <c r="B818" s="417" t="s">
        <v>7825</v>
      </c>
      <c r="C818" s="11" t="s">
        <v>7851</v>
      </c>
      <c r="D818" s="85">
        <f>VLOOKUP(TRIM(B818),BirthdateDraft!$B$1:$O$5859,2,FALSE)</f>
        <v>34486</v>
      </c>
      <c r="E818" s="86" t="str">
        <f>VLOOKUP(TRIM(B818),BirthdateDraft!$B$1:$O$9859,3,FALSE)</f>
        <v>18/FA</v>
      </c>
      <c r="F818" s="52" t="str">
        <f>IF(ISERROR(VLOOKUP(TRIM(B818),ALL!$B$1:$T$1591,2,FALSE)),"",IF(ISERROR(VLOOKUP(TRIM(B818),ALL!$B$1:$T$1591,2,FALSE))," ",VLOOKUP(TRIM(B818),ALL!$B$1:$T$1591,2,FALSE)))</f>
        <v>MIN</v>
      </c>
      <c r="G818" s="52" t="str">
        <f>IF(ISBLANK(VLOOKUP(TRIM(B818),ALL!$B$1:$U$1591,4,FALSE)),"",IF(ISERROR(VLOOKUP(TRIM(B818),ALL!$B$1:$U$1591,4,FALSE))," ",VLOOKUP(TRIM(B818),ALL!$B$1:$U$1591,4,FALSE)))</f>
        <v/>
      </c>
      <c r="H818" s="52" t="str">
        <f>IF(ISBLANK(VLOOKUP(TRIM(B818),ALL!$B$1:$U$1591,5,FALSE)),"",IF(ISERROR(VLOOKUP(TRIM(B818),ALL!$B$1:$U$1591,5,FALSE))," ",VLOOKUP(TRIM(B818),ALL!$B$1:$U$1591,5,FALSE)))</f>
        <v/>
      </c>
      <c r="P818"/>
      <c r="S818"/>
      <c r="T818" s="2"/>
      <c r="U818" s="2"/>
      <c r="W818" s="2"/>
      <c r="X818" s="2"/>
      <c r="AA818" s="2"/>
      <c r="AB818"/>
      <c r="AF818" s="3"/>
      <c r="AG818" s="3"/>
    </row>
    <row r="819" spans="1:33" ht="15.75">
      <c r="A819" s="454" t="s">
        <v>8487</v>
      </c>
      <c r="B819" s="454"/>
      <c r="C819" s="454"/>
      <c r="D819" s="454"/>
      <c r="E819" s="454"/>
      <c r="F819" s="454"/>
      <c r="G819" s="454"/>
      <c r="H819" s="454"/>
      <c r="I819" s="454"/>
      <c r="J819" s="454"/>
      <c r="K819" s="454"/>
      <c r="L819" s="454"/>
      <c r="M819" s="456"/>
      <c r="N819" s="52"/>
      <c r="P819"/>
      <c r="S819"/>
      <c r="T819" s="2"/>
      <c r="U819" s="2"/>
      <c r="W819" s="2"/>
      <c r="X819" s="2"/>
      <c r="AA819"/>
      <c r="AB819"/>
      <c r="AF819" s="3"/>
      <c r="AG819" s="3"/>
    </row>
    <row r="820" spans="1:33" ht="15.75">
      <c r="A820" s="454" t="s">
        <v>7437</v>
      </c>
      <c r="B820" s="454"/>
      <c r="C820" s="454"/>
      <c r="D820" s="454"/>
      <c r="E820" s="454"/>
      <c r="F820" s="454"/>
      <c r="G820" s="454"/>
      <c r="H820" s="454"/>
      <c r="I820" s="454"/>
      <c r="J820" s="454"/>
      <c r="K820" s="454"/>
      <c r="L820" s="454"/>
      <c r="M820" s="455"/>
      <c r="P820"/>
      <c r="S820"/>
      <c r="T820" s="2"/>
      <c r="U820" s="2"/>
      <c r="W820" s="2"/>
      <c r="X820" s="2"/>
      <c r="AA820"/>
      <c r="AB820"/>
      <c r="AF820" s="3"/>
      <c r="AG820" s="3"/>
    </row>
    <row r="821" spans="1:33">
      <c r="P821"/>
      <c r="S821"/>
      <c r="T821" s="2"/>
      <c r="U821" s="2"/>
      <c r="W821" s="2"/>
      <c r="X821" s="2"/>
      <c r="AA821" s="2"/>
      <c r="AB821"/>
      <c r="AF821" s="3"/>
      <c r="AG821" s="3"/>
    </row>
    <row r="822" spans="1:33" ht="20.25">
      <c r="A822" s="46" t="s">
        <v>6079</v>
      </c>
      <c r="G822" s="39"/>
      <c r="H822" s="38">
        <f>COUNTA(B823:B887)</f>
        <v>54</v>
      </c>
      <c r="I822" s="38"/>
      <c r="P822"/>
      <c r="S822"/>
      <c r="T822" s="2"/>
      <c r="U822" s="2"/>
      <c r="W822" s="2"/>
      <c r="X822" s="2"/>
      <c r="AA822"/>
      <c r="AB822"/>
      <c r="AF822" s="3"/>
      <c r="AG822" s="3"/>
    </row>
    <row r="823" spans="1:33" ht="12.75" customHeight="1">
      <c r="A823"/>
      <c r="P823"/>
      <c r="S823"/>
      <c r="T823" s="2"/>
      <c r="U823" s="2"/>
      <c r="W823" s="2"/>
      <c r="X823" s="2"/>
      <c r="AA823" s="2"/>
      <c r="AB823" s="4"/>
      <c r="AF823" s="3"/>
      <c r="AG823" s="3"/>
    </row>
    <row r="824" spans="1:33">
      <c r="A824" s="52" t="str">
        <f>IF(ISERROR(VLOOKUP(TRIM(B824),ALL!$B$1:$T$1591,3,FALSE)),"(unc)",VLOOKUP(TRIM(B824),ALL!$B$1:$T$1591,3,FALSE))</f>
        <v>QB</v>
      </c>
      <c r="B824" s="215" t="s">
        <v>1280</v>
      </c>
      <c r="C824" s="11" t="s">
        <v>1815</v>
      </c>
      <c r="D824" s="85">
        <f>VLOOKUP(TRIM(B824),BirthdateDraft!$B$1:$O$5859,2,FALSE)</f>
        <v>32180</v>
      </c>
      <c r="E824" s="86" t="str">
        <f>VLOOKUP(TRIM(B824),BirthdateDraft!$B$1:$O$9859,3,FALSE)</f>
        <v>09/1 (1)</v>
      </c>
      <c r="F824" s="52" t="str">
        <f>IF(ISERROR(VLOOKUP(TRIM(B824),ALL!$B$1:$T$1591,2,FALSE)),"",IF(ISERROR(VLOOKUP(TRIM(B824),ALL!$B$1:$T$1591,2,FALSE))," ",VLOOKUP(TRIM(B824),ALL!$B$1:$T$1591,2,FALSE)))</f>
        <v>DEN</v>
      </c>
      <c r="G824" s="52" t="str">
        <f>IF(ISBLANK(VLOOKUP(TRIM(B824),ALL!$B$1:$U$1591,4,FALSE)),"",IF(ISERROR(VLOOKUP(TRIM(B824),ALL!$B$1:$U$1591,4,FALSE))," ",VLOOKUP(TRIM(B824),ALL!$B$1:$U$1591,4,FALSE)))</f>
        <v/>
      </c>
      <c r="H824" s="52" t="str">
        <f>IF(ISBLANK(VLOOKUP(TRIM(B824),ALL!$B$1:$U$1591,5,FALSE)),"",IF(ISERROR(VLOOKUP(TRIM(B824),ALL!$B$1:$U$1591,5,FALSE))," ",VLOOKUP(TRIM(B824),ALL!$B$1:$U$1591,5,FALSE)))</f>
        <v/>
      </c>
      <c r="I824" s="52" t="str">
        <f>IF(ISBLANK(VLOOKUP(TRIM(B824),ALL!$B$1:$U$1591,6,FALSE)),"",IF(ISERROR(VLOOKUP(TRIM(B824),ALL!$B$1:$U$1591,6,FALSE))," ", VLOOKUP(TRIM(B824),ALL!$B$1:$U$1591,6,FALSE)))</f>
        <v/>
      </c>
      <c r="J824" s="52" t="str">
        <f>IF(ISBLANK(VLOOKUP(TRIM(B824),ALL!$B$1:$U$1591,7,FALSE)),"",IF(ISERROR(VLOOKUP(TRIM(B824),ALL!$B$1:$U$1591,7,FALSE))," ",VLOOKUP(TRIM(B824),ALL!$B$1:$U$1591,7,FALSE)))</f>
        <v/>
      </c>
      <c r="K824" s="52" t="str">
        <f>IF(ISBLANK(VLOOKUP(TRIM(B824),ALL!$B$1:$U$1591,8,FALSE)),"",IF(ISERROR(VLOOKUP(TRIM(B824),ALL!$B$1:$U$1591,8,FALSE))," ",VLOOKUP(TRIM(B824),ALL!$B$1:$U$1591,8,FALSE)))</f>
        <v/>
      </c>
      <c r="L824" s="52" t="str">
        <f>IF(ISBLANK(VLOOKUP(TRIM(B824),ALL!$B$1:$U$1591,9,FALSE)),"",IF(ISERROR(VLOOKUP(TRIM(B824),ALL!$B$1:$U$1591,9,FALSE))," ",VLOOKUP(TRIM(B824),ALL!$B$1:$U$1591,9,FALSE)))</f>
        <v/>
      </c>
      <c r="M824" s="52" t="str">
        <f>IF(ISBLANK(VLOOKUP(TRIM(B824),ALL!$B$1:$U$1591,10,FALSE)),"",IF(ISERROR(VLOOKUP(TRIM(B824),ALL!$B$1:$U$1591,10,FALSE))," ",VLOOKUP(TRIM(B824),ALL!$B$1:$U$1591,10,FALSE)))</f>
        <v/>
      </c>
      <c r="N824"/>
      <c r="O824"/>
      <c r="P824"/>
      <c r="Q824"/>
      <c r="R824"/>
      <c r="S824"/>
      <c r="AA824"/>
      <c r="AB824"/>
    </row>
    <row r="825" spans="1:33">
      <c r="A825" s="52" t="str">
        <f>IF(ISERROR(VLOOKUP(TRIM(B825),ALL!$B$1:$T$1591,3,FALSE)),"(unc)",VLOOKUP(TRIM(B825),ALL!$B$1:$T$1591,3,FALSE))</f>
        <v>QB</v>
      </c>
      <c r="B825" s="215" t="s">
        <v>3985</v>
      </c>
      <c r="C825" s="11" t="s">
        <v>1815</v>
      </c>
      <c r="D825" s="85">
        <f>VLOOKUP(TRIM(B825),BirthdateDraft!$B$1:$O$5859,2,FALSE)</f>
        <v>32854</v>
      </c>
      <c r="E825" s="86" t="str">
        <f>VLOOKUP(TRIM(B825),BirthdateDraft!$B$1:$O$9859,3,FALSE)</f>
        <v>13/3</v>
      </c>
      <c r="F825" s="52" t="str">
        <f>IF(ISERROR(VLOOKUP(TRIM(B825),ALL!$B$1:$T$1591,2,FALSE)),"",IF(ISERROR(VLOOKUP(TRIM(B825),ALL!$B$1:$T$1591,2,FALSE))," ",VLOOKUP(TRIM(B825),ALL!$B$1:$T$1591,2,FALSE)))</f>
        <v>OAA</v>
      </c>
      <c r="G825" s="52" t="str">
        <f>IF(ISBLANK(VLOOKUP(TRIM(B825),ALL!$B$1:$U$1591,4,FALSE)),"",IF(ISERROR(VLOOKUP(TRIM(B825),ALL!$B$1:$U$1591,4,FALSE))," ",VLOOKUP(TRIM(B825),ALL!$B$1:$U$1591,4,FALSE)))</f>
        <v/>
      </c>
      <c r="H825" s="52" t="str">
        <f>IF(ISBLANK(VLOOKUP(TRIM(B825),ALL!$B$1:$U$1591,5,FALSE)),"",IF(ISERROR(VLOOKUP(TRIM(B825),ALL!$B$1:$U$1591,5,FALSE))," ",VLOOKUP(TRIM(B825),ALL!$B$1:$U$1591,5,FALSE)))</f>
        <v/>
      </c>
      <c r="I825" s="52" t="str">
        <f>IF(ISBLANK(VLOOKUP(TRIM(B825),ALL!$B$1:$U$1591,6,FALSE)),"",IF(ISERROR(VLOOKUP(TRIM(B825),ALL!$B$1:$U$1591,6,FALSE))," ", VLOOKUP(TRIM(B825),ALL!$B$1:$U$1591,6,FALSE)))</f>
        <v/>
      </c>
      <c r="J825" s="52" t="str">
        <f>IF(ISBLANK(VLOOKUP(TRIM(B825),ALL!$B$1:$U$1591,7,FALSE)),"",IF(ISERROR(VLOOKUP(TRIM(B825),ALL!$B$1:$U$1591,7,FALSE))," ",VLOOKUP(TRIM(B825),ALL!$B$1:$U$1591,7,FALSE)))</f>
        <v/>
      </c>
      <c r="K825" s="52" t="str">
        <f>IF(ISBLANK(VLOOKUP(TRIM(B825),ALL!$B$1:$U$1591,8,FALSE)),"",IF(ISERROR(VLOOKUP(TRIM(B825),ALL!$B$1:$U$1591,8,FALSE))," ",VLOOKUP(TRIM(B825),ALL!$B$1:$U$1591,8,FALSE)))</f>
        <v/>
      </c>
      <c r="L825" s="52" t="str">
        <f>IF(ISBLANK(VLOOKUP(TRIM(B825),ALL!$B$1:$U$1591,9,FALSE)),"",IF(ISERROR(VLOOKUP(TRIM(B825),ALL!$B$1:$U$1591,9,FALSE))," ",VLOOKUP(TRIM(B825),ALL!$B$1:$U$1591,9,FALSE)))</f>
        <v/>
      </c>
      <c r="M825" s="52" t="str">
        <f>IF(ISBLANK(VLOOKUP(TRIM(B825),ALL!$B$1:$U$1591,10,FALSE)),"",IF(ISERROR(VLOOKUP(TRIM(B825),ALL!$B$1:$U$1591,10,FALSE))," ",VLOOKUP(TRIM(B825),ALL!$B$1:$U$1591,10,FALSE)))</f>
        <v/>
      </c>
      <c r="N825"/>
      <c r="O825"/>
      <c r="P825"/>
      <c r="Q825"/>
      <c r="R825"/>
      <c r="S825"/>
      <c r="AA825"/>
      <c r="AB825"/>
    </row>
    <row r="826" spans="1:33" ht="15">
      <c r="A826" s="52" t="str">
        <f>IF(ISERROR(VLOOKUP(TRIM(B826),ALL!$B$1:$T$1591,3,FALSE)),"(unc)",VLOOKUP(TRIM(B826),ALL!$B$1:$T$1591,3,FALSE))</f>
        <v>QB</v>
      </c>
      <c r="B826" s="417" t="s">
        <v>7775</v>
      </c>
      <c r="C826" s="11" t="s">
        <v>1815</v>
      </c>
      <c r="D826" s="85">
        <f>VLOOKUP(TRIM(B826),BirthdateDraft!$B$1:$O$5859,2,FALSE)</f>
        <v>34911</v>
      </c>
      <c r="E826" s="86" t="str">
        <f>VLOOKUP(TRIM(B826),BirthdateDraft!$B$1:$O$9859,3,FALSE)</f>
        <v>19/FA</v>
      </c>
      <c r="F826" s="52" t="str">
        <f>IF(ISERROR(VLOOKUP(TRIM(B826),ALL!$B$1:$T$1591,2,FALSE)),"",IF(ISERROR(VLOOKUP(TRIM(B826),ALL!$B$1:$T$1591,2,FALSE))," ",VLOOKUP(TRIM(B826),ALL!$B$1:$T$1591,2,FALSE)))</f>
        <v>DEN</v>
      </c>
      <c r="G826" s="52" t="str">
        <f>IF(ISBLANK(VLOOKUP(TRIM(B826),ALL!$B$1:$U$1591,4,FALSE)),"",IF(ISERROR(VLOOKUP(TRIM(B826),ALL!$B$1:$U$1591,4,FALSE))," ",VLOOKUP(TRIM(B826),ALL!$B$1:$U$1591,4,FALSE)))</f>
        <v/>
      </c>
      <c r="H826" s="52"/>
      <c r="I826" s="52"/>
      <c r="J826" s="52"/>
      <c r="K826" s="52"/>
      <c r="L826" s="52"/>
      <c r="M826" s="52"/>
      <c r="N826"/>
      <c r="O826"/>
      <c r="P826"/>
      <c r="Q826"/>
      <c r="R826"/>
      <c r="S826"/>
      <c r="AA826"/>
      <c r="AB826"/>
    </row>
    <row r="827" spans="1:33" ht="15">
      <c r="A827" s="52"/>
      <c r="B827" s="417"/>
      <c r="C827" s="11"/>
      <c r="D827" s="85"/>
      <c r="E827" s="86"/>
      <c r="F827" s="52"/>
      <c r="G827" s="52"/>
      <c r="H827" s="52"/>
      <c r="I827" s="52"/>
      <c r="J827" s="52"/>
      <c r="K827" s="52"/>
      <c r="L827" s="52"/>
      <c r="M827" s="52"/>
      <c r="N827"/>
      <c r="O827"/>
      <c r="P827"/>
      <c r="Q827"/>
      <c r="R827"/>
      <c r="S827"/>
      <c r="AA827"/>
      <c r="AB827"/>
    </row>
    <row r="828" spans="1:33" ht="15">
      <c r="A828" s="52" t="str">
        <f>IF(ISERROR(VLOOKUP(TRIM(B828),ALL!$B$1:$T$1591,3,FALSE)),"(unc)",VLOOKUP(TRIM(B828),ALL!$B$1:$T$1591,3,FALSE))</f>
        <v>HB</v>
      </c>
      <c r="B828" s="442" t="s">
        <v>7766</v>
      </c>
      <c r="C828" s="11" t="s">
        <v>1815</v>
      </c>
      <c r="D828" s="85">
        <f>VLOOKUP(TRIM(B828),BirthdateDraft!$B$1:$O$5859,2,FALSE)</f>
        <v>35837</v>
      </c>
      <c r="E828" s="86" t="str">
        <f>VLOOKUP(TRIM(B828),BirthdateDraft!$B$1:$O$9859,3,FALSE)</f>
        <v>19/1 (24)</v>
      </c>
      <c r="F828" s="52" t="str">
        <f>IF(ISERROR(VLOOKUP(TRIM(B828),ALL!$B$1:$T$1591,2,FALSE)),"",IF(ISERROR(VLOOKUP(TRIM(B828),ALL!$B$1:$T$1591,2,FALSE))," ",VLOOKUP(TRIM(B828),ALL!$B$1:$T$1591,2,FALSE)))</f>
        <v>OAA</v>
      </c>
      <c r="G828" s="52" t="str">
        <f>IF(ISBLANK(VLOOKUP(TRIM(B828),ALL!$B$1:$U$1591,4,FALSE)),"",IF(ISERROR(VLOOKUP(TRIM(B828),ALL!$B$1:$U$1591,4,FALSE))," ",VLOOKUP(TRIM(B828),ALL!$B$1:$U$1591,4,FALSE)))</f>
        <v/>
      </c>
      <c r="H828" s="52" t="str">
        <f>IF(ISBLANK(VLOOKUP(TRIM(B828),ALL!$B$1:$U$1591,5,FALSE)),"",IF(ISERROR(VLOOKUP(TRIM(B828),ALL!$B$1:$U$1591,5,FALSE))," ",VLOOKUP(TRIM(B828),ALL!$B$1:$U$1591,5,FALSE)))</f>
        <v/>
      </c>
      <c r="I828" s="52" t="str">
        <f>IF(ISBLANK(VLOOKUP(TRIM(B828),ALL!$B$1:$U$1591,6,FALSE)),"",IF(ISERROR(VLOOKUP(TRIM(B828),ALL!$B$1:$U$1591,6,FALSE))," ", VLOOKUP(TRIM(B828),ALL!$B$1:$U$1591,6,FALSE)))</f>
        <v/>
      </c>
      <c r="J828" s="52" t="str">
        <f>IF(ISBLANK(VLOOKUP(TRIM(B828),ALL!$B$1:$U$1591,7,FALSE)),"",IF(ISERROR(VLOOKUP(TRIM(B828),ALL!$B$1:$U$1591,7,FALSE))," ",VLOOKUP(TRIM(B828),ALL!$B$1:$U$1591,7,FALSE)))</f>
        <v/>
      </c>
      <c r="K828" s="52">
        <f>IF(ISBLANK(VLOOKUP(TRIM(B828),ALL!$B$1:$U$1591,8,FALSE)),"",IF(ISERROR(VLOOKUP(TRIM(B828),ALL!$B$1:$U$1591,8,FALSE))," ",VLOOKUP(TRIM(B828),ALL!$B$1:$U$1591,8,FALSE)))</f>
        <v>0</v>
      </c>
      <c r="L828" s="52" t="str">
        <f>IF(ISBLANK(VLOOKUP(TRIM(B828),ALL!$B$1:$U$1591,9,FALSE)),"",IF(ISERROR(VLOOKUP(TRIM(B828),ALL!$B$1:$U$1591,9,FALSE))," ",VLOOKUP(TRIM(B828),ALL!$B$1:$U$1591,9,FALSE)))</f>
        <v/>
      </c>
      <c r="M828" s="52">
        <f>IF(ISBLANK(VLOOKUP(TRIM(B828),ALL!$B$1:$U$1591,10,FALSE)),"",IF(ISERROR(VLOOKUP(TRIM(B828),ALL!$B$1:$U$1591,10,FALSE))," ",VLOOKUP(TRIM(B828),ALL!$B$1:$U$1591,10,FALSE)))</f>
        <v>5</v>
      </c>
      <c r="N828"/>
      <c r="O828"/>
      <c r="P828"/>
      <c r="Q828"/>
      <c r="R828"/>
      <c r="S828"/>
      <c r="AA828"/>
      <c r="AB828"/>
    </row>
    <row r="829" spans="1:33">
      <c r="A829" s="52" t="s">
        <v>3518</v>
      </c>
      <c r="B829" s="215" t="s">
        <v>6883</v>
      </c>
      <c r="C829" s="11" t="s">
        <v>1815</v>
      </c>
      <c r="D829" s="85">
        <f>VLOOKUP(TRIM(B829),BirthdateDraft!$B$1:$O$5859,2,FALSE)</f>
        <v>35611</v>
      </c>
      <c r="E829" s="86" t="str">
        <f>VLOOKUP(TRIM(B829),BirthdateDraft!$B$1:$O$9859,3,FALSE)</f>
        <v>18/2</v>
      </c>
      <c r="F829" s="52" t="str">
        <f>IF(ISERROR(VLOOKUP(TRIM(B829),ALL!$B$1:$T$1591,2,FALSE)),"",IF(ISERROR(VLOOKUP(TRIM(B829),ALL!$B$1:$T$1591,2,FALSE))," ",VLOOKUP(TRIM(B829),ALL!$B$1:$T$1591,2,FALSE)))</f>
        <v>DEN</v>
      </c>
      <c r="G829" s="52" t="str">
        <f>IF(ISBLANK(VLOOKUP(TRIM(B829),ALL!$B$1:$U$1591,4,FALSE)),"",IF(ISERROR(VLOOKUP(TRIM(B829),ALL!$B$1:$U$1591,4,FALSE))," ",VLOOKUP(TRIM(B829),ALL!$B$1:$U$1591,4,FALSE)))</f>
        <v/>
      </c>
      <c r="H829" s="52" t="str">
        <f>IF(ISBLANK(VLOOKUP(TRIM(B829),ALL!$B$1:$U$1591,5,FALSE)),"",IF(ISERROR(VLOOKUP(TRIM(B829),ALL!$B$1:$U$1591,5,FALSE))," ",VLOOKUP(TRIM(B829),ALL!$B$1:$U$1591,5,FALSE)))</f>
        <v/>
      </c>
      <c r="I829" s="52" t="str">
        <f>IF(ISBLANK(VLOOKUP(TRIM(B829),ALL!$B$1:$U$1591,6,FALSE)),"",IF(ISERROR(VLOOKUP(TRIM(B829),ALL!$B$1:$U$1591,6,FALSE))," ", VLOOKUP(TRIM(B829),ALL!$B$1:$U$1591,6,FALSE)))</f>
        <v/>
      </c>
      <c r="J829" s="52" t="str">
        <f>IF(ISBLANK(VLOOKUP(TRIM(B829),ALL!$B$1:$U$1591,7,FALSE)),"",IF(ISERROR(VLOOKUP(TRIM(B829),ALL!$B$1:$U$1591,7,FALSE))," ",VLOOKUP(TRIM(B829),ALL!$B$1:$U$1591,7,FALSE)))</f>
        <v/>
      </c>
      <c r="K829" s="52">
        <f>IF(ISBLANK(VLOOKUP(TRIM(B829),ALL!$B$1:$U$1591,8,FALSE)),"",IF(ISERROR(VLOOKUP(TRIM(B829),ALL!$B$1:$U$1591,8,FALSE))," ",VLOOKUP(TRIM(B829),ALL!$B$1:$U$1591,8,FALSE)))</f>
        <v>0</v>
      </c>
      <c r="L829" s="52" t="str">
        <f>IF(ISBLANK(VLOOKUP(TRIM(B829),ALL!$B$1:$U$1591,9,FALSE)),"",IF(ISERROR(VLOOKUP(TRIM(B829),ALL!$B$1:$U$1591,9,FALSE))," ",VLOOKUP(TRIM(B829),ALL!$B$1:$U$1591,9,FALSE)))</f>
        <v/>
      </c>
      <c r="M829" s="52">
        <f>IF(ISBLANK(VLOOKUP(TRIM(B829),ALL!$B$1:$U$1591,10,FALSE)),"",IF(ISERROR(VLOOKUP(TRIM(B829),ALL!$B$1:$U$1591,10,FALSE))," ",VLOOKUP(TRIM(B829),ALL!$B$1:$U$1591,10,FALSE)))</f>
        <v>2</v>
      </c>
      <c r="N829"/>
      <c r="O829"/>
      <c r="P829"/>
      <c r="Q829"/>
      <c r="R829"/>
      <c r="S829"/>
      <c r="AA829"/>
      <c r="AB829"/>
    </row>
    <row r="830" spans="1:33">
      <c r="A830" s="52" t="str">
        <f>IF(ISERROR(VLOOKUP(TRIM(B830),ALL!$B$1:$T$1591,3,FALSE)),"(unc)",VLOOKUP(TRIM(B830),ALL!$B$1:$T$1591,3,FALSE))</f>
        <v>HB</v>
      </c>
      <c r="B830" s="215" t="s">
        <v>5813</v>
      </c>
      <c r="C830" s="11" t="s">
        <v>1815</v>
      </c>
      <c r="D830" s="85">
        <f>VLOOKUP(TRIM(B830),BirthdateDraft!$B$1:$O$5859,2,FALSE)</f>
        <v>34474</v>
      </c>
      <c r="E830" s="86" t="str">
        <f>VLOOKUP(TRIM(B830),BirthdateDraft!$B$1:$O$9859,3,FALSE)</f>
        <v>16/3</v>
      </c>
      <c r="F830" s="52" t="str">
        <f>IF(ISERROR(VLOOKUP(TRIM(B830),ALL!$B$1:$T$1591,2,FALSE)),"",IF(ISERROR(VLOOKUP(TRIM(B830),ALL!$B$1:$T$1591,2,FALSE))," ",VLOOKUP(TRIM(B830),ALL!$B$1:$T$1591,2,FALSE)))</f>
        <v>SEN</v>
      </c>
      <c r="G830" s="52" t="str">
        <f>IF(ISBLANK(VLOOKUP(TRIM(B830),ALL!$B$1:$U$1591,4,FALSE)),"",IF(ISERROR(VLOOKUP(TRIM(B830),ALL!$B$1:$U$1591,4,FALSE))," ",VLOOKUP(TRIM(B830),ALL!$B$1:$U$1591,4,FALSE)))</f>
        <v/>
      </c>
      <c r="H830" s="52" t="str">
        <f>IF(ISBLANK(VLOOKUP(TRIM(B830),ALL!$B$1:$U$1591,5,FALSE)),"",IF(ISERROR(VLOOKUP(TRIM(B830),ALL!$B$1:$U$1591,5,FALSE))," ",VLOOKUP(TRIM(B830),ALL!$B$1:$U$1591,5,FALSE)))</f>
        <v/>
      </c>
      <c r="I830" s="52" t="str">
        <f>IF(ISBLANK(VLOOKUP(TRIM(B830),ALL!$B$1:$U$1591,6,FALSE)),"",IF(ISERROR(VLOOKUP(TRIM(B830),ALL!$B$1:$U$1591,6,FALSE))," ", VLOOKUP(TRIM(B830),ALL!$B$1:$U$1591,6,FALSE)))</f>
        <v/>
      </c>
      <c r="J830" s="52" t="str">
        <f>IF(ISBLANK(VLOOKUP(TRIM(B830),ALL!$B$1:$U$1591,7,FALSE)),"",IF(ISERROR(VLOOKUP(TRIM(B830),ALL!$B$1:$U$1591,7,FALSE))," ",VLOOKUP(TRIM(B830),ALL!$B$1:$U$1591,7,FALSE)))</f>
        <v/>
      </c>
      <c r="K830" s="52">
        <f>IF(ISBLANK(VLOOKUP(TRIM(B830),ALL!$B$1:$U$1591,8,FALSE)),"",IF(ISERROR(VLOOKUP(TRIM(B830),ALL!$B$1:$U$1591,8,FALSE))," ",VLOOKUP(TRIM(B830),ALL!$B$1:$U$1591,8,FALSE)))</f>
        <v>0</v>
      </c>
      <c r="L830" s="52" t="str">
        <f>IF(ISBLANK(VLOOKUP(TRIM(B830),ALL!$B$1:$U$1591,9,FALSE)),"",IF(ISERROR(VLOOKUP(TRIM(B830),ALL!$B$1:$U$1591,9,FALSE))," ",VLOOKUP(TRIM(B830),ALL!$B$1:$U$1591,9,FALSE)))</f>
        <v/>
      </c>
      <c r="M830" s="52">
        <f>IF(ISBLANK(VLOOKUP(TRIM(B830),ALL!$B$1:$U$1591,10,FALSE)),"",IF(ISERROR(VLOOKUP(TRIM(B830),ALL!$B$1:$U$1591,10,FALSE))," ",VLOOKUP(TRIM(B830),ALL!$B$1:$U$1591,10,FALSE)))</f>
        <v>0</v>
      </c>
      <c r="N830"/>
      <c r="O830"/>
      <c r="P830"/>
      <c r="Q830"/>
      <c r="R830"/>
      <c r="S830"/>
      <c r="AA830"/>
      <c r="AB830"/>
    </row>
    <row r="831" spans="1:33">
      <c r="A831" s="52" t="str">
        <f>IF(ISERROR(VLOOKUP(TRIM(B831),ALL!$B$1:$T$1591,3,FALSE)),"(unc)",VLOOKUP(TRIM(B831),ALL!$B$1:$T$1591,3,FALSE))</f>
        <v>WR</v>
      </c>
      <c r="B831" s="215" t="s">
        <v>5821</v>
      </c>
      <c r="C831" s="11" t="s">
        <v>1815</v>
      </c>
      <c r="D831" s="85">
        <f>VLOOKUP(TRIM(B831),BirthdateDraft!$B$1:$O$5859,2,FALSE)</f>
        <v>34653</v>
      </c>
      <c r="E831" s="86" t="str">
        <f>VLOOKUP(TRIM(B831),BirthdateDraft!$B$1:$O$9859,3,FALSE)</f>
        <v>16/2</v>
      </c>
      <c r="F831" s="52" t="str">
        <f>IF(ISERROR(VLOOKUP(TRIM(B831),ALL!$B$1:$T$1591,2,FALSE)),"",IF(ISERROR(VLOOKUP(TRIM(B831),ALL!$B$1:$T$1591,2,FALSE))," ",VLOOKUP(TRIM(B831),ALL!$B$1:$T$1591,2,FALSE)))</f>
        <v>CNA</v>
      </c>
      <c r="G831" s="52" t="str">
        <f>IF(ISBLANK(VLOOKUP(TRIM(B831),ALL!$B$1:$U$1591,4,FALSE)),"",IF(ISERROR(VLOOKUP(TRIM(B831),ALL!$B$1:$U$1591,4,FALSE))," ",VLOOKUP(TRIM(B831),ALL!$B$1:$U$1591,4,FALSE)))</f>
        <v/>
      </c>
      <c r="H831" s="52" t="str">
        <f>IF(ISBLANK(VLOOKUP(TRIM(B831),ALL!$B$1:$U$1591,5,FALSE)),"",IF(ISERROR(VLOOKUP(TRIM(B831),ALL!$B$1:$U$1591,5,FALSE))," ",VLOOKUP(TRIM(B831),ALL!$B$1:$U$1591,5,FALSE)))</f>
        <v/>
      </c>
      <c r="I831" s="52" t="str">
        <f>IF(ISBLANK(VLOOKUP(TRIM(B831),ALL!$B$1:$U$1591,6,FALSE)),"",IF(ISERROR(VLOOKUP(TRIM(B831),ALL!$B$1:$U$1591,6,FALSE))," ", VLOOKUP(TRIM(B831),ALL!$B$1:$U$1591,6,FALSE)))</f>
        <v/>
      </c>
      <c r="J831" s="52" t="str">
        <f>IF(ISBLANK(VLOOKUP(TRIM(B831),ALL!$B$1:$U$1591,7,FALSE)),"",IF(ISERROR(VLOOKUP(TRIM(B831),ALL!$B$1:$U$1591,7,FALSE))," ",VLOOKUP(TRIM(B831),ALL!$B$1:$U$1591,7,FALSE)))</f>
        <v/>
      </c>
      <c r="K831" s="52" t="str">
        <f>IF(ISBLANK(VLOOKUP(TRIM(B831),ALL!$B$1:$U$1591,8,FALSE)),"",IF(ISERROR(VLOOKUP(TRIM(B831),ALL!$B$1:$U$1591,8,FALSE))," ",VLOOKUP(TRIM(B831),ALL!$B$1:$U$1591,8,FALSE)))</f>
        <v/>
      </c>
      <c r="L831" s="52" t="str">
        <f>IF(ISBLANK(VLOOKUP(TRIM(B831),ALL!$B$1:$U$1591,9,FALSE)),"",IF(ISERROR(VLOOKUP(TRIM(B831),ALL!$B$1:$U$1591,9,FALSE))," ",VLOOKUP(TRIM(B831),ALL!$B$1:$U$1591,9,FALSE)))</f>
        <v/>
      </c>
      <c r="M831" s="52" t="str">
        <f>IF(ISBLANK(VLOOKUP(TRIM(B831),ALL!$B$1:$U$1591,10,FALSE)),"",IF(ISERROR(VLOOKUP(TRIM(B831),ALL!$B$1:$U$1591,10,FALSE))," ",VLOOKUP(TRIM(B831),ALL!$B$1:$U$1591,10,FALSE)))</f>
        <v/>
      </c>
      <c r="N831"/>
      <c r="O831"/>
      <c r="P831"/>
      <c r="Q831"/>
      <c r="R831"/>
      <c r="S831"/>
      <c r="AA831"/>
      <c r="AB831"/>
    </row>
    <row r="832" spans="1:33">
      <c r="A832" s="52" t="str">
        <f>IF(ISERROR(VLOOKUP(TRIM(B832),ALL!$B$1:$T$1591,3,FALSE)),"(unc)",VLOOKUP(TRIM(B832),ALL!$B$1:$T$1591,3,FALSE))</f>
        <v>WR</v>
      </c>
      <c r="B832" s="215" t="s">
        <v>1096</v>
      </c>
      <c r="C832" s="11" t="s">
        <v>1815</v>
      </c>
      <c r="D832" s="85">
        <f>VLOOKUP(TRIM(B832),BirthdateDraft!$B$1:$O$5859,2,FALSE)</f>
        <v>33107</v>
      </c>
      <c r="E832" s="86" t="str">
        <f>VLOOKUP(TRIM(B832),BirthdateDraft!$B$1:$O$9859,3,FALSE)</f>
        <v>11/2</v>
      </c>
      <c r="F832" s="52" t="str">
        <f>IF(ISERROR(VLOOKUP(TRIM(B832),ALL!$B$1:$T$1591,2,FALSE)),"",IF(ISERROR(VLOOKUP(TRIM(B832),ALL!$B$1:$T$1591,2,FALSE))," ",VLOOKUP(TRIM(B832),ALL!$B$1:$T$1591,2,FALSE)))</f>
        <v>DAN</v>
      </c>
      <c r="G832" s="52" t="str">
        <f>IF(ISBLANK(VLOOKUP(TRIM(B832),ALL!$B$1:$U$1591,4,FALSE)),"",IF(ISERROR(VLOOKUP(TRIM(B832),ALL!$B$1:$U$1591,4,FALSE))," ",VLOOKUP(TRIM(B832),ALL!$B$1:$U$1591,4,FALSE)))</f>
        <v/>
      </c>
      <c r="H832" s="52" t="str">
        <f>IF(ISBLANK(VLOOKUP(TRIM(B832),ALL!$B$1:$U$1591,5,FALSE)),"",IF(ISERROR(VLOOKUP(TRIM(B832),ALL!$B$1:$U$1591,5,FALSE))," ",VLOOKUP(TRIM(B832),ALL!$B$1:$U$1591,5,FALSE)))</f>
        <v/>
      </c>
      <c r="I832" s="52" t="str">
        <f>IF(ISBLANK(VLOOKUP(TRIM(B832),ALL!$B$1:$U$1591,6,FALSE)),"",IF(ISERROR(VLOOKUP(TRIM(B832),ALL!$B$1:$U$1591,6,FALSE))," ", VLOOKUP(TRIM(B832),ALL!$B$1:$U$1591,6,FALSE)))</f>
        <v/>
      </c>
      <c r="J832" s="52" t="str">
        <f>IF(ISBLANK(VLOOKUP(TRIM(B832),ALL!$B$1:$U$1591,7,FALSE)),"",IF(ISERROR(VLOOKUP(TRIM(B832),ALL!$B$1:$U$1591,7,FALSE))," ",VLOOKUP(TRIM(B832),ALL!$B$1:$U$1591,7,FALSE)))</f>
        <v/>
      </c>
      <c r="K832" s="52" t="str">
        <f>IF(ISBLANK(VLOOKUP(TRIM(B832),ALL!$B$1:$U$1591,8,FALSE)),"",IF(ISERROR(VLOOKUP(TRIM(B832),ALL!$B$1:$U$1591,8,FALSE))," ",VLOOKUP(TRIM(B832),ALL!$B$1:$U$1591,8,FALSE)))</f>
        <v/>
      </c>
      <c r="L832" s="52" t="str">
        <f>IF(ISBLANK(VLOOKUP(TRIM(B832),ALL!$B$1:$U$1591,9,FALSE)),"",IF(ISERROR(VLOOKUP(TRIM(B832),ALL!$B$1:$U$1591,9,FALSE))," ",VLOOKUP(TRIM(B832),ALL!$B$1:$U$1591,9,FALSE)))</f>
        <v/>
      </c>
      <c r="M832" s="52" t="str">
        <f>IF(ISBLANK(VLOOKUP(TRIM(B832),ALL!$B$1:$U$1591,10,FALSE)),"",IF(ISERROR(VLOOKUP(TRIM(B832),ALL!$B$1:$U$1591,10,FALSE))," ",VLOOKUP(TRIM(B832),ALL!$B$1:$U$1591,10,FALSE)))</f>
        <v/>
      </c>
      <c r="N832"/>
      <c r="O832"/>
      <c r="P832"/>
      <c r="Q832"/>
      <c r="R832"/>
      <c r="S832"/>
      <c r="AA832"/>
      <c r="AB832"/>
    </row>
    <row r="833" spans="1:28">
      <c r="A833" s="52" t="str">
        <f>IF(ISERROR(VLOOKUP(TRIM(B833),ALL!$B$1:$T$1591,3,FALSE)),"(unc)",VLOOKUP(TRIM(B833),ALL!$B$1:$T$1591,3,FALSE))</f>
        <v>WR</v>
      </c>
      <c r="B833" s="215" t="s">
        <v>4632</v>
      </c>
      <c r="C833" s="11" t="s">
        <v>1815</v>
      </c>
      <c r="D833" s="85">
        <f>VLOOKUP(TRIM(B833),BirthdateDraft!$B$1:$O$5859,2,FALSE)</f>
        <v>34134</v>
      </c>
      <c r="E833" s="86" t="str">
        <f>VLOOKUP(TRIM(B833),BirthdateDraft!$B$1:$O$9859,3,FALSE)</f>
        <v>14/1 (4)</v>
      </c>
      <c r="F833" s="52" t="str">
        <f>IF(ISERROR(VLOOKUP(TRIM(B833),ALL!$B$1:$T$1591,2,FALSE)),"",IF(ISERROR(VLOOKUP(TRIM(B833),ALL!$B$1:$T$1591,2,FALSE))," ",VLOOKUP(TRIM(B833),ALL!$B$1:$T$1591,2,FALSE)))</f>
        <v>KCA</v>
      </c>
      <c r="G833" s="52" t="str">
        <f>IF(ISBLANK(VLOOKUP(TRIM(B833),ALL!$B$1:$U$1591,4,FALSE)),"",IF(ISERROR(VLOOKUP(TRIM(B833),ALL!$B$1:$U$1591,4,FALSE))," ",VLOOKUP(TRIM(B833),ALL!$B$1:$U$1591,4,FALSE)))</f>
        <v/>
      </c>
      <c r="H833" s="52" t="str">
        <f>IF(ISBLANK(VLOOKUP(TRIM(B833),ALL!$B$1:$U$1591,5,FALSE)),"",IF(ISERROR(VLOOKUP(TRIM(B833),ALL!$B$1:$U$1591,5,FALSE))," ",VLOOKUP(TRIM(B833),ALL!$B$1:$U$1591,5,FALSE)))</f>
        <v/>
      </c>
      <c r="I833" s="52" t="str">
        <f>IF(ISBLANK(VLOOKUP(TRIM(B833),ALL!$B$1:$U$1591,6,FALSE)),"",IF(ISERROR(VLOOKUP(TRIM(B833),ALL!$B$1:$U$1591,6,FALSE))," ", VLOOKUP(TRIM(B833),ALL!$B$1:$U$1591,6,FALSE)))</f>
        <v/>
      </c>
      <c r="J833" s="52" t="str">
        <f>IF(ISBLANK(VLOOKUP(TRIM(B833),ALL!$B$1:$U$1591,7,FALSE)),"",IF(ISERROR(VLOOKUP(TRIM(B833),ALL!$B$1:$U$1591,7,FALSE))," ",VLOOKUP(TRIM(B833),ALL!$B$1:$U$1591,7,FALSE)))</f>
        <v/>
      </c>
      <c r="K833" s="52" t="str">
        <f>IF(ISBLANK(VLOOKUP(TRIM(B833),ALL!$B$1:$U$1591,8,FALSE)),"",IF(ISERROR(VLOOKUP(TRIM(B833),ALL!$B$1:$U$1591,8,FALSE))," ",VLOOKUP(TRIM(B833),ALL!$B$1:$U$1591,8,FALSE)))</f>
        <v/>
      </c>
      <c r="L833" s="52" t="str">
        <f>IF(ISBLANK(VLOOKUP(TRIM(B833),ALL!$B$1:$U$1591,9,FALSE)),"",IF(ISERROR(VLOOKUP(TRIM(B833),ALL!$B$1:$U$1591,9,FALSE))," ",VLOOKUP(TRIM(B833),ALL!$B$1:$U$1591,9,FALSE)))</f>
        <v/>
      </c>
      <c r="M833" s="52" t="str">
        <f>IF(ISBLANK(VLOOKUP(TRIM(B833),ALL!$B$1:$U$1591,10,FALSE)),"",IF(ISERROR(VLOOKUP(TRIM(B833),ALL!$B$1:$U$1591,10,FALSE))," ",VLOOKUP(TRIM(B833),ALL!$B$1:$U$1591,10,FALSE)))</f>
        <v/>
      </c>
      <c r="N833"/>
      <c r="O833"/>
      <c r="P833"/>
      <c r="Q833"/>
      <c r="R833"/>
      <c r="S833"/>
      <c r="AA833"/>
      <c r="AB833"/>
    </row>
    <row r="834" spans="1:28">
      <c r="A834" s="52" t="str">
        <f>IF(ISERROR(VLOOKUP(TRIM(B834),ALL!$B$1:$T$1591,3,FALSE)),"(unc)",VLOOKUP(TRIM(B834),ALL!$B$1:$T$1591,3,FALSE))</f>
        <v>WR</v>
      </c>
      <c r="B834" s="215" t="s">
        <v>5293</v>
      </c>
      <c r="C834" s="11" t="s">
        <v>1815</v>
      </c>
      <c r="D834" s="85">
        <f>VLOOKUP(TRIM(B834),BirthdateDraft!$B$1:$O$5859,2,FALSE)</f>
        <v>33974</v>
      </c>
      <c r="E834" s="86" t="str">
        <f>VLOOKUP(TRIM(B834),BirthdateDraft!$B$1:$O$9859,3,FALSE)</f>
        <v>15/1 (29)</v>
      </c>
      <c r="F834" s="52" t="str">
        <f>IF(ISERROR(VLOOKUP(TRIM(B834),ALL!$B$1:$T$1591,2,FALSE)),"",IF(ISERROR(VLOOKUP(TRIM(B834),ALL!$B$1:$T$1591,2,FALSE))," ",VLOOKUP(TRIM(B834),ALL!$B$1:$T$1591,2,FALSE)))</f>
        <v>NEA</v>
      </c>
      <c r="G834" s="52" t="str">
        <f>IF(ISBLANK(VLOOKUP(TRIM(B834),ALL!$B$1:$U$1591,4,FALSE)),"",IF(ISERROR(VLOOKUP(TRIM(B834),ALL!$B$1:$U$1591,4,FALSE))," ",VLOOKUP(TRIM(B834),ALL!$B$1:$U$1591,4,FALSE)))</f>
        <v/>
      </c>
      <c r="H834" s="52" t="str">
        <f>IF(ISBLANK(VLOOKUP(TRIM(B834),ALL!$B$1:$U$1591,5,FALSE)),"",IF(ISERROR(VLOOKUP(TRIM(B834),ALL!$B$1:$U$1591,5,FALSE))," ",VLOOKUP(TRIM(B834),ALL!$B$1:$U$1591,5,FALSE)))</f>
        <v/>
      </c>
      <c r="I834" s="52" t="str">
        <f>IF(ISBLANK(VLOOKUP(TRIM(B834),ALL!$B$1:$U$1591,6,FALSE)),"",IF(ISERROR(VLOOKUP(TRIM(B834),ALL!$B$1:$U$1591,6,FALSE))," ", VLOOKUP(TRIM(B834),ALL!$B$1:$U$1591,6,FALSE)))</f>
        <v/>
      </c>
      <c r="J834" s="52" t="str">
        <f>IF(ISBLANK(VLOOKUP(TRIM(B834),ALL!$B$1:$U$1591,7,FALSE)),"",IF(ISERROR(VLOOKUP(TRIM(B834),ALL!$B$1:$U$1591,7,FALSE))," ",VLOOKUP(TRIM(B834),ALL!$B$1:$U$1591,7,FALSE)))</f>
        <v/>
      </c>
      <c r="K834" s="52" t="str">
        <f>IF(ISBLANK(VLOOKUP(TRIM(B834),ALL!$B$1:$U$1591,8,FALSE)),"",IF(ISERROR(VLOOKUP(TRIM(B834),ALL!$B$1:$U$1591,8,FALSE))," ",VLOOKUP(TRIM(B834),ALL!$B$1:$U$1591,8,FALSE)))</f>
        <v/>
      </c>
      <c r="L834" s="52" t="str">
        <f>IF(ISBLANK(VLOOKUP(TRIM(B834),ALL!$B$1:$U$1591,9,FALSE)),"",IF(ISERROR(VLOOKUP(TRIM(B834),ALL!$B$1:$U$1591,9,FALSE))," ",VLOOKUP(TRIM(B834),ALL!$B$1:$U$1591,9,FALSE)))</f>
        <v/>
      </c>
      <c r="M834" s="52" t="str">
        <f>IF(ISBLANK(VLOOKUP(TRIM(B834),ALL!$B$1:$U$1591,10,FALSE)),"",IF(ISERROR(VLOOKUP(TRIM(B834),ALL!$B$1:$U$1591,10,FALSE))," ",VLOOKUP(TRIM(B834),ALL!$B$1:$U$1591,10,FALSE)))</f>
        <v/>
      </c>
      <c r="N834"/>
      <c r="O834"/>
      <c r="P834"/>
      <c r="Q834"/>
      <c r="R834"/>
      <c r="S834"/>
      <c r="AA834"/>
      <c r="AB834"/>
    </row>
    <row r="835" spans="1:28">
      <c r="A835" s="52" t="str">
        <f>IF(ISERROR(VLOOKUP(TRIM(B835),ALL!$B$1:$T$1591,3,FALSE)),"(unc)",VLOOKUP(TRIM(B835),ALL!$B$1:$T$1591,3,FALSE))</f>
        <v>WR PR</v>
      </c>
      <c r="B835" s="215" t="s">
        <v>131</v>
      </c>
      <c r="C835" s="11" t="s">
        <v>1815</v>
      </c>
      <c r="D835" s="85">
        <f>VLOOKUP(TRIM(B835),BirthdateDraft!$B$1:$O$5859,2,FALSE)</f>
        <v>32742</v>
      </c>
      <c r="E835" s="86" t="str">
        <f>VLOOKUP(TRIM(B835),BirthdateDraft!$B$1:$O$9859,3,FALSE)</f>
        <v>12/3</v>
      </c>
      <c r="F835" s="52" t="str">
        <f>IF(ISERROR(VLOOKUP(TRIM(B835),ALL!$B$1:$T$1591,2,FALSE)),"",IF(ISERROR(VLOOKUP(TRIM(B835),ALL!$B$1:$T$1591,2,FALSE))," ",VLOOKUP(TRIM(B835),ALL!$B$1:$T$1591,2,FALSE)))</f>
        <v>NEA</v>
      </c>
      <c r="G835" s="52" t="str">
        <f>IF(ISBLANK(VLOOKUP(TRIM(B835),ALL!$B$1:$U$1591,4,FALSE)),"",IF(ISERROR(VLOOKUP(TRIM(B835),ALL!$B$1:$U$1591,4,FALSE))," ",VLOOKUP(TRIM(B835),ALL!$B$1:$U$1591,4,FALSE)))</f>
        <v/>
      </c>
      <c r="H835" s="52" t="str">
        <f>IF(ISBLANK(VLOOKUP(TRIM(B835),ALL!$B$1:$U$1591,5,FALSE)),"",IF(ISERROR(VLOOKUP(TRIM(B835),ALL!$B$1:$U$1591,5,FALSE))," ",VLOOKUP(TRIM(B835),ALL!$B$1:$U$1591,5,FALSE)))</f>
        <v/>
      </c>
      <c r="I835" s="52" t="str">
        <f>IF(ISBLANK(VLOOKUP(TRIM(B835),ALL!$B$1:$U$1591,6,FALSE)),"",IF(ISERROR(VLOOKUP(TRIM(B835),ALL!$B$1:$U$1591,6,FALSE))," ", VLOOKUP(TRIM(B835),ALL!$B$1:$U$1591,6,FALSE)))</f>
        <v/>
      </c>
      <c r="J835" s="52" t="str">
        <f>IF(ISBLANK(VLOOKUP(TRIM(B835),ALL!$B$1:$U$1591,7,FALSE)),"",IF(ISERROR(VLOOKUP(TRIM(B835),ALL!$B$1:$U$1591,7,FALSE))," ",VLOOKUP(TRIM(B835),ALL!$B$1:$U$1591,7,FALSE)))</f>
        <v/>
      </c>
      <c r="K835" s="52" t="str">
        <f>IF(ISBLANK(VLOOKUP(TRIM(B835),ALL!$B$1:$U$1591,8,FALSE)),"",IF(ISERROR(VLOOKUP(TRIM(B835),ALL!$B$1:$U$1591,8,FALSE))," ",VLOOKUP(TRIM(B835),ALL!$B$1:$U$1591,8,FALSE)))</f>
        <v/>
      </c>
      <c r="L835" s="52" t="str">
        <f>IF(ISBLANK(VLOOKUP(TRIM(B835),ALL!$B$1:$U$1591,9,FALSE)),"",IF(ISERROR(VLOOKUP(TRIM(B835),ALL!$B$1:$U$1591,9,FALSE))," ",VLOOKUP(TRIM(B835),ALL!$B$1:$U$1591,9,FALSE)))</f>
        <v/>
      </c>
      <c r="M835" s="52" t="str">
        <f>IF(ISBLANK(VLOOKUP(TRIM(B835),ALL!$B$1:$U$1591,10,FALSE)),"",IF(ISERROR(VLOOKUP(TRIM(B835),ALL!$B$1:$U$1591,10,FALSE))," ",VLOOKUP(TRIM(B835),ALL!$B$1:$U$1591,10,FALSE)))</f>
        <v/>
      </c>
      <c r="N835"/>
      <c r="O835"/>
      <c r="P835"/>
      <c r="Q835"/>
      <c r="R835"/>
      <c r="S835"/>
      <c r="AA835"/>
      <c r="AB835"/>
    </row>
    <row r="836" spans="1:28">
      <c r="A836" s="52" t="str">
        <f>IF(ISERROR(VLOOKUP(TRIM(B836),ALL!$B$1:$T$1591,3,FALSE)),"(unc)",VLOOKUP(TRIM(B836),ALL!$B$1:$T$1591,3,FALSE))</f>
        <v>BB TE</v>
      </c>
      <c r="B836" s="215" t="s">
        <v>2872</v>
      </c>
      <c r="C836" s="11" t="s">
        <v>1815</v>
      </c>
      <c r="D836" s="85">
        <f>VLOOKUP(TRIM(B836),BirthdateDraft!$B$1:$O$5859,2,FALSE)</f>
        <v>31740</v>
      </c>
      <c r="E836" s="86" t="str">
        <f>VLOOKUP(TRIM(B836),BirthdateDraft!$B$1:$O$9859,3,FALSE)</f>
        <v>10/3</v>
      </c>
      <c r="F836" s="52" t="str">
        <f>IF(ISERROR(VLOOKUP(TRIM(B836),ALL!$B$1:$T$1591,2,FALSE)),"",IF(ISERROR(VLOOKUP(TRIM(B836),ALL!$B$1:$T$1591,2,FALSE))," ",VLOOKUP(TRIM(B836),ALL!$B$1:$T$1591,2,FALSE)))</f>
        <v>GBN</v>
      </c>
      <c r="G836" s="52" t="str">
        <f>IF(ISBLANK(VLOOKUP(TRIM(B836),ALL!$B$1:$U$1591,4,FALSE)),"",IF(ISERROR(VLOOKUP(TRIM(B836),ALL!$B$1:$U$1591,4,FALSE))," ",VLOOKUP(TRIM(B836),ALL!$B$1:$U$1591,4,FALSE)))</f>
        <v/>
      </c>
      <c r="H836" s="52" t="str">
        <f>IF(ISBLANK(VLOOKUP(TRIM(B836),ALL!$B$1:$U$1591,5,FALSE)),"",IF(ISERROR(VLOOKUP(TRIM(B836),ALL!$B$1:$U$1591,5,FALSE))," ",VLOOKUP(TRIM(B836),ALL!$B$1:$U$1591,5,FALSE)))</f>
        <v/>
      </c>
      <c r="I836" s="52" t="str">
        <f>IF(ISBLANK(VLOOKUP(TRIM(B836),ALL!$B$1:$U$1591,6,FALSE)),"",IF(ISERROR(VLOOKUP(TRIM(B836),ALL!$B$1:$U$1591,6,FALSE))," ", VLOOKUP(TRIM(B836),ALL!$B$1:$U$1591,6,FALSE)))</f>
        <v/>
      </c>
      <c r="J836" s="52" t="str">
        <f>IF(ISBLANK(VLOOKUP(TRIM(B836),ALL!$B$1:$U$1591,7,FALSE)),"",IF(ISERROR(VLOOKUP(TRIM(B836),ALL!$B$1:$U$1591,7,FALSE))," ",VLOOKUP(TRIM(B836),ALL!$B$1:$U$1591,7,FALSE)))</f>
        <v/>
      </c>
      <c r="K836" s="52">
        <f>IF(ISBLANK(VLOOKUP(TRIM(B836),ALL!$B$1:$U$1591,8,FALSE)),"",IF(ISERROR(VLOOKUP(TRIM(B836),ALL!$B$1:$U$1591,8,FALSE))," ",VLOOKUP(TRIM(B836),ALL!$B$1:$U$1591,8,FALSE)))</f>
        <v>0</v>
      </c>
      <c r="L836" s="52" t="str">
        <f>IF(ISBLANK(VLOOKUP(TRIM(B836),ALL!$B$1:$U$1591,9,FALSE)),"",IF(ISERROR(VLOOKUP(TRIM(B836),ALL!$B$1:$U$1591,9,FALSE))," ",VLOOKUP(TRIM(B836),ALL!$B$1:$U$1591,9,FALSE)))</f>
        <v/>
      </c>
      <c r="M836" s="52" t="str">
        <f>IF(ISBLANK(VLOOKUP(TRIM(B836),ALL!$B$1:$U$1591,10,FALSE)),"",IF(ISERROR(VLOOKUP(TRIM(B836),ALL!$B$1:$U$1591,10,FALSE))," ",VLOOKUP(TRIM(B836),ALL!$B$1:$U$1591,10,FALSE)))</f>
        <v/>
      </c>
      <c r="N836"/>
      <c r="O836"/>
      <c r="P836"/>
      <c r="Q836"/>
      <c r="R836"/>
      <c r="S836"/>
      <c r="AA836"/>
      <c r="AB836"/>
    </row>
    <row r="837" spans="1:28">
      <c r="A837" s="52" t="str">
        <f>IF(ISERROR(VLOOKUP(TRIM(B837),ALL!$B$1:$T$1591,3,FALSE)),"(unc)",VLOOKUP(TRIM(B837),ALL!$B$1:$T$1591,3,FALSE))</f>
        <v>TE</v>
      </c>
      <c r="B837" s="215" t="s">
        <v>6937</v>
      </c>
      <c r="C837" s="11" t="s">
        <v>1815</v>
      </c>
      <c r="D837" s="85">
        <f>VLOOKUP(TRIM(B837),BirthdateDraft!$B$1:$O$5859,2,FALSE)</f>
        <v>35314</v>
      </c>
      <c r="E837" s="86" t="str">
        <f>VLOOKUP(TRIM(B837),BirthdateDraft!$B$1:$O$9859,3,FALSE)</f>
        <v>18/3</v>
      </c>
      <c r="F837" s="52" t="str">
        <f>IF(ISERROR(VLOOKUP(TRIM(B837),ALL!$B$1:$T$1591,2,FALSE)),"",IF(ISERROR(VLOOKUP(TRIM(B837),ALL!$B$1:$T$1591,2,FALSE))," ",VLOOKUP(TRIM(B837),ALL!$B$1:$T$1591,2,FALSE)))</f>
        <v>BAA</v>
      </c>
      <c r="G837" s="52" t="str">
        <f>IF(ISBLANK(VLOOKUP(TRIM(B837),ALL!$B$1:$U$1591,4,FALSE)),"",IF(ISERROR(VLOOKUP(TRIM(B837),ALL!$B$1:$U$1591,4,FALSE))," ",VLOOKUP(TRIM(B837),ALL!$B$1:$U$1591,4,FALSE)))</f>
        <v/>
      </c>
      <c r="H837" s="52" t="str">
        <f>IF(ISBLANK(VLOOKUP(TRIM(B837),ALL!$B$1:$U$1591,5,FALSE)),"",IF(ISERROR(VLOOKUP(TRIM(B837),ALL!$B$1:$U$1591,5,FALSE))," ",VLOOKUP(TRIM(B837),ALL!$B$1:$U$1591,5,FALSE)))</f>
        <v/>
      </c>
      <c r="I837" s="52" t="str">
        <f>IF(ISBLANK(VLOOKUP(TRIM(B837),ALL!$B$1:$U$1591,6,FALSE)),"",IF(ISERROR(VLOOKUP(TRIM(B837),ALL!$B$1:$U$1591,6,FALSE))," ", VLOOKUP(TRIM(B837),ALL!$B$1:$U$1591,6,FALSE)))</f>
        <v/>
      </c>
      <c r="J837" s="52" t="str">
        <f>IF(ISBLANK(VLOOKUP(TRIM(B837),ALL!$B$1:$U$1591,7,FALSE)),"",IF(ISERROR(VLOOKUP(TRIM(B837),ALL!$B$1:$U$1591,7,FALSE))," ",VLOOKUP(TRIM(B837),ALL!$B$1:$U$1591,7,FALSE)))</f>
        <v/>
      </c>
      <c r="K837" s="52">
        <f>IF(ISBLANK(VLOOKUP(TRIM(B837),ALL!$B$1:$U$1591,8,FALSE)),"",IF(ISERROR(VLOOKUP(TRIM(B837),ALL!$B$1:$U$1591,8,FALSE))," ",VLOOKUP(TRIM(B837),ALL!$B$1:$U$1591,8,FALSE)))</f>
        <v>5</v>
      </c>
      <c r="L837" s="52" t="str">
        <f>IF(ISBLANK(VLOOKUP(TRIM(B837),ALL!$B$1:$U$1591,9,FALSE)),"",IF(ISERROR(VLOOKUP(TRIM(B837),ALL!$B$1:$U$1591,9,FALSE))," ",VLOOKUP(TRIM(B837),ALL!$B$1:$U$1591,9,FALSE)))</f>
        <v/>
      </c>
      <c r="M837" s="52" t="str">
        <f>IF(ISBLANK(VLOOKUP(TRIM(B837),ALL!$B$1:$U$1591,10,FALSE)),"",IF(ISERROR(VLOOKUP(TRIM(B837),ALL!$B$1:$U$1591,10,FALSE))," ",VLOOKUP(TRIM(B837),ALL!$B$1:$U$1591,10,FALSE)))</f>
        <v/>
      </c>
      <c r="N837"/>
      <c r="O837"/>
      <c r="P837"/>
      <c r="Q837"/>
      <c r="R837"/>
      <c r="S837"/>
      <c r="AA837"/>
      <c r="AB837"/>
    </row>
    <row r="838" spans="1:28" ht="15">
      <c r="A838" s="52" t="str">
        <f>IF(ISERROR(VLOOKUP(TRIM(B838),ALL!$B$1:$T$1591,3,FALSE)),"(unc)",VLOOKUP(TRIM(B838),ALL!$B$1:$T$1591,3,FALSE))</f>
        <v>TE</v>
      </c>
      <c r="B838" s="441" t="s">
        <v>7784</v>
      </c>
      <c r="C838" s="11" t="s">
        <v>1815</v>
      </c>
      <c r="D838" s="85">
        <f>VLOOKUP(TRIM(B838),BirthdateDraft!$B$1:$O$5859,2,FALSE)</f>
        <v>34209</v>
      </c>
      <c r="E838" s="86" t="str">
        <f>VLOOKUP(TRIM(B838),BirthdateDraft!$B$1:$O$9859,3,FALSE)</f>
        <v>16/FA</v>
      </c>
      <c r="F838" s="52" t="str">
        <f>IF(ISERROR(VLOOKUP(TRIM(B838),ALL!$B$1:$T$1591,2,FALSE)),"",IF(ISERROR(VLOOKUP(TRIM(B838),ALL!$B$1:$T$1591,2,FALSE))," ",VLOOKUP(TRIM(B838),ALL!$B$1:$T$1591,2,FALSE)))</f>
        <v>CHN</v>
      </c>
      <c r="G838" s="52" t="str">
        <f>IF(ISBLANK(VLOOKUP(TRIM(B838),ALL!$B$1:$U$1591,4,FALSE)),"",IF(ISERROR(VLOOKUP(TRIM(B838),ALL!$B$1:$U$1591,4,FALSE))," ",VLOOKUP(TRIM(B838),ALL!$B$1:$U$1591,4,FALSE)))</f>
        <v/>
      </c>
      <c r="H838" s="52" t="str">
        <f>IF(ISBLANK(VLOOKUP(TRIM(B838),ALL!$B$1:$U$1591,5,FALSE)),"",IF(ISERROR(VLOOKUP(TRIM(B838),ALL!$B$1:$U$1591,5,FALSE))," ",VLOOKUP(TRIM(B838),ALL!$B$1:$U$1591,5,FALSE)))</f>
        <v/>
      </c>
      <c r="I838" s="52" t="str">
        <f>IF(ISBLANK(VLOOKUP(TRIM(B838),ALL!$B$1:$U$1591,6,FALSE)),"",IF(ISERROR(VLOOKUP(TRIM(B838),ALL!$B$1:$U$1591,6,FALSE))," ", VLOOKUP(TRIM(B838),ALL!$B$1:$U$1591,6,FALSE)))</f>
        <v/>
      </c>
      <c r="J838" s="52" t="str">
        <f>IF(ISBLANK(VLOOKUP(TRIM(B838),ALL!$B$1:$U$1591,7,FALSE)),"",IF(ISERROR(VLOOKUP(TRIM(B838),ALL!$B$1:$U$1591,7,FALSE))," ",VLOOKUP(TRIM(B838),ALL!$B$1:$U$1591,7,FALSE)))</f>
        <v/>
      </c>
      <c r="K838" s="52">
        <f>IF(ISBLANK(VLOOKUP(TRIM(B838),ALL!$B$1:$U$1591,8,FALSE)),"",IF(ISERROR(VLOOKUP(TRIM(B838),ALL!$B$1:$U$1591,8,FALSE))," ",VLOOKUP(TRIM(B838),ALL!$B$1:$U$1591,8,FALSE)))</f>
        <v>5</v>
      </c>
      <c r="L838" s="52" t="str">
        <f>IF(ISBLANK(VLOOKUP(TRIM(B838),ALL!$B$1:$U$1591,9,FALSE)),"",IF(ISERROR(VLOOKUP(TRIM(B838),ALL!$B$1:$U$1591,9,FALSE))," ",VLOOKUP(TRIM(B838),ALL!$B$1:$U$1591,9,FALSE)))</f>
        <v/>
      </c>
      <c r="M838" s="52" t="str">
        <f>IF(ISBLANK(VLOOKUP(TRIM(B838),ALL!$B$1:$U$1591,10,FALSE)),"",IF(ISERROR(VLOOKUP(TRIM(B838),ALL!$B$1:$U$1591,10,FALSE))," ",VLOOKUP(TRIM(B838),ALL!$B$1:$U$1591,10,FALSE)))</f>
        <v/>
      </c>
      <c r="N838"/>
      <c r="O838"/>
      <c r="P838"/>
      <c r="Q838"/>
      <c r="R838"/>
      <c r="S838"/>
      <c r="AA838"/>
      <c r="AB838"/>
    </row>
    <row r="839" spans="1:28" ht="15">
      <c r="A839" s="52" t="str">
        <f>IF(ISERROR(VLOOKUP(TRIM(B839),ALL!$B$1:$T$1591,3,FALSE)),"(unc)",VLOOKUP(TRIM(B839),ALL!$B$1:$T$1591,3,FALSE))</f>
        <v>TE BB</v>
      </c>
      <c r="B839" s="417" t="s">
        <v>7790</v>
      </c>
      <c r="C839" s="11" t="s">
        <v>1815</v>
      </c>
      <c r="D839" s="85">
        <f>VLOOKUP(TRIM(B839),BirthdateDraft!$B$1:$O$5859,2,FALSE)</f>
        <v>35054</v>
      </c>
      <c r="E839" s="86" t="str">
        <f>VLOOKUP(TRIM(B839),BirthdateDraft!$B$1:$O$9859,3,FALSE)</f>
        <v>18/7</v>
      </c>
      <c r="F839" s="52" t="str">
        <f>IF(ISERROR(VLOOKUP(TRIM(B839),ALL!$B$1:$T$1591,2,FALSE)),"",IF(ISERROR(VLOOKUP(TRIM(B839),ALL!$B$1:$T$1591,2,FALSE))," ",VLOOKUP(TRIM(B839),ALL!$B$1:$T$1591,2,FALSE)))</f>
        <v>NEA</v>
      </c>
      <c r="G839" s="52" t="str">
        <f>IF(ISBLANK(VLOOKUP(TRIM(B839),ALL!$B$1:$U$1591,4,FALSE)),"",IF(ISERROR(VLOOKUP(TRIM(B839),ALL!$B$1:$U$1591,4,FALSE))," ",VLOOKUP(TRIM(B839),ALL!$B$1:$U$1591,4,FALSE)))</f>
        <v/>
      </c>
      <c r="H839" s="52" t="str">
        <f>IF(ISBLANK(VLOOKUP(TRIM(B839),ALL!$B$1:$U$1591,5,FALSE)),"",IF(ISERROR(VLOOKUP(TRIM(B839),ALL!$B$1:$U$1591,5,FALSE))," ",VLOOKUP(TRIM(B839),ALL!$B$1:$U$1591,5,FALSE)))</f>
        <v/>
      </c>
      <c r="I839" s="52" t="str">
        <f>IF(ISBLANK(VLOOKUP(TRIM(B839),ALL!$B$1:$U$1591,6,FALSE)),"",IF(ISERROR(VLOOKUP(TRIM(B839),ALL!$B$1:$U$1591,6,FALSE))," ", VLOOKUP(TRIM(B839),ALL!$B$1:$U$1591,6,FALSE)))</f>
        <v/>
      </c>
      <c r="J839" s="52" t="str">
        <f>IF(ISBLANK(VLOOKUP(TRIM(B839),ALL!$B$1:$U$1591,7,FALSE)),"",IF(ISERROR(VLOOKUP(TRIM(B839),ALL!$B$1:$U$1591,7,FALSE))," ",VLOOKUP(TRIM(B839),ALL!$B$1:$U$1591,7,FALSE)))</f>
        <v/>
      </c>
      <c r="K839" s="52">
        <f>IF(ISBLANK(VLOOKUP(TRIM(B839),ALL!$B$1:$U$1591,8,FALSE)),"",IF(ISERROR(VLOOKUP(TRIM(B839),ALL!$B$1:$U$1591,8,FALSE))," ",VLOOKUP(TRIM(B839),ALL!$B$1:$U$1591,8,FALSE)))</f>
        <v>4</v>
      </c>
      <c r="L839" s="52" t="str">
        <f>IF(ISBLANK(VLOOKUP(TRIM(B839),ALL!$B$1:$U$1591,9,FALSE)),"",IF(ISERROR(VLOOKUP(TRIM(B839),ALL!$B$1:$U$1591,9,FALSE))," ",VLOOKUP(TRIM(B839),ALL!$B$1:$U$1591,9,FALSE)))</f>
        <v/>
      </c>
      <c r="M839" s="52">
        <f>IF(ISBLANK(VLOOKUP(TRIM(B839),ALL!$B$1:$U$1591,10,FALSE)),"",IF(ISERROR(VLOOKUP(TRIM(B839),ALL!$B$1:$U$1591,10,FALSE))," ",VLOOKUP(TRIM(B839),ALL!$B$1:$U$1591,10,FALSE)))</f>
        <v>0</v>
      </c>
      <c r="N839"/>
      <c r="O839"/>
      <c r="P839"/>
      <c r="Q839"/>
      <c r="R839"/>
      <c r="S839"/>
      <c r="AA839"/>
      <c r="AB839"/>
    </row>
    <row r="840" spans="1:28" ht="15">
      <c r="A840" s="52" t="str">
        <f>IF(ISERROR(VLOOKUP(TRIM(B840),ALL!$B$1:$T$1591,3,FALSE)),"(unc)",VLOOKUP(TRIM(B840),ALL!$B$1:$T$1591,3,FALSE))</f>
        <v>OT @ TE</v>
      </c>
      <c r="B840" s="417" t="s">
        <v>5842</v>
      </c>
      <c r="C840" s="11" t="s">
        <v>1815</v>
      </c>
      <c r="D840" s="85">
        <f>VLOOKUP(TRIM(B840),BirthdateDraft!$B$1:$O$5859,2,FALSE)</f>
        <v>33804</v>
      </c>
      <c r="E840" s="86" t="str">
        <f>VLOOKUP(TRIM(B840),BirthdateDraft!$B$1:$O$9859,3,FALSE)</f>
        <v>16/FA</v>
      </c>
      <c r="F840" s="52" t="str">
        <f>IF(ISERROR(VLOOKUP(TRIM(B840),ALL!$B$1:$T$1591,2,FALSE)),"",IF(ISERROR(VLOOKUP(TRIM(B840),ALL!$B$1:$T$1591,2,FALSE))," ",VLOOKUP(TRIM(B840),ALL!$B$1:$T$1591,2,FALSE)))</f>
        <v>SEN</v>
      </c>
      <c r="G840" s="52" t="str">
        <f>IF(ISBLANK(VLOOKUP(TRIM(B840),ALL!$B$1:$U$1591,4,FALSE)),"",IF(ISERROR(VLOOKUP(TRIM(B840),ALL!$B$1:$U$1591,4,FALSE))," ",VLOOKUP(TRIM(B840),ALL!$B$1:$U$1591,4,FALSE)))</f>
        <v/>
      </c>
      <c r="H840" s="52" t="str">
        <f>IF(ISBLANK(VLOOKUP(TRIM(B840),ALL!$B$1:$U$1591,5,FALSE)),"",IF(ISERROR(VLOOKUP(TRIM(B840),ALL!$B$1:$U$1591,5,FALSE))," ",VLOOKUP(TRIM(B840),ALL!$B$1:$U$1591,5,FALSE)))</f>
        <v/>
      </c>
      <c r="I840" s="52" t="str">
        <f>IF(ISBLANK(VLOOKUP(TRIM(B840),ALL!$B$1:$U$1591,6,FALSE)),"",IF(ISERROR(VLOOKUP(TRIM(B840),ALL!$B$1:$U$1591,6,FALSE))," ", VLOOKUP(TRIM(B840),ALL!$B$1:$U$1591,6,FALSE)))</f>
        <v/>
      </c>
      <c r="J840" s="52" t="str">
        <f>IF(ISBLANK(VLOOKUP(TRIM(B840),ALL!$B$1:$U$1591,7,FALSE)),"",IF(ISERROR(VLOOKUP(TRIM(B840),ALL!$B$1:$U$1591,7,FALSE))," ",VLOOKUP(TRIM(B840),ALL!$B$1:$U$1591,7,FALSE)))</f>
        <v/>
      </c>
      <c r="K840" s="52">
        <f>IF(ISBLANK(VLOOKUP(TRIM(B840),ALL!$B$1:$U$1591,8,FALSE)),"",IF(ISERROR(VLOOKUP(TRIM(B840),ALL!$B$1:$U$1591,8,FALSE))," ",VLOOKUP(TRIM(B840),ALL!$B$1:$U$1591,8,FALSE)))</f>
        <v>0</v>
      </c>
      <c r="L840" s="52">
        <f>IF(ISBLANK(VLOOKUP(TRIM(B840),ALL!$B$1:$U$1591,9,FALSE)),"",IF(ISERROR(VLOOKUP(TRIM(B840),ALL!$B$1:$U$1591,9,FALSE))," ",VLOOKUP(TRIM(B840),ALL!$B$1:$U$1591,9,FALSE)))</f>
        <v>4</v>
      </c>
      <c r="M840" s="52">
        <f>IF(ISBLANK(VLOOKUP(TRIM(B840),ALL!$B$1:$U$1591,10,FALSE)),"",IF(ISERROR(VLOOKUP(TRIM(B840),ALL!$B$1:$U$1591,10,FALSE))," ",VLOOKUP(TRIM(B840),ALL!$B$1:$U$1591,10,FALSE)))</f>
        <v>2</v>
      </c>
      <c r="N840"/>
      <c r="O840"/>
      <c r="P840"/>
      <c r="Q840"/>
      <c r="R840"/>
      <c r="S840"/>
      <c r="AA840"/>
      <c r="AB840"/>
    </row>
    <row r="843" spans="1:28">
      <c r="A843" s="52" t="str">
        <f>IF(ISERROR(VLOOKUP(TRIM(B843),ALL!$B$1:$T$1591,3,FALSE)),"(unc)",VLOOKUP(TRIM(B843),ALL!$B$1:$T$1591,3,FALSE))</f>
        <v>OC @</v>
      </c>
      <c r="B843" s="215" t="s">
        <v>5226</v>
      </c>
      <c r="C843" s="11" t="s">
        <v>1815</v>
      </c>
      <c r="D843" s="85">
        <f>VLOOKUP(TRIM(B843),BirthdateDraft!$B$1:$O$5859,2,FALSE)</f>
        <v>33385</v>
      </c>
      <c r="E843" s="86" t="str">
        <f>VLOOKUP(TRIM(B843),BirthdateDraft!$B$1:$O$9859,3,FALSE)</f>
        <v>13/6</v>
      </c>
      <c r="F843" s="52" t="str">
        <f>IF(ISERROR(VLOOKUP(TRIM(B843),ALL!$B$1:$T$1591,2,FALSE)),"",IF(ISERROR(VLOOKUP(TRIM(B843),ALL!$B$1:$T$1591,2,FALSE))," ",VLOOKUP(TRIM(B843),ALL!$B$1:$T$1591,2,FALSE)))</f>
        <v>TBN</v>
      </c>
      <c r="G843" s="52" t="str">
        <f>IF(ISBLANK(VLOOKUP(TRIM(B843),ALL!$B$1:$U$1591,4,FALSE)),"",IF(ISERROR(VLOOKUP(TRIM(B843),ALL!$B$1:$U$1591,4,FALSE))," ",VLOOKUP(TRIM(B843),ALL!$B$1:$U$1591,4,FALSE)))</f>
        <v/>
      </c>
      <c r="H843" s="52" t="str">
        <f>IF(ISBLANK(VLOOKUP(TRIM(B843),ALL!$B$1:$U$1591,5,FALSE)),"",IF(ISERROR(VLOOKUP(TRIM(B843),ALL!$B$1:$U$1591,5,FALSE))," ",VLOOKUP(TRIM(B843),ALL!$B$1:$U$1591,5,FALSE)))</f>
        <v/>
      </c>
      <c r="I843" s="52" t="str">
        <f>IF(ISBLANK(VLOOKUP(TRIM(B843),ALL!$B$1:$U$1591,6,FALSE)),"",IF(ISERROR(VLOOKUP(TRIM(B843),ALL!$B$1:$U$1591,6,FALSE))," ", VLOOKUP(TRIM(B843),ALL!$B$1:$U$1591,6,FALSE)))</f>
        <v/>
      </c>
      <c r="J843" s="52" t="str">
        <f>IF(ISBLANK(VLOOKUP(TRIM(B843),ALL!$B$1:$U$1591,7,FALSE)),"",IF(ISERROR(VLOOKUP(TRIM(B843),ALL!$B$1:$U$1591,7,FALSE))," ",VLOOKUP(TRIM(B843),ALL!$B$1:$U$1591,7,FALSE)))</f>
        <v/>
      </c>
      <c r="K843" s="52">
        <f>IF(ISBLANK(VLOOKUP(TRIM(B843),ALL!$B$1:$U$1591,8,FALSE)),"",IF(ISERROR(VLOOKUP(TRIM(B843),ALL!$B$1:$U$1591,8,FALSE))," ",VLOOKUP(TRIM(B843),ALL!$B$1:$U$1591,8,FALSE)))</f>
        <v>5</v>
      </c>
      <c r="L843" s="52" t="str">
        <f>IF(ISBLANK(VLOOKUP(TRIM(B843),ALL!$B$1:$U$1591,9,FALSE)),"",IF(ISERROR(VLOOKUP(TRIM(B843),ALL!$B$1:$U$1591,9,FALSE))," ",VLOOKUP(TRIM(B843),ALL!$B$1:$U$1591,9,FALSE)))</f>
        <v/>
      </c>
      <c r="M843" s="52">
        <f>IF(ISBLANK(VLOOKUP(TRIM(B843),ALL!$B$1:$U$1591,10,FALSE)),"",IF(ISERROR(VLOOKUP(TRIM(B843),ALL!$B$1:$U$1591,10,FALSE))," ",VLOOKUP(TRIM(B843),ALL!$B$1:$U$1591,10,FALSE)))</f>
        <v>5</v>
      </c>
      <c r="N843"/>
      <c r="O843"/>
      <c r="P843"/>
      <c r="Q843"/>
      <c r="R843"/>
      <c r="S843"/>
      <c r="AA843"/>
      <c r="AB843"/>
    </row>
    <row r="844" spans="1:28">
      <c r="A844" s="52" t="str">
        <f>IF(ISERROR(VLOOKUP(TRIM(B844),ALL!$B$1:$T$1591,3,FALSE)),"(unc)",VLOOKUP(TRIM(B844),ALL!$B$1:$T$1591,3,FALSE))</f>
        <v>RG @ OC @</v>
      </c>
      <c r="B844" s="215" t="s">
        <v>5766</v>
      </c>
      <c r="C844" s="11" t="s">
        <v>1815</v>
      </c>
      <c r="D844" s="85">
        <f>VLOOKUP(TRIM(B844),BirthdateDraft!$B$1:$O$5859,2,FALSE)</f>
        <v>33804</v>
      </c>
      <c r="E844" s="86" t="str">
        <f>VLOOKUP(TRIM(B844),BirthdateDraft!$B$1:$O$9859,3,FALSE)</f>
        <v>16/3</v>
      </c>
      <c r="F844" s="52" t="str">
        <f>IF(ISERROR(VLOOKUP(TRIM(B844),ALL!$B$1:$T$1591,2,FALSE)),"",IF(ISERROR(VLOOKUP(TRIM(B844),ALL!$B$1:$T$1591,2,FALSE))," ",VLOOKUP(TRIM(B844),ALL!$B$1:$T$1591,2,FALSE)))</f>
        <v>DEN</v>
      </c>
      <c r="G844" s="52" t="str">
        <f>IF(ISBLANK(VLOOKUP(TRIM(B844),ALL!$B$1:$U$1591,4,FALSE)),"",IF(ISERROR(VLOOKUP(TRIM(B844),ALL!$B$1:$U$1591,4,FALSE))," ",VLOOKUP(TRIM(B844),ALL!$B$1:$U$1591,4,FALSE)))</f>
        <v/>
      </c>
      <c r="H844" s="52" t="str">
        <f>IF(ISBLANK(VLOOKUP(TRIM(B844),ALL!$B$1:$U$1591,5,FALSE)),"",IF(ISERROR(VLOOKUP(TRIM(B844),ALL!$B$1:$U$1591,5,FALSE))," ",VLOOKUP(TRIM(B844),ALL!$B$1:$U$1591,5,FALSE)))</f>
        <v/>
      </c>
      <c r="I844" s="52" t="str">
        <f>IF(ISBLANK(VLOOKUP(TRIM(B844),ALL!$B$1:$U$1591,6,FALSE)),"",IF(ISERROR(VLOOKUP(TRIM(B844),ALL!$B$1:$U$1591,6,FALSE))," ", VLOOKUP(TRIM(B844),ALL!$B$1:$U$1591,6,FALSE)))</f>
        <v/>
      </c>
      <c r="J844" s="52" t="str">
        <f>IF(ISBLANK(VLOOKUP(TRIM(B844),ALL!$B$1:$U$1591,7,FALSE)),"",IF(ISERROR(VLOOKUP(TRIM(B844),ALL!$B$1:$U$1591,7,FALSE))," ",VLOOKUP(TRIM(B844),ALL!$B$1:$U$1591,7,FALSE)))</f>
        <v/>
      </c>
      <c r="K844" s="52">
        <f>IF(ISBLANK(VLOOKUP(TRIM(B844),ALL!$B$1:$U$1591,8,FALSE)),"",IF(ISERROR(VLOOKUP(TRIM(B844),ALL!$B$1:$U$1591,8,FALSE))," ",VLOOKUP(TRIM(B844),ALL!$B$1:$U$1591,8,FALSE)))</f>
        <v>5</v>
      </c>
      <c r="L844" s="52">
        <f>IF(ISBLANK(VLOOKUP(TRIM(B844),ALL!$B$1:$U$1591,9,FALSE)),"",IF(ISERROR(VLOOKUP(TRIM(B844),ALL!$B$1:$U$1591,9,FALSE))," ",VLOOKUP(TRIM(B844),ALL!$B$1:$U$1591,9,FALSE)))</f>
        <v>0</v>
      </c>
      <c r="M844" s="52">
        <f>IF(ISBLANK(VLOOKUP(TRIM(B844),ALL!$B$1:$U$1591,10,FALSE)),"",IF(ISERROR(VLOOKUP(TRIM(B844),ALL!$B$1:$U$1591,10,FALSE))," ",VLOOKUP(TRIM(B844),ALL!$B$1:$U$1591,10,FALSE)))</f>
        <v>4</v>
      </c>
      <c r="N844"/>
      <c r="O844"/>
      <c r="P844"/>
      <c r="Q844"/>
      <c r="R844"/>
      <c r="S844"/>
      <c r="AA844"/>
      <c r="AB844"/>
    </row>
    <row r="845" spans="1:28">
      <c r="A845" s="52" t="str">
        <f>IF(ISERROR(VLOOKUP(TRIM(B845),ALL!$B$1:$T$1591,3,FALSE)),"(unc)",VLOOKUP(TRIM(B845),ALL!$B$1:$T$1591,3,FALSE))</f>
        <v>LOT @</v>
      </c>
      <c r="B845" s="215" t="s">
        <v>263</v>
      </c>
      <c r="C845" s="11" t="s">
        <v>1815</v>
      </c>
      <c r="D845" s="85">
        <f>VLOOKUP(TRIM(B845),BirthdateDraft!$B$1:$O$5859,2,FALSE)</f>
        <v>32478</v>
      </c>
      <c r="E845" s="86" t="str">
        <f>VLOOKUP(TRIM(B845),BirthdateDraft!$B$1:$O$9859,3,FALSE)</f>
        <v>12/1 (23)</v>
      </c>
      <c r="F845" s="52" t="str">
        <f>IF(ISERROR(VLOOKUP(TRIM(B845),ALL!$B$1:$T$1591,2,FALSE)),"",IF(ISERROR(VLOOKUP(TRIM(B845),ALL!$B$1:$T$1591,2,FALSE))," ",VLOOKUP(TRIM(B845),ALL!$B$1:$T$1591,2,FALSE)))</f>
        <v>MIN</v>
      </c>
      <c r="G845" s="52" t="str">
        <f>IF(ISBLANK(VLOOKUP(TRIM(B845),ALL!$B$1:$U$1591,4,FALSE)),"",IF(ISERROR(VLOOKUP(TRIM(B845),ALL!$B$1:$U$1591,4,FALSE))," ",VLOOKUP(TRIM(B845),ALL!$B$1:$U$1591,4,FALSE)))</f>
        <v/>
      </c>
      <c r="H845" s="52" t="str">
        <f>IF(ISBLANK(VLOOKUP(TRIM(B845),ALL!$B$1:$U$1591,5,FALSE)),"",IF(ISERROR(VLOOKUP(TRIM(B845),ALL!$B$1:$U$1591,5,FALSE))," ",VLOOKUP(TRIM(B845),ALL!$B$1:$U$1591,5,FALSE)))</f>
        <v/>
      </c>
      <c r="I845" s="52" t="str">
        <f>IF(ISBLANK(VLOOKUP(TRIM(B845),ALL!$B$1:$U$1591,6,FALSE)),"",IF(ISERROR(VLOOKUP(TRIM(B845),ALL!$B$1:$U$1591,6,FALSE))," ", VLOOKUP(TRIM(B845),ALL!$B$1:$U$1591,6,FALSE)))</f>
        <v/>
      </c>
      <c r="J845" s="52" t="str">
        <f>IF(ISBLANK(VLOOKUP(TRIM(B845),ALL!$B$1:$U$1591,7,FALSE)),"",IF(ISERROR(VLOOKUP(TRIM(B845),ALL!$B$1:$U$1591,7,FALSE))," ",VLOOKUP(TRIM(B845),ALL!$B$1:$U$1591,7,FALSE)))</f>
        <v/>
      </c>
      <c r="K845" s="52">
        <f>IF(ISBLANK(VLOOKUP(TRIM(B845),ALL!$B$1:$U$1591,8,FALSE)),"",IF(ISERROR(VLOOKUP(TRIM(B845),ALL!$B$1:$U$1591,8,FALSE))," ",VLOOKUP(TRIM(B845),ALL!$B$1:$U$1591,8,FALSE)))</f>
        <v>4</v>
      </c>
      <c r="L845" s="52" t="str">
        <f>IF(ISBLANK(VLOOKUP(TRIM(B845),ALL!$B$1:$U$1591,9,FALSE)),"",IF(ISERROR(VLOOKUP(TRIM(B845),ALL!$B$1:$U$1591,9,FALSE))," ",VLOOKUP(TRIM(B845),ALL!$B$1:$U$1591,9,FALSE)))</f>
        <v/>
      </c>
      <c r="M845" s="52">
        <f>IF(ISBLANK(VLOOKUP(TRIM(B845),ALL!$B$1:$U$1591,10,FALSE)),"",IF(ISERROR(VLOOKUP(TRIM(B845),ALL!$B$1:$U$1591,10,FALSE))," ",VLOOKUP(TRIM(B845),ALL!$B$1:$U$1591,10,FALSE)))</f>
        <v>7</v>
      </c>
      <c r="N845"/>
      <c r="O845"/>
      <c r="P845"/>
      <c r="Q845"/>
      <c r="R845"/>
      <c r="S845"/>
      <c r="AA845"/>
      <c r="AB845"/>
    </row>
    <row r="846" spans="1:28" ht="15">
      <c r="A846" s="52" t="str">
        <f>IF(ISERROR(VLOOKUP(TRIM(B846),ALL!$B$1:$T$1591,3,FALSE)),"(unc)",VLOOKUP(TRIM(B846),ALL!$B$1:$T$1591,3,FALSE))</f>
        <v>LOT @</v>
      </c>
      <c r="B846" s="407" t="s">
        <v>7671</v>
      </c>
      <c r="C846" s="11" t="s">
        <v>1815</v>
      </c>
      <c r="D846" s="85">
        <f>VLOOKUP(TRIM(B846),BirthdateDraft!$B$1:$O$5859,2,FALSE)</f>
        <v>35042</v>
      </c>
      <c r="E846" s="86" t="str">
        <f>VLOOKUP(TRIM(B846),BirthdateDraft!$B$1:$O$9859,3,FALSE)</f>
        <v>18/1 (23)</v>
      </c>
      <c r="F846" s="52" t="str">
        <f>IF(ISERROR(VLOOKUP(TRIM(B846),ALL!$B$1:$T$1591,2,FALSE)),"",IF(ISERROR(VLOOKUP(TRIM(B846),ALL!$B$1:$T$1591,2,FALSE))," ",VLOOKUP(TRIM(B846),ALL!$B$1:$T$1591,2,FALSE)))</f>
        <v>NEA</v>
      </c>
      <c r="G846" s="52" t="str">
        <f>IF(ISBLANK(VLOOKUP(TRIM(B846),ALL!$B$1:$U$1591,4,FALSE)),"",IF(ISERROR(VLOOKUP(TRIM(B846),ALL!$B$1:$U$1591,4,FALSE))," ",VLOOKUP(TRIM(B846),ALL!$B$1:$U$1591,4,FALSE)))</f>
        <v/>
      </c>
      <c r="H846" s="52" t="str">
        <f>IF(ISBLANK(VLOOKUP(TRIM(B846),ALL!$B$1:$U$1591,5,FALSE)),"",IF(ISERROR(VLOOKUP(TRIM(B846),ALL!$B$1:$U$1591,5,FALSE))," ",VLOOKUP(TRIM(B846),ALL!$B$1:$U$1591,5,FALSE)))</f>
        <v/>
      </c>
      <c r="I846" s="52" t="str">
        <f>IF(ISBLANK(VLOOKUP(TRIM(B846),ALL!$B$1:$U$1591,6,FALSE)),"",IF(ISERROR(VLOOKUP(TRIM(B846),ALL!$B$1:$U$1591,6,FALSE))," ", VLOOKUP(TRIM(B846),ALL!$B$1:$U$1591,6,FALSE)))</f>
        <v/>
      </c>
      <c r="J846" s="52" t="str">
        <f>IF(ISBLANK(VLOOKUP(TRIM(B846),ALL!$B$1:$U$1591,7,FALSE)),"",IF(ISERROR(VLOOKUP(TRIM(B846),ALL!$B$1:$U$1591,7,FALSE))," ",VLOOKUP(TRIM(B846),ALL!$B$1:$U$1591,7,FALSE)))</f>
        <v/>
      </c>
      <c r="K846" s="52">
        <f>IF(ISBLANK(VLOOKUP(TRIM(B846),ALL!$B$1:$U$1591,8,FALSE)),"",IF(ISERROR(VLOOKUP(TRIM(B846),ALL!$B$1:$U$1591,8,FALSE))," ",VLOOKUP(TRIM(B846),ALL!$B$1:$U$1591,8,FALSE)))</f>
        <v>4</v>
      </c>
      <c r="L846" s="52" t="str">
        <f>IF(ISBLANK(VLOOKUP(TRIM(B846),ALL!$B$1:$U$1591,9,FALSE)),"",IF(ISERROR(VLOOKUP(TRIM(B846),ALL!$B$1:$U$1591,9,FALSE))," ",VLOOKUP(TRIM(B846),ALL!$B$1:$U$1591,9,FALSE)))</f>
        <v/>
      </c>
      <c r="M846" s="52">
        <f>IF(ISBLANK(VLOOKUP(TRIM(B846),ALL!$B$1:$U$1591,10,FALSE)),"",IF(ISERROR(VLOOKUP(TRIM(B846),ALL!$B$1:$U$1591,10,FALSE))," ",VLOOKUP(TRIM(B846),ALL!$B$1:$U$1591,10,FALSE)))</f>
        <v>4</v>
      </c>
      <c r="N846"/>
      <c r="O846"/>
      <c r="P846"/>
      <c r="Q846"/>
      <c r="R846"/>
      <c r="S846"/>
      <c r="AA846"/>
      <c r="AB846"/>
    </row>
    <row r="847" spans="1:28">
      <c r="A847" s="52" t="str">
        <f>IF(ISERROR(VLOOKUP(TRIM(B847),ALL!$B$1:$T$1591,3,FALSE)),"(unc)",VLOOKUP(TRIM(B847),ALL!$B$1:$T$1591,3,FALSE))</f>
        <v>RG @</v>
      </c>
      <c r="B847" s="215" t="s">
        <v>4580</v>
      </c>
      <c r="C847" s="11" t="s">
        <v>1815</v>
      </c>
      <c r="D847" s="85">
        <f>VLOOKUP(TRIM(B847),BirthdateDraft!$B$1:$O$5859,2,FALSE)</f>
        <v>32280</v>
      </c>
      <c r="E847" s="86" t="str">
        <f>VLOOKUP(TRIM(B847),BirthdateDraft!$B$1:$O$9859,3,FALSE)</f>
        <v>11/7</v>
      </c>
      <c r="F847" s="52" t="str">
        <f>IF(ISERROR(VLOOKUP(TRIM(B847),ALL!$B$1:$T$1591,2,FALSE)),"",IF(ISERROR(VLOOKUP(TRIM(B847),ALL!$B$1:$T$1591,2,FALSE))," ",VLOOKUP(TRIM(B847),ALL!$B$1:$T$1591,2,FALSE)))</f>
        <v>SFN</v>
      </c>
      <c r="G847" s="52" t="str">
        <f>IF(ISBLANK(VLOOKUP(TRIM(B847),ALL!$B$1:$U$1591,4,FALSE)),"",IF(ISERROR(VLOOKUP(TRIM(B847),ALL!$B$1:$U$1591,4,FALSE))," ",VLOOKUP(TRIM(B847),ALL!$B$1:$U$1591,4,FALSE)))</f>
        <v/>
      </c>
      <c r="H847" s="52" t="str">
        <f>IF(ISBLANK(VLOOKUP(TRIM(B847),ALL!$B$1:$U$1591,5,FALSE)),"",IF(ISERROR(VLOOKUP(TRIM(B847),ALL!$B$1:$U$1591,5,FALSE))," ",VLOOKUP(TRIM(B847),ALL!$B$1:$U$1591,5,FALSE)))</f>
        <v/>
      </c>
      <c r="I847" s="52" t="str">
        <f>IF(ISBLANK(VLOOKUP(TRIM(B847),ALL!$B$1:$U$1591,6,FALSE)),"",IF(ISERROR(VLOOKUP(TRIM(B847),ALL!$B$1:$U$1591,6,FALSE))," ", VLOOKUP(TRIM(B847),ALL!$B$1:$U$1591,6,FALSE)))</f>
        <v/>
      </c>
      <c r="J847" s="52" t="str">
        <f>IF(ISBLANK(VLOOKUP(TRIM(B847),ALL!$B$1:$U$1591,7,FALSE)),"",IF(ISERROR(VLOOKUP(TRIM(B847),ALL!$B$1:$U$1591,7,FALSE))," ",VLOOKUP(TRIM(B847),ALL!$B$1:$U$1591,7,FALSE)))</f>
        <v/>
      </c>
      <c r="K847" s="52">
        <f>IF(ISBLANK(VLOOKUP(TRIM(B847),ALL!$B$1:$U$1591,8,FALSE)),"",IF(ISERROR(VLOOKUP(TRIM(B847),ALL!$B$1:$U$1591,8,FALSE))," ",VLOOKUP(TRIM(B847),ALL!$B$1:$U$1591,8,FALSE)))</f>
        <v>4</v>
      </c>
      <c r="L847" s="52" t="str">
        <f>IF(ISBLANK(VLOOKUP(TRIM(B847),ALL!$B$1:$U$1591,9,FALSE)),"",IF(ISERROR(VLOOKUP(TRIM(B847),ALL!$B$1:$U$1591,9,FALSE))," ",VLOOKUP(TRIM(B847),ALL!$B$1:$U$1591,9,FALSE)))</f>
        <v/>
      </c>
      <c r="M847" s="52">
        <f>IF(ISBLANK(VLOOKUP(TRIM(B847),ALL!$B$1:$U$1591,10,FALSE)),"",IF(ISERROR(VLOOKUP(TRIM(B847),ALL!$B$1:$U$1591,10,FALSE))," ",VLOOKUP(TRIM(B847),ALL!$B$1:$U$1591,10,FALSE)))</f>
        <v>3</v>
      </c>
      <c r="N847"/>
      <c r="O847"/>
      <c r="P847"/>
      <c r="Q847"/>
      <c r="R847"/>
      <c r="S847"/>
      <c r="AA847"/>
      <c r="AB847"/>
    </row>
    <row r="848" spans="1:28" ht="15">
      <c r="A848" s="52" t="str">
        <f>IF(ISERROR(VLOOKUP(TRIM(B848),ALL!$B$1:$T$1591,3,FALSE)),"(unc)",VLOOKUP(TRIM(B848),ALL!$B$1:$T$1591,3,FALSE))</f>
        <v>LG @ TE</v>
      </c>
      <c r="B848" s="407" t="s">
        <v>5670</v>
      </c>
      <c r="C848" s="11" t="s">
        <v>1815</v>
      </c>
      <c r="D848" s="85">
        <f>VLOOKUP(TRIM(B848),BirthdateDraft!$B$1:$O$5859,2,FALSE)</f>
        <v>33898</v>
      </c>
      <c r="E848" s="86" t="str">
        <f>VLOOKUP(TRIM(B848),BirthdateDraft!$B$1:$O$9859,3,FALSE)</f>
        <v>16/FA</v>
      </c>
      <c r="F848" s="52" t="str">
        <f>IF(ISERROR(VLOOKUP(TRIM(B848),ALL!$B$1:$T$1591,2,FALSE)),"",IF(ISERROR(VLOOKUP(TRIM(B848),ALL!$B$1:$T$1591,2,FALSE))," ",VLOOKUP(TRIM(B848),ALL!$B$1:$T$1591,2,FALSE)))</f>
        <v>CNA</v>
      </c>
      <c r="G848" s="52" t="str">
        <f>IF(ISBLANK(VLOOKUP(TRIM(B848),ALL!$B$1:$U$1591,4,FALSE)),"",IF(ISERROR(VLOOKUP(TRIM(B848),ALL!$B$1:$U$1591,4,FALSE))," ",VLOOKUP(TRIM(B848),ALL!$B$1:$U$1591,4,FALSE)))</f>
        <v/>
      </c>
      <c r="H848" s="52" t="str">
        <f>IF(ISBLANK(VLOOKUP(TRIM(B848),ALL!$B$1:$U$1591,5,FALSE)),"",IF(ISERROR(VLOOKUP(TRIM(B848),ALL!$B$1:$U$1591,5,FALSE))," ",VLOOKUP(TRIM(B848),ALL!$B$1:$U$1591,5,FALSE)))</f>
        <v/>
      </c>
      <c r="I848" s="52" t="str">
        <f>IF(ISBLANK(VLOOKUP(TRIM(B848),ALL!$B$1:$U$1591,6,FALSE)),"",IF(ISERROR(VLOOKUP(TRIM(B848),ALL!$B$1:$U$1591,6,FALSE))," ", VLOOKUP(TRIM(B848),ALL!$B$1:$U$1591,6,FALSE)))</f>
        <v/>
      </c>
      <c r="J848" s="52" t="str">
        <f>IF(ISBLANK(VLOOKUP(TRIM(B848),ALL!$B$1:$U$1591,7,FALSE)),"",IF(ISERROR(VLOOKUP(TRIM(B848),ALL!$B$1:$U$1591,7,FALSE))," ",VLOOKUP(TRIM(B848),ALL!$B$1:$U$1591,7,FALSE)))</f>
        <v/>
      </c>
      <c r="K848" s="52">
        <f>IF(ISBLANK(VLOOKUP(TRIM(B848),ALL!$B$1:$U$1591,8,FALSE)),"",IF(ISERROR(VLOOKUP(TRIM(B848),ALL!$B$1:$U$1591,8,FALSE))," ",VLOOKUP(TRIM(B848),ALL!$B$1:$U$1591,8,FALSE)))</f>
        <v>0</v>
      </c>
      <c r="L848" s="52">
        <f>IF(ISBLANK(VLOOKUP(TRIM(B848),ALL!$B$1:$U$1591,9,FALSE)),"",IF(ISERROR(VLOOKUP(TRIM(B848),ALL!$B$1:$U$1591,9,FALSE))," ",VLOOKUP(TRIM(B848),ALL!$B$1:$U$1591,9,FALSE)))</f>
        <v>4</v>
      </c>
      <c r="M848" s="52">
        <f>IF(ISBLANK(VLOOKUP(TRIM(B848),ALL!$B$1:$U$1591,10,FALSE)),"",IF(ISERROR(VLOOKUP(TRIM(B848),ALL!$B$1:$U$1591,10,FALSE))," ",VLOOKUP(TRIM(B848),ALL!$B$1:$U$1591,10,FALSE)))</f>
        <v>4</v>
      </c>
      <c r="N848"/>
      <c r="O848"/>
      <c r="P848"/>
      <c r="Q848"/>
      <c r="R848"/>
      <c r="S848"/>
      <c r="AA848"/>
      <c r="AB848"/>
    </row>
    <row r="849" spans="1:28">
      <c r="A849" s="52" t="str">
        <f>IF(ISERROR(VLOOKUP(TRIM(B849),ALL!$B$1:$T$1591,3,FALSE)),"(unc)",VLOOKUP(TRIM(B849),ALL!$B$1:$T$1591,3,FALSE))</f>
        <v>RG @</v>
      </c>
      <c r="B849" s="215" t="s">
        <v>4699</v>
      </c>
      <c r="C849" s="11" t="s">
        <v>1815</v>
      </c>
      <c r="D849" s="85">
        <f>VLOOKUP(TRIM(B849),BirthdateDraft!$B$1:$O$5859,2,FALSE)</f>
        <v>33504</v>
      </c>
      <c r="E849" s="86" t="str">
        <f>VLOOKUP(TRIM(B849),BirthdateDraft!$B$1:$O$9859,3,FALSE)</f>
        <v>14/6</v>
      </c>
      <c r="F849" s="52" t="str">
        <f>IF(ISERROR(VLOOKUP(TRIM(B849),ALL!$B$1:$T$1591,2,FALSE)),"",IF(ISERROR(VLOOKUP(TRIM(B849),ALL!$B$1:$T$1591,2,FALSE))," ",VLOOKUP(TRIM(B849),ALL!$B$1:$T$1591,2,FALSE)))</f>
        <v>HOA</v>
      </c>
      <c r="G849" s="52" t="str">
        <f>IF(ISBLANK(VLOOKUP(TRIM(B849),ALL!$B$1:$U$1591,4,FALSE)),"",IF(ISERROR(VLOOKUP(TRIM(B849),ALL!$B$1:$U$1591,4,FALSE))," ",VLOOKUP(TRIM(B849),ALL!$B$1:$U$1591,4,FALSE)))</f>
        <v/>
      </c>
      <c r="H849" s="52" t="str">
        <f>IF(ISBLANK(VLOOKUP(TRIM(B849),ALL!$B$1:$U$1591,5,FALSE)),"",IF(ISERROR(VLOOKUP(TRIM(B849),ALL!$B$1:$U$1591,5,FALSE))," ",VLOOKUP(TRIM(B849),ALL!$B$1:$U$1591,5,FALSE)))</f>
        <v/>
      </c>
      <c r="I849" s="52" t="str">
        <f>IF(ISBLANK(VLOOKUP(TRIM(B849),ALL!$B$1:$U$1591,6,FALSE)),"",IF(ISERROR(VLOOKUP(TRIM(B849),ALL!$B$1:$U$1591,6,FALSE))," ", VLOOKUP(TRIM(B849),ALL!$B$1:$U$1591,6,FALSE)))</f>
        <v/>
      </c>
      <c r="J849" s="52" t="str">
        <f>IF(ISBLANK(VLOOKUP(TRIM(B849),ALL!$B$1:$U$1591,7,FALSE)),"",IF(ISERROR(VLOOKUP(TRIM(B849),ALL!$B$1:$U$1591,7,FALSE))," ",VLOOKUP(TRIM(B849),ALL!$B$1:$U$1591,7,FALSE)))</f>
        <v/>
      </c>
      <c r="K849" s="52">
        <f>IF(ISBLANK(VLOOKUP(TRIM(B849),ALL!$B$1:$U$1591,8,FALSE)),"",IF(ISERROR(VLOOKUP(TRIM(B849),ALL!$B$1:$U$1591,8,FALSE))," ",VLOOKUP(TRIM(B849),ALL!$B$1:$U$1591,8,FALSE)))</f>
        <v>0</v>
      </c>
      <c r="L849" s="52" t="str">
        <f>IF(ISBLANK(VLOOKUP(TRIM(B849),ALL!$B$1:$U$1591,9,FALSE)),"",IF(ISERROR(VLOOKUP(TRIM(B849),ALL!$B$1:$U$1591,9,FALSE))," ",VLOOKUP(TRIM(B849),ALL!$B$1:$U$1591,9,FALSE)))</f>
        <v/>
      </c>
      <c r="M849" s="52">
        <f>IF(ISBLANK(VLOOKUP(TRIM(B849),ALL!$B$1:$U$1591,10,FALSE)),"",IF(ISERROR(VLOOKUP(TRIM(B849),ALL!$B$1:$U$1591,10,FALSE))," ",VLOOKUP(TRIM(B849),ALL!$B$1:$U$1591,10,FALSE)))</f>
        <v>4</v>
      </c>
      <c r="N849"/>
      <c r="O849"/>
      <c r="P849"/>
      <c r="Q849"/>
      <c r="R849"/>
      <c r="S849"/>
      <c r="AA849"/>
      <c r="AB849"/>
    </row>
    <row r="851" spans="1:28">
      <c r="A851" s="52" t="str">
        <f>IF(ISERROR(VLOOKUP(TRIM(B851),ALL!$B$1:$T$1591,3,FALSE)),"(unc)",VLOOKUP(TRIM(B851),ALL!$B$1:$T$1591,3,FALSE))</f>
        <v>OC @</v>
      </c>
      <c r="B851" s="215" t="s">
        <v>5851</v>
      </c>
      <c r="C851" s="11" t="s">
        <v>1815</v>
      </c>
      <c r="D851" s="85">
        <f>VLOOKUP(TRIM(B851),BirthdateDraft!$B$1:$O$5859,2,FALSE)</f>
        <v>34062</v>
      </c>
      <c r="E851" s="86" t="str">
        <f>VLOOKUP(TRIM(B851),BirthdateDraft!$B$1:$O$9859,3,FALSE)</f>
        <v>16/FA</v>
      </c>
      <c r="F851" s="52" t="str">
        <f>IF(ISERROR(VLOOKUP(TRIM(B851),ALL!$B$1:$T$1591,2,FALSE)),"",IF(ISERROR(VLOOKUP(TRIM(B851),ALL!$B$1:$T$1591,2,FALSE))," ",VLOOKUP(TRIM(B851),ALL!$B$1:$T$1591,2,FALSE)))</f>
        <v>NYN</v>
      </c>
      <c r="G851" s="52" t="str">
        <f>IF(ISBLANK(VLOOKUP(TRIM(B851),ALL!$B$1:$U$1591,4,FALSE)),"",IF(ISERROR(VLOOKUP(TRIM(B851),ALL!$B$1:$U$1591,4,FALSE))," ",VLOOKUP(TRIM(B851),ALL!$B$1:$U$1591,4,FALSE)))</f>
        <v/>
      </c>
      <c r="H851" s="52" t="str">
        <f>IF(ISBLANK(VLOOKUP(TRIM(B851),ALL!$B$1:$U$1591,5,FALSE)),"",IF(ISERROR(VLOOKUP(TRIM(B851),ALL!$B$1:$U$1591,5,FALSE))," ",VLOOKUP(TRIM(B851),ALL!$B$1:$U$1591,5,FALSE)))</f>
        <v/>
      </c>
      <c r="I851" s="52" t="str">
        <f>IF(ISBLANK(VLOOKUP(TRIM(B851),ALL!$B$1:$U$1591,6,FALSE)),"",IF(ISERROR(VLOOKUP(TRIM(B851),ALL!$B$1:$U$1591,6,FALSE))," ", VLOOKUP(TRIM(B851),ALL!$B$1:$U$1591,6,FALSE)))</f>
        <v/>
      </c>
      <c r="J851" s="52" t="str">
        <f>IF(ISBLANK(VLOOKUP(TRIM(B851),ALL!$B$1:$U$1591,7,FALSE)),"",IF(ISERROR(VLOOKUP(TRIM(B851),ALL!$B$1:$U$1591,7,FALSE))," ",VLOOKUP(TRIM(B851),ALL!$B$1:$U$1591,7,FALSE)))</f>
        <v/>
      </c>
      <c r="K851" s="52">
        <f>IF(ISBLANK(VLOOKUP(TRIM(B851),ALL!$B$1:$U$1591,8,FALSE)),"",IF(ISERROR(VLOOKUP(TRIM(B851),ALL!$B$1:$U$1591,8,FALSE))," ",VLOOKUP(TRIM(B851),ALL!$B$1:$U$1591,8,FALSE)))</f>
        <v>0</v>
      </c>
      <c r="L851" s="52" t="str">
        <f>IF(ISBLANK(VLOOKUP(TRIM(B851),ALL!$B$1:$U$1591,9,FALSE)),"",IF(ISERROR(VLOOKUP(TRIM(B851),ALL!$B$1:$U$1591,9,FALSE))," ",VLOOKUP(TRIM(B851),ALL!$B$1:$U$1591,9,FALSE)))</f>
        <v/>
      </c>
      <c r="M851" s="52">
        <f>IF(ISBLANK(VLOOKUP(TRIM(B851),ALL!$B$1:$U$1591,10,FALSE)),"",IF(ISERROR(VLOOKUP(TRIM(B851),ALL!$B$1:$U$1591,10,FALSE))," ",VLOOKUP(TRIM(B851),ALL!$B$1:$U$1591,10,FALSE)))</f>
        <v>0</v>
      </c>
      <c r="N851"/>
      <c r="O851"/>
      <c r="P851"/>
      <c r="Q851"/>
      <c r="R851"/>
      <c r="S851"/>
      <c r="AA851"/>
      <c r="AB851"/>
    </row>
    <row r="852" spans="1:28">
      <c r="A852" s="52" t="str">
        <f>IF(ISERROR(VLOOKUP(TRIM(B852),ALL!$B$1:$T$1591,3,FALSE)),"(unc)",VLOOKUP(TRIM(B852),ALL!$B$1:$T$1591,3,FALSE))</f>
        <v>(unc)</v>
      </c>
      <c r="B852" s="215" t="s">
        <v>5340</v>
      </c>
      <c r="C852" s="11" t="s">
        <v>1815</v>
      </c>
      <c r="D852" s="85">
        <f>VLOOKUP(TRIM(B852),BirthdateDraft!$B$1:$O$5859,2,FALSE)</f>
        <v>33795</v>
      </c>
      <c r="E852" s="86" t="str">
        <f>VLOOKUP(TRIM(B852),BirthdateDraft!$B$1:$O$9859,3,FALSE)</f>
        <v>15/FA</v>
      </c>
      <c r="F852" s="52" t="str">
        <f>IF(ISERROR(VLOOKUP(TRIM(B852),ALL!$B$1:$T$1591,2,FALSE)),"",IF(ISERROR(VLOOKUP(TRIM(B852),ALL!$B$1:$T$1591,2,FALSE))," ",VLOOKUP(TRIM(B852),ALL!$B$1:$T$1591,2,FALSE)))</f>
        <v/>
      </c>
      <c r="G852" s="52" t="str">
        <f>IF(ISBLANK(VLOOKUP(TRIM(B852),ALL!$B$1:$U$1591,4,FALSE)),"",IF(ISERROR(VLOOKUP(TRIM(B852),ALL!$B$1:$U$1591,4,FALSE))," ",VLOOKUP(TRIM(B852),ALL!$B$1:$U$1591,4,FALSE)))</f>
        <v xml:space="preserve"> </v>
      </c>
      <c r="H852" s="52" t="str">
        <f>IF(ISBLANK(VLOOKUP(TRIM(B852),ALL!$B$1:$U$1591,5,FALSE)),"",IF(ISERROR(VLOOKUP(TRIM(B852),ALL!$B$1:$U$1591,5,FALSE))," ",VLOOKUP(TRIM(B852),ALL!$B$1:$U$1591,5,FALSE)))</f>
        <v xml:space="preserve"> </v>
      </c>
      <c r="I852" s="52" t="str">
        <f>IF(ISBLANK(VLOOKUP(TRIM(B852),ALL!$B$1:$U$1591,6,FALSE)),"",IF(ISERROR(VLOOKUP(TRIM(B852),ALL!$B$1:$U$1591,6,FALSE))," ", VLOOKUP(TRIM(B852),ALL!$B$1:$U$1591,6,FALSE)))</f>
        <v xml:space="preserve"> </v>
      </c>
      <c r="J852" s="52" t="str">
        <f>IF(ISBLANK(VLOOKUP(TRIM(B852),ALL!$B$1:$U$1591,7,FALSE)),"",IF(ISERROR(VLOOKUP(TRIM(B852),ALL!$B$1:$U$1591,7,FALSE))," ",VLOOKUP(TRIM(B852),ALL!$B$1:$U$1591,7,FALSE)))</f>
        <v xml:space="preserve"> </v>
      </c>
      <c r="K852" s="52" t="str">
        <f>IF(ISBLANK(VLOOKUP(TRIM(B852),ALL!$B$1:$U$1591,8,FALSE)),"",IF(ISERROR(VLOOKUP(TRIM(B852),ALL!$B$1:$U$1591,8,FALSE))," ",VLOOKUP(TRIM(B852),ALL!$B$1:$U$1591,8,FALSE)))</f>
        <v xml:space="preserve"> </v>
      </c>
      <c r="L852" s="52" t="str">
        <f>IF(ISBLANK(VLOOKUP(TRIM(B852),ALL!$B$1:$U$1591,9,FALSE)),"",IF(ISERROR(VLOOKUP(TRIM(B852),ALL!$B$1:$U$1591,9,FALSE))," ",VLOOKUP(TRIM(B852),ALL!$B$1:$U$1591,9,FALSE)))</f>
        <v xml:space="preserve"> </v>
      </c>
      <c r="M852" s="52" t="str">
        <f>IF(ISBLANK(VLOOKUP(TRIM(B852),ALL!$B$1:$U$1591,10,FALSE)),"",IF(ISERROR(VLOOKUP(TRIM(B852),ALL!$B$1:$U$1591,10,FALSE))," ",VLOOKUP(TRIM(B852),ALL!$B$1:$U$1591,10,FALSE)))</f>
        <v xml:space="preserve"> </v>
      </c>
      <c r="N852"/>
      <c r="O852"/>
      <c r="P852"/>
      <c r="Q852"/>
      <c r="R852"/>
      <c r="S852"/>
      <c r="AA852"/>
      <c r="AB852"/>
    </row>
    <row r="854" spans="1:28" ht="15">
      <c r="A854" s="52"/>
      <c r="B854" s="407"/>
      <c r="C854" s="11"/>
      <c r="D854" s="85"/>
      <c r="E854" s="86"/>
      <c r="F854" s="52"/>
      <c r="G854" s="52"/>
      <c r="H854" s="52"/>
      <c r="I854" s="52"/>
      <c r="J854" s="52"/>
      <c r="K854" s="52"/>
      <c r="L854" s="52"/>
      <c r="M854" s="52"/>
      <c r="N854"/>
      <c r="O854"/>
      <c r="P854"/>
      <c r="Q854"/>
      <c r="R854"/>
      <c r="S854"/>
      <c r="AA854"/>
      <c r="AB854"/>
    </row>
    <row r="855" spans="1:28">
      <c r="A855" s="52" t="str">
        <f>IF(ISERROR(VLOOKUP(TRIM(B855),ALL!$B$1:$T$1591,3,FALSE)),"(unc)",VLOOKUP(TRIM(B855),ALL!$B$1:$T$1591,3,FALSE))</f>
        <v>RE $</v>
      </c>
      <c r="B855" s="408" t="s">
        <v>7574</v>
      </c>
      <c r="C855" s="11" t="s">
        <v>1815</v>
      </c>
      <c r="D855" s="85">
        <f>VLOOKUP(TRIM(B855),BirthdateDraft!$B$1:$O$5859,2,FALSE)</f>
        <v>35785</v>
      </c>
      <c r="E855" s="86" t="str">
        <f>VLOOKUP(TRIM(B855),BirthdateDraft!$B$1:$O$9859,3,FALSE)</f>
        <v>19/1 (3)</v>
      </c>
      <c r="F855" s="52" t="str">
        <f>IF(ISERROR(VLOOKUP(TRIM(B855),ALL!$B$1:$T$1591,2,FALSE)),"",IF(ISERROR(VLOOKUP(TRIM(B855),ALL!$B$1:$T$1591,2,FALSE))," ",VLOOKUP(TRIM(B855),ALL!$B$1:$T$1591,2,FALSE)))</f>
        <v>NYA</v>
      </c>
      <c r="G855" s="52" t="str">
        <f>IF(ISBLANK(VLOOKUP(TRIM(B855),ALL!$B$1:$U$1591,4,FALSE)),"",IF(ISERROR(VLOOKUP(TRIM(B855),ALL!$B$1:$U$1591,4,FALSE))," ",VLOOKUP(TRIM(B855),ALL!$B$1:$U$1591,4,FALSE)))</f>
        <v>5</v>
      </c>
      <c r="H855" s="52" t="str">
        <f>IF(ISBLANK(VLOOKUP(TRIM(B855),ALL!$B$1:$U$1591,5,FALSE)),"",IF(ISERROR(VLOOKUP(TRIM(B855),ALL!$B$1:$U$1591,5,FALSE))," ",VLOOKUP(TRIM(B855),ALL!$B$1:$U$1591,5,FALSE)))</f>
        <v/>
      </c>
      <c r="I855" s="52">
        <f>IF(ISBLANK(VLOOKUP(TRIM(B855),ALL!$B$1:$U$1591,6,FALSE)),"",IF(ISERROR(VLOOKUP(TRIM(B855),ALL!$B$1:$U$1591,6,FALSE))," ", VLOOKUP(TRIM(B855),ALL!$B$1:$U$1591,6,FALSE)))</f>
        <v>3</v>
      </c>
      <c r="J855" s="52"/>
      <c r="K855" s="52"/>
      <c r="L855" s="52"/>
      <c r="M855" s="52"/>
      <c r="N855"/>
      <c r="O855"/>
      <c r="P855"/>
      <c r="Q855"/>
      <c r="R855"/>
      <c r="S855"/>
      <c r="AA855"/>
      <c r="AB855"/>
    </row>
    <row r="856" spans="1:28">
      <c r="A856" s="52" t="str">
        <f>IF(ISERROR(VLOOKUP(TRIM(B856),ALL!$B$1:$T$1591,3,FALSE)),"(unc)",VLOOKUP(TRIM(B856),ALL!$B$1:$T$1591,3,FALSE))</f>
        <v>RE $</v>
      </c>
      <c r="B856" s="215" t="s">
        <v>323</v>
      </c>
      <c r="C856" s="11" t="s">
        <v>1815</v>
      </c>
      <c r="D856" s="85">
        <f>VLOOKUP(TRIM(B856),BirthdateDraft!$B$1:$O$5859,2,FALSE)</f>
        <v>33153</v>
      </c>
      <c r="E856" s="86" t="str">
        <f>VLOOKUP(TRIM(B856),BirthdateDraft!$B$1:$O$9859,3,FALSE)</f>
        <v>12/3</v>
      </c>
      <c r="F856" s="52" t="str">
        <f>IF(ISERROR(VLOOKUP(TRIM(B856),ALL!$B$1:$T$1591,2,FALSE)),"",IF(ISERROR(VLOOKUP(TRIM(B856),ALL!$B$1:$T$1591,2,FALSE))," ",VLOOKUP(TRIM(B856),ALL!$B$1:$T$1591,2,FALSE)))</f>
        <v>CLA</v>
      </c>
      <c r="G856" s="52" t="str">
        <f>IF(ISBLANK(VLOOKUP(TRIM(B856),ALL!$B$1:$U$1591,4,FALSE)),"",IF(ISERROR(VLOOKUP(TRIM(B856),ALL!$B$1:$U$1591,4,FALSE))," ",VLOOKUP(TRIM(B856),ALL!$B$1:$U$1591,4,FALSE)))</f>
        <v>5</v>
      </c>
      <c r="H856" s="52" t="str">
        <f>IF(ISBLANK(VLOOKUP(TRIM(B856),ALL!$B$1:$U$1591,5,FALSE)),"",IF(ISERROR(VLOOKUP(TRIM(B856),ALL!$B$1:$U$1591,5,FALSE))," ",VLOOKUP(TRIM(B856),ALL!$B$1:$U$1591,5,FALSE)))</f>
        <v/>
      </c>
      <c r="I856" s="52">
        <f>IF(ISBLANK(VLOOKUP(TRIM(B856),ALL!$B$1:$U$1591,6,FALSE)),"",IF(ISERROR(VLOOKUP(TRIM(B856),ALL!$B$1:$U$1591,6,FALSE))," ", VLOOKUP(TRIM(B856),ALL!$B$1:$U$1591,6,FALSE)))</f>
        <v>4</v>
      </c>
      <c r="J856" s="52" t="str">
        <f>IF(ISBLANK(VLOOKUP(TRIM(B856),ALL!$B$1:$U$1591,7,FALSE)),"",IF(ISERROR(VLOOKUP(TRIM(B856),ALL!$B$1:$U$1591,7,FALSE))," ",VLOOKUP(TRIM(B856),ALL!$B$1:$U$1591,7,FALSE)))</f>
        <v/>
      </c>
      <c r="K856" s="52" t="str">
        <f>IF(ISBLANK(VLOOKUP(TRIM(B856),ALL!$B$1:$U$1591,8,FALSE)),"",IF(ISERROR(VLOOKUP(TRIM(B856),ALL!$B$1:$U$1591,8,FALSE))," ",VLOOKUP(TRIM(B856),ALL!$B$1:$U$1591,8,FALSE)))</f>
        <v/>
      </c>
      <c r="L856" s="52" t="str">
        <f>IF(ISBLANK(VLOOKUP(TRIM(B856),ALL!$B$1:$U$1591,9,FALSE)),"",IF(ISERROR(VLOOKUP(TRIM(B856),ALL!$B$1:$U$1591,9,FALSE))," ",VLOOKUP(TRIM(B856),ALL!$B$1:$U$1591,9,FALSE)))</f>
        <v/>
      </c>
      <c r="M856" s="52" t="str">
        <f>IF(ISBLANK(VLOOKUP(TRIM(B856),ALL!$B$1:$U$1591,10,FALSE)),"",IF(ISERROR(VLOOKUP(TRIM(B856),ALL!$B$1:$U$1591,10,FALSE))," ",VLOOKUP(TRIM(B856),ALL!$B$1:$U$1591,10,FALSE)))</f>
        <v/>
      </c>
      <c r="N856"/>
      <c r="O856"/>
      <c r="P856"/>
      <c r="Q856"/>
      <c r="R856"/>
      <c r="S856"/>
      <c r="AA856"/>
      <c r="AB856"/>
    </row>
    <row r="857" spans="1:28">
      <c r="A857" s="52" t="str">
        <f>IF(ISERROR(VLOOKUP(TRIM(B857),ALL!$B$1:$T$1591,3,FALSE)),"(unc)",VLOOKUP(TRIM(B857),ALL!$B$1:$T$1591,3,FALSE))</f>
        <v>LE $</v>
      </c>
      <c r="B857" s="215" t="s">
        <v>4105</v>
      </c>
      <c r="C857" s="11" t="s">
        <v>1815</v>
      </c>
      <c r="D857" s="85">
        <f>VLOOKUP(TRIM(B857),BirthdateDraft!$B$1:$O$5859,2,FALSE)</f>
        <v>33277</v>
      </c>
      <c r="E857" s="86" t="str">
        <f>VLOOKUP(TRIM(B857),BirthdateDraft!$B$1:$O$9859,3,FALSE)</f>
        <v>13/4</v>
      </c>
      <c r="F857" s="52" t="str">
        <f>IF(ISERROR(VLOOKUP(TRIM(B857),ALL!$B$1:$T$1591,2,FALSE)),"",IF(ISERROR(VLOOKUP(TRIM(B857),ALL!$B$1:$T$1591,2,FALSE))," ",VLOOKUP(TRIM(B857),ALL!$B$1:$T$1591,2,FALSE)))</f>
        <v>KCA</v>
      </c>
      <c r="G857" s="52" t="str">
        <f>IF(ISBLANK(VLOOKUP(TRIM(B857),ALL!$B$1:$U$1591,4,FALSE)),"",IF(ISERROR(VLOOKUP(TRIM(B857),ALL!$B$1:$U$1591,4,FALSE))," ",VLOOKUP(TRIM(B857),ALL!$B$1:$U$1591,4,FALSE)))</f>
        <v>4</v>
      </c>
      <c r="H857" s="52" t="str">
        <f>IF(ISBLANK(VLOOKUP(TRIM(B857),ALL!$B$1:$U$1591,5,FALSE)),"",IF(ISERROR(VLOOKUP(TRIM(B857),ALL!$B$1:$U$1591,5,FALSE))," ",VLOOKUP(TRIM(B857),ALL!$B$1:$U$1591,5,FALSE)))</f>
        <v/>
      </c>
      <c r="I857" s="52">
        <f>IF(ISBLANK(VLOOKUP(TRIM(B857),ALL!$B$1:$U$1591,6,FALSE)),"",IF(ISERROR(VLOOKUP(TRIM(B857),ALL!$B$1:$U$1591,6,FALSE))," ", VLOOKUP(TRIM(B857),ALL!$B$1:$U$1591,6,FALSE)))</f>
        <v>6</v>
      </c>
      <c r="J857" s="52" t="str">
        <f>IF(ISBLANK(VLOOKUP(TRIM(B857),ALL!$B$1:$U$1591,7,FALSE)),"",IF(ISERROR(VLOOKUP(TRIM(B857),ALL!$B$1:$U$1591,7,FALSE))," ",VLOOKUP(TRIM(B857),ALL!$B$1:$U$1591,7,FALSE)))</f>
        <v/>
      </c>
      <c r="K857" s="52" t="str">
        <f>IF(ISBLANK(VLOOKUP(TRIM(B857),ALL!$B$1:$U$1591,8,FALSE)),"",IF(ISERROR(VLOOKUP(TRIM(B857),ALL!$B$1:$U$1591,8,FALSE))," ",VLOOKUP(TRIM(B857),ALL!$B$1:$U$1591,8,FALSE)))</f>
        <v/>
      </c>
      <c r="L857" s="52" t="str">
        <f>IF(ISBLANK(VLOOKUP(TRIM(B857),ALL!$B$1:$U$1591,9,FALSE)),"",IF(ISERROR(VLOOKUP(TRIM(B857),ALL!$B$1:$U$1591,9,FALSE))," ",VLOOKUP(TRIM(B857),ALL!$B$1:$U$1591,9,FALSE)))</f>
        <v/>
      </c>
      <c r="M857" s="52" t="str">
        <f>IF(ISBLANK(VLOOKUP(TRIM(B857),ALL!$B$1:$U$1591,10,FALSE)),"",IF(ISERROR(VLOOKUP(TRIM(B857),ALL!$B$1:$U$1591,10,FALSE))," ",VLOOKUP(TRIM(B857),ALL!$B$1:$U$1591,10,FALSE)))</f>
        <v/>
      </c>
      <c r="N857"/>
      <c r="O857"/>
      <c r="P857"/>
      <c r="Q857"/>
      <c r="R857"/>
      <c r="S857"/>
      <c r="AA857"/>
      <c r="AB857"/>
    </row>
    <row r="858" spans="1:28">
      <c r="A858" s="52" t="str">
        <f>IF(ISERROR(VLOOKUP(TRIM(B858),ALL!$B$1:$T$1591,3,FALSE)),"(unc)",VLOOKUP(TRIM(B858),ALL!$B$1:$T$1591,3,FALSE))</f>
        <v>RE $</v>
      </c>
      <c r="B858" s="215" t="s">
        <v>2997</v>
      </c>
      <c r="C858" s="11" t="s">
        <v>1815</v>
      </c>
      <c r="D858" s="85">
        <f>VLOOKUP(TRIM(B858),BirthdateDraft!$B$1:$O$5859,2,FALSE)</f>
        <v>32368</v>
      </c>
      <c r="E858" s="86" t="str">
        <f>VLOOKUP(TRIM(B858),BirthdateDraft!$B$1:$O$9859,3,FALSE)</f>
        <v>10/1 (31)</v>
      </c>
      <c r="F858" s="52" t="str">
        <f>IF(ISERROR(VLOOKUP(TRIM(B858),ALL!$B$1:$T$1591,2,FALSE)),"",IF(ISERROR(VLOOKUP(TRIM(B858),ALL!$B$1:$T$1591,2,FALSE))," ",VLOOKUP(TRIM(B858),ALL!$B$1:$T$1591,2,FALSE)))</f>
        <v>BFA</v>
      </c>
      <c r="G858" s="52" t="str">
        <f>IF(ISBLANK(VLOOKUP(TRIM(B858),ALL!$B$1:$U$1591,4,FALSE)),"",IF(ISERROR(VLOOKUP(TRIM(B858),ALL!$B$1:$U$1591,4,FALSE))," ",VLOOKUP(TRIM(B858),ALL!$B$1:$U$1591,4,FALSE)))</f>
        <v>4</v>
      </c>
      <c r="H858" s="52" t="str">
        <f>IF(ISBLANK(VLOOKUP(TRIM(B858),ALL!$B$1:$U$1591,5,FALSE)),"",IF(ISERROR(VLOOKUP(TRIM(B858),ALL!$B$1:$U$1591,5,FALSE))," ",VLOOKUP(TRIM(B858),ALL!$B$1:$U$1591,5,FALSE)))</f>
        <v/>
      </c>
      <c r="I858" s="52">
        <f>IF(ISBLANK(VLOOKUP(TRIM(B858),ALL!$B$1:$U$1591,6,FALSE)),"",IF(ISERROR(VLOOKUP(TRIM(B858),ALL!$B$1:$U$1591,6,FALSE))," ", VLOOKUP(TRIM(B858),ALL!$B$1:$U$1591,6,FALSE)))</f>
        <v>5</v>
      </c>
      <c r="J858" s="52" t="str">
        <f>IF(ISBLANK(VLOOKUP(TRIM(B858),ALL!$B$1:$U$1591,7,FALSE)),"",IF(ISERROR(VLOOKUP(TRIM(B858),ALL!$B$1:$U$1591,7,FALSE))," ",VLOOKUP(TRIM(B858),ALL!$B$1:$U$1591,7,FALSE)))</f>
        <v/>
      </c>
      <c r="K858" s="52" t="str">
        <f>IF(ISBLANK(VLOOKUP(TRIM(B858),ALL!$B$1:$U$1591,8,FALSE)),"",IF(ISERROR(VLOOKUP(TRIM(B858),ALL!$B$1:$U$1591,8,FALSE))," ",VLOOKUP(TRIM(B858),ALL!$B$1:$U$1591,8,FALSE)))</f>
        <v/>
      </c>
      <c r="L858" s="52" t="str">
        <f>IF(ISBLANK(VLOOKUP(TRIM(B858),ALL!$B$1:$U$1591,9,FALSE)),"",IF(ISERROR(VLOOKUP(TRIM(B858),ALL!$B$1:$U$1591,9,FALSE))," ",VLOOKUP(TRIM(B858),ALL!$B$1:$U$1591,9,FALSE)))</f>
        <v/>
      </c>
      <c r="M858" s="52" t="str">
        <f>IF(ISBLANK(VLOOKUP(TRIM(B858),ALL!$B$1:$U$1591,10,FALSE)),"",IF(ISERROR(VLOOKUP(TRIM(B858),ALL!$B$1:$U$1591,10,FALSE))," ",VLOOKUP(TRIM(B858),ALL!$B$1:$U$1591,10,FALSE)))</f>
        <v/>
      </c>
      <c r="N858"/>
      <c r="O858"/>
      <c r="P858"/>
      <c r="Q858"/>
      <c r="R858"/>
      <c r="S858"/>
      <c r="AA858"/>
      <c r="AB858"/>
    </row>
    <row r="859" spans="1:28">
      <c r="A859" s="52" t="str">
        <f>IF(ISERROR(VLOOKUP(TRIM(B859),ALL!$B$1:$T$1591,3,FALSE)),"(unc)",VLOOKUP(TRIM(B859),ALL!$B$1:$T$1591,3,FALSE))</f>
        <v>LDT $</v>
      </c>
      <c r="B859" s="215" t="s">
        <v>4563</v>
      </c>
      <c r="C859" s="11" t="s">
        <v>1815</v>
      </c>
      <c r="D859" s="85">
        <f>VLOOKUP(TRIM(B859),BirthdateDraft!$B$1:$O$5859,2,FALSE)</f>
        <v>33069</v>
      </c>
      <c r="E859" s="86" t="str">
        <f>VLOOKUP(TRIM(B859),BirthdateDraft!$B$1:$O$9859,3,FALSE)</f>
        <v>14/FA</v>
      </c>
      <c r="F859" s="52" t="str">
        <f>IF(ISERROR(VLOOKUP(TRIM(B859),ALL!$B$1:$T$1591,2,FALSE)),"",IF(ISERROR(VLOOKUP(TRIM(B859),ALL!$B$1:$T$1591,2,FALSE))," ",VLOOKUP(TRIM(B859),ALL!$B$1:$T$1591,2,FALSE)))</f>
        <v>INA</v>
      </c>
      <c r="G859" s="52" t="str">
        <f>IF(ISBLANK(VLOOKUP(TRIM(B859),ALL!$B$1:$U$1591,4,FALSE)),"",IF(ISERROR(VLOOKUP(TRIM(B859),ALL!$B$1:$U$1591,4,FALSE))," ",VLOOKUP(TRIM(B859),ALL!$B$1:$U$1591,4,FALSE)))</f>
        <v>4</v>
      </c>
      <c r="H859" s="52" t="str">
        <f>IF(ISBLANK(VLOOKUP(TRIM(B859),ALL!$B$1:$U$1591,5,FALSE)),"",IF(ISERROR(VLOOKUP(TRIM(B859),ALL!$B$1:$U$1591,5,FALSE))," ",VLOOKUP(TRIM(B859),ALL!$B$1:$U$1591,5,FALSE)))</f>
        <v/>
      </c>
      <c r="I859" s="52">
        <f>IF(ISBLANK(VLOOKUP(TRIM(B859),ALL!$B$1:$U$1591,6,FALSE)),"",IF(ISERROR(VLOOKUP(TRIM(B859),ALL!$B$1:$U$1591,6,FALSE))," ", VLOOKUP(TRIM(B859),ALL!$B$1:$U$1591,6,FALSE)))</f>
        <v>5</v>
      </c>
      <c r="J859" s="52" t="str">
        <f>IF(ISBLANK(VLOOKUP(TRIM(B859),ALL!$B$1:$U$1591,7,FALSE)),"",IF(ISERROR(VLOOKUP(TRIM(B859),ALL!$B$1:$U$1591,7,FALSE))," ",VLOOKUP(TRIM(B859),ALL!$B$1:$U$1591,7,FALSE)))</f>
        <v/>
      </c>
      <c r="K859" s="52" t="str">
        <f>IF(ISBLANK(VLOOKUP(TRIM(B859),ALL!$B$1:$U$1591,8,FALSE)),"",IF(ISERROR(VLOOKUP(TRIM(B859),ALL!$B$1:$U$1591,8,FALSE))," ",VLOOKUP(TRIM(B859),ALL!$B$1:$U$1591,8,FALSE)))</f>
        <v/>
      </c>
      <c r="L859" s="52" t="str">
        <f>IF(ISBLANK(VLOOKUP(TRIM(B859),ALL!$B$1:$U$1591,9,FALSE)),"",IF(ISERROR(VLOOKUP(TRIM(B859),ALL!$B$1:$U$1591,9,FALSE))," ",VLOOKUP(TRIM(B859),ALL!$B$1:$U$1591,9,FALSE)))</f>
        <v/>
      </c>
      <c r="M859" s="52" t="str">
        <f>IF(ISBLANK(VLOOKUP(TRIM(B859),ALL!$B$1:$U$1591,10,FALSE)),"",IF(ISERROR(VLOOKUP(TRIM(B859),ALL!$B$1:$U$1591,10,FALSE))," ",VLOOKUP(TRIM(B859),ALL!$B$1:$U$1591,10,FALSE)))</f>
        <v/>
      </c>
      <c r="N859"/>
      <c r="O859"/>
      <c r="P859"/>
      <c r="Q859"/>
      <c r="R859"/>
      <c r="S859"/>
      <c r="AA859"/>
      <c r="AB859"/>
    </row>
    <row r="860" spans="1:28">
      <c r="A860" s="52" t="str">
        <f>IF(ISERROR(VLOOKUP(TRIM(B860),ALL!$B$1:$T$1591,3,FALSE)),"(unc)",VLOOKUP(TRIM(B860),ALL!$B$1:$T$1591,3,FALSE))</f>
        <v>NDT $</v>
      </c>
      <c r="B860" s="215" t="s">
        <v>112</v>
      </c>
      <c r="C860" s="11" t="s">
        <v>1815</v>
      </c>
      <c r="D860" s="85">
        <f>VLOOKUP(TRIM(B860),BirthdateDraft!$B$1:$O$5859,2,FALSE)</f>
        <v>33103</v>
      </c>
      <c r="E860" s="86" t="str">
        <f>VLOOKUP(TRIM(B860),BirthdateDraft!$B$1:$O$9859,3,FALSE)</f>
        <v>12/1 (11)</v>
      </c>
      <c r="F860" s="52" t="str">
        <f>IF(ISERROR(VLOOKUP(TRIM(B860),ALL!$B$1:$T$1591,2,FALSE)),"",IF(ISERROR(VLOOKUP(TRIM(B860),ALL!$B$1:$T$1591,2,FALSE))," ",VLOOKUP(TRIM(B860),ALL!$B$1:$T$1591,2,FALSE)))</f>
        <v>CAN</v>
      </c>
      <c r="G860" s="52" t="str">
        <f>IF(ISBLANK(VLOOKUP(TRIM(B860),ALL!$B$1:$U$1591,4,FALSE)),"",IF(ISERROR(VLOOKUP(TRIM(B860),ALL!$B$1:$U$1591,4,FALSE))," ",VLOOKUP(TRIM(B860),ALL!$B$1:$U$1591,4,FALSE)))</f>
        <v>4</v>
      </c>
      <c r="H860" s="52" t="str">
        <f>IF(ISBLANK(VLOOKUP(TRIM(B860),ALL!$B$1:$U$1591,5,FALSE)),"",IF(ISERROR(VLOOKUP(TRIM(B860),ALL!$B$1:$U$1591,5,FALSE))," ",VLOOKUP(TRIM(B860),ALL!$B$1:$U$1591,5,FALSE)))</f>
        <v/>
      </c>
      <c r="I860" s="52">
        <f>IF(ISBLANK(VLOOKUP(TRIM(B860),ALL!$B$1:$U$1591,6,FALSE)),"",IF(ISERROR(VLOOKUP(TRIM(B860),ALL!$B$1:$U$1591,6,FALSE))," ", VLOOKUP(TRIM(B860),ALL!$B$1:$U$1591,6,FALSE)))</f>
        <v>3</v>
      </c>
      <c r="J860" s="52" t="str">
        <f>IF(ISBLANK(VLOOKUP(TRIM(B860),ALL!$B$1:$U$1591,7,FALSE)),"",IF(ISERROR(VLOOKUP(TRIM(B860),ALL!$B$1:$U$1591,7,FALSE))," ",VLOOKUP(TRIM(B860),ALL!$B$1:$U$1591,7,FALSE)))</f>
        <v/>
      </c>
      <c r="K860" s="52" t="str">
        <f>IF(ISBLANK(VLOOKUP(TRIM(B860),ALL!$B$1:$U$1591,8,FALSE)),"",IF(ISERROR(VLOOKUP(TRIM(B860),ALL!$B$1:$U$1591,8,FALSE))," ",VLOOKUP(TRIM(B860),ALL!$B$1:$U$1591,8,FALSE)))</f>
        <v/>
      </c>
      <c r="L860" s="52" t="str">
        <f>IF(ISBLANK(VLOOKUP(TRIM(B860),ALL!$B$1:$U$1591,9,FALSE)),"",IF(ISERROR(VLOOKUP(TRIM(B860),ALL!$B$1:$U$1591,9,FALSE))," ",VLOOKUP(TRIM(B860),ALL!$B$1:$U$1591,9,FALSE)))</f>
        <v/>
      </c>
      <c r="M860" s="52" t="str">
        <f>IF(ISBLANK(VLOOKUP(TRIM(B860),ALL!$B$1:$U$1591,10,FALSE)),"",IF(ISERROR(VLOOKUP(TRIM(B860),ALL!$B$1:$U$1591,10,FALSE))," ",VLOOKUP(TRIM(B860),ALL!$B$1:$U$1591,10,FALSE)))</f>
        <v/>
      </c>
      <c r="N860"/>
      <c r="O860"/>
      <c r="P860"/>
      <c r="Q860"/>
      <c r="R860"/>
      <c r="S860"/>
      <c r="AA860"/>
      <c r="AB860"/>
    </row>
    <row r="861" spans="1:28">
      <c r="A861" s="52" t="str">
        <f>IF(ISERROR(VLOOKUP(TRIM(B861),ALL!$B$1:$T$1591,3,FALSE)),"(unc)",VLOOKUP(TRIM(B861),ALL!$B$1:$T$1591,3,FALSE))</f>
        <v>End $ DT $</v>
      </c>
      <c r="B861" s="215" t="s">
        <v>4151</v>
      </c>
      <c r="C861" s="11" t="s">
        <v>1815</v>
      </c>
      <c r="D861" s="85">
        <f>VLOOKUP(TRIM(B861),BirthdateDraft!$B$1:$O$5859,2,FALSE)</f>
        <v>32545</v>
      </c>
      <c r="E861" s="86" t="str">
        <f>VLOOKUP(TRIM(B861),BirthdateDraft!$B$1:$O$9859,3,FALSE)</f>
        <v>13/FA</v>
      </c>
      <c r="F861" s="52" t="str">
        <f>IF(ISERROR(VLOOKUP(TRIM(B861),ALL!$B$1:$T$1591,2,FALSE)),"",IF(ISERROR(VLOOKUP(TRIM(B861),ALL!$B$1:$T$1591,2,FALSE))," ",VLOOKUP(TRIM(B861),ALL!$B$1:$T$1591,2,FALSE)))</f>
        <v>LAA</v>
      </c>
      <c r="G861" s="52" t="str">
        <f>IF(ISBLANK(VLOOKUP(TRIM(B861),ALL!$B$1:$U$1591,4,FALSE)),"",IF(ISERROR(VLOOKUP(TRIM(B861),ALL!$B$1:$U$1591,4,FALSE))," ",VLOOKUP(TRIM(B861),ALL!$B$1:$U$1591,4,FALSE)))</f>
        <v>4</v>
      </c>
      <c r="H861" s="52" t="str">
        <f>IF(ISBLANK(VLOOKUP(TRIM(B861),ALL!$B$1:$U$1591,5,FALSE)),"",IF(ISERROR(VLOOKUP(TRIM(B861),ALL!$B$1:$U$1591,5,FALSE))," ",VLOOKUP(TRIM(B861),ALL!$B$1:$U$1591,5,FALSE)))</f>
        <v>4</v>
      </c>
      <c r="I861" s="52">
        <f>IF(ISBLANK(VLOOKUP(TRIM(B861),ALL!$B$1:$U$1591,6,FALSE)),"",IF(ISERROR(VLOOKUP(TRIM(B861),ALL!$B$1:$U$1591,6,FALSE))," ", VLOOKUP(TRIM(B861),ALL!$B$1:$U$1591,6,FALSE)))</f>
        <v>0</v>
      </c>
      <c r="J861" s="52" t="str">
        <f>IF(ISBLANK(VLOOKUP(TRIM(B861),ALL!$B$1:$U$1591,7,FALSE)),"",IF(ISERROR(VLOOKUP(TRIM(B861),ALL!$B$1:$U$1591,7,FALSE))," ",VLOOKUP(TRIM(B861),ALL!$B$1:$U$1591,7,FALSE)))</f>
        <v/>
      </c>
      <c r="K861" s="52" t="str">
        <f>IF(ISBLANK(VLOOKUP(TRIM(B861),ALL!$B$1:$U$1591,8,FALSE)),"",IF(ISERROR(VLOOKUP(TRIM(B861),ALL!$B$1:$U$1591,8,FALSE))," ",VLOOKUP(TRIM(B861),ALL!$B$1:$U$1591,8,FALSE)))</f>
        <v/>
      </c>
      <c r="L861" s="52" t="str">
        <f>IF(ISBLANK(VLOOKUP(TRIM(B861),ALL!$B$1:$U$1591,9,FALSE)),"",IF(ISERROR(VLOOKUP(TRIM(B861),ALL!$B$1:$U$1591,9,FALSE))," ",VLOOKUP(TRIM(B861),ALL!$B$1:$U$1591,9,FALSE)))</f>
        <v/>
      </c>
      <c r="M861" s="52" t="str">
        <f>IF(ISBLANK(VLOOKUP(TRIM(B861),ALL!$B$1:$U$1591,10,FALSE)),"",IF(ISERROR(VLOOKUP(TRIM(B861),ALL!$B$1:$U$1591,10,FALSE))," ",VLOOKUP(TRIM(B861),ALL!$B$1:$U$1591,10,FALSE)))</f>
        <v/>
      </c>
      <c r="N861"/>
      <c r="O861"/>
      <c r="P861"/>
      <c r="Q861"/>
      <c r="R861"/>
      <c r="S861"/>
      <c r="AA861"/>
      <c r="AB861"/>
    </row>
    <row r="862" spans="1:28">
      <c r="A862" s="52"/>
      <c r="B862" s="215"/>
      <c r="C862" s="11"/>
      <c r="D862" s="85"/>
      <c r="E862" s="86"/>
      <c r="F862" s="52"/>
      <c r="G862" s="52"/>
      <c r="H862" s="52"/>
      <c r="I862" s="52"/>
      <c r="J862" s="52"/>
      <c r="K862" s="52"/>
      <c r="L862" s="52"/>
      <c r="M862" s="52"/>
      <c r="N862"/>
      <c r="O862"/>
      <c r="P862"/>
      <c r="Q862"/>
      <c r="R862"/>
      <c r="S862"/>
      <c r="AA862"/>
      <c r="AB862"/>
    </row>
    <row r="863" spans="1:28">
      <c r="A863" s="52" t="str">
        <f>IF(ISERROR(VLOOKUP(TRIM(B863),ALL!$B$1:$T$1591,3,FALSE)),"(unc)",VLOOKUP(TRIM(B863),ALL!$B$1:$T$1591,3,FALSE))</f>
        <v>MLB</v>
      </c>
      <c r="B863" s="215" t="s">
        <v>5116</v>
      </c>
      <c r="C863" s="11" t="s">
        <v>1815</v>
      </c>
      <c r="D863" s="85">
        <f>VLOOKUP(TRIM(B863),BirthdateDraft!$B$1:$O$5859,2,FALSE)</f>
        <v>33663</v>
      </c>
      <c r="E863" s="86" t="str">
        <f>VLOOKUP(TRIM(B863),BirthdateDraft!$B$1:$O$9859,3,FALSE)</f>
        <v>15/2</v>
      </c>
      <c r="F863" s="52" t="str">
        <f>IF(ISERROR(VLOOKUP(TRIM(B863),ALL!$B$1:$T$1591,2,FALSE)),"",IF(ISERROR(VLOOKUP(TRIM(B863),ALL!$B$1:$T$1591,2,FALSE))," ",VLOOKUP(TRIM(B863),ALL!$B$1:$T$1591,2,FALSE)))</f>
        <v>MIN</v>
      </c>
      <c r="G863" s="52" t="str">
        <f>IF(ISBLANK(VLOOKUP(TRIM(B863),ALL!$B$1:$U$1591,4,FALSE)),"",IF(ISERROR(VLOOKUP(TRIM(B863),ALL!$B$1:$U$1591,4,FALSE))," ",VLOOKUP(TRIM(B863),ALL!$B$1:$U$1591,4,FALSE)))</f>
        <v>6-6</v>
      </c>
      <c r="H863" s="52" t="str">
        <f>IF(ISBLANK(VLOOKUP(TRIM(B863),ALL!$B$1:$U$1591,5,FALSE)),"",IF(ISERROR(VLOOKUP(TRIM(B863),ALL!$B$1:$U$1591,5,FALSE))," ",VLOOKUP(TRIM(B863),ALL!$B$1:$U$1591,5,FALSE)))</f>
        <v/>
      </c>
      <c r="I863" s="52">
        <f>IF(ISBLANK(VLOOKUP(TRIM(B863),ALL!$B$1:$U$1591,6,FALSE)),"",IF(ISERROR(VLOOKUP(TRIM(B863),ALL!$B$1:$U$1591,6,FALSE))," ", VLOOKUP(TRIM(B863),ALL!$B$1:$U$1591,6,FALSE)))</f>
        <v>2</v>
      </c>
      <c r="J863" s="52" t="str">
        <f>IF(ISBLANK(VLOOKUP(TRIM(B863),ALL!$B$1:$U$1591,7,FALSE)),"",IF(ISERROR(VLOOKUP(TRIM(B863),ALL!$B$1:$U$1591,7,FALSE))," ",VLOOKUP(TRIM(B863),ALL!$B$1:$U$1591,7,FALSE)))</f>
        <v/>
      </c>
      <c r="K863" s="52" t="str">
        <f>IF(ISBLANK(VLOOKUP(TRIM(B863),ALL!$B$1:$U$1591,8,FALSE)),"",IF(ISERROR(VLOOKUP(TRIM(B863),ALL!$B$1:$U$1591,8,FALSE))," ",VLOOKUP(TRIM(B863),ALL!$B$1:$U$1591,8,FALSE)))</f>
        <v/>
      </c>
      <c r="L863" s="52" t="str">
        <f>IF(ISBLANK(VLOOKUP(TRIM(B863),ALL!$B$1:$U$1591,9,FALSE)),"",IF(ISERROR(VLOOKUP(TRIM(B863),ALL!$B$1:$U$1591,9,FALSE))," ",VLOOKUP(TRIM(B863),ALL!$B$1:$U$1591,9,FALSE)))</f>
        <v/>
      </c>
      <c r="M863" s="52" t="str">
        <f>IF(ISBLANK(VLOOKUP(TRIM(B863),ALL!$B$1:$U$1591,10,FALSE)),"",IF(ISERROR(VLOOKUP(TRIM(B863),ALL!$B$1:$U$1591,10,FALSE))," ",VLOOKUP(TRIM(B863),ALL!$B$1:$U$1591,10,FALSE)))</f>
        <v/>
      </c>
      <c r="N863"/>
      <c r="O863"/>
      <c r="P863"/>
      <c r="Q863"/>
      <c r="R863"/>
      <c r="S863"/>
      <c r="AA863"/>
      <c r="AB863"/>
    </row>
    <row r="864" spans="1:28">
      <c r="A864" s="52" t="str">
        <f>IF(ISERROR(VLOOKUP(TRIM(B864),ALL!$B$1:$T$1591,3,FALSE)),"(unc)",VLOOKUP(TRIM(B864),ALL!$B$1:$T$1591,3,FALSE))</f>
        <v>ROLB</v>
      </c>
      <c r="B864" s="215" t="s">
        <v>4459</v>
      </c>
      <c r="C864" s="11" t="s">
        <v>1815</v>
      </c>
      <c r="D864" s="85">
        <f>VLOOKUP(TRIM(B864),BirthdateDraft!$B$1:$O$5859,2,FALSE)</f>
        <v>33291</v>
      </c>
      <c r="E864" s="86" t="str">
        <f>VLOOKUP(TRIM(B864),BirthdateDraft!$B$1:$O$9859,3,FALSE)</f>
        <v>14/1 (5)</v>
      </c>
      <c r="F864" s="52" t="str">
        <f>IF(ISERROR(VLOOKUP(TRIM(B864),ALL!$B$1:$T$1591,2,FALSE)),"",IF(ISERROR(VLOOKUP(TRIM(B864),ALL!$B$1:$T$1591,2,FALSE))," ",VLOOKUP(TRIM(B864),ALL!$B$1:$T$1591,2,FALSE)))</f>
        <v>CHN</v>
      </c>
      <c r="G864" s="52" t="str">
        <f>IF(ISBLANK(VLOOKUP(TRIM(B864),ALL!$B$1:$U$1591,4,FALSE)),"",IF(ISERROR(VLOOKUP(TRIM(B864),ALL!$B$1:$U$1591,4,FALSE))," ",VLOOKUP(TRIM(B864),ALL!$B$1:$U$1591,4,FALSE)))</f>
        <v>4-6</v>
      </c>
      <c r="H864" s="52" t="str">
        <f>IF(ISBLANK(VLOOKUP(TRIM(B864),ALL!$B$1:$U$1591,5,FALSE)),"",IF(ISERROR(VLOOKUP(TRIM(B864),ALL!$B$1:$U$1591,5,FALSE))," ",VLOOKUP(TRIM(B864),ALL!$B$1:$U$1591,5,FALSE)))</f>
        <v/>
      </c>
      <c r="I864" s="52">
        <f>IF(ISBLANK(VLOOKUP(TRIM(B864),ALL!$B$1:$U$1591,6,FALSE)),"",IF(ISERROR(VLOOKUP(TRIM(B864),ALL!$B$1:$U$1591,6,FALSE))," ", VLOOKUP(TRIM(B864),ALL!$B$1:$U$1591,6,FALSE)))</f>
        <v>12</v>
      </c>
      <c r="J864" s="52">
        <f>IF(ISBLANK(VLOOKUP(TRIM(B864),ALL!$B$1:$U$1591,7,FALSE)),"",IF(ISERROR(VLOOKUP(TRIM(B864),ALL!$B$1:$U$1591,7,FALSE))," ",VLOOKUP(TRIM(B864),ALL!$B$1:$U$1591,7,FALSE)))</f>
        <v>1</v>
      </c>
      <c r="K864" s="52" t="str">
        <f>IF(ISBLANK(VLOOKUP(TRIM(B864),ALL!$B$1:$U$1591,8,FALSE)),"",IF(ISERROR(VLOOKUP(TRIM(B864),ALL!$B$1:$U$1591,8,FALSE))," ",VLOOKUP(TRIM(B864),ALL!$B$1:$U$1591,8,FALSE)))</f>
        <v/>
      </c>
      <c r="L864" s="52" t="str">
        <f>IF(ISBLANK(VLOOKUP(TRIM(B864),ALL!$B$1:$U$1591,9,FALSE)),"",IF(ISERROR(VLOOKUP(TRIM(B864),ALL!$B$1:$U$1591,9,FALSE))," ",VLOOKUP(TRIM(B864),ALL!$B$1:$U$1591,9,FALSE)))</f>
        <v/>
      </c>
      <c r="M864" s="52" t="str">
        <f>IF(ISBLANK(VLOOKUP(TRIM(B864),ALL!$B$1:$U$1591,10,FALSE)),"",IF(ISERROR(VLOOKUP(TRIM(B864),ALL!$B$1:$U$1591,10,FALSE))," ",VLOOKUP(TRIM(B864),ALL!$B$1:$U$1591,10,FALSE)))</f>
        <v/>
      </c>
      <c r="N864"/>
      <c r="O864"/>
      <c r="P864"/>
      <c r="Q864"/>
      <c r="R864"/>
      <c r="S864"/>
      <c r="AA864"/>
      <c r="AB864"/>
    </row>
    <row r="865" spans="1:28">
      <c r="A865" s="52" t="str">
        <f>IF(ISERROR(VLOOKUP(TRIM(B865),ALL!$B$1:$T$1591,3,FALSE)),"(unc)",VLOOKUP(TRIM(B865),ALL!$B$1:$T$1591,3,FALSE))</f>
        <v>ILB</v>
      </c>
      <c r="B865" s="215" t="s">
        <v>464</v>
      </c>
      <c r="C865" s="11" t="s">
        <v>1815</v>
      </c>
      <c r="D865" s="85">
        <f>VLOOKUP(TRIM(B865),BirthdateDraft!$B$1:$O$5859,2,FALSE)</f>
        <v>32876</v>
      </c>
      <c r="E865" s="86" t="str">
        <f>VLOOKUP(TRIM(B865),BirthdateDraft!$B$1:$O$9859,3,FALSE)</f>
        <v>12/FA</v>
      </c>
      <c r="F865" s="52" t="str">
        <f>IF(ISERROR(VLOOKUP(TRIM(B865),ALL!$B$1:$T$1591,2,FALSE)),"",IF(ISERROR(VLOOKUP(TRIM(B865),ALL!$B$1:$T$1591,2,FALSE))," ",VLOOKUP(TRIM(B865),ALL!$B$1:$T$1591,2,FALSE)))</f>
        <v>BAA</v>
      </c>
      <c r="G865" s="52" t="str">
        <f>IF(ISBLANK(VLOOKUP(TRIM(B865),ALL!$B$1:$U$1591,4,FALSE)),"",IF(ISERROR(VLOOKUP(TRIM(B865),ALL!$B$1:$U$1591,4,FALSE))," ",VLOOKUP(TRIM(B865),ALL!$B$1:$U$1591,4,FALSE)))</f>
        <v>0-4</v>
      </c>
      <c r="H865" s="52" t="str">
        <f>IF(ISBLANK(VLOOKUP(TRIM(B865),ALL!$B$1:$U$1591,5,FALSE)),"",IF(ISERROR(VLOOKUP(TRIM(B865),ALL!$B$1:$U$1591,5,FALSE))," ",VLOOKUP(TRIM(B865),ALL!$B$1:$U$1591,5,FALSE)))</f>
        <v/>
      </c>
      <c r="I865" s="52">
        <f>IF(ISBLANK(VLOOKUP(TRIM(B865),ALL!$B$1:$U$1591,6,FALSE)),"",IF(ISERROR(VLOOKUP(TRIM(B865),ALL!$B$1:$U$1591,6,FALSE))," ", VLOOKUP(TRIM(B865),ALL!$B$1:$U$1591,6,FALSE)))</f>
        <v>5</v>
      </c>
      <c r="J865" s="52" t="str">
        <f>IF(ISBLANK(VLOOKUP(TRIM(B865),ALL!$B$1:$U$1591,7,FALSE)),"",IF(ISERROR(VLOOKUP(TRIM(B865),ALL!$B$1:$U$1591,7,FALSE))," ",VLOOKUP(TRIM(B865),ALL!$B$1:$U$1591,7,FALSE)))</f>
        <v/>
      </c>
      <c r="K865" s="52" t="str">
        <f>IF(ISBLANK(VLOOKUP(TRIM(B865),ALL!$B$1:$U$1591,8,FALSE)),"",IF(ISERROR(VLOOKUP(TRIM(B865),ALL!$B$1:$U$1591,8,FALSE))," ",VLOOKUP(TRIM(B865),ALL!$B$1:$U$1591,8,FALSE)))</f>
        <v/>
      </c>
      <c r="L865" s="52" t="str">
        <f>IF(ISBLANK(VLOOKUP(TRIM(B865),ALL!$B$1:$U$1591,9,FALSE)),"",IF(ISERROR(VLOOKUP(TRIM(B865),ALL!$B$1:$U$1591,9,FALSE))," ",VLOOKUP(TRIM(B865),ALL!$B$1:$U$1591,9,FALSE)))</f>
        <v/>
      </c>
      <c r="M865" s="52" t="str">
        <f>IF(ISBLANK(VLOOKUP(TRIM(B865),ALL!$B$1:$U$1591,10,FALSE)),"",IF(ISERROR(VLOOKUP(TRIM(B865),ALL!$B$1:$U$1591,10,FALSE))," ",VLOOKUP(TRIM(B865),ALL!$B$1:$U$1591,10,FALSE)))</f>
        <v/>
      </c>
      <c r="N865"/>
      <c r="O865"/>
      <c r="P865"/>
      <c r="Q865"/>
      <c r="R865"/>
      <c r="S865"/>
      <c r="AA865"/>
      <c r="AB865"/>
    </row>
    <row r="866" spans="1:28">
      <c r="A866" s="52" t="str">
        <f>IF(ISERROR(VLOOKUP(TRIM(B866),ALL!$B$1:$T$1591,3,FALSE)),"(unc)",VLOOKUP(TRIM(B866),ALL!$B$1:$T$1591,3,FALSE))</f>
        <v>OLB</v>
      </c>
      <c r="B866" s="408" t="s">
        <v>7502</v>
      </c>
      <c r="C866" s="11" t="s">
        <v>1815</v>
      </c>
      <c r="D866" s="85">
        <f>VLOOKUP(TRIM(B866),BirthdateDraft!$B$1:$O$5859,2,FALSE)</f>
        <v>35282</v>
      </c>
      <c r="E866" s="86" t="str">
        <f>VLOOKUP(TRIM(B866),BirthdateDraft!$B$1:$O$9859,3,FALSE)</f>
        <v>19/FA</v>
      </c>
      <c r="F866" s="52" t="str">
        <f>IF(ISERROR(VLOOKUP(TRIM(B866),ALL!$B$1:$T$1591,2,FALSE)),"",IF(ISERROR(VLOOKUP(TRIM(B866),ALL!$B$1:$T$1591,2,FALSE))," ",VLOOKUP(TRIM(B866),ALL!$B$1:$T$1591,2,FALSE)))</f>
        <v>DNA</v>
      </c>
      <c r="G866" s="52" t="str">
        <f>IF(ISBLANK(VLOOKUP(TRIM(B866),ALL!$B$1:$U$1591,4,FALSE)),"",IF(ISERROR(VLOOKUP(TRIM(B866),ALL!$B$1:$U$1591,4,FALSE))," ",VLOOKUP(TRIM(B866),ALL!$B$1:$U$1591,4,FALSE)))</f>
        <v>0-4</v>
      </c>
      <c r="H866" s="52" t="str">
        <f>IF(ISBLANK(VLOOKUP(TRIM(B866),ALL!$B$1:$U$1591,5,FALSE)),"",IF(ISERROR(VLOOKUP(TRIM(B866),ALL!$B$1:$U$1591,5,FALSE))," ",VLOOKUP(TRIM(B866),ALL!$B$1:$U$1591,5,FALSE)))</f>
        <v/>
      </c>
      <c r="I866" s="52">
        <f>IF(ISBLANK(VLOOKUP(TRIM(B866),ALL!$B$1:$U$1591,6,FALSE)),"",IF(ISERROR(VLOOKUP(TRIM(B866),ALL!$B$1:$U$1591,6,FALSE))," ", VLOOKUP(TRIM(B866),ALL!$B$1:$U$1591,6,FALSE)))</f>
        <v>5</v>
      </c>
      <c r="J866" s="52"/>
      <c r="K866" s="52"/>
      <c r="L866" s="52"/>
      <c r="M866" s="52"/>
      <c r="N866"/>
      <c r="O866"/>
      <c r="P866"/>
      <c r="Q866"/>
      <c r="R866"/>
      <c r="S866"/>
      <c r="AA866"/>
      <c r="AB866"/>
    </row>
    <row r="867" spans="1:28">
      <c r="A867" s="52" t="s">
        <v>2458</v>
      </c>
      <c r="B867" s="215" t="s">
        <v>6795</v>
      </c>
      <c r="C867" s="11" t="s">
        <v>1815</v>
      </c>
      <c r="D867" s="85">
        <f>VLOOKUP(TRIM(B867),BirthdateDraft!$B$1:$O$5859,2,FALSE)</f>
        <v>34599</v>
      </c>
      <c r="E867" s="86" t="str">
        <f>VLOOKUP(TRIM(B867),BirthdateDraft!$B$1:$O$9859,3,FALSE)</f>
        <v>17/3</v>
      </c>
      <c r="F867" s="52" t="str">
        <f>IF(ISERROR(VLOOKUP(TRIM(B867),ALL!$B$1:$T$1591,2,FALSE)),"",IF(ISERROR(VLOOKUP(TRIM(B867),ALL!$B$1:$T$1591,2,FALSE))," ",VLOOKUP(TRIM(B867),ALL!$B$1:$T$1591,2,FALSE)))</f>
        <v>NON</v>
      </c>
      <c r="G867" s="52" t="str">
        <f>IF(ISBLANK(VLOOKUP(TRIM(B867),ALL!$B$1:$U$1591,4,FALSE)),"",IF(ISERROR(VLOOKUP(TRIM(B867),ALL!$B$1:$U$1591,4,FALSE))," ",VLOOKUP(TRIM(B867),ALL!$B$1:$U$1591,4,FALSE)))</f>
        <v>0-0</v>
      </c>
      <c r="H867" s="52" t="str">
        <f>IF(ISBLANK(VLOOKUP(TRIM(B867),ALL!$B$1:$U$1591,5,FALSE)),"",IF(ISERROR(VLOOKUP(TRIM(B867),ALL!$B$1:$U$1591,5,FALSE))," ",VLOOKUP(TRIM(B867),ALL!$B$1:$U$1591,5,FALSE)))</f>
        <v/>
      </c>
      <c r="I867" s="52">
        <f>IF(ISBLANK(VLOOKUP(TRIM(B867),ALL!$B$1:$U$1591,6,FALSE)),"",IF(ISERROR(VLOOKUP(TRIM(B867),ALL!$B$1:$U$1591,6,FALSE))," ", VLOOKUP(TRIM(B867),ALL!$B$1:$U$1591,6,FALSE)))</f>
        <v>3</v>
      </c>
      <c r="J867" s="52" t="str">
        <f>IF(ISBLANK(VLOOKUP(TRIM(B867),ALL!$B$1:$U$1591,7,FALSE)),"",IF(ISERROR(VLOOKUP(TRIM(B867),ALL!$B$1:$U$1591,7,FALSE))," ",VLOOKUP(TRIM(B867),ALL!$B$1:$U$1591,7,FALSE)))</f>
        <v/>
      </c>
      <c r="K867" s="52"/>
      <c r="L867" s="52" t="str">
        <f>IF(ISBLANK(VLOOKUP(TRIM(B867),ALL!$B$1:$U$1591,9,FALSE)),"",IF(ISERROR(VLOOKUP(TRIM(B867),ALL!$B$1:$U$1591,9,FALSE))," ",VLOOKUP(TRIM(B867),ALL!$B$1:$U$1591,9,FALSE)))</f>
        <v/>
      </c>
      <c r="M867" s="52" t="str">
        <f>IF(ISBLANK(VLOOKUP(TRIM(B867),ALL!$B$1:$U$1591,10,FALSE)),"",IF(ISERROR(VLOOKUP(TRIM(B867),ALL!$B$1:$U$1591,10,FALSE))," ",VLOOKUP(TRIM(B867),ALL!$B$1:$U$1591,10,FALSE)))</f>
        <v/>
      </c>
      <c r="N867"/>
      <c r="O867"/>
      <c r="P867"/>
      <c r="Q867"/>
      <c r="R867"/>
      <c r="S867"/>
      <c r="AA867"/>
      <c r="AB867"/>
    </row>
    <row r="868" spans="1:28">
      <c r="A868" s="52" t="str">
        <f>IF(ISERROR(VLOOKUP(TRIM(B868),ALL!$B$1:$T$1591,3,FALSE)),"(unc)",VLOOKUP(TRIM(B868),ALL!$B$1:$T$1591,3,FALSE))</f>
        <v>ILB</v>
      </c>
      <c r="B868" s="215" t="s">
        <v>6187</v>
      </c>
      <c r="C868" s="11" t="s">
        <v>1815</v>
      </c>
      <c r="D868" s="85">
        <f>VLOOKUP(TRIM(B868),BirthdateDraft!$B$1:$O$5859,2,FALSE)</f>
        <v>34684</v>
      </c>
      <c r="E868" s="86" t="str">
        <f>VLOOKUP(TRIM(B868),BirthdateDraft!$B$1:$O$9859,3,FALSE)</f>
        <v>17/6</v>
      </c>
      <c r="F868" s="52" t="str">
        <f>IF(ISERROR(VLOOKUP(TRIM(B868),ALL!$B$1:$T$1591,2,FALSE)),"",IF(ISERROR(VLOOKUP(TRIM(B868),ALL!$B$1:$T$1591,2,FALSE))," ",VLOOKUP(TRIM(B868),ALL!$B$1:$T$1591,2,FALSE)))</f>
        <v>ARN</v>
      </c>
      <c r="G868" s="52" t="str">
        <f>IF(ISBLANK(VLOOKUP(TRIM(B868),ALL!$B$1:$U$1591,4,FALSE)),"",IF(ISERROR(VLOOKUP(TRIM(B868),ALL!$B$1:$U$1591,4,FALSE))," ",VLOOKUP(TRIM(B868),ALL!$B$1:$U$1591,4,FALSE)))</f>
        <v>0-0</v>
      </c>
      <c r="H868" s="52" t="str">
        <f>IF(ISBLANK(VLOOKUP(TRIM(B868),ALL!$B$1:$U$1591,5,FALSE)),"",IF(ISERROR(VLOOKUP(TRIM(B868),ALL!$B$1:$U$1591,5,FALSE))," ",VLOOKUP(TRIM(B868),ALL!$B$1:$U$1591,5,FALSE)))</f>
        <v/>
      </c>
      <c r="I868" s="52">
        <f>IF(ISBLANK(VLOOKUP(TRIM(B868),ALL!$B$1:$U$1591,6,FALSE)),"",IF(ISERROR(VLOOKUP(TRIM(B868),ALL!$B$1:$U$1591,6,FALSE))," ", VLOOKUP(TRIM(B868),ALL!$B$1:$U$1591,6,FALSE)))</f>
        <v>3</v>
      </c>
      <c r="J868" s="52"/>
      <c r="K868" s="52"/>
      <c r="L868" s="52" t="str">
        <f>IF(ISBLANK(VLOOKUP(TRIM(B868),ALL!$B$1:$U$1591,9,FALSE)),"",IF(ISERROR(VLOOKUP(TRIM(B868),ALL!$B$1:$U$1591,9,FALSE))," ",VLOOKUP(TRIM(B868),ALL!$B$1:$U$1591,9,FALSE)))</f>
        <v/>
      </c>
      <c r="M868" s="52" t="str">
        <f>IF(ISBLANK(VLOOKUP(TRIM(B868),ALL!$B$1:$U$1591,10,FALSE)),"",IF(ISERROR(VLOOKUP(TRIM(B868),ALL!$B$1:$U$1591,10,FALSE))," ",VLOOKUP(TRIM(B868),ALL!$B$1:$U$1591,10,FALSE)))</f>
        <v/>
      </c>
      <c r="N868"/>
      <c r="O868"/>
      <c r="P868"/>
      <c r="Q868"/>
      <c r="R868"/>
      <c r="S868"/>
      <c r="AA868"/>
      <c r="AB868"/>
    </row>
    <row r="869" spans="1:28">
      <c r="A869" s="52" t="str">
        <f>IF(ISERROR(VLOOKUP(TRIM(B869),ALL!$B$1:$T$1591,3,FALSE)),"(unc)",VLOOKUP(TRIM(B869),ALL!$B$1:$T$1591,3,FALSE))</f>
        <v>MLB</v>
      </c>
      <c r="B869" s="408" t="s">
        <v>7482</v>
      </c>
      <c r="C869" s="11" t="s">
        <v>1815</v>
      </c>
      <c r="D869" s="85">
        <f>VLOOKUP(TRIM(B869),BirthdateDraft!$B$1:$O$5859,2,FALSE)</f>
        <v>35206</v>
      </c>
      <c r="E869" s="86" t="str">
        <f>VLOOKUP(TRIM(B869),BirthdateDraft!$B$1:$O$9859,3,FALSE)</f>
        <v>19/3</v>
      </c>
      <c r="F869" s="52" t="str">
        <f>IF(ISERROR(VLOOKUP(TRIM(B869),ALL!$B$1:$T$1591,2,FALSE)),"",IF(ISERROR(VLOOKUP(TRIM(B869),ALL!$B$1:$T$1591,2,FALSE))," ",VLOOKUP(TRIM(B869),ALL!$B$1:$T$1591,2,FALSE)))</f>
        <v>CNA</v>
      </c>
      <c r="G869" s="52" t="str">
        <f>IF(ISBLANK(VLOOKUP(TRIM(B869),ALL!$B$1:$U$1591,4,FALSE)),"",IF(ISERROR(VLOOKUP(TRIM(B869),ALL!$B$1:$U$1591,4,FALSE))," ",VLOOKUP(TRIM(B869),ALL!$B$1:$U$1591,4,FALSE)))</f>
        <v>0-0</v>
      </c>
      <c r="H869" s="52" t="str">
        <f>IF(ISBLANK(VLOOKUP(TRIM(B869),ALL!$B$1:$U$1591,5,FALSE)),"",IF(ISERROR(VLOOKUP(TRIM(B869),ALL!$B$1:$U$1591,5,FALSE))," ",VLOOKUP(TRIM(B869),ALL!$B$1:$U$1591,5,FALSE)))</f>
        <v/>
      </c>
      <c r="I869" s="52">
        <f>IF(ISBLANK(VLOOKUP(TRIM(B869),ALL!$B$1:$U$1591,6,FALSE)),"",IF(ISERROR(VLOOKUP(TRIM(B869),ALL!$B$1:$U$1591,6,FALSE))," ", VLOOKUP(TRIM(B869),ALL!$B$1:$U$1591,6,FALSE)))</f>
        <v>0</v>
      </c>
      <c r="J869" s="52"/>
      <c r="K869" s="52"/>
      <c r="L869" s="52"/>
      <c r="M869" s="52"/>
      <c r="N869"/>
      <c r="O869"/>
      <c r="P869"/>
      <c r="Q869"/>
      <c r="R869"/>
      <c r="S869"/>
      <c r="AA869"/>
      <c r="AB869"/>
    </row>
    <row r="870" spans="1:28" ht="15">
      <c r="A870" s="52" t="str">
        <f>IF(ISERROR(VLOOKUP(TRIM(B870),ALL!$B$1:$T$1591,3,FALSE)),"(unc)",VLOOKUP(TRIM(B870),ALL!$B$1:$T$1591,3,FALSE))</f>
        <v>OLB</v>
      </c>
      <c r="B870" s="440" t="s">
        <v>6705</v>
      </c>
      <c r="C870" s="11" t="s">
        <v>1815</v>
      </c>
      <c r="D870" s="85">
        <f>VLOOKUP(TRIM(B870),BirthdateDraft!$B$1:$O$5859,2,FALSE)</f>
        <v>34319</v>
      </c>
      <c r="E870" s="86" t="str">
        <f>VLOOKUP(TRIM(B870),BirthdateDraft!$B$1:$O$9859,3,FALSE)</f>
        <v>18/4</v>
      </c>
      <c r="F870" s="52" t="str">
        <f>IF(ISERROR(VLOOKUP(TRIM(B870),ALL!$B$1:$T$1591,2,FALSE)),"",IF(ISERROR(VLOOKUP(TRIM(B870),ALL!$B$1:$T$1591,2,FALSE))," ",VLOOKUP(TRIM(B870),ALL!$B$1:$T$1591,2,FALSE)))</f>
        <v>CAN</v>
      </c>
      <c r="G870" s="52" t="str">
        <f>IF(ISBLANK(VLOOKUP(TRIM(B870),ALL!$B$1:$U$1591,4,FALSE)),"",IF(ISERROR(VLOOKUP(TRIM(B870),ALL!$B$1:$U$1591,4,FALSE))," ",VLOOKUP(TRIM(B870),ALL!$B$1:$U$1591,4,FALSE)))</f>
        <v>0-0</v>
      </c>
      <c r="H870" s="52" t="str">
        <f>IF(ISBLANK(VLOOKUP(TRIM(B870),ALL!$B$1:$U$1591,5,FALSE)),"",IF(ISERROR(VLOOKUP(TRIM(B870),ALL!$B$1:$U$1591,5,FALSE))," ",VLOOKUP(TRIM(B870),ALL!$B$1:$U$1591,5,FALSE)))</f>
        <v/>
      </c>
      <c r="I870" s="52">
        <f>IF(ISBLANK(VLOOKUP(TRIM(B870),ALL!$B$1:$U$1591,6,FALSE)),"",IF(ISERROR(VLOOKUP(TRIM(B870),ALL!$B$1:$U$1591,6,FALSE))," ", VLOOKUP(TRIM(B870),ALL!$B$1:$U$1591,6,FALSE)))</f>
        <v>6</v>
      </c>
      <c r="J870" s="52"/>
      <c r="K870" s="52"/>
      <c r="L870" s="52"/>
      <c r="M870" s="52"/>
      <c r="N870"/>
      <c r="O870"/>
      <c r="P870"/>
      <c r="Q870"/>
      <c r="R870"/>
      <c r="S870"/>
      <c r="AA870"/>
      <c r="AB870"/>
    </row>
    <row r="871" spans="1:28">
      <c r="A871" s="52" t="str">
        <f>IF(ISERROR(VLOOKUP(TRIM(B871),ALL!$B$1:$T$1591,3,FALSE)),"(unc)",VLOOKUP(TRIM(B871),ALL!$B$1:$T$1591,3,FALSE))</f>
        <v>LB</v>
      </c>
      <c r="B871" s="408" t="s">
        <v>7484</v>
      </c>
      <c r="C871" s="11" t="s">
        <v>1815</v>
      </c>
      <c r="D871" s="85">
        <f>VLOOKUP(TRIM(B871),BirthdateDraft!$B$1:$O$5859,2,FALSE)</f>
        <v>35067</v>
      </c>
      <c r="E871" s="86" t="str">
        <f>VLOOKUP(TRIM(B871),BirthdateDraft!$B$1:$O$9859,3,FALSE)</f>
        <v>18/6</v>
      </c>
      <c r="F871" s="52" t="str">
        <f>IF(ISERROR(VLOOKUP(TRIM(B871),ALL!$B$1:$T$1591,2,FALSE)),"",IF(ISERROR(VLOOKUP(TRIM(B871),ALL!$B$1:$T$1591,2,FALSE))," ",VLOOKUP(TRIM(B871),ALL!$B$1:$T$1591,2,FALSE)))</f>
        <v>DAN</v>
      </c>
      <c r="G871" s="52" t="str">
        <f>IF(ISBLANK(VLOOKUP(TRIM(B871),ALL!$B$1:$U$1591,4,FALSE)),"",IF(ISERROR(VLOOKUP(TRIM(B871),ALL!$B$1:$U$1591,4,FALSE))," ",VLOOKUP(TRIM(B871),ALL!$B$1:$U$1591,4,FALSE)))</f>
        <v>0-0</v>
      </c>
      <c r="H871" s="52" t="str">
        <f>IF(ISBLANK(VLOOKUP(TRIM(B871),ALL!$B$1:$U$1591,5,FALSE)),"",IF(ISERROR(VLOOKUP(TRIM(B871),ALL!$B$1:$U$1591,5,FALSE))," ",VLOOKUP(TRIM(B871),ALL!$B$1:$U$1591,5,FALSE)))</f>
        <v/>
      </c>
      <c r="I871" s="52">
        <f>IF(ISBLANK(VLOOKUP(TRIM(B871),ALL!$B$1:$U$1591,6,FALSE)),"",IF(ISERROR(VLOOKUP(TRIM(B871),ALL!$B$1:$U$1591,6,FALSE))," ", VLOOKUP(TRIM(B871),ALL!$B$1:$U$1591,6,FALSE)))</f>
        <v>0</v>
      </c>
      <c r="J871" s="52"/>
      <c r="K871" s="52"/>
      <c r="L871" s="52"/>
      <c r="M871" s="52"/>
      <c r="N871"/>
      <c r="O871"/>
      <c r="P871"/>
      <c r="Q871"/>
      <c r="R871"/>
      <c r="S871"/>
      <c r="AA871"/>
      <c r="AB871"/>
    </row>
    <row r="872" spans="1:28">
      <c r="A872" s="52"/>
      <c r="B872" s="395"/>
      <c r="C872" s="11"/>
      <c r="D872" s="85"/>
      <c r="E872" s="86"/>
      <c r="F872" s="52"/>
      <c r="G872" s="52"/>
      <c r="H872" s="52"/>
      <c r="I872" s="52"/>
      <c r="J872" s="52"/>
      <c r="K872" s="52"/>
      <c r="L872" s="52"/>
      <c r="M872" s="52"/>
      <c r="N872"/>
      <c r="O872"/>
      <c r="P872"/>
      <c r="Q872"/>
      <c r="R872"/>
      <c r="S872"/>
      <c r="AA872"/>
      <c r="AB872"/>
    </row>
    <row r="873" spans="1:28">
      <c r="A873" s="52" t="str">
        <f>IF(ISERROR(VLOOKUP(TRIM(B873),ALL!$B$1:$T$1591,3,FALSE)),"(unc)",VLOOKUP(TRIM(B873),ALL!$B$1:$T$1591,3,FALSE))</f>
        <v>FS ^</v>
      </c>
      <c r="B873" s="215" t="s">
        <v>4519</v>
      </c>
      <c r="C873" s="11" t="s">
        <v>1815</v>
      </c>
      <c r="D873" s="85">
        <f>VLOOKUP(TRIM(B873),BirthdateDraft!$B$1:$O$5859,2,FALSE)</f>
        <v>33780</v>
      </c>
      <c r="E873" s="86" t="str">
        <f>VLOOKUP(TRIM(B873),BirthdateDraft!$B$1:$O$3878,3,FALSE)</f>
        <v>14/4</v>
      </c>
      <c r="F873" s="52" t="str">
        <f>IF(ISERROR(VLOOKUP(TRIM(B873),ALL!$B$1:$T$1591,2,FALSE)),"",IF(ISERROR(VLOOKUP(TRIM(B873),ALL!$B$1:$T$1591,2,FALSE))," ",VLOOKUP(TRIM(B873),ALL!$B$1:$T$1591,2,FALSE)))</f>
        <v>CAN</v>
      </c>
      <c r="G873" s="52" t="str">
        <f>IF(ISBLANK(VLOOKUP(TRIM(B873),ALL!$B$1:$U$1591,4,FALSE)),"",IF(ISERROR(VLOOKUP(TRIM(B873),ALL!$B$1:$U$1591,4,FALSE))," ",VLOOKUP(TRIM(B873),ALL!$B$1:$U$1591,4,FALSE)))</f>
        <v>6-0</v>
      </c>
      <c r="H873" s="52" t="str">
        <f>IF(ISBLANK(VLOOKUP(TRIM(B873),ALL!$B$1:$U$1591,5,FALSE)),"",IF(ISERROR(VLOOKUP(TRIM(B873),ALL!$B$1:$U$1591,5,FALSE))," ",VLOOKUP(TRIM(B873),ALL!$B$1:$U$1591,5,FALSE)))</f>
        <v/>
      </c>
      <c r="I873" s="52" t="str">
        <f>IF(ISBLANK(VLOOKUP(TRIM(B873),ALL!$B$1:$U$1591,6,FALSE)),"",IF(ISERROR(VLOOKUP(TRIM(B873),ALL!$B$1:$U$1591,6,FALSE))," ", VLOOKUP(TRIM(B873),ALL!$B$1:$U$1591,6,FALSE)))</f>
        <v/>
      </c>
      <c r="J873" s="52" t="str">
        <f>IF(ISBLANK(VLOOKUP(TRIM(B873),ALL!$B$1:$U$1591,7,FALSE)),"",IF(ISERROR(VLOOKUP(TRIM(B873),ALL!$B$1:$U$1591,7,FALSE))," ",VLOOKUP(TRIM(B873),ALL!$B$1:$U$1591,7,FALSE)))</f>
        <v/>
      </c>
      <c r="K873" s="52" t="str">
        <f>IF(ISBLANK(VLOOKUP(TRIM(B873),ALL!$B$1:$U$1591,8,FALSE)),"",IF(ISERROR(VLOOKUP(TRIM(B873),ALL!$B$1:$U$1591,8,FALSE))," ",VLOOKUP(TRIM(B873),ALL!$B$1:$U$1591,8,FALSE)))</f>
        <v/>
      </c>
      <c r="L873" s="52" t="str">
        <f>IF(ISBLANK(VLOOKUP(TRIM(B873),ALL!$B$1:$U$1591,9,FALSE)),"",IF(ISERROR(VLOOKUP(TRIM(B873),ALL!$B$1:$U$1591,9,FALSE))," ",VLOOKUP(TRIM(B873),ALL!$B$1:$U$1591,9,FALSE)))</f>
        <v/>
      </c>
      <c r="M873" s="52" t="str">
        <f>IF(ISBLANK(VLOOKUP(TRIM(B873),ALL!$B$1:$U$1591,10,FALSE)),"",IF(ISERROR(VLOOKUP(TRIM(B873),ALL!$B$1:$U$1591,10,FALSE))," ",VLOOKUP(TRIM(B873),ALL!$B$1:$U$1591,10,FALSE)))</f>
        <v/>
      </c>
      <c r="N873"/>
      <c r="O873"/>
      <c r="P873"/>
      <c r="Q873"/>
      <c r="R873"/>
      <c r="S873"/>
      <c r="AA873"/>
      <c r="AB873"/>
    </row>
    <row r="874" spans="1:28">
      <c r="A874" s="52" t="str">
        <f>IF(ISERROR(VLOOKUP(TRIM(B874),ALL!$B$1:$T$1591,3,FALSE)),"(unc)",VLOOKUP(TRIM(B874),ALL!$B$1:$T$1591,3,FALSE))</f>
        <v>FS ^</v>
      </c>
      <c r="B874" s="215" t="s">
        <v>4507</v>
      </c>
      <c r="C874" s="11" t="s">
        <v>1815</v>
      </c>
      <c r="D874" s="85">
        <f>VLOOKUP(TRIM(B874),BirthdateDraft!$B$1:$O$5859,2,FALSE)</f>
        <v>33437</v>
      </c>
      <c r="E874" s="86" t="str">
        <f>VLOOKUP(TRIM(B874),BirthdateDraft!$B$1:$O$9859,3,FALSE)</f>
        <v>14/1 (30)</v>
      </c>
      <c r="F874" s="52" t="str">
        <f>IF(ISERROR(VLOOKUP(TRIM(B874),ALL!$B$1:$T$1591,2,FALSE)),"",IF(ISERROR(VLOOKUP(TRIM(B874),ALL!$B$1:$T$1591,2,FALSE))," ",VLOOKUP(TRIM(B874),ALL!$B$1:$T$1591,2,FALSE)))</f>
        <v>SFN</v>
      </c>
      <c r="G874" s="52" t="str">
        <f>IF(ISBLANK(VLOOKUP(TRIM(B874),ALL!$B$1:$U$1591,4,FALSE)),"",IF(ISERROR(VLOOKUP(TRIM(B874),ALL!$B$1:$U$1591,4,FALSE))," ",VLOOKUP(TRIM(B874),ALL!$B$1:$U$1591,4,FALSE)))</f>
        <v>5-6</v>
      </c>
      <c r="H874" s="52" t="str">
        <f>IF(ISBLANK(VLOOKUP(TRIM(B874),ALL!$B$1:$U$1591,5,FALSE)),"",IF(ISERROR(VLOOKUP(TRIM(B874),ALL!$B$1:$U$1591,5,FALSE))," ",VLOOKUP(TRIM(B874),ALL!$B$1:$U$1591,5,FALSE)))</f>
        <v/>
      </c>
      <c r="I874" s="52" t="str">
        <f>IF(ISBLANK(VLOOKUP(TRIM(B874),ALL!$B$1:$U$1591,6,FALSE)),"",IF(ISERROR(VLOOKUP(TRIM(B874),ALL!$B$1:$U$1591,6,FALSE))," ", VLOOKUP(TRIM(B874),ALL!$B$1:$U$1591,6,FALSE)))</f>
        <v/>
      </c>
      <c r="J874" s="52" t="str">
        <f>IF(ISBLANK(VLOOKUP(TRIM(B874),ALL!$B$1:$U$1591,7,FALSE)),"",IF(ISERROR(VLOOKUP(TRIM(B874),ALL!$B$1:$U$1591,7,FALSE))," ",VLOOKUP(TRIM(B874),ALL!$B$1:$U$1591,7,FALSE)))</f>
        <v/>
      </c>
      <c r="K874" s="52" t="str">
        <f>IF(ISBLANK(VLOOKUP(TRIM(B874),ALL!$B$1:$U$1591,8,FALSE)),"",IF(ISERROR(VLOOKUP(TRIM(B874),ALL!$B$1:$U$1591,8,FALSE))," ",VLOOKUP(TRIM(B874),ALL!$B$1:$U$1591,8,FALSE)))</f>
        <v/>
      </c>
      <c r="L874" s="52" t="str">
        <f>IF(ISBLANK(VLOOKUP(TRIM(B874),ALL!$B$1:$U$1591,9,FALSE)),"",IF(ISERROR(VLOOKUP(TRIM(B874),ALL!$B$1:$U$1591,9,FALSE))," ",VLOOKUP(TRIM(B874),ALL!$B$1:$U$1591,9,FALSE)))</f>
        <v/>
      </c>
      <c r="M874" s="52" t="str">
        <f>IF(ISBLANK(VLOOKUP(TRIM(B874),ALL!$B$1:$U$1591,10,FALSE)),"",IF(ISERROR(VLOOKUP(TRIM(B874),ALL!$B$1:$U$1591,10,FALSE))," ",VLOOKUP(TRIM(B874),ALL!$B$1:$U$1591,10,FALSE)))</f>
        <v/>
      </c>
      <c r="N874"/>
      <c r="O874"/>
      <c r="P874"/>
      <c r="Q874"/>
      <c r="R874"/>
      <c r="S874"/>
      <c r="AA874"/>
      <c r="AB874"/>
    </row>
    <row r="875" spans="1:28">
      <c r="A875" s="52" t="str">
        <f>IF(ISERROR(VLOOKUP(TRIM(B875),ALL!$B$1:$T$1591,3,FALSE)),"(unc)",VLOOKUP(TRIM(B875),ALL!$B$1:$T$1591,3,FALSE))</f>
        <v>LCB ^</v>
      </c>
      <c r="B875" s="215" t="s">
        <v>2977</v>
      </c>
      <c r="C875" s="11" t="s">
        <v>1815</v>
      </c>
      <c r="D875" s="85">
        <f>VLOOKUP(TRIM(B875),BirthdateDraft!$B$1:$O$5859,2,FALSE)</f>
        <v>32612</v>
      </c>
      <c r="E875" s="86" t="str">
        <f>VLOOKUP(TRIM(B875),BirthdateDraft!$B$1:$O$9859,3,FALSE)</f>
        <v>10/1 (7)</v>
      </c>
      <c r="F875" s="52" t="str">
        <f>IF(ISERROR(VLOOKUP(TRIM(B875),ALL!$B$1:$T$1591,2,FALSE)),"",IF(ISERROR(VLOOKUP(TRIM(B875),ALL!$B$1:$T$1591,2,FALSE))," ",VLOOKUP(TRIM(B875),ALL!$B$1:$T$1591,2,FALSE)))</f>
        <v>PIA</v>
      </c>
      <c r="G875" s="52" t="str">
        <f>IF(ISBLANK(VLOOKUP(TRIM(B875),ALL!$B$1:$U$1591,4,FALSE)),"",IF(ISERROR(VLOOKUP(TRIM(B875),ALL!$B$1:$U$1591,4,FALSE))," ",VLOOKUP(TRIM(B875),ALL!$B$1:$U$1591,4,FALSE)))</f>
        <v>5</v>
      </c>
      <c r="H875" s="52" t="str">
        <f>IF(ISBLANK(VLOOKUP(TRIM(B875),ALL!$B$1:$U$1591,5,FALSE)),"",IF(ISERROR(VLOOKUP(TRIM(B875),ALL!$B$1:$U$1591,5,FALSE))," ",VLOOKUP(TRIM(B875),ALL!$B$1:$U$1591,5,FALSE)))</f>
        <v/>
      </c>
      <c r="I875" s="52" t="str">
        <f>IF(ISBLANK(VLOOKUP(TRIM(B875),ALL!$B$1:$U$1591,6,FALSE)),"",IF(ISERROR(VLOOKUP(TRIM(B875),ALL!$B$1:$U$1591,6,FALSE))," ", VLOOKUP(TRIM(B875),ALL!$B$1:$U$1591,6,FALSE)))</f>
        <v/>
      </c>
      <c r="J875" s="52" t="str">
        <f>IF(ISBLANK(VLOOKUP(TRIM(B875),ALL!$B$1:$U$1591,7,FALSE)),"",IF(ISERROR(VLOOKUP(TRIM(B875),ALL!$B$1:$U$1591,7,FALSE))," ",VLOOKUP(TRIM(B875),ALL!$B$1:$U$1591,7,FALSE)))</f>
        <v/>
      </c>
      <c r="K875" s="52" t="str">
        <f>IF(ISBLANK(VLOOKUP(TRIM(B875),ALL!$B$1:$U$1591,8,FALSE)),"",IF(ISERROR(VLOOKUP(TRIM(B875),ALL!$B$1:$U$1591,8,FALSE))," ",VLOOKUP(TRIM(B875),ALL!$B$1:$U$1591,8,FALSE)))</f>
        <v/>
      </c>
      <c r="L875" s="52" t="str">
        <f>IF(ISBLANK(VLOOKUP(TRIM(B875),ALL!$B$1:$U$1591,9,FALSE)),"",IF(ISERROR(VLOOKUP(TRIM(B875),ALL!$B$1:$U$1591,9,FALSE))," ",VLOOKUP(TRIM(B875),ALL!$B$1:$U$1591,9,FALSE)))</f>
        <v/>
      </c>
      <c r="M875" s="52" t="str">
        <f>IF(ISBLANK(VLOOKUP(TRIM(B875),ALL!$B$1:$U$1591,10,FALSE)),"",IF(ISERROR(VLOOKUP(TRIM(B875),ALL!$B$1:$U$1591,10,FALSE))," ",VLOOKUP(TRIM(B875),ALL!$B$1:$U$1591,10,FALSE)))</f>
        <v/>
      </c>
      <c r="N875"/>
      <c r="O875"/>
      <c r="P875"/>
      <c r="Q875"/>
      <c r="R875"/>
      <c r="S875"/>
      <c r="AA875"/>
      <c r="AB875"/>
    </row>
    <row r="876" spans="1:28">
      <c r="A876" s="52" t="str">
        <f>IF(ISERROR(VLOOKUP(TRIM(B876),ALL!$B$1:$T$1591,3,FALSE)),"(unc)",VLOOKUP(TRIM(B876),ALL!$B$1:$T$1591,3,FALSE))</f>
        <v>CB ^</v>
      </c>
      <c r="B876" s="215" t="s">
        <v>4138</v>
      </c>
      <c r="C876" s="11" t="s">
        <v>1815</v>
      </c>
      <c r="D876" s="85">
        <f>VLOOKUP(TRIM(B876),BirthdateDraft!$B$1:$O$5859,2,FALSE)</f>
        <v>33278</v>
      </c>
      <c r="E876" s="86" t="str">
        <f>VLOOKUP(TRIM(B876),BirthdateDraft!$B$1:$O$9859,3,FALSE)</f>
        <v>13/3</v>
      </c>
      <c r="F876" s="52" t="str">
        <f>IF(ISERROR(VLOOKUP(TRIM(B876),ALL!$B$1:$T$1591,2,FALSE)),"",IF(ISERROR(VLOOKUP(TRIM(B876),ALL!$B$1:$T$1591,2,FALSE))," ",VLOOKUP(TRIM(B876),ALL!$B$1:$T$1591,2,FALSE)))</f>
        <v>TNA</v>
      </c>
      <c r="G876" s="52" t="str">
        <f>IF(ISBLANK(VLOOKUP(TRIM(B876),ALL!$B$1:$U$1591,4,FALSE)),"",IF(ISERROR(VLOOKUP(TRIM(B876),ALL!$B$1:$U$1591,4,FALSE))," ",VLOOKUP(TRIM(B876),ALL!$B$1:$U$1591,4,FALSE)))</f>
        <v>4</v>
      </c>
      <c r="H876" s="52" t="str">
        <f>IF(ISBLANK(VLOOKUP(TRIM(B876),ALL!$B$1:$U$1591,5,FALSE)),"",IF(ISERROR(VLOOKUP(TRIM(B876),ALL!$B$1:$U$1591,5,FALSE))," ",VLOOKUP(TRIM(B876),ALL!$B$1:$U$1591,5,FALSE)))</f>
        <v/>
      </c>
      <c r="I876" s="52" t="str">
        <f>IF(ISBLANK(VLOOKUP(TRIM(B876),ALL!$B$1:$U$1591,6,FALSE)),"",IF(ISERROR(VLOOKUP(TRIM(B876),ALL!$B$1:$U$1591,6,FALSE))," ", VLOOKUP(TRIM(B876),ALL!$B$1:$U$1591,6,FALSE)))</f>
        <v/>
      </c>
      <c r="J876" s="52" t="str">
        <f>IF(ISBLANK(VLOOKUP(TRIM(B876),ALL!$B$1:$U$1591,7,FALSE)),"",IF(ISERROR(VLOOKUP(TRIM(B876),ALL!$B$1:$U$1591,7,FALSE))," ",VLOOKUP(TRIM(B876),ALL!$B$1:$U$1591,7,FALSE)))</f>
        <v/>
      </c>
      <c r="K876" s="52" t="str">
        <f>IF(ISBLANK(VLOOKUP(TRIM(B876),ALL!$B$1:$U$1591,8,FALSE)),"",IF(ISERROR(VLOOKUP(TRIM(B876),ALL!$B$1:$U$1591,8,FALSE))," ",VLOOKUP(TRIM(B876),ALL!$B$1:$U$1591,8,FALSE)))</f>
        <v/>
      </c>
      <c r="L876" s="52" t="str">
        <f>IF(ISBLANK(VLOOKUP(TRIM(B876),ALL!$B$1:$U$1591,9,FALSE)),"",IF(ISERROR(VLOOKUP(TRIM(B876),ALL!$B$1:$U$1591,9,FALSE))," ",VLOOKUP(TRIM(B876),ALL!$B$1:$U$1591,9,FALSE)))</f>
        <v/>
      </c>
      <c r="M876" s="52" t="str">
        <f>IF(ISBLANK(VLOOKUP(TRIM(B876),ALL!$B$1:$U$1591,10,FALSE)),"",IF(ISERROR(VLOOKUP(TRIM(B876),ALL!$B$1:$U$1591,10,FALSE))," ",VLOOKUP(TRIM(B876),ALL!$B$1:$U$1591,10,FALSE)))</f>
        <v/>
      </c>
      <c r="N876"/>
      <c r="O876"/>
      <c r="P876"/>
      <c r="Q876"/>
      <c r="R876"/>
      <c r="S876"/>
      <c r="AA876"/>
      <c r="AB876"/>
    </row>
    <row r="877" spans="1:28">
      <c r="A877" s="52" t="str">
        <f>IF(ISERROR(VLOOKUP(TRIM(B877),ALL!$B$1:$T$1591,3,FALSE)),"(unc)",VLOOKUP(TRIM(B877),ALL!$B$1:$T$1591,3,FALSE))</f>
        <v>LCB ^</v>
      </c>
      <c r="B877" s="215" t="s">
        <v>6213</v>
      </c>
      <c r="C877" s="11" t="s">
        <v>1815</v>
      </c>
      <c r="D877" s="85">
        <f>VLOOKUP(TRIM(B877),BirthdateDraft!$B$1:$O$5859,2,FALSE)</f>
        <v>34843</v>
      </c>
      <c r="E877" s="86" t="str">
        <f>VLOOKUP(TRIM(B877),BirthdateDraft!$B$1:$O$9859,3,FALSE)</f>
        <v>17/2</v>
      </c>
      <c r="F877" s="52" t="str">
        <f>IF(ISERROR(VLOOKUP(TRIM(B877),ALL!$B$1:$T$1591,2,FALSE)),"",IF(ISERROR(VLOOKUP(TRIM(B877),ALL!$B$1:$T$1591,2,FALSE))," ",VLOOKUP(TRIM(B877),ALL!$B$1:$T$1591,2,FALSE)))</f>
        <v>DAN</v>
      </c>
      <c r="G877" s="52" t="str">
        <f>IF(ISBLANK(VLOOKUP(TRIM(B877),ALL!$B$1:$U$1591,4,FALSE)),"",IF(ISERROR(VLOOKUP(TRIM(B877),ALL!$B$1:$U$1591,4,FALSE))," ",VLOOKUP(TRIM(B877),ALL!$B$1:$U$1591,4,FALSE)))</f>
        <v>4</v>
      </c>
      <c r="H877" s="52" t="str">
        <f>IF(ISBLANK(VLOOKUP(TRIM(B877),ALL!$B$1:$U$1591,5,FALSE)),"",IF(ISERROR(VLOOKUP(TRIM(B877),ALL!$B$1:$U$1591,5,FALSE))," ",VLOOKUP(TRIM(B877),ALL!$B$1:$U$1591,5,FALSE)))</f>
        <v/>
      </c>
      <c r="I877" s="52" t="str">
        <f>IF(ISBLANK(VLOOKUP(TRIM(B877),ALL!$B$1:$U$1591,6,FALSE)),"",IF(ISERROR(VLOOKUP(TRIM(B877),ALL!$B$1:$U$1591,6,FALSE))," ", VLOOKUP(TRIM(B877),ALL!$B$1:$U$1591,6,FALSE)))</f>
        <v/>
      </c>
      <c r="J877" s="52" t="str">
        <f>IF(ISBLANK(VLOOKUP(TRIM(B877),ALL!$B$1:$U$1591,7,FALSE)),"",IF(ISERROR(VLOOKUP(TRIM(B877),ALL!$B$1:$U$1591,7,FALSE))," ",VLOOKUP(TRIM(B877),ALL!$B$1:$U$1591,7,FALSE)))</f>
        <v/>
      </c>
      <c r="K877" s="52" t="str">
        <f>IF(ISBLANK(VLOOKUP(TRIM(B877),ALL!$B$1:$U$1591,8,FALSE)),"",IF(ISERROR(VLOOKUP(TRIM(B877),ALL!$B$1:$U$1591,8,FALSE))," ",VLOOKUP(TRIM(B877),ALL!$B$1:$U$1591,8,FALSE)))</f>
        <v/>
      </c>
      <c r="L877" s="52" t="str">
        <f>IF(ISBLANK(VLOOKUP(TRIM(B877),ALL!$B$1:$U$1591,9,FALSE)),"",IF(ISERROR(VLOOKUP(TRIM(B877),ALL!$B$1:$U$1591,9,FALSE))," ",VLOOKUP(TRIM(B877),ALL!$B$1:$U$1591,9,FALSE)))</f>
        <v/>
      </c>
      <c r="M877" s="52" t="str">
        <f>IF(ISBLANK(VLOOKUP(TRIM(B877),ALL!$B$1:$U$1591,10,FALSE)),"",IF(ISERROR(VLOOKUP(TRIM(B877),ALL!$B$1:$U$1591,10,FALSE))," ",VLOOKUP(TRIM(B877),ALL!$B$1:$U$1591,10,FALSE)))</f>
        <v/>
      </c>
      <c r="N877"/>
      <c r="O877"/>
      <c r="P877"/>
      <c r="Q877"/>
      <c r="R877"/>
      <c r="S877"/>
      <c r="AA877"/>
      <c r="AB877"/>
    </row>
    <row r="878" spans="1:28">
      <c r="A878" s="52" t="str">
        <f>IF(ISERROR(VLOOKUP(TRIM(B878),ALL!$B$1:$T$1591,3,FALSE)),"(unc)",VLOOKUP(TRIM(B878),ALL!$B$1:$T$1591,3,FALSE))</f>
        <v>SS ^</v>
      </c>
      <c r="B878" s="408" t="s">
        <v>7517</v>
      </c>
      <c r="C878" s="11" t="s">
        <v>1815</v>
      </c>
      <c r="D878" s="85">
        <f>VLOOKUP(TRIM(B878),BirthdateDraft!$B$1:$O$5859,2,FALSE)</f>
        <v>35192</v>
      </c>
      <c r="E878" s="86" t="str">
        <f>VLOOKUP(TRIM(B878),BirthdateDraft!$B$1:$O$9859,3,FALSE)</f>
        <v>19/4</v>
      </c>
      <c r="F878" s="52" t="str">
        <f>IF(ISERROR(VLOOKUP(TRIM(B878),ALL!$B$1:$T$1591,2,FALSE)),"",IF(ISERROR(VLOOKUP(TRIM(B878),ALL!$B$1:$T$1591,2,FALSE))," ",VLOOKUP(TRIM(B878),ALL!$B$1:$T$1591,2,FALSE)))</f>
        <v>INA</v>
      </c>
      <c r="G878" s="52" t="str">
        <f>IF(ISBLANK(VLOOKUP(TRIM(B878),ALL!$B$1:$U$1591,4,FALSE)),"",IF(ISERROR(VLOOKUP(TRIM(B878),ALL!$B$1:$U$1591,4,FALSE))," ",VLOOKUP(TRIM(B878),ALL!$B$1:$U$1591,4,FALSE)))</f>
        <v>4-4</v>
      </c>
      <c r="H878" s="52"/>
      <c r="I878" s="52"/>
      <c r="J878" s="52"/>
      <c r="K878" s="52"/>
      <c r="L878" s="52"/>
      <c r="M878" s="52"/>
      <c r="N878"/>
      <c r="O878"/>
      <c r="P878"/>
      <c r="Q878"/>
      <c r="R878"/>
      <c r="S878"/>
      <c r="AA878"/>
      <c r="AB878"/>
    </row>
    <row r="879" spans="1:28">
      <c r="A879" s="52" t="str">
        <f>IF(ISERROR(VLOOKUP(TRIM(B879),ALL!$B$1:$T$1591,3,FALSE)),"(unc)",VLOOKUP(TRIM(B879),ALL!$B$1:$T$1591,3,FALSE))</f>
        <v>RCB ^</v>
      </c>
      <c r="B879" s="215" t="s">
        <v>4127</v>
      </c>
      <c r="C879" s="11" t="s">
        <v>1815</v>
      </c>
      <c r="D879" s="85">
        <f>VLOOKUP(TRIM(B879),BirthdateDraft!$B$1:$O$5859,2,FALSE)</f>
        <v>33043</v>
      </c>
      <c r="E879" s="86" t="str">
        <f>VLOOKUP(TRIM(B879),BirthdateDraft!$B$1:$O$9859,3,FALSE)</f>
        <v>13/1 (25)</v>
      </c>
      <c r="F879" s="52" t="str">
        <f>IF(ISERROR(VLOOKUP(TRIM(B879),ALL!$B$1:$T$1591,2,FALSE)),"",IF(ISERROR(VLOOKUP(TRIM(B879),ALL!$B$1:$T$1591,2,FALSE))," ",VLOOKUP(TRIM(B879),ALL!$B$1:$T$1591,2,FALSE)))</f>
        <v>MIN</v>
      </c>
      <c r="G879" s="52" t="str">
        <f>IF(ISBLANK(VLOOKUP(TRIM(B879),ALL!$B$1:$U$1591,4,FALSE)),"",IF(ISERROR(VLOOKUP(TRIM(B879),ALL!$B$1:$U$1591,4,FALSE))," ",VLOOKUP(TRIM(B879),ALL!$B$1:$U$1591,4,FALSE)))</f>
        <v>0</v>
      </c>
      <c r="H879" s="52" t="str">
        <f>IF(ISBLANK(VLOOKUP(TRIM(B879),ALL!$B$1:$U$1591,5,FALSE)),"",IF(ISERROR(VLOOKUP(TRIM(B879),ALL!$B$1:$U$1591,5,FALSE))," ",VLOOKUP(TRIM(B879),ALL!$B$1:$U$1591,5,FALSE)))</f>
        <v/>
      </c>
      <c r="I879" s="52" t="str">
        <f>IF(ISBLANK(VLOOKUP(TRIM(B879),ALL!$B$1:$U$1591,6,FALSE)),"",IF(ISERROR(VLOOKUP(TRIM(B879),ALL!$B$1:$U$1591,6,FALSE))," ", VLOOKUP(TRIM(B879),ALL!$B$1:$U$1591,6,FALSE)))</f>
        <v/>
      </c>
      <c r="J879" s="52" t="str">
        <f>IF(ISBLANK(VLOOKUP(TRIM(B879),ALL!$B$1:$U$1591,7,FALSE)),"",IF(ISERROR(VLOOKUP(TRIM(B879),ALL!$B$1:$U$1591,7,FALSE))," ",VLOOKUP(TRIM(B879),ALL!$B$1:$U$1591,7,FALSE)))</f>
        <v/>
      </c>
      <c r="K879" s="52" t="str">
        <f>IF(ISBLANK(VLOOKUP(TRIM(B879),ALL!$B$1:$U$1591,8,FALSE)),"",IF(ISERROR(VLOOKUP(TRIM(B879),ALL!$B$1:$U$1591,8,FALSE))," ",VLOOKUP(TRIM(B879),ALL!$B$1:$U$1591,8,FALSE)))</f>
        <v/>
      </c>
      <c r="L879" s="52" t="str">
        <f>IF(ISBLANK(VLOOKUP(TRIM(B879),ALL!$B$1:$U$1591,9,FALSE)),"",IF(ISERROR(VLOOKUP(TRIM(B879),ALL!$B$1:$U$1591,9,FALSE))," ",VLOOKUP(TRIM(B879),ALL!$B$1:$U$1591,9,FALSE)))</f>
        <v/>
      </c>
      <c r="M879" s="52" t="str">
        <f>IF(ISBLANK(VLOOKUP(TRIM(B879),ALL!$B$1:$U$1591,10,FALSE)),"",IF(ISERROR(VLOOKUP(TRIM(B879),ALL!$B$1:$U$1591,10,FALSE))," ",VLOOKUP(TRIM(B879),ALL!$B$1:$U$1591,10,FALSE)))</f>
        <v/>
      </c>
      <c r="N879"/>
      <c r="O879"/>
      <c r="P879"/>
      <c r="Q879"/>
      <c r="R879"/>
      <c r="S879"/>
      <c r="AA879"/>
      <c r="AB879"/>
    </row>
    <row r="880" spans="1:28">
      <c r="A880" s="52" t="str">
        <f>IF(ISERROR(VLOOKUP(TRIM(B880),ALL!$B$1:$T$1591,3,FALSE)),"(unc)",VLOOKUP(TRIM(B880),ALL!$B$1:$T$1591,3,FALSE))</f>
        <v>RCB ^</v>
      </c>
      <c r="B880" s="215" t="s">
        <v>5168</v>
      </c>
      <c r="C880" s="11" t="s">
        <v>1815</v>
      </c>
      <c r="D880" s="85">
        <f>VLOOKUP(TRIM(B880),BirthdateDraft!$B$1:$O$5859,2,FALSE)</f>
        <v>34336</v>
      </c>
      <c r="E880" s="86" t="str">
        <f>VLOOKUP(TRIM(B880),BirthdateDraft!$B$1:$O$9859,3,FALSE)</f>
        <v>15/2</v>
      </c>
      <c r="F880" s="52" t="str">
        <f>IF(ISERROR(VLOOKUP(TRIM(B880),ALL!$B$1:$T$1591,2,FALSE)),"",IF(ISERROR(VLOOKUP(TRIM(B880),ALL!$B$1:$T$1591,2,FALSE))," ",VLOOKUP(TRIM(B880),ALL!$B$1:$T$1591,2,FALSE)))</f>
        <v>PHN</v>
      </c>
      <c r="G880" s="52" t="str">
        <f>IF(ISBLANK(VLOOKUP(TRIM(B880),ALL!$B$1:$U$1591,4,FALSE)),"",IF(ISERROR(VLOOKUP(TRIM(B880),ALL!$B$1:$U$1591,4,FALSE))," ",VLOOKUP(TRIM(B880),ALL!$B$1:$U$1591,4,FALSE)))</f>
        <v>0</v>
      </c>
      <c r="H880" s="52" t="str">
        <f>IF(ISBLANK(VLOOKUP(TRIM(B880),ALL!$B$1:$U$1591,5,FALSE)),"",IF(ISERROR(VLOOKUP(TRIM(B880),ALL!$B$1:$U$1591,5,FALSE))," ",VLOOKUP(TRIM(B880),ALL!$B$1:$U$1591,5,FALSE)))</f>
        <v/>
      </c>
      <c r="I880" s="52" t="str">
        <f>IF(ISBLANK(VLOOKUP(TRIM(B880),ALL!$B$1:$U$1591,6,FALSE)),"",IF(ISERROR(VLOOKUP(TRIM(B880),ALL!$B$1:$U$1591,6,FALSE))," ", VLOOKUP(TRIM(B880),ALL!$B$1:$U$1591,6,FALSE)))</f>
        <v/>
      </c>
      <c r="J880" s="52" t="str">
        <f>IF(ISBLANK(VLOOKUP(TRIM(B880),ALL!$B$1:$U$1591,7,FALSE)),"",IF(ISERROR(VLOOKUP(TRIM(B880),ALL!$B$1:$U$1591,7,FALSE))," ",VLOOKUP(TRIM(B880),ALL!$B$1:$U$1591,7,FALSE)))</f>
        <v/>
      </c>
      <c r="K880" s="52" t="str">
        <f>IF(ISBLANK(VLOOKUP(TRIM(B880),ALL!$B$1:$U$1591,8,FALSE)),"",IF(ISERROR(VLOOKUP(TRIM(B880),ALL!$B$1:$U$1591,8,FALSE))," ",VLOOKUP(TRIM(B880),ALL!$B$1:$U$1591,8,FALSE)))</f>
        <v/>
      </c>
      <c r="L880" s="52" t="str">
        <f>IF(ISBLANK(VLOOKUP(TRIM(B880),ALL!$B$1:$U$1591,9,FALSE)),"",IF(ISERROR(VLOOKUP(TRIM(B880),ALL!$B$1:$U$1591,9,FALSE))," ",VLOOKUP(TRIM(B880),ALL!$B$1:$U$1591,9,FALSE)))</f>
        <v/>
      </c>
      <c r="M880" s="52" t="str">
        <f>IF(ISBLANK(VLOOKUP(TRIM(B880),ALL!$B$1:$U$1591,10,FALSE)),"",IF(ISERROR(VLOOKUP(TRIM(B880),ALL!$B$1:$U$1591,10,FALSE))," ",VLOOKUP(TRIM(B880),ALL!$B$1:$U$1591,10,FALSE)))</f>
        <v/>
      </c>
      <c r="N880"/>
      <c r="O880"/>
      <c r="P880"/>
      <c r="Q880"/>
      <c r="R880"/>
      <c r="S880"/>
      <c r="AA880"/>
      <c r="AB880"/>
    </row>
    <row r="881" spans="1:33">
      <c r="A881" s="52" t="str">
        <f>IF(ISERROR(VLOOKUP(TRIM(B881),ALL!$B$1:$T$1591,3,FALSE)),"(unc)",VLOOKUP(TRIM(B881),ALL!$B$1:$T$1591,3,FALSE))</f>
        <v>DB ^ KOR</v>
      </c>
      <c r="B881" s="408" t="s">
        <v>6722</v>
      </c>
      <c r="C881" s="11" t="s">
        <v>1815</v>
      </c>
      <c r="D881" s="85">
        <f>VLOOKUP(TRIM(B881),BirthdateDraft!$B$1:$O$5859,2,FALSE)</f>
        <v>35242</v>
      </c>
      <c r="E881" s="86" t="str">
        <f>VLOOKUP(TRIM(B881),BirthdateDraft!$B$1:$O$9859,3,FALSE)</f>
        <v>18/5</v>
      </c>
      <c r="F881" s="52" t="str">
        <f>IF(ISERROR(VLOOKUP(TRIM(B881),ALL!$B$1:$T$1591,2,FALSE)),"",IF(ISERROR(VLOOKUP(TRIM(B881),ALL!$B$1:$T$1591,2,FALSE))," ",VLOOKUP(TRIM(B881),ALL!$B$1:$T$1591,2,FALSE)))</f>
        <v>CNA</v>
      </c>
      <c r="G881" s="52" t="str">
        <f>IF(ISBLANK(VLOOKUP(TRIM(B881),ALL!$B$1:$U$1591,4,FALSE)),"",IF(ISERROR(VLOOKUP(TRIM(B881),ALL!$B$1:$U$1591,4,FALSE))," ",VLOOKUP(TRIM(B881),ALL!$B$1:$U$1591,4,FALSE)))</f>
        <v>0-0</v>
      </c>
      <c r="H881" s="52" t="str">
        <f>IF(ISBLANK(VLOOKUP(TRIM(B881),ALL!$B$1:$U$1591,5,FALSE)),"",IF(ISERROR(VLOOKUP(TRIM(B881),ALL!$B$1:$U$1591,5,FALSE))," ",VLOOKUP(TRIM(B881),ALL!$B$1:$U$1591,5,FALSE)))</f>
        <v/>
      </c>
      <c r="I881" s="52" t="str">
        <f>IF(ISBLANK(VLOOKUP(TRIM(B881),ALL!$B$1:$U$1591,6,FALSE)),"",IF(ISERROR(VLOOKUP(TRIM(B881),ALL!$B$1:$U$1591,6,FALSE))," ", VLOOKUP(TRIM(B881),ALL!$B$1:$U$1591,6,FALSE)))</f>
        <v/>
      </c>
      <c r="J881" s="52" t="str">
        <f>IF(ISBLANK(VLOOKUP(TRIM(B881),ALL!$B$1:$U$1591,7,FALSE)),"",IF(ISERROR(VLOOKUP(TRIM(B881),ALL!$B$1:$U$1591,7,FALSE))," ",VLOOKUP(TRIM(B881),ALL!$B$1:$U$1591,7,FALSE)))</f>
        <v/>
      </c>
      <c r="K881" s="52" t="str">
        <f>IF(ISBLANK(VLOOKUP(TRIM(B881),ALL!$B$1:$U$1591,8,FALSE)),"",IF(ISERROR(VLOOKUP(TRIM(B881),ALL!$B$1:$U$1591,8,FALSE))," ",VLOOKUP(TRIM(B881),ALL!$B$1:$U$1591,8,FALSE)))</f>
        <v/>
      </c>
      <c r="L881" s="52" t="str">
        <f>IF(ISBLANK(VLOOKUP(TRIM(B881),ALL!$B$1:$U$1591,9,FALSE)),"",IF(ISERROR(VLOOKUP(TRIM(B881),ALL!$B$1:$U$1591,9,FALSE))," ",VLOOKUP(TRIM(B881),ALL!$B$1:$U$1591,9,FALSE)))</f>
        <v/>
      </c>
      <c r="M881" s="52" t="str">
        <f>IF(ISBLANK(VLOOKUP(TRIM(B881),ALL!$B$1:$U$1591,10,FALSE)),"",IF(ISERROR(VLOOKUP(TRIM(B881),ALL!$B$1:$U$1591,10,FALSE))," ",VLOOKUP(TRIM(B881),ALL!$B$1:$U$1591,10,FALSE)))</f>
        <v/>
      </c>
      <c r="N881"/>
      <c r="O881"/>
      <c r="P881"/>
      <c r="Q881"/>
      <c r="R881"/>
      <c r="S881"/>
      <c r="AA881"/>
      <c r="AB881"/>
    </row>
    <row r="882" spans="1:33">
      <c r="A882" s="52" t="str">
        <f>IF(ISERROR(VLOOKUP(TRIM(B882),ALL!$B$1:$T$1591,3,FALSE)),"(unc)",VLOOKUP(TRIM(B882),ALL!$B$1:$T$1591,3,FALSE))</f>
        <v>(unc)</v>
      </c>
      <c r="B882" s="215" t="s">
        <v>5174</v>
      </c>
      <c r="C882" s="11" t="s">
        <v>1815</v>
      </c>
      <c r="D882" s="85">
        <f>VLOOKUP(TRIM(B882),BirthdateDraft!$B$1:$O$5859,2,FALSE)</f>
        <v>33534</v>
      </c>
      <c r="E882" s="86" t="str">
        <f>VLOOKUP(TRIM(B882),BirthdateDraft!$B$1:$O$9859,3,FALSE)</f>
        <v>15/FA</v>
      </c>
      <c r="F882" s="52" t="str">
        <f>IF(ISERROR(VLOOKUP(TRIM(B882),ALL!$B$1:$T$1591,2,FALSE)),"",IF(ISERROR(VLOOKUP(TRIM(B882),ALL!$B$1:$T$1591,2,FALSE))," ",VLOOKUP(TRIM(B882),ALL!$B$1:$T$1591,2,FALSE)))</f>
        <v/>
      </c>
      <c r="G882" s="52" t="str">
        <f>IF(ISBLANK(VLOOKUP(TRIM(B882),ALL!$B$1:$U$1591,4,FALSE)),"",IF(ISERROR(VLOOKUP(TRIM(B882),ALL!$B$1:$U$1591,4,FALSE))," ",VLOOKUP(TRIM(B882),ALL!$B$1:$U$1591,4,FALSE)))</f>
        <v xml:space="preserve"> </v>
      </c>
      <c r="H882" s="52" t="str">
        <f>IF(ISBLANK(VLOOKUP(TRIM(B882),ALL!$B$1:$U$1591,5,FALSE)),"",IF(ISERROR(VLOOKUP(TRIM(B882),ALL!$B$1:$U$1591,5,FALSE))," ",VLOOKUP(TRIM(B882),ALL!$B$1:$U$1591,5,FALSE)))</f>
        <v xml:space="preserve"> </v>
      </c>
      <c r="I882" s="52" t="str">
        <f>IF(ISBLANK(VLOOKUP(TRIM(B882),ALL!$B$1:$U$1591,6,FALSE)),"",IF(ISERROR(VLOOKUP(TRIM(B882),ALL!$B$1:$U$1591,6,FALSE))," ", VLOOKUP(TRIM(B882),ALL!$B$1:$U$1591,6,FALSE)))</f>
        <v xml:space="preserve"> </v>
      </c>
      <c r="J882" s="52" t="str">
        <f>IF(ISBLANK(VLOOKUP(TRIM(B882),ALL!$B$1:$U$1591,7,FALSE)),"",IF(ISERROR(VLOOKUP(TRIM(B882),ALL!$B$1:$U$1591,7,FALSE))," ",VLOOKUP(TRIM(B882),ALL!$B$1:$U$1591,7,FALSE)))</f>
        <v xml:space="preserve"> </v>
      </c>
      <c r="K882" s="52" t="str">
        <f>IF(ISBLANK(VLOOKUP(TRIM(B882),ALL!$B$1:$U$1591,8,FALSE)),"",IF(ISERROR(VLOOKUP(TRIM(B882),ALL!$B$1:$U$1591,8,FALSE))," ",VLOOKUP(TRIM(B882),ALL!$B$1:$U$1591,8,FALSE)))</f>
        <v xml:space="preserve"> </v>
      </c>
      <c r="L882" s="52" t="str">
        <f>IF(ISBLANK(VLOOKUP(TRIM(B882),ALL!$B$1:$U$1591,9,FALSE)),"",IF(ISERROR(VLOOKUP(TRIM(B882),ALL!$B$1:$U$1591,9,FALSE))," ",VLOOKUP(TRIM(B882),ALL!$B$1:$U$1591,9,FALSE)))</f>
        <v xml:space="preserve"> </v>
      </c>
      <c r="M882" s="52" t="str">
        <f>IF(ISBLANK(VLOOKUP(TRIM(B882),ALL!$B$1:$U$1591,10,FALSE)),"",IF(ISERROR(VLOOKUP(TRIM(B882),ALL!$B$1:$U$1591,10,FALSE))," ",VLOOKUP(TRIM(B882),ALL!$B$1:$U$1591,10,FALSE)))</f>
        <v xml:space="preserve"> </v>
      </c>
      <c r="N882"/>
      <c r="O882"/>
      <c r="P882"/>
      <c r="Q882"/>
      <c r="R882"/>
      <c r="S882"/>
      <c r="AA882"/>
      <c r="AB882"/>
    </row>
    <row r="883" spans="1:33">
      <c r="A883" s="52"/>
      <c r="B883" s="395"/>
      <c r="C883" s="11"/>
      <c r="D883" s="85"/>
      <c r="E883" s="86"/>
      <c r="F883" s="52"/>
      <c r="G883" s="52"/>
      <c r="H883" s="52"/>
      <c r="I883" s="52"/>
      <c r="J883" s="52"/>
      <c r="K883" s="52"/>
      <c r="L883" s="52"/>
      <c r="M883" s="52"/>
      <c r="N883"/>
      <c r="O883"/>
      <c r="P883"/>
      <c r="Q883"/>
      <c r="R883"/>
      <c r="S883"/>
      <c r="AA883"/>
      <c r="AB883"/>
    </row>
    <row r="884" spans="1:33">
      <c r="A884" s="52" t="str">
        <f>IF(ISERROR(VLOOKUP(TRIM(B884),ALL!$B$1:$T$1591,3,FALSE)),"(unc)",VLOOKUP(TRIM(B884),ALL!$B$1:$T$1591,3,FALSE))</f>
        <v>KOR PR</v>
      </c>
      <c r="B884" s="215" t="s">
        <v>6962</v>
      </c>
      <c r="C884" s="11" t="s">
        <v>1815</v>
      </c>
      <c r="D884" s="85">
        <f>VLOOKUP(TRIM(B884),BirthdateDraft!$B$1:$O$5859,2,FALSE)</f>
        <v>34947</v>
      </c>
      <c r="E884" s="86" t="str">
        <f>VLOOKUP(TRIM(B884),BirthdateDraft!$B$1:$O$9859,3,FALSE)</f>
        <v>18/7</v>
      </c>
      <c r="F884" s="52" t="str">
        <f>IF(ISERROR(VLOOKUP(TRIM(B884),ALL!$B$1:$T$1591,2,FALSE)),"",IF(ISERROR(VLOOKUP(TRIM(B884),ALL!$B$1:$T$1591,2,FALSE))," ",VLOOKUP(TRIM(B884),ALL!$B$1:$T$1591,2,FALSE)))</f>
        <v>SFN</v>
      </c>
      <c r="G884" s="52" t="str">
        <f>IF(ISBLANK(VLOOKUP(TRIM(B884),ALL!$B$1:$U$1591,4,FALSE)),"",IF(ISERROR(VLOOKUP(TRIM(B884),ALL!$B$1:$U$1591,4,FALSE))," ",VLOOKUP(TRIM(B884),ALL!$B$1:$U$1591,4,FALSE)))</f>
        <v/>
      </c>
      <c r="H884" s="52"/>
      <c r="I884" s="52"/>
      <c r="J884" s="52"/>
      <c r="K884" s="52"/>
      <c r="L884" s="52" t="str">
        <f>IF(ISBLANK(VLOOKUP(TRIM(B884),ALL!$B$1:$U$1591,9,FALSE)),"",IF(ISERROR(VLOOKUP(TRIM(B884),ALL!$B$1:$U$1591,9,FALSE))," ",VLOOKUP(TRIM(B884),ALL!$B$1:$U$1591,9,FALSE)))</f>
        <v/>
      </c>
      <c r="M884" s="52" t="str">
        <f>IF(ISBLANK(VLOOKUP(TRIM(B884),ALL!$B$1:$U$1591,10,FALSE)),"",IF(ISERROR(VLOOKUP(TRIM(B884),ALL!$B$1:$U$1591,10,FALSE))," ",VLOOKUP(TRIM(B884),ALL!$B$1:$U$1591,10,FALSE)))</f>
        <v/>
      </c>
      <c r="N884"/>
      <c r="O884"/>
      <c r="P884"/>
      <c r="Q884"/>
      <c r="R884"/>
      <c r="S884"/>
      <c r="AA884"/>
      <c r="AB884"/>
    </row>
    <row r="885" spans="1:33">
      <c r="A885" s="52" t="str">
        <f>IF(ISERROR(VLOOKUP(TRIM(B885),ALL!$B$1:$T$1591,3,FALSE)),"(unc)",VLOOKUP(TRIM(B885),ALL!$B$1:$T$1591,3,FALSE))</f>
        <v>PK</v>
      </c>
      <c r="B885" s="215" t="s">
        <v>2641</v>
      </c>
      <c r="C885" s="11" t="s">
        <v>1815</v>
      </c>
      <c r="D885" s="85">
        <f>VLOOKUP(TRIM(B885),BirthdateDraft!$B$1:$O$5859,2,FALSE)</f>
        <v>30904</v>
      </c>
      <c r="E885" s="86" t="str">
        <f>VLOOKUP(TRIM(B885),BirthdateDraft!$B$1:$O$9859,3,FALSE)</f>
        <v>06/FA</v>
      </c>
      <c r="F885" s="52" t="str">
        <f>IF(ISERROR(VLOOKUP(TRIM(B885),ALL!$B$1:$T$1591,2,FALSE)),"",IF(ISERROR(VLOOKUP(TRIM(B885),ALL!$B$1:$T$1591,2,FALSE))," ",VLOOKUP(TRIM(B885),ALL!$B$1:$T$1591,2,FALSE)))</f>
        <v>DEN</v>
      </c>
      <c r="G885" s="52" t="str">
        <f>IF(ISBLANK(VLOOKUP(TRIM(B885),ALL!$B$1:$U$1591,4,FALSE)),"",IF(ISERROR(VLOOKUP(TRIM(B885),ALL!$B$1:$U$1591,4,FALSE))," ",VLOOKUP(TRIM(B885),ALL!$B$1:$U$1591,4,FALSE)))</f>
        <v/>
      </c>
      <c r="H885" s="52" t="str">
        <f>IF(ISBLANK(VLOOKUP(TRIM(B885),ALL!$B$1:$U$1591,5,FALSE)),"",IF(ISERROR(VLOOKUP(TRIM(B885),ALL!$B$1:$U$1591,5,FALSE))," ",VLOOKUP(TRIM(B885),ALL!$B$1:$U$1591,5,FALSE)))</f>
        <v/>
      </c>
      <c r="I885" s="52" t="str">
        <f>IF(ISBLANK(VLOOKUP(TRIM(B885),ALL!$B$1:$U$1591,6,FALSE)),"",IF(ISERROR(VLOOKUP(TRIM(B885),ALL!$B$1:$U$1591,6,FALSE))," ", VLOOKUP(TRIM(B885),ALL!$B$1:$U$1591,6,FALSE)))</f>
        <v/>
      </c>
      <c r="J885" s="52" t="str">
        <f>IF(ISBLANK(VLOOKUP(TRIM(B885),ALL!$B$1:$U$1591,7,FALSE)),"",IF(ISERROR(VLOOKUP(TRIM(B885),ALL!$B$1:$U$1591,7,FALSE))," ",VLOOKUP(TRIM(B885),ALL!$B$1:$U$1591,7,FALSE)))</f>
        <v/>
      </c>
      <c r="K885" s="52" t="str">
        <f>IF(ISBLANK(VLOOKUP(TRIM(B885),ALL!$B$1:$U$1591,8,FALSE)),"",IF(ISERROR(VLOOKUP(TRIM(B885),ALL!$B$1:$U$1591,8,FALSE))," ",VLOOKUP(TRIM(B885),ALL!$B$1:$U$1591,8,FALSE)))</f>
        <v/>
      </c>
      <c r="L885" s="52" t="str">
        <f>IF(ISBLANK(VLOOKUP(TRIM(B885),ALL!$B$1:$U$1591,9,FALSE)),"",IF(ISERROR(VLOOKUP(TRIM(B885),ALL!$B$1:$U$1591,9,FALSE))," ",VLOOKUP(TRIM(B885),ALL!$B$1:$U$1591,9,FALSE)))</f>
        <v/>
      </c>
      <c r="M885" s="52" t="str">
        <f>IF(ISBLANK(VLOOKUP(TRIM(B885),ALL!$B$1:$U$1591,10,FALSE)),"",IF(ISERROR(VLOOKUP(TRIM(B885),ALL!$B$1:$U$1591,10,FALSE))," ",VLOOKUP(TRIM(B885),ALL!$B$1:$U$1591,10,FALSE)))</f>
        <v/>
      </c>
      <c r="N885"/>
      <c r="O885"/>
      <c r="P885"/>
      <c r="Q885"/>
      <c r="R885"/>
      <c r="S885"/>
      <c r="AA885"/>
      <c r="AB885"/>
    </row>
    <row r="886" spans="1:33" ht="15">
      <c r="A886" s="52" t="str">
        <f>IF(ISERROR(VLOOKUP(TRIM(B886),ALL!$B$1:$T$1591,3,FALSE)),"(unc)",VLOOKUP(TRIM(B886),ALL!$B$1:$T$1591,3,FALSE))</f>
        <v>Punt</v>
      </c>
      <c r="B886" s="441" t="s">
        <v>5375</v>
      </c>
      <c r="C886" s="11" t="s">
        <v>1815</v>
      </c>
      <c r="D886" s="85">
        <f>VLOOKUP(TRIM(B886),BirthdateDraft!$B$1:$O$5859,2,FALSE)</f>
        <v>33315</v>
      </c>
      <c r="E886" s="86" t="str">
        <f>VLOOKUP(TRIM(B886),BirthdateDraft!$B$1:$O$9859,3,FALSE)</f>
        <v>14/FA</v>
      </c>
      <c r="F886" s="52" t="str">
        <f>IF(ISERROR(VLOOKUP(TRIM(B886),ALL!$B$1:$T$1591,2,FALSE)),"",IF(ISERROR(VLOOKUP(TRIM(B886),ALL!$B$1:$T$1591,2,FALSE))," ",VLOOKUP(TRIM(B886),ALL!$B$1:$T$1591,2,FALSE)))</f>
        <v>PIA</v>
      </c>
    </row>
    <row r="887" spans="1:33">
      <c r="A887" s="44"/>
      <c r="F887" s="5"/>
      <c r="G887" s="44"/>
      <c r="H887" s="44"/>
      <c r="I887" s="44"/>
      <c r="J887" s="44"/>
      <c r="K887" s="44"/>
      <c r="L887" s="44"/>
      <c r="M887" s="44"/>
      <c r="R887"/>
      <c r="S887"/>
      <c r="T887" s="3"/>
      <c r="AA887"/>
      <c r="AB887"/>
    </row>
    <row r="888" spans="1:33" ht="15.75">
      <c r="A888" s="454" t="s">
        <v>8473</v>
      </c>
      <c r="B888" s="454"/>
      <c r="C888" s="454"/>
      <c r="D888" s="454"/>
      <c r="E888" s="454"/>
      <c r="F888" s="454"/>
      <c r="G888" s="454"/>
      <c r="H888" s="454"/>
      <c r="I888" s="454"/>
      <c r="J888" s="454"/>
      <c r="K888" s="454"/>
      <c r="L888" s="454"/>
      <c r="M888" s="456"/>
      <c r="N888" s="52"/>
      <c r="O888" s="6"/>
      <c r="P888"/>
      <c r="Q888" s="6"/>
      <c r="R888" s="6"/>
      <c r="S888"/>
      <c r="T888" s="6"/>
      <c r="U888" s="6"/>
      <c r="W888" s="6"/>
      <c r="X888" s="6"/>
      <c r="Z888" s="5"/>
      <c r="AA888" s="6"/>
      <c r="AD888" s="2"/>
      <c r="AF888" s="3"/>
      <c r="AG888" s="8"/>
    </row>
    <row r="889" spans="1:33" ht="15.75">
      <c r="A889" s="454" t="s">
        <v>8474</v>
      </c>
      <c r="B889" s="454"/>
      <c r="C889" s="454"/>
      <c r="D889" s="454"/>
      <c r="E889" s="454"/>
      <c r="F889" s="454"/>
      <c r="G889" s="454"/>
      <c r="H889" s="454"/>
      <c r="I889" s="454"/>
      <c r="J889" s="454"/>
      <c r="K889" s="454"/>
      <c r="L889" s="454"/>
      <c r="M889" s="455"/>
      <c r="N889" s="52"/>
      <c r="P889"/>
      <c r="S889"/>
      <c r="T889" s="2"/>
      <c r="U889" s="2"/>
      <c r="W889" s="2"/>
      <c r="X889" s="2"/>
      <c r="AA889"/>
      <c r="AB889"/>
      <c r="AF889" s="3"/>
      <c r="AG889" s="3"/>
    </row>
    <row r="890" spans="1:33">
      <c r="P890"/>
      <c r="S890"/>
      <c r="T890" s="2"/>
      <c r="U890" s="2"/>
      <c r="W890" s="2"/>
      <c r="X890" s="2"/>
      <c r="AA890" s="2"/>
      <c r="AB890"/>
      <c r="AF890" s="3"/>
      <c r="AG890" s="3"/>
    </row>
    <row r="891" spans="1:33" ht="20.25">
      <c r="A891" s="46" t="s">
        <v>6087</v>
      </c>
      <c r="H891" s="38">
        <f>COUNTA(B892:B954)</f>
        <v>55</v>
      </c>
      <c r="I891" s="38"/>
      <c r="P891"/>
      <c r="S891"/>
      <c r="T891" s="2"/>
      <c r="U891" s="2"/>
      <c r="W891" s="2"/>
      <c r="X891" s="2"/>
      <c r="AA891"/>
      <c r="AB891"/>
      <c r="AF891" s="3"/>
      <c r="AG891" s="3"/>
    </row>
    <row r="892" spans="1:33" ht="12.75" customHeight="1">
      <c r="N892" s="6"/>
      <c r="O892" s="6"/>
      <c r="S892" s="3"/>
      <c r="T892" s="7"/>
      <c r="AA892"/>
      <c r="AB892"/>
    </row>
    <row r="893" spans="1:33">
      <c r="A893" s="52" t="str">
        <f>IF(ISERROR(VLOOKUP(TRIM(B893),ALL!$B$1:$T$1591,3,FALSE)),"(unc)",VLOOKUP(TRIM(B893),ALL!$B$1:$T$1591,3,FALSE))</f>
        <v>QB</v>
      </c>
      <c r="B893" s="215" t="s">
        <v>5802</v>
      </c>
      <c r="C893" s="11" t="s">
        <v>5401</v>
      </c>
      <c r="D893" s="85">
        <f>VLOOKUP(TRIM(B893),BirthdateDraft!$B$1:$O$5859,2,FALSE)</f>
        <v>34621</v>
      </c>
      <c r="E893" s="86" t="str">
        <f>VLOOKUP(TRIM(B893),BirthdateDraft!$B$1:$O$3878,3,FALSE)</f>
        <v>16/1 (1)</v>
      </c>
      <c r="F893" s="52" t="str">
        <f>IF(ISERROR(VLOOKUP(TRIM(B893),ALL!$B$1:$T$1591,2,FALSE)),"",IF(ISERROR(VLOOKUP(TRIM(B893),ALL!$B$1:$T$1591,2,FALSE))," ",VLOOKUP(TRIM(B893),ALL!$B$1:$T$1591,2,FALSE)))</f>
        <v>LAN</v>
      </c>
      <c r="G893" s="52" t="str">
        <f>IF(ISBLANK(VLOOKUP(TRIM(B893),ALL!$B$1:$U$1591,4,FALSE)),"",IF(ISERROR(VLOOKUP(TRIM(B893),ALL!$B$1:$U$1591,4,FALSE))," ",VLOOKUP(TRIM(B893),ALL!$B$1:$U$1591,4,FALSE)))</f>
        <v/>
      </c>
      <c r="H893" s="52" t="str">
        <f>IF(ISBLANK(VLOOKUP(TRIM(B893),ALL!$B$1:$U$1591,5,FALSE)),"",IF(ISERROR(VLOOKUP(TRIM(B893),ALL!$B$1:$U$1591,5,FALSE))," ",VLOOKUP(TRIM(B893),ALL!$B$1:$U$1591,5,FALSE)))</f>
        <v/>
      </c>
      <c r="I893" s="52" t="str">
        <f>IF(ISBLANK(VLOOKUP(TRIM(B893),ALL!$B$1:$U$1591,6,FALSE)),"",IF(ISERROR(VLOOKUP(TRIM(B893),ALL!$B$1:$U$1591,6,FALSE))," ", VLOOKUP(TRIM(B893),ALL!$B$1:$U$1591,6,FALSE)))</f>
        <v/>
      </c>
      <c r="J893" s="52" t="str">
        <f>IF(ISBLANK(VLOOKUP(TRIM(B893),ALL!$B$1:$U$1591,7,FALSE)),"",IF(ISERROR(VLOOKUP(TRIM(B893),ALL!$B$1:$U$1591,7,FALSE))," ",VLOOKUP(TRIM(B893),ALL!$B$1:$U$1591,7,FALSE)))</f>
        <v/>
      </c>
      <c r="K893" s="52" t="str">
        <f>IF(ISBLANK(VLOOKUP(TRIM(B893),ALL!$B$1:$U$1591,8,FALSE)),"",IF(ISERROR(VLOOKUP(TRIM(B893),ALL!$B$1:$U$1591,8,FALSE))," ",VLOOKUP(TRIM(B893),ALL!$B$1:$U$1591,8,FALSE)))</f>
        <v/>
      </c>
      <c r="L893" s="52" t="str">
        <f>IF(ISBLANK(VLOOKUP(TRIM(B893),ALL!$B$1:$U$1591,9,FALSE)),"",IF(ISERROR(VLOOKUP(TRIM(B893),ALL!$B$1:$U$1591,9,FALSE))," ",VLOOKUP(TRIM(B893),ALL!$B$1:$U$1591,9,FALSE)))</f>
        <v/>
      </c>
      <c r="M893" s="52" t="str">
        <f>IF(ISBLANK(VLOOKUP(TRIM(B893),ALL!$B$1:$U$1591,10,FALSE)),"",IF(ISERROR(VLOOKUP(TRIM(B893),ALL!$B$1:$U$1591,10,FALSE))," ",VLOOKUP(TRIM(B893),ALL!$B$1:$U$1591,10,FALSE)))</f>
        <v/>
      </c>
      <c r="N893"/>
      <c r="O893"/>
      <c r="P893"/>
      <c r="Q893"/>
      <c r="R893"/>
      <c r="S893"/>
      <c r="AA893"/>
      <c r="AB893"/>
    </row>
    <row r="894" spans="1:33" ht="15">
      <c r="A894" s="52" t="str">
        <f>IF(ISERROR(VLOOKUP(TRIM(B894),ALL!$B$1:$T$1591,3,FALSE)),"(unc)",VLOOKUP(TRIM(B894),ALL!$B$1:$T$1591,3,FALSE))</f>
        <v>QB</v>
      </c>
      <c r="B894" s="417" t="s">
        <v>7780</v>
      </c>
      <c r="C894" s="11" t="s">
        <v>5401</v>
      </c>
      <c r="D894" s="85">
        <f>VLOOKUP(TRIM(B894),BirthdateDraft!$B$1:$O$5859,2,FALSE)</f>
        <v>34792</v>
      </c>
      <c r="E894" s="86" t="str">
        <f>VLOOKUP(TRIM(B894),BirthdateDraft!$B$1:$O$3878,3,FALSE)</f>
        <v>19/3</v>
      </c>
      <c r="F894" s="52" t="str">
        <f>IF(ISERROR(VLOOKUP(TRIM(B894),ALL!$B$1:$T$1591,2,FALSE)),"",IF(ISERROR(VLOOKUP(TRIM(B894),ALL!$B$1:$T$1591,2,FALSE))," ",VLOOKUP(TRIM(B894),ALL!$B$1:$T$1591,2,FALSE)))</f>
        <v>CAN</v>
      </c>
      <c r="G894" s="52" t="str">
        <f>IF(ISBLANK(VLOOKUP(TRIM(B894),ALL!$B$1:$U$1591,4,FALSE)),"",IF(ISERROR(VLOOKUP(TRIM(B894),ALL!$B$1:$U$1591,4,FALSE))," ",VLOOKUP(TRIM(B894),ALL!$B$1:$U$1591,4,FALSE)))</f>
        <v/>
      </c>
      <c r="H894" s="52" t="str">
        <f>IF(ISBLANK(VLOOKUP(TRIM(B894),ALL!$B$1:$U$1591,5,FALSE)),"",IF(ISERROR(VLOOKUP(TRIM(B894),ALL!$B$1:$U$1591,5,FALSE))," ",VLOOKUP(TRIM(B894),ALL!$B$1:$U$1591,5,FALSE)))</f>
        <v/>
      </c>
      <c r="I894" s="52" t="str">
        <f>IF(ISBLANK(VLOOKUP(TRIM(B894),ALL!$B$1:$U$1591,6,FALSE)),"",IF(ISERROR(VLOOKUP(TRIM(B894),ALL!$B$1:$U$1591,6,FALSE))," ", VLOOKUP(TRIM(B894),ALL!$B$1:$U$1591,6,FALSE)))</f>
        <v/>
      </c>
      <c r="J894" s="52" t="str">
        <f>IF(ISBLANK(VLOOKUP(TRIM(B894),ALL!$B$1:$U$1591,7,FALSE)),"",IF(ISERROR(VLOOKUP(TRIM(B894),ALL!$B$1:$U$1591,7,FALSE))," ",VLOOKUP(TRIM(B894),ALL!$B$1:$U$1591,7,FALSE)))</f>
        <v/>
      </c>
      <c r="K894" s="52" t="str">
        <f>IF(ISBLANK(VLOOKUP(TRIM(B894),ALL!$B$1:$U$1591,8,FALSE)),"",IF(ISERROR(VLOOKUP(TRIM(B894),ALL!$B$1:$U$1591,8,FALSE))," ",VLOOKUP(TRIM(B894),ALL!$B$1:$U$1591,8,FALSE)))</f>
        <v/>
      </c>
      <c r="L894" s="52" t="str">
        <f>IF(ISBLANK(VLOOKUP(TRIM(B894),ALL!$B$1:$U$1591,9,FALSE)),"",IF(ISERROR(VLOOKUP(TRIM(B894),ALL!$B$1:$U$1591,9,FALSE))," ",VLOOKUP(TRIM(B894),ALL!$B$1:$U$1591,9,FALSE)))</f>
        <v/>
      </c>
      <c r="M894" s="52" t="str">
        <f>IF(ISBLANK(VLOOKUP(TRIM(B894),ALL!$B$1:$U$1591,10,FALSE)),"",IF(ISERROR(VLOOKUP(TRIM(B894),ALL!$B$1:$U$1591,10,FALSE))," ",VLOOKUP(TRIM(B894),ALL!$B$1:$U$1591,10,FALSE)))</f>
        <v/>
      </c>
      <c r="N894"/>
      <c r="O894"/>
      <c r="P894"/>
      <c r="Q894"/>
      <c r="R894"/>
      <c r="S894"/>
      <c r="AA894"/>
      <c r="AB894"/>
    </row>
    <row r="895" spans="1:33" ht="15">
      <c r="A895" s="52"/>
      <c r="B895" s="418"/>
      <c r="C895" s="11"/>
      <c r="D895" s="85"/>
      <c r="E895" s="86"/>
      <c r="F895" s="52"/>
      <c r="G895" s="52"/>
      <c r="H895" s="52"/>
      <c r="I895" s="52"/>
      <c r="J895" s="52"/>
      <c r="K895" s="52"/>
      <c r="L895" s="52"/>
      <c r="M895" s="52"/>
      <c r="N895"/>
      <c r="O895"/>
      <c r="P895"/>
      <c r="Q895"/>
      <c r="R895"/>
      <c r="S895"/>
      <c r="AA895"/>
      <c r="AB895"/>
    </row>
    <row r="896" spans="1:33">
      <c r="A896" s="52" t="str">
        <f>IF(ISERROR(VLOOKUP(TRIM(B896),ALL!$B$1:$T$1591,3,FALSE)),"(unc)",VLOOKUP(TRIM(B896),ALL!$B$1:$T$1591,3,FALSE))</f>
        <v>HB</v>
      </c>
      <c r="B896" s="215" t="s">
        <v>249</v>
      </c>
      <c r="C896" s="11" t="s">
        <v>5401</v>
      </c>
      <c r="D896" s="85">
        <f>VLOOKUP(TRIM(B896),BirthdateDraft!$B$1:$O$5859,2,FALSE)</f>
        <v>31127</v>
      </c>
      <c r="E896" s="86" t="str">
        <f>VLOOKUP(TRIM(B896),BirthdateDraft!$B$1:$O$9859,3,FALSE)</f>
        <v>07/1 (7)</v>
      </c>
      <c r="F896" s="52" t="str">
        <f>IF(ISERROR(VLOOKUP(TRIM(B896),ALL!$B$1:$T$1591,2,FALSE)),"",IF(ISERROR(VLOOKUP(TRIM(B896),ALL!$B$1:$T$1591,2,FALSE))," ",VLOOKUP(TRIM(B896),ALL!$B$1:$T$1591,2,FALSE)))</f>
        <v>WAN</v>
      </c>
      <c r="G896" s="52" t="str">
        <f>IF(ISBLANK(VLOOKUP(TRIM(B896),ALL!$B$1:$U$1591,4,FALSE)),"",IF(ISERROR(VLOOKUP(TRIM(B896),ALL!$B$1:$U$1591,4,FALSE))," ",VLOOKUP(TRIM(B896),ALL!$B$1:$U$1591,4,FALSE)))</f>
        <v/>
      </c>
      <c r="H896" s="52" t="str">
        <f>IF(ISBLANK(VLOOKUP(TRIM(B896),ALL!$B$1:$U$1591,5,FALSE)),"",IF(ISERROR(VLOOKUP(TRIM(B896),ALL!$B$1:$U$1591,5,FALSE))," ",VLOOKUP(TRIM(B896),ALL!$B$1:$U$1591,5,FALSE)))</f>
        <v/>
      </c>
      <c r="I896" s="52" t="str">
        <f>IF(ISBLANK(VLOOKUP(TRIM(B896),ALL!$B$1:$U$1591,6,FALSE)),"",IF(ISERROR(VLOOKUP(TRIM(B896),ALL!$B$1:$U$1591,6,FALSE))," ", VLOOKUP(TRIM(B896),ALL!$B$1:$U$1591,6,FALSE)))</f>
        <v/>
      </c>
      <c r="J896" s="52" t="str">
        <f>IF(ISBLANK(VLOOKUP(TRIM(B896),ALL!$B$1:$U$1591,7,FALSE)),"",IF(ISERROR(VLOOKUP(TRIM(B896),ALL!$B$1:$U$1591,7,FALSE))," ",VLOOKUP(TRIM(B896),ALL!$B$1:$U$1591,7,FALSE)))</f>
        <v/>
      </c>
      <c r="K896" s="52">
        <f>IF(ISBLANK(VLOOKUP(TRIM(B896),ALL!$B$1:$U$1591,8,FALSE)),"",IF(ISERROR(VLOOKUP(TRIM(B896),ALL!$B$1:$U$1591,8,FALSE))," ",VLOOKUP(TRIM(B896),ALL!$B$1:$U$1591,8,FALSE)))</f>
        <v>0</v>
      </c>
      <c r="L896" s="52" t="str">
        <f>IF(ISBLANK(VLOOKUP(TRIM(B896),ALL!$B$1:$U$1591,9,FALSE)),"",IF(ISERROR(VLOOKUP(TRIM(B896),ALL!$B$1:$U$1591,9,FALSE))," ",VLOOKUP(TRIM(B896),ALL!$B$1:$U$1591,9,FALSE)))</f>
        <v/>
      </c>
      <c r="M896" s="52">
        <f>IF(ISBLANK(VLOOKUP(TRIM(B896),ALL!$B$1:$U$1591,10,FALSE)),"",IF(ISERROR(VLOOKUP(TRIM(B896),ALL!$B$1:$U$1591,10,FALSE))," ",VLOOKUP(TRIM(B896),ALL!$B$1:$U$1591,10,FALSE)))</f>
        <v>0</v>
      </c>
      <c r="N896"/>
      <c r="O896"/>
      <c r="P896"/>
      <c r="Q896"/>
      <c r="R896"/>
      <c r="S896"/>
      <c r="AA896"/>
      <c r="AB896"/>
    </row>
    <row r="897" spans="1:46">
      <c r="A897" s="52" t="str">
        <f>IF(ISERROR(VLOOKUP(TRIM(B897),ALL!$B$1:$T$1591,3,FALSE)),"(unc)",VLOOKUP(TRIM(B897),ALL!$B$1:$T$1591,3,FALSE))</f>
        <v>HB</v>
      </c>
      <c r="B897" s="215" t="s">
        <v>6363</v>
      </c>
      <c r="C897" s="11" t="s">
        <v>5401</v>
      </c>
      <c r="D897" s="85">
        <f>VLOOKUP(TRIM(B897),BirthdateDraft!$B$1:$O$5859,2,FALSE)</f>
        <v>34792</v>
      </c>
      <c r="E897" s="86" t="e">
        <f>VLOOKUP(TRIM(B897),BirthdateDraft!$B$1:$O$3878,3,FALSE)</f>
        <v>#N/A</v>
      </c>
      <c r="F897" s="52" t="str">
        <f>IF(ISERROR(VLOOKUP(TRIM(B897),ALL!$B$1:$T$1591,2,FALSE)),"",IF(ISERROR(VLOOKUP(TRIM(B897),ALL!$B$1:$T$1591,2,FALSE))," ",VLOOKUP(TRIM(B897),ALL!$B$1:$T$1591,2,FALSE)))</f>
        <v>GBN</v>
      </c>
      <c r="G897" s="52" t="str">
        <f>IF(ISBLANK(VLOOKUP(TRIM(B897),ALL!$B$1:$U$1591,4,FALSE)),"",IF(ISERROR(VLOOKUP(TRIM(B897),ALL!$B$1:$U$1591,4,FALSE))," ",VLOOKUP(TRIM(B897),ALL!$B$1:$U$1591,4,FALSE)))</f>
        <v/>
      </c>
      <c r="H897" s="52" t="str">
        <f>IF(ISBLANK(VLOOKUP(TRIM(B897),ALL!$B$1:$U$1591,5,FALSE)),"",IF(ISERROR(VLOOKUP(TRIM(B897),ALL!$B$1:$U$1591,5,FALSE))," ",VLOOKUP(TRIM(B897),ALL!$B$1:$U$1591,5,FALSE)))</f>
        <v/>
      </c>
      <c r="I897" s="52" t="str">
        <f>IF(ISBLANK(VLOOKUP(TRIM(B897),ALL!$B$1:$U$1591,6,FALSE)),"",IF(ISERROR(VLOOKUP(TRIM(B897),ALL!$B$1:$U$1591,6,FALSE))," ", VLOOKUP(TRIM(B897),ALL!$B$1:$U$1591,6,FALSE)))</f>
        <v/>
      </c>
      <c r="J897" s="52" t="str">
        <f>IF(ISBLANK(VLOOKUP(TRIM(B897),ALL!$B$1:$U$1591,7,FALSE)),"",IF(ISERROR(VLOOKUP(TRIM(B897),ALL!$B$1:$U$1591,7,FALSE))," ",VLOOKUP(TRIM(B897),ALL!$B$1:$U$1591,7,FALSE)))</f>
        <v/>
      </c>
      <c r="K897" s="52">
        <f>IF(ISBLANK(VLOOKUP(TRIM(B897),ALL!$B$1:$U$1591,8,FALSE)),"",IF(ISERROR(VLOOKUP(TRIM(B897),ALL!$B$1:$U$1591,8,FALSE))," ",VLOOKUP(TRIM(B897),ALL!$B$1:$U$1591,8,FALSE)))</f>
        <v>0</v>
      </c>
      <c r="L897" s="52" t="str">
        <f>IF(ISBLANK(VLOOKUP(TRIM(B897),ALL!$B$1:$U$1591,9,FALSE)),"",IF(ISERROR(VLOOKUP(TRIM(B897),ALL!$B$1:$U$1591,9,FALSE))," ",VLOOKUP(TRIM(B897),ALL!$B$1:$U$1591,9,FALSE)))</f>
        <v/>
      </c>
      <c r="M897" s="52">
        <f>IF(ISBLANK(VLOOKUP(TRIM(B897),ALL!$B$1:$U$1591,10,FALSE)),"",IF(ISERROR(VLOOKUP(TRIM(B897),ALL!$B$1:$U$1591,10,FALSE))," ",VLOOKUP(TRIM(B897),ALL!$B$1:$U$1591,10,FALSE)))</f>
        <v>4</v>
      </c>
      <c r="N897"/>
      <c r="O897"/>
      <c r="P897"/>
      <c r="Q897"/>
      <c r="R897"/>
      <c r="S897"/>
      <c r="AA897"/>
      <c r="AB897"/>
    </row>
    <row r="898" spans="1:46">
      <c r="A898" s="52" t="str">
        <f>IF(ISERROR(VLOOKUP(TRIM(B898),ALL!$B$1:$T$1591,3,FALSE)),"(unc)",VLOOKUP(TRIM(B898),ALL!$B$1:$T$1591,3,FALSE))</f>
        <v>HB</v>
      </c>
      <c r="B898" s="215" t="s">
        <v>6898</v>
      </c>
      <c r="C898" s="11" t="s">
        <v>5401</v>
      </c>
      <c r="D898" s="85">
        <f>VLOOKUP(TRIM(B898),BirthdateDraft!$B$1:$O$5859,2,FALSE)</f>
        <v>35168</v>
      </c>
      <c r="E898" s="86" t="str">
        <f>VLOOKUP(TRIM(B898),BirthdateDraft!$B$1:$O$3878,3,FALSE)</f>
        <v>18/4</v>
      </c>
      <c r="F898" s="52" t="str">
        <f>IF(ISERROR(VLOOKUP(TRIM(B898),ALL!$B$1:$T$1591,2,FALSE)),"",IF(ISERROR(VLOOKUP(TRIM(B898),ALL!$B$1:$T$1591,2,FALSE))," ",VLOOKUP(TRIM(B898),ALL!$B$1:$T$1591,2,FALSE)))</f>
        <v>ARN</v>
      </c>
      <c r="G898" s="52" t="str">
        <f>IF(ISBLANK(VLOOKUP(TRIM(B898),ALL!$B$1:$U$1591,4,FALSE)),"",IF(ISERROR(VLOOKUP(TRIM(B898),ALL!$B$1:$U$1591,4,FALSE))," ",VLOOKUP(TRIM(B898),ALL!$B$1:$U$1591,4,FALSE)))</f>
        <v/>
      </c>
      <c r="H898" s="52" t="str">
        <f>IF(ISBLANK(VLOOKUP(TRIM(B898),ALL!$B$1:$U$1591,5,FALSE)),"",IF(ISERROR(VLOOKUP(TRIM(B898),ALL!$B$1:$U$1591,5,FALSE))," ",VLOOKUP(TRIM(B898),ALL!$B$1:$U$1591,5,FALSE)))</f>
        <v/>
      </c>
      <c r="I898" s="52" t="str">
        <f>IF(ISBLANK(VLOOKUP(TRIM(B898),ALL!$B$1:$U$1591,6,FALSE)),"",IF(ISERROR(VLOOKUP(TRIM(B898),ALL!$B$1:$U$1591,6,FALSE))," ", VLOOKUP(TRIM(B898),ALL!$B$1:$U$1591,6,FALSE)))</f>
        <v/>
      </c>
      <c r="J898" s="52" t="str">
        <f>IF(ISBLANK(VLOOKUP(TRIM(B898),ALL!$B$1:$U$1591,7,FALSE)),"",IF(ISERROR(VLOOKUP(TRIM(B898),ALL!$B$1:$U$1591,7,FALSE))," ",VLOOKUP(TRIM(B898),ALL!$B$1:$U$1591,7,FALSE)))</f>
        <v/>
      </c>
      <c r="K898" s="52">
        <f>IF(ISBLANK(VLOOKUP(TRIM(B898),ALL!$B$1:$U$1591,8,FALSE)),"",IF(ISERROR(VLOOKUP(TRIM(B898),ALL!$B$1:$U$1591,8,FALSE))," ",VLOOKUP(TRIM(B898),ALL!$B$1:$U$1591,8,FALSE)))</f>
        <v>0</v>
      </c>
      <c r="L898" s="52" t="str">
        <f>IF(ISBLANK(VLOOKUP(TRIM(B898),ALL!$B$1:$U$1591,9,FALSE)),"",IF(ISERROR(VLOOKUP(TRIM(B898),ALL!$B$1:$U$1591,9,FALSE))," ",VLOOKUP(TRIM(B898),ALL!$B$1:$U$1591,9,FALSE)))</f>
        <v/>
      </c>
      <c r="M898" s="52">
        <f>IF(ISBLANK(VLOOKUP(TRIM(B898),ALL!$B$1:$U$1591,10,FALSE)),"",IF(ISERROR(VLOOKUP(TRIM(B898),ALL!$B$1:$U$1591,10,FALSE))," ",VLOOKUP(TRIM(B898),ALL!$B$1:$U$1591,10,FALSE)))</f>
        <v>4</v>
      </c>
      <c r="N898"/>
      <c r="O898"/>
      <c r="P898"/>
      <c r="Q898"/>
      <c r="R898"/>
      <c r="S898"/>
      <c r="AA898"/>
      <c r="AB898"/>
    </row>
    <row r="899" spans="1:46">
      <c r="A899" s="52" t="str">
        <f>IF(ISERROR(VLOOKUP(TRIM(B899),ALL!$B$1:$T$1591,3,FALSE)),"(unc)",VLOOKUP(TRIM(B899),ALL!$B$1:$T$1591,3,FALSE))</f>
        <v>HB KOR</v>
      </c>
      <c r="B899" s="215" t="s">
        <v>6971</v>
      </c>
      <c r="C899" s="11" t="s">
        <v>5401</v>
      </c>
      <c r="D899" s="85">
        <f>VLOOKUP(TRIM(B899),BirthdateDraft!$B$1:$O$5859,2,FALSE)</f>
        <v>34458</v>
      </c>
      <c r="E899" s="86" t="str">
        <f>VLOOKUP(TRIM(B899),BirthdateDraft!$B$1:$O$3878,3,FALSE)</f>
        <v>17/FA</v>
      </c>
      <c r="F899" s="52" t="str">
        <f>IF(ISERROR(VLOOKUP(TRIM(B899),ALL!$B$1:$T$1591,2,FALSE)),"",IF(ISERROR(VLOOKUP(TRIM(B899),ALL!$B$1:$T$1591,2,FALSE))," ",VLOOKUP(TRIM(B899),ALL!$B$1:$T$1591,2,FALSE)))</f>
        <v>TBN</v>
      </c>
      <c r="G899" s="52"/>
      <c r="H899" s="52"/>
      <c r="I899" s="52"/>
      <c r="J899" s="52"/>
      <c r="K899" s="52"/>
      <c r="L899" s="52" t="str">
        <f>IF(ISBLANK(VLOOKUP(TRIM(B899),ALL!$B$1:$U$1591,9,FALSE)),"",IF(ISERROR(VLOOKUP(TRIM(B899),ALL!$B$1:$U$1591,9,FALSE))," ",VLOOKUP(TRIM(B899),ALL!$B$1:$U$1591,9,FALSE)))</f>
        <v/>
      </c>
      <c r="M899" s="52"/>
      <c r="N899"/>
      <c r="O899"/>
      <c r="P899"/>
      <c r="Q899"/>
      <c r="R899"/>
      <c r="S899"/>
      <c r="AA899"/>
      <c r="AB899"/>
    </row>
    <row r="900" spans="1:46">
      <c r="A900" s="52"/>
      <c r="B900" s="215"/>
      <c r="C900" s="11"/>
      <c r="D900" s="85"/>
      <c r="E900" s="86"/>
      <c r="F900" s="52"/>
      <c r="G900" s="52"/>
      <c r="H900" s="52"/>
      <c r="I900" s="52"/>
      <c r="J900" s="52"/>
      <c r="K900" s="52"/>
      <c r="L900" s="52"/>
      <c r="M900" s="52"/>
      <c r="N900"/>
      <c r="O900"/>
      <c r="P900"/>
      <c r="Q900"/>
      <c r="R900"/>
      <c r="S900"/>
      <c r="AA900"/>
      <c r="AB900"/>
    </row>
    <row r="901" spans="1:46">
      <c r="A901" s="52" t="str">
        <f>IF(ISERROR(VLOOKUP(TRIM(B901),ALL!$B$1:$T$1591,3,FALSE)),"(unc)",VLOOKUP(TRIM(B901),ALL!$B$1:$T$1591,3,FALSE))</f>
        <v>WR</v>
      </c>
      <c r="B901" s="215" t="s">
        <v>3870</v>
      </c>
      <c r="C901" s="11" t="s">
        <v>5401</v>
      </c>
      <c r="D901" s="85">
        <f>VLOOKUP(TRIM(B901),BirthdateDraft!$B$1:$O$5859,2,FALSE)</f>
        <v>33721</v>
      </c>
      <c r="E901" s="86" t="str">
        <f>VLOOKUP(TRIM(B901),BirthdateDraft!$B$1:$O$3878,3,FALSE)</f>
        <v>13/3</v>
      </c>
      <c r="F901" s="52" t="str">
        <f>IF(ISERROR(VLOOKUP(TRIM(B901),ALL!$B$1:$T$1591,2,FALSE)),"",IF(ISERROR(VLOOKUP(TRIM(B901),ALL!$B$1:$T$1591,2,FALSE))," ",VLOOKUP(TRIM(B901),ALL!$B$1:$T$1591,2,FALSE)))</f>
        <v>LAA</v>
      </c>
      <c r="G901" s="52" t="str">
        <f>IF(ISBLANK(VLOOKUP(TRIM(B901),ALL!$B$1:$U$1591,4,FALSE)),"",IF(ISERROR(VLOOKUP(TRIM(B901),ALL!$B$1:$U$1591,4,FALSE))," ",VLOOKUP(TRIM(B901),ALL!$B$1:$U$1591,4,FALSE)))</f>
        <v/>
      </c>
      <c r="H901" s="52" t="str">
        <f>IF(ISBLANK(VLOOKUP(TRIM(B901),ALL!$B$1:$U$1591,5,FALSE)),"",IF(ISERROR(VLOOKUP(TRIM(B901),ALL!$B$1:$U$1591,5,FALSE))," ",VLOOKUP(TRIM(B901),ALL!$B$1:$U$1591,5,FALSE)))</f>
        <v/>
      </c>
      <c r="I901" s="52" t="str">
        <f>IF(ISBLANK(VLOOKUP(TRIM(B901),ALL!$B$1:$U$1591,6,FALSE)),"",IF(ISERROR(VLOOKUP(TRIM(B901),ALL!$B$1:$U$1591,6,FALSE))," ", VLOOKUP(TRIM(B901),ALL!$B$1:$U$1591,6,FALSE)))</f>
        <v/>
      </c>
      <c r="J901" s="52" t="str">
        <f>IF(ISBLANK(VLOOKUP(TRIM(B901),ALL!$B$1:$U$1591,7,FALSE)),"",IF(ISERROR(VLOOKUP(TRIM(B901),ALL!$B$1:$U$1591,7,FALSE))," ",VLOOKUP(TRIM(B901),ALL!$B$1:$U$1591,7,FALSE)))</f>
        <v/>
      </c>
      <c r="K901" s="52" t="str">
        <f>IF(ISBLANK(VLOOKUP(TRIM(B901),ALL!$B$1:$U$1591,8,FALSE)),"",IF(ISERROR(VLOOKUP(TRIM(B901),ALL!$B$1:$U$1591,8,FALSE))," ",VLOOKUP(TRIM(B901),ALL!$B$1:$U$1591,8,FALSE)))</f>
        <v/>
      </c>
      <c r="L901" s="52" t="str">
        <f>IF(ISBLANK(VLOOKUP(TRIM(B901),ALL!$B$1:$U$1591,9,FALSE)),"",IF(ISERROR(VLOOKUP(TRIM(B901),ALL!$B$1:$U$1591,9,FALSE))," ",VLOOKUP(TRIM(B901),ALL!$B$1:$U$1591,9,FALSE)))</f>
        <v/>
      </c>
      <c r="M901" s="52" t="str">
        <f>IF(ISBLANK(VLOOKUP(TRIM(B901),ALL!$B$1:$U$1591,10,FALSE)),"",IF(ISERROR(VLOOKUP(TRIM(B901),ALL!$B$1:$U$1591,10,FALSE))," ",VLOOKUP(TRIM(B901),ALL!$B$1:$U$1591,10,FALSE)))</f>
        <v/>
      </c>
      <c r="N901"/>
      <c r="O901"/>
      <c r="P901"/>
      <c r="Q901"/>
      <c r="R901" t="str">
        <f>""</f>
        <v/>
      </c>
      <c r="S901" t="str">
        <f>""</f>
        <v/>
      </c>
      <c r="T901" t="str">
        <f>""</f>
        <v/>
      </c>
      <c r="U901" t="str">
        <f>""</f>
        <v/>
      </c>
      <c r="V901" t="str">
        <f>""</f>
        <v/>
      </c>
      <c r="W901" t="str">
        <f>""</f>
        <v/>
      </c>
      <c r="X901" t="str">
        <f>""</f>
        <v/>
      </c>
      <c r="Y901" t="str">
        <f>""</f>
        <v/>
      </c>
      <c r="Z901" t="str">
        <f>""</f>
        <v/>
      </c>
      <c r="AA901" t="str">
        <f>""</f>
        <v/>
      </c>
      <c r="AB901" t="str">
        <f>""</f>
        <v/>
      </c>
      <c r="AC901" t="str">
        <f>""</f>
        <v/>
      </c>
      <c r="AD901" t="str">
        <f>""</f>
        <v/>
      </c>
      <c r="AE901" t="str">
        <f>""</f>
        <v/>
      </c>
      <c r="AF901" t="str">
        <f>""</f>
        <v/>
      </c>
      <c r="AG901" t="str">
        <f>""</f>
        <v/>
      </c>
      <c r="AH901" t="str">
        <f>""</f>
        <v/>
      </c>
      <c r="AI901" t="str">
        <f>""</f>
        <v/>
      </c>
      <c r="AJ901" t="str">
        <f>""</f>
        <v/>
      </c>
      <c r="AK901" t="str">
        <f>""</f>
        <v/>
      </c>
      <c r="AL901" t="str">
        <f>""</f>
        <v/>
      </c>
      <c r="AM901" t="str">
        <f>""</f>
        <v/>
      </c>
      <c r="AN901" t="str">
        <f>""</f>
        <v/>
      </c>
      <c r="AO901" t="str">
        <f>""</f>
        <v/>
      </c>
      <c r="AP901" t="str">
        <f>""</f>
        <v/>
      </c>
      <c r="AQ901" t="str">
        <f>""</f>
        <v/>
      </c>
      <c r="AR901" t="str">
        <f>""</f>
        <v/>
      </c>
      <c r="AS901" t="str">
        <f>""</f>
        <v/>
      </c>
      <c r="AT901" t="str">
        <f>""</f>
        <v/>
      </c>
    </row>
    <row r="902" spans="1:46">
      <c r="A902" s="52" t="str">
        <f>IF(ISERROR(VLOOKUP(TRIM(B902),ALL!$B$1:$T$1591,3,FALSE)),"(unc)",VLOOKUP(TRIM(B902),ALL!$B$1:$T$1591,3,FALSE))</f>
        <v>WR</v>
      </c>
      <c r="B902" s="215" t="s">
        <v>6385</v>
      </c>
      <c r="C902" s="11" t="s">
        <v>5401</v>
      </c>
      <c r="D902" s="85">
        <f>VLOOKUP(TRIM(B902),BirthdateDraft!$B$1:$O$5859,2,FALSE)</f>
        <v>34135</v>
      </c>
      <c r="E902" s="86" t="str">
        <f>VLOOKUP(TRIM(B902),BirthdateDraft!$B$1:$O$3878,3,FALSE)</f>
        <v>17/3</v>
      </c>
      <c r="F902" s="52" t="str">
        <f>IF(ISERROR(VLOOKUP(TRIM(B902),ALL!$B$1:$T$1591,2,FALSE)),"",IF(ISERROR(VLOOKUP(TRIM(B902),ALL!$B$1:$T$1591,2,FALSE))," ",VLOOKUP(TRIM(B902),ALL!$B$1:$T$1591,2,FALSE)))</f>
        <v>LAN</v>
      </c>
      <c r="G902" s="52" t="str">
        <f>IF(ISBLANK(VLOOKUP(TRIM(B902),ALL!$B$1:$U$1591,4,FALSE)),"",IF(ISERROR(VLOOKUP(TRIM(B902),ALL!$B$1:$U$1591,4,FALSE))," ",VLOOKUP(TRIM(B902),ALL!$B$1:$U$1591,4,FALSE)))</f>
        <v/>
      </c>
      <c r="H902" s="52" t="str">
        <f>IF(ISBLANK(VLOOKUP(TRIM(B902),ALL!$B$1:$U$1591,5,FALSE)),"",IF(ISERROR(VLOOKUP(TRIM(B902),ALL!$B$1:$U$1591,5,FALSE))," ",VLOOKUP(TRIM(B902),ALL!$B$1:$U$1591,5,FALSE)))</f>
        <v/>
      </c>
      <c r="I902" s="52" t="str">
        <f>IF(ISBLANK(VLOOKUP(TRIM(B902),ALL!$B$1:$U$1591,6,FALSE)),"",IF(ISERROR(VLOOKUP(TRIM(B902),ALL!$B$1:$U$1591,6,FALSE))," ", VLOOKUP(TRIM(B902),ALL!$B$1:$U$1591,6,FALSE)))</f>
        <v/>
      </c>
      <c r="J902" s="52" t="str">
        <f>IF(ISBLANK(VLOOKUP(TRIM(B902),ALL!$B$1:$U$1591,7,FALSE)),"",IF(ISERROR(VLOOKUP(TRIM(B902),ALL!$B$1:$U$1591,7,FALSE))," ",VLOOKUP(TRIM(B902),ALL!$B$1:$U$1591,7,FALSE)))</f>
        <v/>
      </c>
      <c r="K902" s="52" t="str">
        <f>IF(ISBLANK(VLOOKUP(TRIM(B902),ALL!$B$1:$U$1591,8,FALSE)),"",IF(ISERROR(VLOOKUP(TRIM(B902),ALL!$B$1:$U$1591,8,FALSE))," ",VLOOKUP(TRIM(B902),ALL!$B$1:$U$1591,8,FALSE)))</f>
        <v/>
      </c>
      <c r="L902" s="52" t="str">
        <f>IF(ISBLANK(VLOOKUP(TRIM(B902),ALL!$B$1:$U$1591,9,FALSE)),"",IF(ISERROR(VLOOKUP(TRIM(B902),ALL!$B$1:$U$1591,9,FALSE))," ",VLOOKUP(TRIM(B902),ALL!$B$1:$U$1591,9,FALSE)))</f>
        <v/>
      </c>
      <c r="M902" s="52" t="str">
        <f>IF(ISBLANK(VLOOKUP(TRIM(B902),ALL!$B$1:$U$1591,10,FALSE)),"",IF(ISERROR(VLOOKUP(TRIM(B902),ALL!$B$1:$U$1591,10,FALSE))," ",VLOOKUP(TRIM(B902),ALL!$B$1:$U$1591,10,FALSE)))</f>
        <v/>
      </c>
      <c r="N902"/>
      <c r="O902"/>
      <c r="P902"/>
      <c r="Q902"/>
      <c r="R902"/>
      <c r="S902"/>
      <c r="AA902"/>
      <c r="AB902"/>
    </row>
    <row r="903" spans="1:46">
      <c r="A903" s="52" t="str">
        <f>IF(ISERROR(VLOOKUP(TRIM(B903),ALL!$B$1:$T$1591,3,FALSE)),"(unc)",VLOOKUP(TRIM(B903),ALL!$B$1:$T$1591,3,FALSE))</f>
        <v>WR</v>
      </c>
      <c r="B903" s="215" t="s">
        <v>5325</v>
      </c>
      <c r="C903" s="11" t="s">
        <v>5401</v>
      </c>
      <c r="D903" s="85">
        <f>VLOOKUP(TRIM(B903),BirthdateDraft!$B$1:$O$5859,2,FALSE)</f>
        <v>33902</v>
      </c>
      <c r="E903" s="86" t="str">
        <f>VLOOKUP(TRIM(B903),BirthdateDraft!$B$1:$O$3878,3,FALSE)</f>
        <v>15/3</v>
      </c>
      <c r="F903" s="52" t="str">
        <f>IF(ISERROR(VLOOKUP(TRIM(B903),ALL!$B$1:$T$1591,2,FALSE)),"",IF(ISERROR(VLOOKUP(TRIM(B903),ALL!$B$1:$T$1591,2,FALSE))," ",VLOOKUP(TRIM(B903),ALL!$B$1:$T$1591,2,FALSE)))</f>
        <v>JXA</v>
      </c>
      <c r="G903" s="52" t="str">
        <f>IF(ISBLANK(VLOOKUP(TRIM(B903),ALL!$B$1:$U$1591,4,FALSE)),"",IF(ISERROR(VLOOKUP(TRIM(B903),ALL!$B$1:$U$1591,4,FALSE))," ",VLOOKUP(TRIM(B903),ALL!$B$1:$U$1591,4,FALSE)))</f>
        <v/>
      </c>
      <c r="H903" s="52" t="str">
        <f>IF(ISBLANK(VLOOKUP(TRIM(B903),ALL!$B$1:$U$1591,5,FALSE)),"",IF(ISERROR(VLOOKUP(TRIM(B903),ALL!$B$1:$U$1591,5,FALSE))," ",VLOOKUP(TRIM(B903),ALL!$B$1:$U$1591,5,FALSE)))</f>
        <v/>
      </c>
      <c r="I903" s="52" t="str">
        <f>IF(ISBLANK(VLOOKUP(TRIM(B903),ALL!$B$1:$U$1591,6,FALSE)),"",IF(ISERROR(VLOOKUP(TRIM(B903),ALL!$B$1:$U$1591,6,FALSE))," ", VLOOKUP(TRIM(B903),ALL!$B$1:$U$1591,6,FALSE)))</f>
        <v/>
      </c>
      <c r="J903" s="52" t="str">
        <f>IF(ISBLANK(VLOOKUP(TRIM(B903),ALL!$B$1:$U$1591,7,FALSE)),"",IF(ISERROR(VLOOKUP(TRIM(B903),ALL!$B$1:$U$1591,7,FALSE))," ",VLOOKUP(TRIM(B903),ALL!$B$1:$U$1591,7,FALSE)))</f>
        <v/>
      </c>
      <c r="K903" s="52" t="str">
        <f>IF(ISBLANK(VLOOKUP(TRIM(B903),ALL!$B$1:$U$1591,8,FALSE)),"",IF(ISERROR(VLOOKUP(TRIM(B903),ALL!$B$1:$U$1591,8,FALSE))," ",VLOOKUP(TRIM(B903),ALL!$B$1:$U$1591,8,FALSE)))</f>
        <v/>
      </c>
      <c r="L903" s="52" t="str">
        <f>IF(ISBLANK(VLOOKUP(TRIM(B903),ALL!$B$1:$U$1591,9,FALSE)),"",IF(ISERROR(VLOOKUP(TRIM(B903),ALL!$B$1:$U$1591,9,FALSE))," ",VLOOKUP(TRIM(B903),ALL!$B$1:$U$1591,9,FALSE)))</f>
        <v/>
      </c>
      <c r="M903" s="52" t="str">
        <f>IF(ISBLANK(VLOOKUP(TRIM(B903),ALL!$B$1:$U$1591,10,FALSE)),"",IF(ISERROR(VLOOKUP(TRIM(B903),ALL!$B$1:$U$1591,10,FALSE))," ",VLOOKUP(TRIM(B903),ALL!$B$1:$U$1591,10,FALSE)))</f>
        <v/>
      </c>
      <c r="N903"/>
      <c r="O903"/>
      <c r="P903"/>
      <c r="Q903"/>
      <c r="R903"/>
      <c r="S903"/>
      <c r="AA903"/>
      <c r="AB903"/>
    </row>
    <row r="904" spans="1:46">
      <c r="A904" s="52" t="str">
        <f>IF(ISERROR(VLOOKUP(TRIM(B904),ALL!$B$1:$T$1591,3,FALSE)),"(unc)",VLOOKUP(TRIM(B904),ALL!$B$1:$T$1591,3,FALSE))</f>
        <v>WR</v>
      </c>
      <c r="B904" s="215" t="s">
        <v>6923</v>
      </c>
      <c r="C904" s="11" t="s">
        <v>5401</v>
      </c>
      <c r="D904" s="85">
        <f>VLOOKUP(TRIM(B904),BirthdateDraft!$B$1:$O$5859,2,FALSE)</f>
        <v>35157</v>
      </c>
      <c r="E904" s="86" t="e">
        <f>VLOOKUP(TRIM(B904),BirthdateDraft!$B$1:$O$3878,3,FALSE)</f>
        <v>#N/A</v>
      </c>
      <c r="F904" s="52" t="str">
        <f>IF(ISERROR(VLOOKUP(TRIM(B904),ALL!$B$1:$T$1591,2,FALSE)),"",IF(ISERROR(VLOOKUP(TRIM(B904),ALL!$B$1:$T$1591,2,FALSE))," ",VLOOKUP(TRIM(B904),ALL!$B$1:$T$1591,2,FALSE)))</f>
        <v>PIA</v>
      </c>
      <c r="G904" s="52" t="str">
        <f>IF(ISBLANK(VLOOKUP(TRIM(B904),ALL!$B$1:$U$1591,4,FALSE)),"",IF(ISERROR(VLOOKUP(TRIM(B904),ALL!$B$1:$U$1591,4,FALSE))," ",VLOOKUP(TRIM(B904),ALL!$B$1:$U$1591,4,FALSE)))</f>
        <v/>
      </c>
      <c r="H904" s="52" t="str">
        <f>IF(ISBLANK(VLOOKUP(TRIM(B904),ALL!$B$1:$U$1591,5,FALSE)),"",IF(ISERROR(VLOOKUP(TRIM(B904),ALL!$B$1:$U$1591,5,FALSE))," ",VLOOKUP(TRIM(B904),ALL!$B$1:$U$1591,5,FALSE)))</f>
        <v/>
      </c>
      <c r="I904" s="52" t="str">
        <f>IF(ISBLANK(VLOOKUP(TRIM(B904),ALL!$B$1:$U$1591,6,FALSE)),"",IF(ISERROR(VLOOKUP(TRIM(B904),ALL!$B$1:$U$1591,6,FALSE))," ", VLOOKUP(TRIM(B904),ALL!$B$1:$U$1591,6,FALSE)))</f>
        <v/>
      </c>
      <c r="J904" s="52" t="str">
        <f>IF(ISBLANK(VLOOKUP(TRIM(B904),ALL!$B$1:$U$1591,7,FALSE)),"",IF(ISERROR(VLOOKUP(TRIM(B904),ALL!$B$1:$U$1591,7,FALSE))," ",VLOOKUP(TRIM(B904),ALL!$B$1:$U$1591,7,FALSE)))</f>
        <v/>
      </c>
      <c r="K904" s="52" t="str">
        <f>IF(ISBLANK(VLOOKUP(TRIM(B904),ALL!$B$1:$U$1591,8,FALSE)),"",IF(ISERROR(VLOOKUP(TRIM(B904),ALL!$B$1:$U$1591,8,FALSE))," ",VLOOKUP(TRIM(B904),ALL!$B$1:$U$1591,8,FALSE)))</f>
        <v/>
      </c>
      <c r="L904" s="52" t="str">
        <f>IF(ISBLANK(VLOOKUP(TRIM(B904),ALL!$B$1:$U$1591,9,FALSE)),"",IF(ISERROR(VLOOKUP(TRIM(B904),ALL!$B$1:$U$1591,9,FALSE))," ",VLOOKUP(TRIM(B904),ALL!$B$1:$U$1591,9,FALSE)))</f>
        <v/>
      </c>
      <c r="M904" s="52" t="str">
        <f>IF(ISBLANK(VLOOKUP(TRIM(B904),ALL!$B$1:$U$1591,10,FALSE)),"",IF(ISERROR(VLOOKUP(TRIM(B904),ALL!$B$1:$U$1591,10,FALSE))," ",VLOOKUP(TRIM(B904),ALL!$B$1:$U$1591,10,FALSE)))</f>
        <v/>
      </c>
      <c r="N904"/>
      <c r="O904"/>
      <c r="P904"/>
      <c r="Q904"/>
      <c r="R904"/>
      <c r="S904"/>
      <c r="AA904"/>
      <c r="AB904"/>
    </row>
    <row r="905" spans="1:46">
      <c r="A905" s="52" t="str">
        <f>IF(ISERROR(VLOOKUP(TRIM(B905),ALL!$B$1:$T$1591,3,FALSE)),"(unc)",VLOOKUP(TRIM(B905),ALL!$B$1:$T$1591,3,FALSE))</f>
        <v>WR</v>
      </c>
      <c r="B905" s="215" t="s">
        <v>6397</v>
      </c>
      <c r="C905" s="11" t="s">
        <v>5401</v>
      </c>
      <c r="D905" s="85">
        <f>VLOOKUP(TRIM(B905),BirthdateDraft!$B$1:$O$5859,2,FALSE)</f>
        <v>34614</v>
      </c>
      <c r="E905" s="86" t="str">
        <f>VLOOKUP(TRIM(B905),BirthdateDraft!$B$1:$O$3878,3,FALSE)</f>
        <v>16/5</v>
      </c>
      <c r="F905" s="52" t="str">
        <f>IF(ISERROR(VLOOKUP(TRIM(B905),ALL!$B$1:$T$1591,2,FALSE)),"",IF(ISERROR(VLOOKUP(TRIM(B905),ALL!$B$1:$T$1591,2,FALSE))," ",VLOOKUP(TRIM(B905),ALL!$B$1:$T$1591,2,FALSE)))</f>
        <v>CLA</v>
      </c>
      <c r="G905" s="52" t="str">
        <f>IF(ISBLANK(VLOOKUP(TRIM(B905),ALL!$B$1:$U$1591,4,FALSE)),"",IF(ISERROR(VLOOKUP(TRIM(B905),ALL!$B$1:$U$1591,4,FALSE))," ",VLOOKUP(TRIM(B905),ALL!$B$1:$U$1591,4,FALSE)))</f>
        <v/>
      </c>
      <c r="H905" s="52" t="str">
        <f>IF(ISBLANK(VLOOKUP(TRIM(B905),ALL!$B$1:$U$1591,5,FALSE)),"",IF(ISERROR(VLOOKUP(TRIM(B905),ALL!$B$1:$U$1591,5,FALSE))," ",VLOOKUP(TRIM(B905),ALL!$B$1:$U$1591,5,FALSE)))</f>
        <v/>
      </c>
      <c r="I905" s="52" t="str">
        <f>IF(ISBLANK(VLOOKUP(TRIM(B905),ALL!$B$1:$U$1591,6,FALSE)),"",IF(ISERROR(VLOOKUP(TRIM(B905),ALL!$B$1:$U$1591,6,FALSE))," ", VLOOKUP(TRIM(B905),ALL!$B$1:$U$1591,6,FALSE)))</f>
        <v/>
      </c>
      <c r="J905" s="52" t="str">
        <f>IF(ISBLANK(VLOOKUP(TRIM(B905),ALL!$B$1:$U$1591,7,FALSE)),"",IF(ISERROR(VLOOKUP(TRIM(B905),ALL!$B$1:$U$1591,7,FALSE))," ",VLOOKUP(TRIM(B905),ALL!$B$1:$U$1591,7,FALSE)))</f>
        <v/>
      </c>
      <c r="K905" s="52" t="str">
        <f>IF(ISBLANK(VLOOKUP(TRIM(B905),ALL!$B$1:$U$1591,8,FALSE)),"",IF(ISERROR(VLOOKUP(TRIM(B905),ALL!$B$1:$U$1591,8,FALSE))," ",VLOOKUP(TRIM(B905),ALL!$B$1:$U$1591,8,FALSE)))</f>
        <v/>
      </c>
      <c r="L905" s="52" t="str">
        <f>IF(ISBLANK(VLOOKUP(TRIM(B905),ALL!$B$1:$U$1591,9,FALSE)),"",IF(ISERROR(VLOOKUP(TRIM(B905),ALL!$B$1:$U$1591,9,FALSE))," ",VLOOKUP(TRIM(B905),ALL!$B$1:$U$1591,9,FALSE)))</f>
        <v/>
      </c>
      <c r="M905" s="52" t="str">
        <f>IF(ISBLANK(VLOOKUP(TRIM(B905),ALL!$B$1:$U$1591,10,FALSE)),"",IF(ISERROR(VLOOKUP(TRIM(B905),ALL!$B$1:$U$1591,10,FALSE))," ",VLOOKUP(TRIM(B905),ALL!$B$1:$U$1591,10,FALSE)))</f>
        <v/>
      </c>
      <c r="N905"/>
      <c r="O905"/>
      <c r="P905"/>
      <c r="Q905"/>
      <c r="R905"/>
      <c r="S905"/>
      <c r="AA905"/>
      <c r="AB905"/>
    </row>
    <row r="906" spans="1:46">
      <c r="A906" s="52" t="str">
        <f>IF(ISERROR(VLOOKUP(TRIM(B906),ALL!$B$1:$T$1591,3,FALSE)),"(unc)",VLOOKUP(TRIM(B906),ALL!$B$1:$T$1591,3,FALSE))</f>
        <v>WR</v>
      </c>
      <c r="B906" s="215" t="s">
        <v>5248</v>
      </c>
      <c r="C906" s="11" t="s">
        <v>5401</v>
      </c>
      <c r="D906" s="85">
        <f>VLOOKUP(TRIM(B906),BirthdateDraft!$B$1:$O$5859,2,FALSE)</f>
        <v>33894</v>
      </c>
      <c r="E906" s="86" t="str">
        <f>VLOOKUP(TRIM(B906),BirthdateDraft!$B$1:$O$3878,3,FALSE)</f>
        <v>14/FA</v>
      </c>
      <c r="F906" s="52" t="str">
        <f>IF(ISERROR(VLOOKUP(TRIM(B906),ALL!$B$1:$T$1591,2,FALSE)),"",IF(ISERROR(VLOOKUP(TRIM(B906),ALL!$B$1:$T$1591,2,FALSE))," ",VLOOKUP(TRIM(B906),ALL!$B$1:$T$1591,2,FALSE)))</f>
        <v>BAA</v>
      </c>
      <c r="G906" s="52" t="str">
        <f>IF(ISBLANK(VLOOKUP(TRIM(B906),ALL!$B$1:$U$1591,4,FALSE)),"",IF(ISERROR(VLOOKUP(TRIM(B906),ALL!$B$1:$U$1591,4,FALSE))," ",VLOOKUP(TRIM(B906),ALL!$B$1:$U$1591,4,FALSE)))</f>
        <v/>
      </c>
      <c r="H906" s="52" t="str">
        <f>IF(ISBLANK(VLOOKUP(TRIM(B906),ALL!$B$1:$U$1591,5,FALSE)),"",IF(ISERROR(VLOOKUP(TRIM(B906),ALL!$B$1:$U$1591,5,FALSE))," ",VLOOKUP(TRIM(B906),ALL!$B$1:$U$1591,5,FALSE)))</f>
        <v/>
      </c>
      <c r="I906" s="52" t="str">
        <f>IF(ISBLANK(VLOOKUP(TRIM(B906),ALL!$B$1:$U$1591,6,FALSE)),"",IF(ISERROR(VLOOKUP(TRIM(B906),ALL!$B$1:$U$1591,6,FALSE))," ", VLOOKUP(TRIM(B906),ALL!$B$1:$U$1591,6,FALSE)))</f>
        <v/>
      </c>
      <c r="J906" s="52" t="str">
        <f>IF(ISBLANK(VLOOKUP(TRIM(B906),ALL!$B$1:$U$1591,7,FALSE)),"",IF(ISERROR(VLOOKUP(TRIM(B906),ALL!$B$1:$U$1591,7,FALSE))," ",VLOOKUP(TRIM(B906),ALL!$B$1:$U$1591,7,FALSE)))</f>
        <v/>
      </c>
      <c r="K906" s="52" t="str">
        <f>IF(ISBLANK(VLOOKUP(TRIM(B906),ALL!$B$1:$U$1591,8,FALSE)),"",IF(ISERROR(VLOOKUP(TRIM(B906),ALL!$B$1:$U$1591,8,FALSE))," ",VLOOKUP(TRIM(B906),ALL!$B$1:$U$1591,8,FALSE)))</f>
        <v/>
      </c>
      <c r="L906" s="52" t="str">
        <f>IF(ISBLANK(VLOOKUP(TRIM(B906),ALL!$B$1:$U$1591,9,FALSE)),"",IF(ISERROR(VLOOKUP(TRIM(B906),ALL!$B$1:$U$1591,9,FALSE))," ",VLOOKUP(TRIM(B906),ALL!$B$1:$U$1591,9,FALSE)))</f>
        <v/>
      </c>
      <c r="M906" s="52" t="str">
        <f>IF(ISBLANK(VLOOKUP(TRIM(B906),ALL!$B$1:$U$1591,10,FALSE)),"",IF(ISERROR(VLOOKUP(TRIM(B906),ALL!$B$1:$U$1591,10,FALSE))," ",VLOOKUP(TRIM(B906),ALL!$B$1:$U$1591,10,FALSE)))</f>
        <v/>
      </c>
      <c r="N906"/>
      <c r="O906"/>
      <c r="P906"/>
      <c r="Q906"/>
      <c r="R906"/>
      <c r="S906"/>
      <c r="AA906"/>
      <c r="AB906"/>
    </row>
    <row r="907" spans="1:46" ht="15">
      <c r="A907" s="52" t="str">
        <f>IF(ISERROR(VLOOKUP(TRIM(B907),ALL!$B$1:$T$1591,3,FALSE)),"(unc)",VLOOKUP(TRIM(B907),ALL!$B$1:$T$1591,3,FALSE))</f>
        <v>WR</v>
      </c>
      <c r="B907" s="407" t="s">
        <v>7722</v>
      </c>
      <c r="C907" s="11" t="s">
        <v>5401</v>
      </c>
      <c r="D907" s="85">
        <f>VLOOKUP(TRIM(B907),BirthdateDraft!$B$1:$O$5859,2,FALSE)</f>
        <v>35350</v>
      </c>
      <c r="E907" s="86" t="str">
        <f>VLOOKUP(TRIM(B907),BirthdateDraft!$B$1:$O$3878,3,FALSE)</f>
        <v>19/3</v>
      </c>
      <c r="F907" s="52" t="str">
        <f>IF(ISERROR(VLOOKUP(TRIM(B907),ALL!$B$1:$T$1591,2,FALSE)),"",IF(ISERROR(VLOOKUP(TRIM(B907),ALL!$B$1:$T$1591,2,FALSE))," ",VLOOKUP(TRIM(B907),ALL!$B$1:$T$1591,2,FALSE)))</f>
        <v>BAA</v>
      </c>
      <c r="G907" s="52" t="str">
        <f>IF(ISBLANK(VLOOKUP(TRIM(B907),ALL!$B$1:$U$1591,4,FALSE)),"",IF(ISERROR(VLOOKUP(TRIM(B907),ALL!$B$1:$U$1591,4,FALSE))," ",VLOOKUP(TRIM(B907),ALL!$B$1:$U$1591,4,FALSE)))</f>
        <v/>
      </c>
      <c r="H907" s="52" t="str">
        <f>IF(ISBLANK(VLOOKUP(TRIM(B907),ALL!$B$1:$U$1591,5,FALSE)),"",IF(ISERROR(VLOOKUP(TRIM(B907),ALL!$B$1:$U$1591,5,FALSE))," ",VLOOKUP(TRIM(B907),ALL!$B$1:$U$1591,5,FALSE)))</f>
        <v/>
      </c>
      <c r="I907" s="52" t="str">
        <f>IF(ISBLANK(VLOOKUP(TRIM(B907),ALL!$B$1:$U$1591,6,FALSE)),"",IF(ISERROR(VLOOKUP(TRIM(B907),ALL!$B$1:$U$1591,6,FALSE))," ", VLOOKUP(TRIM(B907),ALL!$B$1:$U$1591,6,FALSE)))</f>
        <v/>
      </c>
      <c r="J907" s="52"/>
      <c r="K907" s="52"/>
      <c r="L907" s="52"/>
      <c r="M907" s="52"/>
      <c r="N907"/>
      <c r="O907"/>
      <c r="P907"/>
      <c r="Q907"/>
      <c r="R907"/>
      <c r="S907"/>
      <c r="AA907"/>
      <c r="AB907"/>
    </row>
    <row r="908" spans="1:46">
      <c r="A908" s="52" t="str">
        <f>IF(ISERROR(VLOOKUP(TRIM(B908),ALL!$B$1:$T$1591,3,FALSE)),"(unc)",VLOOKUP(TRIM(B908),ALL!$B$1:$T$1591,3,FALSE))</f>
        <v>BB TE</v>
      </c>
      <c r="B908" s="215" t="s">
        <v>6935</v>
      </c>
      <c r="C908" s="11" t="s">
        <v>5401</v>
      </c>
      <c r="D908" s="85">
        <f>VLOOKUP(TRIM(B908),BirthdateDraft!$B$1:$O$5859,2,FALSE)</f>
        <v>34702</v>
      </c>
      <c r="E908" s="86" t="str">
        <f>VLOOKUP(TRIM(B908),BirthdateDraft!$B$1:$O$3878,3,FALSE)</f>
        <v>18/2</v>
      </c>
      <c r="F908" s="52" t="str">
        <f>IF(ISERROR(VLOOKUP(TRIM(B908),ALL!$B$1:$T$1591,2,FALSE)),"",IF(ISERROR(VLOOKUP(TRIM(B908),ALL!$B$1:$T$1591,2,FALSE))," ",VLOOKUP(TRIM(B908),ALL!$B$1:$T$1591,2,FALSE)))</f>
        <v>PHN</v>
      </c>
      <c r="G908" s="52" t="str">
        <f>IF(ISBLANK(VLOOKUP(TRIM(B908),ALL!$B$1:$U$1591,4,FALSE)),"",IF(ISERROR(VLOOKUP(TRIM(B908),ALL!$B$1:$U$1591,4,FALSE))," ",VLOOKUP(TRIM(B908),ALL!$B$1:$U$1591,4,FALSE)))</f>
        <v/>
      </c>
      <c r="H908" s="52" t="str">
        <f>IF(ISBLANK(VLOOKUP(TRIM(B908),ALL!$B$1:$U$1591,5,FALSE)),"",IF(ISERROR(VLOOKUP(TRIM(B908),ALL!$B$1:$U$1591,5,FALSE))," ",VLOOKUP(TRIM(B908),ALL!$B$1:$U$1591,5,FALSE)))</f>
        <v/>
      </c>
      <c r="I908" s="52" t="str">
        <f>IF(ISBLANK(VLOOKUP(TRIM(B908),ALL!$B$1:$U$1591,6,FALSE)),"",IF(ISERROR(VLOOKUP(TRIM(B908),ALL!$B$1:$U$1591,6,FALSE))," ", VLOOKUP(TRIM(B908),ALL!$B$1:$U$1591,6,FALSE)))</f>
        <v/>
      </c>
      <c r="J908" s="52" t="str">
        <f>IF(ISBLANK(VLOOKUP(TRIM(B908),ALL!$B$1:$U$1591,7,FALSE)),"",IF(ISERROR(VLOOKUP(TRIM(B908),ALL!$B$1:$U$1591,7,FALSE))," ",VLOOKUP(TRIM(B908),ALL!$B$1:$U$1591,7,FALSE)))</f>
        <v/>
      </c>
      <c r="K908" s="52">
        <f>IF(ISBLANK(VLOOKUP(TRIM(B908),ALL!$B$1:$U$1591,8,FALSE)),"",IF(ISERROR(VLOOKUP(TRIM(B908),ALL!$B$1:$U$1591,8,FALSE))," ",VLOOKUP(TRIM(B908),ALL!$B$1:$U$1591,8,FALSE)))</f>
        <v>4</v>
      </c>
      <c r="L908" s="52">
        <f>IF(ISBLANK(VLOOKUP(TRIM(B908),ALL!$B$1:$U$1591,9,FALSE)),"",IF(ISERROR(VLOOKUP(TRIM(B908),ALL!$B$1:$U$1591,9,FALSE))," ",VLOOKUP(TRIM(B908),ALL!$B$1:$U$1591,9,FALSE)))</f>
        <v>6</v>
      </c>
      <c r="M908" s="52">
        <f>IF(ISBLANK(VLOOKUP(TRIM(B908),ALL!$B$1:$U$1591,10,FALSE)),"",IF(ISERROR(VLOOKUP(TRIM(B908),ALL!$B$1:$U$1591,10,FALSE))," ",VLOOKUP(TRIM(B908),ALL!$B$1:$U$1591,10,FALSE)))</f>
        <v>3</v>
      </c>
      <c r="N908"/>
      <c r="O908"/>
      <c r="P908"/>
      <c r="Q908"/>
      <c r="R908"/>
      <c r="S908"/>
      <c r="AA908"/>
      <c r="AB908"/>
    </row>
    <row r="909" spans="1:46" ht="15">
      <c r="A909" s="52" t="str">
        <f>IF(ISERROR(VLOOKUP(TRIM(B909),ALL!$B$1:$T$1591,3,FALSE)),"(unc)",VLOOKUP(TRIM(B909),ALL!$B$1:$T$1591,3,FALSE))</f>
        <v>BB TE</v>
      </c>
      <c r="B909" s="397" t="s">
        <v>7800</v>
      </c>
      <c r="C909" s="11" t="s">
        <v>5401</v>
      </c>
      <c r="D909" s="85">
        <f>VLOOKUP(TRIM(B909),BirthdateDraft!$B$1:$O$5859,2,FALSE)</f>
        <v>35614</v>
      </c>
      <c r="E909" s="86" t="str">
        <f>VLOOKUP(TRIM(B909),BirthdateDraft!$B$1:$O$3878,3,FALSE)</f>
        <v>19/1 (8)</v>
      </c>
      <c r="F909" s="52" t="str">
        <f>IF(ISERROR(VLOOKUP(TRIM(B909),ALL!$B$1:$T$1591,2,FALSE)),"",IF(ISERROR(VLOOKUP(TRIM(B909),ALL!$B$1:$T$1591,2,FALSE))," ",VLOOKUP(TRIM(B909),ALL!$B$1:$T$1591,2,FALSE)))</f>
        <v>DEN</v>
      </c>
      <c r="G909" s="52" t="str">
        <f>IF(ISBLANK(VLOOKUP(TRIM(B909),ALL!$B$1:$U$1591,4,FALSE)),"",IF(ISERROR(VLOOKUP(TRIM(B909),ALL!$B$1:$U$1591,4,FALSE))," ",VLOOKUP(TRIM(B909),ALL!$B$1:$U$1591,4,FALSE)))</f>
        <v/>
      </c>
      <c r="H909" s="52" t="str">
        <f>IF(ISBLANK(VLOOKUP(TRIM(B909),ALL!$B$1:$U$1591,5,FALSE)),"",IF(ISERROR(VLOOKUP(TRIM(B909),ALL!$B$1:$U$1591,5,FALSE))," ",VLOOKUP(TRIM(B909),ALL!$B$1:$U$1591,5,FALSE)))</f>
        <v/>
      </c>
      <c r="I909" s="52" t="str">
        <f>IF(ISBLANK(VLOOKUP(TRIM(B909),ALL!$B$1:$U$1591,6,FALSE)),"",IF(ISERROR(VLOOKUP(TRIM(B909),ALL!$B$1:$U$1591,6,FALSE))," ", VLOOKUP(TRIM(B909),ALL!$B$1:$U$1591,6,FALSE)))</f>
        <v/>
      </c>
      <c r="J909" s="52" t="str">
        <f>IF(ISBLANK(VLOOKUP(TRIM(B909),ALL!$B$1:$U$1591,7,FALSE)),"",IF(ISERROR(VLOOKUP(TRIM(B909),ALL!$B$1:$U$1591,7,FALSE))," ",VLOOKUP(TRIM(B909),ALL!$B$1:$U$1591,7,FALSE)))</f>
        <v/>
      </c>
      <c r="K909" s="52">
        <f>IF(ISBLANK(VLOOKUP(TRIM(B909),ALL!$B$1:$U$1591,8,FALSE)),"",IF(ISERROR(VLOOKUP(TRIM(B909),ALL!$B$1:$U$1591,8,FALSE))," ",VLOOKUP(TRIM(B909),ALL!$B$1:$U$1591,8,FALSE)))</f>
        <v>0</v>
      </c>
      <c r="L909" s="52" t="str">
        <f>IF(ISBLANK(VLOOKUP(TRIM(B909),ALL!$B$1:$U$1591,9,FALSE)),"",IF(ISERROR(VLOOKUP(TRIM(B909),ALL!$B$1:$U$1591,9,FALSE))," ",VLOOKUP(TRIM(B909),ALL!$B$1:$U$1591,9,FALSE)))</f>
        <v/>
      </c>
      <c r="M909" s="52" t="str">
        <f>IF(ISBLANK(VLOOKUP(TRIM(B909),ALL!$B$1:$U$1591,10,FALSE)),"",IF(ISERROR(VLOOKUP(TRIM(B909),ALL!$B$1:$U$1591,10,FALSE))," ",VLOOKUP(TRIM(B909),ALL!$B$1:$U$1591,10,FALSE)))</f>
        <v/>
      </c>
      <c r="N909"/>
      <c r="O909"/>
      <c r="P909"/>
      <c r="Q909"/>
      <c r="R909"/>
      <c r="S909"/>
      <c r="AA909"/>
      <c r="AB909"/>
    </row>
    <row r="910" spans="1:46">
      <c r="A910" s="52" t="str">
        <f>IF(ISERROR(VLOOKUP(TRIM(B910),ALL!$B$1:$T$1591,3,FALSE)),"(unc)",VLOOKUP(TRIM(B910),ALL!$B$1:$T$1591,3,FALSE))</f>
        <v>TE BB</v>
      </c>
      <c r="B910" s="215" t="s">
        <v>6410</v>
      </c>
      <c r="C910" s="11" t="s">
        <v>5401</v>
      </c>
      <c r="D910" s="85">
        <f>VLOOKUP(TRIM(B910),BirthdateDraft!$B$1:$O$5859,2,FALSE)</f>
        <v>35256</v>
      </c>
      <c r="E910" s="86" t="str">
        <f>VLOOKUP(TRIM(B910),BirthdateDraft!$B$1:$O$3878,3,FALSE)</f>
        <v>17/1 (29)</v>
      </c>
      <c r="F910" s="52" t="str">
        <f>IF(ISERROR(VLOOKUP(TRIM(B910),ALL!$B$1:$T$1591,2,FALSE)),"",IF(ISERROR(VLOOKUP(TRIM(B910),ALL!$B$1:$T$1591,2,FALSE))," ",VLOOKUP(TRIM(B910),ALL!$B$1:$T$1591,2,FALSE)))</f>
        <v>CLA</v>
      </c>
      <c r="G910" s="52" t="str">
        <f>IF(ISBLANK(VLOOKUP(TRIM(B910),ALL!$B$1:$U$1591,4,FALSE)),"",IF(ISERROR(VLOOKUP(TRIM(B910),ALL!$B$1:$U$1591,4,FALSE))," ",VLOOKUP(TRIM(B910),ALL!$B$1:$U$1591,4,FALSE)))</f>
        <v/>
      </c>
      <c r="H910" s="52" t="str">
        <f>IF(ISBLANK(VLOOKUP(TRIM(B910),ALL!$B$1:$U$1591,5,FALSE)),"",IF(ISERROR(VLOOKUP(TRIM(B910),ALL!$B$1:$U$1591,5,FALSE))," ",VLOOKUP(TRIM(B910),ALL!$B$1:$U$1591,5,FALSE)))</f>
        <v/>
      </c>
      <c r="I910" s="52" t="str">
        <f>IF(ISBLANK(VLOOKUP(TRIM(B910),ALL!$B$1:$U$1591,6,FALSE)),"",IF(ISERROR(VLOOKUP(TRIM(B910),ALL!$B$1:$U$1591,6,FALSE))," ", VLOOKUP(TRIM(B910),ALL!$B$1:$U$1591,6,FALSE)))</f>
        <v/>
      </c>
      <c r="J910" s="52" t="str">
        <f>IF(ISBLANK(VLOOKUP(TRIM(B910),ALL!$B$1:$U$1591,7,FALSE)),"",IF(ISERROR(VLOOKUP(TRIM(B910),ALL!$B$1:$U$1591,7,FALSE))," ",VLOOKUP(TRIM(B910),ALL!$B$1:$U$1591,7,FALSE)))</f>
        <v/>
      </c>
      <c r="K910" s="52">
        <f>IF(ISBLANK(VLOOKUP(TRIM(B910),ALL!$B$1:$U$1591,8,FALSE)),"",IF(ISERROR(VLOOKUP(TRIM(B910),ALL!$B$1:$U$1591,8,FALSE))," ",VLOOKUP(TRIM(B910),ALL!$B$1:$U$1591,8,FALSE)))</f>
        <v>4</v>
      </c>
      <c r="L910" s="52" t="str">
        <f>IF(ISBLANK(VLOOKUP(TRIM(B910),ALL!$B$1:$U$1591,9,FALSE)),"",IF(ISERROR(VLOOKUP(TRIM(B910),ALL!$B$1:$U$1591,9,FALSE))," ",VLOOKUP(TRIM(B910),ALL!$B$1:$U$1591,9,FALSE)))</f>
        <v/>
      </c>
      <c r="M910" s="52">
        <f>IF(ISBLANK(VLOOKUP(TRIM(B910),ALL!$B$1:$U$1591,10,FALSE)),"",IF(ISERROR(VLOOKUP(TRIM(B910),ALL!$B$1:$U$1591,10,FALSE))," ",VLOOKUP(TRIM(B910),ALL!$B$1:$U$1591,10,FALSE)))</f>
        <v>0</v>
      </c>
      <c r="N910"/>
      <c r="O910"/>
      <c r="P910"/>
      <c r="Q910"/>
      <c r="R910"/>
      <c r="S910"/>
      <c r="AA910"/>
      <c r="AB910"/>
    </row>
    <row r="911" spans="1:46">
      <c r="A911" s="52" t="str">
        <f>IF(ISERROR(VLOOKUP(TRIM(B911),ALL!$B$1:$T$1591,3,FALSE)),"(unc)",VLOOKUP(TRIM(B911),ALL!$B$1:$T$1591,3,FALSE))</f>
        <v>(unc)</v>
      </c>
      <c r="B911" s="215" t="s">
        <v>5299</v>
      </c>
      <c r="C911" s="11" t="s">
        <v>5401</v>
      </c>
      <c r="D911" s="85">
        <f>VLOOKUP(TRIM(B911),BirthdateDraft!$B$1:$O$5859,2,FALSE)</f>
        <v>34475</v>
      </c>
      <c r="E911" s="86" t="str">
        <f>VLOOKUP(TRIM(B911),BirthdateDraft!$B$1:$O$3878,3,FALSE)</f>
        <v>15/2</v>
      </c>
      <c r="F911" s="52" t="str">
        <f>IF(ISERROR(VLOOKUP(TRIM(B911),ALL!$B$1:$T$1591,2,FALSE)),"",IF(ISERROR(VLOOKUP(TRIM(B911),ALL!$B$1:$T$1591,2,FALSE))," ",VLOOKUP(TRIM(B911),ALL!$B$1:$T$1591,2,FALSE)))</f>
        <v/>
      </c>
      <c r="G911" s="52" t="str">
        <f>IF(ISBLANK(VLOOKUP(TRIM(B911),ALL!$B$1:$U$1591,4,FALSE)),"",IF(ISERROR(VLOOKUP(TRIM(B911),ALL!$B$1:$U$1591,4,FALSE))," ",VLOOKUP(TRIM(B911),ALL!$B$1:$U$1591,4,FALSE)))</f>
        <v xml:space="preserve"> </v>
      </c>
      <c r="H911" s="52" t="str">
        <f>IF(ISBLANK(VLOOKUP(TRIM(B911),ALL!$B$1:$U$1591,5,FALSE)),"",IF(ISERROR(VLOOKUP(TRIM(B911),ALL!$B$1:$U$1591,5,FALSE))," ",VLOOKUP(TRIM(B911),ALL!$B$1:$U$1591,5,FALSE)))</f>
        <v xml:space="preserve"> </v>
      </c>
      <c r="I911" s="52" t="str">
        <f>IF(ISBLANK(VLOOKUP(TRIM(B911),ALL!$B$1:$U$1591,6,FALSE)),"",IF(ISERROR(VLOOKUP(TRIM(B911),ALL!$B$1:$U$1591,6,FALSE))," ", VLOOKUP(TRIM(B911),ALL!$B$1:$U$1591,6,FALSE)))</f>
        <v xml:space="preserve"> </v>
      </c>
      <c r="J911" s="52" t="str">
        <f>IF(ISBLANK(VLOOKUP(TRIM(B911),ALL!$B$1:$U$1591,7,FALSE)),"",IF(ISERROR(VLOOKUP(TRIM(B911),ALL!$B$1:$U$1591,7,FALSE))," ",VLOOKUP(TRIM(B911),ALL!$B$1:$U$1591,7,FALSE)))</f>
        <v xml:space="preserve"> </v>
      </c>
      <c r="K911" s="52" t="str">
        <f>IF(ISBLANK(VLOOKUP(TRIM(B911),ALL!$B$1:$U$1591,8,FALSE)),"",IF(ISERROR(VLOOKUP(TRIM(B911),ALL!$B$1:$U$1591,8,FALSE))," ",VLOOKUP(TRIM(B911),ALL!$B$1:$U$1591,8,FALSE)))</f>
        <v xml:space="preserve"> </v>
      </c>
      <c r="L911" s="52" t="str">
        <f>IF(ISBLANK(VLOOKUP(TRIM(B911),ALL!$B$1:$U$1591,9,FALSE)),"",IF(ISERROR(VLOOKUP(TRIM(B911),ALL!$B$1:$U$1591,9,FALSE))," ",VLOOKUP(TRIM(B911),ALL!$B$1:$U$1591,9,FALSE)))</f>
        <v xml:space="preserve"> </v>
      </c>
      <c r="M911" s="52" t="str">
        <f>IF(ISBLANK(VLOOKUP(TRIM(B911),ALL!$B$1:$U$1591,10,FALSE)),"",IF(ISERROR(VLOOKUP(TRIM(B911),ALL!$B$1:$U$1591,10,FALSE))," ",VLOOKUP(TRIM(B911),ALL!$B$1:$U$1591,10,FALSE)))</f>
        <v xml:space="preserve"> </v>
      </c>
      <c r="N911"/>
      <c r="O911"/>
      <c r="P911"/>
      <c r="Q911"/>
      <c r="R911"/>
      <c r="S911"/>
      <c r="AA911"/>
      <c r="AB911"/>
    </row>
    <row r="912" spans="1:46" ht="15">
      <c r="A912" s="52"/>
      <c r="B912" s="396"/>
      <c r="C912" s="11"/>
      <c r="D912" s="85"/>
      <c r="E912" s="86"/>
      <c r="F912" s="52"/>
      <c r="G912" s="52"/>
      <c r="H912" s="52"/>
      <c r="I912" s="52"/>
      <c r="J912" s="52"/>
      <c r="K912" s="52"/>
      <c r="L912" s="52"/>
      <c r="M912" s="52"/>
      <c r="N912"/>
      <c r="O912"/>
      <c r="P912"/>
      <c r="Q912"/>
      <c r="R912"/>
      <c r="S912"/>
      <c r="AA912"/>
      <c r="AB912"/>
    </row>
    <row r="913" spans="1:45">
      <c r="A913" s="52" t="str">
        <f>IF(ISERROR(VLOOKUP(TRIM(B913),ALL!$B$1:$T$1591,3,FALSE)),"(unc)",VLOOKUP(TRIM(B913),ALL!$B$1:$T$1591,3,FALSE))</f>
        <v>OC @</v>
      </c>
      <c r="B913" s="215" t="s">
        <v>3976</v>
      </c>
      <c r="C913" s="11" t="s">
        <v>5401</v>
      </c>
      <c r="D913" s="85">
        <f>VLOOKUP(TRIM(B913),BirthdateDraft!$B$1:$O$5859,2,FALSE)</f>
        <v>33315</v>
      </c>
      <c r="E913" s="86" t="str">
        <f>VLOOKUP(TRIM(B913),BirthdateDraft!$B$1:$O$3878,3,FALSE)</f>
        <v>13/1 (31)</v>
      </c>
      <c r="F913" s="52" t="str">
        <f>IF(ISERROR(VLOOKUP(TRIM(B913),ALL!$B$1:$T$1591,2,FALSE)),"",IF(ISERROR(VLOOKUP(TRIM(B913),ALL!$B$1:$T$1591,2,FALSE))," ",VLOOKUP(TRIM(B913),ALL!$B$1:$T$1591,2,FALSE)))</f>
        <v>DAN</v>
      </c>
      <c r="G913" s="52" t="str">
        <f>IF(ISBLANK(VLOOKUP(TRIM(B913),ALL!$B$1:$U$1591,4,FALSE)),"",IF(ISERROR(VLOOKUP(TRIM(B913),ALL!$B$1:$U$1591,4,FALSE))," ",VLOOKUP(TRIM(B913),ALL!$B$1:$U$1591,4,FALSE)))</f>
        <v/>
      </c>
      <c r="H913" s="52" t="str">
        <f>IF(ISBLANK(VLOOKUP(TRIM(B913),ALL!$B$1:$U$1591,5,FALSE)),"",IF(ISERROR(VLOOKUP(TRIM(B913),ALL!$B$1:$U$1591,5,FALSE))," ",VLOOKUP(TRIM(B913),ALL!$B$1:$U$1591,5,FALSE)))</f>
        <v/>
      </c>
      <c r="I913" s="52" t="str">
        <f>IF(ISBLANK(VLOOKUP(TRIM(B913),ALL!$B$1:$U$1591,6,FALSE)),"",IF(ISERROR(VLOOKUP(TRIM(B913),ALL!$B$1:$U$1591,6,FALSE))," ", VLOOKUP(TRIM(B913),ALL!$B$1:$U$1591,6,FALSE)))</f>
        <v/>
      </c>
      <c r="J913" s="52" t="str">
        <f>IF(ISBLANK(VLOOKUP(TRIM(B913),ALL!$B$1:$U$1591,7,FALSE)),"",IF(ISERROR(VLOOKUP(TRIM(B913),ALL!$B$1:$U$1591,7,FALSE))," ",VLOOKUP(TRIM(B913),ALL!$B$1:$U$1591,7,FALSE)))</f>
        <v/>
      </c>
      <c r="K913" s="52">
        <f>IF(ISBLANK(VLOOKUP(TRIM(B913),ALL!$B$1:$U$1591,8,FALSE)),"",IF(ISERROR(VLOOKUP(TRIM(B913),ALL!$B$1:$U$1591,8,FALSE))," ",VLOOKUP(TRIM(B913),ALL!$B$1:$U$1591,8,FALSE)))</f>
        <v>6</v>
      </c>
      <c r="L913" s="52" t="str">
        <f>IF(ISBLANK(VLOOKUP(TRIM(B913),ALL!$B$1:$U$1591,9,FALSE)),"",IF(ISERROR(VLOOKUP(TRIM(B913),ALL!$B$1:$U$1591,9,FALSE))," ",VLOOKUP(TRIM(B913),ALL!$B$1:$U$1591,9,FALSE)))</f>
        <v/>
      </c>
      <c r="M913" s="52">
        <f>IF(ISBLANK(VLOOKUP(TRIM(B913),ALL!$B$1:$U$1591,10,FALSE)),"",IF(ISERROR(VLOOKUP(TRIM(B913),ALL!$B$1:$U$1591,10,FALSE))," ",VLOOKUP(TRIM(B913),ALL!$B$1:$U$1591,10,FALSE)))</f>
        <v>5</v>
      </c>
      <c r="N913"/>
      <c r="O913"/>
      <c r="P913"/>
      <c r="Q913"/>
      <c r="R913"/>
      <c r="S913"/>
      <c r="AA913"/>
      <c r="AB913"/>
    </row>
    <row r="914" spans="1:45">
      <c r="A914" s="52" t="str">
        <f>IF(ISERROR(VLOOKUP(TRIM(B914),ALL!$B$1:$T$1591,3,FALSE)),"(unc)",VLOOKUP(TRIM(B914),ALL!$B$1:$T$1591,3,FALSE))</f>
        <v>LOT @</v>
      </c>
      <c r="B914" s="215" t="s">
        <v>4701</v>
      </c>
      <c r="C914" s="11" t="s">
        <v>5401</v>
      </c>
      <c r="D914" s="85">
        <f>VLOOKUP(TRIM(B914),BirthdateDraft!$B$1:$O$5859,2,FALSE)</f>
        <v>33440</v>
      </c>
      <c r="E914" s="86" t="str">
        <f>VLOOKUP(TRIM(B914),BirthdateDraft!$B$1:$O$3878,3,FALSE)</f>
        <v>14/1 (11)</v>
      </c>
      <c r="F914" s="52" t="str">
        <f>IF(ISERROR(VLOOKUP(TRIM(B914),ALL!$B$1:$T$1591,2,FALSE)),"",IF(ISERROR(VLOOKUP(TRIM(B914),ALL!$B$1:$T$1591,2,FALSE))," ",VLOOKUP(TRIM(B914),ALL!$B$1:$T$1591,2,FALSE)))</f>
        <v>TNA</v>
      </c>
      <c r="G914" s="52" t="str">
        <f>IF(ISBLANK(VLOOKUP(TRIM(B914),ALL!$B$1:$U$1591,4,FALSE)),"",IF(ISERROR(VLOOKUP(TRIM(B914),ALL!$B$1:$U$1591,4,FALSE))," ",VLOOKUP(TRIM(B914),ALL!$B$1:$U$1591,4,FALSE)))</f>
        <v/>
      </c>
      <c r="H914" s="52" t="str">
        <f>IF(ISBLANK(VLOOKUP(TRIM(B914),ALL!$B$1:$U$1591,5,FALSE)),"",IF(ISERROR(VLOOKUP(TRIM(B914),ALL!$B$1:$U$1591,5,FALSE))," ",VLOOKUP(TRIM(B914),ALL!$B$1:$U$1591,5,FALSE)))</f>
        <v/>
      </c>
      <c r="I914" s="52" t="str">
        <f>IF(ISBLANK(VLOOKUP(TRIM(B914),ALL!$B$1:$U$1591,6,FALSE)),"",IF(ISERROR(VLOOKUP(TRIM(B914),ALL!$B$1:$U$1591,6,FALSE))," ", VLOOKUP(TRIM(B914),ALL!$B$1:$U$1591,6,FALSE)))</f>
        <v/>
      </c>
      <c r="J914" s="52" t="str">
        <f>IF(ISBLANK(VLOOKUP(TRIM(B914),ALL!$B$1:$U$1591,7,FALSE)),"",IF(ISERROR(VLOOKUP(TRIM(B914),ALL!$B$1:$U$1591,7,FALSE))," ",VLOOKUP(TRIM(B914),ALL!$B$1:$U$1591,7,FALSE)))</f>
        <v/>
      </c>
      <c r="K914" s="52">
        <f>IF(ISBLANK(VLOOKUP(TRIM(B914),ALL!$B$1:$U$1591,8,FALSE)),"",IF(ISERROR(VLOOKUP(TRIM(B914),ALL!$B$1:$U$1591,8,FALSE))," ",VLOOKUP(TRIM(B914),ALL!$B$1:$U$1591,8,FALSE)))</f>
        <v>6</v>
      </c>
      <c r="L914" s="52" t="str">
        <f>IF(ISBLANK(VLOOKUP(TRIM(B914),ALL!$B$1:$U$1591,9,FALSE)),"",IF(ISERROR(VLOOKUP(TRIM(B914),ALL!$B$1:$U$1591,9,FALSE))," ",VLOOKUP(TRIM(B914),ALL!$B$1:$U$1591,9,FALSE)))</f>
        <v/>
      </c>
      <c r="M914" s="52">
        <f>IF(ISBLANK(VLOOKUP(TRIM(B914),ALL!$B$1:$U$1591,10,FALSE)),"",IF(ISERROR(VLOOKUP(TRIM(B914),ALL!$B$1:$U$1591,10,FALSE))," ",VLOOKUP(TRIM(B914),ALL!$B$1:$U$1591,10,FALSE)))</f>
        <v>4</v>
      </c>
      <c r="N914"/>
      <c r="O914"/>
      <c r="P914"/>
      <c r="Q914"/>
      <c r="R914"/>
      <c r="S914"/>
      <c r="AA914"/>
      <c r="AB914"/>
    </row>
    <row r="915" spans="1:45">
      <c r="A915" s="52" t="str">
        <f>IF(ISERROR(VLOOKUP(TRIM(B915),ALL!$B$1:$T$1591,3,FALSE)),"(unc)",VLOOKUP(TRIM(B915),ALL!$B$1:$T$1591,3,FALSE))</f>
        <v>LOT @</v>
      </c>
      <c r="B915" s="215" t="s">
        <v>3969</v>
      </c>
      <c r="C915" s="11" t="s">
        <v>5401</v>
      </c>
      <c r="D915" s="85">
        <f>VLOOKUP(TRIM(B915),BirthdateDraft!$B$1:$O$5859,2,FALSE)</f>
        <v>33243</v>
      </c>
      <c r="E915" s="86" t="str">
        <f>VLOOKUP(TRIM(B915),BirthdateDraft!$B$1:$O$3878,3,FALSE)</f>
        <v>13/1 (1)</v>
      </c>
      <c r="F915" s="52" t="str">
        <f>IF(ISERROR(VLOOKUP(TRIM(B915),ALL!$B$1:$T$1591,2,FALSE)),"",IF(ISERROR(VLOOKUP(TRIM(B915),ALL!$B$1:$T$1591,2,FALSE))," ",VLOOKUP(TRIM(B915),ALL!$B$1:$T$1591,2,FALSE)))</f>
        <v>KCA</v>
      </c>
      <c r="G915" s="52" t="str">
        <f>IF(ISBLANK(VLOOKUP(TRIM(B915),ALL!$B$1:$U$1591,4,FALSE)),"",IF(ISERROR(VLOOKUP(TRIM(B915),ALL!$B$1:$U$1591,4,FALSE))," ",VLOOKUP(TRIM(B915),ALL!$B$1:$U$1591,4,FALSE)))</f>
        <v/>
      </c>
      <c r="H915" s="52" t="str">
        <f>IF(ISBLANK(VLOOKUP(TRIM(B915),ALL!$B$1:$U$1591,5,FALSE)),"",IF(ISERROR(VLOOKUP(TRIM(B915),ALL!$B$1:$U$1591,5,FALSE))," ",VLOOKUP(TRIM(B915),ALL!$B$1:$U$1591,5,FALSE)))</f>
        <v/>
      </c>
      <c r="I915" s="52" t="str">
        <f>IF(ISBLANK(VLOOKUP(TRIM(B915),ALL!$B$1:$U$1591,6,FALSE)),"",IF(ISERROR(VLOOKUP(TRIM(B915),ALL!$B$1:$U$1591,6,FALSE))," ", VLOOKUP(TRIM(B915),ALL!$B$1:$U$1591,6,FALSE)))</f>
        <v/>
      </c>
      <c r="J915" s="52" t="str">
        <f>IF(ISBLANK(VLOOKUP(TRIM(B915),ALL!$B$1:$U$1591,7,FALSE)),"",IF(ISERROR(VLOOKUP(TRIM(B915),ALL!$B$1:$U$1591,7,FALSE))," ",VLOOKUP(TRIM(B915),ALL!$B$1:$U$1591,7,FALSE)))</f>
        <v/>
      </c>
      <c r="K915" s="52">
        <f>IF(ISBLANK(VLOOKUP(TRIM(B915),ALL!$B$1:$U$1591,8,FALSE)),"",IF(ISERROR(VLOOKUP(TRIM(B915),ALL!$B$1:$U$1591,8,FALSE))," ",VLOOKUP(TRIM(B915),ALL!$B$1:$U$1591,8,FALSE)))</f>
        <v>4</v>
      </c>
      <c r="L915" s="52" t="str">
        <f>IF(ISBLANK(VLOOKUP(TRIM(B915),ALL!$B$1:$U$1591,9,FALSE)),"",IF(ISERROR(VLOOKUP(TRIM(B915),ALL!$B$1:$U$1591,9,FALSE))," ",VLOOKUP(TRIM(B915),ALL!$B$1:$U$1591,9,FALSE)))</f>
        <v/>
      </c>
      <c r="M915" s="52">
        <f>IF(ISBLANK(VLOOKUP(TRIM(B915),ALL!$B$1:$U$1591,10,FALSE)),"",IF(ISERROR(VLOOKUP(TRIM(B915),ALL!$B$1:$U$1591,10,FALSE))," ",VLOOKUP(TRIM(B915),ALL!$B$1:$U$1591,10,FALSE)))</f>
        <v>7</v>
      </c>
      <c r="N915"/>
      <c r="O915"/>
      <c r="P915"/>
      <c r="Q915"/>
      <c r="R915"/>
      <c r="S915"/>
      <c r="AA915"/>
      <c r="AB915"/>
    </row>
    <row r="916" spans="1:45">
      <c r="A916" s="52" t="str">
        <f>IF(ISERROR(VLOOKUP(TRIM(B916),ALL!$B$1:$T$1591,3,FALSE)),"(unc)",VLOOKUP(TRIM(B916),ALL!$B$1:$T$1591,3,FALSE))</f>
        <v>LG @</v>
      </c>
      <c r="B916" s="215" t="s">
        <v>5757</v>
      </c>
      <c r="C916" s="11" t="s">
        <v>5401</v>
      </c>
      <c r="D916" s="85">
        <f>VLOOKUP(TRIM(B916),BirthdateDraft!$B$1:$O$5859,2,FALSE)</f>
        <v>34068</v>
      </c>
      <c r="E916" s="86" t="str">
        <f>VLOOKUP(TRIM(B916),BirthdateDraft!$B$1:$O$3878,3,FALSE)</f>
        <v>16/5</v>
      </c>
      <c r="F916" s="52" t="str">
        <f>IF(ISERROR(VLOOKUP(TRIM(B916),ALL!$B$1:$T$1591,2,FALSE)),"",IF(ISERROR(VLOOKUP(TRIM(B916),ALL!$B$1:$T$1591,2,FALSE))," ",VLOOKUP(TRIM(B916),ALL!$B$1:$T$1591,2,FALSE)))</f>
        <v>DEN</v>
      </c>
      <c r="G916" s="52" t="str">
        <f>IF(ISBLANK(VLOOKUP(TRIM(B916),ALL!$B$1:$U$1591,4,FALSE)),"",IF(ISERROR(VLOOKUP(TRIM(B916),ALL!$B$1:$U$1591,4,FALSE))," ",VLOOKUP(TRIM(B916),ALL!$B$1:$U$1591,4,FALSE)))</f>
        <v/>
      </c>
      <c r="H916" s="52" t="str">
        <f>IF(ISBLANK(VLOOKUP(TRIM(B916),ALL!$B$1:$U$1591,5,FALSE)),"",IF(ISERROR(VLOOKUP(TRIM(B916),ALL!$B$1:$U$1591,5,FALSE))," ",VLOOKUP(TRIM(B916),ALL!$B$1:$U$1591,5,FALSE)))</f>
        <v/>
      </c>
      <c r="I916" s="52" t="str">
        <f>IF(ISBLANK(VLOOKUP(TRIM(B916),ALL!$B$1:$U$1591,6,FALSE)),"",IF(ISERROR(VLOOKUP(TRIM(B916),ALL!$B$1:$U$1591,6,FALSE))," ", VLOOKUP(TRIM(B916),ALL!$B$1:$U$1591,6,FALSE)))</f>
        <v/>
      </c>
      <c r="J916" s="52" t="str">
        <f>IF(ISBLANK(VLOOKUP(TRIM(B916),ALL!$B$1:$U$1591,7,FALSE)),"",IF(ISERROR(VLOOKUP(TRIM(B916),ALL!$B$1:$U$1591,7,FALSE))," ",VLOOKUP(TRIM(B916),ALL!$B$1:$U$1591,7,FALSE)))</f>
        <v/>
      </c>
      <c r="K916" s="52">
        <f>IF(ISBLANK(VLOOKUP(TRIM(B916),ALL!$B$1:$U$1591,8,FALSE)),"",IF(ISERROR(VLOOKUP(TRIM(B916),ALL!$B$1:$U$1591,8,FALSE))," ",VLOOKUP(TRIM(B916),ALL!$B$1:$U$1591,8,FALSE)))</f>
        <v>4</v>
      </c>
      <c r="L916" s="52" t="str">
        <f>IF(ISBLANK(VLOOKUP(TRIM(B916),ALL!$B$1:$U$1591,9,FALSE)),"",IF(ISERROR(VLOOKUP(TRIM(B916),ALL!$B$1:$U$1591,9,FALSE))," ",VLOOKUP(TRIM(B916),ALL!$B$1:$U$1591,9,FALSE)))</f>
        <v/>
      </c>
      <c r="M916" s="52">
        <f>IF(ISBLANK(VLOOKUP(TRIM(B916),ALL!$B$1:$U$1591,10,FALSE)),"",IF(ISERROR(VLOOKUP(TRIM(B916),ALL!$B$1:$U$1591,10,FALSE))," ",VLOOKUP(TRIM(B916),ALL!$B$1:$U$1591,10,FALSE)))</f>
        <v>7</v>
      </c>
      <c r="N916"/>
      <c r="O916"/>
      <c r="P916"/>
      <c r="Q916"/>
      <c r="R916"/>
      <c r="S916"/>
      <c r="AA916"/>
      <c r="AB916"/>
    </row>
    <row r="917" spans="1:45">
      <c r="A917" s="52" t="str">
        <f>IF(ISERROR(VLOOKUP(TRIM(B917),ALL!$B$1:$T$1591,3,FALSE)),"(unc)",VLOOKUP(TRIM(B917),ALL!$B$1:$T$1591,3,FALSE))</f>
        <v>RG @</v>
      </c>
      <c r="B917" s="215" t="s">
        <v>4685</v>
      </c>
      <c r="C917" s="11" t="s">
        <v>5401</v>
      </c>
      <c r="D917" s="85">
        <f>VLOOKUP(TRIM(B917),BirthdateDraft!$B$1:$O$5859,2,FALSE)</f>
        <v>33431</v>
      </c>
      <c r="E917" s="86" t="str">
        <f>VLOOKUP(TRIM(B917),BirthdateDraft!$B$1:$O$9859,3,FALSE)</f>
        <v>14/3</v>
      </c>
      <c r="F917" s="52" t="str">
        <f>IF(ISERROR(VLOOKUP(TRIM(B917),ALL!$B$1:$T$1591,2,FALSE)),"",IF(ISERROR(VLOOKUP(TRIM(B917),ALL!$B$1:$T$1591,2,FALSE))," ",VLOOKUP(TRIM(B917),ALL!$B$1:$T$1591,2,FALSE)))</f>
        <v>OAA</v>
      </c>
      <c r="G917" s="52" t="str">
        <f>IF(ISBLANK(VLOOKUP(TRIM(B917),ALL!$B$1:$U$1591,4,FALSE)),"",IF(ISERROR(VLOOKUP(TRIM(B917),ALL!$B$1:$U$1591,4,FALSE))," ",VLOOKUP(TRIM(B917),ALL!$B$1:$U$1591,4,FALSE)))</f>
        <v/>
      </c>
      <c r="H917" s="52" t="str">
        <f>IF(ISBLANK(VLOOKUP(TRIM(B917),ALL!$B$1:$U$1591,5,FALSE)),"",IF(ISERROR(VLOOKUP(TRIM(B917),ALL!$B$1:$U$1591,5,FALSE))," ",VLOOKUP(TRIM(B917),ALL!$B$1:$U$1591,5,FALSE)))</f>
        <v/>
      </c>
      <c r="I917" s="52" t="str">
        <f>IF(ISBLANK(VLOOKUP(TRIM(B917),ALL!$B$1:$U$1591,6,FALSE)),"",IF(ISERROR(VLOOKUP(TRIM(B917),ALL!$B$1:$U$1591,6,FALSE))," ", VLOOKUP(TRIM(B917),ALL!$B$1:$U$1591,6,FALSE)))</f>
        <v/>
      </c>
      <c r="J917" s="52" t="str">
        <f>IF(ISBLANK(VLOOKUP(TRIM(B917),ALL!$B$1:$U$1591,7,FALSE)),"",IF(ISERROR(VLOOKUP(TRIM(B917),ALL!$B$1:$U$1591,7,FALSE))," ",VLOOKUP(TRIM(B917),ALL!$B$1:$U$1591,7,FALSE)))</f>
        <v/>
      </c>
      <c r="K917" s="52">
        <f>IF(ISBLANK(VLOOKUP(TRIM(B917),ALL!$B$1:$U$1591,8,FALSE)),"",IF(ISERROR(VLOOKUP(TRIM(B917),ALL!$B$1:$U$1591,8,FALSE))," ",VLOOKUP(TRIM(B917),ALL!$B$1:$U$1591,8,FALSE)))</f>
        <v>4</v>
      </c>
      <c r="L917" s="52" t="str">
        <f>IF(ISBLANK(VLOOKUP(TRIM(B917),ALL!$B$1:$U$1591,9,FALSE)),"",IF(ISERROR(VLOOKUP(TRIM(B917),ALL!$B$1:$U$1591,9,FALSE))," ",VLOOKUP(TRIM(B917),ALL!$B$1:$U$1591,9,FALSE)))</f>
        <v/>
      </c>
      <c r="M917" s="52">
        <f>IF(ISBLANK(VLOOKUP(TRIM(B917),ALL!$B$1:$U$1591,10,FALSE)),"",IF(ISERROR(VLOOKUP(TRIM(B917),ALL!$B$1:$U$1591,10,FALSE))," ",VLOOKUP(TRIM(B917),ALL!$B$1:$U$1591,10,FALSE)))</f>
        <v>5</v>
      </c>
      <c r="N917"/>
      <c r="O917"/>
      <c r="P917"/>
      <c r="Q917"/>
      <c r="R917"/>
      <c r="S917"/>
      <c r="AA917"/>
      <c r="AB917"/>
    </row>
    <row r="918" spans="1:45">
      <c r="A918" s="52" t="str">
        <f>IF(ISERROR(VLOOKUP(TRIM(B918),ALL!$B$1:$T$1591,3,FALSE)),"(unc)",VLOOKUP(TRIM(B918),ALL!$B$1:$T$1591,3,FALSE))</f>
        <v>LG @</v>
      </c>
      <c r="B918" s="215" t="s">
        <v>6649</v>
      </c>
      <c r="C918" s="11" t="s">
        <v>5401</v>
      </c>
      <c r="D918" s="85">
        <f>VLOOKUP(TRIM(B918),BirthdateDraft!$B$1:$O$5859,2,FALSE)</f>
        <v>35562</v>
      </c>
      <c r="E918" s="86" t="e">
        <f>VLOOKUP(TRIM(B918),BirthdateDraft!$B$1:$O$3878,3,FALSE)</f>
        <v>#N/A</v>
      </c>
      <c r="F918" s="52" t="str">
        <f>IF(ISERROR(VLOOKUP(TRIM(B918),ALL!$B$1:$T$1591,2,FALSE)),"",IF(ISERROR(VLOOKUP(TRIM(B918),ALL!$B$1:$T$1591,2,FALSE))," ",VLOOKUP(TRIM(B918),ALL!$B$1:$T$1591,2,FALSE)))</f>
        <v>DAN</v>
      </c>
      <c r="G918" s="52" t="str">
        <f>IF(ISBLANK(VLOOKUP(TRIM(B918),ALL!$B$1:$U$1591,4,FALSE)),"",IF(ISERROR(VLOOKUP(TRIM(B918),ALL!$B$1:$U$1591,4,FALSE))," ",VLOOKUP(TRIM(B918),ALL!$B$1:$U$1591,4,FALSE)))</f>
        <v/>
      </c>
      <c r="H918" s="52" t="str">
        <f>IF(ISBLANK(VLOOKUP(TRIM(B918),ALL!$B$1:$U$1591,5,FALSE)),"",IF(ISERROR(VLOOKUP(TRIM(B918),ALL!$B$1:$U$1591,5,FALSE))," ",VLOOKUP(TRIM(B918),ALL!$B$1:$U$1591,5,FALSE)))</f>
        <v/>
      </c>
      <c r="I918" s="52" t="str">
        <f>IF(ISBLANK(VLOOKUP(TRIM(B918),ALL!$B$1:$U$1591,6,FALSE)),"",IF(ISERROR(VLOOKUP(TRIM(B918),ALL!$B$1:$U$1591,6,FALSE))," ", VLOOKUP(TRIM(B918),ALL!$B$1:$U$1591,6,FALSE)))</f>
        <v/>
      </c>
      <c r="J918" s="52" t="str">
        <f>IF(ISBLANK(VLOOKUP(TRIM(B918),ALL!$B$1:$U$1591,7,FALSE)),"",IF(ISERROR(VLOOKUP(TRIM(B918),ALL!$B$1:$U$1591,7,FALSE))," ",VLOOKUP(TRIM(B918),ALL!$B$1:$U$1591,7,FALSE)))</f>
        <v/>
      </c>
      <c r="K918" s="52">
        <f>IF(ISBLANK(VLOOKUP(TRIM(B918),ALL!$B$1:$U$1591,8,FALSE)),"",IF(ISERROR(VLOOKUP(TRIM(B918),ALL!$B$1:$U$1591,8,FALSE))," ",VLOOKUP(TRIM(B918),ALL!$B$1:$U$1591,8,FALSE)))</f>
        <v>4</v>
      </c>
      <c r="L918" s="52" t="str">
        <f>IF(ISBLANK(VLOOKUP(TRIM(B918),ALL!$B$1:$U$1591,9,FALSE)),"",IF(ISERROR(VLOOKUP(TRIM(B918),ALL!$B$1:$U$1591,9,FALSE))," ",VLOOKUP(TRIM(B918),ALL!$B$1:$U$1591,9,FALSE)))</f>
        <v/>
      </c>
      <c r="M918" s="52">
        <f>IF(ISBLANK(VLOOKUP(TRIM(B918),ALL!$B$1:$U$1591,10,FALSE)),"",IF(ISERROR(VLOOKUP(TRIM(B918),ALL!$B$1:$U$1591,10,FALSE))," ",VLOOKUP(TRIM(B918),ALL!$B$1:$U$1591,10,FALSE)))</f>
        <v>4</v>
      </c>
      <c r="N918"/>
      <c r="O918"/>
      <c r="P918"/>
      <c r="Q918"/>
      <c r="R918"/>
      <c r="S918"/>
      <c r="AA918"/>
      <c r="AB918"/>
    </row>
    <row r="919" spans="1:45">
      <c r="A919" s="52" t="str">
        <f>IF(ISERROR(VLOOKUP(TRIM(B919),ALL!$B$1:$T$1591,3,FALSE)),"(unc)",VLOOKUP(TRIM(B919),ALL!$B$1:$T$1591,3,FALSE))</f>
        <v>ROT @</v>
      </c>
      <c r="B919" s="215" t="s">
        <v>5271</v>
      </c>
      <c r="C919" s="11" t="s">
        <v>5401</v>
      </c>
      <c r="D919" s="85">
        <f>VLOOKUP(TRIM(B919),BirthdateDraft!$B$1:$O$5859,2,FALSE)</f>
        <v>34567</v>
      </c>
      <c r="E919" s="86" t="str">
        <f>VLOOKUP(TRIM(B919),BirthdateDraft!$B$1:$O$3878,3,FALSE)</f>
        <v>15/7</v>
      </c>
      <c r="F919" s="52" t="str">
        <f>IF(ISERROR(VLOOKUP(TRIM(B919),ALL!$B$1:$T$1591,2,FALSE)),"",IF(ISERROR(VLOOKUP(TRIM(B919),ALL!$B$1:$T$1591,2,FALSE))," ",VLOOKUP(TRIM(B919),ALL!$B$1:$T$1591,2,FALSE)))</f>
        <v>CNA</v>
      </c>
      <c r="G919" s="52" t="str">
        <f>IF(ISBLANK(VLOOKUP(TRIM(B919),ALL!$B$1:$U$1591,4,FALSE)),"",IF(ISERROR(VLOOKUP(TRIM(B919),ALL!$B$1:$U$1591,4,FALSE))," ",VLOOKUP(TRIM(B919),ALL!$B$1:$U$1591,4,FALSE)))</f>
        <v/>
      </c>
      <c r="H919" s="52" t="str">
        <f>IF(ISBLANK(VLOOKUP(TRIM(B919),ALL!$B$1:$U$1591,5,FALSE)),"",IF(ISERROR(VLOOKUP(TRIM(B919),ALL!$B$1:$U$1591,5,FALSE))," ",VLOOKUP(TRIM(B919),ALL!$B$1:$U$1591,5,FALSE)))</f>
        <v/>
      </c>
      <c r="I919" s="52" t="str">
        <f>IF(ISBLANK(VLOOKUP(TRIM(B919),ALL!$B$1:$U$1591,6,FALSE)),"",IF(ISERROR(VLOOKUP(TRIM(B919),ALL!$B$1:$U$1591,6,FALSE))," ", VLOOKUP(TRIM(B919),ALL!$B$1:$U$1591,6,FALSE)))</f>
        <v/>
      </c>
      <c r="J919" s="52" t="str">
        <f>IF(ISBLANK(VLOOKUP(TRIM(B919),ALL!$B$1:$U$1591,7,FALSE)),"",IF(ISERROR(VLOOKUP(TRIM(B919),ALL!$B$1:$U$1591,7,FALSE))," ",VLOOKUP(TRIM(B919),ALL!$B$1:$U$1591,7,FALSE)))</f>
        <v/>
      </c>
      <c r="K919" s="52">
        <f>IF(ISBLANK(VLOOKUP(TRIM(B919),ALL!$B$1:$U$1591,8,FALSE)),"",IF(ISERROR(VLOOKUP(TRIM(B919),ALL!$B$1:$U$1591,8,FALSE))," ",VLOOKUP(TRIM(B919),ALL!$B$1:$U$1591,8,FALSE)))</f>
        <v>0</v>
      </c>
      <c r="L919" s="52" t="str">
        <f>IF(ISBLANK(VLOOKUP(TRIM(B919),ALL!$B$1:$U$1591,9,FALSE)),"",IF(ISERROR(VLOOKUP(TRIM(B919),ALL!$B$1:$U$1591,9,FALSE))," ",VLOOKUP(TRIM(B919),ALL!$B$1:$U$1591,9,FALSE)))</f>
        <v/>
      </c>
      <c r="M919" s="52">
        <f>IF(ISBLANK(VLOOKUP(TRIM(B919),ALL!$B$1:$U$1591,10,FALSE)),"",IF(ISERROR(VLOOKUP(TRIM(B919),ALL!$B$1:$U$1591,10,FALSE))," ",VLOOKUP(TRIM(B919),ALL!$B$1:$U$1591,10,FALSE)))</f>
        <v>5</v>
      </c>
      <c r="N919"/>
      <c r="O919"/>
      <c r="P919"/>
      <c r="Q919"/>
      <c r="R919"/>
      <c r="S919"/>
      <c r="AA919"/>
      <c r="AB919"/>
    </row>
    <row r="920" spans="1:45">
      <c r="A920" s="52" t="str">
        <f>IF(ISERROR(VLOOKUP(TRIM(B920),ALL!$B$1:$T$1591,3,FALSE)),"(unc)",VLOOKUP(TRIM(B920),ALL!$B$1:$T$1591,3,FALSE))</f>
        <v>G @ OC @ TE</v>
      </c>
      <c r="B920" s="215" t="s">
        <v>5751</v>
      </c>
      <c r="C920" s="11" t="s">
        <v>5401</v>
      </c>
      <c r="D920" s="85">
        <f>VLOOKUP(TRIM(B920),BirthdateDraft!$B$1:$O$5859,2,FALSE)</f>
        <v>33807</v>
      </c>
      <c r="E920" s="86" t="str">
        <f>VLOOKUP(TRIM(B920),BirthdateDraft!$B$1:$O$3878,3,FALSE)</f>
        <v>15/FA</v>
      </c>
      <c r="F920" s="52" t="str">
        <f>IF(ISERROR(VLOOKUP(TRIM(B920),ALL!$B$1:$T$1591,2,FALSE)),"",IF(ISERROR(VLOOKUP(TRIM(B920),ALL!$B$1:$T$1591,2,FALSE))," ",VLOOKUP(TRIM(B920),ALL!$B$1:$T$1591,2,FALSE)))</f>
        <v>CAN</v>
      </c>
      <c r="G920" s="52" t="str">
        <f>IF(ISBLANK(VLOOKUP(TRIM(B920),ALL!$B$1:$U$1591,4,FALSE)),"",IF(ISERROR(VLOOKUP(TRIM(B920),ALL!$B$1:$U$1591,4,FALSE))," ",VLOOKUP(TRIM(B920),ALL!$B$1:$U$1591,4,FALSE)))</f>
        <v/>
      </c>
      <c r="H920" s="52" t="str">
        <f>IF(ISBLANK(VLOOKUP(TRIM(B920),ALL!$B$1:$U$1591,5,FALSE)),"",IF(ISERROR(VLOOKUP(TRIM(B920),ALL!$B$1:$U$1591,5,FALSE))," ",VLOOKUP(TRIM(B920),ALL!$B$1:$U$1591,5,FALSE)))</f>
        <v/>
      </c>
      <c r="I920" s="52" t="str">
        <f>IF(ISBLANK(VLOOKUP(TRIM(B920),ALL!$B$1:$U$1591,6,FALSE)),"",IF(ISERROR(VLOOKUP(TRIM(B920),ALL!$B$1:$U$1591,6,FALSE))," ", VLOOKUP(TRIM(B920),ALL!$B$1:$U$1591,6,FALSE)))</f>
        <v/>
      </c>
      <c r="J920" s="52" t="str">
        <f>IF(ISBLANK(VLOOKUP(TRIM(B920),ALL!$B$1:$U$1591,7,FALSE)),"",IF(ISERROR(VLOOKUP(TRIM(B920),ALL!$B$1:$U$1591,7,FALSE))," ",VLOOKUP(TRIM(B920),ALL!$B$1:$U$1591,7,FALSE)))</f>
        <v/>
      </c>
      <c r="K920" s="52">
        <f>IF(ISBLANK(VLOOKUP(TRIM(B920),ALL!$B$1:$U$1591,8,FALSE)),"",IF(ISERROR(VLOOKUP(TRIM(B920),ALL!$B$1:$U$1591,8,FALSE))," ",VLOOKUP(TRIM(B920),ALL!$B$1:$U$1591,8,FALSE)))</f>
        <v>0</v>
      </c>
      <c r="L920" s="52">
        <f>IF(ISBLANK(VLOOKUP(TRIM(B920),ALL!$B$1:$U$1591,9,FALSE)),"",IF(ISERROR(VLOOKUP(TRIM(B920),ALL!$B$1:$U$1591,9,FALSE))," ",VLOOKUP(TRIM(B920),ALL!$B$1:$U$1591,9,FALSE)))</f>
        <v>0</v>
      </c>
      <c r="M920" s="52">
        <f>IF(ISBLANK(VLOOKUP(TRIM(B920),ALL!$B$1:$U$1591,10,FALSE)),"",IF(ISERROR(VLOOKUP(TRIM(B920),ALL!$B$1:$U$1591,10,FALSE))," ",VLOOKUP(TRIM(B920),ALL!$B$1:$U$1591,10,FALSE)))</f>
        <v>3</v>
      </c>
      <c r="N920"/>
      <c r="O920"/>
      <c r="P920"/>
      <c r="Q920"/>
      <c r="R920"/>
      <c r="S920"/>
      <c r="AA920"/>
      <c r="AB920"/>
    </row>
    <row r="921" spans="1:45">
      <c r="A921" s="52"/>
      <c r="B921" s="215"/>
      <c r="C921" s="11"/>
      <c r="D921" s="85"/>
      <c r="E921" s="86"/>
      <c r="F921" s="52"/>
      <c r="G921" s="52"/>
      <c r="H921" s="52"/>
      <c r="I921" s="52"/>
      <c r="J921" s="52"/>
      <c r="K921" s="52"/>
      <c r="L921" s="52"/>
      <c r="M921" s="52"/>
      <c r="N921"/>
      <c r="O921"/>
      <c r="P921"/>
      <c r="Q921"/>
      <c r="R921"/>
      <c r="S921"/>
      <c r="AA921"/>
      <c r="AB921"/>
    </row>
    <row r="922" spans="1:45">
      <c r="A922" s="52" t="str">
        <f>IF(ISERROR(VLOOKUP(TRIM(B922),ALL!$B$1:$T$1591,3,FALSE)),"(unc)",VLOOKUP(TRIM(B922),ALL!$B$1:$T$1591,3,FALSE))</f>
        <v>RE $</v>
      </c>
      <c r="B922" s="215" t="s">
        <v>970</v>
      </c>
      <c r="C922" s="11" t="s">
        <v>5401</v>
      </c>
      <c r="D922" s="85">
        <f>VLOOKUP(TRIM(B922),BirthdateDraft!$B$1:$O$5859,2,FALSE)</f>
        <v>32634</v>
      </c>
      <c r="E922" s="86" t="str">
        <f>VLOOKUP(TRIM(B922),BirthdateDraft!$B$1:$O$9859,3,FALSE)</f>
        <v>11/1 (31)</v>
      </c>
      <c r="F922" s="52" t="str">
        <f>IF(ISERROR(VLOOKUP(TRIM(B922),ALL!$B$1:$T$1591,2,FALSE)),"",IF(ISERROR(VLOOKUP(TRIM(B922),ALL!$B$1:$T$1591,2,FALSE))," ",VLOOKUP(TRIM(B922),ALL!$B$1:$T$1591,2,FALSE)))</f>
        <v>PIA</v>
      </c>
      <c r="G922" s="52" t="str">
        <f>IF(ISBLANK(VLOOKUP(TRIM(B922),ALL!$B$1:$U$1591,4,FALSE)),"",IF(ISERROR(VLOOKUP(TRIM(B922),ALL!$B$1:$U$1591,4,FALSE))," ",VLOOKUP(TRIM(B922),ALL!$B$1:$U$1591,4,FALSE)))</f>
        <v>6</v>
      </c>
      <c r="H922" s="52" t="str">
        <f>IF(ISBLANK(VLOOKUP(TRIM(B922),ALL!$B$1:$U$1591,5,FALSE)),"",IF(ISERROR(VLOOKUP(TRIM(B922),ALL!$B$1:$U$1591,5,FALSE))," ",VLOOKUP(TRIM(B922),ALL!$B$1:$U$1591,5,FALSE)))</f>
        <v/>
      </c>
      <c r="I922" s="52">
        <f>IF(ISBLANK(VLOOKUP(TRIM(B922),ALL!$B$1:$U$1591,6,FALSE)),"",IF(ISERROR(VLOOKUP(TRIM(B922),ALL!$B$1:$U$1591,6,FALSE))," ", VLOOKUP(TRIM(B922),ALL!$B$1:$U$1591,6,FALSE)))</f>
        <v>9</v>
      </c>
      <c r="J922" s="52" t="str">
        <f>IF(ISBLANK(VLOOKUP(TRIM(B922),ALL!$B$1:$U$1591,7,FALSE)),"",IF(ISERROR(VLOOKUP(TRIM(B922),ALL!$B$1:$U$1591,7,FALSE))," ",VLOOKUP(TRIM(B922),ALL!$B$1:$U$1591,7,FALSE)))</f>
        <v/>
      </c>
      <c r="K922" s="52" t="str">
        <f>IF(ISBLANK(VLOOKUP(TRIM(B922),ALL!$B$1:$U$1591,8,FALSE)),"",IF(ISERROR(VLOOKUP(TRIM(B922),ALL!$B$1:$U$1591,8,FALSE))," ",VLOOKUP(TRIM(B922),ALL!$B$1:$U$1591,8,FALSE)))</f>
        <v/>
      </c>
      <c r="L922" s="52" t="str">
        <f>IF(ISBLANK(VLOOKUP(TRIM(B922),ALL!$B$1:$U$1591,9,FALSE)),"",IF(ISERROR(VLOOKUP(TRIM(B922),ALL!$B$1:$U$1591,9,FALSE))," ",VLOOKUP(TRIM(B922),ALL!$B$1:$U$1591,9,FALSE)))</f>
        <v/>
      </c>
      <c r="M922" s="52" t="str">
        <f>IF(ISBLANK(VLOOKUP(TRIM(B922),ALL!$B$1:$U$1591,10,FALSE)),"",IF(ISERROR(VLOOKUP(TRIM(B922),ALL!$B$1:$U$1591,10,FALSE))," ",VLOOKUP(TRIM(B922),ALL!$B$1:$U$1591,10,FALSE)))</f>
        <v/>
      </c>
      <c r="N922"/>
      <c r="O922"/>
      <c r="P922"/>
      <c r="Q922"/>
      <c r="R922"/>
      <c r="S922"/>
      <c r="AA922"/>
      <c r="AB922"/>
    </row>
    <row r="923" spans="1:45">
      <c r="A923" s="52" t="str">
        <f>IF(ISERROR(VLOOKUP(TRIM(B923),ALL!$B$1:$T$1591,3,FALSE)),"(unc)",VLOOKUP(TRIM(B923),ALL!$B$1:$T$1591,3,FALSE))</f>
        <v>LE $</v>
      </c>
      <c r="B923" s="215" t="s">
        <v>254</v>
      </c>
      <c r="C923" s="11" t="s">
        <v>5401</v>
      </c>
      <c r="D923" s="85">
        <f>VLOOKUP(TRIM(B923),BirthdateDraft!$B$1:$O$5859,2,FALSE)</f>
        <v>33228</v>
      </c>
      <c r="E923" s="86" t="str">
        <f>VLOOKUP(TRIM(B923),BirthdateDraft!$B$1:$O$9859,3,FALSE)</f>
        <v>12/1 (14)</v>
      </c>
      <c r="F923" s="52" t="str">
        <f>IF(ISERROR(VLOOKUP(TRIM(B923),ALL!$B$1:$T$1591,2,FALSE)),"",IF(ISERROR(VLOOKUP(TRIM(B923),ALL!$B$1:$T$1591,2,FALSE))," ",VLOOKUP(TRIM(B923),ALL!$B$1:$T$1591,2,FALSE)))</f>
        <v>LAN</v>
      </c>
      <c r="G923" s="52" t="str">
        <f>IF(ISBLANK(VLOOKUP(TRIM(B923),ALL!$B$1:$U$1591,4,FALSE)),"",IF(ISERROR(VLOOKUP(TRIM(B923),ALL!$B$1:$U$1591,4,FALSE))," ",VLOOKUP(TRIM(B923),ALL!$B$1:$U$1591,4,FALSE)))</f>
        <v>6</v>
      </c>
      <c r="H923" s="52" t="str">
        <f>IF(ISBLANK(VLOOKUP(TRIM(B923),ALL!$B$1:$U$1591,5,FALSE)),"",IF(ISERROR(VLOOKUP(TRIM(B923),ALL!$B$1:$U$1591,5,FALSE))," ",VLOOKUP(TRIM(B923),ALL!$B$1:$U$1591,5,FALSE)))</f>
        <v/>
      </c>
      <c r="I923" s="52">
        <f>IF(ISBLANK(VLOOKUP(TRIM(B923),ALL!$B$1:$U$1591,6,FALSE)),"",IF(ISERROR(VLOOKUP(TRIM(B923),ALL!$B$1:$U$1591,6,FALSE))," ", VLOOKUP(TRIM(B923),ALL!$B$1:$U$1591,6,FALSE)))</f>
        <v>3</v>
      </c>
      <c r="J923" s="52" t="str">
        <f>IF(ISBLANK(VLOOKUP(TRIM(B923),ALL!$B$1:$U$1591,7,FALSE)),"",IF(ISERROR(VLOOKUP(TRIM(B923),ALL!$B$1:$U$1591,7,FALSE))," ",VLOOKUP(TRIM(B923),ALL!$B$1:$U$1591,7,FALSE)))</f>
        <v/>
      </c>
      <c r="K923" s="52" t="str">
        <f>IF(ISBLANK(VLOOKUP(TRIM(B923),ALL!$B$1:$U$1591,8,FALSE)),"",IF(ISERROR(VLOOKUP(TRIM(B923),ALL!$B$1:$U$1591,8,FALSE))," ",VLOOKUP(TRIM(B923),ALL!$B$1:$U$1591,8,FALSE)))</f>
        <v/>
      </c>
      <c r="L923" s="52" t="str">
        <f>IF(ISBLANK(VLOOKUP(TRIM(B923),ALL!$B$1:$U$1591,9,FALSE)),"",IF(ISERROR(VLOOKUP(TRIM(B923),ALL!$B$1:$U$1591,9,FALSE))," ",VLOOKUP(TRIM(B923),ALL!$B$1:$U$1591,9,FALSE)))</f>
        <v/>
      </c>
      <c r="M923" s="52" t="str">
        <f>IF(ISBLANK(VLOOKUP(TRIM(B923),ALL!$B$1:$U$1591,10,FALSE)),"",IF(ISERROR(VLOOKUP(TRIM(B923),ALL!$B$1:$U$1591,10,FALSE))," ",VLOOKUP(TRIM(B923),ALL!$B$1:$U$1591,10,FALSE)))</f>
        <v/>
      </c>
      <c r="N923"/>
      <c r="O923"/>
      <c r="P923"/>
      <c r="Q923" t="str">
        <f>""</f>
        <v/>
      </c>
      <c r="R923" t="str">
        <f>""</f>
        <v/>
      </c>
      <c r="S923" t="str">
        <f>""</f>
        <v/>
      </c>
      <c r="T923" t="str">
        <f>""</f>
        <v/>
      </c>
      <c r="U923" t="str">
        <f>""</f>
        <v/>
      </c>
      <c r="V923" t="str">
        <f>""</f>
        <v/>
      </c>
      <c r="W923" t="str">
        <f>""</f>
        <v/>
      </c>
      <c r="X923" t="str">
        <f>""</f>
        <v/>
      </c>
      <c r="Y923" t="str">
        <f>""</f>
        <v/>
      </c>
      <c r="Z923" t="str">
        <f>""</f>
        <v/>
      </c>
      <c r="AA923" t="str">
        <f>""</f>
        <v/>
      </c>
      <c r="AB923" t="str">
        <f>""</f>
        <v/>
      </c>
      <c r="AC923" t="str">
        <f>""</f>
        <v/>
      </c>
      <c r="AD923" t="str">
        <f>""</f>
        <v/>
      </c>
      <c r="AE923" t="str">
        <f>""</f>
        <v/>
      </c>
      <c r="AF923" t="str">
        <f>""</f>
        <v/>
      </c>
      <c r="AG923" t="str">
        <f>""</f>
        <v/>
      </c>
      <c r="AH923" t="str">
        <f>""</f>
        <v/>
      </c>
      <c r="AI923" t="str">
        <f>""</f>
        <v/>
      </c>
      <c r="AJ923" t="str">
        <f>""</f>
        <v/>
      </c>
      <c r="AK923" t="str">
        <f>""</f>
        <v/>
      </c>
      <c r="AL923" t="str">
        <f>""</f>
        <v/>
      </c>
      <c r="AM923" t="str">
        <f>""</f>
        <v/>
      </c>
      <c r="AN923" t="str">
        <f>""</f>
        <v/>
      </c>
      <c r="AO923" t="str">
        <f>""</f>
        <v/>
      </c>
      <c r="AP923" t="str">
        <f>""</f>
        <v/>
      </c>
      <c r="AQ923" t="str">
        <f>""</f>
        <v/>
      </c>
      <c r="AR923" t="str">
        <f>""</f>
        <v/>
      </c>
      <c r="AS923" t="str">
        <f>""</f>
        <v/>
      </c>
    </row>
    <row r="924" spans="1:45">
      <c r="A924" s="52" t="str">
        <f>IF(ISERROR(VLOOKUP(TRIM(B924),ALL!$B$1:$T$1591,3,FALSE)),"(unc)",VLOOKUP(TRIM(B924),ALL!$B$1:$T$1591,3,FALSE))</f>
        <v>NDT $</v>
      </c>
      <c r="B924" s="215" t="s">
        <v>5680</v>
      </c>
      <c r="C924" s="11" t="s">
        <v>5401</v>
      </c>
      <c r="D924" s="85">
        <f>VLOOKUP(TRIM(B924),BirthdateDraft!$B$1:$O$5859,2,FALSE)</f>
        <v>33914</v>
      </c>
      <c r="E924" s="86" t="str">
        <f>VLOOKUP(TRIM(B924),BirthdateDraft!$B$1:$O$9859,3,FALSE)</f>
        <v>16/FA</v>
      </c>
      <c r="F924" s="52" t="str">
        <f>IF(ISERROR(VLOOKUP(TRIM(B924),ALL!$B$1:$T$1591,2,FALSE)),"",IF(ISERROR(VLOOKUP(TRIM(B924),ALL!$B$1:$T$1591,2,FALSE))," ",VLOOKUP(TRIM(B924),ALL!$B$1:$T$1591,2,FALSE)))</f>
        <v>BAA</v>
      </c>
      <c r="G924" s="52" t="str">
        <f>IF(ISBLANK(VLOOKUP(TRIM(B924),ALL!$B$1:$U$1591,4,FALSE)),"",IF(ISERROR(VLOOKUP(TRIM(B924),ALL!$B$1:$U$1591,4,FALSE))," ",VLOOKUP(TRIM(B924),ALL!$B$1:$U$1591,4,FALSE)))</f>
        <v>5</v>
      </c>
      <c r="H924" s="52" t="str">
        <f>IF(ISBLANK(VLOOKUP(TRIM(B924),ALL!$B$1:$U$1591,5,FALSE)),"",IF(ISERROR(VLOOKUP(TRIM(B924),ALL!$B$1:$U$1591,5,FALSE))," ",VLOOKUP(TRIM(B924),ALL!$B$1:$U$1591,5,FALSE)))</f>
        <v/>
      </c>
      <c r="I924" s="52">
        <f>IF(ISBLANK(VLOOKUP(TRIM(B924),ALL!$B$1:$U$1591,6,FALSE)),"",IF(ISERROR(VLOOKUP(TRIM(B924),ALL!$B$1:$U$1591,6,FALSE))," ", VLOOKUP(TRIM(B924),ALL!$B$1:$U$1591,6,FALSE)))</f>
        <v>1</v>
      </c>
      <c r="J924" s="52" t="str">
        <f>IF(ISBLANK(VLOOKUP(TRIM(B924),ALL!$B$1:$U$1591,7,FALSE)),"",IF(ISERROR(VLOOKUP(TRIM(B924),ALL!$B$1:$U$1591,7,FALSE))," ",VLOOKUP(TRIM(B924),ALL!$B$1:$U$1591,7,FALSE)))</f>
        <v/>
      </c>
      <c r="K924" s="52" t="str">
        <f>IF(ISBLANK(VLOOKUP(TRIM(B924),ALL!$B$1:$U$1591,8,FALSE)),"",IF(ISERROR(VLOOKUP(TRIM(B924),ALL!$B$1:$U$1591,8,FALSE))," ",VLOOKUP(TRIM(B924),ALL!$B$1:$U$1591,8,FALSE)))</f>
        <v/>
      </c>
      <c r="L924" s="52" t="str">
        <f>IF(ISBLANK(VLOOKUP(TRIM(B924),ALL!$B$1:$U$1591,9,FALSE)),"",IF(ISERROR(VLOOKUP(TRIM(B924),ALL!$B$1:$U$1591,9,FALSE))," ",VLOOKUP(TRIM(B924),ALL!$B$1:$U$1591,9,FALSE)))</f>
        <v/>
      </c>
      <c r="M924" s="52" t="str">
        <f>IF(ISBLANK(VLOOKUP(TRIM(B924),ALL!$B$1:$U$1591,10,FALSE)),"",IF(ISERROR(VLOOKUP(TRIM(B924),ALL!$B$1:$U$1591,10,FALSE))," ",VLOOKUP(TRIM(B924),ALL!$B$1:$U$1591,10,FALSE)))</f>
        <v/>
      </c>
      <c r="N924"/>
      <c r="O924"/>
      <c r="P924"/>
      <c r="Q924"/>
      <c r="R924"/>
      <c r="S924"/>
      <c r="AA924"/>
      <c r="AB924"/>
    </row>
    <row r="925" spans="1:45">
      <c r="A925" s="52" t="str">
        <f>IF(ISERROR(VLOOKUP(TRIM(B925),ALL!$B$1:$T$1591,3,FALSE)),"(unc)",VLOOKUP(TRIM(B925),ALL!$B$1:$T$1591,3,FALSE))</f>
        <v>RE $</v>
      </c>
      <c r="B925" s="215" t="s">
        <v>6712</v>
      </c>
      <c r="C925" s="11" t="s">
        <v>5401</v>
      </c>
      <c r="D925" s="85">
        <f>VLOOKUP(TRIM(B925),BirthdateDraft!$B$1:$O$5859,2,FALSE)</f>
        <v>35322</v>
      </c>
      <c r="E925" s="86" t="str">
        <f>VLOOKUP(TRIM(B925),BirthdateDraft!$B$1:$O$3878,3,FALSE)</f>
        <v>18/5</v>
      </c>
      <c r="F925" s="52" t="str">
        <f>IF(ISERROR(VLOOKUP(TRIM(B925),ALL!$B$1:$T$1591,2,FALSE)),"",IF(ISERROR(VLOOKUP(TRIM(B925),ALL!$B$1:$T$1591,2,FALSE))," ",VLOOKUP(TRIM(B925),ALL!$B$1:$T$1591,2,FALSE)))</f>
        <v>CHN</v>
      </c>
      <c r="G925" s="52" t="str">
        <f>IF(ISBLANK(VLOOKUP(TRIM(B925),ALL!$B$1:$U$1591,4,FALSE)),"",IF(ISERROR(VLOOKUP(TRIM(B925),ALL!$B$1:$U$1591,4,FALSE))," ",VLOOKUP(TRIM(B925),ALL!$B$1:$U$1591,4,FALSE)))</f>
        <v>5</v>
      </c>
      <c r="H925" s="52" t="str">
        <f>IF(ISBLANK(VLOOKUP(TRIM(B925),ALL!$B$1:$U$1591,5,FALSE)),"",IF(ISERROR(VLOOKUP(TRIM(B925),ALL!$B$1:$U$1591,5,FALSE))," ",VLOOKUP(TRIM(B925),ALL!$B$1:$U$1591,5,FALSE)))</f>
        <v/>
      </c>
      <c r="I925" s="52">
        <f>IF(ISBLANK(VLOOKUP(TRIM(B925),ALL!$B$1:$U$1591,6,FALSE)),"",IF(ISERROR(VLOOKUP(TRIM(B925),ALL!$B$1:$U$1591,6,FALSE))," ", VLOOKUP(TRIM(B925),ALL!$B$1:$U$1591,6,FALSE)))</f>
        <v>0</v>
      </c>
      <c r="J925" s="52"/>
      <c r="K925" s="52"/>
      <c r="L925" s="52"/>
      <c r="M925" s="52"/>
      <c r="N925"/>
      <c r="O925"/>
      <c r="P925"/>
      <c r="Q925"/>
      <c r="R925"/>
      <c r="S925"/>
      <c r="AA925"/>
      <c r="AB925"/>
    </row>
    <row r="926" spans="1:45">
      <c r="A926" s="52" t="str">
        <f>IF(ISERROR(VLOOKUP(TRIM(B926),ALL!$B$1:$T$1591,3,FALSE)),"(unc)",VLOOKUP(TRIM(B926),ALL!$B$1:$T$1591,3,FALSE))</f>
        <v>End $</v>
      </c>
      <c r="B926" s="215" t="s">
        <v>7923</v>
      </c>
      <c r="C926" s="11" t="s">
        <v>5401</v>
      </c>
      <c r="D926" s="85">
        <f>VLOOKUP(TRIM(B926),BirthdateDraft!$B$1:$O$5859,2,FALSE)</f>
        <v>35624</v>
      </c>
      <c r="E926" s="86" t="str">
        <f>VLOOKUP(TRIM(B926),BirthdateDraft!$B$1:$O$3878,3,FALSE)</f>
        <v>19/1 (7)</v>
      </c>
      <c r="F926" s="52" t="str">
        <f>IF(ISERROR(VLOOKUP(TRIM(B926),ALL!$B$1:$T$1591,2,FALSE)),"",IF(ISERROR(VLOOKUP(TRIM(B926),ALL!$B$1:$T$1591,2,FALSE))," ",VLOOKUP(TRIM(B926),ALL!$B$1:$T$1591,2,FALSE)))</f>
        <v>JXA</v>
      </c>
      <c r="G926" s="52" t="str">
        <f>IF(ISBLANK(VLOOKUP(TRIM(B926),ALL!$B$1:$U$1591,4,FALSE)),"",IF(ISERROR(VLOOKUP(TRIM(B926),ALL!$B$1:$U$1591,4,FALSE))," ",VLOOKUP(TRIM(B926),ALL!$B$1:$U$1591,4,FALSE)))</f>
        <v>0</v>
      </c>
      <c r="H926" s="52" t="str">
        <f>IF(ISBLANK(VLOOKUP(TRIM(B926),ALL!$B$1:$U$1591,5,FALSE)),"",IF(ISERROR(VLOOKUP(TRIM(B926),ALL!$B$1:$U$1591,5,FALSE))," ",VLOOKUP(TRIM(B926),ALL!$B$1:$U$1591,5,FALSE)))</f>
        <v/>
      </c>
      <c r="I926" s="52">
        <f>IF(ISBLANK(VLOOKUP(TRIM(B926),ALL!$B$1:$U$1591,6,FALSE)),"",IF(ISERROR(VLOOKUP(TRIM(B926),ALL!$B$1:$U$1591,6,FALSE))," ", VLOOKUP(TRIM(B926),ALL!$B$1:$U$1591,6,FALSE)))</f>
        <v>12</v>
      </c>
      <c r="J926" s="52"/>
      <c r="K926" s="52"/>
      <c r="L926" s="52"/>
      <c r="M926" s="52"/>
      <c r="N926"/>
      <c r="O926"/>
      <c r="P926"/>
      <c r="Q926"/>
      <c r="R926"/>
      <c r="S926"/>
      <c r="AA926"/>
      <c r="AB926"/>
    </row>
    <row r="927" spans="1:45">
      <c r="A927" s="52" t="str">
        <f>IF(ISERROR(VLOOKUP(TRIM(B927),ALL!$B$1:$T$1591,3,FALSE)),"(unc)",VLOOKUP(TRIM(B927),ALL!$B$1:$T$1591,3,FALSE))</f>
        <v>End $</v>
      </c>
      <c r="B927" s="215" t="s">
        <v>5585</v>
      </c>
      <c r="C927" s="11" t="s">
        <v>5401</v>
      </c>
      <c r="D927" s="85">
        <f>VLOOKUP(TRIM(B927),BirthdateDraft!$B$1:$O$5859,2,FALSE)</f>
        <v>34502</v>
      </c>
      <c r="E927" s="86" t="str">
        <f>VLOOKUP(TRIM(B927),BirthdateDraft!$B$1:$O$3878,3,FALSE)</f>
        <v>16/1 (19)</v>
      </c>
      <c r="F927" s="52" t="str">
        <f>IF(ISERROR(VLOOKUP(TRIM(B927),ALL!$B$1:$T$1591,2,FALSE)),"",IF(ISERROR(VLOOKUP(TRIM(B927),ALL!$B$1:$T$1591,2,FALSE))," ",VLOOKUP(TRIM(B927),ALL!$B$1:$T$1591,2,FALSE)))</f>
        <v>BFA</v>
      </c>
      <c r="G927" s="52" t="str">
        <f>IF(ISBLANK(VLOOKUP(TRIM(B927),ALL!$B$1:$U$1591,4,FALSE)),"",IF(ISERROR(VLOOKUP(TRIM(B927),ALL!$B$1:$U$1591,4,FALSE))," ",VLOOKUP(TRIM(B927),ALL!$B$1:$U$1591,4,FALSE)))</f>
        <v>0</v>
      </c>
      <c r="H927" s="52" t="str">
        <f>IF(ISBLANK(VLOOKUP(TRIM(B927),ALL!$B$1:$U$1591,5,FALSE)),"",IF(ISERROR(VLOOKUP(TRIM(B927),ALL!$B$1:$U$1591,5,FALSE))," ",VLOOKUP(TRIM(B927),ALL!$B$1:$U$1591,5,FALSE)))</f>
        <v/>
      </c>
      <c r="I927" s="52">
        <f>IF(ISBLANK(VLOOKUP(TRIM(B927),ALL!$B$1:$U$1591,6,FALSE)),"",IF(ISERROR(VLOOKUP(TRIM(B927),ALL!$B$1:$U$1591,6,FALSE))," ", VLOOKUP(TRIM(B927),ALL!$B$1:$U$1591,6,FALSE)))</f>
        <v>7</v>
      </c>
      <c r="J927" s="52" t="str">
        <f>IF(ISBLANK(VLOOKUP(TRIM(B927),ALL!$B$1:$U$1591,7,FALSE)),"",IF(ISERROR(VLOOKUP(TRIM(B927),ALL!$B$1:$U$1591,7,FALSE))," ",VLOOKUP(TRIM(B927),ALL!$B$1:$U$1591,7,FALSE)))</f>
        <v/>
      </c>
      <c r="K927" s="52" t="str">
        <f>IF(ISBLANK(VLOOKUP(TRIM(B927),ALL!$B$1:$U$1591,8,FALSE)),"",IF(ISERROR(VLOOKUP(TRIM(B927),ALL!$B$1:$U$1591,8,FALSE))," ",VLOOKUP(TRIM(B927),ALL!$B$1:$U$1591,8,FALSE)))</f>
        <v/>
      </c>
      <c r="L927" s="52" t="str">
        <f>IF(ISBLANK(VLOOKUP(TRIM(B927),ALL!$B$1:$U$1591,9,FALSE)),"",IF(ISERROR(VLOOKUP(TRIM(B927),ALL!$B$1:$U$1591,9,FALSE))," ",VLOOKUP(TRIM(B927),ALL!$B$1:$U$1591,9,FALSE)))</f>
        <v/>
      </c>
      <c r="M927" s="52" t="str">
        <f>IF(ISBLANK(VLOOKUP(TRIM(B927),ALL!$B$1:$U$1591,10,FALSE)),"",IF(ISERROR(VLOOKUP(TRIM(B927),ALL!$B$1:$U$1591,10,FALSE))," ",VLOOKUP(TRIM(B927),ALL!$B$1:$U$1591,10,FALSE)))</f>
        <v/>
      </c>
      <c r="N927"/>
      <c r="O927"/>
      <c r="P927"/>
      <c r="Q927"/>
      <c r="R927"/>
      <c r="S927"/>
      <c r="AA927"/>
      <c r="AB927"/>
    </row>
    <row r="928" spans="1:45">
      <c r="A928" s="52" t="str">
        <f>IF(ISERROR(VLOOKUP(TRIM(B928),ALL!$B$1:$T$1591,3,FALSE)),"(unc)",VLOOKUP(TRIM(B928),ALL!$B$1:$T$1591,3,FALSE))</f>
        <v>End $</v>
      </c>
      <c r="B928" s="215" t="s">
        <v>6812</v>
      </c>
      <c r="C928" s="11" t="s">
        <v>5401</v>
      </c>
      <c r="D928" s="85">
        <f>VLOOKUP(TRIM(B928),BirthdateDraft!$B$1:$O$5859,2,FALSE)</f>
        <v>35188</v>
      </c>
      <c r="E928" s="86" t="str">
        <f>VLOOKUP(TRIM(B928),BirthdateDraft!$B$1:$O$9859,3,FALSE)</f>
        <v>18/3</v>
      </c>
      <c r="F928" s="52" t="str">
        <f>IF(ISERROR(VLOOKUP(TRIM(B928),ALL!$B$1:$T$1591,2,FALSE)),"",IF(ISERROR(VLOOKUP(TRIM(B928),ALL!$B$1:$T$1591,2,FALSE))," ",VLOOKUP(TRIM(B928),ALL!$B$1:$T$1591,2,FALSE)))</f>
        <v>OAA</v>
      </c>
      <c r="G928" s="52" t="str">
        <f>IF(ISBLANK(VLOOKUP(TRIM(B928),ALL!$B$1:$U$1591,4,FALSE)),"",IF(ISERROR(VLOOKUP(TRIM(B928),ALL!$B$1:$U$1591,4,FALSE))," ",VLOOKUP(TRIM(B928),ALL!$B$1:$U$1591,4,FALSE)))</f>
        <v>0</v>
      </c>
      <c r="H928" s="52" t="str">
        <f>IF(ISBLANK(VLOOKUP(TRIM(B928),ALL!$B$1:$U$1591,5,FALSE)),"",IF(ISERROR(VLOOKUP(TRIM(B928),ALL!$B$1:$U$1591,5,FALSE))," ",VLOOKUP(TRIM(B928),ALL!$B$1:$U$1591,5,FALSE)))</f>
        <v/>
      </c>
      <c r="I928" s="52">
        <f>IF(ISBLANK(VLOOKUP(TRIM(B928),ALL!$B$1:$U$1591,6,FALSE)),"",IF(ISERROR(VLOOKUP(TRIM(B928),ALL!$B$1:$U$1591,6,FALSE))," ", VLOOKUP(TRIM(B928),ALL!$B$1:$U$1591,6,FALSE)))</f>
        <v>4</v>
      </c>
      <c r="J928" s="52"/>
      <c r="K928" s="52"/>
      <c r="L928" s="52" t="str">
        <f>IF(ISBLANK(VLOOKUP(TRIM(B928),ALL!$B$1:$U$1591,9,FALSE)),"",IF(ISERROR(VLOOKUP(TRIM(B928),ALL!$B$1:$U$1591,9,FALSE))," ",VLOOKUP(TRIM(B928),ALL!$B$1:$U$1591,9,FALSE)))</f>
        <v/>
      </c>
      <c r="M928" s="52" t="str">
        <f>IF(ISBLANK(VLOOKUP(TRIM(B928),ALL!$B$1:$U$1591,10,FALSE)),"",IF(ISERROR(VLOOKUP(TRIM(B928),ALL!$B$1:$U$1591,10,FALSE))," ",VLOOKUP(TRIM(B928),ALL!$B$1:$U$1591,10,FALSE)))</f>
        <v/>
      </c>
      <c r="N928"/>
      <c r="O928"/>
      <c r="P928"/>
      <c r="Q928"/>
      <c r="R928"/>
      <c r="S928"/>
      <c r="AA928"/>
      <c r="AB928"/>
    </row>
    <row r="929" spans="1:45">
      <c r="A929" s="52" t="str">
        <f>IF(ISERROR(VLOOKUP(TRIM(B929),ALL!$B$1:$T$1591,3,FALSE)),"(unc)",VLOOKUP(TRIM(B929),ALL!$B$1:$T$1591,3,FALSE))</f>
        <v>End $</v>
      </c>
      <c r="B929" s="215" t="s">
        <v>6760</v>
      </c>
      <c r="C929" s="11" t="s">
        <v>5401</v>
      </c>
      <c r="D929" s="85">
        <f>VLOOKUP(TRIM(B929),BirthdateDraft!$B$1:$O$5859,2,FALSE)</f>
        <v>34891</v>
      </c>
      <c r="E929" s="86" t="str">
        <f>VLOOKUP(TRIM(B929),BirthdateDraft!$B$1:$O$9859,3,FALSE)</f>
        <v>18/2</v>
      </c>
      <c r="F929" s="52" t="str">
        <f>IF(ISERROR(VLOOKUP(TRIM(B929),ALL!$B$1:$T$1591,2,FALSE)),"",IF(ISERROR(VLOOKUP(TRIM(B929),ALL!$B$1:$T$1591,2,FALSE))," ",VLOOKUP(TRIM(B929),ALL!$B$1:$T$1591,2,FALSE)))</f>
        <v>INA</v>
      </c>
      <c r="G929" s="52" t="str">
        <f>IF(ISBLANK(VLOOKUP(TRIM(B929),ALL!$B$1:$U$1591,4,FALSE)),"",IF(ISERROR(VLOOKUP(TRIM(B929),ALL!$B$1:$U$1591,4,FALSE))," ",VLOOKUP(TRIM(B929),ALL!$B$1:$U$1591,4,FALSE)))</f>
        <v>0</v>
      </c>
      <c r="H929" s="52" t="str">
        <f>IF(ISBLANK(VLOOKUP(TRIM(B929),ALL!$B$1:$U$1591,5,FALSE)),"",IF(ISERROR(VLOOKUP(TRIM(B929),ALL!$B$1:$U$1591,5,FALSE))," ",VLOOKUP(TRIM(B929),ALL!$B$1:$U$1591,5,FALSE)))</f>
        <v/>
      </c>
      <c r="I929" s="52">
        <f>IF(ISBLANK(VLOOKUP(TRIM(B929),ALL!$B$1:$U$1591,6,FALSE)),"",IF(ISERROR(VLOOKUP(TRIM(B929),ALL!$B$1:$U$1591,6,FALSE))," ", VLOOKUP(TRIM(B929),ALL!$B$1:$U$1591,6,FALSE)))</f>
        <v>3</v>
      </c>
      <c r="J929" s="52"/>
      <c r="K929" s="52"/>
      <c r="L929" s="52" t="str">
        <f>IF(ISBLANK(VLOOKUP(TRIM(B929),ALL!$B$1:$U$1591,9,FALSE)),"",IF(ISERROR(VLOOKUP(TRIM(B929),ALL!$B$1:$U$1591,9,FALSE))," ",VLOOKUP(TRIM(B929),ALL!$B$1:$U$1591,9,FALSE)))</f>
        <v/>
      </c>
      <c r="M929" s="52" t="str">
        <f>IF(ISBLANK(VLOOKUP(TRIM(B929),ALL!$B$1:$U$1591,10,FALSE)),"",IF(ISERROR(VLOOKUP(TRIM(B929),ALL!$B$1:$U$1591,10,FALSE))," ",VLOOKUP(TRIM(B929),ALL!$B$1:$U$1591,10,FALSE)))</f>
        <v/>
      </c>
      <c r="N929"/>
      <c r="O929"/>
      <c r="P929"/>
      <c r="Q929"/>
      <c r="R929"/>
      <c r="S929"/>
      <c r="AA929"/>
      <c r="AB929"/>
    </row>
    <row r="930" spans="1:45">
      <c r="A930" s="52" t="str">
        <f>IF(ISERROR(VLOOKUP(TRIM(B930),ALL!$B$1:$T$1591,3,FALSE)),"(unc)",VLOOKUP(TRIM(B930),ALL!$B$1:$T$1591,3,FALSE))</f>
        <v>DT $</v>
      </c>
      <c r="B930" s="215" t="s">
        <v>6282</v>
      </c>
      <c r="C930" s="11" t="s">
        <v>5401</v>
      </c>
      <c r="D930" s="85">
        <f>VLOOKUP(TRIM(B930),BirthdateDraft!$B$1:$O$5859,2,FALSE)</f>
        <v>34339</v>
      </c>
      <c r="E930" s="86" t="str">
        <f>VLOOKUP(TRIM(B930),BirthdateDraft!$B$1:$O$9859,3,FALSE)</f>
        <v>17/6</v>
      </c>
      <c r="F930" s="52" t="str">
        <f>IF(ISERROR(VLOOKUP(TRIM(B930),ALL!$B$1:$T$1591,2,FALSE)),"",IF(ISERROR(VLOOKUP(TRIM(B930),ALL!$B$1:$T$1591,2,FALSE))," ",VLOOKUP(TRIM(B930),ALL!$B$1:$T$1591,2,FALSE)))</f>
        <v>BFA</v>
      </c>
      <c r="G930" s="52" t="str">
        <f>IF(ISBLANK(VLOOKUP(TRIM(B930),ALL!$B$1:$U$1591,4,FALSE)),"",IF(ISERROR(VLOOKUP(TRIM(B930),ALL!$B$1:$U$1591,4,FALSE))," ",VLOOKUP(TRIM(B930),ALL!$B$1:$U$1591,4,FALSE)))</f>
        <v>0</v>
      </c>
      <c r="H930" s="52" t="str">
        <f>IF(ISBLANK(VLOOKUP(TRIM(B930),ALL!$B$1:$U$1591,5,FALSE)),"",IF(ISERROR(VLOOKUP(TRIM(B930),ALL!$B$1:$U$1591,5,FALSE))," ",VLOOKUP(TRIM(B930),ALL!$B$1:$U$1591,5,FALSE)))</f>
        <v/>
      </c>
      <c r="I930" s="52">
        <f>IF(ISBLANK(VLOOKUP(TRIM(B930),ALL!$B$1:$U$1591,6,FALSE)),"",IF(ISERROR(VLOOKUP(TRIM(B930),ALL!$B$1:$U$1591,6,FALSE))," ", VLOOKUP(TRIM(B930),ALL!$B$1:$U$1591,6,FALSE)))</f>
        <v>0</v>
      </c>
    </row>
    <row r="931" spans="1:45">
      <c r="A931" s="52" t="str">
        <f>IF(ISERROR(VLOOKUP(TRIM(B931),ALL!$B$1:$T$1591,3,FALSE)),"(unc)",VLOOKUP(TRIM(B931),ALL!$B$1:$T$1591,3,FALSE))</f>
        <v>End $ DT $</v>
      </c>
      <c r="B931" s="408" t="s">
        <v>6789</v>
      </c>
      <c r="C931" s="11" t="s">
        <v>5401</v>
      </c>
      <c r="D931" s="85">
        <f>VLOOKUP(TRIM(B931),BirthdateDraft!$B$1:$O$5859,2,FALSE)</f>
        <v>35089</v>
      </c>
      <c r="E931" s="86" t="str">
        <f>VLOOKUP(TRIM(B931),BirthdateDraft!$B$1:$O$9859,3,FALSE)</f>
        <v>18/4</v>
      </c>
      <c r="F931" s="52" t="str">
        <f>IF(ISERROR(VLOOKUP(TRIM(B931),ALL!$B$1:$T$1591,2,FALSE)),"",IF(ISERROR(VLOOKUP(TRIM(B931),ALL!$B$1:$T$1591,2,FALSE))," ",VLOOKUP(TRIM(B931),ALL!$B$1:$T$1591,2,FALSE)))</f>
        <v>MIN</v>
      </c>
      <c r="G931" s="52" t="str">
        <f>IF(ISBLANK(VLOOKUP(TRIM(B931),ALL!$B$1:$U$1591,4,FALSE)),"",IF(ISERROR(VLOOKUP(TRIM(B931),ALL!$B$1:$U$1591,4,FALSE))," ",VLOOKUP(TRIM(B931),ALL!$B$1:$U$1591,4,FALSE)))</f>
        <v>0</v>
      </c>
      <c r="H931" s="52" t="str">
        <f>IF(ISBLANK(VLOOKUP(TRIM(B931),ALL!$B$1:$U$1591,5,FALSE)),"",IF(ISERROR(VLOOKUP(TRIM(B931),ALL!$B$1:$U$1591,5,FALSE))," ",VLOOKUP(TRIM(B931),ALL!$B$1:$U$1591,5,FALSE)))</f>
        <v>0</v>
      </c>
      <c r="I931" s="52">
        <f>IF(ISBLANK(VLOOKUP(TRIM(B931),ALL!$B$1:$U$1591,6,FALSE)),"",IF(ISERROR(VLOOKUP(TRIM(B931),ALL!$B$1:$U$1591,6,FALSE))," ", VLOOKUP(TRIM(B931),ALL!$B$1:$U$1591,6,FALSE)))</f>
        <v>0</v>
      </c>
      <c r="J931" s="52"/>
      <c r="K931" s="52"/>
      <c r="L931" s="52"/>
      <c r="M931" s="52"/>
      <c r="N931"/>
      <c r="O931"/>
      <c r="P931"/>
      <c r="Q931"/>
      <c r="R931"/>
      <c r="S931"/>
      <c r="AA931"/>
      <c r="AB931"/>
    </row>
    <row r="932" spans="1:45">
      <c r="A932" s="52"/>
      <c r="B932" s="395"/>
      <c r="C932" s="11"/>
      <c r="D932" s="85"/>
      <c r="E932" s="86"/>
      <c r="F932" s="52"/>
      <c r="G932" s="52"/>
      <c r="H932" s="52"/>
      <c r="I932" s="52"/>
      <c r="J932" s="52"/>
      <c r="K932" s="52"/>
      <c r="L932" s="52"/>
      <c r="M932" s="52"/>
      <c r="N932"/>
      <c r="O932"/>
      <c r="P932"/>
      <c r="Q932"/>
      <c r="R932"/>
      <c r="S932"/>
      <c r="AA932"/>
      <c r="AB932"/>
    </row>
    <row r="933" spans="1:45">
      <c r="A933" s="52" t="str">
        <f>IF(ISERROR(VLOOKUP(TRIM(B933),ALL!$B$1:$T$1591,3,FALSE)),"(unc)",VLOOKUP(TRIM(B933),ALL!$B$1:$T$1591,3,FALSE))</f>
        <v>LILB</v>
      </c>
      <c r="B933" s="215" t="s">
        <v>444</v>
      </c>
      <c r="C933" s="11" t="s">
        <v>5401</v>
      </c>
      <c r="D933" s="85">
        <f>VLOOKUP(TRIM(B933),BirthdateDraft!$B$1:$O$5859,2,FALSE)</f>
        <v>32896</v>
      </c>
      <c r="E933" s="86" t="str">
        <f>VLOOKUP(TRIM(B933),BirthdateDraft!$B$1:$O$9859,3,FALSE)</f>
        <v>12/2</v>
      </c>
      <c r="F933" s="52" t="str">
        <f>IF(ISERROR(VLOOKUP(TRIM(B933),ALL!$B$1:$T$1591,2,FALSE)),"",IF(ISERROR(VLOOKUP(TRIM(B933),ALL!$B$1:$T$1591,2,FALSE))," ",VLOOKUP(TRIM(B933),ALL!$B$1:$T$1591,2,FALSE)))</f>
        <v>TBN</v>
      </c>
      <c r="G933" s="52" t="str">
        <f>IF(ISBLANK(VLOOKUP(TRIM(B933),ALL!$B$1:$U$1591,4,FALSE)),"",IF(ISERROR(VLOOKUP(TRIM(B933),ALL!$B$1:$U$1591,4,FALSE))," ",VLOOKUP(TRIM(B933),ALL!$B$1:$U$1591,4,FALSE)))</f>
        <v>6-6</v>
      </c>
      <c r="H933" s="52" t="str">
        <f>IF(ISBLANK(VLOOKUP(TRIM(B933),ALL!$B$1:$U$1591,5,FALSE)),"",IF(ISERROR(VLOOKUP(TRIM(B933),ALL!$B$1:$U$1591,5,FALSE))," ",VLOOKUP(TRIM(B933),ALL!$B$1:$U$1591,5,FALSE)))</f>
        <v/>
      </c>
      <c r="I933" s="52">
        <f>IF(ISBLANK(VLOOKUP(TRIM(B933),ALL!$B$1:$U$1591,6,FALSE)),"",IF(ISERROR(VLOOKUP(TRIM(B933),ALL!$B$1:$U$1591,6,FALSE))," ", VLOOKUP(TRIM(B933),ALL!$B$1:$U$1591,6,FALSE)))</f>
        <v>2</v>
      </c>
      <c r="J933" s="52" t="str">
        <f>IF(ISBLANK(VLOOKUP(TRIM(B933),ALL!$B$1:$U$1591,7,FALSE)),"",IF(ISERROR(VLOOKUP(TRIM(B933),ALL!$B$1:$U$1591,7,FALSE))," ",VLOOKUP(TRIM(B933),ALL!$B$1:$U$1591,7,FALSE)))</f>
        <v/>
      </c>
      <c r="K933" s="52" t="str">
        <f>IF(ISBLANK(VLOOKUP(TRIM(B933),ALL!$B$1:$U$1591,8,FALSE)),"",IF(ISERROR(VLOOKUP(TRIM(B933),ALL!$B$1:$U$1591,8,FALSE))," ",VLOOKUP(TRIM(B933),ALL!$B$1:$U$1591,8,FALSE)))</f>
        <v/>
      </c>
      <c r="L933" s="52" t="str">
        <f>IF(ISBLANK(VLOOKUP(TRIM(B933),ALL!$B$1:$U$1591,9,FALSE)),"",IF(ISERROR(VLOOKUP(TRIM(B933),ALL!$B$1:$U$1591,9,FALSE))," ",VLOOKUP(TRIM(B933),ALL!$B$1:$U$1591,9,FALSE)))</f>
        <v/>
      </c>
      <c r="M933" s="52" t="str">
        <f>IF(ISBLANK(VLOOKUP(TRIM(B933),ALL!$B$1:$U$1591,10,FALSE)),"",IF(ISERROR(VLOOKUP(TRIM(B933),ALL!$B$1:$U$1591,10,FALSE))," ",VLOOKUP(TRIM(B933),ALL!$B$1:$U$1591,10,FALSE)))</f>
        <v/>
      </c>
      <c r="N933"/>
      <c r="O933"/>
      <c r="P933"/>
      <c r="Q933" t="str">
        <f>""</f>
        <v/>
      </c>
      <c r="R933" t="str">
        <f>""</f>
        <v/>
      </c>
      <c r="S933" t="str">
        <f>""</f>
        <v/>
      </c>
      <c r="T933" t="str">
        <f>""</f>
        <v/>
      </c>
      <c r="U933" t="str">
        <f>""</f>
        <v/>
      </c>
      <c r="V933" t="str">
        <f>""</f>
        <v/>
      </c>
      <c r="W933" t="str">
        <f>""</f>
        <v/>
      </c>
      <c r="X933" t="str">
        <f>""</f>
        <v/>
      </c>
      <c r="Y933" t="str">
        <f>""</f>
        <v/>
      </c>
      <c r="Z933" t="str">
        <f>""</f>
        <v/>
      </c>
      <c r="AA933" t="str">
        <f>""</f>
        <v/>
      </c>
      <c r="AB933" t="str">
        <f>""</f>
        <v/>
      </c>
      <c r="AC933" t="str">
        <f>""</f>
        <v/>
      </c>
      <c r="AD933" t="str">
        <f>""</f>
        <v/>
      </c>
      <c r="AE933" t="str">
        <f>""</f>
        <v/>
      </c>
      <c r="AF933" t="str">
        <f>""</f>
        <v/>
      </c>
      <c r="AG933" t="str">
        <f>""</f>
        <v/>
      </c>
      <c r="AH933" t="str">
        <f>""</f>
        <v/>
      </c>
      <c r="AI933" t="str">
        <f>""</f>
        <v/>
      </c>
      <c r="AJ933" t="str">
        <f>""</f>
        <v/>
      </c>
      <c r="AK933" t="str">
        <f>""</f>
        <v/>
      </c>
      <c r="AL933" t="str">
        <f>""</f>
        <v/>
      </c>
      <c r="AM933" t="str">
        <f>""</f>
        <v/>
      </c>
      <c r="AN933" t="str">
        <f>""</f>
        <v/>
      </c>
      <c r="AO933" t="str">
        <f>""</f>
        <v/>
      </c>
      <c r="AP933" t="str">
        <f>""</f>
        <v/>
      </c>
      <c r="AQ933" t="str">
        <f>""</f>
        <v/>
      </c>
      <c r="AR933" t="str">
        <f>""</f>
        <v/>
      </c>
      <c r="AS933" t="str">
        <f>""</f>
        <v/>
      </c>
    </row>
    <row r="934" spans="1:45">
      <c r="A934" s="52" t="str">
        <f>IF(ISERROR(VLOOKUP(TRIM(B934),ALL!$B$1:$T$1591,3,FALSE)),"(unc)",VLOOKUP(TRIM(B934),ALL!$B$1:$T$1591,3,FALSE))</f>
        <v>MLB</v>
      </c>
      <c r="B934" s="215" t="s">
        <v>422</v>
      </c>
      <c r="C934" s="11" t="s">
        <v>5401</v>
      </c>
      <c r="D934" s="85">
        <f>VLOOKUP(TRIM(B934),BirthdateDraft!$B$1:$O$5859,2,FALSE)</f>
        <v>32755</v>
      </c>
      <c r="E934" s="86" t="str">
        <f>VLOOKUP(TRIM(B934),BirthdateDraft!$B$1:$O$9859,3,FALSE)</f>
        <v>12/4</v>
      </c>
      <c r="F934" s="52" t="str">
        <f>IF(ISERROR(VLOOKUP(TRIM(B934),ALL!$B$1:$T$1591,2,FALSE)),"",IF(ISERROR(VLOOKUP(TRIM(B934),ALL!$B$1:$T$1591,2,FALSE))," ",VLOOKUP(TRIM(B934),ALL!$B$1:$T$1591,2,FALSE)))</f>
        <v>PHN</v>
      </c>
      <c r="G934" s="52" t="str">
        <f>IF(ISBLANK(VLOOKUP(TRIM(B934),ALL!$B$1:$U$1591,4,FALSE)),"",IF(ISERROR(VLOOKUP(TRIM(B934),ALL!$B$1:$U$1591,4,FALSE))," ",VLOOKUP(TRIM(B934),ALL!$B$1:$U$1591,4,FALSE)))</f>
        <v>5-0</v>
      </c>
      <c r="H934" s="52" t="str">
        <f>IF(ISBLANK(VLOOKUP(TRIM(B934),ALL!$B$1:$U$1591,5,FALSE)),"",IF(ISERROR(VLOOKUP(TRIM(B934),ALL!$B$1:$U$1591,5,FALSE))," ",VLOOKUP(TRIM(B934),ALL!$B$1:$U$1591,5,FALSE)))</f>
        <v/>
      </c>
      <c r="I934" s="52">
        <f>IF(ISBLANK(VLOOKUP(TRIM(B934),ALL!$B$1:$U$1591,6,FALSE)),"",IF(ISERROR(VLOOKUP(TRIM(B934),ALL!$B$1:$U$1591,6,FALSE))," ", VLOOKUP(TRIM(B934),ALL!$B$1:$U$1591,6,FALSE)))</f>
        <v>0</v>
      </c>
      <c r="J934" s="52" t="str">
        <f>IF(ISBLANK(VLOOKUP(TRIM(B934),ALL!$B$1:$U$1591,7,FALSE)),"",IF(ISERROR(VLOOKUP(TRIM(B934),ALL!$B$1:$U$1591,7,FALSE))," ",VLOOKUP(TRIM(B934),ALL!$B$1:$U$1591,7,FALSE)))</f>
        <v/>
      </c>
      <c r="K934" s="52" t="str">
        <f>IF(ISBLANK(VLOOKUP(TRIM(B934),ALL!$B$1:$U$1591,8,FALSE)),"",IF(ISERROR(VLOOKUP(TRIM(B934),ALL!$B$1:$U$1591,8,FALSE))," ",VLOOKUP(TRIM(B934),ALL!$B$1:$U$1591,8,FALSE)))</f>
        <v/>
      </c>
      <c r="L934" s="52" t="str">
        <f>IF(ISBLANK(VLOOKUP(TRIM(B934),ALL!$B$1:$U$1591,9,FALSE)),"",IF(ISERROR(VLOOKUP(TRIM(B934),ALL!$B$1:$U$1591,9,FALSE))," ",VLOOKUP(TRIM(B934),ALL!$B$1:$U$1591,9,FALSE)))</f>
        <v/>
      </c>
      <c r="M934" s="52" t="str">
        <f>IF(ISBLANK(VLOOKUP(TRIM(B934),ALL!$B$1:$U$1591,10,FALSE)),"",IF(ISERROR(VLOOKUP(TRIM(B934),ALL!$B$1:$U$1591,10,FALSE))," ",VLOOKUP(TRIM(B934),ALL!$B$1:$U$1591,10,FALSE)))</f>
        <v/>
      </c>
      <c r="N934"/>
      <c r="O934"/>
      <c r="P934"/>
      <c r="Q934"/>
      <c r="R934"/>
      <c r="S934"/>
      <c r="AA934"/>
      <c r="AB934"/>
    </row>
    <row r="935" spans="1:45">
      <c r="A935" s="52" t="str">
        <f>IF(ISERROR(VLOOKUP(TRIM(B935),ALL!$B$1:$T$1591,3,FALSE)),"(unc)",VLOOKUP(TRIM(B935),ALL!$B$1:$T$1591,3,FALSE))</f>
        <v>RLB</v>
      </c>
      <c r="B935" s="215" t="s">
        <v>5632</v>
      </c>
      <c r="C935" s="11" t="s">
        <v>5401</v>
      </c>
      <c r="D935" s="85">
        <f>VLOOKUP(TRIM(B935),BirthdateDraft!$B$1:$O$5859,2,FALSE)</f>
        <v>34201</v>
      </c>
      <c r="E935" s="86" t="e">
        <f>VLOOKUP(TRIM(B935),BirthdateDraft!$B$1:$O$3878,3,FALSE)</f>
        <v>#N/A</v>
      </c>
      <c r="F935" s="52" t="str">
        <f>IF(ISERROR(VLOOKUP(TRIM(B935),ALL!$B$1:$T$1591,2,FALSE)),"",IF(ISERROR(VLOOKUP(TRIM(B935),ALL!$B$1:$T$1591,2,FALSE))," ",VLOOKUP(TRIM(B935),ALL!$B$1:$T$1591,2,FALSE)))</f>
        <v>CNA</v>
      </c>
      <c r="G935" s="52" t="str">
        <f>IF(ISBLANK(VLOOKUP(TRIM(B935),ALL!$B$1:$U$1591,4,FALSE)),"",IF(ISERROR(VLOOKUP(TRIM(B935),ALL!$B$1:$U$1591,4,FALSE))," ",VLOOKUP(TRIM(B935),ALL!$B$1:$U$1591,4,FALSE)))</f>
        <v>4-0</v>
      </c>
      <c r="H935" s="52" t="str">
        <f>IF(ISBLANK(VLOOKUP(TRIM(B935),ALL!$B$1:$U$1591,5,FALSE)),"",IF(ISERROR(VLOOKUP(TRIM(B935),ALL!$B$1:$U$1591,5,FALSE))," ",VLOOKUP(TRIM(B935),ALL!$B$1:$U$1591,5,FALSE)))</f>
        <v/>
      </c>
      <c r="I935" s="52">
        <f>IF(ISBLANK(VLOOKUP(TRIM(B935),ALL!$B$1:$U$1591,6,FALSE)),"",IF(ISERROR(VLOOKUP(TRIM(B935),ALL!$B$1:$U$1591,6,FALSE))," ", VLOOKUP(TRIM(B935),ALL!$B$1:$U$1591,6,FALSE)))</f>
        <v>4</v>
      </c>
      <c r="J935" s="52" t="str">
        <f>IF(ISBLANK(VLOOKUP(TRIM(B935),ALL!$B$1:$U$1591,7,FALSE)),"",IF(ISERROR(VLOOKUP(TRIM(B935),ALL!$B$1:$U$1591,7,FALSE))," ",VLOOKUP(TRIM(B935),ALL!$B$1:$U$1591,7,FALSE)))</f>
        <v/>
      </c>
      <c r="K935" s="52" t="str">
        <f>IF(ISBLANK(VLOOKUP(TRIM(B935),ALL!$B$1:$U$1591,8,FALSE)),"",IF(ISERROR(VLOOKUP(TRIM(B935),ALL!$B$1:$U$1591,8,FALSE))," ",VLOOKUP(TRIM(B935),ALL!$B$1:$U$1591,8,FALSE)))</f>
        <v/>
      </c>
      <c r="L935" s="52" t="str">
        <f>IF(ISBLANK(VLOOKUP(TRIM(B935),ALL!$B$1:$U$1591,9,FALSE)),"",IF(ISERROR(VLOOKUP(TRIM(B935),ALL!$B$1:$U$1591,9,FALSE))," ",VLOOKUP(TRIM(B935),ALL!$B$1:$U$1591,9,FALSE)))</f>
        <v/>
      </c>
      <c r="M935" s="52" t="str">
        <f>IF(ISBLANK(VLOOKUP(TRIM(B935),ALL!$B$1:$U$1591,10,FALSE)),"",IF(ISERROR(VLOOKUP(TRIM(B935),ALL!$B$1:$U$1591,10,FALSE))," ",VLOOKUP(TRIM(B935),ALL!$B$1:$U$1591,10,FALSE)))</f>
        <v/>
      </c>
      <c r="N935"/>
      <c r="O935"/>
      <c r="P935"/>
      <c r="Q935"/>
      <c r="R935"/>
      <c r="S935"/>
      <c r="AA935"/>
      <c r="AB935"/>
    </row>
    <row r="936" spans="1:45">
      <c r="A936" s="52" t="str">
        <f>IF(ISERROR(VLOOKUP(TRIM(B936),ALL!$B$1:$T$1591,3,FALSE)),"(unc)",VLOOKUP(TRIM(B936),ALL!$B$1:$T$1591,3,FALSE))</f>
        <v>RILB</v>
      </c>
      <c r="B936" s="215" t="s">
        <v>6850</v>
      </c>
      <c r="C936" s="11" t="s">
        <v>5401</v>
      </c>
      <c r="D936" s="85">
        <f>VLOOKUP(TRIM(B936),BirthdateDraft!$B$1:$O$5859,2,FALSE)</f>
        <v>34950</v>
      </c>
      <c r="E936" s="86" t="str">
        <f>VLOOKUP(TRIM(B936),BirthdateDraft!$B$1:$O$3878,3,FALSE)</f>
        <v>18/1 (22)</v>
      </c>
      <c r="F936" s="52" t="str">
        <f>IF(ISERROR(VLOOKUP(TRIM(B936),ALL!$B$1:$T$1591,2,FALSE)),"",IF(ISERROR(VLOOKUP(TRIM(B936),ALL!$B$1:$T$1591,2,FALSE))," ",VLOOKUP(TRIM(B936),ALL!$B$1:$T$1591,2,FALSE)))</f>
        <v>TNA</v>
      </c>
      <c r="G936" s="52" t="str">
        <f>IF(ISBLANK(VLOOKUP(TRIM(B936),ALL!$B$1:$U$1591,4,FALSE)),"",IF(ISERROR(VLOOKUP(TRIM(B936),ALL!$B$1:$U$1591,4,FALSE))," ",VLOOKUP(TRIM(B936),ALL!$B$1:$U$1591,4,FALSE)))</f>
        <v>0-4</v>
      </c>
      <c r="H936" s="52" t="str">
        <f>IF(ISBLANK(VLOOKUP(TRIM(B936),ALL!$B$1:$U$1591,5,FALSE)),"",IF(ISERROR(VLOOKUP(TRIM(B936),ALL!$B$1:$U$1591,5,FALSE))," ",VLOOKUP(TRIM(B936),ALL!$B$1:$U$1591,5,FALSE)))</f>
        <v/>
      </c>
      <c r="I936" s="52">
        <f>IF(ISBLANK(VLOOKUP(TRIM(B936),ALL!$B$1:$U$1591,6,FALSE)),"",IF(ISERROR(VLOOKUP(TRIM(B936),ALL!$B$1:$U$1591,6,FALSE))," ", VLOOKUP(TRIM(B936),ALL!$B$1:$U$1591,6,FALSE)))</f>
        <v>5</v>
      </c>
      <c r="J936" s="52"/>
      <c r="K936" s="52"/>
      <c r="L936" s="52" t="str">
        <f>IF(ISBLANK(VLOOKUP(TRIM(B936),ALL!$B$1:$U$1591,9,FALSE)),"",IF(ISERROR(VLOOKUP(TRIM(B936),ALL!$B$1:$U$1591,9,FALSE))," ",VLOOKUP(TRIM(B936),ALL!$B$1:$U$1591,9,FALSE)))</f>
        <v/>
      </c>
      <c r="M936" s="52" t="str">
        <f>IF(ISBLANK(VLOOKUP(TRIM(B936),ALL!$B$1:$U$1591,10,FALSE)),"",IF(ISERROR(VLOOKUP(TRIM(B936),ALL!$B$1:$U$1591,10,FALSE))," ",VLOOKUP(TRIM(B936),ALL!$B$1:$U$1591,10,FALSE)))</f>
        <v/>
      </c>
      <c r="N936"/>
      <c r="O936"/>
      <c r="P936"/>
      <c r="Q936"/>
      <c r="R936"/>
      <c r="S936"/>
      <c r="AA936"/>
      <c r="AB936"/>
    </row>
    <row r="937" spans="1:45">
      <c r="A937" s="52" t="str">
        <f>IF(ISERROR(VLOOKUP(TRIM(B937),ALL!$B$1:$T$1591,3,FALSE)),"(unc)",VLOOKUP(TRIM(B937),ALL!$B$1:$T$1591,3,FALSE))</f>
        <v>OLB</v>
      </c>
      <c r="B937" s="408" t="s">
        <v>7582</v>
      </c>
      <c r="C937" s="11" t="s">
        <v>5401</v>
      </c>
      <c r="D937" s="85">
        <f>VLOOKUP(TRIM(B937),BirthdateDraft!$B$1:$O$5859,2,FALSE)</f>
        <v>35406</v>
      </c>
      <c r="E937" s="86" t="e">
        <f>VLOOKUP(TRIM(B937),BirthdateDraft!$B$1:$O$3878,3,FALSE)</f>
        <v>#N/A</v>
      </c>
      <c r="F937" s="52" t="str">
        <f>IF(ISERROR(VLOOKUP(TRIM(B937),ALL!$B$1:$T$1591,2,FALSE)),"",IF(ISERROR(VLOOKUP(TRIM(B937),ALL!$B$1:$T$1591,2,FALSE))," ",VLOOKUP(TRIM(B937),ALL!$B$1:$T$1591,2,FALSE)))</f>
        <v>NYN</v>
      </c>
      <c r="G937" s="52" t="str">
        <f>IF(ISBLANK(VLOOKUP(TRIM(B937),ALL!$B$1:$U$1591,4,FALSE)),"",IF(ISERROR(VLOOKUP(TRIM(B937),ALL!$B$1:$U$1591,4,FALSE))," ",VLOOKUP(TRIM(B937),ALL!$B$1:$U$1591,4,FALSE)))</f>
        <v>0-4</v>
      </c>
      <c r="H937" s="52" t="str">
        <f>IF(ISBLANK(VLOOKUP(TRIM(B937),ALL!$B$1:$U$1591,5,FALSE)),"",IF(ISERROR(VLOOKUP(TRIM(B937),ALL!$B$1:$U$1591,5,FALSE))," ",VLOOKUP(TRIM(B937),ALL!$B$1:$U$1591,5,FALSE)))</f>
        <v/>
      </c>
      <c r="I937" s="52">
        <f>IF(ISBLANK(VLOOKUP(TRIM(B937),ALL!$B$1:$U$1591,6,FALSE)),"",IF(ISERROR(VLOOKUP(TRIM(B937),ALL!$B$1:$U$1591,6,FALSE))," ", VLOOKUP(TRIM(B937),ALL!$B$1:$U$1591,6,FALSE)))</f>
        <v>7</v>
      </c>
      <c r="J937" s="52"/>
      <c r="K937" s="52"/>
      <c r="L937" s="52"/>
      <c r="M937" s="52"/>
      <c r="N937"/>
      <c r="O937"/>
      <c r="P937"/>
      <c r="Q937"/>
      <c r="R937"/>
      <c r="S937"/>
      <c r="AA937"/>
      <c r="AB937"/>
    </row>
    <row r="938" spans="1:45">
      <c r="A938" s="52" t="str">
        <f>IF(ISERROR(VLOOKUP(TRIM(B938),ALL!$B$1:$T$1591,3,FALSE)),"(unc)",VLOOKUP(TRIM(B938),ALL!$B$1:$T$1591,3,FALSE))</f>
        <v>LB</v>
      </c>
      <c r="B938" s="408" t="s">
        <v>7596</v>
      </c>
      <c r="C938" s="11" t="s">
        <v>5401</v>
      </c>
      <c r="D938" s="85">
        <f>VLOOKUP(TRIM(B938),BirthdateDraft!$B$1:$O$5859,2,FALSE)</f>
        <v>35382</v>
      </c>
      <c r="E938" s="86" t="str">
        <f>VLOOKUP(TRIM(B938),BirthdateDraft!$B$1:$O$3878,3,FALSE)</f>
        <v>19/3</v>
      </c>
      <c r="F938" s="52" t="str">
        <f>IF(ISERROR(VLOOKUP(TRIM(B938),ALL!$B$1:$T$1591,2,FALSE)),"",IF(ISERROR(VLOOKUP(TRIM(B938),ALL!$B$1:$T$1591,2,FALSE))," ",VLOOKUP(TRIM(B938),ALL!$B$1:$T$1591,2,FALSE)))</f>
        <v>SEN</v>
      </c>
      <c r="G938" s="52" t="str">
        <f>IF(ISBLANK(VLOOKUP(TRIM(B938),ALL!$B$1:$U$1591,4,FALSE)),"",IF(ISERROR(VLOOKUP(TRIM(B938),ALL!$B$1:$U$1591,4,FALSE))," ",VLOOKUP(TRIM(B938),ALL!$B$1:$U$1591,4,FALSE)))</f>
        <v>0-0</v>
      </c>
      <c r="H938" s="52" t="str">
        <f>IF(ISBLANK(VLOOKUP(TRIM(B938),ALL!$B$1:$U$1591,5,FALSE)),"",IF(ISERROR(VLOOKUP(TRIM(B938),ALL!$B$1:$U$1591,5,FALSE))," ",VLOOKUP(TRIM(B938),ALL!$B$1:$U$1591,5,FALSE)))</f>
        <v/>
      </c>
      <c r="I938" s="52">
        <f>IF(ISBLANK(VLOOKUP(TRIM(B938),ALL!$B$1:$U$1591,6,FALSE)),"",IF(ISERROR(VLOOKUP(TRIM(B938),ALL!$B$1:$U$1591,6,FALSE))," ", VLOOKUP(TRIM(B938),ALL!$B$1:$U$1591,6,FALSE)))</f>
        <v>0</v>
      </c>
      <c r="J938" s="52"/>
      <c r="K938" s="52"/>
      <c r="L938" s="52"/>
      <c r="M938" s="52"/>
      <c r="N938"/>
      <c r="O938"/>
      <c r="P938"/>
      <c r="Q938"/>
      <c r="R938"/>
      <c r="S938"/>
      <c r="AA938"/>
      <c r="AB938"/>
    </row>
    <row r="939" spans="1:45">
      <c r="A939" s="52" t="str">
        <f>IF(ISERROR(VLOOKUP(TRIM(B939),ALL!$B$1:$T$1591,3,FALSE)),"(unc)",VLOOKUP(TRIM(B939),ALL!$B$1:$T$1591,3,FALSE))</f>
        <v>LB</v>
      </c>
      <c r="B939" s="408" t="s">
        <v>7557</v>
      </c>
      <c r="C939" s="11" t="s">
        <v>5401</v>
      </c>
      <c r="D939" s="85">
        <f>VLOOKUP(TRIM(B939),BirthdateDraft!$B$1:$O$5859,2,FALSE)</f>
        <v>35515</v>
      </c>
      <c r="E939" s="86" t="str">
        <f>VLOOKUP(TRIM(B939),BirthdateDraft!$B$1:$O$3878,3,FALSE)</f>
        <v>19/5</v>
      </c>
      <c r="F939" s="52" t="str">
        <f>IF(ISERROR(VLOOKUP(TRIM(B939),ALL!$B$1:$T$1591,2,FALSE)),"",IF(ISERROR(VLOOKUP(TRIM(B939),ALL!$B$1:$T$1591,2,FALSE))," ",VLOOKUP(TRIM(B939),ALL!$B$1:$T$1591,2,FALSE)))</f>
        <v>MIN</v>
      </c>
      <c r="G939" s="52" t="str">
        <f>IF(ISBLANK(VLOOKUP(TRIM(B939),ALL!$B$1:$U$1591,4,FALSE)),"",IF(ISERROR(VLOOKUP(TRIM(B939),ALL!$B$1:$U$1591,4,FALSE))," ",VLOOKUP(TRIM(B939),ALL!$B$1:$U$1591,4,FALSE)))</f>
        <v>0-0</v>
      </c>
      <c r="H939" s="52" t="str">
        <f>IF(ISBLANK(VLOOKUP(TRIM(B939),ALL!$B$1:$U$1591,5,FALSE)),"",IF(ISERROR(VLOOKUP(TRIM(B939),ALL!$B$1:$U$1591,5,FALSE))," ",VLOOKUP(TRIM(B939),ALL!$B$1:$U$1591,5,FALSE)))</f>
        <v/>
      </c>
      <c r="I939" s="52">
        <f>IF(ISBLANK(VLOOKUP(TRIM(B939),ALL!$B$1:$U$1591,6,FALSE)),"",IF(ISERROR(VLOOKUP(TRIM(B939),ALL!$B$1:$U$1591,6,FALSE))," ", VLOOKUP(TRIM(B939),ALL!$B$1:$U$1591,6,FALSE)))</f>
        <v>0</v>
      </c>
      <c r="J939" s="52"/>
      <c r="K939" s="52"/>
      <c r="L939" s="52"/>
      <c r="M939" s="52"/>
      <c r="N939"/>
      <c r="O939"/>
      <c r="P939"/>
      <c r="Q939"/>
      <c r="R939"/>
      <c r="S939"/>
      <c r="AA939"/>
      <c r="AB939"/>
    </row>
    <row r="940" spans="1:45">
      <c r="A940" s="52"/>
      <c r="B940" s="395"/>
      <c r="C940" s="11"/>
      <c r="D940" s="85"/>
      <c r="E940" s="86"/>
      <c r="F940" s="52"/>
      <c r="G940" s="52"/>
      <c r="H940" s="52"/>
      <c r="I940" s="52"/>
      <c r="J940" s="52"/>
      <c r="K940" s="52"/>
      <c r="L940" s="52"/>
      <c r="M940" s="52"/>
      <c r="N940"/>
      <c r="O940"/>
      <c r="P940"/>
      <c r="Q940"/>
      <c r="R940"/>
      <c r="S940"/>
      <c r="AA940"/>
      <c r="AB940"/>
    </row>
    <row r="941" spans="1:45">
      <c r="A941" s="52" t="str">
        <f>IF(ISERROR(VLOOKUP(TRIM(B941),ALL!$B$1:$T$1591,3,FALSE)),"(unc)",VLOOKUP(TRIM(B941),ALL!$B$1:$T$1591,3,FALSE))</f>
        <v>FS ^</v>
      </c>
      <c r="B941" s="215" t="s">
        <v>5096</v>
      </c>
      <c r="C941" s="11" t="s">
        <v>5401</v>
      </c>
      <c r="D941" s="85">
        <f>VLOOKUP(TRIM(B941),BirthdateDraft!$B$1:$O$5859,2,FALSE)</f>
        <v>33991</v>
      </c>
      <c r="E941" s="86" t="str">
        <f>VLOOKUP(TRIM(B941),BirthdateDraft!$B$1:$O$9859,3,FALSE)</f>
        <v>15/6</v>
      </c>
      <c r="F941" s="52" t="str">
        <f>IF(ISERROR(VLOOKUP(TRIM(B941),ALL!$B$1:$T$1591,2,FALSE)),"",IF(ISERROR(VLOOKUP(TRIM(B941),ALL!$B$1:$T$1591,2,FALSE))," ",VLOOKUP(TRIM(B941),ALL!$B$1:$T$1591,2,FALSE)))</f>
        <v>SEN</v>
      </c>
      <c r="G941" s="52" t="str">
        <f>IF(ISBLANK(VLOOKUP(TRIM(B941),ALL!$B$1:$U$1591,4,FALSE)),"",IF(ISERROR(VLOOKUP(TRIM(B941),ALL!$B$1:$U$1591,4,FALSE))," ",VLOOKUP(TRIM(B941),ALL!$B$1:$U$1591,4,FALSE)))</f>
        <v>5-4</v>
      </c>
      <c r="H941" s="52" t="str">
        <f>IF(ISBLANK(VLOOKUP(TRIM(B941),ALL!$B$1:$U$1591,5,FALSE)),"",IF(ISERROR(VLOOKUP(TRIM(B941),ALL!$B$1:$U$1591,5,FALSE))," ",VLOOKUP(TRIM(B941),ALL!$B$1:$U$1591,5,FALSE)))</f>
        <v/>
      </c>
      <c r="I941" s="52" t="str">
        <f>IF(ISBLANK(VLOOKUP(TRIM(B941),ALL!$B$1:$U$1591,6,FALSE)),"",IF(ISERROR(VLOOKUP(TRIM(B941),ALL!$B$1:$U$1591,6,FALSE))," ", VLOOKUP(TRIM(B941),ALL!$B$1:$U$1591,6,FALSE)))</f>
        <v/>
      </c>
      <c r="J941" s="52" t="str">
        <f>IF(ISBLANK(VLOOKUP(TRIM(B941),ALL!$B$1:$U$1591,7,FALSE)),"",IF(ISERROR(VLOOKUP(TRIM(B941),ALL!$B$1:$U$1591,7,FALSE))," ",VLOOKUP(TRIM(B941),ALL!$B$1:$U$1591,7,FALSE)))</f>
        <v/>
      </c>
      <c r="K941" s="52" t="str">
        <f>IF(ISBLANK(VLOOKUP(TRIM(B941),ALL!$B$1:$U$1591,8,FALSE)),"",IF(ISERROR(VLOOKUP(TRIM(B941),ALL!$B$1:$U$1591,8,FALSE))," ",VLOOKUP(TRIM(B941),ALL!$B$1:$U$1591,8,FALSE)))</f>
        <v/>
      </c>
      <c r="L941" s="52" t="str">
        <f>IF(ISBLANK(VLOOKUP(TRIM(B941),ALL!$B$1:$U$1591,9,FALSE)),"",IF(ISERROR(VLOOKUP(TRIM(B941),ALL!$B$1:$U$1591,9,FALSE))," ",VLOOKUP(TRIM(B941),ALL!$B$1:$U$1591,9,FALSE)))</f>
        <v/>
      </c>
      <c r="M941" s="52" t="str">
        <f>IF(ISBLANK(VLOOKUP(TRIM(B941),ALL!$B$1:$U$1591,10,FALSE)),"",IF(ISERROR(VLOOKUP(TRIM(B941),ALL!$B$1:$U$1591,10,FALSE))," ",VLOOKUP(TRIM(B941),ALL!$B$1:$U$1591,10,FALSE)))</f>
        <v/>
      </c>
      <c r="N941"/>
      <c r="O941"/>
      <c r="P941"/>
      <c r="Q941"/>
      <c r="R941"/>
      <c r="S941"/>
      <c r="AA941"/>
      <c r="AB941"/>
    </row>
    <row r="942" spans="1:45">
      <c r="A942" s="52" t="str">
        <f>IF(ISERROR(VLOOKUP(TRIM(B942),ALL!$B$1:$T$1591,3,FALSE)),"(unc)",VLOOKUP(TRIM(B942),ALL!$B$1:$T$1591,3,FALSE))</f>
        <v>LCB ^</v>
      </c>
      <c r="B942" s="215" t="s">
        <v>7014</v>
      </c>
      <c r="C942" s="11" t="s">
        <v>5401</v>
      </c>
      <c r="D942" s="85">
        <f>VLOOKUP(TRIM(B942),BirthdateDraft!$B$1:$O$5859,2,FALSE)</f>
        <v>33650</v>
      </c>
      <c r="E942" s="86" t="str">
        <f>VLOOKUP(TRIM(B942),BirthdateDraft!$B$1:$O$3878,3,FALSE)</f>
        <v>14/1 (14)</v>
      </c>
      <c r="F942" s="52" t="str">
        <f>IF(ISERROR(VLOOKUP(TRIM(B942),ALL!$B$1:$T$1591,2,FALSE)),"",IF(ISERROR(VLOOKUP(TRIM(B942),ALL!$B$1:$T$1591,2,FALSE))," ",VLOOKUP(TRIM(B942),ALL!$B$1:$T$1591,2,FALSE)))</f>
        <v>CHN</v>
      </c>
      <c r="G942" s="52" t="str">
        <f>IF(ISBLANK(VLOOKUP(TRIM(B942),ALL!$B$1:$U$1591,4,FALSE)),"",IF(ISERROR(VLOOKUP(TRIM(B942),ALL!$B$1:$U$1591,4,FALSE))," ",VLOOKUP(TRIM(B942),ALL!$B$1:$U$1591,4,FALSE)))</f>
        <v>5</v>
      </c>
      <c r="H942" s="52" t="str">
        <f>IF(ISBLANK(VLOOKUP(TRIM(B942),ALL!$B$1:$U$1591,5,FALSE)),"",IF(ISERROR(VLOOKUP(TRIM(B942),ALL!$B$1:$U$1591,5,FALSE))," ",VLOOKUP(TRIM(B942),ALL!$B$1:$U$1591,5,FALSE)))</f>
        <v/>
      </c>
      <c r="I942" s="52" t="str">
        <f>IF(ISBLANK(VLOOKUP(TRIM(B942),ALL!$B$1:$U$1591,6,FALSE)),"",IF(ISERROR(VLOOKUP(TRIM(B942),ALL!$B$1:$U$1591,6,FALSE))," ", VLOOKUP(TRIM(B942),ALL!$B$1:$U$1591,6,FALSE)))</f>
        <v/>
      </c>
      <c r="J942" s="52" t="str">
        <f>IF(ISBLANK(VLOOKUP(TRIM(B942),ALL!$B$1:$U$1591,7,FALSE)),"",IF(ISERROR(VLOOKUP(TRIM(B942),ALL!$B$1:$U$1591,7,FALSE))," ",VLOOKUP(TRIM(B942),ALL!$B$1:$U$1591,7,FALSE)))</f>
        <v/>
      </c>
      <c r="K942" s="52" t="str">
        <f>IF(ISBLANK(VLOOKUP(TRIM(B942),ALL!$B$1:$U$1591,8,FALSE)),"",IF(ISERROR(VLOOKUP(TRIM(B942),ALL!$B$1:$U$1591,8,FALSE))," ",VLOOKUP(TRIM(B942),ALL!$B$1:$U$1591,8,FALSE)))</f>
        <v/>
      </c>
      <c r="L942" s="52">
        <f>19+(11*0.25)+3.5</f>
        <v>25.25</v>
      </c>
      <c r="M942" s="52" t="str">
        <f>IF(ISBLANK(VLOOKUP(TRIM(B942),ALL!$B$1:$U$1591,10,FALSE)),"",IF(ISERROR(VLOOKUP(TRIM(B942),ALL!$B$1:$U$1591,10,FALSE))," ",VLOOKUP(TRIM(B942),ALL!$B$1:$U$1591,10,FALSE)))</f>
        <v/>
      </c>
      <c r="N942"/>
      <c r="O942"/>
      <c r="P942"/>
      <c r="Q942"/>
      <c r="R942"/>
      <c r="S942"/>
      <c r="AA942"/>
      <c r="AB942"/>
    </row>
    <row r="943" spans="1:45">
      <c r="A943" s="52" t="str">
        <f>IF(ISERROR(VLOOKUP(TRIM(B943),ALL!$B$1:$T$1591,3,FALSE)),"(unc)",VLOOKUP(TRIM(B943),ALL!$B$1:$T$1591,3,FALSE))</f>
        <v>CB ^</v>
      </c>
      <c r="B943" s="215" t="s">
        <v>5661</v>
      </c>
      <c r="C943" s="11" t="s">
        <v>5401</v>
      </c>
      <c r="D943" s="85">
        <f>VLOOKUP(TRIM(B943),BirthdateDraft!$B$1:$O$5859,2,FALSE)</f>
        <v>33897</v>
      </c>
      <c r="E943" s="86" t="str">
        <f>VLOOKUP(TRIM(B943),BirthdateDraft!$B$1:$O$3878,3,FALSE)</f>
        <v>16/FA</v>
      </c>
      <c r="F943" s="52" t="str">
        <f>IF(ISERROR(VLOOKUP(TRIM(B943),ALL!$B$1:$T$1591,2,FALSE)),"",IF(ISERROR(VLOOKUP(TRIM(B943),ALL!$B$1:$T$1591,2,FALSE))," ",VLOOKUP(TRIM(B943),ALL!$B$1:$T$1591,2,FALSE)))</f>
        <v>NYA</v>
      </c>
      <c r="G943" s="52" t="str">
        <f>IF(ISBLANK(VLOOKUP(TRIM(B943),ALL!$B$1:$U$1591,4,FALSE)),"",IF(ISERROR(VLOOKUP(TRIM(B943),ALL!$B$1:$U$1591,4,FALSE))," ",VLOOKUP(TRIM(B943),ALL!$B$1:$U$1591,4,FALSE)))</f>
        <v>5</v>
      </c>
      <c r="H943" s="52" t="str">
        <f>IF(ISBLANK(VLOOKUP(TRIM(B943),ALL!$B$1:$U$1591,5,FALSE)),"",IF(ISERROR(VLOOKUP(TRIM(B943),ALL!$B$1:$U$1591,5,FALSE))," ",VLOOKUP(TRIM(B943),ALL!$B$1:$U$1591,5,FALSE)))</f>
        <v/>
      </c>
      <c r="I943" s="52" t="str">
        <f>IF(ISBLANK(VLOOKUP(TRIM(B943),ALL!$B$1:$U$1591,6,FALSE)),"",IF(ISERROR(VLOOKUP(TRIM(B943),ALL!$B$1:$U$1591,6,FALSE))," ", VLOOKUP(TRIM(B943),ALL!$B$1:$U$1591,6,FALSE)))</f>
        <v/>
      </c>
      <c r="J943" s="52" t="str">
        <f>IF(ISBLANK(VLOOKUP(TRIM(B943),ALL!$B$1:$U$1591,7,FALSE)),"",IF(ISERROR(VLOOKUP(TRIM(B943),ALL!$B$1:$U$1591,7,FALSE))," ",VLOOKUP(TRIM(B943),ALL!$B$1:$U$1591,7,FALSE)))</f>
        <v/>
      </c>
      <c r="K943" s="52" t="str">
        <f>IF(ISBLANK(VLOOKUP(TRIM(B943),ALL!$B$1:$U$1591,8,FALSE)),"",IF(ISERROR(VLOOKUP(TRIM(B943),ALL!$B$1:$U$1591,8,FALSE))," ",VLOOKUP(TRIM(B943),ALL!$B$1:$U$1591,8,FALSE)))</f>
        <v/>
      </c>
      <c r="L943" s="52" t="str">
        <f>IF(ISBLANK(VLOOKUP(TRIM(B943),ALL!$B$1:$U$1591,9,FALSE)),"",IF(ISERROR(VLOOKUP(TRIM(B943),ALL!$B$1:$U$1591,9,FALSE))," ",VLOOKUP(TRIM(B943),ALL!$B$1:$U$1591,9,FALSE)))</f>
        <v/>
      </c>
      <c r="M943" s="52" t="str">
        <f>IF(ISBLANK(VLOOKUP(TRIM(B943),ALL!$B$1:$U$1591,10,FALSE)),"",IF(ISERROR(VLOOKUP(TRIM(B943),ALL!$B$1:$U$1591,10,FALSE))," ",VLOOKUP(TRIM(B943),ALL!$B$1:$U$1591,10,FALSE)))</f>
        <v/>
      </c>
      <c r="N943"/>
      <c r="O943"/>
      <c r="P943"/>
      <c r="Q943"/>
      <c r="R943"/>
      <c r="S943"/>
      <c r="AA943"/>
      <c r="AB943"/>
    </row>
    <row r="944" spans="1:45">
      <c r="A944" s="52" t="str">
        <f>IF(ISERROR(VLOOKUP(TRIM(B944),ALL!$B$1:$T$1591,3,FALSE)),"(unc)",VLOOKUP(TRIM(B944),ALL!$B$1:$T$1591,3,FALSE))</f>
        <v>FS ^</v>
      </c>
      <c r="B944" s="215" t="s">
        <v>6753</v>
      </c>
      <c r="C944" s="11" t="s">
        <v>5401</v>
      </c>
      <c r="D944" s="85">
        <f>VLOOKUP(TRIM(B944),BirthdateDraft!$B$1:$O$5859,2,FALSE)</f>
        <v>35157</v>
      </c>
      <c r="E944" s="86" t="str">
        <f>VLOOKUP(TRIM(B944),BirthdateDraft!$B$1:$O$3878,3,FALSE)</f>
        <v>17/1 (15)</v>
      </c>
      <c r="F944" s="52" t="str">
        <f>IF(ISERROR(VLOOKUP(TRIM(B944),ALL!$B$1:$T$1591,2,FALSE)),"",IF(ISERROR(VLOOKUP(TRIM(B944),ALL!$B$1:$T$1591,2,FALSE))," ",VLOOKUP(TRIM(B944),ALL!$B$1:$T$1591,2,FALSE)))</f>
        <v>INA</v>
      </c>
      <c r="G944" s="52" t="str">
        <f>IF(ISBLANK(VLOOKUP(TRIM(B944),ALL!$B$1:$U$1591,4,FALSE)),"",IF(ISERROR(VLOOKUP(TRIM(B944),ALL!$B$1:$U$1591,4,FALSE))," ",VLOOKUP(TRIM(B944),ALL!$B$1:$U$1591,4,FALSE)))</f>
        <v>4-5</v>
      </c>
      <c r="H944" s="52" t="str">
        <f>IF(ISBLANK(VLOOKUP(TRIM(B944),ALL!$B$1:$U$1591,5,FALSE)),"",IF(ISERROR(VLOOKUP(TRIM(B944),ALL!$B$1:$U$1591,5,FALSE))," ",VLOOKUP(TRIM(B944),ALL!$B$1:$U$1591,5,FALSE)))</f>
        <v/>
      </c>
      <c r="I944" s="52" t="str">
        <f>IF(ISBLANK(VLOOKUP(TRIM(B944),ALL!$B$1:$U$1591,6,FALSE)),"",IF(ISERROR(VLOOKUP(TRIM(B944),ALL!$B$1:$U$1591,6,FALSE))," ", VLOOKUP(TRIM(B944),ALL!$B$1:$U$1591,6,FALSE)))</f>
        <v/>
      </c>
      <c r="J944" s="52" t="str">
        <f>IF(ISBLANK(VLOOKUP(TRIM(B944),ALL!$B$1:$U$1591,7,FALSE)),"",IF(ISERROR(VLOOKUP(TRIM(B944),ALL!$B$1:$U$1591,7,FALSE))," ",VLOOKUP(TRIM(B944),ALL!$B$1:$U$1591,7,FALSE)))</f>
        <v/>
      </c>
      <c r="K944" s="52" t="str">
        <f>IF(ISBLANK(VLOOKUP(TRIM(B944),ALL!$B$1:$U$1591,8,FALSE)),"",IF(ISERROR(VLOOKUP(TRIM(B944),ALL!$B$1:$U$1591,8,FALSE))," ",VLOOKUP(TRIM(B944),ALL!$B$1:$U$1591,8,FALSE)))</f>
        <v/>
      </c>
      <c r="L944" s="52" t="str">
        <f>IF(ISBLANK(VLOOKUP(TRIM(B944),ALL!$B$1:$U$1591,9,FALSE)),"",IF(ISERROR(VLOOKUP(TRIM(B944),ALL!$B$1:$U$1591,9,FALSE))," ",VLOOKUP(TRIM(B944),ALL!$B$1:$U$1591,9,FALSE)))</f>
        <v/>
      </c>
      <c r="M944" s="52" t="str">
        <f>IF(ISBLANK(VLOOKUP(TRIM(B944),ALL!$B$1:$U$1591,10,FALSE)),"",IF(ISERROR(VLOOKUP(TRIM(B944),ALL!$B$1:$U$1591,10,FALSE))," ",VLOOKUP(TRIM(B944),ALL!$B$1:$U$1591,10,FALSE)))</f>
        <v/>
      </c>
      <c r="N944"/>
      <c r="O944"/>
      <c r="P944"/>
      <c r="Q944"/>
      <c r="R944"/>
      <c r="S944"/>
      <c r="AA944"/>
      <c r="AB944"/>
    </row>
    <row r="945" spans="1:46">
      <c r="A945" s="52" t="str">
        <f>IF(ISERROR(VLOOKUP(TRIM(B945),ALL!$B$1:$T$1591,3,FALSE)),"(unc)",VLOOKUP(TRIM(B945),ALL!$B$1:$T$1591,3,FALSE))</f>
        <v>SS ^</v>
      </c>
      <c r="B945" s="408" t="s">
        <v>7541</v>
      </c>
      <c r="C945" s="11" t="s">
        <v>5401</v>
      </c>
      <c r="D945" s="85">
        <f>VLOOKUP(TRIM(B945),BirthdateDraft!$B$1:$O$5859,2,FALSE)</f>
        <v>35786</v>
      </c>
      <c r="E945" s="86" t="str">
        <f>VLOOKUP(TRIM(B945),BirthdateDraft!$B$1:$O$3878,3,FALSE)</f>
        <v>19/2</v>
      </c>
      <c r="F945" s="52" t="str">
        <f>IF(ISERROR(VLOOKUP(TRIM(B945),ALL!$B$1:$T$1591,2,FALSE)),"",IF(ISERROR(VLOOKUP(TRIM(B945),ALL!$B$1:$T$1591,2,FALSE))," ",VLOOKUP(TRIM(B945),ALL!$B$1:$T$1591,2,FALSE)))</f>
        <v>LAN</v>
      </c>
      <c r="G945" s="52" t="str">
        <f>IF(ISBLANK(VLOOKUP(TRIM(B945),ALL!$B$1:$U$1591,4,FALSE)),"",IF(ISERROR(VLOOKUP(TRIM(B945),ALL!$B$1:$U$1591,4,FALSE))," ",VLOOKUP(TRIM(B945),ALL!$B$1:$U$1591,4,FALSE)))</f>
        <v>4-4</v>
      </c>
      <c r="H945" s="52"/>
      <c r="I945" s="52"/>
      <c r="J945" s="52"/>
      <c r="K945" s="52"/>
      <c r="L945" s="52"/>
      <c r="M945" s="52"/>
      <c r="N945"/>
      <c r="O945"/>
      <c r="P945"/>
      <c r="Q945"/>
      <c r="R945"/>
      <c r="S945"/>
      <c r="AA945"/>
      <c r="AB945"/>
    </row>
    <row r="946" spans="1:46">
      <c r="A946" s="52" t="str">
        <f>IF(ISERROR(VLOOKUP(TRIM(B946),ALL!$B$1:$T$1591,3,FALSE)),"(unc)",VLOOKUP(TRIM(B946),ALL!$B$1:$T$1591,3,FALSE))</f>
        <v>RCB ^</v>
      </c>
      <c r="B946" s="215" t="s">
        <v>6208</v>
      </c>
      <c r="C946" s="11" t="s">
        <v>5401</v>
      </c>
      <c r="D946" s="85">
        <f>VLOOKUP(TRIM(B946),BirthdateDraft!$B$1:$O$5859,2,FALSE)</f>
        <v>34086</v>
      </c>
      <c r="E946" s="86" t="str">
        <f>VLOOKUP(TRIM(B946),BirthdateDraft!$B$1:$O$3878,3,FALSE)</f>
        <v>16/1 (24)</v>
      </c>
      <c r="F946" s="52" t="str">
        <f>IF(ISERROR(VLOOKUP(TRIM(B946),ALL!$B$1:$T$1591,2,FALSE)),"",IF(ISERROR(VLOOKUP(TRIM(B946),ALL!$B$1:$T$1591,2,FALSE))," ",VLOOKUP(TRIM(B946),ALL!$B$1:$T$1591,2,FALSE)))</f>
        <v>CNA</v>
      </c>
      <c r="G946" s="52" t="str">
        <f>IF(ISBLANK(VLOOKUP(TRIM(B946),ALL!$B$1:$U$1591,4,FALSE)),"",IF(ISERROR(VLOOKUP(TRIM(B946),ALL!$B$1:$U$1591,4,FALSE))," ",VLOOKUP(TRIM(B946),ALL!$B$1:$U$1591,4,FALSE)))</f>
        <v>4</v>
      </c>
      <c r="H946" s="52" t="str">
        <f>IF(ISBLANK(VLOOKUP(TRIM(B946),ALL!$B$1:$U$1591,5,FALSE)),"",IF(ISERROR(VLOOKUP(TRIM(B946),ALL!$B$1:$U$1591,5,FALSE))," ",VLOOKUP(TRIM(B946),ALL!$B$1:$U$1591,5,FALSE)))</f>
        <v/>
      </c>
      <c r="I946" s="52" t="str">
        <f>IF(ISBLANK(VLOOKUP(TRIM(B946),ALL!$B$1:$U$1591,6,FALSE)),"",IF(ISERROR(VLOOKUP(TRIM(B946),ALL!$B$1:$U$1591,6,FALSE))," ", VLOOKUP(TRIM(B946),ALL!$B$1:$U$1591,6,FALSE)))</f>
        <v/>
      </c>
      <c r="J946" s="52" t="str">
        <f>IF(ISBLANK(VLOOKUP(TRIM(B946),ALL!$B$1:$U$1591,7,FALSE)),"",IF(ISERROR(VLOOKUP(TRIM(B946),ALL!$B$1:$U$1591,7,FALSE))," ",VLOOKUP(TRIM(B946),ALL!$B$1:$U$1591,7,FALSE)))</f>
        <v/>
      </c>
      <c r="K946" s="52" t="str">
        <f>IF(ISBLANK(VLOOKUP(TRIM(B946),ALL!$B$1:$U$1591,8,FALSE)),"",IF(ISERROR(VLOOKUP(TRIM(B946),ALL!$B$1:$U$1591,8,FALSE))," ",VLOOKUP(TRIM(B946),ALL!$B$1:$U$1591,8,FALSE)))</f>
        <v/>
      </c>
      <c r="L946" s="52" t="str">
        <f>IF(ISBLANK(VLOOKUP(TRIM(B946),ALL!$B$1:$U$1591,9,FALSE)),"",IF(ISERROR(VLOOKUP(TRIM(B946),ALL!$B$1:$U$1591,9,FALSE))," ",VLOOKUP(TRIM(B946),ALL!$B$1:$U$1591,9,FALSE)))</f>
        <v/>
      </c>
      <c r="M946" s="52" t="str">
        <f>IF(ISBLANK(VLOOKUP(TRIM(B946),ALL!$B$1:$U$1591,10,FALSE)),"",IF(ISERROR(VLOOKUP(TRIM(B946),ALL!$B$1:$U$1591,10,FALSE))," ",VLOOKUP(TRIM(B946),ALL!$B$1:$U$1591,10,FALSE)))</f>
        <v/>
      </c>
      <c r="N946"/>
      <c r="O946"/>
      <c r="P946"/>
      <c r="Q946"/>
      <c r="R946"/>
      <c r="S946"/>
      <c r="AA946"/>
      <c r="AB946"/>
    </row>
    <row r="947" spans="1:46">
      <c r="A947" s="52" t="str">
        <f>IF(ISERROR(VLOOKUP(TRIM(B947),ALL!$B$1:$T$1591,3,FALSE)),"(unc)",VLOOKUP(TRIM(B947),ALL!$B$1:$T$1591,3,FALSE))</f>
        <v>DB ^</v>
      </c>
      <c r="B947" s="215" t="s">
        <v>6695</v>
      </c>
      <c r="C947" s="11" t="s">
        <v>5401</v>
      </c>
      <c r="D947" s="85">
        <f>VLOOKUP(TRIM(B947),BirthdateDraft!$B$1:$O$5859,2,FALSE)</f>
        <v>35273</v>
      </c>
      <c r="E947" s="86" t="str">
        <f>VLOOKUP(TRIM(B947),BirthdateDraft!$B$1:$O$3878,3,FALSE)</f>
        <v>18/4</v>
      </c>
      <c r="F947" s="52" t="str">
        <f>IF(ISERROR(VLOOKUP(TRIM(B947),ALL!$B$1:$T$1591,2,FALSE)),"",IF(ISERROR(VLOOKUP(TRIM(B947),ALL!$B$1:$T$1591,2,FALSE))," ",VLOOKUP(TRIM(B947),ALL!$B$1:$T$1591,2,FALSE)))</f>
        <v>BFA</v>
      </c>
      <c r="G947" s="52" t="str">
        <f>IF(ISBLANK(VLOOKUP(TRIM(B947),ALL!$B$1:$U$1591,4,FALSE)),"",IF(ISERROR(VLOOKUP(TRIM(B947),ALL!$B$1:$U$1591,4,FALSE))," ",VLOOKUP(TRIM(B947),ALL!$B$1:$U$1591,4,FALSE)))</f>
        <v>0-0</v>
      </c>
      <c r="H947" s="52" t="str">
        <f>IF(ISBLANK(VLOOKUP(TRIM(B947),ALL!$B$1:$U$1591,5,FALSE)),"",IF(ISERROR(VLOOKUP(TRIM(B947),ALL!$B$1:$U$1591,5,FALSE))," ",VLOOKUP(TRIM(B947),ALL!$B$1:$U$1591,5,FALSE)))</f>
        <v/>
      </c>
      <c r="I947" s="52" t="str">
        <f>IF(ISBLANK(VLOOKUP(TRIM(B947),ALL!$B$1:$U$1591,6,FALSE)),"",IF(ISERROR(VLOOKUP(TRIM(B947),ALL!$B$1:$U$1591,6,FALSE))," ", VLOOKUP(TRIM(B947),ALL!$B$1:$U$1591,6,FALSE)))</f>
        <v/>
      </c>
      <c r="J947" s="52"/>
      <c r="K947" s="52"/>
      <c r="L947" s="52" t="str">
        <f>IF(ISBLANK(VLOOKUP(TRIM(B947),ALL!$B$1:$U$1591,9,FALSE)),"",IF(ISERROR(VLOOKUP(TRIM(B947),ALL!$B$1:$U$1591,9,FALSE))," ",VLOOKUP(TRIM(B947),ALL!$B$1:$U$1591,9,FALSE)))</f>
        <v/>
      </c>
      <c r="M947" s="52" t="str">
        <f>IF(ISBLANK(VLOOKUP(TRIM(B947),ALL!$B$1:$U$1591,10,FALSE)),"",IF(ISERROR(VLOOKUP(TRIM(B947),ALL!$B$1:$U$1591,10,FALSE))," ",VLOOKUP(TRIM(B947),ALL!$B$1:$U$1591,10,FALSE)))</f>
        <v/>
      </c>
      <c r="N947"/>
      <c r="O947"/>
      <c r="P947"/>
      <c r="Q947"/>
      <c r="R947"/>
      <c r="S947"/>
      <c r="AA947"/>
      <c r="AB947"/>
    </row>
    <row r="948" spans="1:46">
      <c r="A948" s="52" t="str">
        <f>IF(ISERROR(VLOOKUP(TRIM(B948),ALL!$B$1:$T$1591,3,FALSE)),"(unc)",VLOOKUP(TRIM(B948),ALL!$B$1:$T$1591,3,FALSE))</f>
        <v>DB ^</v>
      </c>
      <c r="B948" s="215" t="s">
        <v>5601</v>
      </c>
      <c r="C948" s="11" t="s">
        <v>5401</v>
      </c>
      <c r="D948" s="85">
        <f>VLOOKUP(TRIM(B948),BirthdateDraft!$B$1:$O$5859,2,FALSE)</f>
        <v>34853</v>
      </c>
      <c r="E948" s="86" t="str">
        <f>VLOOKUP(TRIM(B948),BirthdateDraft!$B$1:$O$3878,3,FALSE)</f>
        <v>16/1 (11)</v>
      </c>
      <c r="F948" s="52" t="str">
        <f>IF(ISERROR(VLOOKUP(TRIM(B948),ALL!$B$1:$T$1591,2,FALSE)),"",IF(ISERROR(VLOOKUP(TRIM(B948),ALL!$B$1:$T$1591,2,FALSE))," ",VLOOKUP(TRIM(B948),ALL!$B$1:$T$1591,2,FALSE)))</f>
        <v>HOA</v>
      </c>
      <c r="G948" s="52" t="str">
        <f>IF(ISBLANK(VLOOKUP(TRIM(B948),ALL!$B$1:$U$1591,4,FALSE)),"",IF(ISERROR(VLOOKUP(TRIM(B948),ALL!$B$1:$U$1591,4,FALSE))," ",VLOOKUP(TRIM(B948),ALL!$B$1:$U$1591,4,FALSE)))</f>
        <v>0-4</v>
      </c>
      <c r="H948" s="52" t="str">
        <f>IF(ISBLANK(VLOOKUP(TRIM(B948),ALL!$B$1:$U$1591,5,FALSE)),"",IF(ISERROR(VLOOKUP(TRIM(B948),ALL!$B$1:$U$1591,5,FALSE))," ",VLOOKUP(TRIM(B948),ALL!$B$1:$U$1591,5,FALSE)))</f>
        <v/>
      </c>
      <c r="I948" s="52" t="str">
        <f>IF(ISBLANK(VLOOKUP(TRIM(B948),ALL!$B$1:$U$1591,6,FALSE)),"",IF(ISERROR(VLOOKUP(TRIM(B948),ALL!$B$1:$U$1591,6,FALSE))," ", VLOOKUP(TRIM(B948),ALL!$B$1:$U$1591,6,FALSE)))</f>
        <v/>
      </c>
      <c r="J948" s="52" t="str">
        <f>IF(ISBLANK(VLOOKUP(TRIM(B948),ALL!$B$1:$U$1591,7,FALSE)),"",IF(ISERROR(VLOOKUP(TRIM(B948),ALL!$B$1:$U$1591,7,FALSE))," ",VLOOKUP(TRIM(B948),ALL!$B$1:$U$1591,7,FALSE)))</f>
        <v/>
      </c>
      <c r="K948" s="52" t="str">
        <f>IF(ISBLANK(VLOOKUP(TRIM(B948),ALL!$B$1:$U$1591,8,FALSE)),"",IF(ISERROR(VLOOKUP(TRIM(B948),ALL!$B$1:$U$1591,8,FALSE))," ",VLOOKUP(TRIM(B948),ALL!$B$1:$U$1591,8,FALSE)))</f>
        <v/>
      </c>
      <c r="L948" s="52" t="str">
        <f>IF(ISBLANK(VLOOKUP(TRIM(B948),ALL!$B$1:$U$1591,9,FALSE)),"",IF(ISERROR(VLOOKUP(TRIM(B948),ALL!$B$1:$U$1591,9,FALSE))," ",VLOOKUP(TRIM(B948),ALL!$B$1:$U$1591,9,FALSE)))</f>
        <v/>
      </c>
      <c r="M948" s="52" t="str">
        <f>IF(ISBLANK(VLOOKUP(TRIM(B948),ALL!$B$1:$U$1591,10,FALSE)),"",IF(ISERROR(VLOOKUP(TRIM(B948),ALL!$B$1:$U$1591,10,FALSE))," ",VLOOKUP(TRIM(B948),ALL!$B$1:$U$1591,10,FALSE)))</f>
        <v/>
      </c>
      <c r="N948"/>
      <c r="O948"/>
      <c r="P948"/>
      <c r="Q948"/>
      <c r="R948"/>
      <c r="S948"/>
      <c r="AA948"/>
      <c r="AB948"/>
    </row>
    <row r="949" spans="1:46">
      <c r="A949" s="52" t="str">
        <f>IF(ISERROR(VLOOKUP(TRIM(B949),ALL!$B$1:$T$1591,3,FALSE)),"(unc)",VLOOKUP(TRIM(B949),ALL!$B$1:$T$1591,3,FALSE))</f>
        <v>DB ^</v>
      </c>
      <c r="B949" s="408" t="s">
        <v>7538</v>
      </c>
      <c r="C949" s="11" t="s">
        <v>5401</v>
      </c>
      <c r="D949" s="85">
        <f>VLOOKUP(TRIM(B949),BirthdateDraft!$B$1:$O$5859,2,FALSE)</f>
        <v>35832</v>
      </c>
      <c r="E949" s="86" t="str">
        <f>VLOOKUP(TRIM(B949),BirthdateDraft!$B$1:$O$3878,3,FALSE)</f>
        <v>19/3</v>
      </c>
      <c r="F949" s="52" t="str">
        <f>IF(ISERROR(VLOOKUP(TRIM(B949),ALL!$B$1:$T$1591,2,FALSE)),"",IF(ISERROR(VLOOKUP(TRIM(B949),ALL!$B$1:$T$1591,2,FALSE))," ",VLOOKUP(TRIM(B949),ALL!$B$1:$T$1591,2,FALSE)))</f>
        <v>LAN</v>
      </c>
      <c r="G949" s="52" t="str">
        <f>IF(ISBLANK(VLOOKUP(TRIM(B949),ALL!$B$1:$U$1591,4,FALSE)),"",IF(ISERROR(VLOOKUP(TRIM(B949),ALL!$B$1:$U$1591,4,FALSE))," ",VLOOKUP(TRIM(B949),ALL!$B$1:$U$1591,4,FALSE)))</f>
        <v>0-0</v>
      </c>
      <c r="H949" s="52"/>
      <c r="I949" s="52"/>
      <c r="J949" s="52"/>
      <c r="K949" s="52"/>
      <c r="L949" s="52"/>
      <c r="M949" s="52"/>
      <c r="N949"/>
      <c r="O949"/>
      <c r="P949"/>
      <c r="Q949"/>
      <c r="R949"/>
      <c r="S949"/>
      <c r="AA949"/>
      <c r="AB949"/>
    </row>
    <row r="950" spans="1:46">
      <c r="A950" s="52" t="str">
        <f>IF(ISERROR(VLOOKUP(TRIM(B950),ALL!$B$1:$T$1591,3,FALSE)),"(unc)",VLOOKUP(TRIM(B950),ALL!$B$1:$T$1591,3,FALSE))</f>
        <v>LCB ^</v>
      </c>
      <c r="B950" s="408" t="s">
        <v>6764</v>
      </c>
      <c r="C950" s="11" t="s">
        <v>5401</v>
      </c>
      <c r="D950" s="85">
        <f>VLOOKUP(TRIM(B950),BirthdateDraft!$B$1:$O$5859,2,FALSE)</f>
        <v>35129</v>
      </c>
      <c r="E950" s="86" t="str">
        <f>VLOOKUP(TRIM(B950),BirthdateDraft!$B$1:$O$3878,3,FALSE)</f>
        <v>18/FA</v>
      </c>
      <c r="F950" s="52" t="str">
        <f>IF(ISERROR(VLOOKUP(TRIM(B950),ALL!$B$1:$T$1591,2,FALSE)),"",IF(ISERROR(VLOOKUP(TRIM(B950),ALL!$B$1:$T$1591,2,FALSE))," ",VLOOKUP(TRIM(B950),ALL!$B$1:$T$1591,2,FALSE)))</f>
        <v>JXA</v>
      </c>
      <c r="G950" s="52" t="str">
        <f>IF(ISBLANK(VLOOKUP(TRIM(B950),ALL!$B$1:$U$1591,4,FALSE)),"",IF(ISERROR(VLOOKUP(TRIM(B950),ALL!$B$1:$U$1591,4,FALSE))," ",VLOOKUP(TRIM(B950),ALL!$B$1:$U$1591,4,FALSE)))</f>
        <v>0</v>
      </c>
      <c r="H950" s="52"/>
      <c r="I950" s="52"/>
      <c r="J950" s="52"/>
      <c r="K950" s="52"/>
      <c r="L950" s="52"/>
      <c r="M950" s="52"/>
      <c r="N950"/>
      <c r="O950"/>
      <c r="P950"/>
      <c r="Q950"/>
      <c r="R950"/>
      <c r="S950"/>
      <c r="AA950"/>
      <c r="AB950"/>
    </row>
    <row r="951" spans="1:46">
      <c r="A951" s="52"/>
      <c r="B951" s="395"/>
      <c r="C951" s="11"/>
      <c r="D951" s="85"/>
      <c r="E951" s="86"/>
      <c r="F951" s="52"/>
      <c r="G951" s="52"/>
      <c r="H951" s="52"/>
      <c r="I951" s="52"/>
      <c r="J951" s="52"/>
      <c r="K951" s="52"/>
      <c r="L951" s="52"/>
      <c r="M951" s="52"/>
      <c r="N951"/>
      <c r="O951"/>
      <c r="P951"/>
      <c r="Q951"/>
      <c r="R951"/>
      <c r="S951"/>
      <c r="AA951"/>
      <c r="AB951"/>
    </row>
    <row r="952" spans="1:46">
      <c r="A952" s="52" t="str">
        <f>IF(ISERROR(VLOOKUP(TRIM(B952),ALL!$B$1:$T$1591,3,FALSE)),"(unc)",VLOOKUP(TRIM(B952),ALL!$B$1:$T$1591,3,FALSE))</f>
        <v>KOR PR</v>
      </c>
      <c r="B952" s="215" t="s">
        <v>6445</v>
      </c>
      <c r="C952" s="11" t="s">
        <v>5401</v>
      </c>
      <c r="D952" s="85">
        <f>VLOOKUP(TRIM(B952),BirthdateDraft!$B$1:$O$5859,2,FALSE)</f>
        <v>34366</v>
      </c>
      <c r="E952" s="86" t="str">
        <f>VLOOKUP(TRIM(B952),BirthdateDraft!$B$1:$O$3878,3,FALSE)</f>
        <v>17/FA</v>
      </c>
      <c r="F952" s="52" t="str">
        <f>IF(ISERROR(VLOOKUP(TRIM(B952),ALL!$B$1:$T$1591,2,FALSE)),"",IF(ISERROR(VLOOKUP(TRIM(B952),ALL!$B$1:$T$1591,2,FALSE))," ",VLOOKUP(TRIM(B952),ALL!$B$1:$T$1591,2,FALSE)))</f>
        <v>LAN</v>
      </c>
      <c r="G952" s="52" t="str">
        <f>IF(ISBLANK(VLOOKUP(TRIM(B952),ALL!$B$1:$U$1591,4,FALSE)),"",IF(ISERROR(VLOOKUP(TRIM(B952),ALL!$B$1:$U$1591,4,FALSE))," ",VLOOKUP(TRIM(B952),ALL!$B$1:$U$1591,4,FALSE)))</f>
        <v/>
      </c>
      <c r="H952" s="52" t="str">
        <f>IF(ISBLANK(VLOOKUP(TRIM(B952),ALL!$B$1:$U$1591,5,FALSE)),"",IF(ISERROR(VLOOKUP(TRIM(B952),ALL!$B$1:$U$1591,5,FALSE))," ",VLOOKUP(TRIM(B952),ALL!$B$1:$U$1591,5,FALSE)))</f>
        <v/>
      </c>
      <c r="I952" s="52" t="str">
        <f>IF(ISBLANK(VLOOKUP(TRIM(B952),ALL!$B$1:$U$1591,6,FALSE)),"",IF(ISERROR(VLOOKUP(TRIM(B952),ALL!$B$1:$U$1591,6,FALSE))," ", VLOOKUP(TRIM(B952),ALL!$B$1:$U$1591,6,FALSE)))</f>
        <v/>
      </c>
      <c r="J952" s="52" t="str">
        <f>IF(ISBLANK(VLOOKUP(TRIM(B952),ALL!$B$1:$U$1591,7,FALSE)),"",IF(ISERROR(VLOOKUP(TRIM(B952),ALL!$B$1:$U$1591,7,FALSE))," ",VLOOKUP(TRIM(B952),ALL!$B$1:$U$1591,7,FALSE)))</f>
        <v/>
      </c>
      <c r="K952" s="52" t="str">
        <f>IF(ISBLANK(VLOOKUP(TRIM(B952),ALL!$B$1:$U$1591,8,FALSE)),"",IF(ISERROR(VLOOKUP(TRIM(B952),ALL!$B$1:$U$1591,8,FALSE))," ",VLOOKUP(TRIM(B952),ALL!$B$1:$U$1591,8,FALSE)))</f>
        <v/>
      </c>
      <c r="L952" s="52" t="str">
        <f>IF(ISBLANK(VLOOKUP(TRIM(B952),ALL!$B$1:$U$1591,9,FALSE)),"",IF(ISERROR(VLOOKUP(TRIM(B952),ALL!$B$1:$U$1591,9,FALSE))," ",VLOOKUP(TRIM(B952),ALL!$B$1:$U$1591,9,FALSE)))</f>
        <v/>
      </c>
      <c r="M952" s="52" t="str">
        <f>IF(ISBLANK(VLOOKUP(TRIM(B952),ALL!$B$1:$U$1591,10,FALSE)),"",IF(ISERROR(VLOOKUP(TRIM(B952),ALL!$B$1:$U$1591,10,FALSE))," ",VLOOKUP(TRIM(B952),ALL!$B$1:$U$1591,10,FALSE)))</f>
        <v/>
      </c>
      <c r="N952"/>
      <c r="O952"/>
      <c r="P952"/>
      <c r="Q952"/>
      <c r="R952"/>
      <c r="S952"/>
      <c r="AA952"/>
      <c r="AB952"/>
    </row>
    <row r="953" spans="1:46">
      <c r="A953" s="52" t="str">
        <f>IF(ISERROR(VLOOKUP(TRIM(B953),ALL!$B$1:$T$1591,3,FALSE)),"(unc)",VLOOKUP(TRIM(B953),ALL!$B$1:$T$1591,3,FALSE))</f>
        <v>Punt</v>
      </c>
      <c r="B953" s="215" t="s">
        <v>6428</v>
      </c>
      <c r="C953" s="11" t="s">
        <v>5401</v>
      </c>
      <c r="D953" s="85">
        <f>VLOOKUP(TRIM(B953),BirthdateDraft!$B$1:$O$5859,2,FALSE)</f>
        <v>34540</v>
      </c>
      <c r="E953" s="86" t="str">
        <f>VLOOKUP(TRIM(B953),BirthdateDraft!$B$1:$O$3878,3,FALSE)</f>
        <v>17/FA</v>
      </c>
      <c r="F953" s="52" t="str">
        <f>IF(ISERROR(VLOOKUP(TRIM(B953),ALL!$B$1:$T$1591,2,FALSE)),"",IF(ISERROR(VLOOKUP(TRIM(B953),ALL!$B$1:$T$1591,2,FALSE))," ",VLOOKUP(TRIM(B953),ALL!$B$1:$T$1591,2,FALSE)))</f>
        <v>MIA</v>
      </c>
      <c r="G953" s="52" t="s">
        <v>4387</v>
      </c>
      <c r="H953" s="52" t="s">
        <v>4387</v>
      </c>
      <c r="I953" s="52"/>
      <c r="J953" s="52"/>
      <c r="K953" s="52"/>
      <c r="L953" s="52"/>
      <c r="M953" s="52"/>
      <c r="N953"/>
      <c r="O953"/>
      <c r="P953"/>
      <c r="Q953"/>
      <c r="R953"/>
      <c r="S953"/>
      <c r="AA953"/>
      <c r="AB953"/>
    </row>
    <row r="954" spans="1:46" ht="14.1" customHeight="1">
      <c r="A954" s="52" t="str">
        <f>IF(ISERROR(VLOOKUP(TRIM(B954),ALL!$B$1:$T$1591,3,FALSE)),"(unc)",VLOOKUP(TRIM(B954),ALL!$B$1:$T$1591,3,FALSE))</f>
        <v>PK</v>
      </c>
      <c r="B954" s="417" t="s">
        <v>2723</v>
      </c>
      <c r="C954" s="11" t="s">
        <v>5401</v>
      </c>
      <c r="D954" s="85">
        <f>VLOOKUP(TRIM(B954),BirthdateDraft!$B$1:$O$5859,2,FALSE)</f>
        <v>30989</v>
      </c>
      <c r="E954" s="86" t="str">
        <f>VLOOKUP(TRIM(B954),BirthdateDraft!$B$1:$O$3878,3,FALSE)</f>
        <v>07/6</v>
      </c>
      <c r="F954" s="52" t="str">
        <f>IF(ISERROR(VLOOKUP(TRIM(B954),ALL!$B$1:$T$1591,2,FALSE)),"",IF(ISERROR(VLOOKUP(TRIM(B954),ALL!$B$1:$T$1591,2,FALSE))," ",VLOOKUP(TRIM(B954),ALL!$B$1:$T$1591,2,FALSE)))</f>
        <v>GBN</v>
      </c>
      <c r="G954"/>
      <c r="H954"/>
      <c r="I954"/>
      <c r="J954"/>
      <c r="K954"/>
      <c r="L954"/>
      <c r="M954"/>
      <c r="N954" s="139"/>
      <c r="O954" s="139"/>
      <c r="P954" s="139"/>
      <c r="Q954" s="139"/>
      <c r="R954" s="139"/>
      <c r="S954" s="139"/>
      <c r="T954" s="139"/>
      <c r="U954" s="139"/>
      <c r="V954" s="139"/>
      <c r="W954" s="139"/>
      <c r="X954" s="139"/>
      <c r="Y954" s="139"/>
      <c r="Z954" s="139"/>
      <c r="AA954" s="139"/>
      <c r="AB954" s="139"/>
      <c r="AC954" s="139"/>
      <c r="AD954" s="139"/>
      <c r="AE954" s="139"/>
      <c r="AF954" s="139"/>
      <c r="AG954" s="139"/>
      <c r="AH954" s="139"/>
      <c r="AI954" s="139"/>
      <c r="AJ954" s="139"/>
      <c r="AK954" s="139"/>
      <c r="AL954" s="139"/>
      <c r="AM954" s="139"/>
      <c r="AN954" s="139"/>
      <c r="AO954" s="139"/>
      <c r="AP954" s="139"/>
      <c r="AQ954" s="139"/>
      <c r="AR954" s="139"/>
      <c r="AS954" s="139"/>
      <c r="AT954" s="139"/>
    </row>
    <row r="955" spans="1:46" ht="18">
      <c r="A955" s="454" t="s">
        <v>8488</v>
      </c>
      <c r="B955" s="454"/>
      <c r="C955" s="454"/>
      <c r="D955" s="454"/>
      <c r="E955" s="454"/>
      <c r="F955" s="454"/>
      <c r="G955" s="454"/>
      <c r="H955" s="454"/>
      <c r="I955" s="454"/>
      <c r="J955" s="454"/>
      <c r="K955" s="454"/>
      <c r="L955" s="454"/>
      <c r="M955" s="456"/>
      <c r="N955"/>
      <c r="O955"/>
      <c r="P955" s="4"/>
      <c r="Q955"/>
      <c r="R955"/>
      <c r="S955"/>
      <c r="X955" s="2"/>
      <c r="AA955"/>
      <c r="AB955"/>
    </row>
    <row r="956" spans="1:46" ht="15.75">
      <c r="A956" s="454" t="s">
        <v>6632</v>
      </c>
      <c r="B956" s="454"/>
      <c r="C956" s="454"/>
      <c r="D956" s="454"/>
      <c r="E956" s="454"/>
      <c r="F956" s="454"/>
      <c r="G956" s="454"/>
      <c r="H956" s="454"/>
      <c r="I956" s="454"/>
      <c r="J956" s="454"/>
      <c r="K956" s="454"/>
      <c r="L956" s="454"/>
      <c r="M956" s="455"/>
      <c r="N956"/>
      <c r="O956"/>
      <c r="P956"/>
      <c r="Q956"/>
      <c r="R956"/>
      <c r="S956"/>
      <c r="X956" s="2"/>
      <c r="AA956"/>
      <c r="AB956"/>
    </row>
    <row r="957" spans="1:46" ht="18">
      <c r="N957"/>
      <c r="O957"/>
      <c r="P957" s="4"/>
      <c r="Q957"/>
      <c r="R957"/>
      <c r="S957"/>
      <c r="X957" s="2"/>
      <c r="AA957"/>
      <c r="AB957"/>
    </row>
    <row r="958" spans="1:46" ht="20.25">
      <c r="A958" s="46" t="s">
        <v>6082</v>
      </c>
      <c r="H958" s="38">
        <f>COUNTA(B959:B1021)</f>
        <v>54</v>
      </c>
      <c r="I958" s="38"/>
      <c r="N958"/>
      <c r="O958"/>
      <c r="P958"/>
      <c r="Q958"/>
      <c r="R958"/>
      <c r="S958"/>
      <c r="X958" s="2"/>
      <c r="AA958"/>
      <c r="AB958"/>
    </row>
    <row r="959" spans="1:46">
      <c r="N959" s="6"/>
      <c r="O959" s="6"/>
      <c r="S959" s="3"/>
      <c r="T959" s="7"/>
      <c r="AA959"/>
      <c r="AB959"/>
    </row>
    <row r="960" spans="1:46">
      <c r="A960" s="52" t="s">
        <v>1891</v>
      </c>
      <c r="B960" s="215" t="s">
        <v>6860</v>
      </c>
      <c r="C960" s="11" t="s">
        <v>4349</v>
      </c>
      <c r="D960" s="85">
        <f>VLOOKUP(TRIM(B960),BirthdateDraft!$B$1:$O$5859,2,FALSE)</f>
        <v>34803</v>
      </c>
      <c r="E960" s="86" t="str">
        <f>VLOOKUP(TRIM(B960),BirthdateDraft!$B$1:$O$9859,3,FALSE)</f>
        <v>18/1 (1)</v>
      </c>
      <c r="F960" s="52" t="str">
        <f>IF(ISERROR(VLOOKUP(TRIM(B960),ALL!$B$1:$T$1591,2,FALSE)),"",IF(ISERROR(VLOOKUP(TRIM(B960),ALL!$B$1:$T$1591,2,FALSE))," ",VLOOKUP(TRIM(B960),ALL!$B$1:$T$1591,2,FALSE)))</f>
        <v>CLA</v>
      </c>
      <c r="G960" s="52" t="str">
        <f>IF(ISBLANK(VLOOKUP(TRIM(B960),ALL!$B$1:$U$1591,4,FALSE)),"",IF(ISERROR(VLOOKUP(TRIM(B960),ALL!$B$1:$U$1591,4,FALSE))," ",VLOOKUP(TRIM(B960),ALL!$B$1:$U$1591,4,FALSE)))</f>
        <v/>
      </c>
      <c r="H960" s="52" t="str">
        <f>IF(ISBLANK(VLOOKUP(TRIM(B960),ALL!$B$1:$U$1591,5,FALSE)),"",IF(ISERROR(VLOOKUP(TRIM(B960),ALL!$B$1:$U$1591,5,FALSE))," ",VLOOKUP(TRIM(B960),ALL!$B$1:$U$1591,5,FALSE)))</f>
        <v/>
      </c>
      <c r="I960" s="52" t="str">
        <f>IF(ISBLANK(VLOOKUP(TRIM(B960),ALL!$B$1:$U$1591,6,FALSE)),"",IF(ISERROR(VLOOKUP(TRIM(B960),ALL!$B$1:$U$1591,6,FALSE))," ", VLOOKUP(TRIM(B960),ALL!$B$1:$U$1591,6,FALSE)))</f>
        <v/>
      </c>
      <c r="J960" s="52" t="str">
        <f>IF(ISBLANK(VLOOKUP(TRIM(B960),ALL!$B$1:$U$1591,7,FALSE)),"",IF(ISERROR(VLOOKUP(TRIM(B960),ALL!$B$1:$U$1591,7,FALSE))," ",VLOOKUP(TRIM(B960),ALL!$B$1:$U$1591,7,FALSE)))</f>
        <v/>
      </c>
      <c r="K960" s="52" t="str">
        <f>IF(ISBLANK(VLOOKUP(TRIM(B960),ALL!$B$1:$U$1591,8,FALSE)),"",IF(ISERROR(VLOOKUP(TRIM(B960),ALL!$B$1:$U$1591,8,FALSE))," ",VLOOKUP(TRIM(B960),ALL!$B$1:$U$1591,8,FALSE)))</f>
        <v/>
      </c>
      <c r="L960" s="52" t="str">
        <f>IF(ISBLANK(VLOOKUP(TRIM(B960),ALL!$B$1:$U$1591,9,FALSE)),"",IF(ISERROR(VLOOKUP(TRIM(B960),ALL!$B$1:$U$1591,9,FALSE))," ",VLOOKUP(TRIM(B960),ALL!$B$1:$U$1591,9,FALSE)))</f>
        <v/>
      </c>
      <c r="M960" s="52" t="str">
        <f>IF(ISBLANK(VLOOKUP(TRIM(B960),ALL!$B$1:$U$1591,10,FALSE)),"",IF(ISERROR(VLOOKUP(TRIM(B960),ALL!$B$1:$U$1591,10,FALSE))," ",VLOOKUP(TRIM(B960),ALL!$B$1:$U$1591,10,FALSE)))</f>
        <v/>
      </c>
      <c r="N960"/>
      <c r="O960"/>
      <c r="P960"/>
      <c r="Q960"/>
      <c r="R960"/>
      <c r="S960"/>
      <c r="AA960"/>
      <c r="AB960"/>
    </row>
    <row r="961" spans="1:28">
      <c r="A961" s="52" t="str">
        <f>IF(ISERROR(VLOOKUP(TRIM(B961),ALL!$B$1:$T$1591,3,FALSE)),"(unc)",VLOOKUP(TRIM(B961),ALL!$B$1:$T$1591,3,FALSE))</f>
        <v>QB</v>
      </c>
      <c r="B961" s="215" t="s">
        <v>572</v>
      </c>
      <c r="C961" s="11" t="s">
        <v>4349</v>
      </c>
      <c r="D961" s="85">
        <f>VLOOKUP(TRIM(B961),BirthdateDraft!$B$1:$O$5859,2,FALSE)</f>
        <v>29040</v>
      </c>
      <c r="E961" s="86" t="str">
        <f>VLOOKUP(TRIM(B961),BirthdateDraft!$B$1:$O$9859,3,FALSE)</f>
        <v>02/3</v>
      </c>
      <c r="F961" s="52" t="str">
        <f>IF(ISERROR(VLOOKUP(TRIM(B961),ALL!$B$1:$T$1591,2,FALSE)),"",IF(ISERROR(VLOOKUP(TRIM(B961),ALL!$B$1:$T$1591,2,FALSE))," ",VLOOKUP(TRIM(B961),ALL!$B$1:$T$1591,2,FALSE)))</f>
        <v>PHN</v>
      </c>
      <c r="G961" s="52" t="str">
        <f>IF(ISBLANK(VLOOKUP(TRIM(B961),ALL!$B$1:$U$1591,4,FALSE)),"",IF(ISERROR(VLOOKUP(TRIM(B961),ALL!$B$1:$U$1591,4,FALSE))," ",VLOOKUP(TRIM(B961),ALL!$B$1:$U$1591,4,FALSE)))</f>
        <v/>
      </c>
      <c r="H961" s="52" t="str">
        <f>IF(ISBLANK(VLOOKUP(TRIM(B961),ALL!$B$1:$U$1591,5,FALSE)),"",IF(ISERROR(VLOOKUP(TRIM(B961),ALL!$B$1:$U$1591,5,FALSE))," ",VLOOKUP(TRIM(B961),ALL!$B$1:$U$1591,5,FALSE)))</f>
        <v/>
      </c>
      <c r="I961" s="52" t="str">
        <f>IF(ISBLANK(VLOOKUP(TRIM(B961),ALL!$B$1:$U$1591,6,FALSE)),"",IF(ISERROR(VLOOKUP(TRIM(B961),ALL!$B$1:$U$1591,6,FALSE))," ", VLOOKUP(TRIM(B961),ALL!$B$1:$U$1591,6,FALSE)))</f>
        <v/>
      </c>
      <c r="J961" s="52" t="str">
        <f>IF(ISBLANK(VLOOKUP(TRIM(B961),ALL!$B$1:$U$1591,7,FALSE)),"",IF(ISERROR(VLOOKUP(TRIM(B961),ALL!$B$1:$U$1591,7,FALSE))," ",VLOOKUP(TRIM(B961),ALL!$B$1:$U$1591,7,FALSE)))</f>
        <v/>
      </c>
      <c r="K961" s="52" t="str">
        <f>IF(ISBLANK(VLOOKUP(TRIM(B961),ALL!$B$1:$U$1591,8,FALSE)),"",IF(ISERROR(VLOOKUP(TRIM(B961),ALL!$B$1:$U$1591,8,FALSE))," ",VLOOKUP(TRIM(B961),ALL!$B$1:$U$1591,8,FALSE)))</f>
        <v/>
      </c>
      <c r="L961" s="52" t="str">
        <f>IF(ISBLANK(VLOOKUP(TRIM(B961),ALL!$B$1:$U$1591,9,FALSE)),"",IF(ISERROR(VLOOKUP(TRIM(B961),ALL!$B$1:$U$1591,9,FALSE))," ",VLOOKUP(TRIM(B961),ALL!$B$1:$U$1591,9,FALSE)))</f>
        <v/>
      </c>
      <c r="M961" s="52" t="str">
        <f>IF(ISBLANK(VLOOKUP(TRIM(B961),ALL!$B$1:$U$1591,10,FALSE)),"",IF(ISERROR(VLOOKUP(TRIM(B961),ALL!$B$1:$U$1591,10,FALSE))," ",VLOOKUP(TRIM(B961),ALL!$B$1:$U$1591,10,FALSE)))</f>
        <v/>
      </c>
      <c r="N961"/>
      <c r="O961"/>
      <c r="P961"/>
      <c r="Q961"/>
      <c r="R961"/>
      <c r="S961"/>
      <c r="AA961"/>
      <c r="AB961"/>
    </row>
    <row r="962" spans="1:28">
      <c r="A962" s="52"/>
      <c r="B962" s="215"/>
      <c r="C962" s="11"/>
      <c r="D962" s="85"/>
      <c r="E962" s="86"/>
      <c r="F962" s="52"/>
      <c r="G962" s="52" t="str">
        <f>IF(ISBLANK(VLOOKUP(TRIM(B962),ALL!$B$1:$U$1591,4,FALSE)),"",IF(ISERROR(VLOOKUP(TRIM(B962),ALL!$B$1:$U$1591,4,FALSE))," ",VLOOKUP(TRIM(B962),ALL!$B$1:$U$1591,4,FALSE)))</f>
        <v xml:space="preserve"> </v>
      </c>
      <c r="H962" s="52" t="str">
        <f>IF(ISBLANK(VLOOKUP(TRIM(B962),ALL!$B$1:$U$1591,5,FALSE)),"",IF(ISERROR(VLOOKUP(TRIM(B962),ALL!$B$1:$U$1591,5,FALSE))," ",VLOOKUP(TRIM(B962),ALL!$B$1:$U$1591,5,FALSE)))</f>
        <v xml:space="preserve"> </v>
      </c>
      <c r="I962" s="52" t="str">
        <f>IF(ISBLANK(VLOOKUP(TRIM(B962),ALL!$B$1:$U$1591,6,FALSE)),"",IF(ISERROR(VLOOKUP(TRIM(B962),ALL!$B$1:$U$1591,6,FALSE))," ", VLOOKUP(TRIM(B962),ALL!$B$1:$U$1591,6,FALSE)))</f>
        <v xml:space="preserve"> </v>
      </c>
      <c r="J962" s="52" t="str">
        <f>IF(ISBLANK(VLOOKUP(TRIM(B962),ALL!$B$1:$U$1591,7,FALSE)),"",IF(ISERROR(VLOOKUP(TRIM(B962),ALL!$B$1:$U$1591,7,FALSE))," ",VLOOKUP(TRIM(B962),ALL!$B$1:$U$1591,7,FALSE)))</f>
        <v xml:space="preserve"> </v>
      </c>
      <c r="K962" s="52" t="str">
        <f>IF(ISBLANK(VLOOKUP(TRIM(B962),ALL!$B$1:$U$1591,8,FALSE)),"",IF(ISERROR(VLOOKUP(TRIM(B962),ALL!$B$1:$U$1591,8,FALSE))," ",VLOOKUP(TRIM(B962),ALL!$B$1:$U$1591,8,FALSE)))</f>
        <v xml:space="preserve"> </v>
      </c>
      <c r="L962" s="52" t="str">
        <f>IF(ISBLANK(VLOOKUP(TRIM(B962),ALL!$B$1:$U$1591,9,FALSE)),"",IF(ISERROR(VLOOKUP(TRIM(B962),ALL!$B$1:$U$1591,9,FALSE))," ",VLOOKUP(TRIM(B962),ALL!$B$1:$U$1591,9,FALSE)))</f>
        <v xml:space="preserve"> </v>
      </c>
      <c r="M962" s="52" t="str">
        <f>IF(ISBLANK(VLOOKUP(TRIM(B962),ALL!$B$1:$U$1591,10,FALSE)),"",IF(ISERROR(VLOOKUP(TRIM(B962),ALL!$B$1:$U$1591,10,FALSE))," ",VLOOKUP(TRIM(B962),ALL!$B$1:$U$1591,10,FALSE)))</f>
        <v xml:space="preserve"> </v>
      </c>
      <c r="N962"/>
      <c r="O962"/>
      <c r="P962"/>
      <c r="Q962"/>
      <c r="R962"/>
      <c r="S962"/>
      <c r="AA962"/>
      <c r="AB962"/>
    </row>
    <row r="963" spans="1:28">
      <c r="A963" s="52" t="str">
        <f>IF(ISERROR(VLOOKUP(TRIM(B963),ALL!$B$1:$T$1591,3,FALSE)),"(unc)",VLOOKUP(TRIM(B963),ALL!$B$1:$T$1591,3,FALSE))</f>
        <v>HB</v>
      </c>
      <c r="B963" s="215" t="s">
        <v>5784</v>
      </c>
      <c r="C963" s="11" t="s">
        <v>4349</v>
      </c>
      <c r="D963" s="85">
        <f>VLOOKUP(TRIM(B963),BirthdateDraft!$B$1:$O$5859,2,FALSE)</f>
        <v>34902</v>
      </c>
      <c r="E963" s="86" t="str">
        <f>VLOOKUP(TRIM(B963),BirthdateDraft!$B$1:$O$9859,3,FALSE)</f>
        <v>16/1 (4)</v>
      </c>
      <c r="F963" s="52" t="str">
        <f>IF(ISERROR(VLOOKUP(TRIM(B963),ALL!$B$1:$T$1591,2,FALSE)),"",IF(ISERROR(VLOOKUP(TRIM(B963),ALL!$B$1:$T$1591,2,FALSE))," ",VLOOKUP(TRIM(B963),ALL!$B$1:$T$1591,2,FALSE)))</f>
        <v>DAN</v>
      </c>
      <c r="G963" s="52" t="str">
        <f>IF(ISBLANK(VLOOKUP(TRIM(B963),ALL!$B$1:$U$1591,4,FALSE)),"",IF(ISERROR(VLOOKUP(TRIM(B963),ALL!$B$1:$U$1591,4,FALSE))," ",VLOOKUP(TRIM(B963),ALL!$B$1:$U$1591,4,FALSE)))</f>
        <v/>
      </c>
      <c r="H963" s="52" t="str">
        <f>IF(ISBLANK(VLOOKUP(TRIM(B963),ALL!$B$1:$U$1591,5,FALSE)),"",IF(ISERROR(VLOOKUP(TRIM(B963),ALL!$B$1:$U$1591,5,FALSE))," ",VLOOKUP(TRIM(B963),ALL!$B$1:$U$1591,5,FALSE)))</f>
        <v/>
      </c>
      <c r="I963" s="52" t="str">
        <f>IF(ISBLANK(VLOOKUP(TRIM(B963),ALL!$B$1:$U$1591,6,FALSE)),"",IF(ISERROR(VLOOKUP(TRIM(B963),ALL!$B$1:$U$1591,6,FALSE))," ", VLOOKUP(TRIM(B963),ALL!$B$1:$U$1591,6,FALSE)))</f>
        <v/>
      </c>
      <c r="J963" s="52" t="str">
        <f>IF(ISBLANK(VLOOKUP(TRIM(B963),ALL!$B$1:$U$1591,7,FALSE)),"",IF(ISERROR(VLOOKUP(TRIM(B963),ALL!$B$1:$U$1591,7,FALSE))," ",VLOOKUP(TRIM(B963),ALL!$B$1:$U$1591,7,FALSE)))</f>
        <v/>
      </c>
      <c r="K963" s="52">
        <f>IF(ISBLANK(VLOOKUP(TRIM(B963),ALL!$B$1:$U$1591,8,FALSE)),"",IF(ISERROR(VLOOKUP(TRIM(B963),ALL!$B$1:$U$1591,8,FALSE))," ",VLOOKUP(TRIM(B963),ALL!$B$1:$U$1591,8,FALSE)))</f>
        <v>4</v>
      </c>
      <c r="L963" s="52" t="str">
        <f>IF(ISBLANK(VLOOKUP(TRIM(B963),ALL!$B$1:$U$1591,9,FALSE)),"",IF(ISERROR(VLOOKUP(TRIM(B963),ALL!$B$1:$U$1591,9,FALSE))," ",VLOOKUP(TRIM(B963),ALL!$B$1:$U$1591,9,FALSE)))</f>
        <v/>
      </c>
      <c r="M963" s="52">
        <f>IF(ISBLANK(VLOOKUP(TRIM(B963),ALL!$B$1:$U$1591,10,FALSE)),"",IF(ISERROR(VLOOKUP(TRIM(B963),ALL!$B$1:$U$1591,10,FALSE))," ",VLOOKUP(TRIM(B963),ALL!$B$1:$U$1591,10,FALSE)))</f>
        <v>3</v>
      </c>
      <c r="N963"/>
      <c r="O963"/>
      <c r="P963"/>
      <c r="Q963"/>
      <c r="R963"/>
      <c r="S963"/>
      <c r="AA963"/>
      <c r="AB963"/>
    </row>
    <row r="964" spans="1:28">
      <c r="A964" s="52" t="str">
        <f>IF(ISERROR(VLOOKUP(TRIM(B964),ALL!$B$1:$T$1591,3,FALSE)),"(unc)",VLOOKUP(TRIM(B964),ALL!$B$1:$T$1591,3,FALSE))</f>
        <v>HB</v>
      </c>
      <c r="B964" s="215" t="s">
        <v>5297</v>
      </c>
      <c r="C964" s="11" t="s">
        <v>4349</v>
      </c>
      <c r="D964" s="85">
        <f>VLOOKUP(TRIM(B964),BirthdateDraft!$B$1:$O$5859,2,FALSE)</f>
        <v>34075</v>
      </c>
      <c r="E964" s="86" t="str">
        <f>VLOOKUP(TRIM(B964),BirthdateDraft!$B$1:$O$9859,3,FALSE)</f>
        <v>15/3</v>
      </c>
      <c r="F964" s="52" t="str">
        <f>IF(ISERROR(VLOOKUP(TRIM(B964),ALL!$B$1:$T$1591,2,FALSE)),"",IF(ISERROR(VLOOKUP(TRIM(B964),ALL!$B$1:$T$1591,2,FALSE))," ",VLOOKUP(TRIM(B964),ALL!$B$1:$T$1591,2,FALSE)))</f>
        <v>SFN</v>
      </c>
      <c r="G964" s="52" t="str">
        <f>IF(ISBLANK(VLOOKUP(TRIM(B964),ALL!$B$1:$U$1591,4,FALSE)),"",IF(ISERROR(VLOOKUP(TRIM(B964),ALL!$B$1:$U$1591,4,FALSE))," ",VLOOKUP(TRIM(B964),ALL!$B$1:$U$1591,4,FALSE)))</f>
        <v/>
      </c>
      <c r="H964" s="52" t="str">
        <f>IF(ISBLANK(VLOOKUP(TRIM(B964),ALL!$B$1:$U$1591,5,FALSE)),"",IF(ISERROR(VLOOKUP(TRIM(B964),ALL!$B$1:$U$1591,5,FALSE))," ",VLOOKUP(TRIM(B964),ALL!$B$1:$U$1591,5,FALSE)))</f>
        <v/>
      </c>
      <c r="I964" s="52" t="str">
        <f>IF(ISBLANK(VLOOKUP(TRIM(B964),ALL!$B$1:$U$1591,6,FALSE)),"",IF(ISERROR(VLOOKUP(TRIM(B964),ALL!$B$1:$U$1591,6,FALSE))," ", VLOOKUP(TRIM(B964),ALL!$B$1:$U$1591,6,FALSE)))</f>
        <v/>
      </c>
      <c r="J964" s="52" t="str">
        <f>IF(ISBLANK(VLOOKUP(TRIM(B964),ALL!$B$1:$U$1591,7,FALSE)),"",IF(ISERROR(VLOOKUP(TRIM(B964),ALL!$B$1:$U$1591,7,FALSE))," ",VLOOKUP(TRIM(B964),ALL!$B$1:$U$1591,7,FALSE)))</f>
        <v/>
      </c>
      <c r="K964" s="52">
        <f>IF(ISBLANK(VLOOKUP(TRIM(B964),ALL!$B$1:$U$1591,8,FALSE)),"",IF(ISERROR(VLOOKUP(TRIM(B964),ALL!$B$1:$U$1591,8,FALSE))," ",VLOOKUP(TRIM(B964),ALL!$B$1:$U$1591,8,FALSE)))</f>
        <v>0</v>
      </c>
      <c r="L964" s="52" t="str">
        <f>IF(ISBLANK(VLOOKUP(TRIM(B964),ALL!$B$1:$U$1591,9,FALSE)),"",IF(ISERROR(VLOOKUP(TRIM(B964),ALL!$B$1:$U$1591,9,FALSE))," ",VLOOKUP(TRIM(B964),ALL!$B$1:$U$1591,9,FALSE)))</f>
        <v/>
      </c>
      <c r="M964" s="52">
        <f>IF(ISBLANK(VLOOKUP(TRIM(B964),ALL!$B$1:$U$1591,10,FALSE)),"",IF(ISERROR(VLOOKUP(TRIM(B964),ALL!$B$1:$U$1591,10,FALSE))," ",VLOOKUP(TRIM(B964),ALL!$B$1:$U$1591,10,FALSE)))</f>
        <v>2</v>
      </c>
      <c r="N964"/>
      <c r="O964"/>
      <c r="P964"/>
      <c r="Q964"/>
      <c r="R964"/>
      <c r="S964"/>
      <c r="AA964"/>
      <c r="AB964"/>
    </row>
    <row r="965" spans="1:28">
      <c r="A965" s="52" t="str">
        <f>IF(ISERROR(VLOOKUP(TRIM(B965),ALL!$B$1:$T$1591,3,FALSE)),"(unc)",VLOOKUP(TRIM(B965),ALL!$B$1:$T$1591,3,FALSE))</f>
        <v>HB</v>
      </c>
      <c r="B965" s="215" t="s">
        <v>5725</v>
      </c>
      <c r="C965" s="11" t="s">
        <v>4349</v>
      </c>
      <c r="D965" s="85">
        <f>VLOOKUP(TRIM(B965),BirthdateDraft!$B$1:$O$5859,2,FALSE)</f>
        <v>34104</v>
      </c>
      <c r="E965" s="86" t="str">
        <f>VLOOKUP(TRIM(B965),BirthdateDraft!$B$1:$O$9859,3,FALSE)</f>
        <v>15/FA</v>
      </c>
      <c r="F965" s="52" t="str">
        <f>IF(ISERROR(VLOOKUP(TRIM(B965),ALL!$B$1:$T$1591,2,FALSE)),"",IF(ISERROR(VLOOKUP(TRIM(B965),ALL!$B$1:$T$1591,2,FALSE))," ",VLOOKUP(TRIM(B965),ALL!$B$1:$T$1591,2,FALSE)))</f>
        <v>LAN</v>
      </c>
      <c r="G965" s="52" t="str">
        <f>IF(ISBLANK(VLOOKUP(TRIM(B965),ALL!$B$1:$U$1591,4,FALSE)),"",IF(ISERROR(VLOOKUP(TRIM(B965),ALL!$B$1:$U$1591,4,FALSE))," ",VLOOKUP(TRIM(B965),ALL!$B$1:$U$1591,4,FALSE)))</f>
        <v/>
      </c>
      <c r="H965" s="52" t="str">
        <f>IF(ISBLANK(VLOOKUP(TRIM(B965),ALL!$B$1:$U$1591,5,FALSE)),"",IF(ISERROR(VLOOKUP(TRIM(B965),ALL!$B$1:$U$1591,5,FALSE))," ",VLOOKUP(TRIM(B965),ALL!$B$1:$U$1591,5,FALSE)))</f>
        <v/>
      </c>
      <c r="I965" s="52" t="str">
        <f>IF(ISBLANK(VLOOKUP(TRIM(B965),ALL!$B$1:$U$1591,6,FALSE)),"",IF(ISERROR(VLOOKUP(TRIM(B965),ALL!$B$1:$U$1591,6,FALSE))," ", VLOOKUP(TRIM(B965),ALL!$B$1:$U$1591,6,FALSE)))</f>
        <v/>
      </c>
      <c r="J965" s="52" t="str">
        <f>IF(ISBLANK(VLOOKUP(TRIM(B965),ALL!$B$1:$U$1591,7,FALSE)),"",IF(ISERROR(VLOOKUP(TRIM(B965),ALL!$B$1:$U$1591,7,FALSE))," ",VLOOKUP(TRIM(B965),ALL!$B$1:$U$1591,7,FALSE)))</f>
        <v/>
      </c>
      <c r="K965" s="52">
        <f>IF(ISBLANK(VLOOKUP(TRIM(B965),ALL!$B$1:$U$1591,8,FALSE)),"",IF(ISERROR(VLOOKUP(TRIM(B965),ALL!$B$1:$U$1591,8,FALSE))," ",VLOOKUP(TRIM(B965),ALL!$B$1:$U$1591,8,FALSE)))</f>
        <v>4</v>
      </c>
      <c r="L965" s="52" t="str">
        <f>IF(ISBLANK(VLOOKUP(TRIM(B965),ALL!$B$1:$U$1591,9,FALSE)),"",IF(ISERROR(VLOOKUP(TRIM(B965),ALL!$B$1:$U$1591,9,FALSE))," ",VLOOKUP(TRIM(B965),ALL!$B$1:$U$1591,9,FALSE)))</f>
        <v/>
      </c>
      <c r="M965" s="52">
        <f>IF(ISBLANK(VLOOKUP(TRIM(B965),ALL!$B$1:$U$1591,10,FALSE)),"",IF(ISERROR(VLOOKUP(TRIM(B965),ALL!$B$1:$U$1591,10,FALSE))," ",VLOOKUP(TRIM(B965),ALL!$B$1:$U$1591,10,FALSE)))</f>
        <v>2</v>
      </c>
      <c r="N965"/>
      <c r="O965"/>
      <c r="P965"/>
      <c r="Q965"/>
      <c r="R965"/>
      <c r="S965"/>
      <c r="AA965"/>
      <c r="AB965"/>
    </row>
    <row r="966" spans="1:28">
      <c r="A966" s="52"/>
      <c r="B966" s="215"/>
      <c r="C966" s="11"/>
      <c r="D966" s="85"/>
      <c r="E966" s="86"/>
      <c r="F966" s="52"/>
      <c r="G966" s="52"/>
      <c r="H966" s="52"/>
      <c r="I966" s="52"/>
      <c r="J966" s="52"/>
      <c r="K966" s="52"/>
      <c r="L966" s="52"/>
      <c r="M966" s="52"/>
      <c r="N966"/>
      <c r="O966"/>
      <c r="P966"/>
      <c r="Q966"/>
      <c r="R966"/>
      <c r="S966"/>
      <c r="AA966"/>
      <c r="AB966"/>
    </row>
    <row r="967" spans="1:28">
      <c r="A967" s="52" t="str">
        <f>IF(ISERROR(VLOOKUP(TRIM(B967),ALL!$B$1:$T$1591,3,FALSE)),"(unc)",VLOOKUP(TRIM(B967),ALL!$B$1:$T$1591,3,FALSE))</f>
        <v>WR</v>
      </c>
      <c r="B967" s="215" t="s">
        <v>4646</v>
      </c>
      <c r="C967" s="11" t="s">
        <v>4349</v>
      </c>
      <c r="D967" s="85">
        <f>VLOOKUP(TRIM(B967),BirthdateDraft!$B$1:$O$5859,2,FALSE)</f>
        <v>33962</v>
      </c>
      <c r="E967" s="86" t="str">
        <f>VLOOKUP(TRIM(B967),BirthdateDraft!$B$1:$O$9859,3,FALSE)</f>
        <v>14/2</v>
      </c>
      <c r="F967" s="52" t="str">
        <f>IF(ISERROR(VLOOKUP(TRIM(B967),ALL!$B$1:$T$1591,2,FALSE)),"",IF(ISERROR(VLOOKUP(TRIM(B967),ALL!$B$1:$T$1591,2,FALSE))," ",VLOOKUP(TRIM(B967),ALL!$B$1:$T$1591,2,FALSE)))</f>
        <v>GBN</v>
      </c>
      <c r="G967" s="52" t="str">
        <f>IF(ISBLANK(VLOOKUP(TRIM(B967),ALL!$B$1:$U$1591,4,FALSE)),"",IF(ISERROR(VLOOKUP(TRIM(B967),ALL!$B$1:$U$1591,4,FALSE))," ",VLOOKUP(TRIM(B967),ALL!$B$1:$U$1591,4,FALSE)))</f>
        <v/>
      </c>
      <c r="H967" s="52" t="str">
        <f>IF(ISBLANK(VLOOKUP(TRIM(B967),ALL!$B$1:$U$1591,5,FALSE)),"",IF(ISERROR(VLOOKUP(TRIM(B967),ALL!$B$1:$U$1591,5,FALSE))," ",VLOOKUP(TRIM(B967),ALL!$B$1:$U$1591,5,FALSE)))</f>
        <v/>
      </c>
      <c r="I967" s="52" t="str">
        <f>IF(ISBLANK(VLOOKUP(TRIM(B967),ALL!$B$1:$U$1591,6,FALSE)),"",IF(ISERROR(VLOOKUP(TRIM(B967),ALL!$B$1:$U$1591,6,FALSE))," ", VLOOKUP(TRIM(B967),ALL!$B$1:$U$1591,6,FALSE)))</f>
        <v/>
      </c>
      <c r="J967" s="52" t="str">
        <f>IF(ISBLANK(VLOOKUP(TRIM(B967),ALL!$B$1:$U$1591,7,FALSE)),"",IF(ISERROR(VLOOKUP(TRIM(B967),ALL!$B$1:$U$1591,7,FALSE))," ",VLOOKUP(TRIM(B967),ALL!$B$1:$U$1591,7,FALSE)))</f>
        <v/>
      </c>
      <c r="K967" s="52" t="str">
        <f>IF(ISBLANK(VLOOKUP(TRIM(B967),ALL!$B$1:$U$1591,8,FALSE)),"",IF(ISERROR(VLOOKUP(TRIM(B967),ALL!$B$1:$U$1591,8,FALSE))," ",VLOOKUP(TRIM(B967),ALL!$B$1:$U$1591,8,FALSE)))</f>
        <v/>
      </c>
      <c r="L967" s="52" t="str">
        <f>IF(ISBLANK(VLOOKUP(TRIM(B967),ALL!$B$1:$U$1591,9,FALSE)),"",IF(ISERROR(VLOOKUP(TRIM(B967),ALL!$B$1:$U$1591,9,FALSE))," ",VLOOKUP(TRIM(B967),ALL!$B$1:$U$1591,9,FALSE)))</f>
        <v/>
      </c>
      <c r="M967" s="52" t="str">
        <f>IF(ISBLANK(VLOOKUP(TRIM(B967),ALL!$B$1:$U$1591,10,FALSE)),"",IF(ISERROR(VLOOKUP(TRIM(B967),ALL!$B$1:$U$1591,10,FALSE))," ",VLOOKUP(TRIM(B967),ALL!$B$1:$U$1591,10,FALSE)))</f>
        <v/>
      </c>
      <c r="N967"/>
      <c r="O967"/>
      <c r="P967"/>
      <c r="Q967"/>
      <c r="R967"/>
      <c r="S967"/>
      <c r="AA967"/>
      <c r="AB967"/>
    </row>
    <row r="968" spans="1:28">
      <c r="A968" s="52" t="str">
        <f>IF(ISERROR(VLOOKUP(TRIM(B968),ALL!$B$1:$T$1591,3,FALSE)),"(unc)",VLOOKUP(TRIM(B968),ALL!$B$1:$T$1591,3,FALSE))</f>
        <v>WR</v>
      </c>
      <c r="B968" s="215" t="s">
        <v>6602</v>
      </c>
      <c r="C968" s="11" t="s">
        <v>4349</v>
      </c>
      <c r="D968" s="85">
        <f>VLOOKUP(TRIM(B968),BirthdateDraft!$B$1:$O$5859,2,FALSE)</f>
        <v>34611</v>
      </c>
      <c r="E968" s="86" t="str">
        <f>VLOOKUP(TRIM(B968),BirthdateDraft!$B$1:$O$9859,3,FALSE)</f>
        <v>17/1 (7)</v>
      </c>
      <c r="F968" s="52" t="str">
        <f>IF(ISERROR(VLOOKUP(TRIM(B968),ALL!$B$1:$T$1591,2,FALSE)),"",IF(ISERROR(VLOOKUP(TRIM(B968),ALL!$B$1:$T$1591,2,FALSE))," ",VLOOKUP(TRIM(B968),ALL!$B$1:$T$1591,2,FALSE)))</f>
        <v>LAA</v>
      </c>
      <c r="G968" s="52" t="str">
        <f>IF(ISBLANK(VLOOKUP(TRIM(B968),ALL!$B$1:$U$1591,4,FALSE)),"",IF(ISERROR(VLOOKUP(TRIM(B968),ALL!$B$1:$U$1591,4,FALSE))," ",VLOOKUP(TRIM(B968),ALL!$B$1:$U$1591,4,FALSE)))</f>
        <v/>
      </c>
      <c r="H968" s="52" t="str">
        <f>IF(ISBLANK(VLOOKUP(TRIM(B968),ALL!$B$1:$U$1591,5,FALSE)),"",IF(ISERROR(VLOOKUP(TRIM(B968),ALL!$B$1:$U$1591,5,FALSE))," ",VLOOKUP(TRIM(B968),ALL!$B$1:$U$1591,5,FALSE)))</f>
        <v/>
      </c>
      <c r="I968" s="52" t="str">
        <f>IF(ISBLANK(VLOOKUP(TRIM(B968),ALL!$B$1:$U$1591,6,FALSE)),"",IF(ISERROR(VLOOKUP(TRIM(B968),ALL!$B$1:$U$1591,6,FALSE))," ", VLOOKUP(TRIM(B968),ALL!$B$1:$U$1591,6,FALSE)))</f>
        <v/>
      </c>
      <c r="J968" s="52" t="str">
        <f>IF(ISBLANK(VLOOKUP(TRIM(B968),ALL!$B$1:$U$1591,7,FALSE)),"",IF(ISERROR(VLOOKUP(TRIM(B968),ALL!$B$1:$U$1591,7,FALSE))," ",VLOOKUP(TRIM(B968),ALL!$B$1:$U$1591,7,FALSE)))</f>
        <v/>
      </c>
      <c r="K968" s="52" t="str">
        <f>IF(ISBLANK(VLOOKUP(TRIM(B968),ALL!$B$1:$U$1591,8,FALSE)),"",IF(ISERROR(VLOOKUP(TRIM(B968),ALL!$B$1:$U$1591,8,FALSE))," ",VLOOKUP(TRIM(B968),ALL!$B$1:$U$1591,8,FALSE)))</f>
        <v/>
      </c>
      <c r="L968" s="52" t="str">
        <f>IF(ISBLANK(VLOOKUP(TRIM(B968),ALL!$B$1:$U$1591,9,FALSE)),"",IF(ISERROR(VLOOKUP(TRIM(B968),ALL!$B$1:$U$1591,9,FALSE))," ",VLOOKUP(TRIM(B968),ALL!$B$1:$U$1591,9,FALSE)))</f>
        <v/>
      </c>
      <c r="M968" s="52" t="str">
        <f>IF(ISBLANK(VLOOKUP(TRIM(B968),ALL!$B$1:$U$1591,10,FALSE)),"",IF(ISERROR(VLOOKUP(TRIM(B968),ALL!$B$1:$U$1591,10,FALSE))," ",VLOOKUP(TRIM(B968),ALL!$B$1:$U$1591,10,FALSE)))</f>
        <v/>
      </c>
      <c r="N968"/>
      <c r="O968"/>
      <c r="P968"/>
      <c r="Q968"/>
      <c r="R968"/>
      <c r="S968"/>
      <c r="AA968"/>
      <c r="AB968"/>
    </row>
    <row r="969" spans="1:28">
      <c r="A969" s="52" t="str">
        <f>IF(ISERROR(VLOOKUP(TRIM(B969),ALL!$B$1:$T$1591,3,FALSE)),"(unc)",VLOOKUP(TRIM(B969),ALL!$B$1:$T$1591,3,FALSE))</f>
        <v>WR</v>
      </c>
      <c r="B969" s="215" t="s">
        <v>6931</v>
      </c>
      <c r="C969" s="11" t="s">
        <v>4349</v>
      </c>
      <c r="D969" s="85">
        <f>VLOOKUP(TRIM(B969),BirthdateDraft!$B$1:$O$5859,2,FALSE)</f>
        <v>34768</v>
      </c>
      <c r="E969" s="86" t="str">
        <f>VLOOKUP(TRIM(B969),BirthdateDraft!$B$1:$O$9859,3,FALSE)</f>
        <v>18/4</v>
      </c>
      <c r="F969" s="52" t="str">
        <f>IF(ISERROR(VLOOKUP(TRIM(B969),ALL!$B$1:$T$1591,2,FALSE)),"",IF(ISERROR(VLOOKUP(TRIM(B969),ALL!$B$1:$T$1591,2,FALSE))," ",VLOOKUP(TRIM(B969),ALL!$B$1:$T$1591,2,FALSE)))</f>
        <v>DNA</v>
      </c>
      <c r="G969" s="52" t="str">
        <f>IF(ISBLANK(VLOOKUP(TRIM(B969),ALL!$B$1:$U$1591,4,FALSE)),"",IF(ISERROR(VLOOKUP(TRIM(B969),ALL!$B$1:$U$1591,4,FALSE))," ",VLOOKUP(TRIM(B969),ALL!$B$1:$U$1591,4,FALSE)))</f>
        <v/>
      </c>
      <c r="H969" s="52" t="str">
        <f>IF(ISBLANK(VLOOKUP(TRIM(B969),ALL!$B$1:$U$1591,5,FALSE)),"",IF(ISERROR(VLOOKUP(TRIM(B969),ALL!$B$1:$U$1591,5,FALSE))," ",VLOOKUP(TRIM(B969),ALL!$B$1:$U$1591,5,FALSE)))</f>
        <v/>
      </c>
      <c r="I969" s="52" t="str">
        <f>IF(ISBLANK(VLOOKUP(TRIM(B969),ALL!$B$1:$U$1591,6,FALSE)),"",IF(ISERROR(VLOOKUP(TRIM(B969),ALL!$B$1:$U$1591,6,FALSE))," ", VLOOKUP(TRIM(B969),ALL!$B$1:$U$1591,6,FALSE)))</f>
        <v/>
      </c>
      <c r="J969" s="52" t="str">
        <f>IF(ISBLANK(VLOOKUP(TRIM(B969),ALL!$B$1:$U$1591,7,FALSE)),"",IF(ISERROR(VLOOKUP(TRIM(B969),ALL!$B$1:$U$1591,7,FALSE))," ",VLOOKUP(TRIM(B969),ALL!$B$1:$U$1591,7,FALSE)))</f>
        <v/>
      </c>
      <c r="K969" s="52" t="str">
        <f>IF(ISBLANK(VLOOKUP(TRIM(B969),ALL!$B$1:$U$1591,8,FALSE)),"",IF(ISERROR(VLOOKUP(TRIM(B969),ALL!$B$1:$U$1591,8,FALSE))," ",VLOOKUP(TRIM(B969),ALL!$B$1:$U$1591,8,FALSE)))</f>
        <v/>
      </c>
      <c r="L969" s="52" t="str">
        <f>IF(ISBLANK(VLOOKUP(TRIM(B969),ALL!$B$1:$U$1591,9,FALSE)),"",IF(ISERROR(VLOOKUP(TRIM(B969),ALL!$B$1:$U$1591,9,FALSE))," ",VLOOKUP(TRIM(B969),ALL!$B$1:$U$1591,9,FALSE)))</f>
        <v/>
      </c>
      <c r="M969" s="52" t="str">
        <f>IF(ISBLANK(VLOOKUP(TRIM(B969),ALL!$B$1:$U$1591,10,FALSE)),"",IF(ISERROR(VLOOKUP(TRIM(B969),ALL!$B$1:$U$1591,10,FALSE))," ",VLOOKUP(TRIM(B969),ALL!$B$1:$U$1591,10,FALSE)))</f>
        <v/>
      </c>
      <c r="N969"/>
      <c r="O969"/>
      <c r="P969"/>
      <c r="Q969"/>
      <c r="R969"/>
      <c r="S969"/>
      <c r="AA969"/>
      <c r="AB969"/>
    </row>
    <row r="970" spans="1:28" ht="15">
      <c r="A970" s="52" t="str">
        <f>IF(ISERROR(VLOOKUP(TRIM(B970),ALL!$B$1:$T$1591,3,FALSE)),"(unc)",VLOOKUP(TRIM(B970),ALL!$B$1:$T$1591,3,FALSE))</f>
        <v>WR</v>
      </c>
      <c r="B970" s="407" t="s">
        <v>7730</v>
      </c>
      <c r="C970" s="11" t="s">
        <v>4349</v>
      </c>
      <c r="D970" s="85">
        <f>VLOOKUP(TRIM(B970),BirthdateDraft!$B$1:$O$5859,2,FALSE)</f>
        <v>35781</v>
      </c>
      <c r="E970" s="86" t="str">
        <f>VLOOKUP(TRIM(B970),BirthdateDraft!$B$1:$O$9859,3,FALSE)</f>
        <v>19/1 (32)</v>
      </c>
      <c r="F970" s="52" t="str">
        <f>IF(ISERROR(VLOOKUP(TRIM(B970),ALL!$B$1:$T$1591,2,FALSE)),"",IF(ISERROR(VLOOKUP(TRIM(B970),ALL!$B$1:$T$1591,2,FALSE))," ",VLOOKUP(TRIM(B970),ALL!$B$1:$T$1591,2,FALSE)))</f>
        <v>NEA</v>
      </c>
      <c r="G970" s="52"/>
      <c r="H970" s="52"/>
      <c r="I970" s="52"/>
      <c r="J970" s="52"/>
      <c r="K970" s="52"/>
      <c r="L970" s="52"/>
      <c r="M970" s="52"/>
      <c r="N970"/>
      <c r="O970"/>
      <c r="P970"/>
      <c r="Q970"/>
      <c r="R970"/>
      <c r="S970"/>
      <c r="AA970"/>
      <c r="AB970"/>
    </row>
    <row r="971" spans="1:28">
      <c r="A971" s="52" t="str">
        <f>IF(ISERROR(VLOOKUP(TRIM(B971),ALL!$B$1:$T$1591,3,FALSE)),"(unc)",VLOOKUP(TRIM(B971),ALL!$B$1:$T$1591,3,FALSE))</f>
        <v>TE</v>
      </c>
      <c r="B971" s="215" t="s">
        <v>5804</v>
      </c>
      <c r="C971" s="11" t="s">
        <v>4349</v>
      </c>
      <c r="D971" s="85">
        <f>VLOOKUP(TRIM(B971),BirthdateDraft!$B$1:$O$5859,2,FALSE)</f>
        <v>34675</v>
      </c>
      <c r="E971" s="86" t="str">
        <f>VLOOKUP(TRIM(B971),BirthdateDraft!$B$1:$O$9859,3,FALSE)</f>
        <v>16/2</v>
      </c>
      <c r="F971" s="52" t="str">
        <f>IF(ISERROR(VLOOKUP(TRIM(B971),ALL!$B$1:$T$1591,2,FALSE)),"",IF(ISERROR(VLOOKUP(TRIM(B971),ALL!$B$1:$T$1591,2,FALSE))," ",VLOOKUP(TRIM(B971),ALL!$B$1:$T$1591,2,FALSE)))</f>
        <v>LAA</v>
      </c>
      <c r="G971" s="52" t="str">
        <f>IF(ISBLANK(VLOOKUP(TRIM(B971),ALL!$B$1:$U$1591,4,FALSE)),"",IF(ISERROR(VLOOKUP(TRIM(B971),ALL!$B$1:$U$1591,4,FALSE))," ",VLOOKUP(TRIM(B971),ALL!$B$1:$U$1591,4,FALSE)))</f>
        <v/>
      </c>
      <c r="H971" s="52" t="str">
        <f>IF(ISBLANK(VLOOKUP(TRIM(B971),ALL!$B$1:$U$1591,5,FALSE)),"",IF(ISERROR(VLOOKUP(TRIM(B971),ALL!$B$1:$U$1591,5,FALSE))," ",VLOOKUP(TRIM(B971),ALL!$B$1:$U$1591,5,FALSE)))</f>
        <v/>
      </c>
      <c r="I971" s="52" t="str">
        <f>IF(ISBLANK(VLOOKUP(TRIM(B971),ALL!$B$1:$U$1591,6,FALSE)),"",IF(ISERROR(VLOOKUP(TRIM(B971),ALL!$B$1:$U$1591,6,FALSE))," ", VLOOKUP(TRIM(B971),ALL!$B$1:$U$1591,6,FALSE)))</f>
        <v/>
      </c>
      <c r="J971" s="52" t="str">
        <f>IF(ISBLANK(VLOOKUP(TRIM(B971),ALL!$B$1:$U$1591,7,FALSE)),"",IF(ISERROR(VLOOKUP(TRIM(B971),ALL!$B$1:$U$1591,7,FALSE))," ",VLOOKUP(TRIM(B971),ALL!$B$1:$U$1591,7,FALSE)))</f>
        <v/>
      </c>
      <c r="K971" s="52">
        <f>IF(ISBLANK(VLOOKUP(TRIM(B971),ALL!$B$1:$U$1591,8,FALSE)),"",IF(ISERROR(VLOOKUP(TRIM(B971),ALL!$B$1:$U$1591,8,FALSE))," ",VLOOKUP(TRIM(B971),ALL!$B$1:$U$1591,8,FALSE)))</f>
        <v>4</v>
      </c>
      <c r="L971" s="52" t="str">
        <f>IF(ISBLANK(VLOOKUP(TRIM(B971),ALL!$B$1:$U$1591,9,FALSE)),"",IF(ISERROR(VLOOKUP(TRIM(B971),ALL!$B$1:$U$1591,9,FALSE))," ",VLOOKUP(TRIM(B971),ALL!$B$1:$U$1591,9,FALSE)))</f>
        <v/>
      </c>
      <c r="M971" s="52" t="str">
        <f>IF(ISBLANK(VLOOKUP(TRIM(B971),ALL!$B$1:$U$1591,10,FALSE)),"",IF(ISERROR(VLOOKUP(TRIM(B971),ALL!$B$1:$U$1591,10,FALSE))," ",VLOOKUP(TRIM(B971),ALL!$B$1:$U$1591,10,FALSE)))</f>
        <v/>
      </c>
      <c r="N971"/>
      <c r="O971"/>
      <c r="P971"/>
      <c r="Q971"/>
      <c r="R971"/>
      <c r="S971"/>
      <c r="AA971"/>
      <c r="AB971"/>
    </row>
    <row r="972" spans="1:28">
      <c r="A972" s="52" t="str">
        <f>IF(ISERROR(VLOOKUP(TRIM(B972),ALL!$B$1:$T$1591,3,FALSE)),"(unc)",VLOOKUP(TRIM(B972),ALL!$B$1:$T$1591,3,FALSE))</f>
        <v>TE</v>
      </c>
      <c r="B972" s="215" t="s">
        <v>5734</v>
      </c>
      <c r="C972" s="11" t="s">
        <v>4349</v>
      </c>
      <c r="D972" s="85">
        <f>VLOOKUP(TRIM(B972),BirthdateDraft!$B$1:$O$5859,2,FALSE)</f>
        <v>33983</v>
      </c>
      <c r="E972" s="86" t="str">
        <f>VLOOKUP(TRIM(B972),BirthdateDraft!$B$1:$O$9859,3,FALSE)</f>
        <v>15/5</v>
      </c>
      <c r="F972" s="52" t="str">
        <f>IF(ISERROR(VLOOKUP(TRIM(B972),ALL!$B$1:$T$1591,2,FALSE)),"",IF(ISERROR(VLOOKUP(TRIM(B972),ALL!$B$1:$T$1591,2,FALSE))," ",VLOOKUP(TRIM(B972),ALL!$B$1:$T$1591,2,FALSE)))</f>
        <v>CNA</v>
      </c>
      <c r="G972" s="52" t="str">
        <f>IF(ISBLANK(VLOOKUP(TRIM(B972),ALL!$B$1:$U$1591,4,FALSE)),"",IF(ISERROR(VLOOKUP(TRIM(B972),ALL!$B$1:$U$1591,4,FALSE))," ",VLOOKUP(TRIM(B972),ALL!$B$1:$U$1591,4,FALSE)))</f>
        <v/>
      </c>
      <c r="H972" s="52" t="str">
        <f>IF(ISBLANK(VLOOKUP(TRIM(B972),ALL!$B$1:$U$1591,5,FALSE)),"",IF(ISERROR(VLOOKUP(TRIM(B972),ALL!$B$1:$U$1591,5,FALSE))," ",VLOOKUP(TRIM(B972),ALL!$B$1:$U$1591,5,FALSE)))</f>
        <v/>
      </c>
      <c r="I972" s="52" t="str">
        <f>IF(ISBLANK(VLOOKUP(TRIM(B972),ALL!$B$1:$U$1591,6,FALSE)),"",IF(ISERROR(VLOOKUP(TRIM(B972),ALL!$B$1:$U$1591,6,FALSE))," ", VLOOKUP(TRIM(B972),ALL!$B$1:$U$1591,6,FALSE)))</f>
        <v/>
      </c>
      <c r="J972" s="52" t="str">
        <f>IF(ISBLANK(VLOOKUP(TRIM(B972),ALL!$B$1:$U$1591,7,FALSE)),"",IF(ISERROR(VLOOKUP(TRIM(B972),ALL!$B$1:$U$1591,7,FALSE))," ",VLOOKUP(TRIM(B972),ALL!$B$1:$U$1591,7,FALSE)))</f>
        <v/>
      </c>
      <c r="K972" s="52">
        <f>IF(ISBLANK(VLOOKUP(TRIM(B972),ALL!$B$1:$U$1591,8,FALSE)),"",IF(ISERROR(VLOOKUP(TRIM(B972),ALL!$B$1:$U$1591,8,FALSE))," ",VLOOKUP(TRIM(B972),ALL!$B$1:$U$1591,8,FALSE)))</f>
        <v>4</v>
      </c>
      <c r="L972" s="52" t="str">
        <f>IF(ISBLANK(VLOOKUP(TRIM(B972),ALL!$B$1:$U$1591,9,FALSE)),"",IF(ISERROR(VLOOKUP(TRIM(B972),ALL!$B$1:$U$1591,9,FALSE))," ",VLOOKUP(TRIM(B972),ALL!$B$1:$U$1591,9,FALSE)))</f>
        <v/>
      </c>
      <c r="M972" s="52" t="str">
        <f>IF(ISBLANK(VLOOKUP(TRIM(B972),ALL!$B$1:$U$1591,10,FALSE)),"",IF(ISERROR(VLOOKUP(TRIM(B972),ALL!$B$1:$U$1591,10,FALSE))," ",VLOOKUP(TRIM(B972),ALL!$B$1:$U$1591,10,FALSE)))</f>
        <v/>
      </c>
      <c r="N972"/>
      <c r="O972"/>
      <c r="P972"/>
      <c r="Q972"/>
      <c r="R972"/>
      <c r="S972"/>
      <c r="AA972"/>
      <c r="AB972"/>
    </row>
    <row r="973" spans="1:28">
      <c r="A973" s="52" t="str">
        <f>IF(ISERROR(VLOOKUP(TRIM(B973),ALL!$B$1:$T$1591,3,FALSE)),"(unc)",VLOOKUP(TRIM(B973),ALL!$B$1:$T$1591,3,FALSE))</f>
        <v>BB TE</v>
      </c>
      <c r="B973" s="215" t="s">
        <v>1091</v>
      </c>
      <c r="C973" s="11" t="s">
        <v>4349</v>
      </c>
      <c r="D973" s="85">
        <f>VLOOKUP(TRIM(B973),BirthdateDraft!$B$1:$O$5859,2,FALSE)</f>
        <v>32552</v>
      </c>
      <c r="E973" s="86" t="str">
        <f>VLOOKUP(TRIM(B973),BirthdateDraft!$B$1:$O$9859,3,FALSE)</f>
        <v>11/6</v>
      </c>
      <c r="F973" s="52" t="str">
        <f>IF(ISERROR(VLOOKUP(TRIM(B973),ALL!$B$1:$T$1591,2,FALSE)),"",IF(ISERROR(VLOOKUP(TRIM(B973),ALL!$B$1:$T$1591,2,FALSE))," ",VLOOKUP(TRIM(B973),ALL!$B$1:$T$1591,2,FALSE)))</f>
        <v>ARN</v>
      </c>
      <c r="G973" s="52" t="str">
        <f>IF(ISBLANK(VLOOKUP(TRIM(B973),ALL!$B$1:$U$1591,4,FALSE)),"",IF(ISERROR(VLOOKUP(TRIM(B973),ALL!$B$1:$U$1591,4,FALSE))," ",VLOOKUP(TRIM(B973),ALL!$B$1:$U$1591,4,FALSE)))</f>
        <v/>
      </c>
      <c r="H973" s="52" t="str">
        <f>IF(ISBLANK(VLOOKUP(TRIM(B973),ALL!$B$1:$U$1591,5,FALSE)),"",IF(ISERROR(VLOOKUP(TRIM(B973),ALL!$B$1:$U$1591,5,FALSE))," ",VLOOKUP(TRIM(B973),ALL!$B$1:$U$1591,5,FALSE)))</f>
        <v/>
      </c>
      <c r="I973" s="52" t="str">
        <f>IF(ISBLANK(VLOOKUP(TRIM(B973),ALL!$B$1:$U$1591,6,FALSE)),"",IF(ISERROR(VLOOKUP(TRIM(B973),ALL!$B$1:$U$1591,6,FALSE))," ", VLOOKUP(TRIM(B973),ALL!$B$1:$U$1591,6,FALSE)))</f>
        <v/>
      </c>
      <c r="J973" s="52" t="str">
        <f>IF(ISBLANK(VLOOKUP(TRIM(B973),ALL!$B$1:$U$1591,7,FALSE)),"",IF(ISERROR(VLOOKUP(TRIM(B973),ALL!$B$1:$U$1591,7,FALSE))," ",VLOOKUP(TRIM(B973),ALL!$B$1:$U$1591,7,FALSE)))</f>
        <v/>
      </c>
      <c r="K973" s="52">
        <f>IF(ISBLANK(VLOOKUP(TRIM(B973),ALL!$B$1:$U$1591,8,FALSE)),"",IF(ISERROR(VLOOKUP(TRIM(B973),ALL!$B$1:$U$1591,8,FALSE))," ",VLOOKUP(TRIM(B973),ALL!$B$1:$U$1591,8,FALSE)))</f>
        <v>0</v>
      </c>
      <c r="L973" s="52" t="str">
        <f>IF(ISBLANK(VLOOKUP(TRIM(B973),ALL!$B$1:$U$1591,9,FALSE)),"",IF(ISERROR(VLOOKUP(TRIM(B973),ALL!$B$1:$U$1591,9,FALSE))," ",VLOOKUP(TRIM(B973),ALL!$B$1:$U$1591,9,FALSE)))</f>
        <v/>
      </c>
      <c r="M973" s="52" t="str">
        <f>IF(ISBLANK(VLOOKUP(TRIM(B973),ALL!$B$1:$U$1591,10,FALSE)),"",IF(ISERROR(VLOOKUP(TRIM(B973),ALL!$B$1:$U$1591,10,FALSE))," ",VLOOKUP(TRIM(B973),ALL!$B$1:$U$1591,10,FALSE)))</f>
        <v/>
      </c>
      <c r="N973"/>
      <c r="O973"/>
      <c r="P973"/>
      <c r="Q973"/>
      <c r="R973"/>
      <c r="S973"/>
      <c r="AA973"/>
      <c r="AB973"/>
    </row>
    <row r="974" spans="1:28">
      <c r="A974" s="52" t="str">
        <f>IF(ISERROR(VLOOKUP(TRIM(B974),ALL!$B$1:$T$1591,3,FALSE)),"(unc)",VLOOKUP(TRIM(B974),ALL!$B$1:$T$1591,3,FALSE))</f>
        <v>TE BB</v>
      </c>
      <c r="B974" s="215" t="s">
        <v>6947</v>
      </c>
      <c r="C974" s="11" t="s">
        <v>4349</v>
      </c>
      <c r="D974" s="85">
        <f>VLOOKUP(TRIM(B974),BirthdateDraft!$B$1:$O$5859,2,FALSE)</f>
        <v>34910</v>
      </c>
      <c r="E974" s="86" t="str">
        <f>VLOOKUP(TRIM(B974),BirthdateDraft!$B$1:$O$9859,3,FALSE)</f>
        <v>18/5</v>
      </c>
      <c r="F974" s="52" t="str">
        <f>IF(ISERROR(VLOOKUP(TRIM(B974),ALL!$B$1:$T$1591,2,FALSE)),"",IF(ISERROR(VLOOKUP(TRIM(B974),ALL!$B$1:$T$1591,2,FALSE))," ",VLOOKUP(TRIM(B974),ALL!$B$1:$T$1591,2,FALSE)))</f>
        <v>MIN</v>
      </c>
      <c r="G974" s="52" t="str">
        <f>IF(ISBLANK(VLOOKUP(TRIM(B974),ALL!$B$1:$U$1591,4,FALSE)),"",IF(ISERROR(VLOOKUP(TRIM(B974),ALL!$B$1:$U$1591,4,FALSE))," ",VLOOKUP(TRIM(B974),ALL!$B$1:$U$1591,4,FALSE)))</f>
        <v/>
      </c>
      <c r="H974" s="52" t="str">
        <f>IF(ISBLANK(VLOOKUP(TRIM(B974),ALL!$B$1:$U$1591,5,FALSE)),"",IF(ISERROR(VLOOKUP(TRIM(B974),ALL!$B$1:$U$1591,5,FALSE))," ",VLOOKUP(TRIM(B974),ALL!$B$1:$U$1591,5,FALSE)))</f>
        <v/>
      </c>
      <c r="I974" s="52" t="str">
        <f>IF(ISBLANK(VLOOKUP(TRIM(B974),ALL!$B$1:$U$1591,6,FALSE)),"",IF(ISERROR(VLOOKUP(TRIM(B974),ALL!$B$1:$U$1591,6,FALSE))," ", VLOOKUP(TRIM(B974),ALL!$B$1:$U$1591,6,FALSE)))</f>
        <v/>
      </c>
      <c r="J974" s="52" t="str">
        <f>IF(ISBLANK(VLOOKUP(TRIM(B974),ALL!$B$1:$U$1591,7,FALSE)),"",IF(ISERROR(VLOOKUP(TRIM(B974),ALL!$B$1:$U$1591,7,FALSE))," ",VLOOKUP(TRIM(B974),ALL!$B$1:$U$1591,7,FALSE)))</f>
        <v/>
      </c>
      <c r="K974" s="52">
        <f>IF(ISBLANK(VLOOKUP(TRIM(B974),ALL!$B$1:$U$1591,8,FALSE)),"",IF(ISERROR(VLOOKUP(TRIM(B974),ALL!$B$1:$U$1591,8,FALSE))," ",VLOOKUP(TRIM(B974),ALL!$B$1:$U$1591,8,FALSE)))</f>
        <v>4</v>
      </c>
      <c r="L974" s="52" t="str">
        <f>IF(ISBLANK(VLOOKUP(TRIM(B974),ALL!$B$1:$U$1591,9,FALSE)),"",IF(ISERROR(VLOOKUP(TRIM(B974),ALL!$B$1:$U$1591,9,FALSE))," ",VLOOKUP(TRIM(B974),ALL!$B$1:$U$1591,9,FALSE)))</f>
        <v/>
      </c>
      <c r="M974" s="52">
        <f>IF(ISBLANK(VLOOKUP(TRIM(B974),ALL!$B$1:$U$1591,10,FALSE)),"",IF(ISERROR(VLOOKUP(TRIM(B974),ALL!$B$1:$U$1591,10,FALSE))," ",VLOOKUP(TRIM(B974),ALL!$B$1:$U$1591,10,FALSE)))</f>
        <v>0</v>
      </c>
      <c r="N974"/>
      <c r="O974"/>
      <c r="P974"/>
      <c r="Q974"/>
      <c r="R974"/>
      <c r="S974"/>
      <c r="AA974"/>
      <c r="AB974"/>
    </row>
    <row r="975" spans="1:28">
      <c r="A975" s="52" t="str">
        <f>IF(ISERROR(VLOOKUP(TRIM(B975),ALL!$B$1:$T$1591,3,FALSE)),"(unc)",VLOOKUP(TRIM(B975),ALL!$B$1:$T$1591,3,FALSE))</f>
        <v>TE</v>
      </c>
      <c r="B975" s="215" t="s">
        <v>6941</v>
      </c>
      <c r="C975" s="11" t="s">
        <v>4349</v>
      </c>
      <c r="D975" s="85">
        <f>VLOOKUP(TRIM(B975),BirthdateDraft!$B$1:$O$5859,2,FALSE)</f>
        <v>34749</v>
      </c>
      <c r="E975" s="86" t="str">
        <f>VLOOKUP(TRIM(B975),BirthdateDraft!$B$1:$O$9859,3,FALSE)</f>
        <v>17/FA</v>
      </c>
      <c r="F975" s="52" t="str">
        <f>IF(ISERROR(VLOOKUP(TRIM(B975),ALL!$B$1:$T$1591,2,FALSE)),"",IF(ISERROR(VLOOKUP(TRIM(B975),ALL!$B$1:$T$1591,2,FALSE))," ",VLOOKUP(TRIM(B975),ALL!$B$1:$T$1591,2,FALSE)))</f>
        <v>TNA</v>
      </c>
      <c r="G975" s="52" t="str">
        <f>IF(ISBLANK(VLOOKUP(TRIM(B975),ALL!$B$1:$U$1591,4,FALSE)),"",IF(ISERROR(VLOOKUP(TRIM(B975),ALL!$B$1:$U$1591,4,FALSE))," ",VLOOKUP(TRIM(B975),ALL!$B$1:$U$1591,4,FALSE)))</f>
        <v/>
      </c>
      <c r="H975" s="52" t="str">
        <f>IF(ISBLANK(VLOOKUP(TRIM(B975),ALL!$B$1:$U$1591,5,FALSE)),"",IF(ISERROR(VLOOKUP(TRIM(B975),ALL!$B$1:$U$1591,5,FALSE))," ",VLOOKUP(TRIM(B975),ALL!$B$1:$U$1591,5,FALSE)))</f>
        <v/>
      </c>
      <c r="I975" s="52" t="str">
        <f>IF(ISBLANK(VLOOKUP(TRIM(B975),ALL!$B$1:$U$1591,6,FALSE)),"",IF(ISERROR(VLOOKUP(TRIM(B975),ALL!$B$1:$U$1591,6,FALSE))," ", VLOOKUP(TRIM(B975),ALL!$B$1:$U$1591,6,FALSE)))</f>
        <v/>
      </c>
      <c r="J975" s="52" t="str">
        <f>IF(ISBLANK(VLOOKUP(TRIM(B975),ALL!$B$1:$U$1591,7,FALSE)),"",IF(ISERROR(VLOOKUP(TRIM(B975),ALL!$B$1:$U$1591,7,FALSE))," ",VLOOKUP(TRIM(B975),ALL!$B$1:$U$1591,7,FALSE)))</f>
        <v/>
      </c>
      <c r="K975" s="52">
        <f>IF(ISBLANK(VLOOKUP(TRIM(B975),ALL!$B$1:$U$1591,8,FALSE)),"",IF(ISERROR(VLOOKUP(TRIM(B975),ALL!$B$1:$U$1591,8,FALSE))," ",VLOOKUP(TRIM(B975),ALL!$B$1:$U$1591,8,FALSE)))</f>
        <v>4</v>
      </c>
      <c r="L975" s="52" t="str">
        <f>IF(ISBLANK(VLOOKUP(TRIM(B975),ALL!$B$1:$U$1591,9,FALSE)),"",IF(ISERROR(VLOOKUP(TRIM(B975),ALL!$B$1:$U$1591,9,FALSE))," ",VLOOKUP(TRIM(B975),ALL!$B$1:$U$1591,9,FALSE)))</f>
        <v/>
      </c>
      <c r="M975" s="52" t="str">
        <f>IF(ISBLANK(VLOOKUP(TRIM(B975),ALL!$B$1:$U$1591,10,FALSE)),"",IF(ISERROR(VLOOKUP(TRIM(B975),ALL!$B$1:$U$1591,10,FALSE))," ",VLOOKUP(TRIM(B975),ALL!$B$1:$U$1591,10,FALSE)))</f>
        <v/>
      </c>
      <c r="N975"/>
      <c r="O975"/>
      <c r="P975"/>
      <c r="Q975"/>
      <c r="R975"/>
      <c r="S975"/>
      <c r="AA975"/>
      <c r="AB975"/>
    </row>
    <row r="976" spans="1:28" ht="15">
      <c r="A976" s="52" t="str">
        <f>IF(ISERROR(VLOOKUP(TRIM(B976),ALL!$B$1:$T$1591,3,FALSE)),"(unc)",VLOOKUP(TRIM(B976),ALL!$B$1:$T$1591,3,FALSE))</f>
        <v>WR</v>
      </c>
      <c r="B976" s="440" t="s">
        <v>7735</v>
      </c>
      <c r="C976" s="11" t="s">
        <v>4349</v>
      </c>
      <c r="D976" s="85">
        <f>VLOOKUP(TRIM(B976),BirthdateDraft!$B$1:$O$5859,2,FALSE)</f>
        <v>35506</v>
      </c>
      <c r="E976" s="86" t="str">
        <f>VLOOKUP(TRIM(B976),BirthdateDraft!$B$1:$O$9859,3,FALSE)</f>
        <v>19/7</v>
      </c>
      <c r="F976" s="52" t="str">
        <f>IF(ISERROR(VLOOKUP(TRIM(B976),ALL!$B$1:$T$1591,2,FALSE)),"",IF(ISERROR(VLOOKUP(TRIM(B976),ALL!$B$1:$T$1591,2,FALSE))," ",VLOOKUP(TRIM(B976),ALL!$B$1:$T$1591,2,FALSE)))</f>
        <v>MIN</v>
      </c>
      <c r="G976" s="52" t="str">
        <f>IF(ISBLANK(VLOOKUP(TRIM(B976),ALL!$B$1:$U$1591,4,FALSE)),"",IF(ISERROR(VLOOKUP(TRIM(B976),ALL!$B$1:$U$1591,4,FALSE))," ",VLOOKUP(TRIM(B976),ALL!$B$1:$U$1591,4,FALSE)))</f>
        <v/>
      </c>
      <c r="H976" s="52" t="str">
        <f>IF(ISBLANK(VLOOKUP(TRIM(B976),ALL!$B$1:$U$1591,5,FALSE)),"",IF(ISERROR(VLOOKUP(TRIM(B976),ALL!$B$1:$U$1591,5,FALSE))," ",VLOOKUP(TRIM(B976),ALL!$B$1:$U$1591,5,FALSE)))</f>
        <v/>
      </c>
      <c r="I976" s="52" t="str">
        <f>IF(ISBLANK(VLOOKUP(TRIM(B976),ALL!$B$1:$U$1591,6,FALSE)),"",IF(ISERROR(VLOOKUP(TRIM(B976),ALL!$B$1:$U$1591,6,FALSE))," ", VLOOKUP(TRIM(B976),ALL!$B$1:$U$1591,6,FALSE)))</f>
        <v/>
      </c>
      <c r="J976" s="52" t="str">
        <f>IF(ISBLANK(VLOOKUP(TRIM(B976),ALL!$B$1:$U$1591,7,FALSE)),"",IF(ISERROR(VLOOKUP(TRIM(B976),ALL!$B$1:$U$1591,7,FALSE))," ",VLOOKUP(TRIM(B976),ALL!$B$1:$U$1591,7,FALSE)))</f>
        <v/>
      </c>
      <c r="K976" s="52" t="str">
        <f>IF(ISBLANK(VLOOKUP(TRIM(B976),ALL!$B$1:$U$1591,8,FALSE)),"",IF(ISERROR(VLOOKUP(TRIM(B976),ALL!$B$1:$U$1591,8,FALSE))," ",VLOOKUP(TRIM(B976),ALL!$B$1:$U$1591,8,FALSE)))</f>
        <v/>
      </c>
      <c r="L976" s="52" t="str">
        <f>IF(ISBLANK(VLOOKUP(TRIM(B976),ALL!$B$1:$U$1591,9,FALSE)),"",IF(ISERROR(VLOOKUP(TRIM(B976),ALL!$B$1:$U$1591,9,FALSE))," ",VLOOKUP(TRIM(B976),ALL!$B$1:$U$1591,9,FALSE)))</f>
        <v/>
      </c>
      <c r="M976" s="52" t="str">
        <f>IF(ISBLANK(VLOOKUP(TRIM(B976),ALL!$B$1:$U$1591,10,FALSE)),"",IF(ISERROR(VLOOKUP(TRIM(B976),ALL!$B$1:$U$1591,10,FALSE))," ",VLOOKUP(TRIM(B976),ALL!$B$1:$U$1591,10,FALSE)))</f>
        <v/>
      </c>
      <c r="N976"/>
      <c r="O976"/>
      <c r="P976"/>
      <c r="Q976"/>
      <c r="R976"/>
      <c r="S976"/>
      <c r="AA976"/>
      <c r="AB976"/>
    </row>
    <row r="977" spans="1:46" ht="15">
      <c r="A977" s="52"/>
      <c r="B977" s="410"/>
      <c r="C977" s="11"/>
      <c r="D977" s="85"/>
      <c r="E977" s="86"/>
      <c r="F977" s="52"/>
      <c r="G977" s="52"/>
      <c r="H977" s="52"/>
      <c r="I977" s="52"/>
      <c r="J977" s="52"/>
      <c r="K977" s="52"/>
      <c r="L977" s="52"/>
      <c r="M977" s="52"/>
      <c r="N977"/>
      <c r="O977"/>
      <c r="P977"/>
      <c r="Q977"/>
      <c r="R977"/>
      <c r="S977"/>
      <c r="AA977"/>
      <c r="AB977"/>
    </row>
    <row r="978" spans="1:46">
      <c r="A978" s="52" t="str">
        <f>IF(ISERROR(VLOOKUP(TRIM(B978),ALL!$B$1:$T$1591,3,FALSE)),"(unc)",VLOOKUP(TRIM(B978),ALL!$B$1:$T$1591,3,FALSE))</f>
        <v>RG @</v>
      </c>
      <c r="B978" s="215" t="s">
        <v>256</v>
      </c>
      <c r="C978" s="11" t="s">
        <v>4349</v>
      </c>
      <c r="D978" s="85">
        <f>VLOOKUP(TRIM(B978),BirthdateDraft!$B$1:$O$5859,2,FALSE)</f>
        <v>32739</v>
      </c>
      <c r="E978" s="86" t="str">
        <f>VLOOKUP(TRIM(B978),BirthdateDraft!$B$1:$O$9859,3,FALSE)</f>
        <v>12/3</v>
      </c>
      <c r="F978" s="52" t="str">
        <f>IF(ISERROR(VLOOKUP(TRIM(B978),ALL!$B$1:$T$1591,2,FALSE)),"",IF(ISERROR(VLOOKUP(TRIM(B978),ALL!$B$1:$T$1591,2,FALSE))," ",VLOOKUP(TRIM(B978),ALL!$B$1:$T$1591,2,FALSE)))</f>
        <v>PHN</v>
      </c>
      <c r="G978" s="52" t="str">
        <f>IF(ISBLANK(VLOOKUP(TRIM(B978),ALL!$B$1:$U$1591,4,FALSE)),"",IF(ISERROR(VLOOKUP(TRIM(B978),ALL!$B$1:$U$1591,4,FALSE))," ",VLOOKUP(TRIM(B978),ALL!$B$1:$U$1591,4,FALSE)))</f>
        <v/>
      </c>
      <c r="H978" s="52" t="str">
        <f>IF(ISBLANK(VLOOKUP(TRIM(B978),ALL!$B$1:$U$1591,5,FALSE)),"",IF(ISERROR(VLOOKUP(TRIM(B978),ALL!$B$1:$U$1591,5,FALSE))," ",VLOOKUP(TRIM(B978),ALL!$B$1:$U$1591,5,FALSE)))</f>
        <v/>
      </c>
      <c r="I978" s="52" t="str">
        <f>IF(ISBLANK(VLOOKUP(TRIM(B978),ALL!$B$1:$U$1591,6,FALSE)),"",IF(ISERROR(VLOOKUP(TRIM(B978),ALL!$B$1:$U$1591,6,FALSE))," ", VLOOKUP(TRIM(B978),ALL!$B$1:$U$1591,6,FALSE)))</f>
        <v/>
      </c>
      <c r="J978" s="52" t="str">
        <f>IF(ISBLANK(VLOOKUP(TRIM(B978),ALL!$B$1:$U$1591,7,FALSE)),"",IF(ISERROR(VLOOKUP(TRIM(B978),ALL!$B$1:$U$1591,7,FALSE))," ",VLOOKUP(TRIM(B978),ALL!$B$1:$U$1591,7,FALSE)))</f>
        <v/>
      </c>
      <c r="K978" s="52">
        <f>IF(ISBLANK(VLOOKUP(TRIM(B978),ALL!$B$1:$U$1591,8,FALSE)),"",IF(ISERROR(VLOOKUP(TRIM(B978),ALL!$B$1:$U$1591,8,FALSE))," ",VLOOKUP(TRIM(B978),ALL!$B$1:$U$1591,8,FALSE)))</f>
        <v>6</v>
      </c>
      <c r="L978" s="52" t="str">
        <f>IF(ISBLANK(VLOOKUP(TRIM(B978),ALL!$B$1:$U$1591,9,FALSE)),"",IF(ISERROR(VLOOKUP(TRIM(B978),ALL!$B$1:$U$1591,9,FALSE))," ",VLOOKUP(TRIM(B978),ALL!$B$1:$U$1591,9,FALSE)))</f>
        <v/>
      </c>
      <c r="M978" s="52">
        <f>IF(ISBLANK(VLOOKUP(TRIM(B978),ALL!$B$1:$U$1591,10,FALSE)),"",IF(ISERROR(VLOOKUP(TRIM(B978),ALL!$B$1:$U$1591,10,FALSE))," ",VLOOKUP(TRIM(B978),ALL!$B$1:$U$1591,10,FALSE)))</f>
        <v>7</v>
      </c>
      <c r="N978"/>
      <c r="O978"/>
      <c r="P978"/>
      <c r="Q978"/>
      <c r="R978" t="str">
        <f>""</f>
        <v/>
      </c>
      <c r="S978" t="str">
        <f>""</f>
        <v/>
      </c>
      <c r="T978" t="str">
        <f>""</f>
        <v/>
      </c>
      <c r="U978" t="str">
        <f>""</f>
        <v/>
      </c>
      <c r="V978" t="str">
        <f>""</f>
        <v/>
      </c>
      <c r="W978" t="str">
        <f>""</f>
        <v/>
      </c>
      <c r="X978" t="str">
        <f>""</f>
        <v/>
      </c>
      <c r="Y978" t="str">
        <f>""</f>
        <v/>
      </c>
      <c r="Z978" t="str">
        <f>""</f>
        <v/>
      </c>
      <c r="AA978" t="str">
        <f>""</f>
        <v/>
      </c>
      <c r="AB978" t="str">
        <f>""</f>
        <v/>
      </c>
      <c r="AC978" t="str">
        <f>""</f>
        <v/>
      </c>
      <c r="AD978" t="str">
        <f>""</f>
        <v/>
      </c>
      <c r="AE978" t="str">
        <f>""</f>
        <v/>
      </c>
      <c r="AF978" t="str">
        <f>""</f>
        <v/>
      </c>
      <c r="AG978" t="str">
        <f>""</f>
        <v/>
      </c>
      <c r="AH978" t="str">
        <f>""</f>
        <v/>
      </c>
      <c r="AI978" t="str">
        <f>""</f>
        <v/>
      </c>
      <c r="AJ978" t="str">
        <f>""</f>
        <v/>
      </c>
      <c r="AK978" t="str">
        <f>""</f>
        <v/>
      </c>
      <c r="AL978" t="str">
        <f>""</f>
        <v/>
      </c>
      <c r="AM978" t="str">
        <f>""</f>
        <v/>
      </c>
      <c r="AN978" t="str">
        <f>""</f>
        <v/>
      </c>
      <c r="AO978" t="str">
        <f>""</f>
        <v/>
      </c>
      <c r="AP978" t="str">
        <f>""</f>
        <v/>
      </c>
      <c r="AQ978" t="str">
        <f>""</f>
        <v/>
      </c>
      <c r="AR978" t="str">
        <f>""</f>
        <v/>
      </c>
      <c r="AS978" t="str">
        <f>""</f>
        <v/>
      </c>
      <c r="AT978" t="str">
        <f>""</f>
        <v/>
      </c>
    </row>
    <row r="979" spans="1:46">
      <c r="A979" s="52" t="str">
        <f>IF(ISERROR(VLOOKUP(TRIM(B979),ALL!$B$1:$T$1591,3,FALSE)),"(unc)",VLOOKUP(TRIM(B979),ALL!$B$1:$T$1591,3,FALSE))</f>
        <v>LOT @</v>
      </c>
      <c r="B979" s="215" t="s">
        <v>3884</v>
      </c>
      <c r="C979" s="11" t="s">
        <v>4349</v>
      </c>
      <c r="D979" s="85">
        <f>VLOOKUP(TRIM(B979),BirthdateDraft!$B$1:$O$5859,2,FALSE)</f>
        <v>33442</v>
      </c>
      <c r="E979" s="86" t="str">
        <f>VLOOKUP(TRIM(B979),BirthdateDraft!$B$1:$O$9859,3,FALSE)</f>
        <v>13/3</v>
      </c>
      <c r="F979" s="52" t="str">
        <f>IF(ISERROR(VLOOKUP(TRIM(B979),ALL!$B$1:$T$1591,2,FALSE)),"",IF(ISERROR(VLOOKUP(TRIM(B979),ALL!$B$1:$T$1591,2,FALSE))," ",VLOOKUP(TRIM(B979),ALL!$B$1:$T$1591,2,FALSE)))</f>
        <v>NON</v>
      </c>
      <c r="G979" s="52" t="str">
        <f>IF(ISBLANK(VLOOKUP(TRIM(B979),ALL!$B$1:$U$1591,4,FALSE)),"",IF(ISERROR(VLOOKUP(TRIM(B979),ALL!$B$1:$U$1591,4,FALSE))," ",VLOOKUP(TRIM(B979),ALL!$B$1:$U$1591,4,FALSE)))</f>
        <v/>
      </c>
      <c r="H979" s="52" t="str">
        <f>IF(ISBLANK(VLOOKUP(TRIM(B979),ALL!$B$1:$U$1591,5,FALSE)),"",IF(ISERROR(VLOOKUP(TRIM(B979),ALL!$B$1:$U$1591,5,FALSE))," ",VLOOKUP(TRIM(B979),ALL!$B$1:$U$1591,5,FALSE)))</f>
        <v/>
      </c>
      <c r="I979" s="52" t="str">
        <f>IF(ISBLANK(VLOOKUP(TRIM(B979),ALL!$B$1:$U$1591,6,FALSE)),"",IF(ISERROR(VLOOKUP(TRIM(B979),ALL!$B$1:$U$1591,6,FALSE))," ", VLOOKUP(TRIM(B979),ALL!$B$1:$U$1591,6,FALSE)))</f>
        <v/>
      </c>
      <c r="J979" s="52" t="str">
        <f>IF(ISBLANK(VLOOKUP(TRIM(B979),ALL!$B$1:$U$1591,7,FALSE)),"",IF(ISERROR(VLOOKUP(TRIM(B979),ALL!$B$1:$U$1591,7,FALSE))," ",VLOOKUP(TRIM(B979),ALL!$B$1:$U$1591,7,FALSE)))</f>
        <v/>
      </c>
      <c r="K979" s="52">
        <f>IF(ISBLANK(VLOOKUP(TRIM(B979),ALL!$B$1:$U$1591,8,FALSE)),"",IF(ISERROR(VLOOKUP(TRIM(B979),ALL!$B$1:$U$1591,8,FALSE))," ",VLOOKUP(TRIM(B979),ALL!$B$1:$U$1591,8,FALSE)))</f>
        <v>5</v>
      </c>
      <c r="L979" s="52" t="str">
        <f>IF(ISBLANK(VLOOKUP(TRIM(B979),ALL!$B$1:$U$1591,9,FALSE)),"",IF(ISERROR(VLOOKUP(TRIM(B979),ALL!$B$1:$U$1591,9,FALSE))," ",VLOOKUP(TRIM(B979),ALL!$B$1:$U$1591,9,FALSE)))</f>
        <v/>
      </c>
      <c r="M979" s="52">
        <f>IF(ISBLANK(VLOOKUP(TRIM(B979),ALL!$B$1:$U$1591,10,FALSE)),"",IF(ISERROR(VLOOKUP(TRIM(B979),ALL!$B$1:$U$1591,10,FALSE))," ",VLOOKUP(TRIM(B979),ALL!$B$1:$U$1591,10,FALSE)))</f>
        <v>7</v>
      </c>
      <c r="N979"/>
      <c r="O979"/>
      <c r="P979"/>
      <c r="Q979"/>
      <c r="R979"/>
      <c r="S979"/>
      <c r="AA979"/>
      <c r="AB979"/>
    </row>
    <row r="980" spans="1:46">
      <c r="A980" s="52" t="str">
        <f>IF(ISERROR(VLOOKUP(TRIM(B980),ALL!$B$1:$T$1591,3,FALSE)),"(unc)",VLOOKUP(TRIM(B980),ALL!$B$1:$T$1591,3,FALSE))</f>
        <v>LG @</v>
      </c>
      <c r="B980" s="215" t="s">
        <v>4687</v>
      </c>
      <c r="C980" s="11" t="s">
        <v>4349</v>
      </c>
      <c r="D980" s="85">
        <f>VLOOKUP(TRIM(B980),BirthdateDraft!$B$1:$O$5859,2,FALSE)</f>
        <v>33522</v>
      </c>
      <c r="E980" s="86" t="str">
        <f>VLOOKUP(TRIM(B980),BirthdateDraft!$B$1:$O$9859,3,FALSE)</f>
        <v>14/2</v>
      </c>
      <c r="F980" s="52" t="str">
        <f>IF(ISERROR(VLOOKUP(TRIM(B980),ALL!$B$1:$T$1591,2,FALSE)),"",IF(ISERROR(VLOOKUP(TRIM(B980),ALL!$B$1:$T$1591,2,FALSE))," ",VLOOKUP(TRIM(B980),ALL!$B$1:$T$1591,2,FALSE)))</f>
        <v>CLA</v>
      </c>
      <c r="G980" s="52" t="str">
        <f>IF(ISBLANK(VLOOKUP(TRIM(B980),ALL!$B$1:$U$1591,4,FALSE)),"",IF(ISERROR(VLOOKUP(TRIM(B980),ALL!$B$1:$U$1591,4,FALSE))," ",VLOOKUP(TRIM(B980),ALL!$B$1:$U$1591,4,FALSE)))</f>
        <v/>
      </c>
      <c r="H980" s="52" t="str">
        <f>IF(ISBLANK(VLOOKUP(TRIM(B980),ALL!$B$1:$U$1591,5,FALSE)),"",IF(ISERROR(VLOOKUP(TRIM(B980),ALL!$B$1:$U$1591,5,FALSE))," ",VLOOKUP(TRIM(B980),ALL!$B$1:$U$1591,5,FALSE)))</f>
        <v/>
      </c>
      <c r="I980" s="52" t="str">
        <f>IF(ISBLANK(VLOOKUP(TRIM(B980),ALL!$B$1:$U$1591,6,FALSE)),"",IF(ISERROR(VLOOKUP(TRIM(B980),ALL!$B$1:$U$1591,6,FALSE))," ", VLOOKUP(TRIM(B980),ALL!$B$1:$U$1591,6,FALSE)))</f>
        <v/>
      </c>
      <c r="J980" s="52" t="str">
        <f>IF(ISBLANK(VLOOKUP(TRIM(B980),ALL!$B$1:$U$1591,7,FALSE)),"",IF(ISERROR(VLOOKUP(TRIM(B980),ALL!$B$1:$U$1591,7,FALSE))," ",VLOOKUP(TRIM(B980),ALL!$B$1:$U$1591,7,FALSE)))</f>
        <v/>
      </c>
      <c r="K980" s="52">
        <f>IF(ISBLANK(VLOOKUP(TRIM(B980),ALL!$B$1:$U$1591,8,FALSE)),"",IF(ISERROR(VLOOKUP(TRIM(B980),ALL!$B$1:$U$1591,8,FALSE))," ",VLOOKUP(TRIM(B980),ALL!$B$1:$U$1591,8,FALSE)))</f>
        <v>5</v>
      </c>
      <c r="L980" s="52" t="str">
        <f>IF(ISBLANK(VLOOKUP(TRIM(B980),ALL!$B$1:$U$1591,9,FALSE)),"",IF(ISERROR(VLOOKUP(TRIM(B980),ALL!$B$1:$U$1591,9,FALSE))," ",VLOOKUP(TRIM(B980),ALL!$B$1:$U$1591,9,FALSE)))</f>
        <v/>
      </c>
      <c r="M980" s="52">
        <f>IF(ISBLANK(VLOOKUP(TRIM(B980),ALL!$B$1:$U$1591,10,FALSE)),"",IF(ISERROR(VLOOKUP(TRIM(B980),ALL!$B$1:$U$1591,10,FALSE))," ",VLOOKUP(TRIM(B980),ALL!$B$1:$U$1591,10,FALSE)))</f>
        <v>7</v>
      </c>
      <c r="N980"/>
      <c r="O980"/>
      <c r="P980"/>
      <c r="Q980"/>
      <c r="R980"/>
      <c r="S980"/>
      <c r="AA980"/>
      <c r="AB980"/>
    </row>
    <row r="981" spans="1:46">
      <c r="A981" s="52" t="str">
        <f>IF(ISERROR(VLOOKUP(TRIM(B981),ALL!$B$1:$T$1591,3,FALSE)),"(unc)",VLOOKUP(TRIM(B981),ALL!$B$1:$T$1591,3,FALSE))</f>
        <v>OC @</v>
      </c>
      <c r="B981" s="215" t="s">
        <v>5762</v>
      </c>
      <c r="C981" s="11" t="s">
        <v>4349</v>
      </c>
      <c r="D981" s="85">
        <f>VLOOKUP(TRIM(B981),BirthdateDraft!$B$1:$O$5859,2,FALSE)</f>
        <v>34043</v>
      </c>
      <c r="E981" s="86" t="str">
        <f>VLOOKUP(TRIM(B981),BirthdateDraft!$B$1:$O$9859,3,FALSE)</f>
        <v>16/6</v>
      </c>
      <c r="F981" s="52" t="str">
        <f>IF(ISERROR(VLOOKUP(TRIM(B981),ALL!$B$1:$T$1591,2,FALSE)),"",IF(ISERROR(VLOOKUP(TRIM(B981),ALL!$B$1:$T$1591,2,FALSE))," ",VLOOKUP(TRIM(B981),ALL!$B$1:$T$1591,2,FALSE)))</f>
        <v>NEA</v>
      </c>
      <c r="G981" s="52" t="str">
        <f>IF(ISBLANK(VLOOKUP(TRIM(B981),ALL!$B$1:$U$1591,4,FALSE)),"",IF(ISERROR(VLOOKUP(TRIM(B981),ALL!$B$1:$U$1591,4,FALSE))," ",VLOOKUP(TRIM(B981),ALL!$B$1:$U$1591,4,FALSE)))</f>
        <v/>
      </c>
      <c r="H981" s="52" t="str">
        <f>IF(ISBLANK(VLOOKUP(TRIM(B981),ALL!$B$1:$U$1591,5,FALSE)),"",IF(ISERROR(VLOOKUP(TRIM(B981),ALL!$B$1:$U$1591,5,FALSE))," ",VLOOKUP(TRIM(B981),ALL!$B$1:$U$1591,5,FALSE)))</f>
        <v/>
      </c>
      <c r="I981" s="52" t="str">
        <f>IF(ISBLANK(VLOOKUP(TRIM(B981),ALL!$B$1:$U$1591,6,FALSE)),"",IF(ISERROR(VLOOKUP(TRIM(B981),ALL!$B$1:$U$1591,6,FALSE))," ", VLOOKUP(TRIM(B981),ALL!$B$1:$U$1591,6,FALSE)))</f>
        <v/>
      </c>
      <c r="J981" s="52" t="str">
        <f>IF(ISBLANK(VLOOKUP(TRIM(B981),ALL!$B$1:$U$1591,7,FALSE)),"",IF(ISERROR(VLOOKUP(TRIM(B981),ALL!$B$1:$U$1591,7,FALSE))," ",VLOOKUP(TRIM(B981),ALL!$B$1:$U$1591,7,FALSE)))</f>
        <v/>
      </c>
      <c r="K981" s="52">
        <f>IF(ISBLANK(VLOOKUP(TRIM(B981),ALL!$B$1:$U$1591,8,FALSE)),"",IF(ISERROR(VLOOKUP(TRIM(B981),ALL!$B$1:$U$1591,8,FALSE))," ",VLOOKUP(TRIM(B981),ALL!$B$1:$U$1591,8,FALSE)))</f>
        <v>5</v>
      </c>
      <c r="L981" s="52" t="str">
        <f>IF(ISBLANK(VLOOKUP(TRIM(B981),ALL!$B$1:$U$1591,9,FALSE)),"",IF(ISERROR(VLOOKUP(TRIM(B981),ALL!$B$1:$U$1591,9,FALSE))," ",VLOOKUP(TRIM(B981),ALL!$B$1:$U$1591,9,FALSE)))</f>
        <v/>
      </c>
      <c r="M981" s="52">
        <f>IF(ISBLANK(VLOOKUP(TRIM(B981),ALL!$B$1:$U$1591,10,FALSE)),"",IF(ISERROR(VLOOKUP(TRIM(B981),ALL!$B$1:$U$1591,10,FALSE))," ",VLOOKUP(TRIM(B981),ALL!$B$1:$U$1591,10,FALSE)))</f>
        <v>7</v>
      </c>
      <c r="N981"/>
      <c r="O981"/>
      <c r="P981"/>
      <c r="Q981"/>
      <c r="R981"/>
      <c r="S981"/>
      <c r="AA981"/>
      <c r="AB981"/>
    </row>
    <row r="982" spans="1:46">
      <c r="A982" s="52" t="str">
        <f>IF(ISERROR(VLOOKUP(TRIM(B982),ALL!$B$1:$T$1591,3,FALSE)),"(unc)",VLOOKUP(TRIM(B982),ALL!$B$1:$T$1591,3,FALSE))</f>
        <v>OC @</v>
      </c>
      <c r="B982" s="215" t="s">
        <v>4680</v>
      </c>
      <c r="C982" s="11" t="s">
        <v>4349</v>
      </c>
      <c r="D982" s="85">
        <f>VLOOKUP(TRIM(B982),BirthdateDraft!$B$1:$O$5859,2,FALSE)</f>
        <v>33428</v>
      </c>
      <c r="E982" s="86" t="str">
        <f>VLOOKUP(TRIM(B982),BirthdateDraft!$B$1:$O$9859,3,FALSE)</f>
        <v>14/2</v>
      </c>
      <c r="F982" s="52" t="str">
        <f>IF(ISERROR(VLOOKUP(TRIM(B982),ALL!$B$1:$T$1591,2,FALSE)),"",IF(ISERROR(VLOOKUP(TRIM(B982),ALL!$B$1:$T$1591,2,FALSE))," ",VLOOKUP(TRIM(B982),ALL!$B$1:$T$1591,2,FALSE)))</f>
        <v>SFN</v>
      </c>
      <c r="G982" s="52" t="str">
        <f>IF(ISBLANK(VLOOKUP(TRIM(B982),ALL!$B$1:$U$1591,4,FALSE)),"",IF(ISERROR(VLOOKUP(TRIM(B982),ALL!$B$1:$U$1591,4,FALSE))," ",VLOOKUP(TRIM(B982),ALL!$B$1:$U$1591,4,FALSE)))</f>
        <v/>
      </c>
      <c r="H982" s="52" t="str">
        <f>IF(ISBLANK(VLOOKUP(TRIM(B982),ALL!$B$1:$U$1591,5,FALSE)),"",IF(ISERROR(VLOOKUP(TRIM(B982),ALL!$B$1:$U$1591,5,FALSE))," ",VLOOKUP(TRIM(B982),ALL!$B$1:$U$1591,5,FALSE)))</f>
        <v/>
      </c>
      <c r="I982" s="52" t="str">
        <f>IF(ISBLANK(VLOOKUP(TRIM(B982),ALL!$B$1:$U$1591,6,FALSE)),"",IF(ISERROR(VLOOKUP(TRIM(B982),ALL!$B$1:$U$1591,6,FALSE))," ", VLOOKUP(TRIM(B982),ALL!$B$1:$U$1591,6,FALSE)))</f>
        <v/>
      </c>
      <c r="J982" s="52" t="str">
        <f>IF(ISBLANK(VLOOKUP(TRIM(B982),ALL!$B$1:$U$1591,7,FALSE)),"",IF(ISERROR(VLOOKUP(TRIM(B982),ALL!$B$1:$U$1591,7,FALSE))," ",VLOOKUP(TRIM(B982),ALL!$B$1:$U$1591,7,FALSE)))</f>
        <v/>
      </c>
      <c r="K982" s="52">
        <f>IF(ISBLANK(VLOOKUP(TRIM(B982),ALL!$B$1:$U$1591,8,FALSE)),"",IF(ISERROR(VLOOKUP(TRIM(B982),ALL!$B$1:$U$1591,8,FALSE))," ",VLOOKUP(TRIM(B982),ALL!$B$1:$U$1591,8,FALSE)))</f>
        <v>4</v>
      </c>
      <c r="L982" s="52" t="str">
        <f>IF(ISBLANK(VLOOKUP(TRIM(B982),ALL!$B$1:$U$1591,9,FALSE)),"",IF(ISERROR(VLOOKUP(TRIM(B982),ALL!$B$1:$U$1591,9,FALSE))," ",VLOOKUP(TRIM(B982),ALL!$B$1:$U$1591,9,FALSE)))</f>
        <v/>
      </c>
      <c r="M982" s="52">
        <f>IF(ISBLANK(VLOOKUP(TRIM(B982),ALL!$B$1:$U$1591,10,FALSE)),"",IF(ISERROR(VLOOKUP(TRIM(B982),ALL!$B$1:$U$1591,10,FALSE))," ",VLOOKUP(TRIM(B982),ALL!$B$1:$U$1591,10,FALSE)))</f>
        <v>4</v>
      </c>
      <c r="N982"/>
      <c r="O982"/>
      <c r="P982"/>
      <c r="Q982"/>
      <c r="R982"/>
      <c r="S982"/>
      <c r="AA982"/>
      <c r="AB982"/>
    </row>
    <row r="983" spans="1:46" ht="15">
      <c r="A983" s="52" t="str">
        <f>IF(ISERROR(VLOOKUP(TRIM(B983),ALL!$B$1:$T$1591,3,FALSE)),"(unc)",VLOOKUP(TRIM(B983),ALL!$B$1:$T$1591,3,FALSE))</f>
        <v>OT @ G @</v>
      </c>
      <c r="B983" s="417" t="s">
        <v>7682</v>
      </c>
      <c r="C983" s="11" t="s">
        <v>4349</v>
      </c>
      <c r="D983" s="85">
        <f>VLOOKUP(TRIM(B983),BirthdateDraft!$B$1:$O$5859,2,FALSE)</f>
        <v>34361</v>
      </c>
      <c r="E983" s="86" t="str">
        <f>VLOOKUP(TRIM(B983),BirthdateDraft!$B$1:$O$9859,3,FALSE)</f>
        <v>17/FA</v>
      </c>
      <c r="F983" s="52" t="str">
        <f>IF(ISERROR(VLOOKUP(TRIM(B983),ALL!$B$1:$T$1591,2,FALSE)),"",IF(ISERROR(VLOOKUP(TRIM(B983),ALL!$B$1:$T$1591,2,FALSE))," ",VLOOKUP(TRIM(B983),ALL!$B$1:$T$1591,2,FALSE)))</f>
        <v>SFN</v>
      </c>
      <c r="G983" s="52" t="str">
        <f>IF(ISBLANK(VLOOKUP(TRIM(B983),ALL!$B$1:$U$1591,4,FALSE)),"",IF(ISERROR(VLOOKUP(TRIM(B983),ALL!$B$1:$U$1591,4,FALSE))," ",VLOOKUP(TRIM(B983),ALL!$B$1:$U$1591,4,FALSE)))</f>
        <v/>
      </c>
      <c r="H983" s="52" t="str">
        <f>IF(ISBLANK(VLOOKUP(TRIM(B983),ALL!$B$1:$U$1591,5,FALSE)),"",IF(ISERROR(VLOOKUP(TRIM(B983),ALL!$B$1:$U$1591,5,FALSE))," ",VLOOKUP(TRIM(B983),ALL!$B$1:$U$1591,5,FALSE)))</f>
        <v/>
      </c>
      <c r="I983" s="52" t="str">
        <f>IF(ISBLANK(VLOOKUP(TRIM(B983),ALL!$B$1:$U$1591,6,FALSE)),"",IF(ISERROR(VLOOKUP(TRIM(B983),ALL!$B$1:$U$1591,6,FALSE))," ", VLOOKUP(TRIM(B983),ALL!$B$1:$U$1591,6,FALSE)))</f>
        <v/>
      </c>
      <c r="J983" s="52" t="str">
        <f>IF(ISBLANK(VLOOKUP(TRIM(B983),ALL!$B$1:$U$1591,7,FALSE)),"",IF(ISERROR(VLOOKUP(TRIM(B983),ALL!$B$1:$U$1591,7,FALSE))," ",VLOOKUP(TRIM(B983),ALL!$B$1:$U$1591,7,FALSE)))</f>
        <v/>
      </c>
      <c r="K983" s="52">
        <f>IF(ISBLANK(VLOOKUP(TRIM(B983),ALL!$B$1:$U$1591,8,FALSE)),"",IF(ISERROR(VLOOKUP(TRIM(B983),ALL!$B$1:$U$1591,8,FALSE))," ",VLOOKUP(TRIM(B983),ALL!$B$1:$U$1591,8,FALSE)))</f>
        <v>4</v>
      </c>
      <c r="L983" s="52">
        <f>IF(ISBLANK(VLOOKUP(TRIM(B983),ALL!$B$1:$U$1591,9,FALSE)),"",IF(ISERROR(VLOOKUP(TRIM(B983),ALL!$B$1:$U$1591,9,FALSE))," ",VLOOKUP(TRIM(B983),ALL!$B$1:$U$1591,9,FALSE)))</f>
        <v>0</v>
      </c>
      <c r="M983" s="52">
        <f>IF(ISBLANK(VLOOKUP(TRIM(B983),ALL!$B$1:$U$1591,10,FALSE)),"",IF(ISERROR(VLOOKUP(TRIM(B983),ALL!$B$1:$U$1591,10,FALSE))," ",VLOOKUP(TRIM(B983),ALL!$B$1:$U$1591,10,FALSE)))</f>
        <v>3</v>
      </c>
      <c r="N983"/>
      <c r="O983"/>
      <c r="P983"/>
      <c r="Q983"/>
      <c r="R983"/>
      <c r="S983"/>
      <c r="AA983"/>
      <c r="AB983"/>
    </row>
    <row r="984" spans="1:46">
      <c r="A984" s="52" t="str">
        <f>IF(ISERROR(VLOOKUP(TRIM(B984),ALL!$B$1:$T$1591,3,FALSE)),"(unc)",VLOOKUP(TRIM(B984),ALL!$B$1:$T$1591,3,FALSE))</f>
        <v>G @ OT @ TE</v>
      </c>
      <c r="B984" s="215" t="s">
        <v>6115</v>
      </c>
      <c r="C984" s="11" t="s">
        <v>4349</v>
      </c>
      <c r="D984" s="85">
        <f>VLOOKUP(TRIM(B984),BirthdateDraft!$B$1:$O$5859,2,FALSE)</f>
        <v>34681</v>
      </c>
      <c r="E984" s="86" t="str">
        <f>VLOOKUP(TRIM(B984),BirthdateDraft!$B$1:$O$9859,3,FALSE)</f>
        <v>17/5</v>
      </c>
      <c r="F984" s="52" t="str">
        <f>IF(ISERROR(VLOOKUP(TRIM(B984),ALL!$B$1:$T$1591,2,FALSE)),"",IF(ISERROR(VLOOKUP(TRIM(B984),ALL!$B$1:$T$1591,2,FALSE))," ",VLOOKUP(TRIM(B984),ALL!$B$1:$T$1591,2,FALSE)))</f>
        <v>NEA</v>
      </c>
      <c r="G984" s="52" t="str">
        <f>IF(ISBLANK(VLOOKUP(TRIM(B984),ALL!$B$1:$U$1591,4,FALSE)),"",IF(ISERROR(VLOOKUP(TRIM(B984),ALL!$B$1:$U$1591,4,FALSE))," ",VLOOKUP(TRIM(B984),ALL!$B$1:$U$1591,4,FALSE)))</f>
        <v/>
      </c>
      <c r="H984" s="52" t="str">
        <f>IF(ISBLANK(VLOOKUP(TRIM(B984),ALL!$B$1:$U$1591,5,FALSE)),"",IF(ISERROR(VLOOKUP(TRIM(B984),ALL!$B$1:$U$1591,5,FALSE))," ",VLOOKUP(TRIM(B984),ALL!$B$1:$U$1591,5,FALSE)))</f>
        <v/>
      </c>
      <c r="I984" s="52" t="str">
        <f>IF(ISBLANK(VLOOKUP(TRIM(B984),ALL!$B$1:$U$1591,6,FALSE)),"",IF(ISERROR(VLOOKUP(TRIM(B984),ALL!$B$1:$U$1591,6,FALSE))," ", VLOOKUP(TRIM(B984),ALL!$B$1:$U$1591,6,FALSE)))</f>
        <v/>
      </c>
      <c r="J984" s="52" t="str">
        <f>IF(ISBLANK(VLOOKUP(TRIM(B984),ALL!$B$1:$U$1591,7,FALSE)),"",IF(ISERROR(VLOOKUP(TRIM(B984),ALL!$B$1:$U$1591,7,FALSE))," ",VLOOKUP(TRIM(B984),ALL!$B$1:$U$1591,7,FALSE)))</f>
        <v/>
      </c>
      <c r="K984" s="52">
        <f>IF(ISBLANK(VLOOKUP(TRIM(B984),ALL!$B$1:$U$1591,8,FALSE)),"",IF(ISERROR(VLOOKUP(TRIM(B984),ALL!$B$1:$U$1591,8,FALSE))," ",VLOOKUP(TRIM(B984),ALL!$B$1:$U$1591,8,FALSE)))</f>
        <v>0</v>
      </c>
      <c r="L984" s="52">
        <f>IF(ISBLANK(VLOOKUP(TRIM(B984),ALL!$B$1:$U$1591,9,FALSE)),"",IF(ISERROR(VLOOKUP(TRIM(B984),ALL!$B$1:$U$1591,9,FALSE))," ",VLOOKUP(TRIM(B984),ALL!$B$1:$U$1591,9,FALSE)))</f>
        <v>0</v>
      </c>
      <c r="M984" s="52">
        <f>IF(ISBLANK(VLOOKUP(TRIM(B984),ALL!$B$1:$U$1591,10,FALSE)),"",IF(ISERROR(VLOOKUP(TRIM(B984),ALL!$B$1:$U$1591,10,FALSE))," ",VLOOKUP(TRIM(B984),ALL!$B$1:$U$1591,10,FALSE)))</f>
        <v>0</v>
      </c>
      <c r="N984"/>
      <c r="O984"/>
      <c r="P984"/>
      <c r="Q984"/>
      <c r="R984"/>
      <c r="S984"/>
      <c r="AA984"/>
      <c r="AB984"/>
    </row>
    <row r="985" spans="1:46" ht="15">
      <c r="A985" s="52" t="str">
        <f>IF(ISERROR(VLOOKUP(TRIM(B985),ALL!$B$1:$T$1591,3,FALSE)),"(unc)",VLOOKUP(TRIM(B985),ALL!$B$1:$T$1591,3,FALSE))</f>
        <v>OT @</v>
      </c>
      <c r="B985" s="417" t="s">
        <v>1013</v>
      </c>
      <c r="C985" s="11" t="s">
        <v>4349</v>
      </c>
      <c r="D985" s="85">
        <f>VLOOKUP(TRIM(B985),BirthdateDraft!$B$1:$O$5859,2,FALSE)</f>
        <v>32658</v>
      </c>
      <c r="E985" s="86" t="str">
        <f>VLOOKUP(TRIM(B985),BirthdateDraft!$B$1:$O$9859,3,FALSE)</f>
        <v>11/2</v>
      </c>
      <c r="F985" s="52" t="str">
        <f>IF(ISERROR(VLOOKUP(TRIM(B985),ALL!$B$1:$T$1591,2,FALSE)),"",IF(ISERROR(VLOOKUP(TRIM(B985),ALL!$B$1:$T$1591,2,FALSE))," ",VLOOKUP(TRIM(B985),ALL!$B$1:$T$1591,2,FALSE)))</f>
        <v>CAN</v>
      </c>
      <c r="G985" s="52" t="str">
        <f>IF(ISBLANK(VLOOKUP(TRIM(B985),ALL!$B$1:$U$1591,4,FALSE)),"",IF(ISERROR(VLOOKUP(TRIM(B985),ALL!$B$1:$U$1591,4,FALSE))," ",VLOOKUP(TRIM(B985),ALL!$B$1:$U$1591,4,FALSE)))</f>
        <v/>
      </c>
      <c r="H985" s="52" t="str">
        <f>IF(ISBLANK(VLOOKUP(TRIM(B985),ALL!$B$1:$U$1591,5,FALSE)),"",IF(ISERROR(VLOOKUP(TRIM(B985),ALL!$B$1:$U$1591,5,FALSE))," ",VLOOKUP(TRIM(B985),ALL!$B$1:$U$1591,5,FALSE)))</f>
        <v/>
      </c>
      <c r="I985" s="52" t="str">
        <f>IF(ISBLANK(VLOOKUP(TRIM(B985),ALL!$B$1:$U$1591,6,FALSE)),"",IF(ISERROR(VLOOKUP(TRIM(B985),ALL!$B$1:$U$1591,6,FALSE))," ", VLOOKUP(TRIM(B985),ALL!$B$1:$U$1591,6,FALSE)))</f>
        <v/>
      </c>
      <c r="J985" s="52" t="str">
        <f>IF(ISBLANK(VLOOKUP(TRIM(B985),ALL!$B$1:$U$1591,7,FALSE)),"",IF(ISERROR(VLOOKUP(TRIM(B985),ALL!$B$1:$U$1591,7,FALSE))," ",VLOOKUP(TRIM(B985),ALL!$B$1:$U$1591,7,FALSE)))</f>
        <v/>
      </c>
      <c r="K985" s="52">
        <f>IF(ISBLANK(VLOOKUP(TRIM(B985),ALL!$B$1:$U$1591,8,FALSE)),"",IF(ISERROR(VLOOKUP(TRIM(B985),ALL!$B$1:$U$1591,8,FALSE))," ",VLOOKUP(TRIM(B985),ALL!$B$1:$U$1591,8,FALSE)))</f>
        <v>0</v>
      </c>
      <c r="L985" s="52" t="str">
        <f>IF(ISBLANK(VLOOKUP(TRIM(B985),ALL!$B$1:$U$1591,9,FALSE)),"",IF(ISERROR(VLOOKUP(TRIM(B985),ALL!$B$1:$U$1591,9,FALSE))," ",VLOOKUP(TRIM(B985),ALL!$B$1:$U$1591,9,FALSE)))</f>
        <v/>
      </c>
      <c r="M985" s="52">
        <f>IF(ISBLANK(VLOOKUP(TRIM(B985),ALL!$B$1:$U$1591,10,FALSE)),"",IF(ISERROR(VLOOKUP(TRIM(B985),ALL!$B$1:$U$1591,10,FALSE))," ",VLOOKUP(TRIM(B985),ALL!$B$1:$U$1591,10,FALSE)))</f>
        <v>2</v>
      </c>
      <c r="N985"/>
      <c r="O985"/>
      <c r="P985"/>
      <c r="Q985"/>
      <c r="R985"/>
      <c r="S985"/>
      <c r="AA985"/>
      <c r="AB985"/>
    </row>
    <row r="986" spans="1:46" ht="15">
      <c r="A986" s="52" t="str">
        <f>IF(ISERROR(VLOOKUP(TRIM(B986),ALL!$B$1:$T$1591,3,FALSE)),"(unc)",VLOOKUP(TRIM(B986),ALL!$B$1:$T$1591,3,FALSE))</f>
        <v>G @</v>
      </c>
      <c r="B986" s="417" t="s">
        <v>7686</v>
      </c>
      <c r="C986" s="11" t="s">
        <v>4349</v>
      </c>
      <c r="D986" s="85">
        <f>VLOOKUP(TRIM(B986),BirthdateDraft!$B$1:$O$5859,2,FALSE)</f>
        <v>35194</v>
      </c>
      <c r="E986" s="86" t="str">
        <f>VLOOKUP(TRIM(B986),BirthdateDraft!$B$1:$O$9859,3,FALSE)</f>
        <v>19/4</v>
      </c>
      <c r="F986" s="52" t="str">
        <f>IF(ISERROR(VLOOKUP(TRIM(B986),ALL!$B$1:$T$1591,2,FALSE)),"",IF(ISERROR(VLOOKUP(TRIM(B986),ALL!$B$1:$T$1591,2,FALSE))," ",VLOOKUP(TRIM(B986),ALL!$B$1:$T$1591,2,FALSE)))</f>
        <v>WAN</v>
      </c>
      <c r="G986" s="52" t="str">
        <f>IF(ISBLANK(VLOOKUP(TRIM(B986),ALL!$B$1:$U$1591,4,FALSE)),"",IF(ISERROR(VLOOKUP(TRIM(B986),ALL!$B$1:$U$1591,4,FALSE))," ",VLOOKUP(TRIM(B986),ALL!$B$1:$U$1591,4,FALSE)))</f>
        <v/>
      </c>
      <c r="H986" s="52" t="str">
        <f>IF(ISBLANK(VLOOKUP(TRIM(B986),ALL!$B$1:$U$1591,5,FALSE)),"",IF(ISERROR(VLOOKUP(TRIM(B986),ALL!$B$1:$U$1591,5,FALSE))," ",VLOOKUP(TRIM(B986),ALL!$B$1:$U$1591,5,FALSE)))</f>
        <v/>
      </c>
      <c r="I986" s="52" t="str">
        <f>IF(ISBLANK(VLOOKUP(TRIM(B986),ALL!$B$1:$U$1591,6,FALSE)),"",IF(ISERROR(VLOOKUP(TRIM(B986),ALL!$B$1:$U$1591,6,FALSE))," ", VLOOKUP(TRIM(B986),ALL!$B$1:$U$1591,6,FALSE)))</f>
        <v/>
      </c>
      <c r="J986" s="52" t="str">
        <f>IF(ISBLANK(VLOOKUP(TRIM(B986),ALL!$B$1:$U$1591,7,FALSE)),"",IF(ISERROR(VLOOKUP(TRIM(B986),ALL!$B$1:$U$1591,7,FALSE))," ",VLOOKUP(TRIM(B986),ALL!$B$1:$U$1591,7,FALSE)))</f>
        <v/>
      </c>
      <c r="K986" s="52">
        <f>IF(ISBLANK(VLOOKUP(TRIM(B986),ALL!$B$1:$U$1591,8,FALSE)),"",IF(ISERROR(VLOOKUP(TRIM(B986),ALL!$B$1:$U$1591,8,FALSE))," ",VLOOKUP(TRIM(B986),ALL!$B$1:$U$1591,8,FALSE)))</f>
        <v>0</v>
      </c>
      <c r="L986" s="52" t="str">
        <f>IF(ISBLANK(VLOOKUP(TRIM(B986),ALL!$B$1:$U$1591,9,FALSE)),"",IF(ISERROR(VLOOKUP(TRIM(B986),ALL!$B$1:$U$1591,9,FALSE))," ",VLOOKUP(TRIM(B986),ALL!$B$1:$U$1591,9,FALSE)))</f>
        <v/>
      </c>
      <c r="M986" s="52">
        <f>IF(ISBLANK(VLOOKUP(TRIM(B986),ALL!$B$1:$U$1591,10,FALSE)),"",IF(ISERROR(VLOOKUP(TRIM(B986),ALL!$B$1:$U$1591,10,FALSE))," ",VLOOKUP(TRIM(B986),ALL!$B$1:$U$1591,10,FALSE)))</f>
        <v>0</v>
      </c>
      <c r="N986"/>
      <c r="O986"/>
      <c r="P986"/>
      <c r="Q986"/>
      <c r="R986"/>
      <c r="S986"/>
      <c r="AA986"/>
      <c r="AB986"/>
    </row>
    <row r="987" spans="1:46" ht="15">
      <c r="A987" s="52"/>
      <c r="B987" s="418"/>
      <c r="C987" s="11"/>
      <c r="D987" s="85"/>
      <c r="E987" s="86"/>
      <c r="F987" s="52"/>
      <c r="G987" s="52"/>
      <c r="H987" s="52"/>
      <c r="I987" s="52"/>
      <c r="J987" s="52"/>
      <c r="K987" s="52"/>
      <c r="L987" s="52"/>
      <c r="M987" s="52"/>
      <c r="N987"/>
      <c r="O987"/>
      <c r="P987"/>
      <c r="Q987"/>
      <c r="R987"/>
      <c r="S987"/>
      <c r="AA987"/>
      <c r="AB987"/>
    </row>
    <row r="988" spans="1:46">
      <c r="A988" s="52" t="str">
        <f>IF(ISERROR(VLOOKUP(TRIM(B988),ALL!$B$1:$T$1591,3,FALSE)),"(unc)",VLOOKUP(TRIM(B988),ALL!$B$1:$T$1591,3,FALSE))</f>
        <v>RE $</v>
      </c>
      <c r="B988" s="215" t="s">
        <v>6721</v>
      </c>
      <c r="C988" s="11" t="s">
        <v>4349</v>
      </c>
      <c r="D988" s="85">
        <f>VLOOKUP(TRIM(B988),BirthdateDraft!$B$1:$O$5859,2,FALSE)</f>
        <v>34879</v>
      </c>
      <c r="E988" s="86" t="str">
        <f>VLOOKUP(TRIM(B988),BirthdateDraft!$B$1:$O$9859,3,FALSE)</f>
        <v>18/3</v>
      </c>
      <c r="F988" s="52" t="str">
        <f>IF(ISERROR(VLOOKUP(TRIM(B988),ALL!$B$1:$T$1591,2,FALSE)),"",IF(ISERROR(VLOOKUP(TRIM(B988),ALL!$B$1:$T$1591,2,FALSE))," ",VLOOKUP(TRIM(B988),ALL!$B$1:$T$1591,2,FALSE)))</f>
        <v>CNA</v>
      </c>
      <c r="G988" s="52" t="str">
        <f>IF(ISBLANK(VLOOKUP(TRIM(B988),ALL!$B$1:$U$1591,4,FALSE)),"",IF(ISERROR(VLOOKUP(TRIM(B988),ALL!$B$1:$U$1591,4,FALSE))," ",VLOOKUP(TRIM(B988),ALL!$B$1:$U$1591,4,FALSE)))</f>
        <v>5</v>
      </c>
      <c r="H988" s="52" t="str">
        <f>IF(ISBLANK(VLOOKUP(TRIM(B988),ALL!$B$1:$U$1591,5,FALSE)),"",IF(ISERROR(VLOOKUP(TRIM(B988),ALL!$B$1:$U$1591,5,FALSE))," ",VLOOKUP(TRIM(B988),ALL!$B$1:$U$1591,5,FALSE)))</f>
        <v/>
      </c>
      <c r="I988" s="52">
        <f>IF(ISBLANK(VLOOKUP(TRIM(B988),ALL!$B$1:$U$1591,6,FALSE)),"",IF(ISERROR(VLOOKUP(TRIM(B988),ALL!$B$1:$U$1591,6,FALSE))," ", VLOOKUP(TRIM(B988),ALL!$B$1:$U$1591,6,FALSE)))</f>
        <v>9</v>
      </c>
      <c r="J988" s="52" t="str">
        <f>IF(ISBLANK(VLOOKUP(TRIM(B988),ALL!$B$1:$U$1591,7,FALSE)),"",IF(ISERROR(VLOOKUP(TRIM(B988),ALL!$B$1:$U$1591,7,FALSE))," ",VLOOKUP(TRIM(B988),ALL!$B$1:$U$1591,7,FALSE)))</f>
        <v/>
      </c>
      <c r="K988" s="52"/>
      <c r="L988" s="52" t="str">
        <f>IF(ISBLANK(VLOOKUP(TRIM(B988),ALL!$B$1:$U$1591,9,FALSE)),"",IF(ISERROR(VLOOKUP(TRIM(B988),ALL!$B$1:$U$1591,9,FALSE))," ",VLOOKUP(TRIM(B988),ALL!$B$1:$U$1591,9,FALSE)))</f>
        <v/>
      </c>
      <c r="M988" s="52" t="str">
        <f>IF(ISBLANK(VLOOKUP(TRIM(B988),ALL!$B$1:$U$1591,10,FALSE)),"",IF(ISERROR(VLOOKUP(TRIM(B988),ALL!$B$1:$U$1591,10,FALSE))," ",VLOOKUP(TRIM(B988),ALL!$B$1:$U$1591,10,FALSE)))</f>
        <v/>
      </c>
      <c r="N988"/>
      <c r="O988"/>
      <c r="P988"/>
      <c r="Q988"/>
      <c r="R988"/>
      <c r="S988"/>
      <c r="AA988"/>
      <c r="AB988"/>
    </row>
    <row r="989" spans="1:46">
      <c r="A989" s="52" t="str">
        <f>IF(ISERROR(VLOOKUP(TRIM(B989),ALL!$B$1:$T$1591,3,FALSE)),"(unc)",VLOOKUP(TRIM(B989),ALL!$B$1:$T$1591,3,FALSE))</f>
        <v>NDT $</v>
      </c>
      <c r="B989" s="215" t="s">
        <v>5146</v>
      </c>
      <c r="C989" s="11" t="s">
        <v>4349</v>
      </c>
      <c r="D989" s="85">
        <f>VLOOKUP(TRIM(B989),BirthdateDraft!$B$1:$O$5859,2,FALSE)</f>
        <v>34340</v>
      </c>
      <c r="E989" s="86" t="str">
        <f>VLOOKUP(TRIM(B989),BirthdateDraft!$B$1:$O$9859,3,FALSE)</f>
        <v>15/2</v>
      </c>
      <c r="F989" s="52" t="str">
        <f>IF(ISERROR(VLOOKUP(TRIM(B989),ALL!$B$1:$T$1591,2,FALSE)),"",IF(ISERROR(VLOOKUP(TRIM(B989),ALL!$B$1:$T$1591,2,FALSE))," ",VLOOKUP(TRIM(B989),ALL!$B$1:$T$1591,2,FALSE)))</f>
        <v>CHN</v>
      </c>
      <c r="G989" s="52" t="str">
        <f>IF(ISBLANK(VLOOKUP(TRIM(B989),ALL!$B$1:$U$1591,4,FALSE)),"",IF(ISERROR(VLOOKUP(TRIM(B989),ALL!$B$1:$U$1591,4,FALSE))," ",VLOOKUP(TRIM(B989),ALL!$B$1:$U$1591,4,FALSE)))</f>
        <v>5</v>
      </c>
      <c r="H989" s="52" t="str">
        <f>IF(ISBLANK(VLOOKUP(TRIM(B989),ALL!$B$1:$U$1591,5,FALSE)),"",IF(ISERROR(VLOOKUP(TRIM(B989),ALL!$B$1:$U$1591,5,FALSE))," ",VLOOKUP(TRIM(B989),ALL!$B$1:$U$1591,5,FALSE)))</f>
        <v/>
      </c>
      <c r="I989" s="52">
        <f>IF(ISBLANK(VLOOKUP(TRIM(B989),ALL!$B$1:$U$1591,6,FALSE)),"",IF(ISERROR(VLOOKUP(TRIM(B989),ALL!$B$1:$U$1591,6,FALSE))," ", VLOOKUP(TRIM(B989),ALL!$B$1:$U$1591,6,FALSE)))</f>
        <v>1</v>
      </c>
      <c r="J989" s="52" t="str">
        <f>IF(ISBLANK(VLOOKUP(TRIM(B989),ALL!$B$1:$U$1591,7,FALSE)),"",IF(ISERROR(VLOOKUP(TRIM(B989),ALL!$B$1:$U$1591,7,FALSE))," ",VLOOKUP(TRIM(B989),ALL!$B$1:$U$1591,7,FALSE)))</f>
        <v/>
      </c>
      <c r="K989" s="52" t="str">
        <f>IF(ISBLANK(VLOOKUP(TRIM(B989),ALL!$B$1:$U$1591,8,FALSE)),"",IF(ISERROR(VLOOKUP(TRIM(B989),ALL!$B$1:$U$1591,8,FALSE))," ",VLOOKUP(TRIM(B989),ALL!$B$1:$U$1591,8,FALSE)))</f>
        <v/>
      </c>
      <c r="L989" s="52" t="str">
        <f>IF(ISBLANK(VLOOKUP(TRIM(B989),ALL!$B$1:$U$1591,9,FALSE)),"",IF(ISERROR(VLOOKUP(TRIM(B989),ALL!$B$1:$U$1591,9,FALSE))," ",VLOOKUP(TRIM(B989),ALL!$B$1:$U$1591,9,FALSE)))</f>
        <v/>
      </c>
      <c r="M989" s="52" t="str">
        <f>IF(ISBLANK(VLOOKUP(TRIM(B989),ALL!$B$1:$U$1591,10,FALSE)),"",IF(ISERROR(VLOOKUP(TRIM(B989),ALL!$B$1:$U$1591,10,FALSE))," ",VLOOKUP(TRIM(B989),ALL!$B$1:$U$1591,10,FALSE)))</f>
        <v/>
      </c>
      <c r="N989"/>
      <c r="O989"/>
      <c r="P989"/>
      <c r="Q989"/>
      <c r="R989"/>
      <c r="S989"/>
      <c r="AA989"/>
      <c r="AB989"/>
    </row>
    <row r="990" spans="1:46">
      <c r="A990" s="52" t="str">
        <f>IF(ISERROR(VLOOKUP(TRIM(B990),ALL!$B$1:$T$1591,3,FALSE)),"(unc)",VLOOKUP(TRIM(B990),ALL!$B$1:$T$1591,3,FALSE))</f>
        <v>DT $</v>
      </c>
      <c r="B990" s="215" t="s">
        <v>3840</v>
      </c>
      <c r="C990" s="11" t="s">
        <v>4349</v>
      </c>
      <c r="D990" s="85">
        <f>VLOOKUP(TRIM(B990),BirthdateDraft!$B$1:$O$5859,2,FALSE)</f>
        <v>31861</v>
      </c>
      <c r="E990" s="86" t="str">
        <f>VLOOKUP(TRIM(B990),BirthdateDraft!$B$1:$O$9859,3,FALSE)</f>
        <v>10/4</v>
      </c>
      <c r="F990" s="52" t="str">
        <f>IF(ISERROR(VLOOKUP(TRIM(B990),ALL!$B$1:$T$1591,2,FALSE)),"",IF(ISERROR(VLOOKUP(TRIM(B990),ALL!$B$1:$T$1591,2,FALSE))," ",VLOOKUP(TRIM(B990),ALL!$B$1:$T$1591,2,FALSE)))</f>
        <v>SEN</v>
      </c>
      <c r="G990" s="52" t="str">
        <f>IF(ISBLANK(VLOOKUP(TRIM(B990),ALL!$B$1:$U$1591,4,FALSE)),"",IF(ISERROR(VLOOKUP(TRIM(B990),ALL!$B$1:$U$1591,4,FALSE))," ",VLOOKUP(TRIM(B990),ALL!$B$1:$U$1591,4,FALSE)))</f>
        <v>4</v>
      </c>
      <c r="H990" s="52" t="str">
        <f>IF(ISBLANK(VLOOKUP(TRIM(B990),ALL!$B$1:$U$1591,5,FALSE)),"",IF(ISERROR(VLOOKUP(TRIM(B990),ALL!$B$1:$U$1591,5,FALSE))," ",VLOOKUP(TRIM(B990),ALL!$B$1:$U$1591,5,FALSE)))</f>
        <v/>
      </c>
      <c r="I990" s="52">
        <f>IF(ISBLANK(VLOOKUP(TRIM(B990),ALL!$B$1:$U$1591,6,FALSE)),"",IF(ISERROR(VLOOKUP(TRIM(B990),ALL!$B$1:$U$1591,6,FALSE))," ", VLOOKUP(TRIM(B990),ALL!$B$1:$U$1591,6,FALSE)))</f>
        <v>2</v>
      </c>
      <c r="J990" s="52" t="str">
        <f>IF(ISBLANK(VLOOKUP(TRIM(B990),ALL!$B$1:$U$1591,7,FALSE)),"",IF(ISERROR(VLOOKUP(TRIM(B990),ALL!$B$1:$U$1591,7,FALSE))," ",VLOOKUP(TRIM(B990),ALL!$B$1:$U$1591,7,FALSE)))</f>
        <v/>
      </c>
      <c r="K990" s="52" t="str">
        <f>IF(ISBLANK(VLOOKUP(TRIM(B990),ALL!$B$1:$U$1591,8,FALSE)),"",IF(ISERROR(VLOOKUP(TRIM(B990),ALL!$B$1:$U$1591,8,FALSE))," ",VLOOKUP(TRIM(B990),ALL!$B$1:$U$1591,8,FALSE)))</f>
        <v/>
      </c>
      <c r="L990" s="52" t="str">
        <f>IF(ISBLANK(VLOOKUP(TRIM(B990),ALL!$B$1:$U$1591,9,FALSE)),"",IF(ISERROR(VLOOKUP(TRIM(B990),ALL!$B$1:$U$1591,9,FALSE))," ",VLOOKUP(TRIM(B990),ALL!$B$1:$U$1591,9,FALSE)))</f>
        <v/>
      </c>
      <c r="M990" s="52" t="str">
        <f>IF(ISBLANK(VLOOKUP(TRIM(B990),ALL!$B$1:$U$1591,10,FALSE)),"",IF(ISERROR(VLOOKUP(TRIM(B990),ALL!$B$1:$U$1591,10,FALSE))," ",VLOOKUP(TRIM(B990),ALL!$B$1:$U$1591,10,FALSE)))</f>
        <v/>
      </c>
      <c r="N990"/>
      <c r="O990"/>
      <c r="P990"/>
      <c r="Q990"/>
      <c r="R990"/>
      <c r="S990"/>
      <c r="AA990"/>
      <c r="AB990"/>
    </row>
    <row r="991" spans="1:46">
      <c r="A991" s="52" t="str">
        <f>IF(ISERROR(VLOOKUP(TRIM(B991),ALL!$B$1:$T$1591,3,FALSE)),"(unc)",VLOOKUP(TRIM(B991),ALL!$B$1:$T$1591,3,FALSE))</f>
        <v>RE $ DT $</v>
      </c>
      <c r="B991" s="215" t="s">
        <v>1201</v>
      </c>
      <c r="C991" s="11" t="s">
        <v>4349</v>
      </c>
      <c r="D991" s="85">
        <f>VLOOKUP(TRIM(B991),BirthdateDraft!$B$1:$O$5859,2,FALSE)</f>
        <v>32592</v>
      </c>
      <c r="E991" s="86" t="str">
        <f>VLOOKUP(TRIM(B991),BirthdateDraft!$B$1:$O$9859,3,FALSE)</f>
        <v>11/3</v>
      </c>
      <c r="F991" s="52" t="str">
        <f>IF(ISERROR(VLOOKUP(TRIM(B991),ALL!$B$1:$T$1591,2,FALSE)),"",IF(ISERROR(VLOOKUP(TRIM(B991),ALL!$B$1:$T$1591,2,FALSE))," ",VLOOKUP(TRIM(B991),ALL!$B$1:$T$1591,2,FALSE)))</f>
        <v>ATN</v>
      </c>
      <c r="G991" s="52" t="str">
        <f>IF(ISBLANK(VLOOKUP(TRIM(B991),ALL!$B$1:$U$1591,4,FALSE)),"",IF(ISERROR(VLOOKUP(TRIM(B991),ALL!$B$1:$U$1591,4,FALSE))," ",VLOOKUP(TRIM(B991),ALL!$B$1:$U$1591,4,FALSE)))</f>
        <v>4</v>
      </c>
      <c r="H991" s="52" t="str">
        <f>IF(ISBLANK(VLOOKUP(TRIM(B991),ALL!$B$1:$U$1591,5,FALSE)),"",IF(ISERROR(VLOOKUP(TRIM(B991),ALL!$B$1:$U$1591,5,FALSE))," ",VLOOKUP(TRIM(B991),ALL!$B$1:$U$1591,5,FALSE)))</f>
        <v>4</v>
      </c>
      <c r="I991" s="52">
        <f>IF(ISBLANK(VLOOKUP(TRIM(B991),ALL!$B$1:$U$1591,6,FALSE)),"",IF(ISERROR(VLOOKUP(TRIM(B991),ALL!$B$1:$U$1591,6,FALSE))," ", VLOOKUP(TRIM(B991),ALL!$B$1:$U$1591,6,FALSE)))</f>
        <v>1</v>
      </c>
      <c r="J991" s="52" t="str">
        <f>IF(ISBLANK(VLOOKUP(TRIM(B991),ALL!$B$1:$U$1591,7,FALSE)),"",IF(ISERROR(VLOOKUP(TRIM(B991),ALL!$B$1:$U$1591,7,FALSE))," ",VLOOKUP(TRIM(B991),ALL!$B$1:$U$1591,7,FALSE)))</f>
        <v/>
      </c>
      <c r="K991" s="52" t="str">
        <f>IF(ISBLANK(VLOOKUP(TRIM(B991),ALL!$B$1:$U$1591,8,FALSE)),"",IF(ISERROR(VLOOKUP(TRIM(B991),ALL!$B$1:$U$1591,8,FALSE))," ",VLOOKUP(TRIM(B991),ALL!$B$1:$U$1591,8,FALSE)))</f>
        <v/>
      </c>
      <c r="L991" s="52" t="str">
        <f>IF(ISBLANK(VLOOKUP(TRIM(B991),ALL!$B$1:$U$1591,9,FALSE)),"",IF(ISERROR(VLOOKUP(TRIM(B991),ALL!$B$1:$U$1591,9,FALSE))," ",VLOOKUP(TRIM(B991),ALL!$B$1:$U$1591,9,FALSE)))</f>
        <v/>
      </c>
      <c r="M991" s="52" t="str">
        <f>IF(ISBLANK(VLOOKUP(TRIM(B991),ALL!$B$1:$U$1591,10,FALSE)),"",IF(ISERROR(VLOOKUP(TRIM(B991),ALL!$B$1:$U$1591,10,FALSE))," ",VLOOKUP(TRIM(B991),ALL!$B$1:$U$1591,10,FALSE)))</f>
        <v/>
      </c>
      <c r="N991"/>
      <c r="O991"/>
      <c r="P991"/>
      <c r="Q991"/>
      <c r="R991"/>
      <c r="S991"/>
      <c r="AA991"/>
      <c r="AB991"/>
    </row>
    <row r="992" spans="1:46">
      <c r="A992" s="52" t="str">
        <f>IF(ISERROR(VLOOKUP(TRIM(B992),ALL!$B$1:$T$1591,3,FALSE)),"(unc)",VLOOKUP(TRIM(B992),ALL!$B$1:$T$1591,3,FALSE))</f>
        <v>End $</v>
      </c>
      <c r="B992" s="408" t="s">
        <v>7564</v>
      </c>
      <c r="C992" s="11" t="s">
        <v>4349</v>
      </c>
      <c r="D992" s="85">
        <f>VLOOKUP(TRIM(B992),BirthdateDraft!$B$1:$O$5859,2,FALSE)</f>
        <v>34808</v>
      </c>
      <c r="E992" s="86" t="str">
        <f>VLOOKUP(TRIM(B992),BirthdateDraft!$B$1:$O$9859,3,FALSE)</f>
        <v>19/3</v>
      </c>
      <c r="F992" s="52" t="str">
        <f>IF(ISERROR(VLOOKUP(TRIM(B992),ALL!$B$1:$T$1591,2,FALSE)),"",IF(ISERROR(VLOOKUP(TRIM(B992),ALL!$B$1:$T$1591,2,FALSE))," ",VLOOKUP(TRIM(B992),ALL!$B$1:$T$1591,2,FALSE)))</f>
        <v>NEA</v>
      </c>
      <c r="G992" s="52" t="str">
        <f>IF(ISBLANK(VLOOKUP(TRIM(B992),ALL!$B$1:$U$1591,4,FALSE)),"",IF(ISERROR(VLOOKUP(TRIM(B992),ALL!$B$1:$U$1591,4,FALSE))," ",VLOOKUP(TRIM(B992),ALL!$B$1:$U$1591,4,FALSE)))</f>
        <v>0</v>
      </c>
      <c r="H992" s="52"/>
      <c r="I992" s="52">
        <f>IF(ISBLANK(VLOOKUP(TRIM(B992),ALL!$B$1:$U$1591,6,FALSE)),"",IF(ISERROR(VLOOKUP(TRIM(B992),ALL!$B$1:$U$1591,6,FALSE))," ", VLOOKUP(TRIM(B992),ALL!$B$1:$U$1591,6,FALSE)))</f>
        <v>7</v>
      </c>
      <c r="J992" s="52"/>
      <c r="K992" s="52"/>
      <c r="L992" s="52"/>
      <c r="M992" s="52"/>
      <c r="N992"/>
      <c r="O992"/>
      <c r="P992"/>
      <c r="Q992"/>
      <c r="R992"/>
      <c r="S992"/>
      <c r="AA992"/>
      <c r="AB992"/>
    </row>
    <row r="993" spans="1:28" ht="15">
      <c r="A993" s="52" t="str">
        <f>IF(ISERROR(VLOOKUP(TRIM(B993),ALL!$B$1:$T$1591,3,FALSE)),"(unc)",VLOOKUP(TRIM(B993),ALL!$B$1:$T$1591,3,FALSE))</f>
        <v>End $</v>
      </c>
      <c r="B993" s="440" t="s">
        <v>7450</v>
      </c>
      <c r="C993" s="11" t="s">
        <v>4349</v>
      </c>
      <c r="D993" s="85">
        <f>VLOOKUP(TRIM(B993),BirthdateDraft!$B$1:$O$5859,2,FALSE)</f>
        <v>35662</v>
      </c>
      <c r="E993" s="86" t="str">
        <f>VLOOKUP(TRIM(B993),BirthdateDraft!$B$1:$O$9859,3,FALSE)</f>
        <v>19/3</v>
      </c>
      <c r="F993" s="52" t="str">
        <f>IF(ISERROR(VLOOKUP(TRIM(B993),ALL!$B$1:$T$1591,2,FALSE)),"",IF(ISERROR(VLOOKUP(TRIM(B993),ALL!$B$1:$T$1591,2,FALSE))," ",VLOOKUP(TRIM(B993),ALL!$B$1:$T$1591,2,FALSE)))</f>
        <v>ARN</v>
      </c>
      <c r="G993" s="52" t="str">
        <f>IF(ISBLANK(VLOOKUP(TRIM(B993),ALL!$B$1:$U$1591,4,FALSE)),"",IF(ISERROR(VLOOKUP(TRIM(B993),ALL!$B$1:$U$1591,4,FALSE))," ",VLOOKUP(TRIM(B993),ALL!$B$1:$U$1591,4,FALSE)))</f>
        <v>0</v>
      </c>
      <c r="H993" s="52" t="str">
        <f>IF(ISBLANK(VLOOKUP(TRIM(B993),ALL!$B$1:$U$1591,5,FALSE)),"",IF(ISERROR(VLOOKUP(TRIM(B993),ALL!$B$1:$U$1591,5,FALSE))," ",VLOOKUP(TRIM(B993),ALL!$B$1:$U$1591,5,FALSE)))</f>
        <v/>
      </c>
      <c r="I993" s="52">
        <f>IF(ISBLANK(VLOOKUP(TRIM(B993),ALL!$B$1:$U$1591,6,FALSE)),"",IF(ISERROR(VLOOKUP(TRIM(B993),ALL!$B$1:$U$1591,6,FALSE))," ", VLOOKUP(TRIM(B993),ALL!$B$1:$U$1591,6,FALSE)))</f>
        <v>0</v>
      </c>
      <c r="J993" s="52"/>
      <c r="K993" s="52"/>
      <c r="L993" s="52"/>
      <c r="M993" s="52"/>
      <c r="N993"/>
      <c r="O993"/>
      <c r="P993"/>
      <c r="Q993"/>
      <c r="R993"/>
      <c r="S993"/>
      <c r="AA993"/>
      <c r="AB993"/>
    </row>
    <row r="994" spans="1:28">
      <c r="A994" s="52" t="str">
        <f>IF(ISERROR(VLOOKUP(TRIM(B994),ALL!$B$1:$T$1591,3,FALSE)),"(unc)",VLOOKUP(TRIM(B994),ALL!$B$1:$T$1591,3,FALSE))</f>
        <v>DT $</v>
      </c>
      <c r="B994" s="408" t="s">
        <v>7524</v>
      </c>
      <c r="C994" s="11" t="s">
        <v>4349</v>
      </c>
      <c r="D994" s="85">
        <f>VLOOKUP(TRIM(B994),BirthdateDraft!$B$1:$O$5859,2,FALSE)</f>
        <v>35286</v>
      </c>
      <c r="E994" s="86" t="str">
        <f>VLOOKUP(TRIM(B994),BirthdateDraft!$B$1:$O$9859,3,FALSE)</f>
        <v>19/3</v>
      </c>
      <c r="F994" s="52" t="str">
        <f>IF(ISERROR(VLOOKUP(TRIM(B994),ALL!$B$1:$T$1591,2,FALSE)),"",IF(ISERROR(VLOOKUP(TRIM(B994),ALL!$B$1:$T$1591,2,FALSE))," ",VLOOKUP(TRIM(B994),ALL!$B$1:$T$1591,2,FALSE)))</f>
        <v>KCA</v>
      </c>
      <c r="G994" s="52" t="str">
        <f>IF(ISBLANK(VLOOKUP(TRIM(B994),ALL!$B$1:$U$1591,4,FALSE)),"",IF(ISERROR(VLOOKUP(TRIM(B994),ALL!$B$1:$U$1591,4,FALSE))," ",VLOOKUP(TRIM(B994),ALL!$B$1:$U$1591,4,FALSE)))</f>
        <v>0</v>
      </c>
      <c r="H994" s="52" t="str">
        <f>IF(ISBLANK(VLOOKUP(TRIM(B994),ALL!$B$1:$U$1591,5,FALSE)),"",IF(ISERROR(VLOOKUP(TRIM(B994),ALL!$B$1:$U$1591,5,FALSE))," ",VLOOKUP(TRIM(B994),ALL!$B$1:$U$1591,5,FALSE)))</f>
        <v/>
      </c>
      <c r="I994" s="52">
        <f>IF(ISBLANK(VLOOKUP(TRIM(B994),ALL!$B$1:$U$1591,6,FALSE)),"",IF(ISERROR(VLOOKUP(TRIM(B994),ALL!$B$1:$U$1591,6,FALSE))," ", VLOOKUP(TRIM(B994),ALL!$B$1:$U$1591,6,FALSE)))</f>
        <v>2</v>
      </c>
      <c r="J994" s="52"/>
      <c r="K994" s="52"/>
      <c r="L994" s="52"/>
      <c r="M994" s="52"/>
      <c r="N994"/>
      <c r="O994"/>
      <c r="P994"/>
      <c r="Q994"/>
      <c r="R994"/>
      <c r="S994"/>
      <c r="AA994"/>
      <c r="AB994"/>
    </row>
    <row r="995" spans="1:28">
      <c r="A995" s="52" t="str">
        <f>IF(ISERROR(VLOOKUP(TRIM(B995),ALL!$B$1:$T$1591,3,FALSE)),"(unc)",VLOOKUP(TRIM(B995),ALL!$B$1:$T$1591,3,FALSE))</f>
        <v>End $</v>
      </c>
      <c r="B995" s="408" t="s">
        <v>7523</v>
      </c>
      <c r="C995" s="11" t="s">
        <v>4349</v>
      </c>
      <c r="D995" s="85">
        <f>VLOOKUP(TRIM(B995),BirthdateDraft!$B$1:$O$5859,2,FALSE)</f>
        <v>35063</v>
      </c>
      <c r="E995" s="86" t="str">
        <f>VLOOKUP(TRIM(B995),BirthdateDraft!$B$1:$O$9859,3,FALSE)</f>
        <v>18/FA</v>
      </c>
      <c r="F995" s="52" t="str">
        <f>IF(ISERROR(VLOOKUP(TRIM(B995),ALL!$B$1:$T$1591,2,FALSE)),"",IF(ISERROR(VLOOKUP(TRIM(B995),ALL!$B$1:$T$1591,2,FALSE))," ",VLOOKUP(TRIM(B995),ALL!$B$1:$T$1591,2,FALSE)))</f>
        <v>KCA</v>
      </c>
      <c r="G995" s="52" t="str">
        <f>IF(ISBLANK(VLOOKUP(TRIM(B995),ALL!$B$1:$U$1591,4,FALSE)),"",IF(ISERROR(VLOOKUP(TRIM(B995),ALL!$B$1:$U$1591,4,FALSE))," ",VLOOKUP(TRIM(B995),ALL!$B$1:$U$1591,4,FALSE)))</f>
        <v>0</v>
      </c>
      <c r="H995" s="52" t="str">
        <f>IF(ISBLANK(VLOOKUP(TRIM(B995),ALL!$B$1:$U$1591,5,FALSE)),"",IF(ISERROR(VLOOKUP(TRIM(B995),ALL!$B$1:$U$1591,5,FALSE))," ",VLOOKUP(TRIM(B995),ALL!$B$1:$U$1591,5,FALSE)))</f>
        <v/>
      </c>
      <c r="I995" s="52">
        <f>IF(ISBLANK(VLOOKUP(TRIM(B995),ALL!$B$1:$U$1591,6,FALSE)),"",IF(ISERROR(VLOOKUP(TRIM(B995),ALL!$B$1:$U$1591,6,FALSE))," ", VLOOKUP(TRIM(B995),ALL!$B$1:$U$1591,6,FALSE)))</f>
        <v>0</v>
      </c>
      <c r="J995" s="52"/>
      <c r="K995" s="52"/>
      <c r="L995" s="52"/>
      <c r="M995" s="52"/>
      <c r="N995"/>
      <c r="O995"/>
      <c r="P995"/>
      <c r="Q995"/>
      <c r="R995"/>
      <c r="S995"/>
      <c r="AA995"/>
      <c r="AB995"/>
    </row>
    <row r="996" spans="1:28">
      <c r="A996" s="52"/>
      <c r="B996" s="395"/>
      <c r="C996" s="11"/>
      <c r="D996" s="85"/>
      <c r="E996" s="86"/>
      <c r="F996" s="52"/>
      <c r="G996" s="52"/>
      <c r="H996" s="52"/>
      <c r="I996" s="52"/>
      <c r="J996" s="52"/>
      <c r="K996" s="52"/>
      <c r="L996" s="52"/>
      <c r="M996" s="52"/>
      <c r="N996"/>
      <c r="O996"/>
      <c r="P996"/>
      <c r="Q996"/>
      <c r="R996"/>
      <c r="S996"/>
      <c r="AA996"/>
      <c r="AB996"/>
    </row>
    <row r="997" spans="1:28">
      <c r="A997" s="52" t="str">
        <f>IF(ISERROR(VLOOKUP(TRIM(B997),ALL!$B$1:$T$1591,3,FALSE)),"(unc)",VLOOKUP(TRIM(B997),ALL!$B$1:$T$1591,3,FALSE))</f>
        <v>MLB</v>
      </c>
      <c r="B997" s="215" t="s">
        <v>6783</v>
      </c>
      <c r="C997" s="11" t="s">
        <v>4349</v>
      </c>
      <c r="D997" s="85">
        <f>VLOOKUP(TRIM(B997),BirthdateDraft!$B$1:$O$5859,2,FALSE)</f>
        <v>35424</v>
      </c>
      <c r="E997" s="86" t="str">
        <f>VLOOKUP(TRIM(B997),BirthdateDraft!$B$1:$O$9859,3,FALSE)</f>
        <v>18/3</v>
      </c>
      <c r="F997" s="52" t="str">
        <f>IF(ISERROR(VLOOKUP(TRIM(B997),ALL!$B$1:$T$1591,2,FALSE)),"",IF(ISERROR(VLOOKUP(TRIM(B997),ALL!$B$1:$T$1591,2,FALSE))," ",VLOOKUP(TRIM(B997),ALL!$B$1:$T$1591,2,FALSE)))</f>
        <v>MIA</v>
      </c>
      <c r="G997" s="52" t="str">
        <f>IF(ISBLANK(VLOOKUP(TRIM(B997),ALL!$B$1:$U$1591,4,FALSE)),"",IF(ISERROR(VLOOKUP(TRIM(B997),ALL!$B$1:$U$1591,4,FALSE))," ",VLOOKUP(TRIM(B997),ALL!$B$1:$U$1591,4,FALSE)))</f>
        <v>4-0</v>
      </c>
      <c r="H997" s="52" t="str">
        <f>IF(ISBLANK(VLOOKUP(TRIM(B997),ALL!$B$1:$U$1591,5,FALSE)),"",IF(ISERROR(VLOOKUP(TRIM(B997),ALL!$B$1:$U$1591,5,FALSE))," ",VLOOKUP(TRIM(B997),ALL!$B$1:$U$1591,5,FALSE)))</f>
        <v/>
      </c>
      <c r="I997" s="52">
        <f>IF(ISBLANK(VLOOKUP(TRIM(B997),ALL!$B$1:$U$1591,6,FALSE)),"",IF(ISERROR(VLOOKUP(TRIM(B997),ALL!$B$1:$U$1591,6,FALSE))," ", VLOOKUP(TRIM(B997),ALL!$B$1:$U$1591,6,FALSE)))</f>
        <v>4</v>
      </c>
      <c r="J997" s="52" t="str">
        <f>IF(ISBLANK(VLOOKUP(TRIM(B997),ALL!$B$1:$U$1591,7,FALSE)),"",IF(ISERROR(VLOOKUP(TRIM(B997),ALL!$B$1:$U$1591,7,FALSE))," ",VLOOKUP(TRIM(B997),ALL!$B$1:$U$1591,7,FALSE)))</f>
        <v/>
      </c>
      <c r="K997" s="52" t="str">
        <f>IF(ISBLANK(VLOOKUP(TRIM(B997),ALL!$B$1:$U$1591,8,FALSE)),"",IF(ISERROR(VLOOKUP(TRIM(B997),ALL!$B$1:$U$1591,8,FALSE))," ",VLOOKUP(TRIM(B997),ALL!$B$1:$U$1591,8,FALSE)))</f>
        <v/>
      </c>
      <c r="L997" s="52" t="str">
        <f>IF(ISBLANK(VLOOKUP(TRIM(B997),ALL!$B$1:$U$1591,9,FALSE)),"",IF(ISERROR(VLOOKUP(TRIM(B997),ALL!$B$1:$U$1591,9,FALSE))," ",VLOOKUP(TRIM(B997),ALL!$B$1:$U$1591,9,FALSE)))</f>
        <v/>
      </c>
      <c r="M997" s="52" t="str">
        <f>IF(ISBLANK(VLOOKUP(TRIM(B997),ALL!$B$1:$U$1591,10,FALSE)),"",IF(ISERROR(VLOOKUP(TRIM(B997),ALL!$B$1:$U$1591,10,FALSE))," ",VLOOKUP(TRIM(B997),ALL!$B$1:$U$1591,10,FALSE)))</f>
        <v/>
      </c>
      <c r="N997"/>
      <c r="O997"/>
      <c r="P997"/>
      <c r="Q997"/>
      <c r="R997"/>
      <c r="S997"/>
      <c r="AA997"/>
      <c r="AB997"/>
    </row>
    <row r="998" spans="1:28">
      <c r="A998" s="52" t="str">
        <f>IF(ISERROR(VLOOKUP(TRIM(B998),ALL!$B$1:$T$1591,3,FALSE)),"(unc)",VLOOKUP(TRIM(B998),ALL!$B$1:$T$1591,3,FALSE))</f>
        <v>MLB</v>
      </c>
      <c r="B998" s="215" t="s">
        <v>5609</v>
      </c>
      <c r="C998" s="11" t="s">
        <v>4349</v>
      </c>
      <c r="D998" s="85">
        <f>VLOOKUP(TRIM(B998),BirthdateDraft!$B$1:$O$5859,2,FALSE)</f>
        <v>34945</v>
      </c>
      <c r="E998" s="86" t="str">
        <f>VLOOKUP(TRIM(B998),BirthdateDraft!$B$1:$O$9859,3,FALSE)</f>
        <v>16/2</v>
      </c>
      <c r="F998" s="52" t="str">
        <f>IF(ISERROR(VLOOKUP(TRIM(B998),ALL!$B$1:$T$1591,2,FALSE)),"",IF(ISERROR(VLOOKUP(TRIM(B998),ALL!$B$1:$T$1591,2,FALSE))," ",VLOOKUP(TRIM(B998),ALL!$B$1:$T$1591,2,FALSE)))</f>
        <v>JXA</v>
      </c>
      <c r="G998" s="52" t="str">
        <f>IF(ISBLANK(VLOOKUP(TRIM(B998),ALL!$B$1:$U$1591,4,FALSE)),"",IF(ISERROR(VLOOKUP(TRIM(B998),ALL!$B$1:$U$1591,4,FALSE))," ",VLOOKUP(TRIM(B998),ALL!$B$1:$U$1591,4,FALSE)))</f>
        <v>4-0</v>
      </c>
      <c r="H998" s="52" t="str">
        <f>IF(ISBLANK(VLOOKUP(TRIM(B998),ALL!$B$1:$U$1591,5,FALSE)),"",IF(ISERROR(VLOOKUP(TRIM(B998),ALL!$B$1:$U$1591,5,FALSE))," ",VLOOKUP(TRIM(B998),ALL!$B$1:$U$1591,5,FALSE)))</f>
        <v/>
      </c>
      <c r="I998" s="52">
        <f>IF(ISBLANK(VLOOKUP(TRIM(B998),ALL!$B$1:$U$1591,6,FALSE)),"",IF(ISERROR(VLOOKUP(TRIM(B998),ALL!$B$1:$U$1591,6,FALSE))," ", VLOOKUP(TRIM(B998),ALL!$B$1:$U$1591,6,FALSE)))</f>
        <v>3</v>
      </c>
      <c r="J998" s="52" t="str">
        <f>IF(ISBLANK(VLOOKUP(TRIM(B998),ALL!$B$1:$U$1591,7,FALSE)),"",IF(ISERROR(VLOOKUP(TRIM(B998),ALL!$B$1:$U$1591,7,FALSE))," ",VLOOKUP(TRIM(B998),ALL!$B$1:$U$1591,7,FALSE)))</f>
        <v/>
      </c>
      <c r="K998" s="52" t="str">
        <f>IF(ISBLANK(VLOOKUP(TRIM(B998),ALL!$B$1:$U$1591,8,FALSE)),"",IF(ISERROR(VLOOKUP(TRIM(B998),ALL!$B$1:$U$1591,8,FALSE))," ",VLOOKUP(TRIM(B998),ALL!$B$1:$U$1591,8,FALSE)))</f>
        <v/>
      </c>
      <c r="L998" s="52" t="str">
        <f>IF(ISBLANK(VLOOKUP(TRIM(B998),ALL!$B$1:$U$1591,9,FALSE)),"",IF(ISERROR(VLOOKUP(TRIM(B998),ALL!$B$1:$U$1591,9,FALSE))," ",VLOOKUP(TRIM(B998),ALL!$B$1:$U$1591,9,FALSE)))</f>
        <v/>
      </c>
      <c r="M998" s="52" t="str">
        <f>IF(ISBLANK(VLOOKUP(TRIM(B998),ALL!$B$1:$U$1591,10,FALSE)),"",IF(ISERROR(VLOOKUP(TRIM(B998),ALL!$B$1:$U$1591,10,FALSE))," ",VLOOKUP(TRIM(B998),ALL!$B$1:$U$1591,10,FALSE)))</f>
        <v/>
      </c>
      <c r="N998"/>
      <c r="O998"/>
      <c r="P998"/>
      <c r="Q998"/>
      <c r="R998"/>
      <c r="S998"/>
      <c r="AA998"/>
      <c r="AB998"/>
    </row>
    <row r="999" spans="1:28">
      <c r="A999" s="52" t="str">
        <f>IF(ISERROR(VLOOKUP(TRIM(B999),ALL!$B$1:$T$1591,3,FALSE)),"(unc)",VLOOKUP(TRIM(B999),ALL!$B$1:$T$1591,3,FALSE))</f>
        <v>RILB</v>
      </c>
      <c r="B999" s="215" t="s">
        <v>6244</v>
      </c>
      <c r="C999" s="11" t="s">
        <v>4349</v>
      </c>
      <c r="D999" s="85">
        <f>VLOOKUP(TRIM(B999),BirthdateDraft!$B$1:$O$5859,2,FALSE)</f>
        <v>34680</v>
      </c>
      <c r="E999" s="86" t="str">
        <f>VLOOKUP(TRIM(B999),BirthdateDraft!$B$1:$O$9859,3,FALSE)</f>
        <v>17/2</v>
      </c>
      <c r="F999" s="52" t="str">
        <f>IF(ISERROR(VLOOKUP(TRIM(B999),ALL!$B$1:$T$1591,2,FALSE)),"",IF(ISERROR(VLOOKUP(TRIM(B999),ALL!$B$1:$T$1591,2,FALSE))," ",VLOOKUP(TRIM(B999),ALL!$B$1:$T$1591,2,FALSE)))</f>
        <v>HOA</v>
      </c>
      <c r="G999" s="52" t="str">
        <f>IF(ISBLANK(VLOOKUP(TRIM(B999),ALL!$B$1:$U$1591,4,FALSE)),"",IF(ISERROR(VLOOKUP(TRIM(B999),ALL!$B$1:$U$1591,4,FALSE))," ",VLOOKUP(TRIM(B999),ALL!$B$1:$U$1591,4,FALSE)))</f>
        <v>0-6</v>
      </c>
      <c r="H999" s="52" t="str">
        <f>IF(ISBLANK(VLOOKUP(TRIM(B999),ALL!$B$1:$U$1591,5,FALSE)),"",IF(ISERROR(VLOOKUP(TRIM(B999),ALL!$B$1:$U$1591,5,FALSE))," ",VLOOKUP(TRIM(B999),ALL!$B$1:$U$1591,5,FALSE)))</f>
        <v/>
      </c>
      <c r="I999" s="52">
        <f>IF(ISBLANK(VLOOKUP(TRIM(B999),ALL!$B$1:$U$1591,6,FALSE)),"",IF(ISERROR(VLOOKUP(TRIM(B999),ALL!$B$1:$U$1591,6,FALSE))," ", VLOOKUP(TRIM(B999),ALL!$B$1:$U$1591,6,FALSE)))</f>
        <v>4</v>
      </c>
      <c r="J999" s="52" t="str">
        <f>IF(ISBLANK(VLOOKUP(TRIM(B999),ALL!$B$1:$U$1591,7,FALSE)),"",IF(ISERROR(VLOOKUP(TRIM(B999),ALL!$B$1:$U$1591,7,FALSE))," ",VLOOKUP(TRIM(B999),ALL!$B$1:$U$1591,7,FALSE)))</f>
        <v/>
      </c>
      <c r="K999" s="52" t="str">
        <f>IF(ISBLANK(VLOOKUP(TRIM(B999),ALL!$B$1:$U$1591,8,FALSE)),"",IF(ISERROR(VLOOKUP(TRIM(B999),ALL!$B$1:$U$1591,8,FALSE))," ",VLOOKUP(TRIM(B999),ALL!$B$1:$U$1591,8,FALSE)))</f>
        <v/>
      </c>
      <c r="L999" s="52" t="str">
        <f>IF(ISBLANK(VLOOKUP(TRIM(B999),ALL!$B$1:$U$1591,9,FALSE)),"",IF(ISERROR(VLOOKUP(TRIM(B999),ALL!$B$1:$U$1591,9,FALSE))," ",VLOOKUP(TRIM(B999),ALL!$B$1:$U$1591,9,FALSE)))</f>
        <v/>
      </c>
      <c r="M999" s="52" t="str">
        <f>IF(ISBLANK(VLOOKUP(TRIM(B999),ALL!$B$1:$U$1591,10,FALSE)),"",IF(ISERROR(VLOOKUP(TRIM(B999),ALL!$B$1:$U$1591,10,FALSE))," ",VLOOKUP(TRIM(B999),ALL!$B$1:$U$1591,10,FALSE)))</f>
        <v/>
      </c>
      <c r="N999"/>
      <c r="O999"/>
      <c r="P999"/>
      <c r="Q999"/>
      <c r="R999"/>
      <c r="S999"/>
      <c r="AA999"/>
      <c r="AB999"/>
    </row>
    <row r="1000" spans="1:28">
      <c r="A1000" s="52" t="str">
        <f>IF(ISERROR(VLOOKUP(TRIM(B1000),ALL!$B$1:$T$1591,3,FALSE)),"(unc)",VLOOKUP(TRIM(B1000),ALL!$B$1:$T$1591,3,FALSE))</f>
        <v>LLB</v>
      </c>
      <c r="B1000" s="215" t="s">
        <v>6171</v>
      </c>
      <c r="C1000" s="11" t="s">
        <v>4349</v>
      </c>
      <c r="D1000" s="85">
        <f>VLOOKUP(TRIM(B1000),BirthdateDraft!$B$1:$O$5859,2,FALSE)</f>
        <v>35005</v>
      </c>
      <c r="E1000" s="86" t="str">
        <f>VLOOKUP(TRIM(B1000),BirthdateDraft!$B$1:$O$9859,3,FALSE)</f>
        <v>17/1 (26)</v>
      </c>
      <c r="F1000" s="52" t="str">
        <f>IF(ISERROR(VLOOKUP(TRIM(B1000),ALL!$B$1:$T$1591,2,FALSE)),"",IF(ISERROR(VLOOKUP(TRIM(B1000),ALL!$B$1:$T$1591,2,FALSE))," ",VLOOKUP(TRIM(B1000),ALL!$B$1:$T$1591,2,FALSE)))</f>
        <v>ATN</v>
      </c>
      <c r="G1000" s="52" t="str">
        <f>IF(ISBLANK(VLOOKUP(TRIM(B1000),ALL!$B$1:$U$1591,4,FALSE)),"",IF(ISERROR(VLOOKUP(TRIM(B1000),ALL!$B$1:$U$1591,4,FALSE))," ",VLOOKUP(TRIM(B1000),ALL!$B$1:$U$1591,4,FALSE)))</f>
        <v>0-4</v>
      </c>
      <c r="H1000" s="52" t="str">
        <f>IF(ISBLANK(VLOOKUP(TRIM(B1000),ALL!$B$1:$U$1591,5,FALSE)),"",IF(ISERROR(VLOOKUP(TRIM(B1000),ALL!$B$1:$U$1591,5,FALSE))," ",VLOOKUP(TRIM(B1000),ALL!$B$1:$U$1591,5,FALSE)))</f>
        <v/>
      </c>
      <c r="I1000" s="52">
        <f>IF(ISBLANK(VLOOKUP(TRIM(B1000),ALL!$B$1:$U$1591,6,FALSE)),"",IF(ISERROR(VLOOKUP(TRIM(B1000),ALL!$B$1:$U$1591,6,FALSE))," ", VLOOKUP(TRIM(B1000),ALL!$B$1:$U$1591,6,FALSE)))</f>
        <v>6</v>
      </c>
      <c r="J1000" s="52" t="str">
        <f>IF(ISBLANK(VLOOKUP(TRIM(B1000),ALL!$B$1:$U$1591,7,FALSE)),"",IF(ISERROR(VLOOKUP(TRIM(B1000),ALL!$B$1:$U$1591,7,FALSE))," ",VLOOKUP(TRIM(B1000),ALL!$B$1:$U$1591,7,FALSE)))</f>
        <v/>
      </c>
      <c r="K1000" s="52" t="str">
        <f>IF(ISBLANK(VLOOKUP(TRIM(B1000),ALL!$B$1:$U$1591,8,FALSE)),"",IF(ISERROR(VLOOKUP(TRIM(B1000),ALL!$B$1:$U$1591,8,FALSE))," ",VLOOKUP(TRIM(B1000),ALL!$B$1:$U$1591,8,FALSE)))</f>
        <v/>
      </c>
      <c r="L1000" s="52" t="str">
        <f>IF(ISBLANK(VLOOKUP(TRIM(B1000),ALL!$B$1:$U$1591,9,FALSE)),"",IF(ISERROR(VLOOKUP(TRIM(B1000),ALL!$B$1:$U$1591,9,FALSE))," ",VLOOKUP(TRIM(B1000),ALL!$B$1:$U$1591,9,FALSE)))</f>
        <v/>
      </c>
      <c r="M1000" s="52" t="str">
        <f>IF(ISBLANK(VLOOKUP(TRIM(B1000),ALL!$B$1:$U$1591,10,FALSE)),"",IF(ISERROR(VLOOKUP(TRIM(B1000),ALL!$B$1:$U$1591,10,FALSE))," ",VLOOKUP(TRIM(B1000),ALL!$B$1:$U$1591,10,FALSE)))</f>
        <v/>
      </c>
      <c r="N1000"/>
      <c r="O1000"/>
      <c r="P1000"/>
      <c r="Q1000"/>
      <c r="R1000"/>
      <c r="S1000"/>
      <c r="AA1000"/>
      <c r="AB1000"/>
    </row>
    <row r="1001" spans="1:28">
      <c r="A1001" s="52" t="str">
        <f>IF(ISERROR(VLOOKUP(TRIM(B1001),ALL!$B$1:$T$1591,3,FALSE)),"(unc)",VLOOKUP(TRIM(B1001),ALL!$B$1:$T$1591,3,FALSE))</f>
        <v>LB</v>
      </c>
      <c r="B1001" s="215" t="s">
        <v>6226</v>
      </c>
      <c r="C1001" s="11" t="s">
        <v>4349</v>
      </c>
      <c r="D1001" s="85">
        <f>VLOOKUP(TRIM(B1001),BirthdateDraft!$B$1:$O$5859,2,FALSE)</f>
        <v>34730</v>
      </c>
      <c r="E1001" s="86" t="str">
        <f>VLOOKUP(TRIM(B1001),BirthdateDraft!$B$1:$O$9859,3,FALSE)</f>
        <v>17/4</v>
      </c>
      <c r="F1001" s="52" t="str">
        <f>IF(ISERROR(VLOOKUP(TRIM(B1001),ALL!$B$1:$T$1591,2,FALSE)),"",IF(ISERROR(VLOOKUP(TRIM(B1001),ALL!$B$1:$T$1591,2,FALSE))," ",VLOOKUP(TRIM(B1001),ALL!$B$1:$T$1591,2,FALSE)))</f>
        <v>DEN</v>
      </c>
      <c r="G1001" s="52" t="str">
        <f>IF(ISBLANK(VLOOKUP(TRIM(B1001),ALL!$B$1:$U$1591,4,FALSE)),"",IF(ISERROR(VLOOKUP(TRIM(B1001),ALL!$B$1:$U$1591,4,FALSE))," ",VLOOKUP(TRIM(B1001),ALL!$B$1:$U$1591,4,FALSE)))</f>
        <v>0-4</v>
      </c>
      <c r="H1001" s="52" t="str">
        <f>IF(ISBLANK(VLOOKUP(TRIM(B1001),ALL!$B$1:$U$1591,5,FALSE)),"",IF(ISERROR(VLOOKUP(TRIM(B1001),ALL!$B$1:$U$1591,5,FALSE))," ",VLOOKUP(TRIM(B1001),ALL!$B$1:$U$1591,5,FALSE)))</f>
        <v/>
      </c>
      <c r="I1001" s="52">
        <f>IF(ISBLANK(VLOOKUP(TRIM(B1001),ALL!$B$1:$U$1591,6,FALSE)),"",IF(ISERROR(VLOOKUP(TRIM(B1001),ALL!$B$1:$U$1591,6,FALSE))," ", VLOOKUP(TRIM(B1001),ALL!$B$1:$U$1591,6,FALSE)))</f>
        <v>0</v>
      </c>
      <c r="J1001" s="52" t="str">
        <f>IF(ISBLANK(VLOOKUP(TRIM(B1001),ALL!$B$1:$U$1591,7,FALSE)),"",IF(ISERROR(VLOOKUP(TRIM(B1001),ALL!$B$1:$U$1591,7,FALSE))," ",VLOOKUP(TRIM(B1001),ALL!$B$1:$U$1591,7,FALSE)))</f>
        <v/>
      </c>
      <c r="K1001" s="52" t="str">
        <f>IF(ISBLANK(VLOOKUP(TRIM(B1001),ALL!$B$1:$U$1591,8,FALSE)),"",IF(ISERROR(VLOOKUP(TRIM(B1001),ALL!$B$1:$U$1591,8,FALSE))," ",VLOOKUP(TRIM(B1001),ALL!$B$1:$U$1591,8,FALSE)))</f>
        <v/>
      </c>
      <c r="L1001" s="52" t="str">
        <f>IF(ISBLANK(VLOOKUP(TRIM(B1001),ALL!$B$1:$U$1591,9,FALSE)),"",IF(ISERROR(VLOOKUP(TRIM(B1001),ALL!$B$1:$U$1591,9,FALSE))," ",VLOOKUP(TRIM(B1001),ALL!$B$1:$U$1591,9,FALSE)))</f>
        <v/>
      </c>
      <c r="M1001" s="52" t="str">
        <f>IF(ISBLANK(VLOOKUP(TRIM(B1001),ALL!$B$1:$U$1591,10,FALSE)),"",IF(ISERROR(VLOOKUP(TRIM(B1001),ALL!$B$1:$U$1591,10,FALSE))," ",VLOOKUP(TRIM(B1001),ALL!$B$1:$U$1591,10,FALSE)))</f>
        <v/>
      </c>
      <c r="N1001"/>
      <c r="O1001"/>
      <c r="P1001"/>
      <c r="Q1001"/>
      <c r="R1001"/>
      <c r="S1001"/>
      <c r="AA1001"/>
      <c r="AB1001"/>
    </row>
    <row r="1002" spans="1:28">
      <c r="A1002" s="52" t="str">
        <f>IF(ISERROR(VLOOKUP(TRIM(B1002),ALL!$B$1:$T$1591,3,FALSE)),"(unc)",VLOOKUP(TRIM(B1002),ALL!$B$1:$T$1591,3,FALSE))</f>
        <v>LB</v>
      </c>
      <c r="B1002" s="215" t="s">
        <v>6687</v>
      </c>
      <c r="C1002" s="11" t="s">
        <v>4349</v>
      </c>
      <c r="D1002" s="85">
        <f>VLOOKUP(TRIM(B1002),BirthdateDraft!$B$1:$O$5859,2,FALSE)</f>
        <v>34913</v>
      </c>
      <c r="E1002" s="86" t="str">
        <f>VLOOKUP(TRIM(B1002),BirthdateDraft!$B$1:$O$9859,3,FALSE)</f>
        <v>18/6</v>
      </c>
      <c r="F1002" s="52" t="str">
        <f>IF(ISERROR(VLOOKUP(TRIM(B1002),ALL!$B$1:$T$1591,2,FALSE)),"",IF(ISERROR(VLOOKUP(TRIM(B1002),ALL!$B$1:$T$1591,2,FALSE))," ",VLOOKUP(TRIM(B1002),ALL!$B$1:$T$1591,2,FALSE)))</f>
        <v>ATN</v>
      </c>
      <c r="G1002" s="52" t="str">
        <f>IF(ISBLANK(VLOOKUP(TRIM(B1002),ALL!$B$1:$U$1591,4,FALSE)),"",IF(ISERROR(VLOOKUP(TRIM(B1002),ALL!$B$1:$U$1591,4,FALSE))," ",VLOOKUP(TRIM(B1002),ALL!$B$1:$U$1591,4,FALSE)))</f>
        <v>0-4</v>
      </c>
      <c r="H1002" s="52" t="str">
        <f>IF(ISBLANK(VLOOKUP(TRIM(B1002),ALL!$B$1:$U$1591,5,FALSE)),"",IF(ISERROR(VLOOKUP(TRIM(B1002),ALL!$B$1:$U$1591,5,FALSE))," ",VLOOKUP(TRIM(B1002),ALL!$B$1:$U$1591,5,FALSE)))</f>
        <v/>
      </c>
      <c r="I1002" s="52">
        <f>IF(ISBLANK(VLOOKUP(TRIM(B1002),ALL!$B$1:$U$1591,6,FALSE)),"",IF(ISERROR(VLOOKUP(TRIM(B1002),ALL!$B$1:$U$1591,6,FALSE))," ", VLOOKUP(TRIM(B1002),ALL!$B$1:$U$1591,6,FALSE)))</f>
        <v>0</v>
      </c>
      <c r="J1002" s="52"/>
      <c r="K1002" s="52"/>
      <c r="L1002" s="52" t="str">
        <f>IF(ISBLANK(VLOOKUP(TRIM(B1002),ALL!$B$1:$U$1591,9,FALSE)),"",IF(ISERROR(VLOOKUP(TRIM(B1002),ALL!$B$1:$U$1591,9,FALSE))," ",VLOOKUP(TRIM(B1002),ALL!$B$1:$U$1591,9,FALSE)))</f>
        <v/>
      </c>
      <c r="M1002" s="52" t="str">
        <f>IF(ISBLANK(VLOOKUP(TRIM(B1002),ALL!$B$1:$U$1591,10,FALSE)),"",IF(ISERROR(VLOOKUP(TRIM(B1002),ALL!$B$1:$U$1591,10,FALSE))," ",VLOOKUP(TRIM(B1002),ALL!$B$1:$U$1591,10,FALSE)))</f>
        <v/>
      </c>
      <c r="N1002"/>
      <c r="O1002"/>
      <c r="P1002"/>
      <c r="Q1002"/>
      <c r="R1002"/>
      <c r="S1002"/>
      <c r="AA1002"/>
      <c r="AB1002"/>
    </row>
    <row r="1003" spans="1:28">
      <c r="A1003" s="52" t="str">
        <f>IF(ISERROR(VLOOKUP(TRIM(B1003),ALL!$B$1:$T$1591,3,FALSE)),"(unc)",VLOOKUP(TRIM(B1003),ALL!$B$1:$T$1591,3,FALSE))</f>
        <v>ILB</v>
      </c>
      <c r="B1003" s="215" t="s">
        <v>6243</v>
      </c>
      <c r="C1003" s="11" t="s">
        <v>4349</v>
      </c>
      <c r="D1003" s="85">
        <f>VLOOKUP(TRIM(B1003),BirthdateDraft!$B$1:$O$5859,2,FALSE)</f>
        <v>34473</v>
      </c>
      <c r="E1003" s="86" t="str">
        <f>VLOOKUP(TRIM(B1003),BirthdateDraft!$B$1:$O$9859,3,FALSE)</f>
        <v>17/FA</v>
      </c>
      <c r="F1003" s="52" t="str">
        <f>IF(ISERROR(VLOOKUP(TRIM(B1003),ALL!$B$1:$T$1591,2,FALSE)),"",IF(ISERROR(VLOOKUP(TRIM(B1003),ALL!$B$1:$T$1591,2,FALSE))," ",VLOOKUP(TRIM(B1003),ALL!$B$1:$T$1591,2,FALSE)))</f>
        <v>HOA</v>
      </c>
      <c r="G1003" s="52" t="str">
        <f>IF(ISBLANK(VLOOKUP(TRIM(B1003),ALL!$B$1:$U$1591,4,FALSE)),"",IF(ISERROR(VLOOKUP(TRIM(B1003),ALL!$B$1:$U$1591,4,FALSE))," ",VLOOKUP(TRIM(B1003),ALL!$B$1:$U$1591,4,FALSE)))</f>
        <v>0-0</v>
      </c>
      <c r="H1003" s="52" t="str">
        <f>IF(ISBLANK(VLOOKUP(TRIM(B1003),ALL!$B$1:$U$1591,5,FALSE)),"",IF(ISERROR(VLOOKUP(TRIM(B1003),ALL!$B$1:$U$1591,5,FALSE))," ",VLOOKUP(TRIM(B1003),ALL!$B$1:$U$1591,5,FALSE)))</f>
        <v/>
      </c>
      <c r="I1003" s="52">
        <f>IF(ISBLANK(VLOOKUP(TRIM(B1003),ALL!$B$1:$U$1591,6,FALSE)),"",IF(ISERROR(VLOOKUP(TRIM(B1003),ALL!$B$1:$U$1591,6,FALSE))," ", VLOOKUP(TRIM(B1003),ALL!$B$1:$U$1591,6,FALSE)))</f>
        <v>0</v>
      </c>
      <c r="J1003" s="52" t="str">
        <f>IF(ISBLANK(VLOOKUP(TRIM(B1003),ALL!$B$1:$U$1591,7,FALSE)),"",IF(ISERROR(VLOOKUP(TRIM(B1003),ALL!$B$1:$U$1591,7,FALSE))," ",VLOOKUP(TRIM(B1003),ALL!$B$1:$U$1591,7,FALSE)))</f>
        <v/>
      </c>
      <c r="K1003" s="52" t="str">
        <f>IF(ISBLANK(VLOOKUP(TRIM(B1003),ALL!$B$1:$U$1591,8,FALSE)),"",IF(ISERROR(VLOOKUP(TRIM(B1003),ALL!$B$1:$U$1591,8,FALSE))," ",VLOOKUP(TRIM(B1003),ALL!$B$1:$U$1591,8,FALSE)))</f>
        <v/>
      </c>
      <c r="L1003" s="52" t="str">
        <f>IF(ISBLANK(VLOOKUP(TRIM(B1003),ALL!$B$1:$U$1591,9,FALSE)),"",IF(ISERROR(VLOOKUP(TRIM(B1003),ALL!$B$1:$U$1591,9,FALSE))," ",VLOOKUP(TRIM(B1003),ALL!$B$1:$U$1591,9,FALSE)))</f>
        <v/>
      </c>
      <c r="M1003" s="52" t="str">
        <f>IF(ISBLANK(VLOOKUP(TRIM(B1003),ALL!$B$1:$U$1591,10,FALSE)),"",IF(ISERROR(VLOOKUP(TRIM(B1003),ALL!$B$1:$U$1591,10,FALSE))," ",VLOOKUP(TRIM(B1003),ALL!$B$1:$U$1591,10,FALSE)))</f>
        <v/>
      </c>
      <c r="N1003"/>
      <c r="O1003"/>
      <c r="P1003"/>
      <c r="Q1003"/>
      <c r="R1003"/>
      <c r="S1003"/>
      <c r="AA1003"/>
      <c r="AB1003"/>
    </row>
    <row r="1004" spans="1:28">
      <c r="A1004" s="52" t="str">
        <f>IF(ISERROR(VLOOKUP(TRIM(B1004),ALL!$B$1:$T$1591,3,FALSE)),"(unc)",VLOOKUP(TRIM(B1004),ALL!$B$1:$T$1591,3,FALSE))</f>
        <v>(unc)</v>
      </c>
      <c r="B1004" s="215" t="s">
        <v>5525</v>
      </c>
      <c r="C1004" s="11" t="s">
        <v>4349</v>
      </c>
      <c r="D1004" s="85">
        <f>VLOOKUP(TRIM(B1004),BirthdateDraft!$B$1:$O$5859,2,FALSE)</f>
        <v>33847</v>
      </c>
      <c r="E1004" s="86" t="str">
        <f>VLOOKUP(TRIM(B1004),BirthdateDraft!$B$1:$O$9859,3,FALSE)</f>
        <v>14/3</v>
      </c>
      <c r="F1004" s="52" t="str">
        <f>IF(ISERROR(VLOOKUP(TRIM(B1004),ALL!$B$1:$T$1591,2,FALSE)),"",IF(ISERROR(VLOOKUP(TRIM(B1004),ALL!$B$1:$T$1591,2,FALSE))," ",VLOOKUP(TRIM(B1004),ALL!$B$1:$T$1591,2,FALSE)))</f>
        <v/>
      </c>
      <c r="G1004" s="52" t="str">
        <f>IF(ISBLANK(VLOOKUP(TRIM(B1004),ALL!$B$1:$U$1591,4,FALSE)),"",IF(ISERROR(VLOOKUP(TRIM(B1004),ALL!$B$1:$U$1591,4,FALSE))," ",VLOOKUP(TRIM(B1004),ALL!$B$1:$U$1591,4,FALSE)))</f>
        <v xml:space="preserve"> </v>
      </c>
      <c r="H1004" s="52" t="str">
        <f>IF(ISBLANK(VLOOKUP(TRIM(B1004),ALL!$B$1:$U$1591,5,FALSE)),"",IF(ISERROR(VLOOKUP(TRIM(B1004),ALL!$B$1:$U$1591,5,FALSE))," ",VLOOKUP(TRIM(B1004),ALL!$B$1:$U$1591,5,FALSE)))</f>
        <v xml:space="preserve"> </v>
      </c>
      <c r="I1004" s="52" t="str">
        <f>IF(ISBLANK(VLOOKUP(TRIM(B1004),ALL!$B$1:$U$1591,6,FALSE)),"",IF(ISERROR(VLOOKUP(TRIM(B1004),ALL!$B$1:$U$1591,6,FALSE))," ", VLOOKUP(TRIM(B1004),ALL!$B$1:$U$1591,6,FALSE)))</f>
        <v xml:space="preserve"> </v>
      </c>
      <c r="J1004" s="52" t="str">
        <f>IF(ISBLANK(VLOOKUP(TRIM(B1004),ALL!$B$1:$U$1591,7,FALSE)),"",IF(ISERROR(VLOOKUP(TRIM(B1004),ALL!$B$1:$U$1591,7,FALSE))," ",VLOOKUP(TRIM(B1004),ALL!$B$1:$U$1591,7,FALSE)))</f>
        <v xml:space="preserve"> </v>
      </c>
      <c r="K1004" s="52" t="str">
        <f>IF(ISBLANK(VLOOKUP(TRIM(B1004),ALL!$B$1:$U$1591,8,FALSE)),"",IF(ISERROR(VLOOKUP(TRIM(B1004),ALL!$B$1:$U$1591,8,FALSE))," ",VLOOKUP(TRIM(B1004),ALL!$B$1:$U$1591,8,FALSE)))</f>
        <v xml:space="preserve"> </v>
      </c>
      <c r="L1004" s="52" t="str">
        <f>IF(ISBLANK(VLOOKUP(TRIM(B1004),ALL!$B$1:$U$1591,9,FALSE)),"",IF(ISERROR(VLOOKUP(TRIM(B1004),ALL!$B$1:$U$1591,9,FALSE))," ",VLOOKUP(TRIM(B1004),ALL!$B$1:$U$1591,9,FALSE)))</f>
        <v xml:space="preserve"> </v>
      </c>
      <c r="M1004" s="52" t="str">
        <f>IF(ISBLANK(VLOOKUP(TRIM(B1004),ALL!$B$1:$U$1591,10,FALSE)),"",IF(ISERROR(VLOOKUP(TRIM(B1004),ALL!$B$1:$U$1591,10,FALSE))," ",VLOOKUP(TRIM(B1004),ALL!$B$1:$U$1591,10,FALSE)))</f>
        <v xml:space="preserve"> </v>
      </c>
      <c r="N1004"/>
      <c r="O1004"/>
      <c r="P1004"/>
      <c r="Q1004"/>
      <c r="R1004"/>
      <c r="S1004"/>
      <c r="AA1004"/>
      <c r="AB1004"/>
    </row>
    <row r="1005" spans="1:28">
      <c r="A1005" s="52" t="str">
        <f>IF(ISERROR(VLOOKUP(TRIM(B1005),ALL!$B$1:$T$1591,3,FALSE)),"(unc)",VLOOKUP(TRIM(B1005),ALL!$B$1:$T$1591,3,FALSE))</f>
        <v>OLB</v>
      </c>
      <c r="B1005" s="408" t="s">
        <v>7611</v>
      </c>
      <c r="C1005" s="11" t="s">
        <v>4349</v>
      </c>
      <c r="D1005" s="85">
        <f>VLOOKUP(TRIM(B1005),BirthdateDraft!$B$1:$O$5859,2,FALSE)</f>
        <v>35493</v>
      </c>
      <c r="E1005" s="86" t="str">
        <f>VLOOKUP(TRIM(B1005),BirthdateDraft!$B$1:$O$9859,3,FALSE)</f>
        <v>19/4</v>
      </c>
      <c r="F1005" s="52" t="str">
        <f>IF(ISERROR(VLOOKUP(TRIM(B1005),ALL!$B$1:$T$1591,2,FALSE)),"",IF(ISERROR(VLOOKUP(TRIM(B1005),ALL!$B$1:$T$1591,2,FALSE))," ",VLOOKUP(TRIM(B1005),ALL!$B$1:$T$1591,2,FALSE)))</f>
        <v>TBN</v>
      </c>
      <c r="G1005" s="52" t="str">
        <f>IF(ISBLANK(VLOOKUP(TRIM(B1005),ALL!$B$1:$U$1591,4,FALSE)),"",IF(ISERROR(VLOOKUP(TRIM(B1005),ALL!$B$1:$U$1591,4,FALSE))," ",VLOOKUP(TRIM(B1005),ALL!$B$1:$U$1591,4,FALSE)))</f>
        <v>0-4</v>
      </c>
      <c r="H1005" s="52" t="str">
        <f>IF(ISBLANK(VLOOKUP(TRIM(B1005),ALL!$B$1:$U$1591,5,FALSE)),"",IF(ISERROR(VLOOKUP(TRIM(B1005),ALL!$B$1:$U$1591,5,FALSE))," ",VLOOKUP(TRIM(B1005),ALL!$B$1:$U$1591,5,FALSE)))</f>
        <v/>
      </c>
      <c r="I1005" s="52">
        <f>IF(ISBLANK(VLOOKUP(TRIM(B1005),ALL!$B$1:$U$1591,6,FALSE)),"",IF(ISERROR(VLOOKUP(TRIM(B1005),ALL!$B$1:$U$1591,6,FALSE))," ", VLOOKUP(TRIM(B1005),ALL!$B$1:$U$1591,6,FALSE)))</f>
        <v>0</v>
      </c>
      <c r="J1005" s="52"/>
      <c r="K1005" s="52"/>
      <c r="L1005" s="52"/>
      <c r="M1005" s="52"/>
      <c r="N1005"/>
      <c r="O1005"/>
      <c r="P1005"/>
      <c r="Q1005"/>
      <c r="R1005"/>
      <c r="S1005"/>
      <c r="AA1005"/>
      <c r="AB1005"/>
    </row>
    <row r="1006" spans="1:28">
      <c r="A1006" s="52"/>
      <c r="B1006" s="408"/>
      <c r="C1006" s="11"/>
      <c r="D1006" s="85"/>
      <c r="E1006" s="86"/>
      <c r="F1006" s="52"/>
      <c r="G1006" s="52"/>
      <c r="H1006" s="52"/>
      <c r="I1006" s="52"/>
      <c r="J1006" s="52"/>
      <c r="K1006" s="52"/>
      <c r="L1006" s="52"/>
      <c r="M1006" s="52"/>
      <c r="N1006"/>
      <c r="O1006"/>
      <c r="P1006"/>
      <c r="Q1006"/>
      <c r="R1006"/>
      <c r="S1006"/>
      <c r="AA1006"/>
      <c r="AB1006"/>
    </row>
    <row r="1007" spans="1:28">
      <c r="A1007" s="52" t="str">
        <f>IF(ISERROR(VLOOKUP(TRIM(B1007),ALL!$B$1:$T$1591,3,FALSE)),"(unc)",VLOOKUP(TRIM(B1007),ALL!$B$1:$T$1591,3,FALSE))</f>
        <v>LCB ^</v>
      </c>
      <c r="B1007" s="408" t="s">
        <v>7586</v>
      </c>
      <c r="C1007" s="11" t="s">
        <v>4349</v>
      </c>
      <c r="D1007" s="85">
        <f>VLOOKUP(TRIM(B1007),BirthdateDraft!$B$1:$O$5859,2,FALSE)</f>
        <v>35693</v>
      </c>
      <c r="E1007" s="86" t="str">
        <f>VLOOKUP(TRIM(B1007),BirthdateDraft!$B$1:$O$9859,3,FALSE)</f>
        <v>19/2</v>
      </c>
      <c r="F1007" s="52" t="str">
        <f>IF(ISERROR(VLOOKUP(TRIM(B1007),ALL!$B$1:$T$1591,2,FALSE)),"",IF(ISERROR(VLOOKUP(TRIM(B1007),ALL!$B$1:$T$1591,2,FALSE))," ",VLOOKUP(TRIM(B1007),ALL!$B$1:$T$1591,2,FALSE)))</f>
        <v>OAA</v>
      </c>
      <c r="G1007" s="52" t="str">
        <f>IF(ISBLANK(VLOOKUP(TRIM(B1007),ALL!$B$1:$U$1591,4,FALSE)),"",IF(ISERROR(VLOOKUP(TRIM(B1007),ALL!$B$1:$U$1591,4,FALSE))," ",VLOOKUP(TRIM(B1007),ALL!$B$1:$U$1591,4,FALSE)))</f>
        <v>4</v>
      </c>
      <c r="H1007" s="52" t="str">
        <f>IF(ISBLANK(VLOOKUP(TRIM(B1007),ALL!$B$1:$U$1591,5,FALSE)),"",IF(ISERROR(VLOOKUP(TRIM(B1007),ALL!$B$1:$U$1591,5,FALSE))," ",VLOOKUP(TRIM(B1007),ALL!$B$1:$U$1591,5,FALSE)))</f>
        <v/>
      </c>
      <c r="I1007" s="52" t="str">
        <f>IF(ISBLANK(VLOOKUP(TRIM(B1007),ALL!$B$1:$U$1591,6,FALSE)),"",IF(ISERROR(VLOOKUP(TRIM(B1007),ALL!$B$1:$U$1591,6,FALSE))," ", VLOOKUP(TRIM(B1007),ALL!$B$1:$U$1591,6,FALSE)))</f>
        <v/>
      </c>
      <c r="J1007" s="52"/>
      <c r="K1007" s="52"/>
      <c r="L1007" s="52"/>
      <c r="M1007" s="52"/>
      <c r="N1007"/>
      <c r="O1007"/>
      <c r="P1007"/>
      <c r="Q1007"/>
      <c r="R1007"/>
      <c r="S1007"/>
      <c r="AA1007"/>
      <c r="AB1007"/>
    </row>
    <row r="1008" spans="1:28">
      <c r="A1008" s="52" t="str">
        <f>IF(ISERROR(VLOOKUP(TRIM(B1008),ALL!$B$1:$T$1591,3,FALSE)),"(unc)",VLOOKUP(TRIM(B1008),ALL!$B$1:$T$1591,3,FALSE))</f>
        <v>LCB ^</v>
      </c>
      <c r="B1008" s="215" t="s">
        <v>6333</v>
      </c>
      <c r="C1008" s="11" t="s">
        <v>4349</v>
      </c>
      <c r="D1008" s="85">
        <f>VLOOKUP(TRIM(B1008),BirthdateDraft!$B$1:$O$5859,2,FALSE)</f>
        <v>34960</v>
      </c>
      <c r="E1008" s="86" t="str">
        <f>VLOOKUP(TRIM(B1008),BirthdateDraft!$B$1:$O$9859,3,FALSE)</f>
        <v>17/1 (18)</v>
      </c>
      <c r="F1008" s="52" t="str">
        <f>IF(ISERROR(VLOOKUP(TRIM(B1008),ALL!$B$1:$T$1591,2,FALSE)),"",IF(ISERROR(VLOOKUP(TRIM(B1008),ALL!$B$1:$T$1591,2,FALSE))," ",VLOOKUP(TRIM(B1008),ALL!$B$1:$T$1591,2,FALSE)))</f>
        <v>TNA</v>
      </c>
      <c r="G1008" s="52" t="str">
        <f>IF(ISBLANK(VLOOKUP(TRIM(B1008),ALL!$B$1:$U$1591,4,FALSE)),"",IF(ISERROR(VLOOKUP(TRIM(B1008),ALL!$B$1:$U$1591,4,FALSE))," ",VLOOKUP(TRIM(B1008),ALL!$B$1:$U$1591,4,FALSE)))</f>
        <v>5</v>
      </c>
      <c r="H1008" s="52" t="str">
        <f>IF(ISBLANK(VLOOKUP(TRIM(B1008),ALL!$B$1:$U$1591,5,FALSE)),"",IF(ISERROR(VLOOKUP(TRIM(B1008),ALL!$B$1:$U$1591,5,FALSE))," ",VLOOKUP(TRIM(B1008),ALL!$B$1:$U$1591,5,FALSE)))</f>
        <v/>
      </c>
      <c r="I1008" s="52" t="str">
        <f>IF(ISBLANK(VLOOKUP(TRIM(B1008),ALL!$B$1:$U$1591,6,FALSE)),"",IF(ISERROR(VLOOKUP(TRIM(B1008),ALL!$B$1:$U$1591,6,FALSE))," ", VLOOKUP(TRIM(B1008),ALL!$B$1:$U$1591,6,FALSE)))</f>
        <v/>
      </c>
      <c r="J1008" s="52" t="str">
        <f>IF(ISBLANK(VLOOKUP(TRIM(B1008),ALL!$B$1:$U$1591,7,FALSE)),"",IF(ISERROR(VLOOKUP(TRIM(B1008),ALL!$B$1:$U$1591,7,FALSE))," ",VLOOKUP(TRIM(B1008),ALL!$B$1:$U$1591,7,FALSE)))</f>
        <v/>
      </c>
      <c r="K1008" s="52" t="str">
        <f>IF(ISBLANK(VLOOKUP(TRIM(B1008),ALL!$B$1:$U$1591,8,FALSE)),"",IF(ISERROR(VLOOKUP(TRIM(B1008),ALL!$B$1:$U$1591,8,FALSE))," ",VLOOKUP(TRIM(B1008),ALL!$B$1:$U$1591,8,FALSE)))</f>
        <v/>
      </c>
      <c r="L1008" s="52" t="str">
        <f>IF(ISBLANK(VLOOKUP(TRIM(B1008),ALL!$B$1:$U$1591,9,FALSE)),"",IF(ISERROR(VLOOKUP(TRIM(B1008),ALL!$B$1:$U$1591,9,FALSE))," ",VLOOKUP(TRIM(B1008),ALL!$B$1:$U$1591,9,FALSE)))</f>
        <v/>
      </c>
      <c r="M1008" s="52" t="str">
        <f>IF(ISBLANK(VLOOKUP(TRIM(B1008),ALL!$B$1:$U$1591,10,FALSE)),"",IF(ISERROR(VLOOKUP(TRIM(B1008),ALL!$B$1:$U$1591,10,FALSE))," ",VLOOKUP(TRIM(B1008),ALL!$B$1:$U$1591,10,FALSE)))</f>
        <v/>
      </c>
      <c r="N1008"/>
      <c r="O1008"/>
      <c r="P1008"/>
      <c r="Q1008"/>
      <c r="R1008"/>
      <c r="S1008"/>
      <c r="AA1008"/>
      <c r="AB1008"/>
    </row>
    <row r="1009" spans="1:33">
      <c r="A1009" s="52" t="str">
        <f>IF(ISERROR(VLOOKUP(TRIM(B1009),ALL!$B$1:$T$1591,3,FALSE)),"(unc)",VLOOKUP(TRIM(B1009),ALL!$B$1:$T$1591,3,FALSE))</f>
        <v>RCB ^</v>
      </c>
      <c r="B1009" s="215" t="s">
        <v>5536</v>
      </c>
      <c r="C1009" s="11" t="s">
        <v>4349</v>
      </c>
      <c r="D1009" s="85">
        <f>VLOOKUP(TRIM(B1009),BirthdateDraft!$B$1:$O$5859,2,FALSE)</f>
        <v>33991</v>
      </c>
      <c r="E1009" s="86" t="str">
        <f>VLOOKUP(TRIM(B1009),BirthdateDraft!$B$1:$O$9859,3,FALSE)</f>
        <v>15/3</v>
      </c>
      <c r="F1009" s="52" t="str">
        <f>IF(ISERROR(VLOOKUP(TRIM(B1009),ALL!$B$1:$T$1591,2,FALSE)),"",IF(ISERROR(VLOOKUP(TRIM(B1009),ALL!$B$1:$T$1591,2,FALSE))," ",VLOOKUP(TRIM(B1009),ALL!$B$1:$T$1591,2,FALSE)))</f>
        <v>PIA</v>
      </c>
      <c r="G1009" s="52" t="str">
        <f>IF(ISBLANK(VLOOKUP(TRIM(B1009),ALL!$B$1:$U$1591,4,FALSE)),"",IF(ISERROR(VLOOKUP(TRIM(B1009),ALL!$B$1:$U$1591,4,FALSE))," ",VLOOKUP(TRIM(B1009),ALL!$B$1:$U$1591,4,FALSE)))</f>
        <v>5</v>
      </c>
      <c r="H1009" s="52" t="str">
        <f>IF(ISBLANK(VLOOKUP(TRIM(B1009),ALL!$B$1:$U$1591,5,FALSE)),"",IF(ISERROR(VLOOKUP(TRIM(B1009),ALL!$B$1:$U$1591,5,FALSE))," ",VLOOKUP(TRIM(B1009),ALL!$B$1:$U$1591,5,FALSE)))</f>
        <v/>
      </c>
      <c r="I1009" s="52" t="str">
        <f>IF(ISBLANK(VLOOKUP(TRIM(B1009),ALL!$B$1:$U$1591,6,FALSE)),"",IF(ISERROR(VLOOKUP(TRIM(B1009),ALL!$B$1:$U$1591,6,FALSE))," ", VLOOKUP(TRIM(B1009),ALL!$B$1:$U$1591,6,FALSE)))</f>
        <v/>
      </c>
      <c r="J1009" s="52" t="str">
        <f>IF(ISBLANK(VLOOKUP(TRIM(B1009),ALL!$B$1:$U$1591,7,FALSE)),"",IF(ISERROR(VLOOKUP(TRIM(B1009),ALL!$B$1:$U$1591,7,FALSE))," ",VLOOKUP(TRIM(B1009),ALL!$B$1:$U$1591,7,FALSE)))</f>
        <v/>
      </c>
      <c r="K1009" s="52" t="str">
        <f>IF(ISBLANK(VLOOKUP(TRIM(B1009),ALL!$B$1:$U$1591,8,FALSE)),"",IF(ISERROR(VLOOKUP(TRIM(B1009),ALL!$B$1:$U$1591,8,FALSE))," ",VLOOKUP(TRIM(B1009),ALL!$B$1:$U$1591,8,FALSE)))</f>
        <v/>
      </c>
      <c r="L1009" s="52" t="str">
        <f>IF(ISBLANK(VLOOKUP(TRIM(B1009),ALL!$B$1:$U$1591,9,FALSE)),"",IF(ISERROR(VLOOKUP(TRIM(B1009),ALL!$B$1:$U$1591,9,FALSE))," ",VLOOKUP(TRIM(B1009),ALL!$B$1:$U$1591,9,FALSE)))</f>
        <v/>
      </c>
      <c r="M1009" s="52" t="str">
        <f>IF(ISBLANK(VLOOKUP(TRIM(B1009),ALL!$B$1:$U$1591,10,FALSE)),"",IF(ISERROR(VLOOKUP(TRIM(B1009),ALL!$B$1:$U$1591,10,FALSE))," ",VLOOKUP(TRIM(B1009),ALL!$B$1:$U$1591,10,FALSE)))</f>
        <v/>
      </c>
      <c r="N1009"/>
      <c r="O1009"/>
      <c r="P1009"/>
      <c r="Q1009"/>
      <c r="R1009"/>
      <c r="S1009"/>
      <c r="AA1009"/>
      <c r="AB1009"/>
    </row>
    <row r="1010" spans="1:33">
      <c r="A1010" s="52" t="str">
        <f>IF(ISERROR(VLOOKUP(TRIM(B1010),ALL!$B$1:$T$1591,3,FALSE)),"(unc)",VLOOKUP(TRIM(B1010),ALL!$B$1:$T$1591,3,FALSE))</f>
        <v>SS ^</v>
      </c>
      <c r="B1010" s="215" t="s">
        <v>5634</v>
      </c>
      <c r="C1010" s="11" t="s">
        <v>4349</v>
      </c>
      <c r="D1010" s="85">
        <f>VLOOKUP(TRIM(B1010),BirthdateDraft!$B$1:$O$5859,2,FALSE)</f>
        <v>34680</v>
      </c>
      <c r="E1010" s="86" t="str">
        <f>VLOOKUP(TRIM(B1010),BirthdateDraft!$B$1:$O$9859,3,FALSE)</f>
        <v>16/2</v>
      </c>
      <c r="F1010" s="52" t="str">
        <f>IF(ISERROR(VLOOKUP(TRIM(B1010),ALL!$B$1:$T$1591,2,FALSE)),"",IF(ISERROR(VLOOKUP(TRIM(B1010),ALL!$B$1:$T$1591,2,FALSE))," ",VLOOKUP(TRIM(B1010),ALL!$B$1:$T$1591,2,FALSE)))</f>
        <v>NON</v>
      </c>
      <c r="G1010" s="52" t="str">
        <f>IF(ISBLANK(VLOOKUP(TRIM(B1010),ALL!$B$1:$U$1591,4,FALSE)),"",IF(ISERROR(VLOOKUP(TRIM(B1010),ALL!$B$1:$U$1591,4,FALSE))," ",VLOOKUP(TRIM(B1010),ALL!$B$1:$U$1591,4,FALSE)))</f>
        <v>4-6</v>
      </c>
      <c r="H1010" s="52" t="str">
        <f>IF(ISBLANK(VLOOKUP(TRIM(B1010),ALL!$B$1:$U$1591,5,FALSE)),"",IF(ISERROR(VLOOKUP(TRIM(B1010),ALL!$B$1:$U$1591,5,FALSE))," ",VLOOKUP(TRIM(B1010),ALL!$B$1:$U$1591,5,FALSE)))</f>
        <v/>
      </c>
      <c r="I1010" s="52" t="str">
        <f>IF(ISBLANK(VLOOKUP(TRIM(B1010),ALL!$B$1:$U$1591,6,FALSE)),"",IF(ISERROR(VLOOKUP(TRIM(B1010),ALL!$B$1:$U$1591,6,FALSE))," ", VLOOKUP(TRIM(B1010),ALL!$B$1:$U$1591,6,FALSE)))</f>
        <v/>
      </c>
      <c r="J1010" s="52" t="str">
        <f>IF(ISBLANK(VLOOKUP(TRIM(B1010),ALL!$B$1:$U$1591,7,FALSE)),"",IF(ISERROR(VLOOKUP(TRIM(B1010),ALL!$B$1:$U$1591,7,FALSE))," ",VLOOKUP(TRIM(B1010),ALL!$B$1:$U$1591,7,FALSE)))</f>
        <v/>
      </c>
      <c r="K1010" s="52" t="str">
        <f>IF(ISBLANK(VLOOKUP(TRIM(B1010),ALL!$B$1:$U$1591,8,FALSE)),"",IF(ISERROR(VLOOKUP(TRIM(B1010),ALL!$B$1:$U$1591,8,FALSE))," ",VLOOKUP(TRIM(B1010),ALL!$B$1:$U$1591,8,FALSE)))</f>
        <v/>
      </c>
      <c r="L1010" s="52" t="str">
        <f>IF(ISBLANK(VLOOKUP(TRIM(B1010),ALL!$B$1:$U$1591,9,FALSE)),"",IF(ISERROR(VLOOKUP(TRIM(B1010),ALL!$B$1:$U$1591,9,FALSE))," ",VLOOKUP(TRIM(B1010),ALL!$B$1:$U$1591,9,FALSE)))</f>
        <v/>
      </c>
      <c r="M1010" s="52"/>
      <c r="N1010"/>
      <c r="O1010"/>
      <c r="P1010"/>
      <c r="Q1010"/>
      <c r="R1010"/>
      <c r="S1010"/>
      <c r="AA1010"/>
      <c r="AB1010"/>
    </row>
    <row r="1011" spans="1:33">
      <c r="A1011" s="52" t="str">
        <f>IF(ISERROR(VLOOKUP(TRIM(B1011),ALL!$B$1:$T$1591,3,FALSE)),"(unc)",VLOOKUP(TRIM(B1011),ALL!$B$1:$T$1591,3,FALSE))</f>
        <v>FS ^</v>
      </c>
      <c r="B1011" s="215" t="s">
        <v>6720</v>
      </c>
      <c r="C1011" s="11" t="s">
        <v>4349</v>
      </c>
      <c r="D1011" s="85">
        <f>VLOOKUP(TRIM(B1011),BirthdateDraft!$B$1:$O$5859,2,FALSE)</f>
        <v>35487</v>
      </c>
      <c r="E1011" s="86" t="str">
        <f>VLOOKUP(TRIM(B1011),BirthdateDraft!$B$1:$O$9859,3,FALSE)</f>
        <v>18/2</v>
      </c>
      <c r="F1011" s="52" t="str">
        <f>IF(ISERROR(VLOOKUP(TRIM(B1011),ALL!$B$1:$T$1591,2,FALSE)),"",IF(ISERROR(VLOOKUP(TRIM(B1011),ALL!$B$1:$T$1591,2,FALSE))," ",VLOOKUP(TRIM(B1011),ALL!$B$1:$T$1591,2,FALSE)))</f>
        <v>CNA</v>
      </c>
      <c r="G1011" s="52" t="str">
        <f>IF(ISBLANK(VLOOKUP(TRIM(B1011),ALL!$B$1:$U$1591,4,FALSE)),"",IF(ISERROR(VLOOKUP(TRIM(B1011),ALL!$B$1:$U$1591,4,FALSE))," ",VLOOKUP(TRIM(B1011),ALL!$B$1:$U$1591,4,FALSE)))</f>
        <v>4-4</v>
      </c>
      <c r="H1011" s="52" t="str">
        <f>IF(ISBLANK(VLOOKUP(TRIM(B1011),ALL!$B$1:$U$1591,5,FALSE)),"",IF(ISERROR(VLOOKUP(TRIM(B1011),ALL!$B$1:$U$1591,5,FALSE))," ",VLOOKUP(TRIM(B1011),ALL!$B$1:$U$1591,5,FALSE)))</f>
        <v/>
      </c>
      <c r="I1011" s="52" t="str">
        <f>IF(ISBLANK(VLOOKUP(TRIM(B1011),ALL!$B$1:$U$1591,6,FALSE)),"",IF(ISERROR(VLOOKUP(TRIM(B1011),ALL!$B$1:$U$1591,6,FALSE))," ", VLOOKUP(TRIM(B1011),ALL!$B$1:$U$1591,6,FALSE)))</f>
        <v/>
      </c>
      <c r="J1011" s="52"/>
      <c r="K1011" s="52"/>
      <c r="L1011" s="52"/>
      <c r="M1011" s="52"/>
      <c r="N1011"/>
      <c r="O1011"/>
      <c r="P1011"/>
      <c r="Q1011"/>
      <c r="R1011"/>
      <c r="S1011"/>
      <c r="AA1011"/>
      <c r="AB1011"/>
    </row>
    <row r="1012" spans="1:33" ht="15">
      <c r="A1012" s="52" t="str">
        <f>IF(ISERROR(VLOOKUP(TRIM(B1012),ALL!$B$1:$T$1591,3,FALSE)),"(unc)",VLOOKUP(TRIM(B1012),ALL!$B$1:$T$1591,3,FALSE))</f>
        <v>FS ^</v>
      </c>
      <c r="B1012" s="407" t="s">
        <v>7455</v>
      </c>
      <c r="C1012" s="11" t="s">
        <v>4349</v>
      </c>
      <c r="D1012" s="85">
        <f>VLOOKUP(TRIM(B1012),BirthdateDraft!$B$1:$O$5859,2,FALSE)</f>
        <v>35994</v>
      </c>
      <c r="E1012" s="86" t="str">
        <f>VLOOKUP(TRIM(B1012),BirthdateDraft!$B$1:$O$9859,3,FALSE)</f>
        <v>19/5supp</v>
      </c>
      <c r="F1012" s="52" t="str">
        <f>IF(ISERROR(VLOOKUP(TRIM(B1012),ALL!$B$1:$T$1591,2,FALSE)),"",IF(ISERROR(VLOOKUP(TRIM(B1012),ALL!$B$1:$T$1591,2,FALSE))," ",VLOOKUP(TRIM(B1012),ALL!$B$1:$T$1591,2,FALSE)))</f>
        <v>ARN</v>
      </c>
      <c r="G1012" s="52" t="str">
        <f>IF(ISBLANK(VLOOKUP(TRIM(B1012),ALL!$B$1:$U$1591,4,FALSE)),"",IF(ISERROR(VLOOKUP(TRIM(B1012),ALL!$B$1:$U$1591,4,FALSE))," ",VLOOKUP(TRIM(B1012),ALL!$B$1:$U$1591,4,FALSE)))</f>
        <v>4-0</v>
      </c>
      <c r="H1012" s="52"/>
      <c r="I1012" s="52"/>
      <c r="J1012" s="52"/>
      <c r="K1012" s="52"/>
      <c r="L1012" s="52"/>
      <c r="M1012" s="52"/>
      <c r="N1012"/>
      <c r="O1012"/>
      <c r="P1012"/>
      <c r="Q1012"/>
      <c r="R1012"/>
      <c r="S1012"/>
      <c r="AA1012"/>
      <c r="AB1012"/>
    </row>
    <row r="1013" spans="1:33">
      <c r="A1013" s="52" t="str">
        <f>IF(ISERROR(VLOOKUP(TRIM(B1013),ALL!$B$1:$T$1591,3,FALSE)),"(unc)",VLOOKUP(TRIM(B1013),ALL!$B$1:$T$1591,3,FALSE))</f>
        <v>FS ^</v>
      </c>
      <c r="B1013" s="215" t="s">
        <v>6763</v>
      </c>
      <c r="C1013" s="11" t="s">
        <v>4349</v>
      </c>
      <c r="D1013" s="85">
        <f>VLOOKUP(TRIM(B1013),BirthdateDraft!$B$1:$O$5859,2,FALSE)</f>
        <v>35538</v>
      </c>
      <c r="E1013" s="86" t="str">
        <f>VLOOKUP(TRIM(B1013),BirthdateDraft!$B$1:$O$9859,3,FALSE)</f>
        <v>18/3</v>
      </c>
      <c r="F1013" s="52" t="str">
        <f>IF(ISERROR(VLOOKUP(TRIM(B1013),ALL!$B$1:$T$1591,2,FALSE)),"",IF(ISERROR(VLOOKUP(TRIM(B1013),ALL!$B$1:$T$1591,2,FALSE))," ",VLOOKUP(TRIM(B1013),ALL!$B$1:$T$1591,2,FALSE)))</f>
        <v>JXA</v>
      </c>
      <c r="G1013" s="52" t="str">
        <f>IF(ISBLANK(VLOOKUP(TRIM(B1013),ALL!$B$1:$U$1591,4,FALSE)),"",IF(ISERROR(VLOOKUP(TRIM(B1013),ALL!$B$1:$U$1591,4,FALSE))," ",VLOOKUP(TRIM(B1013),ALL!$B$1:$U$1591,4,FALSE)))</f>
        <v>4-0</v>
      </c>
      <c r="H1013" s="52"/>
      <c r="I1013" s="52"/>
      <c r="J1013" s="52"/>
      <c r="K1013" s="52"/>
      <c r="L1013" s="52" t="str">
        <f>IF(ISBLANK(VLOOKUP(TRIM(B1013),ALL!$B$1:$U$1591,9,FALSE)),"",IF(ISERROR(VLOOKUP(TRIM(B1013),ALL!$B$1:$U$1591,9,FALSE))," ",VLOOKUP(TRIM(B1013),ALL!$B$1:$U$1591,9,FALSE)))</f>
        <v/>
      </c>
      <c r="M1013" s="52" t="str">
        <f>IF(ISBLANK(VLOOKUP(TRIM(B1013),ALL!$B$1:$U$1591,10,FALSE)),"",IF(ISERROR(VLOOKUP(TRIM(B1013),ALL!$B$1:$U$1591,10,FALSE))," ",VLOOKUP(TRIM(B1013),ALL!$B$1:$U$1591,10,FALSE)))</f>
        <v/>
      </c>
      <c r="N1013"/>
      <c r="O1013"/>
      <c r="P1013"/>
      <c r="Q1013"/>
      <c r="R1013"/>
      <c r="S1013"/>
      <c r="AA1013"/>
      <c r="AB1013"/>
    </row>
    <row r="1014" spans="1:33">
      <c r="A1014" s="52" t="str">
        <f>IF(ISERROR(VLOOKUP(TRIM(B1014),ALL!$B$1:$T$1591,3,FALSE)),"(unc)",VLOOKUP(TRIM(B1014),ALL!$B$1:$T$1591,3,FALSE))</f>
        <v>CB ^</v>
      </c>
      <c r="B1014" s="215" t="s">
        <v>6327</v>
      </c>
      <c r="C1014" s="11" t="s">
        <v>4349</v>
      </c>
      <c r="D1014" s="85">
        <f>VLOOKUP(TRIM(B1014),BirthdateDraft!$B$1:$O$5859,2,FALSE)</f>
        <v>34779</v>
      </c>
      <c r="E1014" s="86" t="str">
        <f>VLOOKUP(TRIM(B1014),BirthdateDraft!$B$1:$O$9859,3,FALSE)</f>
        <v>17/3</v>
      </c>
      <c r="F1014" s="52" t="str">
        <f>IF(ISERROR(VLOOKUP(TRIM(B1014),ALL!$B$1:$T$1591,2,FALSE)),"",IF(ISERROR(VLOOKUP(TRIM(B1014),ALL!$B$1:$T$1591,2,FALSE))," ",VLOOKUP(TRIM(B1014),ALL!$B$1:$T$1591,2,FALSE)))</f>
        <v>SFN</v>
      </c>
      <c r="G1014" s="52" t="str">
        <f>IF(ISBLANK(VLOOKUP(TRIM(B1014),ALL!$B$1:$U$1591,4,FALSE)),"",IF(ISERROR(VLOOKUP(TRIM(B1014),ALL!$B$1:$U$1591,4,FALSE))," ",VLOOKUP(TRIM(B1014),ALL!$B$1:$U$1591,4,FALSE)))</f>
        <v>4</v>
      </c>
      <c r="H1014" s="52" t="str">
        <f>IF(ISBLANK(VLOOKUP(TRIM(B1014),ALL!$B$1:$U$1591,5,FALSE)),"",IF(ISERROR(VLOOKUP(TRIM(B1014),ALL!$B$1:$U$1591,5,FALSE))," ",VLOOKUP(TRIM(B1014),ALL!$B$1:$U$1591,5,FALSE)))</f>
        <v/>
      </c>
      <c r="I1014" s="52" t="str">
        <f>IF(ISBLANK(VLOOKUP(TRIM(B1014),ALL!$B$1:$U$1591,6,FALSE)),"",IF(ISERROR(VLOOKUP(TRIM(B1014),ALL!$B$1:$U$1591,6,FALSE))," ", VLOOKUP(TRIM(B1014),ALL!$B$1:$U$1591,6,FALSE)))</f>
        <v/>
      </c>
      <c r="J1014" s="52" t="str">
        <f>IF(ISBLANK(VLOOKUP(TRIM(B1014),ALL!$B$1:$U$1591,7,FALSE)),"",IF(ISERROR(VLOOKUP(TRIM(B1014),ALL!$B$1:$U$1591,7,FALSE))," ",VLOOKUP(TRIM(B1014),ALL!$B$1:$U$1591,7,FALSE)))</f>
        <v/>
      </c>
      <c r="K1014" s="52" t="str">
        <f>IF(ISBLANK(VLOOKUP(TRIM(B1014),ALL!$B$1:$U$1591,8,FALSE)),"",IF(ISERROR(VLOOKUP(TRIM(B1014),ALL!$B$1:$U$1591,8,FALSE))," ",VLOOKUP(TRIM(B1014),ALL!$B$1:$U$1591,8,FALSE)))</f>
        <v/>
      </c>
      <c r="L1014" s="52" t="str">
        <f>IF(ISBLANK(VLOOKUP(TRIM(B1014),ALL!$B$1:$U$1591,9,FALSE)),"",IF(ISERROR(VLOOKUP(TRIM(B1014),ALL!$B$1:$U$1591,9,FALSE))," ",VLOOKUP(TRIM(B1014),ALL!$B$1:$U$1591,9,FALSE)))</f>
        <v/>
      </c>
      <c r="M1014" s="52"/>
      <c r="N1014"/>
      <c r="O1014"/>
      <c r="P1014"/>
      <c r="Q1014"/>
      <c r="R1014"/>
      <c r="S1014"/>
      <c r="AA1014"/>
      <c r="AB1014"/>
    </row>
    <row r="1015" spans="1:33">
      <c r="A1015" s="52" t="str">
        <f>IF(ISERROR(VLOOKUP(TRIM(B1015),ALL!$B$1:$T$1591,3,FALSE)),"(unc)",VLOOKUP(TRIM(B1015),ALL!$B$1:$T$1591,3,FALSE))</f>
        <v>DB ^</v>
      </c>
      <c r="B1015" s="215" t="s">
        <v>5615</v>
      </c>
      <c r="C1015" s="11" t="s">
        <v>4349</v>
      </c>
      <c r="D1015" s="85">
        <f>VLOOKUP(TRIM(B1015),BirthdateDraft!$B$1:$O$5859,2,FALSE)</f>
        <v>34455</v>
      </c>
      <c r="E1015" s="86" t="str">
        <f>VLOOKUP(TRIM(B1015),BirthdateDraft!$B$1:$O$9859,3,FALSE)</f>
        <v>16/1 (25)</v>
      </c>
      <c r="F1015" s="52" t="str">
        <f>IF(ISERROR(VLOOKUP(TRIM(B1015),ALL!$B$1:$T$1591,2,FALSE)),"",IF(ISERROR(VLOOKUP(TRIM(B1015),ALL!$B$1:$T$1591,2,FALSE))," ",VLOOKUP(TRIM(B1015),ALL!$B$1:$T$1591,2,FALSE)))</f>
        <v>PIA</v>
      </c>
      <c r="G1015" s="52" t="str">
        <f>IF(ISBLANK(VLOOKUP(TRIM(B1015),ALL!$B$1:$U$1591,4,FALSE)),"",IF(ISERROR(VLOOKUP(TRIM(B1015),ALL!$B$1:$U$1591,4,FALSE))," ",VLOOKUP(TRIM(B1015),ALL!$B$1:$U$1591,4,FALSE)))</f>
        <v>0-0</v>
      </c>
      <c r="H1015" s="52" t="str">
        <f>IF(ISBLANK(VLOOKUP(TRIM(B1015),ALL!$B$1:$U$1591,5,FALSE)),"",IF(ISERROR(VLOOKUP(TRIM(B1015),ALL!$B$1:$U$1591,5,FALSE))," ",VLOOKUP(TRIM(B1015),ALL!$B$1:$U$1591,5,FALSE)))</f>
        <v/>
      </c>
      <c r="I1015" s="52" t="str">
        <f>IF(ISBLANK(VLOOKUP(TRIM(B1015),ALL!$B$1:$U$1591,6,FALSE)),"",IF(ISERROR(VLOOKUP(TRIM(B1015),ALL!$B$1:$U$1591,6,FALSE))," ", VLOOKUP(TRIM(B1015),ALL!$B$1:$U$1591,6,FALSE)))</f>
        <v/>
      </c>
      <c r="J1015" s="52" t="str">
        <f>IF(ISBLANK(VLOOKUP(TRIM(B1015),ALL!$B$1:$U$1591,7,FALSE)),"",IF(ISERROR(VLOOKUP(TRIM(B1015),ALL!$B$1:$U$1591,7,FALSE))," ",VLOOKUP(TRIM(B1015),ALL!$B$1:$U$1591,7,FALSE)))</f>
        <v/>
      </c>
      <c r="K1015" s="52" t="str">
        <f>IF(ISBLANK(VLOOKUP(TRIM(B1015),ALL!$B$1:$U$1591,8,FALSE)),"",IF(ISERROR(VLOOKUP(TRIM(B1015),ALL!$B$1:$U$1591,8,FALSE))," ",VLOOKUP(TRIM(B1015),ALL!$B$1:$U$1591,8,FALSE)))</f>
        <v/>
      </c>
      <c r="L1015" s="52" t="str">
        <f>IF(ISBLANK(VLOOKUP(TRIM(B1015),ALL!$B$1:$U$1591,9,FALSE)),"",IF(ISERROR(VLOOKUP(TRIM(B1015),ALL!$B$1:$U$1591,9,FALSE))," ",VLOOKUP(TRIM(B1015),ALL!$B$1:$U$1591,9,FALSE)))</f>
        <v/>
      </c>
      <c r="M1015" s="52" t="str">
        <f>IF(ISBLANK(VLOOKUP(TRIM(B1015),ALL!$B$1:$U$1591,10,FALSE)),"",IF(ISERROR(VLOOKUP(TRIM(B1015),ALL!$B$1:$U$1591,10,FALSE))," ",VLOOKUP(TRIM(B1015),ALL!$B$1:$U$1591,10,FALSE)))</f>
        <v/>
      </c>
      <c r="N1015"/>
      <c r="O1015"/>
      <c r="P1015"/>
      <c r="Q1015"/>
      <c r="R1015"/>
      <c r="S1015"/>
      <c r="AA1015"/>
      <c r="AB1015"/>
    </row>
    <row r="1016" spans="1:33">
      <c r="A1016" s="52" t="str">
        <f>IF(ISERROR(VLOOKUP(TRIM(B1016),ALL!$B$1:$T$1591,3,FALSE)),"(unc)",VLOOKUP(TRIM(B1016),ALL!$B$1:$T$1591,3,FALSE))</f>
        <v>LCB ^</v>
      </c>
      <c r="B1016" s="215" t="s">
        <v>5622</v>
      </c>
      <c r="C1016" s="11" t="s">
        <v>4349</v>
      </c>
      <c r="D1016" s="85">
        <f>VLOOKUP(TRIM(B1016),BirthdateDraft!$B$1:$O$5859,2,FALSE)</f>
        <v>34430</v>
      </c>
      <c r="E1016" s="86" t="str">
        <f>VLOOKUP(TRIM(B1016),BirthdateDraft!$B$1:$O$9859,3,FALSE)</f>
        <v>16/7</v>
      </c>
      <c r="F1016" s="52" t="str">
        <f>IF(ISERROR(VLOOKUP(TRIM(B1016),ALL!$B$1:$T$1591,2,FALSE)),"",IF(ISERROR(VLOOKUP(TRIM(B1016),ALL!$B$1:$T$1591,2,FALSE))," ",VLOOKUP(TRIM(B1016),ALL!$B$1:$T$1591,2,FALSE)))</f>
        <v>PHN</v>
      </c>
      <c r="G1016" s="52" t="str">
        <f>IF(ISBLANK(VLOOKUP(TRIM(B1016),ALL!$B$1:$U$1591,4,FALSE)),"",IF(ISERROR(VLOOKUP(TRIM(B1016),ALL!$B$1:$U$1591,4,FALSE))," ",VLOOKUP(TRIM(B1016),ALL!$B$1:$U$1591,4,FALSE)))</f>
        <v>0</v>
      </c>
      <c r="H1016" s="52" t="str">
        <f>IF(ISBLANK(VLOOKUP(TRIM(B1016),ALL!$B$1:$U$1591,5,FALSE)),"",IF(ISERROR(VLOOKUP(TRIM(B1016),ALL!$B$1:$U$1591,5,FALSE))," ",VLOOKUP(TRIM(B1016),ALL!$B$1:$U$1591,5,FALSE)))</f>
        <v/>
      </c>
      <c r="I1016" s="52" t="str">
        <f>IF(ISBLANK(VLOOKUP(TRIM(B1016),ALL!$B$1:$U$1591,6,FALSE)),"",IF(ISERROR(VLOOKUP(TRIM(B1016),ALL!$B$1:$U$1591,6,FALSE))," ", VLOOKUP(TRIM(B1016),ALL!$B$1:$U$1591,6,FALSE)))</f>
        <v/>
      </c>
      <c r="J1016" s="52" t="str">
        <f>IF(ISBLANK(VLOOKUP(TRIM(B1016),ALL!$B$1:$U$1591,7,FALSE)),"",IF(ISERROR(VLOOKUP(TRIM(B1016),ALL!$B$1:$U$1591,7,FALSE))," ",VLOOKUP(TRIM(B1016),ALL!$B$1:$U$1591,7,FALSE)))</f>
        <v/>
      </c>
      <c r="K1016" s="52" t="str">
        <f>IF(ISBLANK(VLOOKUP(TRIM(B1016),ALL!$B$1:$U$1591,8,FALSE)),"",IF(ISERROR(VLOOKUP(TRIM(B1016),ALL!$B$1:$U$1591,8,FALSE))," ",VLOOKUP(TRIM(B1016),ALL!$B$1:$U$1591,8,FALSE)))</f>
        <v/>
      </c>
      <c r="L1016" s="52" t="str">
        <f>IF(ISBLANK(VLOOKUP(TRIM(B1016),ALL!$B$1:$U$1591,9,FALSE)),"",IF(ISERROR(VLOOKUP(TRIM(B1016),ALL!$B$1:$U$1591,9,FALSE))," ",VLOOKUP(TRIM(B1016),ALL!$B$1:$U$1591,9,FALSE)))</f>
        <v/>
      </c>
      <c r="M1016" s="52"/>
      <c r="N1016"/>
      <c r="O1016"/>
      <c r="P1016"/>
      <c r="Q1016"/>
      <c r="R1016"/>
      <c r="S1016"/>
      <c r="AA1016"/>
      <c r="AB1016"/>
    </row>
    <row r="1017" spans="1:33">
      <c r="A1017" s="52"/>
      <c r="B1017" s="215"/>
      <c r="C1017" s="11"/>
      <c r="D1017" s="85"/>
      <c r="E1017" s="86"/>
      <c r="F1017" s="52"/>
      <c r="G1017" s="52"/>
      <c r="H1017" s="52"/>
      <c r="I1017" s="52"/>
      <c r="J1017" s="52"/>
      <c r="K1017" s="52"/>
      <c r="L1017" s="52"/>
      <c r="M1017" s="52"/>
      <c r="N1017"/>
      <c r="O1017"/>
      <c r="P1017"/>
      <c r="Q1017"/>
      <c r="R1017"/>
      <c r="S1017"/>
      <c r="AA1017"/>
      <c r="AB1017"/>
    </row>
    <row r="1018" spans="1:33">
      <c r="A1018" s="52" t="str">
        <f>IF(ISERROR(VLOOKUP(TRIM(B1018),ALL!$B$1:$T$1591,3,FALSE)),"(unc)",VLOOKUP(TRIM(B1018),ALL!$B$1:$T$1591,3,FALSE))</f>
        <v>Punt</v>
      </c>
      <c r="B1018" s="215" t="s">
        <v>6427</v>
      </c>
      <c r="C1018" s="11" t="s">
        <v>4349</v>
      </c>
      <c r="D1018" s="85">
        <f>VLOOKUP(TRIM(B1018),BirthdateDraft!$B$1:$O$5859,2,FALSE)</f>
        <v>34585</v>
      </c>
      <c r="E1018" s="86" t="str">
        <f>VLOOKUP(TRIM(B1018),BirthdateDraft!$B$1:$O$9859,3,FALSE)</f>
        <v>17/FA</v>
      </c>
      <c r="F1018" s="52" t="str">
        <f>IF(ISERROR(VLOOKUP(TRIM(B1018),ALL!$B$1:$T$1591,2,FALSE)),"",IF(ISERROR(VLOOKUP(TRIM(B1018),ALL!$B$1:$T$1591,2,FALSE))," ",VLOOKUP(TRIM(B1018),ALL!$B$1:$T$1591,2,FALSE)))</f>
        <v>INA</v>
      </c>
      <c r="G1018" s="52" t="str">
        <f>IF(ISBLANK(VLOOKUP(TRIM(B1018),ALL!$B$1:$U$1591,4,FALSE)),"",IF(ISERROR(VLOOKUP(TRIM(B1018),ALL!$B$1:$U$1591,4,FALSE))," ",VLOOKUP(TRIM(B1018),ALL!$B$1:$U$1591,4,FALSE)))</f>
        <v/>
      </c>
      <c r="H1018" s="52"/>
      <c r="I1018" s="52"/>
      <c r="J1018" s="52"/>
      <c r="K1018" s="52"/>
      <c r="L1018" s="52" t="str">
        <f>IF(ISBLANK(VLOOKUP(TRIM(B1018),ALL!$B$1:$U$1591,9,FALSE)),"",IF(ISERROR(VLOOKUP(TRIM(B1018),ALL!$B$1:$U$1591,9,FALSE))," ",VLOOKUP(TRIM(B1018),ALL!$B$1:$U$1591,9,FALSE)))</f>
        <v/>
      </c>
      <c r="M1018" s="52" t="str">
        <f>IF(ISBLANK(VLOOKUP(TRIM(B1018),ALL!$B$1:$U$1591,10,FALSE)),"",IF(ISERROR(VLOOKUP(TRIM(B1018),ALL!$B$1:$U$1591,10,FALSE))," ",VLOOKUP(TRIM(B1018),ALL!$B$1:$U$1591,10,FALSE)))</f>
        <v/>
      </c>
      <c r="N1018"/>
      <c r="O1018"/>
      <c r="P1018"/>
      <c r="Q1018"/>
      <c r="R1018"/>
      <c r="S1018"/>
      <c r="AA1018"/>
      <c r="AB1018"/>
    </row>
    <row r="1019" spans="1:33">
      <c r="A1019" s="52" t="str">
        <f>IF(ISERROR(VLOOKUP(TRIM(B1019),ALL!$B$1:$T$1591,3,FALSE)),"(unc)",VLOOKUP(TRIM(B1019),ALL!$B$1:$T$1591,3,FALSE))</f>
        <v>PK</v>
      </c>
      <c r="B1019" s="215" t="s">
        <v>5354</v>
      </c>
      <c r="C1019" s="11" t="s">
        <v>4349</v>
      </c>
      <c r="D1019" s="85">
        <f>VLOOKUP(TRIM(B1019),BirthdateDraft!$B$1:$O$5859,2,FALSE)</f>
        <v>33444</v>
      </c>
      <c r="E1019" s="86" t="str">
        <f>VLOOKUP(TRIM(B1019),BirthdateDraft!$B$1:$O$9859,3,FALSE)</f>
        <v>13/FA</v>
      </c>
      <c r="F1019" s="52" t="str">
        <f>IF(ISERROR(VLOOKUP(TRIM(B1019),ALL!$B$1:$T$1591,2,FALSE)),"",IF(ISERROR(VLOOKUP(TRIM(B1019),ALL!$B$1:$T$1591,2,FALSE))," ",VLOOKUP(TRIM(B1019),ALL!$B$1:$T$1591,2,FALSE)))</f>
        <v>DNA</v>
      </c>
      <c r="G1019" s="52" t="s">
        <v>4387</v>
      </c>
      <c r="H1019" s="52" t="s">
        <v>4387</v>
      </c>
      <c r="I1019" s="52"/>
      <c r="J1019" s="52"/>
      <c r="K1019" s="52"/>
      <c r="L1019" s="52"/>
      <c r="M1019" s="52"/>
      <c r="N1019"/>
      <c r="O1019"/>
      <c r="P1019"/>
      <c r="Q1019"/>
      <c r="R1019"/>
      <c r="S1019"/>
      <c r="AA1019"/>
      <c r="AB1019"/>
    </row>
    <row r="1020" spans="1:33">
      <c r="A1020" s="52" t="str">
        <f>IF(ISERROR(VLOOKUP(TRIM(B1020),ALL!$B$1:$T$1591,3,FALSE)),"(unc)",VLOOKUP(TRIM(B1020),ALL!$B$1:$T$1591,3,FALSE))</f>
        <v>KOR PR</v>
      </c>
      <c r="B1020" s="215" t="s">
        <v>6442</v>
      </c>
      <c r="C1020" s="11" t="s">
        <v>4349</v>
      </c>
      <c r="D1020" s="85">
        <f>VLOOKUP(TRIM(B1020),BirthdateDraft!$B$1:$O$5859,2,FALSE)</f>
        <v>34642</v>
      </c>
      <c r="E1020" s="86" t="str">
        <f>VLOOKUP(TRIM(B1020),BirthdateDraft!$B$1:$O$9859,3,FALSE)</f>
        <v>17/4</v>
      </c>
      <c r="F1020" s="52" t="str">
        <f>IF(ISERROR(VLOOKUP(TRIM(B1020),ALL!$B$1:$T$1591,2,FALSE)),"",IF(ISERROR(VLOOKUP(TRIM(B1020),ALL!$B$1:$T$1591,2,FALSE))," ",VLOOKUP(TRIM(B1020),ALL!$B$1:$T$1591,2,FALSE)))</f>
        <v>PIA</v>
      </c>
      <c r="G1020" s="52" t="str">
        <f>IF(ISBLANK(VLOOKUP(TRIM(B1020),ALL!$B$1:$U$1591,4,FALSE)),"",IF(ISERROR(VLOOKUP(TRIM(B1020),ALL!$B$1:$U$1591,4,FALSE))," ",VLOOKUP(TRIM(B1020),ALL!$B$1:$U$1591,4,FALSE)))</f>
        <v/>
      </c>
      <c r="H1020" s="52" t="s">
        <v>4387</v>
      </c>
      <c r="I1020" s="52"/>
      <c r="J1020" s="52"/>
      <c r="K1020" s="52"/>
      <c r="L1020" s="52"/>
      <c r="M1020" s="52"/>
      <c r="N1020"/>
      <c r="O1020"/>
      <c r="P1020"/>
      <c r="Q1020"/>
      <c r="R1020"/>
      <c r="S1020"/>
      <c r="AA1020"/>
      <c r="AB1020"/>
    </row>
    <row r="1021" spans="1:33" ht="14.45" customHeight="1">
      <c r="A1021"/>
      <c r="F1021" s="5"/>
      <c r="G1021" s="44"/>
      <c r="H1021" s="44"/>
      <c r="I1021" s="44"/>
      <c r="J1021" s="44"/>
      <c r="K1021" s="44"/>
      <c r="L1021" s="44"/>
      <c r="M1021" s="44"/>
      <c r="N1021" s="52"/>
      <c r="P1021"/>
      <c r="S1021"/>
      <c r="T1021" s="2"/>
      <c r="U1021" s="2"/>
      <c r="W1021" s="2"/>
      <c r="X1021" s="2"/>
      <c r="AA1021"/>
      <c r="AB1021"/>
      <c r="AF1021" s="3"/>
      <c r="AG1021" s="3"/>
    </row>
    <row r="1022" spans="1:33" ht="14.45" customHeight="1">
      <c r="A1022" s="454" t="s">
        <v>8476</v>
      </c>
      <c r="B1022" s="454"/>
      <c r="C1022" s="454"/>
      <c r="D1022" s="454"/>
      <c r="E1022" s="454"/>
      <c r="F1022" s="454"/>
      <c r="G1022" s="454"/>
      <c r="H1022" s="454"/>
      <c r="I1022" s="454"/>
      <c r="J1022" s="454"/>
      <c r="K1022" s="454"/>
      <c r="L1022" s="454"/>
      <c r="M1022" s="456"/>
      <c r="P1022" s="4"/>
      <c r="S1022"/>
      <c r="T1022" s="2"/>
      <c r="U1022" s="2"/>
      <c r="W1022" s="2"/>
      <c r="X1022" s="2"/>
      <c r="AA1022" s="2"/>
      <c r="AB1022"/>
      <c r="AF1022" s="3"/>
      <c r="AG1022" s="3"/>
    </row>
    <row r="1023" spans="1:33" ht="14.45" customHeight="1">
      <c r="A1023" s="454" t="s">
        <v>6633</v>
      </c>
      <c r="B1023" s="454"/>
      <c r="C1023" s="454"/>
      <c r="D1023" s="454"/>
      <c r="E1023" s="454"/>
      <c r="F1023" s="454"/>
      <c r="G1023" s="454"/>
      <c r="H1023" s="454"/>
      <c r="I1023" s="454"/>
      <c r="J1023" s="454"/>
      <c r="K1023" s="454"/>
      <c r="L1023" s="454"/>
      <c r="M1023" s="455"/>
      <c r="P1023"/>
      <c r="S1023"/>
      <c r="T1023" s="2"/>
      <c r="U1023" s="2"/>
      <c r="W1023" s="2"/>
      <c r="X1023" s="2"/>
      <c r="AA1023" s="2"/>
      <c r="AB1023"/>
      <c r="AF1023" s="3"/>
      <c r="AG1023" s="3"/>
    </row>
    <row r="1024" spans="1:33" s="11" customFormat="1" ht="14.45" customHeight="1">
      <c r="A1024" s="52"/>
      <c r="B1024" s="51"/>
      <c r="C1024"/>
      <c r="F1024" s="52"/>
      <c r="G1024" s="52"/>
      <c r="H1024" s="52"/>
      <c r="I1024" s="52"/>
      <c r="J1024" s="52"/>
      <c r="K1024" s="52" t="str">
        <f>IF(ISBLANK(VLOOKUP(TRIM(B1024),ALL!$B$1:$U$1591,8,FALSE)),"",IF(ISERROR(VLOOKUP(TRIM(B1024),ALL!$B$1:$U$1591,8,FALSE))," ",VLOOKUP(TRIM(B1024),ALL!$B$1:$U$1591,8,FALSE)))</f>
        <v xml:space="preserve"> </v>
      </c>
      <c r="L1024" s="52"/>
      <c r="M1024" s="52"/>
      <c r="N1024" s="40"/>
      <c r="O1024" s="40"/>
      <c r="P1024" s="41"/>
      <c r="Q1024" s="41"/>
      <c r="R1024" s="41"/>
      <c r="S1024" s="42"/>
    </row>
    <row r="1025" spans="1:33">
      <c r="N1025"/>
      <c r="O1025"/>
      <c r="P1025"/>
      <c r="Q1025"/>
      <c r="R1025"/>
      <c r="S1025"/>
      <c r="X1025" s="2"/>
      <c r="AA1025"/>
      <c r="AB1025"/>
    </row>
    <row r="1026" spans="1:33" ht="20.25">
      <c r="A1026" s="46" t="s">
        <v>6083</v>
      </c>
      <c r="H1026" s="38">
        <f>COUNTA(B1027:B1093)</f>
        <v>54</v>
      </c>
      <c r="I1026" s="38"/>
      <c r="P1026"/>
      <c r="S1026"/>
      <c r="T1026" s="2"/>
      <c r="U1026" s="2"/>
      <c r="W1026" s="2"/>
      <c r="X1026" s="2"/>
      <c r="AA1026" s="2"/>
      <c r="AB1026"/>
      <c r="AF1026" s="3"/>
      <c r="AG1026" s="3"/>
    </row>
    <row r="1027" spans="1:33">
      <c r="A1027" s="54"/>
      <c r="N1027" s="6"/>
      <c r="O1027" s="6"/>
      <c r="S1027" s="3"/>
      <c r="T1027" s="7"/>
      <c r="AA1027"/>
      <c r="AB1027"/>
    </row>
    <row r="1028" spans="1:33">
      <c r="A1028" s="52" t="str">
        <f>IF(ISERROR(VLOOKUP(TRIM(B1028),ALL!$B$1:$T$1591,3,FALSE)),"(unc)",VLOOKUP(TRIM(B1028),ALL!$B$1:$T$1591,3,FALSE))</f>
        <v>QB</v>
      </c>
      <c r="B1028" s="215" t="s">
        <v>3580</v>
      </c>
      <c r="C1028" s="11" t="s">
        <v>3445</v>
      </c>
      <c r="D1028" s="85">
        <f>VLOOKUP(TRIM(B1028),BirthdateDraft!$B$1:$O$5859,2,FALSE)</f>
        <v>28340</v>
      </c>
      <c r="E1028" s="86" t="str">
        <f>VLOOKUP(TRIM(B1028),BirthdateDraft!$B$1:$O$9859,3,FALSE)</f>
        <v>00/6</v>
      </c>
      <c r="F1028" s="52" t="str">
        <f>IF(ISERROR(VLOOKUP(TRIM(B1028),ALL!$B$1:$T$1591,2,FALSE)),"",IF(ISERROR(VLOOKUP(TRIM(B1028),ALL!$B$1:$T$1591,2,FALSE))," ",VLOOKUP(TRIM(B1028),ALL!$B$1:$T$1591,2,FALSE)))</f>
        <v>NEA</v>
      </c>
      <c r="G1028" s="52" t="str">
        <f>IF(ISBLANK(VLOOKUP(TRIM(B1028),ALL!$B$1:$U$1591,4,FALSE)),"",IF(ISERROR(VLOOKUP(TRIM(B1028),ALL!$B$1:$U$1591,4,FALSE))," ",VLOOKUP(TRIM(B1028),ALL!$B$1:$U$1591,4,FALSE)))</f>
        <v/>
      </c>
      <c r="H1028" s="52" t="str">
        <f>IF(ISBLANK(VLOOKUP(TRIM(B1028),ALL!$B$1:$U$1591,5,FALSE)),"",IF(ISERROR(VLOOKUP(TRIM(B1028),ALL!$B$1:$U$1591,5,FALSE))," ",VLOOKUP(TRIM(B1028),ALL!$B$1:$U$1591,5,FALSE)))</f>
        <v/>
      </c>
      <c r="I1028" s="52" t="str">
        <f>IF(ISBLANK(VLOOKUP(TRIM(B1028),ALL!$B$1:$U$1591,6,FALSE)),"",IF(ISERROR(VLOOKUP(TRIM(B1028),ALL!$B$1:$U$1591,6,FALSE))," ", VLOOKUP(TRIM(B1028),ALL!$B$1:$U$1591,6,FALSE)))</f>
        <v/>
      </c>
      <c r="J1028" s="52" t="str">
        <f>IF(ISBLANK(VLOOKUP(TRIM(B1028),ALL!$B$1:$U$1591,7,FALSE)),"",IF(ISERROR(VLOOKUP(TRIM(B1028),ALL!$B$1:$U$1591,7,FALSE))," ",VLOOKUP(TRIM(B1028),ALL!$B$1:$U$1591,7,FALSE)))</f>
        <v/>
      </c>
      <c r="K1028" s="52" t="str">
        <f>IF(ISBLANK(VLOOKUP(TRIM(B1028),ALL!$B$1:$U$1591,8,FALSE)),"",IF(ISERROR(VLOOKUP(TRIM(B1028),ALL!$B$1:$U$1591,8,FALSE))," ",VLOOKUP(TRIM(B1028),ALL!$B$1:$U$1591,8,FALSE)))</f>
        <v/>
      </c>
      <c r="L1028" s="52" t="str">
        <f>IF(ISBLANK(VLOOKUP(TRIM(B1028),ALL!$B$1:$U$1591,9,FALSE)),"",IF(ISERROR(VLOOKUP(TRIM(B1028),ALL!$B$1:$U$1591,9,FALSE))," ",VLOOKUP(TRIM(B1028),ALL!$B$1:$U$1591,9,FALSE)))</f>
        <v/>
      </c>
      <c r="M1028" s="52" t="str">
        <f>IF(ISBLANK(VLOOKUP(TRIM(B1028),ALL!$B$1:$U$1591,10,FALSE)),"",IF(ISERROR(VLOOKUP(TRIM(B1028),ALL!$B$1:$U$1591,10,FALSE))," ",VLOOKUP(TRIM(B1028),ALL!$B$1:$U$1591,10,FALSE)))</f>
        <v/>
      </c>
      <c r="N1028"/>
      <c r="O1028"/>
      <c r="P1028"/>
      <c r="Q1028"/>
      <c r="R1028"/>
      <c r="S1028"/>
      <c r="AA1028"/>
      <c r="AB1028"/>
    </row>
    <row r="1029" spans="1:33">
      <c r="A1029" s="52" t="str">
        <f>IF(ISERROR(VLOOKUP(TRIM(B1029),ALL!$B$1:$T$1591,3,FALSE)),"(unc)",VLOOKUP(TRIM(B1029),ALL!$B$1:$T$1591,3,FALSE))</f>
        <v>QB</v>
      </c>
      <c r="B1029" s="215" t="s">
        <v>711</v>
      </c>
      <c r="C1029" s="11" t="s">
        <v>3445</v>
      </c>
      <c r="D1029" s="85">
        <f>VLOOKUP(TRIM(B1029),BirthdateDraft!$B$1:$O$5859,2,FALSE)</f>
        <v>32723</v>
      </c>
      <c r="E1029" s="86" t="str">
        <f>VLOOKUP(TRIM(B1029),BirthdateDraft!$B$1:$O$9859,3,FALSE)</f>
        <v>11/6</v>
      </c>
      <c r="F1029" s="52" t="str">
        <f>IF(ISERROR(VLOOKUP(TRIM(B1029),ALL!$B$1:$T$1591,2,FALSE)),"",IF(ISERROR(VLOOKUP(TRIM(B1029),ALL!$B$1:$T$1591,2,FALSE))," ",VLOOKUP(TRIM(B1029),ALL!$B$1:$T$1591,2,FALSE)))</f>
        <v>LAA</v>
      </c>
      <c r="G1029" s="52" t="str">
        <f>IF(ISBLANK(VLOOKUP(TRIM(B1029),ALL!$B$1:$U$1591,4,FALSE)),"",IF(ISERROR(VLOOKUP(TRIM(B1029),ALL!$B$1:$U$1591,4,FALSE))," ",VLOOKUP(TRIM(B1029),ALL!$B$1:$U$1591,4,FALSE)))</f>
        <v/>
      </c>
      <c r="H1029" s="52" t="str">
        <f>IF(ISBLANK(VLOOKUP(TRIM(B1029),ALL!$B$1:$U$1591,5,FALSE)),"",IF(ISERROR(VLOOKUP(TRIM(B1029),ALL!$B$1:$U$1591,5,FALSE))," ",VLOOKUP(TRIM(B1029),ALL!$B$1:$U$1591,5,FALSE)))</f>
        <v/>
      </c>
      <c r="I1029" s="52" t="str">
        <f>IF(ISBLANK(VLOOKUP(TRIM(B1029),ALL!$B$1:$U$1591,6,FALSE)),"",IF(ISERROR(VLOOKUP(TRIM(B1029),ALL!$B$1:$U$1591,6,FALSE))," ", VLOOKUP(TRIM(B1029),ALL!$B$1:$U$1591,6,FALSE)))</f>
        <v/>
      </c>
      <c r="J1029" s="52" t="str">
        <f>IF(ISBLANK(VLOOKUP(TRIM(B1029),ALL!$B$1:$U$1591,7,FALSE)),"",IF(ISERROR(VLOOKUP(TRIM(B1029),ALL!$B$1:$U$1591,7,FALSE))," ",VLOOKUP(TRIM(B1029),ALL!$B$1:$U$1591,7,FALSE)))</f>
        <v/>
      </c>
      <c r="K1029" s="52" t="str">
        <f>IF(ISBLANK(VLOOKUP(TRIM(B1029),ALL!$B$1:$U$1591,8,FALSE)),"",IF(ISERROR(VLOOKUP(TRIM(B1029),ALL!$B$1:$U$1591,8,FALSE))," ",VLOOKUP(TRIM(B1029),ALL!$B$1:$U$1591,8,FALSE)))</f>
        <v/>
      </c>
      <c r="L1029" s="52" t="str">
        <f>IF(ISBLANK(VLOOKUP(TRIM(B1029),ALL!$B$1:$U$1591,9,FALSE)),"",IF(ISERROR(VLOOKUP(TRIM(B1029),ALL!$B$1:$U$1591,9,FALSE))," ",VLOOKUP(TRIM(B1029),ALL!$B$1:$U$1591,9,FALSE)))</f>
        <v/>
      </c>
      <c r="M1029" s="52" t="str">
        <f>IF(ISBLANK(VLOOKUP(TRIM(B1029),ALL!$B$1:$U$1591,10,FALSE)),"",IF(ISERROR(VLOOKUP(TRIM(B1029),ALL!$B$1:$U$1591,10,FALSE))," ",VLOOKUP(TRIM(B1029),ALL!$B$1:$U$1591,10,FALSE)))</f>
        <v/>
      </c>
      <c r="N1029"/>
      <c r="O1029"/>
      <c r="P1029"/>
      <c r="Q1029"/>
      <c r="R1029"/>
      <c r="S1029"/>
      <c r="AA1029"/>
      <c r="AB1029"/>
    </row>
    <row r="1030" spans="1:33">
      <c r="A1030" s="52"/>
      <c r="B1030" s="215"/>
      <c r="C1030" s="11"/>
      <c r="D1030" s="85"/>
      <c r="E1030" s="86"/>
      <c r="F1030" s="52"/>
      <c r="G1030" s="52" t="str">
        <f>IF(ISBLANK(VLOOKUP(TRIM(B1030),ALL!$B$1:$U$1591,4,FALSE)),"",IF(ISERROR(VLOOKUP(TRIM(B1030),ALL!$B$1:$U$1591,4,FALSE))," ",VLOOKUP(TRIM(B1030),ALL!$B$1:$U$1591,4,FALSE)))</f>
        <v xml:space="preserve"> </v>
      </c>
      <c r="H1030" s="52" t="str">
        <f>IF(ISBLANK(VLOOKUP(TRIM(B1030),ALL!$B$1:$U$1591,5,FALSE)),"",IF(ISERROR(VLOOKUP(TRIM(B1030),ALL!$B$1:$U$1591,5,FALSE))," ",VLOOKUP(TRIM(B1030),ALL!$B$1:$U$1591,5,FALSE)))</f>
        <v xml:space="preserve"> </v>
      </c>
      <c r="I1030" s="52" t="str">
        <f>IF(ISBLANK(VLOOKUP(TRIM(B1030),ALL!$B$1:$U$1591,6,FALSE)),"",IF(ISERROR(VLOOKUP(TRIM(B1030),ALL!$B$1:$U$1591,6,FALSE))," ", VLOOKUP(TRIM(B1030),ALL!$B$1:$U$1591,6,FALSE)))</f>
        <v xml:space="preserve"> </v>
      </c>
      <c r="J1030" s="52" t="str">
        <f>IF(ISBLANK(VLOOKUP(TRIM(B1030),ALL!$B$1:$U$1591,7,FALSE)),"",IF(ISERROR(VLOOKUP(TRIM(B1030),ALL!$B$1:$U$1591,7,FALSE))," ",VLOOKUP(TRIM(B1030),ALL!$B$1:$U$1591,7,FALSE)))</f>
        <v xml:space="preserve"> </v>
      </c>
      <c r="K1030" s="52" t="str">
        <f>IF(ISBLANK(VLOOKUP(TRIM(B1030),ALL!$B$1:$U$1591,8,FALSE)),"",IF(ISERROR(VLOOKUP(TRIM(B1030),ALL!$B$1:$U$1591,8,FALSE))," ",VLOOKUP(TRIM(B1030),ALL!$B$1:$U$1591,8,FALSE)))</f>
        <v xml:space="preserve"> </v>
      </c>
      <c r="L1030" s="52" t="str">
        <f>IF(ISBLANK(VLOOKUP(TRIM(B1030),ALL!$B$1:$U$1591,9,FALSE)),"",IF(ISERROR(VLOOKUP(TRIM(B1030),ALL!$B$1:$U$1591,9,FALSE))," ",VLOOKUP(TRIM(B1030),ALL!$B$1:$U$1591,9,FALSE)))</f>
        <v xml:space="preserve"> </v>
      </c>
      <c r="M1030" s="52" t="str">
        <f>IF(ISBLANK(VLOOKUP(TRIM(B1030),ALL!$B$1:$U$1591,10,FALSE)),"",IF(ISERROR(VLOOKUP(TRIM(B1030),ALL!$B$1:$U$1591,10,FALSE))," ",VLOOKUP(TRIM(B1030),ALL!$B$1:$U$1591,10,FALSE)))</f>
        <v xml:space="preserve"> </v>
      </c>
      <c r="N1030"/>
      <c r="O1030"/>
      <c r="P1030"/>
      <c r="Q1030"/>
      <c r="R1030"/>
      <c r="S1030"/>
      <c r="AA1030"/>
      <c r="AB1030"/>
    </row>
    <row r="1031" spans="1:33">
      <c r="A1031" s="52" t="str">
        <f>IF(ISERROR(VLOOKUP(TRIM(B1031),ALL!$B$1:$T$1591,3,FALSE)),"(unc)",VLOOKUP(TRIM(B1031),ALL!$B$1:$T$1591,3,FALSE))</f>
        <v>HB</v>
      </c>
      <c r="B1031" s="215" t="s">
        <v>6352</v>
      </c>
      <c r="C1031" s="11" t="s">
        <v>3445</v>
      </c>
      <c r="D1031" s="85">
        <f>VLOOKUP(TRIM(B1031),BirthdateDraft!$B$1:$O$5859,2,FALSE)</f>
        <v>34905</v>
      </c>
      <c r="E1031" s="86" t="str">
        <f>VLOOKUP(TRIM(B1031),BirthdateDraft!$B$1:$O$9859,3,FALSE)</f>
        <v>17/3</v>
      </c>
      <c r="F1031" s="52" t="str">
        <f>IF(ISERROR(VLOOKUP(TRIM(B1031),ALL!$B$1:$T$1591,2,FALSE)),"",IF(ISERROR(VLOOKUP(TRIM(B1031),ALL!$B$1:$T$1591,2,FALSE))," ",VLOOKUP(TRIM(B1031),ALL!$B$1:$T$1591,2,FALSE)))</f>
        <v>NON</v>
      </c>
      <c r="G1031" s="52" t="str">
        <f>IF(ISBLANK(VLOOKUP(TRIM(B1031),ALL!$B$1:$U$1591,4,FALSE)),"",IF(ISERROR(VLOOKUP(TRIM(B1031),ALL!$B$1:$U$1591,4,FALSE))," ",VLOOKUP(TRIM(B1031),ALL!$B$1:$U$1591,4,FALSE)))</f>
        <v/>
      </c>
      <c r="H1031" s="52" t="str">
        <f>IF(ISBLANK(VLOOKUP(TRIM(B1031),ALL!$B$1:$U$1591,5,FALSE)),"",IF(ISERROR(VLOOKUP(TRIM(B1031),ALL!$B$1:$U$1591,5,FALSE))," ",VLOOKUP(TRIM(B1031),ALL!$B$1:$U$1591,5,FALSE)))</f>
        <v/>
      </c>
      <c r="I1031" s="52" t="str">
        <f>IF(ISBLANK(VLOOKUP(TRIM(B1031),ALL!$B$1:$U$1591,6,FALSE)),"",IF(ISERROR(VLOOKUP(TRIM(B1031),ALL!$B$1:$U$1591,6,FALSE))," ", VLOOKUP(TRIM(B1031),ALL!$B$1:$U$1591,6,FALSE)))</f>
        <v/>
      </c>
      <c r="J1031" s="52" t="str">
        <f>IF(ISBLANK(VLOOKUP(TRIM(B1031),ALL!$B$1:$U$1591,7,FALSE)),"",IF(ISERROR(VLOOKUP(TRIM(B1031),ALL!$B$1:$U$1591,7,FALSE))," ",VLOOKUP(TRIM(B1031),ALL!$B$1:$U$1591,7,FALSE)))</f>
        <v/>
      </c>
      <c r="K1031" s="52">
        <f>IF(ISBLANK(VLOOKUP(TRIM(B1031),ALL!$B$1:$U$1591,8,FALSE)),"",IF(ISERROR(VLOOKUP(TRIM(B1031),ALL!$B$1:$U$1591,8,FALSE))," ",VLOOKUP(TRIM(B1031),ALL!$B$1:$U$1591,8,FALSE)))</f>
        <v>0</v>
      </c>
      <c r="L1031" s="52" t="str">
        <f>IF(ISBLANK(VLOOKUP(TRIM(B1031),ALL!$B$1:$U$1591,9,FALSE)),"",IF(ISERROR(VLOOKUP(TRIM(B1031),ALL!$B$1:$U$1591,9,FALSE))," ",VLOOKUP(TRIM(B1031),ALL!$B$1:$U$1591,9,FALSE)))</f>
        <v/>
      </c>
      <c r="M1031" s="52">
        <f>IF(ISBLANK(VLOOKUP(TRIM(B1031),ALL!$B$1:$U$1591,10,FALSE)),"",IF(ISERROR(VLOOKUP(TRIM(B1031),ALL!$B$1:$U$1591,10,FALSE))," ",VLOOKUP(TRIM(B1031),ALL!$B$1:$U$1591,10,FALSE)))</f>
        <v>0</v>
      </c>
      <c r="N1031"/>
      <c r="O1031"/>
      <c r="P1031"/>
      <c r="Q1031"/>
      <c r="R1031"/>
      <c r="S1031"/>
      <c r="AA1031"/>
      <c r="AB1031"/>
    </row>
    <row r="1032" spans="1:33">
      <c r="A1032" s="52" t="str">
        <f>IF(ISERROR(VLOOKUP(TRIM(B1032),ALL!$B$1:$T$1591,3,FALSE)),"(unc)",VLOOKUP(TRIM(B1032),ALL!$B$1:$T$1591,3,FALSE))</f>
        <v>HB</v>
      </c>
      <c r="B1032" s="215" t="s">
        <v>6888</v>
      </c>
      <c r="C1032" s="11" t="s">
        <v>3445</v>
      </c>
      <c r="D1032" s="85">
        <f>VLOOKUP(TRIM(B1032),BirthdateDraft!$B$1:$O$5859,2,FALSE)</f>
        <v>35177</v>
      </c>
      <c r="E1032" s="86" t="str">
        <f>VLOOKUP(TRIM(B1032),BirthdateDraft!$B$1:$O$9859,3,FALSE)</f>
        <v>18/7</v>
      </c>
      <c r="F1032" s="52" t="str">
        <f>IF(ISERROR(VLOOKUP(TRIM(B1032),ALL!$B$1:$T$1591,2,FALSE)),"",IF(ISERROR(VLOOKUP(TRIM(B1032),ALL!$B$1:$T$1591,2,FALSE))," ",VLOOKUP(TRIM(B1032),ALL!$B$1:$T$1591,2,FALSE)))</f>
        <v>LAA</v>
      </c>
      <c r="G1032" s="52" t="str">
        <f>IF(ISBLANK(VLOOKUP(TRIM(B1032),ALL!$B$1:$U$1591,4,FALSE)),"",IF(ISERROR(VLOOKUP(TRIM(B1032),ALL!$B$1:$U$1591,4,FALSE))," ",VLOOKUP(TRIM(B1032),ALL!$B$1:$U$1591,4,FALSE)))</f>
        <v/>
      </c>
      <c r="H1032" s="52" t="str">
        <f>IF(ISBLANK(VLOOKUP(TRIM(B1032),ALL!$B$1:$U$1591,5,FALSE)),"",IF(ISERROR(VLOOKUP(TRIM(B1032),ALL!$B$1:$U$1591,5,FALSE))," ",VLOOKUP(TRIM(B1032),ALL!$B$1:$U$1591,5,FALSE)))</f>
        <v/>
      </c>
      <c r="I1032" s="52" t="str">
        <f>IF(ISBLANK(VLOOKUP(TRIM(B1032),ALL!$B$1:$U$1591,6,FALSE)),"",IF(ISERROR(VLOOKUP(TRIM(B1032),ALL!$B$1:$U$1591,6,FALSE))," ", VLOOKUP(TRIM(B1032),ALL!$B$1:$U$1591,6,FALSE)))</f>
        <v/>
      </c>
      <c r="J1032" s="52" t="str">
        <f>IF(ISBLANK(VLOOKUP(TRIM(B1032),ALL!$B$1:$U$1591,7,FALSE)),"",IF(ISERROR(VLOOKUP(TRIM(B1032),ALL!$B$1:$U$1591,7,FALSE))," ",VLOOKUP(TRIM(B1032),ALL!$B$1:$U$1591,7,FALSE)))</f>
        <v/>
      </c>
      <c r="K1032" s="52">
        <f>IF(ISBLANK(VLOOKUP(TRIM(B1032),ALL!$B$1:$U$1591,8,FALSE)),"",IF(ISERROR(VLOOKUP(TRIM(B1032),ALL!$B$1:$U$1591,8,FALSE))," ",VLOOKUP(TRIM(B1032),ALL!$B$1:$U$1591,8,FALSE)))</f>
        <v>0</v>
      </c>
      <c r="L1032" s="52" t="str">
        <f>IF(ISBLANK(VLOOKUP(TRIM(B1032),ALL!$B$1:$U$1591,9,FALSE)),"",IF(ISERROR(VLOOKUP(TRIM(B1032),ALL!$B$1:$U$1591,9,FALSE))," ",VLOOKUP(TRIM(B1032),ALL!$B$1:$U$1591,9,FALSE)))</f>
        <v/>
      </c>
      <c r="M1032" s="52">
        <f>IF(ISBLANK(VLOOKUP(TRIM(B1032),ALL!$B$1:$U$1591,10,FALSE)),"",IF(ISERROR(VLOOKUP(TRIM(B1032),ALL!$B$1:$U$1591,10,FALSE))," ",VLOOKUP(TRIM(B1032),ALL!$B$1:$U$1591,10,FALSE)))</f>
        <v>0</v>
      </c>
      <c r="N1032"/>
      <c r="O1032"/>
      <c r="P1032"/>
      <c r="Q1032"/>
      <c r="R1032"/>
      <c r="S1032"/>
      <c r="AA1032"/>
      <c r="AB1032"/>
    </row>
    <row r="1033" spans="1:33">
      <c r="A1033" s="52" t="str">
        <f>IF(ISERROR(VLOOKUP(TRIM(B1033),ALL!$B$1:$T$1591,3,FALSE)),"(unc)",VLOOKUP(TRIM(B1033),ALL!$B$1:$T$1591,3,FALSE))</f>
        <v>HB</v>
      </c>
      <c r="B1033" s="215" t="s">
        <v>6890</v>
      </c>
      <c r="C1033" s="11" t="s">
        <v>3445</v>
      </c>
      <c r="D1033" s="85">
        <f>VLOOKUP(TRIM(B1033),BirthdateDraft!$B$1:$O$5859,2,FALSE)</f>
        <v>35019</v>
      </c>
      <c r="E1033" s="86" t="str">
        <f>VLOOKUP(TRIM(B1033),BirthdateDraft!$B$1:$O$9859,3,FALSE)</f>
        <v>18/FA</v>
      </c>
      <c r="F1033" s="52" t="str">
        <f>IF(ISERROR(VLOOKUP(TRIM(B1033),ALL!$B$1:$T$1591,2,FALSE)),"",IF(ISERROR(VLOOKUP(TRIM(B1033),ALL!$B$1:$T$1591,2,FALSE))," ",VLOOKUP(TRIM(B1033),ALL!$B$1:$T$1591,2,FALSE)))</f>
        <v>SFN</v>
      </c>
      <c r="G1033" s="52" t="str">
        <f>IF(ISBLANK(VLOOKUP(TRIM(B1033),ALL!$B$1:$U$1591,4,FALSE)),"",IF(ISERROR(VLOOKUP(TRIM(B1033),ALL!$B$1:$U$1591,4,FALSE))," ",VLOOKUP(TRIM(B1033),ALL!$B$1:$U$1591,4,FALSE)))</f>
        <v/>
      </c>
      <c r="H1033" s="52" t="str">
        <f>IF(ISBLANK(VLOOKUP(TRIM(B1033),ALL!$B$1:$U$1591,5,FALSE)),"",IF(ISERROR(VLOOKUP(TRIM(B1033),ALL!$B$1:$U$1591,5,FALSE))," ",VLOOKUP(TRIM(B1033),ALL!$B$1:$U$1591,5,FALSE)))</f>
        <v/>
      </c>
      <c r="I1033" s="52" t="str">
        <f>IF(ISBLANK(VLOOKUP(TRIM(B1033),ALL!$B$1:$U$1591,6,FALSE)),"",IF(ISERROR(VLOOKUP(TRIM(B1033),ALL!$B$1:$U$1591,6,FALSE))," ", VLOOKUP(TRIM(B1033),ALL!$B$1:$U$1591,6,FALSE)))</f>
        <v/>
      </c>
      <c r="J1033" s="52" t="str">
        <f>IF(ISBLANK(VLOOKUP(TRIM(B1033),ALL!$B$1:$U$1591,7,FALSE)),"",IF(ISERROR(VLOOKUP(TRIM(B1033),ALL!$B$1:$U$1591,7,FALSE))," ",VLOOKUP(TRIM(B1033),ALL!$B$1:$U$1591,7,FALSE)))</f>
        <v/>
      </c>
      <c r="K1033" s="52">
        <f>IF(ISBLANK(VLOOKUP(TRIM(B1033),ALL!$B$1:$U$1591,8,FALSE)),"",IF(ISERROR(VLOOKUP(TRIM(B1033),ALL!$B$1:$U$1591,8,FALSE))," ",VLOOKUP(TRIM(B1033),ALL!$B$1:$U$1591,8,FALSE)))</f>
        <v>0</v>
      </c>
      <c r="L1033" s="52" t="str">
        <f>IF(ISBLANK(VLOOKUP(TRIM(B1033),ALL!$B$1:$U$1591,9,FALSE)),"",IF(ISERROR(VLOOKUP(TRIM(B1033),ALL!$B$1:$U$1591,9,FALSE))," ",VLOOKUP(TRIM(B1033),ALL!$B$1:$U$1591,9,FALSE)))</f>
        <v/>
      </c>
      <c r="M1033" s="52">
        <f>IF(ISBLANK(VLOOKUP(TRIM(B1033),ALL!$B$1:$U$1591,10,FALSE)),"",IF(ISERROR(VLOOKUP(TRIM(B1033),ALL!$B$1:$U$1591,10,FALSE))," ",VLOOKUP(TRIM(B1033),ALL!$B$1:$U$1591,10,FALSE)))</f>
        <v>0</v>
      </c>
      <c r="N1033"/>
      <c r="O1033"/>
      <c r="P1033"/>
      <c r="Q1033"/>
      <c r="R1033"/>
      <c r="S1033"/>
      <c r="AA1033"/>
      <c r="AB1033"/>
    </row>
    <row r="1034" spans="1:33">
      <c r="A1034" s="52" t="str">
        <f>IF(ISERROR(VLOOKUP(TRIM(B1034),ALL!$B$1:$T$1591,3,FALSE)),"(unc)",VLOOKUP(TRIM(B1034),ALL!$B$1:$T$1591,3,FALSE))</f>
        <v>HB FB KOR</v>
      </c>
      <c r="B1034" s="215" t="s">
        <v>5294</v>
      </c>
      <c r="C1034" s="11" t="s">
        <v>3445</v>
      </c>
      <c r="D1034" s="85">
        <f>VLOOKUP(TRIM(B1034),BirthdateDraft!$B$1:$O$5859,2,FALSE)</f>
        <v>33991</v>
      </c>
      <c r="E1034" s="86" t="str">
        <f>VLOOKUP(TRIM(B1034),BirthdateDraft!$B$1:$O$9859,3,FALSE)</f>
        <v>15/3</v>
      </c>
      <c r="F1034" s="52" t="str">
        <f>IF(ISERROR(VLOOKUP(TRIM(B1034),ALL!$B$1:$T$1591,2,FALSE)),"",IF(ISERROR(VLOOKUP(TRIM(B1034),ALL!$B$1:$T$1591,2,FALSE))," ",VLOOKUP(TRIM(B1034),ALL!$B$1:$T$1591,2,FALSE)))</f>
        <v>NYA</v>
      </c>
      <c r="G1034" s="52" t="str">
        <f>IF(ISBLANK(VLOOKUP(TRIM(B1034),ALL!$B$1:$U$1591,4,FALSE)),"",IF(ISERROR(VLOOKUP(TRIM(B1034),ALL!$B$1:$U$1591,4,FALSE))," ",VLOOKUP(TRIM(B1034),ALL!$B$1:$U$1591,4,FALSE)))</f>
        <v/>
      </c>
      <c r="H1034" s="52" t="str">
        <f>IF(ISBLANK(VLOOKUP(TRIM(B1034),ALL!$B$1:$U$1591,5,FALSE)),"",IF(ISERROR(VLOOKUP(TRIM(B1034),ALL!$B$1:$U$1591,5,FALSE))," ",VLOOKUP(TRIM(B1034),ALL!$B$1:$U$1591,5,FALSE)))</f>
        <v/>
      </c>
      <c r="I1034" s="52" t="str">
        <f>IF(ISBLANK(VLOOKUP(TRIM(B1034),ALL!$B$1:$U$1591,6,FALSE)),"",IF(ISERROR(VLOOKUP(TRIM(B1034),ALL!$B$1:$U$1591,6,FALSE))," ", VLOOKUP(TRIM(B1034),ALL!$B$1:$U$1591,6,FALSE)))</f>
        <v/>
      </c>
      <c r="J1034" s="52" t="str">
        <f>IF(ISBLANK(VLOOKUP(TRIM(B1034),ALL!$B$1:$U$1591,7,FALSE)),"",IF(ISERROR(VLOOKUP(TRIM(B1034),ALL!$B$1:$U$1591,7,FALSE))," ",VLOOKUP(TRIM(B1034),ALL!$B$1:$U$1591,7,FALSE)))</f>
        <v/>
      </c>
      <c r="K1034" s="52">
        <f>IF(ISBLANK(VLOOKUP(TRIM(B1034),ALL!$B$1:$U$1591,8,FALSE)),"",IF(ISERROR(VLOOKUP(TRIM(B1034),ALL!$B$1:$U$1591,8,FALSE))," ",VLOOKUP(TRIM(B1034),ALL!$B$1:$U$1591,8,FALSE)))</f>
        <v>0</v>
      </c>
      <c r="L1034" s="52" t="str">
        <f>IF(ISBLANK(VLOOKUP(TRIM(B1034),ALL!$B$1:$U$1591,9,FALSE)),"",IF(ISERROR(VLOOKUP(TRIM(B1034),ALL!$B$1:$U$1591,9,FALSE))," ",VLOOKUP(TRIM(B1034),ALL!$B$1:$U$1591,9,FALSE)))</f>
        <v/>
      </c>
      <c r="M1034" s="52">
        <f>IF(ISBLANK(VLOOKUP(TRIM(B1034),ALL!$B$1:$U$1591,10,FALSE)),"",IF(ISERROR(VLOOKUP(TRIM(B1034),ALL!$B$1:$U$1591,10,FALSE))," ",VLOOKUP(TRIM(B1034),ALL!$B$1:$U$1591,10,FALSE)))</f>
        <v>0</v>
      </c>
      <c r="N1034"/>
      <c r="O1034"/>
      <c r="P1034"/>
      <c r="Q1034"/>
      <c r="R1034"/>
      <c r="S1034"/>
      <c r="AA1034"/>
      <c r="AB1034"/>
    </row>
    <row r="1035" spans="1:33">
      <c r="A1035" s="52" t="str">
        <f>IF(ISERROR(VLOOKUP(TRIM(B1035),ALL!$B$1:$T$1591,3,FALSE)),"(unc)",VLOOKUP(TRIM(B1035),ALL!$B$1:$T$1591,3,FALSE))</f>
        <v>HB</v>
      </c>
      <c r="B1035" s="215" t="s">
        <v>6876</v>
      </c>
      <c r="C1035" s="11" t="s">
        <v>3445</v>
      </c>
      <c r="D1035" s="85">
        <f>VLOOKUP(TRIM(B1035),BirthdateDraft!$B$1:$O$5859,2,FALSE)</f>
        <v>35266</v>
      </c>
      <c r="E1035" s="86" t="str">
        <f>VLOOKUP(TRIM(B1035),BirthdateDraft!$B$1:$O$9859,3,FALSE)</f>
        <v>18/5</v>
      </c>
      <c r="F1035" s="52" t="str">
        <f>IF(ISERROR(VLOOKUP(TRIM(B1035),ALL!$B$1:$T$1591,2,FALSE)),"",IF(ISERROR(VLOOKUP(TRIM(B1035),ALL!$B$1:$T$1591,2,FALSE))," ",VLOOKUP(TRIM(B1035),ALL!$B$1:$T$1591,2,FALSE)))</f>
        <v>PIA</v>
      </c>
      <c r="G1035" s="52" t="str">
        <f>IF(ISBLANK(VLOOKUP(TRIM(B1035),ALL!$B$1:$U$1591,4,FALSE)),"",IF(ISERROR(VLOOKUP(TRIM(B1035),ALL!$B$1:$U$1591,4,FALSE))," ",VLOOKUP(TRIM(B1035),ALL!$B$1:$U$1591,4,FALSE)))</f>
        <v/>
      </c>
      <c r="H1035" s="52" t="str">
        <f>IF(ISBLANK(VLOOKUP(TRIM(B1035),ALL!$B$1:$U$1591,5,FALSE)),"",IF(ISERROR(VLOOKUP(TRIM(B1035),ALL!$B$1:$U$1591,5,FALSE))," ",VLOOKUP(TRIM(B1035),ALL!$B$1:$U$1591,5,FALSE)))</f>
        <v/>
      </c>
      <c r="I1035" s="52" t="str">
        <f>IF(ISBLANK(VLOOKUP(TRIM(B1035),ALL!$B$1:$U$1591,6,FALSE)),"",IF(ISERROR(VLOOKUP(TRIM(B1035),ALL!$B$1:$U$1591,6,FALSE))," ", VLOOKUP(TRIM(B1035),ALL!$B$1:$U$1591,6,FALSE)))</f>
        <v/>
      </c>
      <c r="J1035" s="52" t="str">
        <f>IF(ISBLANK(VLOOKUP(TRIM(B1035),ALL!$B$1:$U$1591,7,FALSE)),"",IF(ISERROR(VLOOKUP(TRIM(B1035),ALL!$B$1:$U$1591,7,FALSE))," ",VLOOKUP(TRIM(B1035),ALL!$B$1:$U$1591,7,FALSE)))</f>
        <v/>
      </c>
      <c r="K1035" s="52">
        <f>IF(ISBLANK(VLOOKUP(TRIM(B1035),ALL!$B$1:$U$1591,8,FALSE)),"",IF(ISERROR(VLOOKUP(TRIM(B1035),ALL!$B$1:$U$1591,8,FALSE))," ",VLOOKUP(TRIM(B1035),ALL!$B$1:$U$1591,8,FALSE)))</f>
        <v>0</v>
      </c>
      <c r="L1035" s="52" t="str">
        <f>IF(ISBLANK(VLOOKUP(TRIM(B1035),ALL!$B$1:$U$1591,9,FALSE)),"",IF(ISERROR(VLOOKUP(TRIM(B1035),ALL!$B$1:$U$1591,9,FALSE))," ",VLOOKUP(TRIM(B1035),ALL!$B$1:$U$1591,9,FALSE)))</f>
        <v/>
      </c>
      <c r="M1035" s="52">
        <f>IF(ISBLANK(VLOOKUP(TRIM(B1035),ALL!$B$1:$U$1591,10,FALSE)),"",IF(ISERROR(VLOOKUP(TRIM(B1035),ALL!$B$1:$U$1591,10,FALSE))," ",VLOOKUP(TRIM(B1035),ALL!$B$1:$U$1591,10,FALSE)))</f>
        <v>3</v>
      </c>
      <c r="N1035"/>
      <c r="O1035"/>
      <c r="P1035"/>
      <c r="Q1035"/>
      <c r="R1035"/>
      <c r="S1035"/>
      <c r="AA1035"/>
      <c r="AB1035"/>
    </row>
    <row r="1037" spans="1:33">
      <c r="A1037" s="52"/>
      <c r="B1037" s="215"/>
      <c r="C1037" s="11"/>
      <c r="D1037" s="85"/>
      <c r="E1037" s="86"/>
      <c r="F1037" s="52"/>
      <c r="G1037" s="52"/>
      <c r="H1037" s="52"/>
      <c r="I1037" s="52"/>
      <c r="J1037" s="52"/>
      <c r="K1037" s="52"/>
      <c r="L1037" s="52"/>
      <c r="M1037" s="52"/>
      <c r="N1037"/>
      <c r="O1037"/>
      <c r="P1037"/>
      <c r="Q1037"/>
      <c r="R1037"/>
      <c r="S1037"/>
      <c r="AA1037"/>
      <c r="AB1037"/>
    </row>
    <row r="1038" spans="1:33">
      <c r="A1038" s="52" t="str">
        <f>IF(ISERROR(VLOOKUP(TRIM(B1038),ALL!$B$1:$T$1591,3,FALSE)),"(unc)",VLOOKUP(TRIM(B1038),ALL!$B$1:$T$1591,3,FALSE))</f>
        <v>WR</v>
      </c>
      <c r="B1038" s="215" t="s">
        <v>6388</v>
      </c>
      <c r="C1038" s="11" t="s">
        <v>3445</v>
      </c>
      <c r="D1038" s="85">
        <f>VLOOKUP(TRIM(B1038),BirthdateDraft!$B$1:$O$5859,2,FALSE)</f>
        <v>34276</v>
      </c>
      <c r="E1038" s="86" t="str">
        <f>VLOOKUP(TRIM(B1038),BirthdateDraft!$B$1:$O$9859,3,FALSE)</f>
        <v>17/3</v>
      </c>
      <c r="F1038" s="52" t="str">
        <f>IF(ISERROR(VLOOKUP(TRIM(B1038),ALL!$B$1:$T$1591,2,FALSE)),"",IF(ISERROR(VLOOKUP(TRIM(B1038),ALL!$B$1:$T$1591,2,FALSE))," ",VLOOKUP(TRIM(B1038),ALL!$B$1:$T$1591,2,FALSE)))</f>
        <v>DEN</v>
      </c>
      <c r="G1038" s="52" t="str">
        <f>IF(ISBLANK(VLOOKUP(TRIM(B1038),ALL!$B$1:$U$1591,4,FALSE)),"",IF(ISERROR(VLOOKUP(TRIM(B1038),ALL!$B$1:$U$1591,4,FALSE))," ",VLOOKUP(TRIM(B1038),ALL!$B$1:$U$1591,4,FALSE)))</f>
        <v/>
      </c>
      <c r="H1038" s="52" t="str">
        <f>IF(ISBLANK(VLOOKUP(TRIM(B1038),ALL!$B$1:$U$1591,5,FALSE)),"",IF(ISERROR(VLOOKUP(TRIM(B1038),ALL!$B$1:$U$1591,5,FALSE))," ",VLOOKUP(TRIM(B1038),ALL!$B$1:$U$1591,5,FALSE)))</f>
        <v/>
      </c>
      <c r="I1038" s="52" t="str">
        <f>IF(ISBLANK(VLOOKUP(TRIM(B1038),ALL!$B$1:$U$1591,6,FALSE)),"",IF(ISERROR(VLOOKUP(TRIM(B1038),ALL!$B$1:$U$1591,6,FALSE))," ", VLOOKUP(TRIM(B1038),ALL!$B$1:$U$1591,6,FALSE)))</f>
        <v/>
      </c>
      <c r="J1038" s="52" t="str">
        <f>IF(ISBLANK(VLOOKUP(TRIM(B1038),ALL!$B$1:$U$1591,7,FALSE)),"",IF(ISERROR(VLOOKUP(TRIM(B1038),ALL!$B$1:$U$1591,7,FALSE))," ",VLOOKUP(TRIM(B1038),ALL!$B$1:$U$1591,7,FALSE)))</f>
        <v/>
      </c>
      <c r="K1038" s="52" t="str">
        <f>IF(ISBLANK(VLOOKUP(TRIM(B1038),ALL!$B$1:$U$1591,8,FALSE)),"",IF(ISERROR(VLOOKUP(TRIM(B1038),ALL!$B$1:$U$1591,8,FALSE))," ",VLOOKUP(TRIM(B1038),ALL!$B$1:$U$1591,8,FALSE)))</f>
        <v/>
      </c>
      <c r="L1038" s="52" t="str">
        <f>IF(ISBLANK(VLOOKUP(TRIM(B1038),ALL!$B$1:$U$1591,9,FALSE)),"",IF(ISERROR(VLOOKUP(TRIM(B1038),ALL!$B$1:$U$1591,9,FALSE))," ",VLOOKUP(TRIM(B1038),ALL!$B$1:$U$1591,9,FALSE)))</f>
        <v/>
      </c>
      <c r="M1038" s="52" t="str">
        <f>IF(ISBLANK(VLOOKUP(TRIM(B1038),ALL!$B$1:$U$1591,10,FALSE)),"",IF(ISERROR(VLOOKUP(TRIM(B1038),ALL!$B$1:$U$1591,10,FALSE))," ",VLOOKUP(TRIM(B1038),ALL!$B$1:$U$1591,10,FALSE)))</f>
        <v/>
      </c>
      <c r="N1038"/>
      <c r="O1038"/>
      <c r="P1038"/>
      <c r="Q1038"/>
      <c r="R1038"/>
      <c r="S1038"/>
      <c r="AA1038"/>
      <c r="AB1038"/>
    </row>
    <row r="1039" spans="1:33">
      <c r="A1039" s="52" t="str">
        <f>IF(ISERROR(VLOOKUP(TRIM(B1039),ALL!$B$1:$T$1591,3,FALSE)),"(unc)",VLOOKUP(TRIM(B1039),ALL!$B$1:$T$1591,3,FALSE))</f>
        <v>WR PR</v>
      </c>
      <c r="B1039" s="215" t="s">
        <v>5828</v>
      </c>
      <c r="C1039" s="11" t="s">
        <v>3445</v>
      </c>
      <c r="D1039" s="85">
        <f>VLOOKUP(TRIM(B1039),BirthdateDraft!$B$1:$O$5859,2,FALSE)</f>
        <v>34394</v>
      </c>
      <c r="E1039" s="86" t="str">
        <f>VLOOKUP(TRIM(B1039),BirthdateDraft!$B$1:$O$9859,3,FALSE)</f>
        <v>16/5</v>
      </c>
      <c r="F1039" s="52" t="str">
        <f>IF(ISERROR(VLOOKUP(TRIM(B1039),ALL!$B$1:$T$1591,2,FALSE)),"",IF(ISERROR(VLOOKUP(TRIM(B1039),ALL!$B$1:$T$1591,2,FALSE))," ",VLOOKUP(TRIM(B1039),ALL!$B$1:$T$1591,2,FALSE)))</f>
        <v>KCA</v>
      </c>
      <c r="G1039" s="52" t="str">
        <f>IF(ISBLANK(VLOOKUP(TRIM(B1039),ALL!$B$1:$U$1591,4,FALSE)),"",IF(ISERROR(VLOOKUP(TRIM(B1039),ALL!$B$1:$U$1591,4,FALSE))," ",VLOOKUP(TRIM(B1039),ALL!$B$1:$U$1591,4,FALSE)))</f>
        <v/>
      </c>
      <c r="H1039" s="52" t="str">
        <f>IF(ISBLANK(VLOOKUP(TRIM(B1039),ALL!$B$1:$U$1591,5,FALSE)),"",IF(ISERROR(VLOOKUP(TRIM(B1039),ALL!$B$1:$U$1591,5,FALSE))," ",VLOOKUP(TRIM(B1039),ALL!$B$1:$U$1591,5,FALSE)))</f>
        <v/>
      </c>
      <c r="I1039" s="52" t="str">
        <f>IF(ISBLANK(VLOOKUP(TRIM(B1039),ALL!$B$1:$U$1591,6,FALSE)),"",IF(ISERROR(VLOOKUP(TRIM(B1039),ALL!$B$1:$U$1591,6,FALSE))," ", VLOOKUP(TRIM(B1039),ALL!$B$1:$U$1591,6,FALSE)))</f>
        <v/>
      </c>
      <c r="J1039" s="52" t="str">
        <f>IF(ISBLANK(VLOOKUP(TRIM(B1039),ALL!$B$1:$U$1591,7,FALSE)),"",IF(ISERROR(VLOOKUP(TRIM(B1039),ALL!$B$1:$U$1591,7,FALSE))," ",VLOOKUP(TRIM(B1039),ALL!$B$1:$U$1591,7,FALSE)))</f>
        <v/>
      </c>
      <c r="K1039" s="52" t="str">
        <f>IF(ISBLANK(VLOOKUP(TRIM(B1039),ALL!$B$1:$U$1591,8,FALSE)),"",IF(ISERROR(VLOOKUP(TRIM(B1039),ALL!$B$1:$U$1591,8,FALSE))," ",VLOOKUP(TRIM(B1039),ALL!$B$1:$U$1591,8,FALSE)))</f>
        <v/>
      </c>
      <c r="L1039" s="52" t="str">
        <f>IF(ISBLANK(VLOOKUP(TRIM(B1039),ALL!$B$1:$U$1591,9,FALSE)),"",IF(ISERROR(VLOOKUP(TRIM(B1039),ALL!$B$1:$U$1591,9,FALSE))," ",VLOOKUP(TRIM(B1039),ALL!$B$1:$U$1591,9,FALSE)))</f>
        <v/>
      </c>
      <c r="M1039" s="52" t="str">
        <f>IF(ISBLANK(VLOOKUP(TRIM(B1039),ALL!$B$1:$U$1591,10,FALSE)),"",IF(ISERROR(VLOOKUP(TRIM(B1039),ALL!$B$1:$U$1591,10,FALSE))," ",VLOOKUP(TRIM(B1039),ALL!$B$1:$U$1591,10,FALSE)))</f>
        <v/>
      </c>
      <c r="N1039"/>
      <c r="O1039"/>
      <c r="P1039"/>
      <c r="Q1039"/>
      <c r="R1039"/>
      <c r="S1039"/>
      <c r="AA1039"/>
      <c r="AB1039"/>
    </row>
    <row r="1040" spans="1:33">
      <c r="A1040" s="52" t="str">
        <f>IF(ISERROR(VLOOKUP(TRIM(B1040),ALL!$B$1:$T$1591,3,FALSE)),"(unc)",VLOOKUP(TRIM(B1040),ALL!$B$1:$T$1591,3,FALSE))</f>
        <v>WR PR</v>
      </c>
      <c r="B1040" s="215" t="s">
        <v>5830</v>
      </c>
      <c r="C1040" s="11" t="s">
        <v>3445</v>
      </c>
      <c r="D1040" s="85">
        <f>VLOOKUP(TRIM(B1040),BirthdateDraft!$B$1:$O$5859,2,FALSE)</f>
        <v>34346</v>
      </c>
      <c r="E1040" s="86" t="str">
        <f>VLOOKUP(TRIM(B1040),BirthdateDraft!$B$1:$O$9859,3,FALSE)</f>
        <v>16/FA</v>
      </c>
      <c r="F1040" s="52" t="str">
        <f>IF(ISERROR(VLOOKUP(TRIM(B1040),ALL!$B$1:$T$1591,2,FALSE)),"",IF(ISERROR(VLOOKUP(TRIM(B1040),ALL!$B$1:$T$1591,2,FALSE))," ",VLOOKUP(TRIM(B1040),ALL!$B$1:$T$1591,2,FALSE)))</f>
        <v>INA</v>
      </c>
      <c r="G1040" s="52" t="str">
        <f>IF(ISBLANK(VLOOKUP(TRIM(B1040),ALL!$B$1:$U$1591,4,FALSE)),"",IF(ISERROR(VLOOKUP(TRIM(B1040),ALL!$B$1:$U$1591,4,FALSE))," ",VLOOKUP(TRIM(B1040),ALL!$B$1:$U$1591,4,FALSE)))</f>
        <v/>
      </c>
      <c r="H1040" s="52" t="str">
        <f>IF(ISBLANK(VLOOKUP(TRIM(B1040),ALL!$B$1:$U$1591,5,FALSE)),"",IF(ISERROR(VLOOKUP(TRIM(B1040),ALL!$B$1:$U$1591,5,FALSE))," ",VLOOKUP(TRIM(B1040),ALL!$B$1:$U$1591,5,FALSE)))</f>
        <v/>
      </c>
      <c r="I1040" s="52" t="str">
        <f>IF(ISBLANK(VLOOKUP(TRIM(B1040),ALL!$B$1:$U$1591,6,FALSE)),"",IF(ISERROR(VLOOKUP(TRIM(B1040),ALL!$B$1:$U$1591,6,FALSE))," ", VLOOKUP(TRIM(B1040),ALL!$B$1:$U$1591,6,FALSE)))</f>
        <v/>
      </c>
      <c r="J1040" s="52" t="str">
        <f>IF(ISBLANK(VLOOKUP(TRIM(B1040),ALL!$B$1:$U$1591,7,FALSE)),"",IF(ISERROR(VLOOKUP(TRIM(B1040),ALL!$B$1:$U$1591,7,FALSE))," ",VLOOKUP(TRIM(B1040),ALL!$B$1:$U$1591,7,FALSE)))</f>
        <v/>
      </c>
      <c r="K1040" s="52" t="str">
        <f>IF(ISBLANK(VLOOKUP(TRIM(B1040),ALL!$B$1:$U$1591,8,FALSE)),"",IF(ISERROR(VLOOKUP(TRIM(B1040),ALL!$B$1:$U$1591,8,FALSE))," ",VLOOKUP(TRIM(B1040),ALL!$B$1:$U$1591,8,FALSE)))</f>
        <v/>
      </c>
      <c r="L1040" s="52" t="str">
        <f>IF(ISBLANK(VLOOKUP(TRIM(B1040),ALL!$B$1:$U$1591,9,FALSE)),"",IF(ISERROR(VLOOKUP(TRIM(B1040),ALL!$B$1:$U$1591,9,FALSE))," ",VLOOKUP(TRIM(B1040),ALL!$B$1:$U$1591,9,FALSE)))</f>
        <v/>
      </c>
      <c r="M1040" s="52" t="str">
        <f>IF(ISBLANK(VLOOKUP(TRIM(B1040),ALL!$B$1:$U$1591,10,FALSE)),"",IF(ISERROR(VLOOKUP(TRIM(B1040),ALL!$B$1:$U$1591,10,FALSE))," ",VLOOKUP(TRIM(B1040),ALL!$B$1:$U$1591,10,FALSE)))</f>
        <v/>
      </c>
      <c r="N1040"/>
      <c r="O1040"/>
      <c r="P1040"/>
      <c r="Q1040"/>
      <c r="R1040"/>
      <c r="S1040"/>
      <c r="AA1040"/>
      <c r="AB1040"/>
    </row>
    <row r="1041" spans="1:28" ht="15">
      <c r="A1041" s="52" t="str">
        <f>IF(ISERROR(VLOOKUP(TRIM(B1041),ALL!$B$1:$T$1591,3,FALSE)),"(unc)",VLOOKUP(TRIM(B1041),ALL!$B$1:$T$1591,3,FALSE))</f>
        <v>WR</v>
      </c>
      <c r="B1041" s="417" t="s">
        <v>7725</v>
      </c>
      <c r="C1041" s="11" t="s">
        <v>3445</v>
      </c>
      <c r="D1041" s="85">
        <f>VLOOKUP(TRIM(B1041),BirthdateDraft!$B$1:$O$5859,2,FALSE)</f>
        <v>35464</v>
      </c>
      <c r="E1041" s="86" t="str">
        <f>VLOOKUP(TRIM(B1041),BirthdateDraft!$B$1:$O$9859,3,FALSE)</f>
        <v>18/7</v>
      </c>
      <c r="F1041" s="52" t="str">
        <f>IF(ISERROR(VLOOKUP(TRIM(B1041),ALL!$B$1:$T$1591,2,FALSE)),"",IF(ISERROR(VLOOKUP(TRIM(B1041),ALL!$B$1:$T$1591,2,FALSE))," ",VLOOKUP(TRIM(B1041),ALL!$B$1:$T$1591,2,FALSE)))</f>
        <v>CNA</v>
      </c>
      <c r="G1041" s="52" t="str">
        <f>IF(ISBLANK(VLOOKUP(TRIM(B1041),ALL!$B$1:$U$1591,4,FALSE)),"",IF(ISERROR(VLOOKUP(TRIM(B1041),ALL!$B$1:$U$1591,4,FALSE))," ",VLOOKUP(TRIM(B1041),ALL!$B$1:$U$1591,4,FALSE)))</f>
        <v/>
      </c>
      <c r="H1041" s="52" t="str">
        <f>IF(ISBLANK(VLOOKUP(TRIM(B1041),ALL!$B$1:$U$1591,5,FALSE)),"",IF(ISERROR(VLOOKUP(TRIM(B1041),ALL!$B$1:$U$1591,5,FALSE))," ",VLOOKUP(TRIM(B1041),ALL!$B$1:$U$1591,5,FALSE)))</f>
        <v/>
      </c>
      <c r="I1041" s="52"/>
      <c r="J1041" s="52"/>
      <c r="K1041" s="52" t="str">
        <f>IF(ISBLANK(VLOOKUP(TRIM(B1041),ALL!$B$1:$U$1591,8,FALSE)),"",IF(ISERROR(VLOOKUP(TRIM(B1041),ALL!$B$1:$U$1591,8,FALSE))," ",VLOOKUP(TRIM(B1041),ALL!$B$1:$U$1591,8,FALSE)))</f>
        <v/>
      </c>
      <c r="L1041" s="52"/>
      <c r="M1041" s="52" t="str">
        <f>IF(ISBLANK(VLOOKUP(TRIM(B1041),ALL!$B$1:$U$1591,10,FALSE)),"",IF(ISERROR(VLOOKUP(TRIM(B1041),ALL!$B$1:$U$1591,10,FALSE))," ",VLOOKUP(TRIM(B1041),ALL!$B$1:$U$1591,10,FALSE)))</f>
        <v/>
      </c>
      <c r="N1041"/>
      <c r="O1041"/>
      <c r="P1041"/>
      <c r="Q1041"/>
      <c r="R1041"/>
      <c r="S1041"/>
      <c r="AA1041"/>
      <c r="AB1041"/>
    </row>
    <row r="1042" spans="1:28" ht="15">
      <c r="A1042" s="52" t="str">
        <f>IF(ISERROR(VLOOKUP(TRIM(B1042),ALL!$B$1:$T$1591,3,FALSE)),"(unc)",VLOOKUP(TRIM(B1042),ALL!$B$1:$T$1591,3,FALSE))</f>
        <v>TE BB</v>
      </c>
      <c r="B1042" s="417" t="s">
        <v>7791</v>
      </c>
      <c r="C1042" s="11" t="s">
        <v>3445</v>
      </c>
      <c r="D1042" s="85">
        <f>VLOOKUP(TRIM(B1042),BirthdateDraft!$B$1:$O$5859,2,FALSE)</f>
        <v>34231</v>
      </c>
      <c r="E1042" s="86" t="str">
        <f>VLOOKUP(TRIM(B1042),BirthdateDraft!$B$1:$O$9859,3,FALSE)</f>
        <v>17/FA</v>
      </c>
      <c r="F1042" s="52" t="str">
        <f>IF(ISERROR(VLOOKUP(TRIM(B1042),ALL!$B$1:$T$1591,2,FALSE)),"",IF(ISERROR(VLOOKUP(TRIM(B1042),ALL!$B$1:$T$1591,2,FALSE))," ",VLOOKUP(TRIM(B1042),ALL!$B$1:$T$1591,2,FALSE)))</f>
        <v>INA</v>
      </c>
      <c r="G1042" s="52" t="str">
        <f>IF(ISBLANK(VLOOKUP(TRIM(B1042),ALL!$B$1:$U$1591,4,FALSE)),"",IF(ISERROR(VLOOKUP(TRIM(B1042),ALL!$B$1:$U$1591,4,FALSE))," ",VLOOKUP(TRIM(B1042),ALL!$B$1:$U$1591,4,FALSE)))</f>
        <v/>
      </c>
      <c r="H1042" s="52" t="str">
        <f>IF(ISBLANK(VLOOKUP(TRIM(B1042),ALL!$B$1:$U$1591,5,FALSE)),"",IF(ISERROR(VLOOKUP(TRIM(B1042),ALL!$B$1:$U$1591,5,FALSE))," ",VLOOKUP(TRIM(B1042),ALL!$B$1:$U$1591,5,FALSE)))</f>
        <v/>
      </c>
      <c r="I1042" s="52"/>
      <c r="J1042" s="52"/>
      <c r="K1042" s="52">
        <f>IF(ISBLANK(VLOOKUP(TRIM(B1042),ALL!$B$1:$U$1591,8,FALSE)),"",IF(ISERROR(VLOOKUP(TRIM(B1042),ALL!$B$1:$U$1591,8,FALSE))," ",VLOOKUP(TRIM(B1042),ALL!$B$1:$U$1591,8,FALSE)))</f>
        <v>4</v>
      </c>
      <c r="L1042" s="52"/>
      <c r="M1042" s="52">
        <f>IF(ISBLANK(VLOOKUP(TRIM(B1042),ALL!$B$1:$U$1591,10,FALSE)),"",IF(ISERROR(VLOOKUP(TRIM(B1042),ALL!$B$1:$U$1591,10,FALSE))," ",VLOOKUP(TRIM(B1042),ALL!$B$1:$U$1591,10,FALSE)))</f>
        <v>0</v>
      </c>
      <c r="N1042"/>
      <c r="O1042"/>
      <c r="P1042"/>
      <c r="Q1042"/>
      <c r="R1042"/>
      <c r="S1042"/>
      <c r="AA1042"/>
      <c r="AB1042"/>
    </row>
    <row r="1043" spans="1:28">
      <c r="A1043" s="52" t="str">
        <f>IF(ISERROR(VLOOKUP(TRIM(B1043),ALL!$B$1:$T$1591,3,FALSE)),"(unc)",VLOOKUP(TRIM(B1043),ALL!$B$1:$T$1591,3,FALSE))</f>
        <v>TE</v>
      </c>
      <c r="B1043" s="215" t="s">
        <v>5322</v>
      </c>
      <c r="C1043" s="11" t="s">
        <v>3445</v>
      </c>
      <c r="D1043" s="85">
        <f>VLOOKUP(TRIM(B1043),BirthdateDraft!$B$1:$O$5859,2,FALSE)</f>
        <v>34489</v>
      </c>
      <c r="E1043" s="86" t="str">
        <f>VLOOKUP(TRIM(B1043),BirthdateDraft!$B$1:$O$9859,3,FALSE)</f>
        <v>15/5</v>
      </c>
      <c r="F1043" s="52" t="str">
        <f>IF(ISERROR(VLOOKUP(TRIM(B1043),ALL!$B$1:$T$1591,2,FALSE)),"",IF(ISERROR(VLOOKUP(TRIM(B1043),ALL!$B$1:$T$1591,2,FALSE))," ",VLOOKUP(TRIM(B1043),ALL!$B$1:$T$1591,2,FALSE)))</f>
        <v>DEN</v>
      </c>
      <c r="G1043" s="52" t="str">
        <f>IF(ISBLANK(VLOOKUP(TRIM(B1043),ALL!$B$1:$U$1591,4,FALSE)),"",IF(ISERROR(VLOOKUP(TRIM(B1043),ALL!$B$1:$U$1591,4,FALSE))," ",VLOOKUP(TRIM(B1043),ALL!$B$1:$U$1591,4,FALSE)))</f>
        <v/>
      </c>
      <c r="H1043" s="52" t="str">
        <f>IF(ISBLANK(VLOOKUP(TRIM(B1043),ALL!$B$1:$U$1591,5,FALSE)),"",IF(ISERROR(VLOOKUP(TRIM(B1043),ALL!$B$1:$U$1591,5,FALSE))," ",VLOOKUP(TRIM(B1043),ALL!$B$1:$U$1591,5,FALSE)))</f>
        <v/>
      </c>
      <c r="I1043" s="52" t="str">
        <f>IF(ISBLANK(VLOOKUP(TRIM(B1043),ALL!$B$1:$U$1591,6,FALSE)),"",IF(ISERROR(VLOOKUP(TRIM(B1043),ALL!$B$1:$U$1591,6,FALSE))," ", VLOOKUP(TRIM(B1043),ALL!$B$1:$U$1591,6,FALSE)))</f>
        <v/>
      </c>
      <c r="J1043" s="52" t="str">
        <f>IF(ISBLANK(VLOOKUP(TRIM(B1043),ALL!$B$1:$U$1591,7,FALSE)),"",IF(ISERROR(VLOOKUP(TRIM(B1043),ALL!$B$1:$U$1591,7,FALSE))," ",VLOOKUP(TRIM(B1043),ALL!$B$1:$U$1591,7,FALSE)))</f>
        <v/>
      </c>
      <c r="K1043" s="52">
        <f>IF(ISBLANK(VLOOKUP(TRIM(B1043),ALL!$B$1:$U$1591,8,FALSE)),"",IF(ISERROR(VLOOKUP(TRIM(B1043),ALL!$B$1:$U$1591,8,FALSE))," ",VLOOKUP(TRIM(B1043),ALL!$B$1:$U$1591,8,FALSE)))</f>
        <v>4</v>
      </c>
      <c r="L1043" s="52" t="str">
        <f>IF(ISBLANK(VLOOKUP(TRIM(B1043),ALL!$B$1:$U$1591,9,FALSE)),"",IF(ISERROR(VLOOKUP(TRIM(B1043),ALL!$B$1:$U$1591,9,FALSE))," ",VLOOKUP(TRIM(B1043),ALL!$B$1:$U$1591,9,FALSE)))</f>
        <v/>
      </c>
      <c r="M1043" s="52" t="str">
        <f>IF(ISBLANK(VLOOKUP(TRIM(B1043),ALL!$B$1:$U$1591,10,FALSE)),"",IF(ISERROR(VLOOKUP(TRIM(B1043),ALL!$B$1:$U$1591,10,FALSE))," ",VLOOKUP(TRIM(B1043),ALL!$B$1:$U$1591,10,FALSE)))</f>
        <v/>
      </c>
      <c r="N1043"/>
      <c r="O1043"/>
      <c r="P1043"/>
      <c r="Q1043"/>
      <c r="R1043"/>
      <c r="S1043"/>
      <c r="AA1043"/>
      <c r="AB1043"/>
    </row>
    <row r="1044" spans="1:28">
      <c r="A1044" s="52" t="str">
        <f>IF(ISERROR(VLOOKUP(TRIM(B1044),ALL!$B$1:$T$1591,3,FALSE)),"(unc)",VLOOKUP(TRIM(B1044),ALL!$B$1:$T$1591,3,FALSE))</f>
        <v>BB TE</v>
      </c>
      <c r="B1044" s="215" t="s">
        <v>5829</v>
      </c>
      <c r="C1044" s="11" t="s">
        <v>3445</v>
      </c>
      <c r="D1044" s="85">
        <f>VLOOKUP(TRIM(B1044),BirthdateDraft!$B$1:$O$5859,2,FALSE)</f>
        <v>33998</v>
      </c>
      <c r="E1044" s="86" t="str">
        <f>VLOOKUP(TRIM(B1044),BirthdateDraft!$B$1:$O$9859,3,FALSE)</f>
        <v>16/4</v>
      </c>
      <c r="F1044" s="52" t="str">
        <f>IF(ISERROR(VLOOKUP(TRIM(B1044),ALL!$B$1:$T$1591,2,FALSE)),"",IF(ISERROR(VLOOKUP(TRIM(B1044),ALL!$B$1:$T$1591,2,FALSE))," ",VLOOKUP(TRIM(B1044),ALL!$B$1:$T$1591,2,FALSE)))</f>
        <v>JXA</v>
      </c>
      <c r="G1044" s="52" t="str">
        <f>IF(ISBLANK(VLOOKUP(TRIM(B1044),ALL!$B$1:$U$1591,4,FALSE)),"",IF(ISERROR(VLOOKUP(TRIM(B1044),ALL!$B$1:$U$1591,4,FALSE))," ",VLOOKUP(TRIM(B1044),ALL!$B$1:$U$1591,4,FALSE)))</f>
        <v/>
      </c>
      <c r="H1044" s="52" t="str">
        <f>IF(ISBLANK(VLOOKUP(TRIM(B1044),ALL!$B$1:$U$1591,5,FALSE)),"",IF(ISERROR(VLOOKUP(TRIM(B1044),ALL!$B$1:$U$1591,5,FALSE))," ",VLOOKUP(TRIM(B1044),ALL!$B$1:$U$1591,5,FALSE)))</f>
        <v/>
      </c>
      <c r="I1044" s="52" t="str">
        <f>IF(ISBLANK(VLOOKUP(TRIM(B1044),ALL!$B$1:$U$1591,6,FALSE)),"",IF(ISERROR(VLOOKUP(TRIM(B1044),ALL!$B$1:$U$1591,6,FALSE))," ", VLOOKUP(TRIM(B1044),ALL!$B$1:$U$1591,6,FALSE)))</f>
        <v/>
      </c>
      <c r="J1044" s="52" t="str">
        <f>IF(ISBLANK(VLOOKUP(TRIM(B1044),ALL!$B$1:$U$1591,7,FALSE)),"",IF(ISERROR(VLOOKUP(TRIM(B1044),ALL!$B$1:$U$1591,7,FALSE))," ",VLOOKUP(TRIM(B1044),ALL!$B$1:$U$1591,7,FALSE)))</f>
        <v/>
      </c>
      <c r="K1044" s="52">
        <f>IF(ISBLANK(VLOOKUP(TRIM(B1044),ALL!$B$1:$U$1591,8,FALSE)),"",IF(ISERROR(VLOOKUP(TRIM(B1044),ALL!$B$1:$U$1591,8,FALSE))," ",VLOOKUP(TRIM(B1044),ALL!$B$1:$U$1591,8,FALSE)))</f>
        <v>0</v>
      </c>
      <c r="L1044" s="52" t="str">
        <f>IF(ISBLANK(VLOOKUP(TRIM(B1044),ALL!$B$1:$U$1591,9,FALSE)),"",IF(ISERROR(VLOOKUP(TRIM(B1044),ALL!$B$1:$U$1591,9,FALSE))," ",VLOOKUP(TRIM(B1044),ALL!$B$1:$U$1591,9,FALSE)))</f>
        <v/>
      </c>
      <c r="M1044" s="52" t="str">
        <f>IF(ISBLANK(VLOOKUP(TRIM(B1044),ALL!$B$1:$U$1591,10,FALSE)),"",IF(ISERROR(VLOOKUP(TRIM(B1044),ALL!$B$1:$U$1591,10,FALSE))," ",VLOOKUP(TRIM(B1044),ALL!$B$1:$U$1591,10,FALSE)))</f>
        <v/>
      </c>
      <c r="N1044"/>
      <c r="O1044"/>
      <c r="P1044"/>
      <c r="Q1044"/>
      <c r="R1044"/>
      <c r="S1044"/>
      <c r="AA1044"/>
      <c r="AB1044"/>
    </row>
    <row r="1045" spans="1:28" ht="15">
      <c r="A1045" s="52" t="str">
        <f>IF(ISERROR(VLOOKUP(TRIM(B1045),ALL!$B$1:$T$1591,3,FALSE)),"(unc)",VLOOKUP(TRIM(B1045),ALL!$B$1:$T$1591,3,FALSE))</f>
        <v>OT @ TE</v>
      </c>
      <c r="B1045" s="441" t="s">
        <v>7657</v>
      </c>
      <c r="C1045" s="11" t="s">
        <v>3445</v>
      </c>
      <c r="D1045" s="85">
        <f>VLOOKUP(TRIM(B1045),BirthdateDraft!$B$1:$O$5859,2,FALSE)</f>
        <v>35176</v>
      </c>
      <c r="E1045" s="86" t="str">
        <f>VLOOKUP(TRIM(B1045),BirthdateDraft!$B$1:$O$9859,3,FALSE)</f>
        <v>19/7</v>
      </c>
      <c r="F1045" s="52" t="str">
        <f>IF(ISERROR(VLOOKUP(TRIM(B1045),ALL!$B$1:$T$1591,2,FALSE)),"",IF(ISERROR(VLOOKUP(TRIM(B1045),ALL!$B$1:$T$1591,2,FALSE))," ",VLOOKUP(TRIM(B1045),ALL!$B$1:$T$1591,2,FALSE)))</f>
        <v>KCA</v>
      </c>
      <c r="G1045" s="52" t="str">
        <f>IF(ISBLANK(VLOOKUP(TRIM(B1045),ALL!$B$1:$U$1591,4,FALSE)),"",IF(ISERROR(VLOOKUP(TRIM(B1045),ALL!$B$1:$U$1591,4,FALSE))," ",VLOOKUP(TRIM(B1045),ALL!$B$1:$U$1591,4,FALSE)))</f>
        <v/>
      </c>
      <c r="H1045" s="52" t="str">
        <f>IF(ISBLANK(VLOOKUP(TRIM(B1045),ALL!$B$1:$U$1591,5,FALSE)),"",IF(ISERROR(VLOOKUP(TRIM(B1045),ALL!$B$1:$U$1591,5,FALSE))," ",VLOOKUP(TRIM(B1045),ALL!$B$1:$U$1591,5,FALSE)))</f>
        <v/>
      </c>
      <c r="I1045" s="52" t="str">
        <f>IF(ISBLANK(VLOOKUP(TRIM(B1045),ALL!$B$1:$U$1591,6,FALSE)),"",IF(ISERROR(VLOOKUP(TRIM(B1045),ALL!$B$1:$U$1591,6,FALSE))," ", VLOOKUP(TRIM(B1045),ALL!$B$1:$U$1591,6,FALSE)))</f>
        <v/>
      </c>
      <c r="J1045" s="52" t="str">
        <f>IF(ISBLANK(VLOOKUP(TRIM(B1045),ALL!$B$1:$U$1591,7,FALSE)),"",IF(ISERROR(VLOOKUP(TRIM(B1045),ALL!$B$1:$U$1591,7,FALSE))," ",VLOOKUP(TRIM(B1045),ALL!$B$1:$U$1591,7,FALSE)))</f>
        <v/>
      </c>
      <c r="K1045" s="52">
        <f>IF(ISBLANK(VLOOKUP(TRIM(B1045),ALL!$B$1:$U$1591,8,FALSE)),"",IF(ISERROR(VLOOKUP(TRIM(B1045),ALL!$B$1:$U$1591,8,FALSE))," ",VLOOKUP(TRIM(B1045),ALL!$B$1:$U$1591,8,FALSE)))</f>
        <v>0</v>
      </c>
      <c r="L1045" s="52">
        <f>IF(ISBLANK(VLOOKUP(TRIM(B1045),ALL!$B$1:$U$1591,9,FALSE)),"",IF(ISERROR(VLOOKUP(TRIM(B1045),ALL!$B$1:$U$1591,9,FALSE))," ",VLOOKUP(TRIM(B1045),ALL!$B$1:$U$1591,9,FALSE)))</f>
        <v>4</v>
      </c>
      <c r="M1045" s="52">
        <f>IF(ISBLANK(VLOOKUP(TRIM(B1045),ALL!$B$1:$U$1591,10,FALSE)),"",IF(ISERROR(VLOOKUP(TRIM(B1045),ALL!$B$1:$U$1591,10,FALSE))," ",VLOOKUP(TRIM(B1045),ALL!$B$1:$U$1591,10,FALSE)))</f>
        <v>0</v>
      </c>
      <c r="N1045"/>
      <c r="O1045"/>
      <c r="P1045"/>
      <c r="Q1045"/>
      <c r="R1045"/>
      <c r="S1045"/>
      <c r="AA1045"/>
      <c r="AB1045"/>
    </row>
    <row r="1046" spans="1:28" ht="15">
      <c r="A1046" s="52" t="str">
        <f>IF(ISERROR(VLOOKUP(TRIM(B1046),ALL!$B$1:$T$1591,3,FALSE)),"(unc)",VLOOKUP(TRIM(B1046),ALL!$B$1:$T$1591,3,FALSE))</f>
        <v>WR</v>
      </c>
      <c r="B1046" s="426" t="s">
        <v>7696</v>
      </c>
      <c r="C1046" s="11" t="s">
        <v>3445</v>
      </c>
      <c r="D1046" s="85">
        <f>VLOOKUP(TRIM(B1046),BirthdateDraft!$B$1:$O$5859,2,FALSE)</f>
        <v>33651</v>
      </c>
      <c r="E1046" s="86" t="str">
        <f>VLOOKUP(TRIM(B1046),BirthdateDraft!$B$1:$O$9859,3,FALSE)</f>
        <v>15/FA</v>
      </c>
      <c r="F1046" s="52" t="str">
        <f>IF(ISERROR(VLOOKUP(TRIM(B1046),ALL!$B$1:$T$1591,2,FALSE)),"",IF(ISERROR(VLOOKUP(TRIM(B1046),ALL!$B$1:$T$1591,2,FALSE))," ",VLOOKUP(TRIM(B1046),ALL!$B$1:$T$1591,2,FALSE)))</f>
        <v>GBN</v>
      </c>
      <c r="G1046" s="52" t="str">
        <f>IF(ISBLANK(VLOOKUP(TRIM(B1046),ALL!$B$1:$U$1591,4,FALSE)),"",IF(ISERROR(VLOOKUP(TRIM(B1046),ALL!$B$1:$U$1591,4,FALSE))," ",VLOOKUP(TRIM(B1046),ALL!$B$1:$U$1591,4,FALSE)))</f>
        <v/>
      </c>
      <c r="H1046" s="52" t="str">
        <f>IF(ISBLANK(VLOOKUP(TRIM(B1046),ALL!$B$1:$U$1591,5,FALSE)),"",IF(ISERROR(VLOOKUP(TRIM(B1046),ALL!$B$1:$U$1591,5,FALSE))," ",VLOOKUP(TRIM(B1046),ALL!$B$1:$U$1591,5,FALSE)))</f>
        <v/>
      </c>
      <c r="I1046" s="52" t="str">
        <f>IF(ISBLANK(VLOOKUP(TRIM(B1046),ALL!$B$1:$U$1591,6,FALSE)),"",IF(ISERROR(VLOOKUP(TRIM(B1046),ALL!$B$1:$U$1591,6,FALSE))," ", VLOOKUP(TRIM(B1046),ALL!$B$1:$U$1591,6,FALSE)))</f>
        <v/>
      </c>
      <c r="J1046" s="52" t="str">
        <f>IF(ISBLANK(VLOOKUP(TRIM(B1046),ALL!$B$1:$U$1591,7,FALSE)),"",IF(ISERROR(VLOOKUP(TRIM(B1046),ALL!$B$1:$U$1591,7,FALSE))," ",VLOOKUP(TRIM(B1046),ALL!$B$1:$U$1591,7,FALSE)))</f>
        <v/>
      </c>
      <c r="K1046" s="52" t="str">
        <f>IF(ISBLANK(VLOOKUP(TRIM(B1046),ALL!$B$1:$U$1591,8,FALSE)),"",IF(ISERROR(VLOOKUP(TRIM(B1046),ALL!$B$1:$U$1591,8,FALSE))," ",VLOOKUP(TRIM(B1046),ALL!$B$1:$U$1591,8,FALSE)))</f>
        <v/>
      </c>
      <c r="L1046" s="52" t="str">
        <f>IF(ISBLANK(VLOOKUP(TRIM(B1046),ALL!$B$1:$U$1591,9,FALSE)),"",IF(ISERROR(VLOOKUP(TRIM(B1046),ALL!$B$1:$U$1591,9,FALSE))," ",VLOOKUP(TRIM(B1046),ALL!$B$1:$U$1591,9,FALSE)))</f>
        <v/>
      </c>
      <c r="M1046" s="52" t="str">
        <f>IF(ISBLANK(VLOOKUP(TRIM(B1046),ALL!$B$1:$U$1591,10,FALSE)),"",IF(ISERROR(VLOOKUP(TRIM(B1046),ALL!$B$1:$U$1591,10,FALSE))," ",VLOOKUP(TRIM(B1046),ALL!$B$1:$U$1591,10,FALSE)))</f>
        <v/>
      </c>
      <c r="N1046"/>
      <c r="O1046"/>
      <c r="P1046"/>
      <c r="Q1046"/>
      <c r="R1046"/>
      <c r="S1046"/>
      <c r="AA1046"/>
      <c r="AB1046"/>
    </row>
    <row r="1047" spans="1:28" ht="15">
      <c r="A1047" s="52"/>
      <c r="B1047" s="426"/>
      <c r="C1047" s="11"/>
      <c r="D1047" s="85"/>
      <c r="E1047" s="86"/>
      <c r="F1047" s="52"/>
      <c r="G1047" s="52"/>
      <c r="H1047" s="52"/>
      <c r="I1047" s="52"/>
      <c r="J1047" s="52"/>
      <c r="K1047" s="52"/>
      <c r="L1047" s="52"/>
      <c r="M1047" s="52"/>
      <c r="N1047"/>
      <c r="O1047"/>
      <c r="P1047"/>
      <c r="Q1047"/>
      <c r="R1047"/>
      <c r="S1047"/>
      <c r="AA1047"/>
      <c r="AB1047"/>
    </row>
    <row r="1048" spans="1:28">
      <c r="A1048" s="52" t="str">
        <f>IF(ISERROR(VLOOKUP(TRIM(B1048),ALL!$B$1:$T$1591,3,FALSE)),"(unc)",VLOOKUP(TRIM(B1048),ALL!$B$1:$T$1591,3,FALSE))</f>
        <v>ROT @</v>
      </c>
      <c r="B1048" s="215" t="s">
        <v>6152</v>
      </c>
      <c r="C1048" s="11" t="s">
        <v>3445</v>
      </c>
      <c r="D1048" s="85">
        <f>VLOOKUP(TRIM(B1048),BirthdateDraft!$B$1:$O$5859,2,FALSE)</f>
        <v>34446</v>
      </c>
      <c r="E1048" s="86" t="str">
        <f>VLOOKUP(TRIM(B1048),BirthdateDraft!$B$1:$O$9859,3,FALSE)</f>
        <v>17/1 (32)</v>
      </c>
      <c r="F1048" s="52" t="str">
        <f>IF(ISERROR(VLOOKUP(TRIM(B1048),ALL!$B$1:$T$1591,2,FALSE)),"",IF(ISERROR(VLOOKUP(TRIM(B1048),ALL!$B$1:$T$1591,2,FALSE))," ",VLOOKUP(TRIM(B1048),ALL!$B$1:$T$1591,2,FALSE)))</f>
        <v>NON</v>
      </c>
      <c r="G1048" s="52" t="str">
        <f>IF(ISBLANK(VLOOKUP(TRIM(B1048),ALL!$B$1:$U$1591,4,FALSE)),"",IF(ISERROR(VLOOKUP(TRIM(B1048),ALL!$B$1:$U$1591,4,FALSE))," ",VLOOKUP(TRIM(B1048),ALL!$B$1:$U$1591,4,FALSE)))</f>
        <v/>
      </c>
      <c r="H1048" s="52" t="str">
        <f>IF(ISBLANK(VLOOKUP(TRIM(B1048),ALL!$B$1:$U$1591,5,FALSE)),"",IF(ISERROR(VLOOKUP(TRIM(B1048),ALL!$B$1:$U$1591,5,FALSE))," ",VLOOKUP(TRIM(B1048),ALL!$B$1:$U$1591,5,FALSE)))</f>
        <v/>
      </c>
      <c r="I1048" s="52" t="str">
        <f>IF(ISBLANK(VLOOKUP(TRIM(B1048),ALL!$B$1:$U$1591,6,FALSE)),"",IF(ISERROR(VLOOKUP(TRIM(B1048),ALL!$B$1:$U$1591,6,FALSE))," ", VLOOKUP(TRIM(B1048),ALL!$B$1:$U$1591,6,FALSE)))</f>
        <v/>
      </c>
      <c r="J1048" s="52" t="str">
        <f>IF(ISBLANK(VLOOKUP(TRIM(B1048),ALL!$B$1:$U$1591,7,FALSE)),"",IF(ISERROR(VLOOKUP(TRIM(B1048),ALL!$B$1:$U$1591,7,FALSE))," ",VLOOKUP(TRIM(B1048),ALL!$B$1:$U$1591,7,FALSE)))</f>
        <v/>
      </c>
      <c r="K1048" s="52">
        <f>IF(ISBLANK(VLOOKUP(TRIM(B1048),ALL!$B$1:$U$1591,8,FALSE)),"",IF(ISERROR(VLOOKUP(TRIM(B1048),ALL!$B$1:$U$1591,8,FALSE))," ",VLOOKUP(TRIM(B1048),ALL!$B$1:$U$1591,8,FALSE)))</f>
        <v>6</v>
      </c>
      <c r="L1048" s="52" t="str">
        <f>IF(ISBLANK(VLOOKUP(TRIM(B1048),ALL!$B$1:$U$1591,9,FALSE)),"",IF(ISERROR(VLOOKUP(TRIM(B1048),ALL!$B$1:$U$1591,9,FALSE))," ",VLOOKUP(TRIM(B1048),ALL!$B$1:$U$1591,9,FALSE)))</f>
        <v/>
      </c>
      <c r="M1048" s="52">
        <f>IF(ISBLANK(VLOOKUP(TRIM(B1048),ALL!$B$1:$U$1591,10,FALSE)),"",IF(ISERROR(VLOOKUP(TRIM(B1048),ALL!$B$1:$U$1591,10,FALSE))," ",VLOOKUP(TRIM(B1048),ALL!$B$1:$U$1591,10,FALSE)))</f>
        <v>7</v>
      </c>
      <c r="N1048"/>
      <c r="O1048"/>
      <c r="P1048"/>
      <c r="Q1048"/>
      <c r="R1048"/>
      <c r="S1048"/>
      <c r="AA1048"/>
      <c r="AB1048"/>
    </row>
    <row r="1049" spans="1:28" ht="15">
      <c r="A1049" s="52" t="str">
        <f>IF(ISERROR(VLOOKUP(TRIM(B1049),ALL!$B$1:$T$1591,3,FALSE)),"(unc)",VLOOKUP(TRIM(B1049),ALL!$B$1:$T$1591,3,FALSE))</f>
        <v>OC @</v>
      </c>
      <c r="B1049" s="397" t="s">
        <v>7672</v>
      </c>
      <c r="C1049" s="11" t="s">
        <v>3445</v>
      </c>
      <c r="D1049" s="85">
        <f>VLOOKUP(TRIM(B1049),BirthdateDraft!$B$1:$O$5859,2,FALSE)</f>
        <v>35669</v>
      </c>
      <c r="E1049" s="86" t="str">
        <f>VLOOKUP(TRIM(B1049),BirthdateDraft!$B$1:$O$9859,3,FALSE)</f>
        <v>19/2</v>
      </c>
      <c r="F1049" s="52" t="str">
        <f>IF(ISERROR(VLOOKUP(TRIM(B1049),ALL!$B$1:$T$1591,2,FALSE)),"",IF(ISERROR(VLOOKUP(TRIM(B1049),ALL!$B$1:$T$1591,2,FALSE))," ",VLOOKUP(TRIM(B1049),ALL!$B$1:$T$1591,2,FALSE)))</f>
        <v>NON</v>
      </c>
      <c r="G1049" s="52" t="str">
        <f>IF(ISBLANK(VLOOKUP(TRIM(B1049),ALL!$B$1:$U$1591,4,FALSE)),"",IF(ISERROR(VLOOKUP(TRIM(B1049),ALL!$B$1:$U$1591,4,FALSE))," ",VLOOKUP(TRIM(B1049),ALL!$B$1:$U$1591,4,FALSE)))</f>
        <v/>
      </c>
      <c r="H1049" s="52" t="str">
        <f>IF(ISBLANK(VLOOKUP(TRIM(B1049),ALL!$B$1:$U$1591,5,FALSE)),"",IF(ISERROR(VLOOKUP(TRIM(B1049),ALL!$B$1:$U$1591,5,FALSE))," ",VLOOKUP(TRIM(B1049),ALL!$B$1:$U$1591,5,FALSE)))</f>
        <v/>
      </c>
      <c r="I1049" s="52" t="str">
        <f>IF(ISBLANK(VLOOKUP(TRIM(B1049),ALL!$B$1:$U$1591,6,FALSE)),"",IF(ISERROR(VLOOKUP(TRIM(B1049),ALL!$B$1:$U$1591,6,FALSE))," ", VLOOKUP(TRIM(B1049),ALL!$B$1:$U$1591,6,FALSE)))</f>
        <v/>
      </c>
      <c r="J1049" s="52" t="str">
        <f>IF(ISBLANK(VLOOKUP(TRIM(B1049),ALL!$B$1:$U$1591,7,FALSE)),"",IF(ISERROR(VLOOKUP(TRIM(B1049),ALL!$B$1:$U$1591,7,FALSE))," ",VLOOKUP(TRIM(B1049),ALL!$B$1:$U$1591,7,FALSE)))</f>
        <v/>
      </c>
      <c r="K1049" s="52">
        <f>IF(ISBLANK(VLOOKUP(TRIM(B1049),ALL!$B$1:$U$1591,8,FALSE)),"",IF(ISERROR(VLOOKUP(TRIM(B1049),ALL!$B$1:$U$1591,8,FALSE))," ",VLOOKUP(TRIM(B1049),ALL!$B$1:$U$1591,8,FALSE)))</f>
        <v>5</v>
      </c>
      <c r="L1049" s="52" t="str">
        <f>IF(ISBLANK(VLOOKUP(TRIM(B1049),ALL!$B$1:$U$1591,9,FALSE)),"",IF(ISERROR(VLOOKUP(TRIM(B1049),ALL!$B$1:$U$1591,9,FALSE))," ",VLOOKUP(TRIM(B1049),ALL!$B$1:$U$1591,9,FALSE)))</f>
        <v/>
      </c>
      <c r="M1049" s="52">
        <f>IF(ISBLANK(VLOOKUP(TRIM(B1049),ALL!$B$1:$U$1591,10,FALSE)),"",IF(ISERROR(VLOOKUP(TRIM(B1049),ALL!$B$1:$U$1591,10,FALSE))," ",VLOOKUP(TRIM(B1049),ALL!$B$1:$U$1591,10,FALSE)))</f>
        <v>7</v>
      </c>
      <c r="N1049"/>
      <c r="O1049"/>
      <c r="P1049"/>
      <c r="Q1049"/>
      <c r="R1049"/>
      <c r="S1049"/>
      <c r="AA1049"/>
      <c r="AB1049"/>
    </row>
    <row r="1050" spans="1:28" ht="15">
      <c r="A1050" s="52" t="str">
        <f>IF(ISERROR(VLOOKUP(TRIM(B1050),ALL!$B$1:$T$1591,3,FALSE)),"(unc)",VLOOKUP(TRIM(B1050),ALL!$B$1:$T$1591,3,FALSE))</f>
        <v>LG @ OT @</v>
      </c>
      <c r="B1050" s="407" t="s">
        <v>7650</v>
      </c>
      <c r="C1050" s="11" t="s">
        <v>3445</v>
      </c>
      <c r="D1050" s="85">
        <f>VLOOKUP(TRIM(B1050),BirthdateDraft!$B$1:$O$5859,2,FALSE)</f>
        <v>35059</v>
      </c>
      <c r="E1050" s="86" t="str">
        <f>VLOOKUP(TRIM(B1050),BirthdateDraft!$B$1:$O$9859,3,FALSE)</f>
        <v>19/2</v>
      </c>
      <c r="F1050" s="52" t="str">
        <f>IF(ISERROR(VLOOKUP(TRIM(B1050),ALL!$B$1:$T$1591,2,FALSE)),"",IF(ISERROR(VLOOKUP(TRIM(B1050),ALL!$B$1:$T$1591,2,FALSE))," ",VLOOKUP(TRIM(B1050),ALL!$B$1:$T$1591,2,FALSE)))</f>
        <v>GBN</v>
      </c>
      <c r="G1050" s="52" t="str">
        <f>IF(ISBLANK(VLOOKUP(TRIM(B1050),ALL!$B$1:$U$1591,4,FALSE)),"",IF(ISERROR(VLOOKUP(TRIM(B1050),ALL!$B$1:$U$1591,4,FALSE))," ",VLOOKUP(TRIM(B1050),ALL!$B$1:$U$1591,4,FALSE)))</f>
        <v/>
      </c>
      <c r="H1050" s="52" t="str">
        <f>IF(ISBLANK(VLOOKUP(TRIM(B1050),ALL!$B$1:$U$1591,5,FALSE)),"",IF(ISERROR(VLOOKUP(TRIM(B1050),ALL!$B$1:$U$1591,5,FALSE))," ",VLOOKUP(TRIM(B1050),ALL!$B$1:$U$1591,5,FALSE)))</f>
        <v/>
      </c>
      <c r="I1050" s="52" t="str">
        <f>IF(ISBLANK(VLOOKUP(TRIM(B1050),ALL!$B$1:$U$1591,6,FALSE)),"",IF(ISERROR(VLOOKUP(TRIM(B1050),ALL!$B$1:$U$1591,6,FALSE))," ", VLOOKUP(TRIM(B1050),ALL!$B$1:$U$1591,6,FALSE)))</f>
        <v/>
      </c>
      <c r="J1050" s="52" t="str">
        <f>IF(ISBLANK(VLOOKUP(TRIM(B1050),ALL!$B$1:$U$1591,7,FALSE)),"",IF(ISERROR(VLOOKUP(TRIM(B1050),ALL!$B$1:$U$1591,7,FALSE))," ",VLOOKUP(TRIM(B1050),ALL!$B$1:$U$1591,7,FALSE)))</f>
        <v/>
      </c>
      <c r="K1050" s="52">
        <f>IF(ISBLANK(VLOOKUP(TRIM(B1050),ALL!$B$1:$U$1591,8,FALSE)),"",IF(ISERROR(VLOOKUP(TRIM(B1050),ALL!$B$1:$U$1591,8,FALSE))," ",VLOOKUP(TRIM(B1050),ALL!$B$1:$U$1591,8,FALSE)))</f>
        <v>4</v>
      </c>
      <c r="L1050" s="52">
        <f>IF(ISBLANK(VLOOKUP(TRIM(B1050),ALL!$B$1:$U$1591,9,FALSE)),"",IF(ISERROR(VLOOKUP(TRIM(B1050),ALL!$B$1:$U$1591,9,FALSE))," ",VLOOKUP(TRIM(B1050),ALL!$B$1:$U$1591,9,FALSE)))</f>
        <v>0</v>
      </c>
      <c r="M1050" s="52">
        <f>IF(ISBLANK(VLOOKUP(TRIM(B1050),ALL!$B$1:$U$1591,10,FALSE)),"",IF(ISERROR(VLOOKUP(TRIM(B1050),ALL!$B$1:$U$1591,10,FALSE))," ",VLOOKUP(TRIM(B1050),ALL!$B$1:$U$1591,10,FALSE)))</f>
        <v>4</v>
      </c>
      <c r="N1050"/>
      <c r="O1050"/>
      <c r="P1050"/>
      <c r="Q1050"/>
      <c r="R1050"/>
      <c r="S1050"/>
      <c r="AA1050"/>
      <c r="AB1050"/>
    </row>
    <row r="1051" spans="1:28">
      <c r="A1051" s="52" t="str">
        <f>IF(ISERROR(VLOOKUP(TRIM(B1051),ALL!$B$1:$T$1591,3,FALSE)),"(unc)",VLOOKUP(TRIM(B1051),ALL!$B$1:$T$1591,3,FALSE))</f>
        <v>ROT @</v>
      </c>
      <c r="B1051" s="215" t="s">
        <v>5811</v>
      </c>
      <c r="C1051" s="11" t="s">
        <v>3445</v>
      </c>
      <c r="D1051" s="85">
        <f>VLOOKUP(TRIM(B1051),BirthdateDraft!$B$1:$O$5859,2,FALSE)</f>
        <v>34487</v>
      </c>
      <c r="E1051" s="86" t="str">
        <f>VLOOKUP(TRIM(B1051),BirthdateDraft!$B$1:$O$9859,3,FALSE)</f>
        <v>16/1 (31)</v>
      </c>
      <c r="F1051" s="52" t="str">
        <f>IF(ISERROR(VLOOKUP(TRIM(B1051),ALL!$B$1:$T$1591,2,FALSE)),"",IF(ISERROR(VLOOKUP(TRIM(B1051),ALL!$B$1:$T$1591,2,FALSE))," ",VLOOKUP(TRIM(B1051),ALL!$B$1:$T$1591,2,FALSE)))</f>
        <v>SEN</v>
      </c>
      <c r="G1051" s="52" t="str">
        <f>IF(ISBLANK(VLOOKUP(TRIM(B1051),ALL!$B$1:$U$1591,4,FALSE)),"",IF(ISERROR(VLOOKUP(TRIM(B1051),ALL!$B$1:$U$1591,4,FALSE))," ",VLOOKUP(TRIM(B1051),ALL!$B$1:$U$1591,4,FALSE)))</f>
        <v/>
      </c>
      <c r="H1051" s="52" t="str">
        <f>IF(ISBLANK(VLOOKUP(TRIM(B1051),ALL!$B$1:$U$1591,5,FALSE)),"",IF(ISERROR(VLOOKUP(TRIM(B1051),ALL!$B$1:$U$1591,5,FALSE))," ",VLOOKUP(TRIM(B1051),ALL!$B$1:$U$1591,5,FALSE)))</f>
        <v/>
      </c>
      <c r="I1051" s="52" t="str">
        <f>IF(ISBLANK(VLOOKUP(TRIM(B1051),ALL!$B$1:$U$1591,6,FALSE)),"",IF(ISERROR(VLOOKUP(TRIM(B1051),ALL!$B$1:$U$1591,6,FALSE))," ", VLOOKUP(TRIM(B1051),ALL!$B$1:$U$1591,6,FALSE)))</f>
        <v/>
      </c>
      <c r="J1051" s="52" t="str">
        <f>IF(ISBLANK(VLOOKUP(TRIM(B1051),ALL!$B$1:$U$1591,7,FALSE)),"",IF(ISERROR(VLOOKUP(TRIM(B1051),ALL!$B$1:$U$1591,7,FALSE))," ",VLOOKUP(TRIM(B1051),ALL!$B$1:$U$1591,7,FALSE)))</f>
        <v/>
      </c>
      <c r="K1051" s="52">
        <f>IF(ISBLANK(VLOOKUP(TRIM(B1051),ALL!$B$1:$U$1591,8,FALSE)),"",IF(ISERROR(VLOOKUP(TRIM(B1051),ALL!$B$1:$U$1591,8,FALSE))," ",VLOOKUP(TRIM(B1051),ALL!$B$1:$U$1591,8,FALSE)))</f>
        <v>4</v>
      </c>
      <c r="L1051" s="52" t="str">
        <f>IF(ISBLANK(VLOOKUP(TRIM(B1051),ALL!$B$1:$U$1591,9,FALSE)),"",IF(ISERROR(VLOOKUP(TRIM(B1051),ALL!$B$1:$U$1591,9,FALSE))," ",VLOOKUP(TRIM(B1051),ALL!$B$1:$U$1591,9,FALSE)))</f>
        <v/>
      </c>
      <c r="M1051" s="52">
        <f>IF(ISBLANK(VLOOKUP(TRIM(B1051),ALL!$B$1:$U$1591,10,FALSE)),"",IF(ISERROR(VLOOKUP(TRIM(B1051),ALL!$B$1:$U$1591,10,FALSE))," ",VLOOKUP(TRIM(B1051),ALL!$B$1:$U$1591,10,FALSE)))</f>
        <v>3</v>
      </c>
      <c r="N1051"/>
      <c r="O1051"/>
      <c r="P1051"/>
      <c r="Q1051"/>
      <c r="R1051"/>
      <c r="S1051"/>
      <c r="AA1051"/>
      <c r="AB1051"/>
    </row>
    <row r="1052" spans="1:28">
      <c r="A1052" s="52" t="str">
        <f>IF(ISERROR(VLOOKUP(TRIM(B1052),ALL!$B$1:$T$1591,3,FALSE)),"(unc)",VLOOKUP(TRIM(B1052),ALL!$B$1:$T$1591,3,FALSE))</f>
        <v>RG @</v>
      </c>
      <c r="B1052" s="215" t="s">
        <v>3971</v>
      </c>
      <c r="C1052" s="11" t="s">
        <v>3445</v>
      </c>
      <c r="D1052" s="85">
        <f>VLOOKUP(TRIM(B1052),BirthdateDraft!$B$1:$O$5859,2,FALSE)</f>
        <v>33310</v>
      </c>
      <c r="E1052" s="86" t="str">
        <f>VLOOKUP(TRIM(B1052),BirthdateDraft!$B$1:$O$9859,3,FALSE)</f>
        <v>13/1 (11)</v>
      </c>
      <c r="F1052" s="52" t="str">
        <f>IF(ISERROR(VLOOKUP(TRIM(B1052),ALL!$B$1:$T$1591,2,FALSE)),"",IF(ISERROR(VLOOKUP(TRIM(B1052),ALL!$B$1:$T$1591,2,FALSE))," ",VLOOKUP(TRIM(B1052),ALL!$B$1:$T$1591,2,FALSE)))</f>
        <v>SEN</v>
      </c>
      <c r="G1052" s="52" t="str">
        <f>IF(ISBLANK(VLOOKUP(TRIM(B1052),ALL!$B$1:$U$1591,4,FALSE)),"",IF(ISERROR(VLOOKUP(TRIM(B1052),ALL!$B$1:$U$1591,4,FALSE))," ",VLOOKUP(TRIM(B1052),ALL!$B$1:$U$1591,4,FALSE)))</f>
        <v/>
      </c>
      <c r="H1052" s="52" t="str">
        <f>IF(ISBLANK(VLOOKUP(TRIM(B1052),ALL!$B$1:$U$1591,5,FALSE)),"",IF(ISERROR(VLOOKUP(TRIM(B1052),ALL!$B$1:$U$1591,5,FALSE))," ",VLOOKUP(TRIM(B1052),ALL!$B$1:$U$1591,5,FALSE)))</f>
        <v/>
      </c>
      <c r="I1052" s="52" t="str">
        <f>IF(ISBLANK(VLOOKUP(TRIM(B1052),ALL!$B$1:$U$1591,6,FALSE)),"",IF(ISERROR(VLOOKUP(TRIM(B1052),ALL!$B$1:$U$1591,6,FALSE))," ", VLOOKUP(TRIM(B1052),ALL!$B$1:$U$1591,6,FALSE)))</f>
        <v/>
      </c>
      <c r="J1052" s="52" t="str">
        <f>IF(ISBLANK(VLOOKUP(TRIM(B1052),ALL!$B$1:$U$1591,7,FALSE)),"",IF(ISERROR(VLOOKUP(TRIM(B1052),ALL!$B$1:$U$1591,7,FALSE))," ",VLOOKUP(TRIM(B1052),ALL!$B$1:$U$1591,7,FALSE)))</f>
        <v/>
      </c>
      <c r="K1052" s="52">
        <f>IF(ISBLANK(VLOOKUP(TRIM(B1052),ALL!$B$1:$U$1591,8,FALSE)),"",IF(ISERROR(VLOOKUP(TRIM(B1052),ALL!$B$1:$U$1591,8,FALSE))," ",VLOOKUP(TRIM(B1052),ALL!$B$1:$U$1591,8,FALSE)))</f>
        <v>4</v>
      </c>
      <c r="L1052" s="52" t="str">
        <f>IF(ISBLANK(VLOOKUP(TRIM(B1052),ALL!$B$1:$U$1591,9,FALSE)),"",IF(ISERROR(VLOOKUP(TRIM(B1052),ALL!$B$1:$U$1591,9,FALSE))," ",VLOOKUP(TRIM(B1052),ALL!$B$1:$U$1591,9,FALSE)))</f>
        <v/>
      </c>
      <c r="M1052" s="52">
        <f>IF(ISBLANK(VLOOKUP(TRIM(B1052),ALL!$B$1:$U$1591,10,FALSE)),"",IF(ISERROR(VLOOKUP(TRIM(B1052),ALL!$B$1:$U$1591,10,FALSE))," ",VLOOKUP(TRIM(B1052),ALL!$B$1:$U$1591,10,FALSE)))</f>
        <v>2</v>
      </c>
      <c r="N1052"/>
      <c r="O1052"/>
      <c r="P1052"/>
      <c r="Q1052"/>
      <c r="R1052"/>
      <c r="S1052"/>
      <c r="AA1052"/>
      <c r="AB1052"/>
    </row>
    <row r="1053" spans="1:28">
      <c r="A1053" s="52" t="str">
        <f>IF(ISERROR(VLOOKUP(TRIM(B1053),ALL!$B$1:$T$1591,3,FALSE)),"(unc)",VLOOKUP(TRIM(B1053),ALL!$B$1:$T$1591,3,FALSE))</f>
        <v>G @ OT @ TE</v>
      </c>
      <c r="B1053" s="215" t="s">
        <v>5809</v>
      </c>
      <c r="C1053" s="11" t="s">
        <v>3445</v>
      </c>
      <c r="D1053" s="85">
        <f>VLOOKUP(TRIM(B1053),BirthdateDraft!$B$1:$O$5859,2,FALSE)</f>
        <v>34039</v>
      </c>
      <c r="E1053" s="86" t="str">
        <f>VLOOKUP(TRIM(B1053),BirthdateDraft!$B$1:$O$9859,3,FALSE)</f>
        <v>16/5</v>
      </c>
      <c r="F1053" s="52" t="str">
        <f>IF(ISERROR(VLOOKUP(TRIM(B1053),ALL!$B$1:$T$1591,2,FALSE)),"",IF(ISERROR(VLOOKUP(TRIM(B1053),ALL!$B$1:$T$1591,2,FALSE))," ",VLOOKUP(TRIM(B1053),ALL!$B$1:$T$1591,2,FALSE)))</f>
        <v>INA</v>
      </c>
      <c r="G1053" s="52" t="str">
        <f>IF(ISBLANK(VLOOKUP(TRIM(B1053),ALL!$B$1:$U$1591,4,FALSE)),"",IF(ISERROR(VLOOKUP(TRIM(B1053),ALL!$B$1:$U$1591,4,FALSE))," ",VLOOKUP(TRIM(B1053),ALL!$B$1:$U$1591,4,FALSE)))</f>
        <v/>
      </c>
      <c r="H1053" s="52" t="str">
        <f>IF(ISBLANK(VLOOKUP(TRIM(B1053),ALL!$B$1:$U$1591,5,FALSE)),"",IF(ISERROR(VLOOKUP(TRIM(B1053),ALL!$B$1:$U$1591,5,FALSE))," ",VLOOKUP(TRIM(B1053),ALL!$B$1:$U$1591,5,FALSE)))</f>
        <v/>
      </c>
      <c r="I1053" s="52" t="str">
        <f>IF(ISBLANK(VLOOKUP(TRIM(B1053),ALL!$B$1:$U$1591,6,FALSE)),"",IF(ISERROR(VLOOKUP(TRIM(B1053),ALL!$B$1:$U$1591,6,FALSE))," ", VLOOKUP(TRIM(B1053),ALL!$B$1:$U$1591,6,FALSE)))</f>
        <v/>
      </c>
      <c r="J1053" s="52" t="str">
        <f>IF(ISBLANK(VLOOKUP(TRIM(B1053),ALL!$B$1:$U$1591,7,FALSE)),"",IF(ISERROR(VLOOKUP(TRIM(B1053),ALL!$B$1:$U$1591,7,FALSE))," ",VLOOKUP(TRIM(B1053),ALL!$B$1:$U$1591,7,FALSE)))</f>
        <v/>
      </c>
      <c r="K1053" s="52">
        <f>IF(ISBLANK(VLOOKUP(TRIM(B1053),ALL!$B$1:$U$1591,8,FALSE)),"",IF(ISERROR(VLOOKUP(TRIM(B1053),ALL!$B$1:$U$1591,8,FALSE))," ",VLOOKUP(TRIM(B1053),ALL!$B$1:$U$1591,8,FALSE)))</f>
        <v>4</v>
      </c>
      <c r="L1053" s="52">
        <f>IF(ISBLANK(VLOOKUP(TRIM(B1053),ALL!$B$1:$U$1591,9,FALSE)),"",IF(ISERROR(VLOOKUP(TRIM(B1053),ALL!$B$1:$U$1591,9,FALSE))," ",VLOOKUP(TRIM(B1053),ALL!$B$1:$U$1591,9,FALSE)))</f>
        <v>4</v>
      </c>
      <c r="M1053" s="52">
        <f>IF(ISBLANK(VLOOKUP(TRIM(B1053),ALL!$B$1:$U$1591,10,FALSE)),"",IF(ISERROR(VLOOKUP(TRIM(B1053),ALL!$B$1:$U$1591,10,FALSE))," ",VLOOKUP(TRIM(B1053),ALL!$B$1:$U$1591,10,FALSE)))</f>
        <v>0</v>
      </c>
      <c r="N1053"/>
      <c r="O1053"/>
      <c r="P1053"/>
      <c r="Q1053"/>
      <c r="R1053"/>
      <c r="S1053"/>
      <c r="AA1053"/>
      <c r="AB1053"/>
    </row>
    <row r="1054" spans="1:28">
      <c r="A1054" s="52" t="str">
        <f>IF(ISERROR(VLOOKUP(TRIM(B1054),ALL!$B$1:$T$1591,3,FALSE)),"(unc)",VLOOKUP(TRIM(B1054),ALL!$B$1:$T$1591,3,FALSE))</f>
        <v>LG @ OC @</v>
      </c>
      <c r="B1054" s="215" t="s">
        <v>6143</v>
      </c>
      <c r="C1054" s="11" t="s">
        <v>3445</v>
      </c>
      <c r="D1054" s="85">
        <f>VLOOKUP(TRIM(B1054),BirthdateDraft!$B$1:$O$5859,2,FALSE)</f>
        <v>34483</v>
      </c>
      <c r="E1054" s="86" t="str">
        <f>VLOOKUP(TRIM(B1054),BirthdateDraft!$B$1:$O$9859,3,FALSE)</f>
        <v>17/3</v>
      </c>
      <c r="F1054" s="52" t="str">
        <f>IF(ISERROR(VLOOKUP(TRIM(B1054),ALL!$B$1:$T$1591,2,FALSE)),"",IF(ISERROR(VLOOKUP(TRIM(B1054),ALL!$B$1:$T$1591,2,FALSE))," ",VLOOKUP(TRIM(B1054),ALL!$B$1:$T$1591,2,FALSE)))</f>
        <v>LAA</v>
      </c>
      <c r="G1054" s="52" t="str">
        <f>IF(ISBLANK(VLOOKUP(TRIM(B1054),ALL!$B$1:$U$1591,4,FALSE)),"",IF(ISERROR(VLOOKUP(TRIM(B1054),ALL!$B$1:$U$1591,4,FALSE))," ",VLOOKUP(TRIM(B1054),ALL!$B$1:$U$1591,4,FALSE)))</f>
        <v/>
      </c>
      <c r="H1054" s="52" t="str">
        <f>IF(ISBLANK(VLOOKUP(TRIM(B1054),ALL!$B$1:$U$1591,5,FALSE)),"",IF(ISERROR(VLOOKUP(TRIM(B1054),ALL!$B$1:$U$1591,5,FALSE))," ",VLOOKUP(TRIM(B1054),ALL!$B$1:$U$1591,5,FALSE)))</f>
        <v/>
      </c>
      <c r="I1054" s="52" t="str">
        <f>IF(ISBLANK(VLOOKUP(TRIM(B1054),ALL!$B$1:$U$1591,6,FALSE)),"",IF(ISERROR(VLOOKUP(TRIM(B1054),ALL!$B$1:$U$1591,6,FALSE))," ", VLOOKUP(TRIM(B1054),ALL!$B$1:$U$1591,6,FALSE)))</f>
        <v/>
      </c>
      <c r="J1054" s="52" t="str">
        <f>IF(ISBLANK(VLOOKUP(TRIM(B1054),ALL!$B$1:$U$1591,7,FALSE)),"",IF(ISERROR(VLOOKUP(TRIM(B1054),ALL!$B$1:$U$1591,7,FALSE))," ",VLOOKUP(TRIM(B1054),ALL!$B$1:$U$1591,7,FALSE)))</f>
        <v/>
      </c>
      <c r="K1054" s="52">
        <f>IF(ISBLANK(VLOOKUP(TRIM(B1054),ALL!$B$1:$U$1591,8,FALSE)),"",IF(ISERROR(VLOOKUP(TRIM(B1054),ALL!$B$1:$U$1591,8,FALSE))," ",VLOOKUP(TRIM(B1054),ALL!$B$1:$U$1591,8,FALSE)))</f>
        <v>0</v>
      </c>
      <c r="L1054" s="52">
        <f>IF(ISBLANK(VLOOKUP(TRIM(B1054),ALL!$B$1:$U$1591,9,FALSE)),"",IF(ISERROR(VLOOKUP(TRIM(B1054),ALL!$B$1:$U$1591,9,FALSE))," ",VLOOKUP(TRIM(B1054),ALL!$B$1:$U$1591,9,FALSE)))</f>
        <v>0</v>
      </c>
      <c r="M1054" s="52">
        <f>IF(ISBLANK(VLOOKUP(TRIM(B1054),ALL!$B$1:$U$1591,10,FALSE)),"",IF(ISERROR(VLOOKUP(TRIM(B1054),ALL!$B$1:$U$1591,10,FALSE))," ",VLOOKUP(TRIM(B1054),ALL!$B$1:$U$1591,10,FALSE)))</f>
        <v>5</v>
      </c>
      <c r="N1054"/>
      <c r="O1054"/>
      <c r="P1054"/>
      <c r="Q1054"/>
      <c r="R1054"/>
      <c r="S1054"/>
      <c r="AA1054"/>
      <c r="AB1054"/>
    </row>
    <row r="1055" spans="1:28">
      <c r="A1055" s="52" t="str">
        <f>IF(ISERROR(VLOOKUP(TRIM(B1055),ALL!$B$1:$T$1591,3,FALSE)),"(unc)",VLOOKUP(TRIM(B1055),ALL!$B$1:$T$1591,3,FALSE))</f>
        <v>G @ OC @</v>
      </c>
      <c r="B1055" s="215" t="s">
        <v>794</v>
      </c>
      <c r="C1055" s="11" t="s">
        <v>3445</v>
      </c>
      <c r="D1055" s="85">
        <f>VLOOKUP(TRIM(B1055),BirthdateDraft!$B$1:$O$5859,2,FALSE)</f>
        <v>32589</v>
      </c>
      <c r="E1055" s="86" t="str">
        <f>VLOOKUP(TRIM(B1055),BirthdateDraft!$B$1:$O$9859,3,FALSE)</f>
        <v>11/2</v>
      </c>
      <c r="F1055" s="52" t="str">
        <f>IF(ISERROR(VLOOKUP(TRIM(B1055),ALL!$B$1:$T$1591,2,FALSE)),"",IF(ISERROR(VLOOKUP(TRIM(B1055),ALL!$B$1:$T$1591,2,FALSE))," ",VLOOKUP(TRIM(B1055),ALL!$B$1:$T$1591,2,FALSE)))</f>
        <v>KCA</v>
      </c>
      <c r="G1055" s="52" t="str">
        <f>IF(ISBLANK(VLOOKUP(TRIM(B1055),ALL!$B$1:$U$1591,4,FALSE)),"",IF(ISERROR(VLOOKUP(TRIM(B1055),ALL!$B$1:$U$1591,4,FALSE))," ",VLOOKUP(TRIM(B1055),ALL!$B$1:$U$1591,4,FALSE)))</f>
        <v/>
      </c>
      <c r="H1055" s="52" t="str">
        <f>IF(ISBLANK(VLOOKUP(TRIM(B1055),ALL!$B$1:$U$1591,5,FALSE)),"",IF(ISERROR(VLOOKUP(TRIM(B1055),ALL!$B$1:$U$1591,5,FALSE))," ",VLOOKUP(TRIM(B1055),ALL!$B$1:$U$1591,5,FALSE)))</f>
        <v/>
      </c>
      <c r="I1055" s="52" t="str">
        <f>IF(ISBLANK(VLOOKUP(TRIM(B1055),ALL!$B$1:$U$1591,6,FALSE)),"",IF(ISERROR(VLOOKUP(TRIM(B1055),ALL!$B$1:$U$1591,6,FALSE))," ", VLOOKUP(TRIM(B1055),ALL!$B$1:$U$1591,6,FALSE)))</f>
        <v/>
      </c>
      <c r="J1055" s="52" t="str">
        <f>IF(ISBLANK(VLOOKUP(TRIM(B1055),ALL!$B$1:$U$1591,7,FALSE)),"",IF(ISERROR(VLOOKUP(TRIM(B1055),ALL!$B$1:$U$1591,7,FALSE))," ",VLOOKUP(TRIM(B1055),ALL!$B$1:$U$1591,7,FALSE)))</f>
        <v/>
      </c>
      <c r="K1055" s="52">
        <f>IF(ISBLANK(VLOOKUP(TRIM(B1055),ALL!$B$1:$U$1591,8,FALSE)),"",IF(ISERROR(VLOOKUP(TRIM(B1055),ALL!$B$1:$U$1591,8,FALSE))," ",VLOOKUP(TRIM(B1055),ALL!$B$1:$U$1591,8,FALSE)))</f>
        <v>0</v>
      </c>
      <c r="L1055" s="52">
        <f>IF(ISBLANK(VLOOKUP(TRIM(B1055),ALL!$B$1:$U$1591,9,FALSE)),"",IF(ISERROR(VLOOKUP(TRIM(B1055),ALL!$B$1:$U$1591,9,FALSE))," ",VLOOKUP(TRIM(B1055),ALL!$B$1:$U$1591,9,FALSE)))</f>
        <v>0</v>
      </c>
      <c r="M1055" s="52">
        <f>IF(ISBLANK(VLOOKUP(TRIM(B1055),ALL!$B$1:$U$1591,10,FALSE)),"",IF(ISERROR(VLOOKUP(TRIM(B1055),ALL!$B$1:$U$1591,10,FALSE))," ",VLOOKUP(TRIM(B1055),ALL!$B$1:$U$1591,10,FALSE)))</f>
        <v>2</v>
      </c>
      <c r="N1055"/>
      <c r="O1055"/>
      <c r="P1055"/>
      <c r="Q1055"/>
      <c r="R1055"/>
      <c r="S1055"/>
      <c r="AA1055"/>
      <c r="AB1055"/>
    </row>
    <row r="1057" spans="1:28">
      <c r="A1057" s="52"/>
      <c r="B1057" s="215"/>
      <c r="C1057" s="11"/>
      <c r="D1057" s="85"/>
      <c r="E1057" s="86"/>
      <c r="F1057" s="52"/>
      <c r="G1057" s="52"/>
      <c r="H1057" s="52"/>
      <c r="I1057" s="52"/>
      <c r="J1057" s="52"/>
      <c r="K1057" s="52"/>
      <c r="L1057" s="52"/>
      <c r="M1057" s="52"/>
      <c r="N1057"/>
      <c r="O1057"/>
      <c r="P1057"/>
      <c r="Q1057"/>
      <c r="R1057"/>
      <c r="S1057"/>
      <c r="AA1057"/>
      <c r="AB1057"/>
    </row>
    <row r="1058" spans="1:28">
      <c r="A1058" s="52" t="str">
        <f>IF(ISERROR(VLOOKUP(TRIM(B1058),ALL!$B$1:$T$1591,3,FALSE)),"(unc)",VLOOKUP(TRIM(B1058),ALL!$B$1:$T$1591,3,FALSE))</f>
        <v>RE $</v>
      </c>
      <c r="B1058" s="215" t="s">
        <v>893</v>
      </c>
      <c r="C1058" s="11" t="s">
        <v>3445</v>
      </c>
      <c r="D1058" s="85">
        <f>VLOOKUP(TRIM(B1058),BirthdateDraft!$B$1:$O$5859,2,FALSE)</f>
        <v>32847</v>
      </c>
      <c r="E1058" s="86" t="str">
        <f>VLOOKUP(TRIM(B1058),BirthdateDraft!$B$1:$O$9859,3,FALSE)</f>
        <v>11/3</v>
      </c>
      <c r="F1058" s="52" t="str">
        <f>IF(ISERROR(VLOOKUP(TRIM(B1058),ALL!$B$1:$T$1591,2,FALSE)),"",IF(ISERROR(VLOOKUP(TRIM(B1058),ALL!$B$1:$T$1591,2,FALSE))," ",VLOOKUP(TRIM(B1058),ALL!$B$1:$T$1591,2,FALSE)))</f>
        <v>TNA</v>
      </c>
      <c r="G1058" s="52" t="str">
        <f>IF(ISBLANK(VLOOKUP(TRIM(B1058),ALL!$B$1:$U$1591,4,FALSE)),"",IF(ISERROR(VLOOKUP(TRIM(B1058),ALL!$B$1:$U$1591,4,FALSE))," ",VLOOKUP(TRIM(B1058),ALL!$B$1:$U$1591,4,FALSE)))</f>
        <v>5</v>
      </c>
      <c r="H1058" s="52" t="str">
        <f>IF(ISBLANK(VLOOKUP(TRIM(B1058),ALL!$B$1:$U$1591,5,FALSE)),"",IF(ISERROR(VLOOKUP(TRIM(B1058),ALL!$B$1:$U$1591,5,FALSE))," ",VLOOKUP(TRIM(B1058),ALL!$B$1:$U$1591,5,FALSE)))</f>
        <v/>
      </c>
      <c r="I1058" s="52">
        <f>IF(ISBLANK(VLOOKUP(TRIM(B1058),ALL!$B$1:$U$1591,6,FALSE)),"",IF(ISERROR(VLOOKUP(TRIM(B1058),ALL!$B$1:$U$1591,6,FALSE))," ", VLOOKUP(TRIM(B1058),ALL!$B$1:$U$1591,6,FALSE)))</f>
        <v>5</v>
      </c>
      <c r="J1058" s="52" t="str">
        <f>IF(ISBLANK(VLOOKUP(TRIM(B1058),ALL!$B$1:$U$1591,7,FALSE)),"",IF(ISERROR(VLOOKUP(TRIM(B1058),ALL!$B$1:$U$1591,7,FALSE))," ",VLOOKUP(TRIM(B1058),ALL!$B$1:$U$1591,7,FALSE)))</f>
        <v/>
      </c>
      <c r="K1058" s="52" t="str">
        <f>IF(ISBLANK(VLOOKUP(TRIM(B1058),ALL!$B$1:$U$1591,8,FALSE)),"",IF(ISERROR(VLOOKUP(TRIM(B1058),ALL!$B$1:$U$1591,8,FALSE))," ",VLOOKUP(TRIM(B1058),ALL!$B$1:$U$1591,8,FALSE)))</f>
        <v/>
      </c>
      <c r="L1058" s="52" t="str">
        <f>IF(ISBLANK(VLOOKUP(TRIM(B1058),ALL!$B$1:$U$1591,9,FALSE)),"",IF(ISERROR(VLOOKUP(TRIM(B1058),ALL!$B$1:$U$1591,9,FALSE))," ",VLOOKUP(TRIM(B1058),ALL!$B$1:$U$1591,9,FALSE)))</f>
        <v/>
      </c>
      <c r="M1058" s="52" t="str">
        <f>IF(ISBLANK(VLOOKUP(TRIM(B1058),ALL!$B$1:$U$1591,10,FALSE)),"",IF(ISERROR(VLOOKUP(TRIM(B1058),ALL!$B$1:$U$1591,10,FALSE))," ",VLOOKUP(TRIM(B1058),ALL!$B$1:$U$1591,10,FALSE)))</f>
        <v/>
      </c>
      <c r="N1058"/>
      <c r="O1058"/>
      <c r="P1058"/>
      <c r="Q1058"/>
      <c r="R1058"/>
      <c r="S1058"/>
      <c r="AA1058"/>
      <c r="AB1058"/>
    </row>
    <row r="1059" spans="1:28">
      <c r="A1059" s="52" t="str">
        <f>IF(ISERROR(VLOOKUP(TRIM(B1059),ALL!$B$1:$T$1591,3,FALSE)),"(unc)",VLOOKUP(TRIM(B1059),ALL!$B$1:$T$1591,3,FALSE))</f>
        <v>RE $</v>
      </c>
      <c r="B1059" s="215" t="s">
        <v>5171</v>
      </c>
      <c r="C1059" s="11" t="s">
        <v>3445</v>
      </c>
      <c r="D1059" s="85">
        <f>VLOOKUP(TRIM(B1059),BirthdateDraft!$B$1:$O$5859,2,FALSE)</f>
        <v>33622</v>
      </c>
      <c r="E1059" s="86" t="str">
        <f>VLOOKUP(TRIM(B1059),BirthdateDraft!$B$1:$O$9859,3,FALSE)</f>
        <v>15/4</v>
      </c>
      <c r="F1059" s="52" t="str">
        <f>IF(ISERROR(VLOOKUP(TRIM(B1059),ALL!$B$1:$T$1591,2,FALSE)),"",IF(ISERROR(VLOOKUP(TRIM(B1059),ALL!$B$1:$T$1591,2,FALSE))," ",VLOOKUP(TRIM(B1059),ALL!$B$1:$T$1591,2,FALSE)))</f>
        <v>ARN</v>
      </c>
      <c r="G1059" s="52" t="str">
        <f>IF(ISBLANK(VLOOKUP(TRIM(B1059),ALL!$B$1:$U$1591,4,FALSE)),"",IF(ISERROR(VLOOKUP(TRIM(B1059),ALL!$B$1:$U$1591,4,FALSE))," ",VLOOKUP(TRIM(B1059),ALL!$B$1:$U$1591,4,FALSE)))</f>
        <v>4</v>
      </c>
      <c r="H1059" s="52" t="str">
        <f>IF(ISBLANK(VLOOKUP(TRIM(B1059),ALL!$B$1:$U$1591,5,FALSE)),"",IF(ISERROR(VLOOKUP(TRIM(B1059),ALL!$B$1:$U$1591,5,FALSE))," ",VLOOKUP(TRIM(B1059),ALL!$B$1:$U$1591,5,FALSE)))</f>
        <v/>
      </c>
      <c r="I1059" s="52">
        <f>IF(ISBLANK(VLOOKUP(TRIM(B1059),ALL!$B$1:$U$1591,6,FALSE)),"",IF(ISERROR(VLOOKUP(TRIM(B1059),ALL!$B$1:$U$1591,6,FALSE))," ", VLOOKUP(TRIM(B1059),ALL!$B$1:$U$1591,6,FALSE)))</f>
        <v>3</v>
      </c>
      <c r="J1059" s="52" t="str">
        <f>IF(ISBLANK(VLOOKUP(TRIM(B1059),ALL!$B$1:$U$1591,7,FALSE)),"",IF(ISERROR(VLOOKUP(TRIM(B1059),ALL!$B$1:$U$1591,7,FALSE))," ",VLOOKUP(TRIM(B1059),ALL!$B$1:$U$1591,7,FALSE)))</f>
        <v/>
      </c>
      <c r="K1059" s="52" t="str">
        <f>IF(ISBLANK(VLOOKUP(TRIM(B1059),ALL!$B$1:$U$1591,8,FALSE)),"",IF(ISERROR(VLOOKUP(TRIM(B1059),ALL!$B$1:$U$1591,8,FALSE))," ",VLOOKUP(TRIM(B1059),ALL!$B$1:$U$1591,8,FALSE)))</f>
        <v/>
      </c>
      <c r="L1059" s="52" t="str">
        <f>IF(ISBLANK(VLOOKUP(TRIM(B1059),ALL!$B$1:$U$1591,9,FALSE)),"",IF(ISERROR(VLOOKUP(TRIM(B1059),ALL!$B$1:$U$1591,9,FALSE))," ",VLOOKUP(TRIM(B1059),ALL!$B$1:$U$1591,9,FALSE)))</f>
        <v/>
      </c>
      <c r="M1059" s="52" t="str">
        <f>IF(ISBLANK(VLOOKUP(TRIM(B1059),ALL!$B$1:$U$1591,10,FALSE)),"",IF(ISERROR(VLOOKUP(TRIM(B1059),ALL!$B$1:$U$1591,10,FALSE))," ",VLOOKUP(TRIM(B1059),ALL!$B$1:$U$1591,10,FALSE)))</f>
        <v/>
      </c>
      <c r="N1059"/>
      <c r="O1059"/>
      <c r="P1059"/>
      <c r="Q1059"/>
      <c r="R1059"/>
      <c r="S1059"/>
      <c r="AA1059"/>
      <c r="AB1059"/>
    </row>
    <row r="1060" spans="1:28">
      <c r="A1060" s="52" t="str">
        <f>IF(ISERROR(VLOOKUP(TRIM(B1060),ALL!$B$1:$T$1591,3,FALSE)),"(unc)",VLOOKUP(TRIM(B1060),ALL!$B$1:$T$1591,3,FALSE))</f>
        <v>DT $</v>
      </c>
      <c r="B1060" s="215" t="s">
        <v>6806</v>
      </c>
      <c r="C1060" s="11" t="s">
        <v>3445</v>
      </c>
      <c r="D1060" s="85">
        <f>VLOOKUP(TRIM(B1060),BirthdateDraft!$B$1:$O$5859,2,FALSE)</f>
        <v>35175</v>
      </c>
      <c r="E1060" s="86" t="str">
        <f>VLOOKUP(TRIM(B1060),BirthdateDraft!$B$1:$O$9859,3,FALSE)</f>
        <v>18/3</v>
      </c>
      <c r="F1060" s="52" t="str">
        <f>IF(ISERROR(VLOOKUP(TRIM(B1060),ALL!$B$1:$T$1591,2,FALSE)),"",IF(ISERROR(VLOOKUP(TRIM(B1060),ALL!$B$1:$T$1591,2,FALSE))," ",VLOOKUP(TRIM(B1060),ALL!$B$1:$T$1591,2,FALSE)))</f>
        <v>NYN</v>
      </c>
      <c r="G1060" s="52" t="str">
        <f>IF(ISBLANK(VLOOKUP(TRIM(B1060),ALL!$B$1:$U$1591,4,FALSE)),"",IF(ISERROR(VLOOKUP(TRIM(B1060),ALL!$B$1:$U$1591,4,FALSE))," ",VLOOKUP(TRIM(B1060),ALL!$B$1:$U$1591,4,FALSE)))</f>
        <v>4</v>
      </c>
      <c r="H1060" s="52" t="str">
        <f>IF(ISBLANK(VLOOKUP(TRIM(B1060),ALL!$B$1:$U$1591,5,FALSE)),"",IF(ISERROR(VLOOKUP(TRIM(B1060),ALL!$B$1:$U$1591,5,FALSE))," ",VLOOKUP(TRIM(B1060),ALL!$B$1:$U$1591,5,FALSE)))</f>
        <v/>
      </c>
      <c r="I1060" s="52">
        <f>IF(ISBLANK(VLOOKUP(TRIM(B1060),ALL!$B$1:$U$1591,6,FALSE)),"",IF(ISERROR(VLOOKUP(TRIM(B1060),ALL!$B$1:$U$1591,6,FALSE))," ", VLOOKUP(TRIM(B1060),ALL!$B$1:$U$1591,6,FALSE)))</f>
        <v>2</v>
      </c>
      <c r="J1060" s="52"/>
      <c r="K1060" s="52"/>
      <c r="L1060" s="52" t="str">
        <f>IF(ISBLANK(VLOOKUP(TRIM(B1060),ALL!$B$1:$U$1591,9,FALSE)),"",IF(ISERROR(VLOOKUP(TRIM(B1060),ALL!$B$1:$U$1591,9,FALSE))," ",VLOOKUP(TRIM(B1060),ALL!$B$1:$U$1591,9,FALSE)))</f>
        <v/>
      </c>
      <c r="M1060" s="52" t="str">
        <f>IF(ISBLANK(VLOOKUP(TRIM(B1060),ALL!$B$1:$U$1591,10,FALSE)),"",IF(ISERROR(VLOOKUP(TRIM(B1060),ALL!$B$1:$U$1591,10,FALSE))," ",VLOOKUP(TRIM(B1060),ALL!$B$1:$U$1591,10,FALSE)))</f>
        <v/>
      </c>
      <c r="N1060"/>
      <c r="O1060"/>
      <c r="P1060"/>
      <c r="Q1060"/>
      <c r="R1060"/>
      <c r="S1060"/>
      <c r="AA1060"/>
      <c r="AB1060"/>
    </row>
    <row r="1061" spans="1:28">
      <c r="A1061" s="52" t="str">
        <f>IF(ISERROR(VLOOKUP(TRIM(B1061),ALL!$B$1:$T$1591,3,FALSE)),"(unc)",VLOOKUP(TRIM(B1061),ALL!$B$1:$T$1591,3,FALSE))</f>
        <v>LDT $</v>
      </c>
      <c r="B1061" s="215" t="s">
        <v>6205</v>
      </c>
      <c r="C1061" s="11" t="s">
        <v>3445</v>
      </c>
      <c r="D1061" s="85">
        <f>VLOOKUP(TRIM(B1061),BirthdateDraft!$B$1:$O$5859,2,FALSE)</f>
        <v>34764</v>
      </c>
      <c r="E1061" s="86" t="str">
        <f>VLOOKUP(TRIM(B1061),BirthdateDraft!$B$1:$O$9859,3,FALSE)</f>
        <v>16/4</v>
      </c>
      <c r="F1061" s="52" t="str">
        <f>IF(ISERROR(VLOOKUP(TRIM(B1061),ALL!$B$1:$T$1591,2,FALSE)),"",IF(ISERROR(VLOOKUP(TRIM(B1061),ALL!$B$1:$T$1591,2,FALSE))," ",VLOOKUP(TRIM(B1061),ALL!$B$1:$T$1591,2,FALSE)))</f>
        <v>CNA</v>
      </c>
      <c r="G1061" s="52" t="str">
        <f>IF(ISBLANK(VLOOKUP(TRIM(B1061),ALL!$B$1:$U$1591,4,FALSE)),"",IF(ISERROR(VLOOKUP(TRIM(B1061),ALL!$B$1:$U$1591,4,FALSE))," ",VLOOKUP(TRIM(B1061),ALL!$B$1:$U$1591,4,FALSE)))</f>
        <v>4</v>
      </c>
      <c r="H1061" s="52" t="str">
        <f>IF(ISBLANK(VLOOKUP(TRIM(B1061),ALL!$B$1:$U$1591,5,FALSE)),"",IF(ISERROR(VLOOKUP(TRIM(B1061),ALL!$B$1:$U$1591,5,FALSE))," ",VLOOKUP(TRIM(B1061),ALL!$B$1:$U$1591,5,FALSE)))</f>
        <v/>
      </c>
      <c r="I1061" s="52">
        <f>IF(ISBLANK(VLOOKUP(TRIM(B1061),ALL!$B$1:$U$1591,6,FALSE)),"",IF(ISERROR(VLOOKUP(TRIM(B1061),ALL!$B$1:$U$1591,6,FALSE))," ", VLOOKUP(TRIM(B1061),ALL!$B$1:$U$1591,6,FALSE)))</f>
        <v>2</v>
      </c>
      <c r="J1061" s="52" t="str">
        <f>IF(ISBLANK(VLOOKUP(TRIM(B1061),ALL!$B$1:$U$1591,7,FALSE)),"",IF(ISERROR(VLOOKUP(TRIM(B1061),ALL!$B$1:$U$1591,7,FALSE))," ",VLOOKUP(TRIM(B1061),ALL!$B$1:$U$1591,7,FALSE)))</f>
        <v/>
      </c>
      <c r="K1061" s="52" t="str">
        <f>IF(ISBLANK(VLOOKUP(TRIM(B1061),ALL!$B$1:$U$1591,8,FALSE)),"",IF(ISERROR(VLOOKUP(TRIM(B1061),ALL!$B$1:$U$1591,8,FALSE))," ",VLOOKUP(TRIM(B1061),ALL!$B$1:$U$1591,8,FALSE)))</f>
        <v/>
      </c>
      <c r="L1061" s="52" t="str">
        <f>IF(ISBLANK(VLOOKUP(TRIM(B1061),ALL!$B$1:$U$1591,9,FALSE)),"",IF(ISERROR(VLOOKUP(TRIM(B1061),ALL!$B$1:$U$1591,9,FALSE))," ",VLOOKUP(TRIM(B1061),ALL!$B$1:$U$1591,9,FALSE)))</f>
        <v/>
      </c>
      <c r="M1061" s="52" t="str">
        <f>IF(ISBLANK(VLOOKUP(TRIM(B1061),ALL!$B$1:$U$1591,10,FALSE)),"",IF(ISERROR(VLOOKUP(TRIM(B1061),ALL!$B$1:$U$1591,10,FALSE))," ",VLOOKUP(TRIM(B1061),ALL!$B$1:$U$1591,10,FALSE)))</f>
        <v/>
      </c>
      <c r="N1061"/>
      <c r="O1061"/>
      <c r="P1061"/>
      <c r="Q1061"/>
      <c r="R1061"/>
      <c r="S1061"/>
      <c r="AA1061"/>
      <c r="AB1061"/>
    </row>
    <row r="1062" spans="1:28">
      <c r="A1062" s="52" t="str">
        <f>IF(ISERROR(VLOOKUP(TRIM(B1062),ALL!$B$1:$T$1591,3,FALSE)),"(unc)",VLOOKUP(TRIM(B1062),ALL!$B$1:$T$1591,3,FALSE))</f>
        <v>LE $</v>
      </c>
      <c r="B1062" s="215" t="s">
        <v>5592</v>
      </c>
      <c r="C1062" s="11" t="s">
        <v>3445</v>
      </c>
      <c r="D1062" s="85">
        <f>VLOOKUP(TRIM(B1062),BirthdateDraft!$B$1:$O$5859,2,FALSE)</f>
        <v>34494</v>
      </c>
      <c r="E1062" s="86" t="str">
        <f>VLOOKUP(TRIM(B1062),BirthdateDraft!$B$1:$O$9859,3,FALSE)</f>
        <v>16/4</v>
      </c>
      <c r="F1062" s="52" t="str">
        <f>IF(ISERROR(VLOOKUP(TRIM(B1062),ALL!$B$1:$T$1591,2,FALSE)),"",IF(ISERROR(VLOOKUP(TRIM(B1062),ALL!$B$1:$T$1591,2,FALSE))," ",VLOOKUP(TRIM(B1062),ALL!$B$1:$T$1591,2,FALSE)))</f>
        <v>GBN</v>
      </c>
      <c r="G1062" s="52" t="str">
        <f>IF(ISBLANK(VLOOKUP(TRIM(B1062),ALL!$B$1:$U$1591,4,FALSE)),"",IF(ISERROR(VLOOKUP(TRIM(B1062),ALL!$B$1:$U$1591,4,FALSE))," ",VLOOKUP(TRIM(B1062),ALL!$B$1:$U$1591,4,FALSE)))</f>
        <v>4</v>
      </c>
      <c r="H1062" s="52" t="str">
        <f>IF(ISBLANK(VLOOKUP(TRIM(B1062),ALL!$B$1:$U$1591,5,FALSE)),"",IF(ISERROR(VLOOKUP(TRIM(B1062),ALL!$B$1:$U$1591,5,FALSE))," ",VLOOKUP(TRIM(B1062),ALL!$B$1:$U$1591,5,FALSE)))</f>
        <v/>
      </c>
      <c r="I1062" s="52">
        <f>IF(ISBLANK(VLOOKUP(TRIM(B1062),ALL!$B$1:$U$1591,6,FALSE)),"",IF(ISERROR(VLOOKUP(TRIM(B1062),ALL!$B$1:$U$1591,6,FALSE))," ", VLOOKUP(TRIM(B1062),ALL!$B$1:$U$1591,6,FALSE)))</f>
        <v>0</v>
      </c>
      <c r="J1062" s="52" t="str">
        <f>IF(ISBLANK(VLOOKUP(TRIM(B1062),ALL!$B$1:$U$1591,7,FALSE)),"",IF(ISERROR(VLOOKUP(TRIM(B1062),ALL!$B$1:$U$1591,7,FALSE))," ",VLOOKUP(TRIM(B1062),ALL!$B$1:$U$1591,7,FALSE)))</f>
        <v/>
      </c>
      <c r="K1062" s="52" t="str">
        <f>IF(ISBLANK(VLOOKUP(TRIM(B1062),ALL!$B$1:$U$1591,8,FALSE)),"",IF(ISERROR(VLOOKUP(TRIM(B1062),ALL!$B$1:$U$1591,8,FALSE))," ",VLOOKUP(TRIM(B1062),ALL!$B$1:$U$1591,8,FALSE)))</f>
        <v/>
      </c>
      <c r="L1062" s="52" t="str">
        <f>IF(ISBLANK(VLOOKUP(TRIM(B1062),ALL!$B$1:$U$1591,9,FALSE)),"",IF(ISERROR(VLOOKUP(TRIM(B1062),ALL!$B$1:$U$1591,9,FALSE))," ",VLOOKUP(TRIM(B1062),ALL!$B$1:$U$1591,9,FALSE)))</f>
        <v/>
      </c>
      <c r="M1062" s="52" t="str">
        <f>IF(ISBLANK(VLOOKUP(TRIM(B1062),ALL!$B$1:$U$1591,10,FALSE)),"",IF(ISERROR(VLOOKUP(TRIM(B1062),ALL!$B$1:$U$1591,10,FALSE))," ",VLOOKUP(TRIM(B1062),ALL!$B$1:$U$1591,10,FALSE)))</f>
        <v/>
      </c>
      <c r="N1062"/>
      <c r="O1062"/>
      <c r="P1062"/>
      <c r="Q1062"/>
      <c r="R1062"/>
      <c r="S1062"/>
      <c r="AA1062"/>
      <c r="AB1062"/>
    </row>
    <row r="1063" spans="1:28">
      <c r="A1063" s="52" t="str">
        <f>IF(ISERROR(VLOOKUP(TRIM(B1063),ALL!$B$1:$T$1591,3,FALSE)),"(unc)",VLOOKUP(TRIM(B1063),ALL!$B$1:$T$1591,3,FALSE))</f>
        <v>DT $</v>
      </c>
      <c r="B1063" s="215" t="s">
        <v>5164</v>
      </c>
      <c r="C1063" s="11" t="s">
        <v>3445</v>
      </c>
      <c r="D1063" s="85">
        <f>VLOOKUP(TRIM(B1063),BirthdateDraft!$B$1:$O$5859,2,FALSE)</f>
        <v>34153</v>
      </c>
      <c r="E1063" s="86" t="str">
        <f>VLOOKUP(TRIM(B1063),BirthdateDraft!$B$1:$O$9859,3,FALSE)</f>
        <v>15/6</v>
      </c>
      <c r="F1063" s="52" t="str">
        <f>IF(ISERROR(VLOOKUP(TRIM(B1063),ALL!$B$1:$T$1591,2,FALSE)),"",IF(ISERROR(VLOOKUP(TRIM(B1063),ALL!$B$1:$T$1591,2,FALSE))," ",VLOOKUP(TRIM(B1063),ALL!$B$1:$T$1591,2,FALSE)))</f>
        <v>TBN</v>
      </c>
      <c r="G1063" s="52" t="str">
        <f>IF(ISBLANK(VLOOKUP(TRIM(B1063),ALL!$B$1:$U$1591,4,FALSE)),"",IF(ISERROR(VLOOKUP(TRIM(B1063),ALL!$B$1:$U$1591,4,FALSE))," ",VLOOKUP(TRIM(B1063),ALL!$B$1:$U$1591,4,FALSE)))</f>
        <v>4</v>
      </c>
      <c r="H1063" s="52" t="str">
        <f>IF(ISBLANK(VLOOKUP(TRIM(B1063),ALL!$B$1:$U$1591,5,FALSE)),"",IF(ISERROR(VLOOKUP(TRIM(B1063),ALL!$B$1:$U$1591,5,FALSE))," ",VLOOKUP(TRIM(B1063),ALL!$B$1:$U$1591,5,FALSE)))</f>
        <v/>
      </c>
      <c r="I1063" s="52">
        <f>IF(ISBLANK(VLOOKUP(TRIM(B1063),ALL!$B$1:$U$1591,6,FALSE)),"",IF(ISERROR(VLOOKUP(TRIM(B1063),ALL!$B$1:$U$1591,6,FALSE))," ", VLOOKUP(TRIM(B1063),ALL!$B$1:$U$1591,6,FALSE)))</f>
        <v>0</v>
      </c>
      <c r="J1063" s="52" t="str">
        <f>IF(ISBLANK(VLOOKUP(TRIM(B1063),ALL!$B$1:$U$1591,7,FALSE)),"",IF(ISERROR(VLOOKUP(TRIM(B1063),ALL!$B$1:$U$1591,7,FALSE))," ",VLOOKUP(TRIM(B1063),ALL!$B$1:$U$1591,7,FALSE)))</f>
        <v/>
      </c>
      <c r="K1063" s="52" t="str">
        <f>IF(ISBLANK(VLOOKUP(TRIM(B1063),ALL!$B$1:$U$1591,8,FALSE)),"",IF(ISERROR(VLOOKUP(TRIM(B1063),ALL!$B$1:$U$1591,8,FALSE))," ",VLOOKUP(TRIM(B1063),ALL!$B$1:$U$1591,8,FALSE)))</f>
        <v/>
      </c>
      <c r="L1063" s="52" t="str">
        <f>IF(ISBLANK(VLOOKUP(TRIM(B1063),ALL!$B$1:$U$1591,9,FALSE)),"",IF(ISERROR(VLOOKUP(TRIM(B1063),ALL!$B$1:$U$1591,9,FALSE))," ",VLOOKUP(TRIM(B1063),ALL!$B$1:$U$1591,9,FALSE)))</f>
        <v/>
      </c>
      <c r="M1063" s="52" t="str">
        <f>IF(ISBLANK(VLOOKUP(TRIM(B1063),ALL!$B$1:$U$1591,10,FALSE)),"",IF(ISERROR(VLOOKUP(TRIM(B1063),ALL!$B$1:$U$1591,10,FALSE))," ",VLOOKUP(TRIM(B1063),ALL!$B$1:$U$1591,10,FALSE)))</f>
        <v/>
      </c>
      <c r="N1063"/>
      <c r="O1063"/>
      <c r="P1063"/>
      <c r="Q1063"/>
      <c r="R1063"/>
      <c r="S1063"/>
      <c r="AA1063"/>
      <c r="AB1063"/>
    </row>
    <row r="1064" spans="1:28">
      <c r="A1064" s="52" t="str">
        <f>IF(ISERROR(VLOOKUP(TRIM(B1064),ALL!$B$1:$T$1591,3,FALSE)),"(unc)",VLOOKUP(TRIM(B1064),ALL!$B$1:$T$1591,3,FALSE))</f>
        <v>End $</v>
      </c>
      <c r="B1064" s="215" t="s">
        <v>6209</v>
      </c>
      <c r="C1064" s="11" t="s">
        <v>3445</v>
      </c>
      <c r="D1064" s="85">
        <f>VLOOKUP(TRIM(B1064),BirthdateDraft!$B$1:$O$5859,2,FALSE)</f>
        <v>34514</v>
      </c>
      <c r="E1064" s="86" t="str">
        <f>VLOOKUP(TRIM(B1064),BirthdateDraft!$B$1:$O$9859,3,FALSE)</f>
        <v>17/4</v>
      </c>
      <c r="F1064" s="52" t="str">
        <f>IF(ISERROR(VLOOKUP(TRIM(B1064),ALL!$B$1:$T$1591,2,FALSE)),"",IF(ISERROR(VLOOKUP(TRIM(B1064),ALL!$B$1:$T$1591,2,FALSE))," ",VLOOKUP(TRIM(B1064),ALL!$B$1:$T$1591,2,FALSE)))</f>
        <v>CNA</v>
      </c>
      <c r="G1064" s="52" t="str">
        <f>IF(ISBLANK(VLOOKUP(TRIM(B1064),ALL!$B$1:$U$1591,4,FALSE)),"",IF(ISERROR(VLOOKUP(TRIM(B1064),ALL!$B$1:$U$1591,4,FALSE))," ",VLOOKUP(TRIM(B1064),ALL!$B$1:$U$1591,4,FALSE)))</f>
        <v>0</v>
      </c>
      <c r="H1064" s="52" t="str">
        <f>IF(ISBLANK(VLOOKUP(TRIM(B1064),ALL!$B$1:$U$1591,5,FALSE)),"",IF(ISERROR(VLOOKUP(TRIM(B1064),ALL!$B$1:$U$1591,5,FALSE))," ",VLOOKUP(TRIM(B1064),ALL!$B$1:$U$1591,5,FALSE)))</f>
        <v/>
      </c>
      <c r="I1064" s="52">
        <f>IF(ISBLANK(VLOOKUP(TRIM(B1064),ALL!$B$1:$U$1591,6,FALSE)),"",IF(ISERROR(VLOOKUP(TRIM(B1064),ALL!$B$1:$U$1591,6,FALSE))," ", VLOOKUP(TRIM(B1064),ALL!$B$1:$U$1591,6,FALSE)))</f>
        <v>6</v>
      </c>
      <c r="J1064" s="52" t="str">
        <f>IF(ISBLANK(VLOOKUP(TRIM(B1064),ALL!$B$1:$U$1591,7,FALSE)),"",IF(ISERROR(VLOOKUP(TRIM(B1064),ALL!$B$1:$U$1591,7,FALSE))," ",VLOOKUP(TRIM(B1064),ALL!$B$1:$U$1591,7,FALSE)))</f>
        <v/>
      </c>
      <c r="K1064" s="52" t="str">
        <f>IF(ISBLANK(VLOOKUP(TRIM(B1064),ALL!$B$1:$U$1591,8,FALSE)),"",IF(ISERROR(VLOOKUP(TRIM(B1064),ALL!$B$1:$U$1591,8,FALSE))," ",VLOOKUP(TRIM(B1064),ALL!$B$1:$U$1591,8,FALSE)))</f>
        <v/>
      </c>
      <c r="L1064" s="52" t="str">
        <f>IF(ISBLANK(VLOOKUP(TRIM(B1064),ALL!$B$1:$U$1591,9,FALSE)),"",IF(ISERROR(VLOOKUP(TRIM(B1064),ALL!$B$1:$U$1591,9,FALSE))," ",VLOOKUP(TRIM(B1064),ALL!$B$1:$U$1591,9,FALSE)))</f>
        <v/>
      </c>
      <c r="M1064" s="52" t="str">
        <f>IF(ISBLANK(VLOOKUP(TRIM(B1064),ALL!$B$1:$U$1591,10,FALSE)),"",IF(ISERROR(VLOOKUP(TRIM(B1064),ALL!$B$1:$U$1591,10,FALSE))," ",VLOOKUP(TRIM(B1064),ALL!$B$1:$U$1591,10,FALSE)))</f>
        <v/>
      </c>
      <c r="N1064"/>
      <c r="O1064"/>
      <c r="P1064"/>
      <c r="Q1064"/>
      <c r="R1064"/>
      <c r="S1064"/>
      <c r="AA1064"/>
      <c r="AB1064"/>
    </row>
    <row r="1065" spans="1:28">
      <c r="A1065" s="52" t="str">
        <f>IF(ISERROR(VLOOKUP(TRIM(B1065),ALL!$B$1:$T$1591,3,FALSE)),"(unc)",VLOOKUP(TRIM(B1065),ALL!$B$1:$T$1591,3,FALSE))</f>
        <v>(unc)</v>
      </c>
      <c r="B1065" s="215" t="s">
        <v>6732</v>
      </c>
      <c r="C1065" s="11" t="s">
        <v>3445</v>
      </c>
      <c r="D1065" s="85">
        <f>VLOOKUP(TRIM(B1065),BirthdateDraft!$B$1:$O$5859,2,FALSE)</f>
        <v>35017</v>
      </c>
      <c r="E1065" s="86" t="str">
        <f>VLOOKUP(TRIM(B1065),BirthdateDraft!$B$1:$O$9859,3,FALSE)</f>
        <v>18/4</v>
      </c>
      <c r="F1065" s="52" t="str">
        <f>IF(ISERROR(VLOOKUP(TRIM(B1065),ALL!$B$1:$T$1591,2,FALSE)),"",IF(ISERROR(VLOOKUP(TRIM(B1065),ALL!$B$1:$T$1591,2,FALSE))," ",VLOOKUP(TRIM(B1065),ALL!$B$1:$T$1591,2,FALSE)))</f>
        <v/>
      </c>
      <c r="G1065" s="52" t="str">
        <f>IF(ISBLANK(VLOOKUP(TRIM(B1065),ALL!$B$1:$U$1591,4,FALSE)),"",IF(ISERROR(VLOOKUP(TRIM(B1065),ALL!$B$1:$U$1591,4,FALSE))," ",VLOOKUP(TRIM(B1065),ALL!$B$1:$U$1591,4,FALSE)))</f>
        <v xml:space="preserve"> </v>
      </c>
      <c r="H1065" s="52" t="str">
        <f>IF(ISBLANK(VLOOKUP(TRIM(B1065),ALL!$B$1:$U$1591,5,FALSE)),"",IF(ISERROR(VLOOKUP(TRIM(B1065),ALL!$B$1:$U$1591,5,FALSE))," ",VLOOKUP(TRIM(B1065),ALL!$B$1:$U$1591,5,FALSE)))</f>
        <v xml:space="preserve"> </v>
      </c>
      <c r="I1065" s="52" t="str">
        <f>IF(ISBLANK(VLOOKUP(TRIM(B1065),ALL!$B$1:$U$1591,6,FALSE)),"",IF(ISERROR(VLOOKUP(TRIM(B1065),ALL!$B$1:$U$1591,6,FALSE))," ", VLOOKUP(TRIM(B1065),ALL!$B$1:$U$1591,6,FALSE)))</f>
        <v xml:space="preserve"> </v>
      </c>
      <c r="J1065" s="52" t="str">
        <f>IF(ISBLANK(VLOOKUP(TRIM(B1065),ALL!$B$1:$U$1591,7,FALSE)),"",IF(ISERROR(VLOOKUP(TRIM(B1065),ALL!$B$1:$U$1591,7,FALSE))," ",VLOOKUP(TRIM(B1065),ALL!$B$1:$U$1591,7,FALSE)))</f>
        <v xml:space="preserve"> </v>
      </c>
      <c r="K1065" s="52" t="str">
        <f>IF(ISBLANK(VLOOKUP(TRIM(B1065),ALL!$B$1:$U$1591,8,FALSE)),"",IF(ISERROR(VLOOKUP(TRIM(B1065),ALL!$B$1:$U$1591,8,FALSE))," ",VLOOKUP(TRIM(B1065),ALL!$B$1:$U$1591,8,FALSE)))</f>
        <v xml:space="preserve"> </v>
      </c>
      <c r="L1065" s="52" t="str">
        <f>IF(ISBLANK(VLOOKUP(TRIM(B1065),ALL!$B$1:$U$1591,9,FALSE)),"",IF(ISERROR(VLOOKUP(TRIM(B1065),ALL!$B$1:$U$1591,9,FALSE))," ",VLOOKUP(TRIM(B1065),ALL!$B$1:$U$1591,9,FALSE)))</f>
        <v xml:space="preserve"> </v>
      </c>
      <c r="M1065" s="52" t="str">
        <f>IF(ISBLANK(VLOOKUP(TRIM(B1065),ALL!$B$1:$U$1591,10,FALSE)),"",IF(ISERROR(VLOOKUP(TRIM(B1065),ALL!$B$1:$U$1591,10,FALSE))," ",VLOOKUP(TRIM(B1065),ALL!$B$1:$U$1591,10,FALSE)))</f>
        <v xml:space="preserve"> </v>
      </c>
      <c r="N1065"/>
      <c r="O1065"/>
      <c r="P1065"/>
      <c r="Q1065"/>
      <c r="R1065"/>
      <c r="S1065"/>
      <c r="AA1065"/>
      <c r="AB1065"/>
    </row>
    <row r="1066" spans="1:28">
      <c r="A1066" s="52" t="str">
        <f>IF(ISERROR(VLOOKUP(TRIM(B1066),ALL!$B$1:$T$1591,3,FALSE)),"(unc)",VLOOKUP(TRIM(B1066),ALL!$B$1:$T$1591,3,FALSE))</f>
        <v>LE $</v>
      </c>
      <c r="B1066" s="215" t="s">
        <v>5578</v>
      </c>
      <c r="C1066" s="11" t="s">
        <v>3445</v>
      </c>
      <c r="D1066" s="85">
        <f>VLOOKUP(TRIM(B1066),BirthdateDraft!$B$1:$O$5859,2,FALSE)</f>
        <v>34345</v>
      </c>
      <c r="E1066" s="86" t="str">
        <f>VLOOKUP(TRIM(B1066),BirthdateDraft!$B$1:$O$9859,3,FALSE)</f>
        <v>16/5</v>
      </c>
      <c r="F1066" s="52" t="str">
        <f>IF(ISERROR(VLOOKUP(TRIM(B1066),ALL!$B$1:$T$1591,2,FALSE)),"",IF(ISERROR(VLOOKUP(TRIM(B1066),ALL!$B$1:$T$1591,2,FALSE))," ",VLOOKUP(TRIM(B1066),ALL!$B$1:$T$1591,2,FALSE)))</f>
        <v>WAN</v>
      </c>
      <c r="G1066" s="52" t="str">
        <f>IF(ISBLANK(VLOOKUP(TRIM(B1066),ALL!$B$1:$U$1591,4,FALSE)),"",IF(ISERROR(VLOOKUP(TRIM(B1066),ALL!$B$1:$U$1591,4,FALSE))," ",VLOOKUP(TRIM(B1066),ALL!$B$1:$U$1591,4,FALSE)))</f>
        <v>4</v>
      </c>
      <c r="H1066" s="52" t="str">
        <f>IF(ISBLANK(VLOOKUP(TRIM(B1066),ALL!$B$1:$U$1591,5,FALSE)),"",IF(ISERROR(VLOOKUP(TRIM(B1066),ALL!$B$1:$U$1591,5,FALSE))," ",VLOOKUP(TRIM(B1066),ALL!$B$1:$U$1591,5,FALSE)))</f>
        <v/>
      </c>
      <c r="I1066" s="52">
        <f>IF(ISBLANK(VLOOKUP(TRIM(B1066),ALL!$B$1:$U$1591,6,FALSE)),"",IF(ISERROR(VLOOKUP(TRIM(B1066),ALL!$B$1:$U$1591,6,FALSE))," ", VLOOKUP(TRIM(B1066),ALL!$B$1:$U$1591,6,FALSE)))</f>
        <v>9</v>
      </c>
      <c r="J1066" s="52" t="str">
        <f>IF(ISBLANK(VLOOKUP(TRIM(B1066),ALL!$B$1:$U$1591,7,FALSE)),"",IF(ISERROR(VLOOKUP(TRIM(B1066),ALL!$B$1:$U$1591,7,FALSE))," ",VLOOKUP(TRIM(B1066),ALL!$B$1:$U$1591,7,FALSE)))</f>
        <v/>
      </c>
      <c r="K1066" s="52" t="str">
        <f>IF(ISBLANK(VLOOKUP(TRIM(B1066),ALL!$B$1:$U$1591,8,FALSE)),"",IF(ISERROR(VLOOKUP(TRIM(B1066),ALL!$B$1:$U$1591,8,FALSE))," ",VLOOKUP(TRIM(B1066),ALL!$B$1:$U$1591,8,FALSE)))</f>
        <v/>
      </c>
      <c r="L1066" s="52" t="str">
        <f>IF(ISBLANK(VLOOKUP(TRIM(B1066),ALL!$B$1:$U$1591,9,FALSE)),"",IF(ISERROR(VLOOKUP(TRIM(B1066),ALL!$B$1:$U$1591,9,FALSE))," ",VLOOKUP(TRIM(B1066),ALL!$B$1:$U$1591,9,FALSE)))</f>
        <v/>
      </c>
      <c r="M1066" s="52" t="str">
        <f>IF(ISBLANK(VLOOKUP(TRIM(B1066),ALL!$B$1:$U$1591,10,FALSE)),"",IF(ISERROR(VLOOKUP(TRIM(B1066),ALL!$B$1:$U$1591,10,FALSE))," ",VLOOKUP(TRIM(B1066),ALL!$B$1:$U$1591,10,FALSE)))</f>
        <v/>
      </c>
      <c r="N1066"/>
      <c r="O1066"/>
      <c r="P1066"/>
      <c r="Q1066"/>
      <c r="R1066"/>
      <c r="S1066"/>
      <c r="AA1066"/>
      <c r="AB1066"/>
    </row>
    <row r="1068" spans="1:28">
      <c r="A1068" s="52"/>
      <c r="B1068" s="215"/>
      <c r="C1068" s="11"/>
      <c r="D1068" s="85"/>
      <c r="E1068" s="86"/>
      <c r="F1068" s="52"/>
      <c r="G1068" s="52"/>
      <c r="H1068" s="52"/>
      <c r="I1068" s="52"/>
      <c r="J1068" s="52"/>
      <c r="K1068" s="52"/>
      <c r="L1068" s="52"/>
      <c r="M1068" s="52"/>
      <c r="N1068"/>
      <c r="O1068"/>
      <c r="P1068"/>
      <c r="Q1068"/>
      <c r="R1068"/>
      <c r="S1068"/>
      <c r="AA1068"/>
      <c r="AB1068"/>
    </row>
    <row r="1069" spans="1:28">
      <c r="A1069" s="52" t="str">
        <f>IF(ISERROR(VLOOKUP(TRIM(B1069),ALL!$B$1:$T$1591,3,FALSE)),"(unc)",VLOOKUP(TRIM(B1069),ALL!$B$1:$T$1591,3,FALSE))</f>
        <v>ILB</v>
      </c>
      <c r="B1069" s="408" t="s">
        <v>7559</v>
      </c>
      <c r="C1069" s="11" t="s">
        <v>3445</v>
      </c>
      <c r="D1069" s="85">
        <f>VLOOKUP(TRIM(B1069),BirthdateDraft!$B$1:$O$5859,2,FALSE)</f>
        <v>35301</v>
      </c>
      <c r="E1069" s="86" t="str">
        <f>VLOOKUP(TRIM(B1069),BirthdateDraft!$B$1:$O$9859,3,FALSE)</f>
        <v>18/5</v>
      </c>
      <c r="F1069" s="52" t="str">
        <f>IF(ISERROR(VLOOKUP(TRIM(B1069),ALL!$B$1:$T$1591,2,FALSE)),"",IF(ISERROR(VLOOKUP(TRIM(B1069),ALL!$B$1:$T$1591,2,FALSE))," ",VLOOKUP(TRIM(B1069),ALL!$B$1:$T$1591,2,FALSE)))</f>
        <v>NEA</v>
      </c>
      <c r="G1069" s="52" t="str">
        <f>IF(ISBLANK(VLOOKUP(TRIM(B1069),ALL!$B$1:$U$1591,4,FALSE)),"",IF(ISERROR(VLOOKUP(TRIM(B1069),ALL!$B$1:$U$1591,4,FALSE))," ",VLOOKUP(TRIM(B1069),ALL!$B$1:$U$1591,4,FALSE)))</f>
        <v>4-4</v>
      </c>
      <c r="H1069" s="52" t="str">
        <f>IF(ISBLANK(VLOOKUP(TRIM(B1069),ALL!$B$1:$U$1591,5,FALSE)),"",IF(ISERROR(VLOOKUP(TRIM(B1069),ALL!$B$1:$U$1591,5,FALSE))," ",VLOOKUP(TRIM(B1069),ALL!$B$1:$U$1591,5,FALSE)))</f>
        <v/>
      </c>
      <c r="I1069" s="52">
        <f>IF(ISBLANK(VLOOKUP(TRIM(B1069),ALL!$B$1:$U$1591,6,FALSE)),"",IF(ISERROR(VLOOKUP(TRIM(B1069),ALL!$B$1:$U$1591,6,FALSE))," ", VLOOKUP(TRIM(B1069),ALL!$B$1:$U$1591,6,FALSE)))</f>
        <v>0</v>
      </c>
      <c r="J1069" s="52"/>
      <c r="K1069" s="52"/>
      <c r="L1069" s="52"/>
      <c r="M1069" s="52"/>
      <c r="N1069"/>
      <c r="O1069"/>
      <c r="P1069"/>
      <c r="Q1069"/>
      <c r="R1069"/>
      <c r="S1069"/>
      <c r="AA1069"/>
      <c r="AB1069"/>
    </row>
    <row r="1070" spans="1:28">
      <c r="A1070" s="52" t="str">
        <f>IF(ISERROR(VLOOKUP(TRIM(B1070),ALL!$B$1:$T$1591,3,FALSE)),"(unc)",VLOOKUP(TRIM(B1070),ALL!$B$1:$T$1591,3,FALSE))</f>
        <v>LLB</v>
      </c>
      <c r="B1070" s="408" t="s">
        <v>7533</v>
      </c>
      <c r="C1070" s="11" t="s">
        <v>3445</v>
      </c>
      <c r="D1070" s="85">
        <f>VLOOKUP(TRIM(B1070),BirthdateDraft!$B$1:$O$5859,2,FALSE)</f>
        <v>35148</v>
      </c>
      <c r="E1070" s="86" t="str">
        <f>VLOOKUP(TRIM(B1070),BirthdateDraft!$B$1:$O$9859,3,FALSE)</f>
        <v>18/4</v>
      </c>
      <c r="F1070" s="52" t="str">
        <f>IF(ISERROR(VLOOKUP(TRIM(B1070),ALL!$B$1:$T$1591,2,FALSE)),"",IF(ISERROR(VLOOKUP(TRIM(B1070),ALL!$B$1:$T$1591,2,FALSE))," ",VLOOKUP(TRIM(B1070),ALL!$B$1:$T$1591,2,FALSE)))</f>
        <v>LAA</v>
      </c>
      <c r="G1070" s="52" t="str">
        <f>IF(ISBLANK(VLOOKUP(TRIM(B1070),ALL!$B$1:$U$1591,4,FALSE)),"",IF(ISERROR(VLOOKUP(TRIM(B1070),ALL!$B$1:$U$1591,4,FALSE))," ",VLOOKUP(TRIM(B1070),ALL!$B$1:$U$1591,4,FALSE)))</f>
        <v>4-4</v>
      </c>
      <c r="H1070" s="52" t="str">
        <f>IF(ISBLANK(VLOOKUP(TRIM(B1070),ALL!$B$1:$U$1591,5,FALSE)),"",IF(ISERROR(VLOOKUP(TRIM(B1070),ALL!$B$1:$U$1591,5,FALSE))," ",VLOOKUP(TRIM(B1070),ALL!$B$1:$U$1591,5,FALSE)))</f>
        <v/>
      </c>
      <c r="I1070" s="52">
        <f>IF(ISBLANK(VLOOKUP(TRIM(B1070),ALL!$B$1:$U$1591,6,FALSE)),"",IF(ISERROR(VLOOKUP(TRIM(B1070),ALL!$B$1:$U$1591,6,FALSE))," ", VLOOKUP(TRIM(B1070),ALL!$B$1:$U$1591,6,FALSE)))</f>
        <v>0</v>
      </c>
      <c r="J1070" s="52"/>
      <c r="K1070" s="52"/>
      <c r="L1070" s="52"/>
      <c r="M1070" s="52"/>
      <c r="N1070"/>
      <c r="O1070"/>
      <c r="P1070"/>
      <c r="Q1070"/>
      <c r="R1070"/>
      <c r="S1070"/>
      <c r="AA1070"/>
      <c r="AB1070"/>
    </row>
    <row r="1071" spans="1:28">
      <c r="A1071" s="52" t="str">
        <f>IF(ISERROR(VLOOKUP(TRIM(B1071),ALL!$B$1:$T$1591,3,FALSE)),"(unc)",VLOOKUP(TRIM(B1071),ALL!$B$1:$T$1591,3,FALSE))</f>
        <v>LB BB</v>
      </c>
      <c r="B1071" s="215" t="s">
        <v>5648</v>
      </c>
      <c r="C1071" s="11" t="s">
        <v>3445</v>
      </c>
      <c r="D1071" s="85">
        <f>VLOOKUP(TRIM(B1071),BirthdateDraft!$B$1:$O$5859,2,FALSE)</f>
        <v>34446</v>
      </c>
      <c r="E1071" s="86" t="str">
        <f>VLOOKUP(TRIM(B1071),BirthdateDraft!$B$1:$O$9859,3,FALSE)</f>
        <v>16/6</v>
      </c>
      <c r="F1071" s="52" t="str">
        <f>IF(ISERROR(VLOOKUP(TRIM(B1071),ALL!$B$1:$T$1591,2,FALSE)),"",IF(ISERROR(VLOOKUP(TRIM(B1071),ALL!$B$1:$T$1591,2,FALSE))," ",VLOOKUP(TRIM(B1071),ALL!$B$1:$T$1591,2,FALSE)))</f>
        <v>NEA</v>
      </c>
      <c r="G1071" s="52" t="str">
        <f>IF(ISBLANK(VLOOKUP(TRIM(B1071),ALL!$B$1:$U$1591,4,FALSE)),"",IF(ISERROR(VLOOKUP(TRIM(B1071),ALL!$B$1:$U$1591,4,FALSE))," ",VLOOKUP(TRIM(B1071),ALL!$B$1:$U$1591,4,FALSE)))</f>
        <v>0-4</v>
      </c>
      <c r="H1071" s="52" t="str">
        <f>IF(ISBLANK(VLOOKUP(TRIM(B1071),ALL!$B$1:$U$1591,5,FALSE)),"",IF(ISERROR(VLOOKUP(TRIM(B1071),ALL!$B$1:$U$1591,5,FALSE))," ",VLOOKUP(TRIM(B1071),ALL!$B$1:$U$1591,5,FALSE)))</f>
        <v/>
      </c>
      <c r="I1071" s="52">
        <f>IF(ISBLANK(VLOOKUP(TRIM(B1071),ALL!$B$1:$U$1591,6,FALSE)),"",IF(ISERROR(VLOOKUP(TRIM(B1071),ALL!$B$1:$U$1591,6,FALSE))," ", VLOOKUP(TRIM(B1071),ALL!$B$1:$U$1591,6,FALSE)))</f>
        <v>0</v>
      </c>
      <c r="J1071" s="52" t="str">
        <f>IF(ISBLANK(VLOOKUP(TRIM(B1071),ALL!$B$1:$U$1591,7,FALSE)),"",IF(ISERROR(VLOOKUP(TRIM(B1071),ALL!$B$1:$U$1591,7,FALSE))," ",VLOOKUP(TRIM(B1071),ALL!$B$1:$U$1591,7,FALSE)))</f>
        <v/>
      </c>
      <c r="K1071" s="52" t="str">
        <f>IF(ISBLANK(VLOOKUP(TRIM(B1071),ALL!$B$1:$U$1591,8,FALSE)),"",IF(ISERROR(VLOOKUP(TRIM(B1071),ALL!$B$1:$U$1591,8,FALSE))," ",VLOOKUP(TRIM(B1071),ALL!$B$1:$U$1591,8,FALSE)))</f>
        <v/>
      </c>
      <c r="L1071" s="52" t="str">
        <f>IF(ISBLANK(VLOOKUP(TRIM(B1071),ALL!$B$1:$U$1591,9,FALSE)),"",IF(ISERROR(VLOOKUP(TRIM(B1071),ALL!$B$1:$U$1591,9,FALSE))," ",VLOOKUP(TRIM(B1071),ALL!$B$1:$U$1591,9,FALSE)))</f>
        <v/>
      </c>
      <c r="M1071" s="52" t="str">
        <f>IF(ISBLANK(VLOOKUP(TRIM(B1071),ALL!$B$1:$U$1591,10,FALSE)),"",IF(ISERROR(VLOOKUP(TRIM(B1071),ALL!$B$1:$U$1591,10,FALSE))," ",VLOOKUP(TRIM(B1071),ALL!$B$1:$U$1591,10,FALSE)))</f>
        <v/>
      </c>
      <c r="N1071"/>
      <c r="O1071"/>
      <c r="P1071"/>
      <c r="Q1071"/>
      <c r="R1071"/>
      <c r="S1071"/>
      <c r="AA1071"/>
      <c r="AB1071"/>
    </row>
    <row r="1072" spans="1:28">
      <c r="A1072" s="52" t="str">
        <f>IF(ISERROR(VLOOKUP(TRIM(B1072),ALL!$B$1:$T$1591,3,FALSE)),"(unc)",VLOOKUP(TRIM(B1072),ALL!$B$1:$T$1591,3,FALSE))</f>
        <v>LOLB</v>
      </c>
      <c r="B1072" s="215" t="s">
        <v>5681</v>
      </c>
      <c r="C1072" s="11" t="s">
        <v>3445</v>
      </c>
      <c r="D1072" s="85">
        <f>VLOOKUP(TRIM(B1072),BirthdateDraft!$B$1:$O$5859,2,FALSE)</f>
        <v>34181</v>
      </c>
      <c r="E1072" s="86" t="str">
        <f>VLOOKUP(TRIM(B1072),BirthdateDraft!$B$1:$O$9859,3,FALSE)</f>
        <v>16/FA</v>
      </c>
      <c r="F1072" s="52" t="str">
        <f>IF(ISERROR(VLOOKUP(TRIM(B1072),ALL!$B$1:$T$1591,2,FALSE)),"",IF(ISERROR(VLOOKUP(TRIM(B1072),ALL!$B$1:$T$1591,2,FALSE))," ",VLOOKUP(TRIM(B1072),ALL!$B$1:$T$1591,2,FALSE)))</f>
        <v>HOA</v>
      </c>
      <c r="G1072" s="52" t="str">
        <f>IF(ISBLANK(VLOOKUP(TRIM(B1072),ALL!$B$1:$U$1591,4,FALSE)),"",IF(ISERROR(VLOOKUP(TRIM(B1072),ALL!$B$1:$U$1591,4,FALSE))," ",VLOOKUP(TRIM(B1072),ALL!$B$1:$U$1591,4,FALSE)))</f>
        <v>0-0</v>
      </c>
      <c r="H1072" s="52" t="str">
        <f>IF(ISBLANK(VLOOKUP(TRIM(B1072),ALL!$B$1:$U$1591,5,FALSE)),"",IF(ISERROR(VLOOKUP(TRIM(B1072),ALL!$B$1:$U$1591,5,FALSE))," ",VLOOKUP(TRIM(B1072),ALL!$B$1:$U$1591,5,FALSE)))</f>
        <v/>
      </c>
      <c r="I1072" s="52">
        <f>IF(ISBLANK(VLOOKUP(TRIM(B1072),ALL!$B$1:$U$1591,6,FALSE)),"",IF(ISERROR(VLOOKUP(TRIM(B1072),ALL!$B$1:$U$1591,6,FALSE))," ", VLOOKUP(TRIM(B1072),ALL!$B$1:$U$1591,6,FALSE)))</f>
        <v>6</v>
      </c>
      <c r="J1072" s="52" t="str">
        <f>IF(ISBLANK(VLOOKUP(TRIM(B1072),ALL!$B$1:$U$1591,7,FALSE)),"",IF(ISERROR(VLOOKUP(TRIM(B1072),ALL!$B$1:$U$1591,7,FALSE))," ",VLOOKUP(TRIM(B1072),ALL!$B$1:$U$1591,7,FALSE)))</f>
        <v/>
      </c>
      <c r="K1072" s="52" t="str">
        <f>IF(ISBLANK(VLOOKUP(TRIM(B1072),ALL!$B$1:$U$1591,8,FALSE)),"",IF(ISERROR(VLOOKUP(TRIM(B1072),ALL!$B$1:$U$1591,8,FALSE))," ",VLOOKUP(TRIM(B1072),ALL!$B$1:$U$1591,8,FALSE)))</f>
        <v/>
      </c>
      <c r="L1072" s="52" t="str">
        <f>IF(ISBLANK(VLOOKUP(TRIM(B1072),ALL!$B$1:$U$1591,9,FALSE)),"",IF(ISERROR(VLOOKUP(TRIM(B1072),ALL!$B$1:$U$1591,9,FALSE))," ",VLOOKUP(TRIM(B1072),ALL!$B$1:$U$1591,9,FALSE)))</f>
        <v/>
      </c>
      <c r="M1072" s="52" t="str">
        <f>IF(ISBLANK(VLOOKUP(TRIM(B1072),ALL!$B$1:$U$1591,10,FALSE)),"",IF(ISERROR(VLOOKUP(TRIM(B1072),ALL!$B$1:$U$1591,10,FALSE))," ",VLOOKUP(TRIM(B1072),ALL!$B$1:$U$1591,10,FALSE)))</f>
        <v/>
      </c>
      <c r="N1072"/>
      <c r="O1072"/>
      <c r="P1072"/>
      <c r="Q1072"/>
      <c r="R1072"/>
      <c r="S1072"/>
      <c r="AA1072"/>
      <c r="AB1072"/>
    </row>
    <row r="1073" spans="1:28">
      <c r="A1073" s="52" t="str">
        <f>IF(ISERROR(VLOOKUP(TRIM(B1073),ALL!$B$1:$T$1591,3,FALSE)),"(unc)",VLOOKUP(TRIM(B1073),ALL!$B$1:$T$1591,3,FALSE))</f>
        <v>OLB</v>
      </c>
      <c r="B1073" s="215" t="s">
        <v>5112</v>
      </c>
      <c r="C1073" s="11" t="s">
        <v>3445</v>
      </c>
      <c r="D1073" s="85">
        <f>VLOOKUP(TRIM(B1073),BirthdateDraft!$B$1:$O$5859,2,FALSE)</f>
        <v>33974</v>
      </c>
      <c r="E1073" s="86" t="str">
        <f>VLOOKUP(TRIM(B1073),BirthdateDraft!$B$1:$O$9859,3,FALSE)</f>
        <v>15/2</v>
      </c>
      <c r="F1073" s="52" t="str">
        <f>IF(ISERROR(VLOOKUP(TRIM(B1073),ALL!$B$1:$T$1591,2,FALSE)),"",IF(ISERROR(VLOOKUP(TRIM(B1073),ALL!$B$1:$T$1591,2,FALSE))," ",VLOOKUP(TRIM(B1073),ALL!$B$1:$T$1591,2,FALSE)))</f>
        <v>WAN</v>
      </c>
      <c r="G1073" s="52" t="str">
        <f>IF(ISBLANK(VLOOKUP(TRIM(B1073),ALL!$B$1:$U$1591,4,FALSE)),"",IF(ISERROR(VLOOKUP(TRIM(B1073),ALL!$B$1:$U$1591,4,FALSE))," ",VLOOKUP(TRIM(B1073),ALL!$B$1:$U$1591,4,FALSE)))</f>
        <v>0-0</v>
      </c>
      <c r="H1073" s="52" t="str">
        <f>IF(ISBLANK(VLOOKUP(TRIM(B1073),ALL!$B$1:$U$1591,5,FALSE)),"",IF(ISERROR(VLOOKUP(TRIM(B1073),ALL!$B$1:$U$1591,5,FALSE))," ",VLOOKUP(TRIM(B1073),ALL!$B$1:$U$1591,5,FALSE)))</f>
        <v/>
      </c>
      <c r="I1073" s="52">
        <f>IF(ISBLANK(VLOOKUP(TRIM(B1073),ALL!$B$1:$U$1591,6,FALSE)),"",IF(ISERROR(VLOOKUP(TRIM(B1073),ALL!$B$1:$U$1591,6,FALSE))," ", VLOOKUP(TRIM(B1073),ALL!$B$1:$U$1591,6,FALSE)))</f>
        <v>5</v>
      </c>
      <c r="J1073" s="52" t="str">
        <f>IF(ISBLANK(VLOOKUP(TRIM(B1073),ALL!$B$1:$U$1591,7,FALSE)),"",IF(ISERROR(VLOOKUP(TRIM(B1073),ALL!$B$1:$U$1591,7,FALSE))," ",VLOOKUP(TRIM(B1073),ALL!$B$1:$U$1591,7,FALSE)))</f>
        <v/>
      </c>
      <c r="K1073" s="52" t="str">
        <f>IF(ISBLANK(VLOOKUP(TRIM(B1073),ALL!$B$1:$U$1591,8,FALSE)),"",IF(ISERROR(VLOOKUP(TRIM(B1073),ALL!$B$1:$U$1591,8,FALSE))," ",VLOOKUP(TRIM(B1073),ALL!$B$1:$U$1591,8,FALSE)))</f>
        <v/>
      </c>
      <c r="L1073" s="52" t="str">
        <f>IF(ISBLANK(VLOOKUP(TRIM(B1073),ALL!$B$1:$U$1591,9,FALSE)),"",IF(ISERROR(VLOOKUP(TRIM(B1073),ALL!$B$1:$U$1591,9,FALSE))," ",VLOOKUP(TRIM(B1073),ALL!$B$1:$U$1591,9,FALSE)))</f>
        <v/>
      </c>
      <c r="M1073" s="52" t="str">
        <f>IF(ISBLANK(VLOOKUP(TRIM(B1073),ALL!$B$1:$U$1591,10,FALSE)),"",IF(ISERROR(VLOOKUP(TRIM(B1073),ALL!$B$1:$U$1591,10,FALSE))," ",VLOOKUP(TRIM(B1073),ALL!$B$1:$U$1591,10,FALSE)))</f>
        <v/>
      </c>
      <c r="N1073"/>
      <c r="O1073"/>
      <c r="P1073"/>
      <c r="Q1073"/>
      <c r="R1073"/>
      <c r="S1073"/>
      <c r="AA1073"/>
      <c r="AB1073"/>
    </row>
    <row r="1074" spans="1:28">
      <c r="A1074" s="52" t="str">
        <f>IF(ISERROR(VLOOKUP(TRIM(B1074),ALL!$B$1:$T$1591,3,FALSE)),"(unc)",VLOOKUP(TRIM(B1074),ALL!$B$1:$T$1591,3,FALSE))</f>
        <v>OLB</v>
      </c>
      <c r="B1074" s="215" t="s">
        <v>4091</v>
      </c>
      <c r="C1074" s="11" t="s">
        <v>3445</v>
      </c>
      <c r="D1074" s="85">
        <f>VLOOKUP(TRIM(B1074),BirthdateDraft!$B$1:$O$5859,2,FALSE)</f>
        <v>33150</v>
      </c>
      <c r="E1074" s="86" t="str">
        <f>VLOOKUP(TRIM(B1074),BirthdateDraft!$B$1:$O$9859,3,FALSE)</f>
        <v>13/1 (6)</v>
      </c>
      <c r="F1074" s="52" t="str">
        <f>IF(ISERROR(VLOOKUP(TRIM(B1074),ALL!$B$1:$T$1591,2,FALSE)),"",IF(ISERROR(VLOOKUP(TRIM(B1074),ALL!$B$1:$T$1591,2,FALSE))," ",VLOOKUP(TRIM(B1074),ALL!$B$1:$T$1591,2,FALSE)))</f>
        <v>HOA</v>
      </c>
      <c r="G1074" s="52" t="str">
        <f>IF(ISBLANK(VLOOKUP(TRIM(B1074),ALL!$B$1:$U$1591,4,FALSE)),"",IF(ISERROR(VLOOKUP(TRIM(B1074),ALL!$B$1:$U$1591,4,FALSE))," ",VLOOKUP(TRIM(B1074),ALL!$B$1:$U$1591,4,FALSE)))</f>
        <v>0-0</v>
      </c>
      <c r="H1074" s="52" t="str">
        <f>IF(ISBLANK(VLOOKUP(TRIM(B1074),ALL!$B$1:$U$1591,5,FALSE)),"",IF(ISERROR(VLOOKUP(TRIM(B1074),ALL!$B$1:$U$1591,5,FALSE))," ",VLOOKUP(TRIM(B1074),ALL!$B$1:$U$1591,5,FALSE)))</f>
        <v/>
      </c>
      <c r="I1074" s="52">
        <f>IF(ISBLANK(VLOOKUP(TRIM(B1074),ALL!$B$1:$U$1591,6,FALSE)),"",IF(ISERROR(VLOOKUP(TRIM(B1074),ALL!$B$1:$U$1591,6,FALSE))," ", VLOOKUP(TRIM(B1074),ALL!$B$1:$U$1591,6,FALSE)))</f>
        <v>0</v>
      </c>
      <c r="J1074" s="52" t="str">
        <f>IF(ISBLANK(VLOOKUP(TRIM(B1074),ALL!$B$1:$U$1591,7,FALSE)),"",IF(ISERROR(VLOOKUP(TRIM(B1074),ALL!$B$1:$U$1591,7,FALSE))," ",VLOOKUP(TRIM(B1074),ALL!$B$1:$U$1591,7,FALSE)))</f>
        <v/>
      </c>
      <c r="K1074" s="52" t="str">
        <f>IF(ISBLANK(VLOOKUP(TRIM(B1074),ALL!$B$1:$U$1591,8,FALSE)),"",IF(ISERROR(VLOOKUP(TRIM(B1074),ALL!$B$1:$U$1591,8,FALSE))," ",VLOOKUP(TRIM(B1074),ALL!$B$1:$U$1591,8,FALSE)))</f>
        <v/>
      </c>
      <c r="L1074" s="52" t="str">
        <f>IF(ISBLANK(VLOOKUP(TRIM(B1074),ALL!$B$1:$U$1591,9,FALSE)),"",IF(ISERROR(VLOOKUP(TRIM(B1074),ALL!$B$1:$U$1591,9,FALSE))," ",VLOOKUP(TRIM(B1074),ALL!$B$1:$U$1591,9,FALSE)))</f>
        <v/>
      </c>
      <c r="M1074" s="52" t="str">
        <f>IF(ISBLANK(VLOOKUP(TRIM(B1074),ALL!$B$1:$U$1591,10,FALSE)),"",IF(ISERROR(VLOOKUP(TRIM(B1074),ALL!$B$1:$U$1591,10,FALSE))," ",VLOOKUP(TRIM(B1074),ALL!$B$1:$U$1591,10,FALSE)))</f>
        <v/>
      </c>
      <c r="N1074"/>
      <c r="O1074"/>
      <c r="P1074"/>
      <c r="Q1074"/>
      <c r="R1074"/>
      <c r="S1074"/>
      <c r="AA1074"/>
      <c r="AB1074"/>
    </row>
    <row r="1075" spans="1:28">
      <c r="A1075" s="52" t="str">
        <f>IF(ISERROR(VLOOKUP(TRIM(B1075),ALL!$B$1:$T$1591,3,FALSE)),"(unc)",VLOOKUP(TRIM(B1075),ALL!$B$1:$T$1591,3,FALSE))</f>
        <v>ILB</v>
      </c>
      <c r="B1075" s="215" t="s">
        <v>4508</v>
      </c>
      <c r="C1075" s="11" t="s">
        <v>3445</v>
      </c>
      <c r="D1075" s="85">
        <f>VLOOKUP(TRIM(B1075),BirthdateDraft!$B$1:$O$5859,2,FALSE)</f>
        <v>33846</v>
      </c>
      <c r="E1075" s="86" t="str">
        <f>VLOOKUP(TRIM(B1075),BirthdateDraft!$B$1:$O$9859,3,FALSE)</f>
        <v>14/1 (27)</v>
      </c>
      <c r="F1075" s="52" t="str">
        <f>IF(ISERROR(VLOOKUP(TRIM(B1075),ALL!$B$1:$T$1591,2,FALSE)),"",IF(ISERROR(VLOOKUP(TRIM(B1075),ALL!$B$1:$T$1591,2,FALSE))," ",VLOOKUP(TRIM(B1075),ALL!$B$1:$T$1591,2,FALSE)))</f>
        <v>NYN</v>
      </c>
      <c r="G1075" s="52" t="str">
        <f>IF(ISBLANK(VLOOKUP(TRIM(B1075),ALL!$B$1:$U$1591,4,FALSE)),"",IF(ISERROR(VLOOKUP(TRIM(B1075),ALL!$B$1:$U$1591,4,FALSE))," ",VLOOKUP(TRIM(B1075),ALL!$B$1:$U$1591,4,FALSE)))</f>
        <v>0-0</v>
      </c>
      <c r="H1075" s="52" t="str">
        <f>IF(ISBLANK(VLOOKUP(TRIM(B1075),ALL!$B$1:$U$1591,5,FALSE)),"",IF(ISERROR(VLOOKUP(TRIM(B1075),ALL!$B$1:$U$1591,5,FALSE))," ",VLOOKUP(TRIM(B1075),ALL!$B$1:$U$1591,5,FALSE)))</f>
        <v/>
      </c>
      <c r="I1075" s="52">
        <f>IF(ISBLANK(VLOOKUP(TRIM(B1075),ALL!$B$1:$U$1591,6,FALSE)),"",IF(ISERROR(VLOOKUP(TRIM(B1075),ALL!$B$1:$U$1591,6,FALSE))," ", VLOOKUP(TRIM(B1075),ALL!$B$1:$U$1591,6,FALSE)))</f>
        <v>0</v>
      </c>
      <c r="J1075" s="52" t="str">
        <f>IF(ISBLANK(VLOOKUP(TRIM(B1075),ALL!$B$1:$U$1591,7,FALSE)),"",IF(ISERROR(VLOOKUP(TRIM(B1075),ALL!$B$1:$U$1591,7,FALSE))," ",VLOOKUP(TRIM(B1075),ALL!$B$1:$U$1591,7,FALSE)))</f>
        <v/>
      </c>
      <c r="K1075" s="52" t="str">
        <f>IF(ISBLANK(VLOOKUP(TRIM(B1075),ALL!$B$1:$U$1591,8,FALSE)),"",IF(ISERROR(VLOOKUP(TRIM(B1075),ALL!$B$1:$U$1591,8,FALSE))," ",VLOOKUP(TRIM(B1075),ALL!$B$1:$U$1591,8,FALSE)))</f>
        <v/>
      </c>
      <c r="L1075" s="52" t="str">
        <f>IF(ISBLANK(VLOOKUP(TRIM(B1075),ALL!$B$1:$U$1591,9,FALSE)),"",IF(ISERROR(VLOOKUP(TRIM(B1075),ALL!$B$1:$U$1591,9,FALSE))," ",VLOOKUP(TRIM(B1075),ALL!$B$1:$U$1591,9,FALSE)))</f>
        <v/>
      </c>
      <c r="M1075" s="52" t="str">
        <f>IF(ISBLANK(VLOOKUP(TRIM(B1075),ALL!$B$1:$U$1591,10,FALSE)),"",IF(ISERROR(VLOOKUP(TRIM(B1075),ALL!$B$1:$U$1591,10,FALSE))," ",VLOOKUP(TRIM(B1075),ALL!$B$1:$U$1591,10,FALSE)))</f>
        <v/>
      </c>
      <c r="N1075"/>
      <c r="O1075"/>
      <c r="P1075"/>
      <c r="Q1075"/>
      <c r="R1075"/>
      <c r="S1075"/>
      <c r="AA1075"/>
      <c r="AB1075"/>
    </row>
    <row r="1076" spans="1:28">
      <c r="A1076" s="52" t="str">
        <f>IF(ISERROR(VLOOKUP(TRIM(B1076),ALL!$B$1:$T$1591,3,FALSE)),"(unc)",VLOOKUP(TRIM(B1076),ALL!$B$1:$T$1591,3,FALSE))</f>
        <v>LB</v>
      </c>
      <c r="B1076" s="215" t="s">
        <v>6691</v>
      </c>
      <c r="C1076" s="11" t="s">
        <v>3445</v>
      </c>
      <c r="D1076" s="85">
        <f>VLOOKUP(TRIM(B1076),BirthdateDraft!$B$1:$O$5859,2,FALSE)</f>
        <v>34903</v>
      </c>
      <c r="E1076" s="86" t="str">
        <f>VLOOKUP(TRIM(B1076),BirthdateDraft!$B$1:$O$9859,3,FALSE)</f>
        <v>18/FA</v>
      </c>
      <c r="F1076" s="52" t="str">
        <f>IF(ISERROR(VLOOKUP(TRIM(B1076),ALL!$B$1:$T$1591,2,FALSE)),"",IF(ISERROR(VLOOKUP(TRIM(B1076),ALL!$B$1:$T$1591,2,FALSE))," ",VLOOKUP(TRIM(B1076),ALL!$B$1:$T$1591,2,FALSE)))</f>
        <v>BAA</v>
      </c>
      <c r="G1076" s="52" t="str">
        <f>IF(ISBLANK(VLOOKUP(TRIM(B1076),ALL!$B$1:$U$1591,4,FALSE)),"",IF(ISERROR(VLOOKUP(TRIM(B1076),ALL!$B$1:$U$1591,4,FALSE))," ",VLOOKUP(TRIM(B1076),ALL!$B$1:$U$1591,4,FALSE)))</f>
        <v>0-0</v>
      </c>
      <c r="H1076" s="52" t="str">
        <f>IF(ISBLANK(VLOOKUP(TRIM(B1076),ALL!$B$1:$U$1591,5,FALSE)),"",IF(ISERROR(VLOOKUP(TRIM(B1076),ALL!$B$1:$U$1591,5,FALSE))," ",VLOOKUP(TRIM(B1076),ALL!$B$1:$U$1591,5,FALSE)))</f>
        <v/>
      </c>
      <c r="I1076" s="52">
        <f>IF(ISBLANK(VLOOKUP(TRIM(B1076),ALL!$B$1:$U$1591,6,FALSE)),"",IF(ISERROR(VLOOKUP(TRIM(B1076),ALL!$B$1:$U$1591,6,FALSE))," ", VLOOKUP(TRIM(B1076),ALL!$B$1:$U$1591,6,FALSE)))</f>
        <v>0</v>
      </c>
      <c r="J1076" s="52"/>
      <c r="K1076" s="52"/>
      <c r="L1076" s="52" t="str">
        <f>IF(ISBLANK(VLOOKUP(TRIM(B1076),ALL!$B$1:$U$1591,9,FALSE)),"",IF(ISERROR(VLOOKUP(TRIM(B1076),ALL!$B$1:$U$1591,9,FALSE))," ",VLOOKUP(TRIM(B1076),ALL!$B$1:$U$1591,9,FALSE)))</f>
        <v/>
      </c>
      <c r="M1076" s="52" t="str">
        <f>IF(ISBLANK(VLOOKUP(TRIM(B1076),ALL!$B$1:$U$1591,10,FALSE)),"",IF(ISERROR(VLOOKUP(TRIM(B1076),ALL!$B$1:$U$1591,10,FALSE))," ",VLOOKUP(TRIM(B1076),ALL!$B$1:$U$1591,10,FALSE)))</f>
        <v/>
      </c>
      <c r="N1076"/>
      <c r="O1076"/>
      <c r="P1076"/>
      <c r="Q1076"/>
      <c r="R1076"/>
      <c r="S1076"/>
      <c r="AA1076"/>
      <c r="AB1076"/>
    </row>
    <row r="1077" spans="1:28">
      <c r="A1077" s="52" t="str">
        <f>IF(ISERROR(VLOOKUP(TRIM(B1077),ALL!$B$1:$T$1591,3,FALSE)),"(unc)",VLOOKUP(TRIM(B1077),ALL!$B$1:$T$1591,3,FALSE))</f>
        <v>ILB</v>
      </c>
      <c r="B1077" s="215" t="s">
        <v>4171</v>
      </c>
      <c r="C1077" s="11" t="s">
        <v>3445</v>
      </c>
      <c r="D1077" s="85">
        <f>VLOOKUP(TRIM(B1077),BirthdateDraft!$B$1:$O$5859,2,FALSE)</f>
        <v>33264</v>
      </c>
      <c r="E1077" s="86" t="str">
        <f>VLOOKUP(TRIM(B1077),BirthdateDraft!$B$1:$O$9859,3,FALSE)</f>
        <v>13/2</v>
      </c>
      <c r="F1077" s="52" t="str">
        <f>IF(ISERROR(VLOOKUP(TRIM(B1077),ALL!$B$1:$T$1591,2,FALSE)),"",IF(ISERROR(VLOOKUP(TRIM(B1077),ALL!$B$1:$T$1591,2,FALSE))," ",VLOOKUP(TRIM(B1077),ALL!$B$1:$T$1591,2,FALSE)))</f>
        <v>NON</v>
      </c>
      <c r="G1077" s="52" t="str">
        <f>IF(ISBLANK(VLOOKUP(TRIM(B1077),ALL!$B$1:$U$1591,4,FALSE)),"",IF(ISERROR(VLOOKUP(TRIM(B1077),ALL!$B$1:$U$1591,4,FALSE))," ",VLOOKUP(TRIM(B1077),ALL!$B$1:$U$1591,4,FALSE)))</f>
        <v>0-0</v>
      </c>
      <c r="H1077" s="52" t="str">
        <f>IF(ISBLANK(VLOOKUP(TRIM(B1077),ALL!$B$1:$U$1591,5,FALSE)),"",IF(ISERROR(VLOOKUP(TRIM(B1077),ALL!$B$1:$U$1591,5,FALSE))," ",VLOOKUP(TRIM(B1077),ALL!$B$1:$U$1591,5,FALSE)))</f>
        <v/>
      </c>
      <c r="I1077" s="52">
        <f>IF(ISBLANK(VLOOKUP(TRIM(B1077),ALL!$B$1:$U$1591,6,FALSE)),"",IF(ISERROR(VLOOKUP(TRIM(B1077),ALL!$B$1:$U$1591,6,FALSE))," ", VLOOKUP(TRIM(B1077),ALL!$B$1:$U$1591,6,FALSE)))</f>
        <v>0</v>
      </c>
      <c r="J1077" s="52" t="str">
        <f>IF(ISBLANK(VLOOKUP(TRIM(B1077),ALL!$B$1:$U$1591,7,FALSE)),"",IF(ISERROR(VLOOKUP(TRIM(B1077),ALL!$B$1:$U$1591,7,FALSE))," ",VLOOKUP(TRIM(B1077),ALL!$B$1:$U$1591,7,FALSE)))</f>
        <v/>
      </c>
      <c r="K1077" s="52" t="str">
        <f>IF(ISBLANK(VLOOKUP(TRIM(B1077),ALL!$B$1:$U$1591,8,FALSE)),"",IF(ISERROR(VLOOKUP(TRIM(B1077),ALL!$B$1:$U$1591,8,FALSE))," ",VLOOKUP(TRIM(B1077),ALL!$B$1:$U$1591,8,FALSE)))</f>
        <v/>
      </c>
      <c r="L1077" s="52" t="str">
        <f>IF(ISBLANK(VLOOKUP(TRIM(B1077),ALL!$B$1:$U$1591,9,FALSE)),"",IF(ISERROR(VLOOKUP(TRIM(B1077),ALL!$B$1:$U$1591,9,FALSE))," ",VLOOKUP(TRIM(B1077),ALL!$B$1:$U$1591,9,FALSE)))</f>
        <v/>
      </c>
      <c r="M1077" s="52" t="str">
        <f>IF(ISBLANK(VLOOKUP(TRIM(B1077),ALL!$B$1:$U$1591,10,FALSE)),"",IF(ISERROR(VLOOKUP(TRIM(B1077),ALL!$B$1:$U$1591,10,FALSE))," ",VLOOKUP(TRIM(B1077),ALL!$B$1:$U$1591,10,FALSE)))</f>
        <v/>
      </c>
      <c r="N1077"/>
      <c r="O1077"/>
      <c r="P1077"/>
      <c r="Q1077"/>
      <c r="R1077"/>
      <c r="S1077"/>
      <c r="AA1077"/>
      <c r="AB1077"/>
    </row>
    <row r="1078" spans="1:28">
      <c r="A1078" s="52"/>
      <c r="B1078" s="395"/>
      <c r="C1078" s="11"/>
      <c r="D1078" s="85"/>
      <c r="E1078" s="86"/>
      <c r="F1078" s="52"/>
      <c r="G1078" s="52"/>
      <c r="H1078" s="52"/>
      <c r="I1078" s="52"/>
      <c r="J1078" s="52"/>
      <c r="K1078" s="52"/>
      <c r="L1078" s="52"/>
      <c r="M1078" s="52"/>
      <c r="N1078"/>
      <c r="O1078"/>
      <c r="P1078"/>
      <c r="Q1078"/>
      <c r="R1078"/>
      <c r="S1078"/>
      <c r="AA1078"/>
      <c r="AB1078"/>
    </row>
    <row r="1079" spans="1:28">
      <c r="A1079" s="52" t="str">
        <f>IF(ISERROR(VLOOKUP(TRIM(B1079),ALL!$B$1:$T$1591,3,FALSE)),"(unc)",VLOOKUP(TRIM(B1079),ALL!$B$1:$T$1591,3,FALSE))</f>
        <v>FS ^</v>
      </c>
      <c r="B1079" s="215" t="s">
        <v>6292</v>
      </c>
      <c r="C1079" s="11" t="s">
        <v>3445</v>
      </c>
      <c r="D1079" s="85">
        <f>VLOOKUP(TRIM(B1079),BirthdateDraft!$B$1:$O$5859,2,FALSE)</f>
        <v>35316</v>
      </c>
      <c r="E1079" s="86" t="str">
        <f>VLOOKUP(TRIM(B1079),BirthdateDraft!$B$1:$O$9859,3,FALSE)</f>
        <v>17/2</v>
      </c>
      <c r="F1079" s="52" t="str">
        <f>IF(ISERROR(VLOOKUP(TRIM(B1079),ALL!$B$1:$T$1591,2,FALSE)),"",IF(ISERROR(VLOOKUP(TRIM(B1079),ALL!$B$1:$T$1591,2,FALSE))," ",VLOOKUP(TRIM(B1079),ALL!$B$1:$T$1591,2,FALSE)))</f>
        <v>NON</v>
      </c>
      <c r="G1079" s="52" t="str">
        <f>IF(ISBLANK(VLOOKUP(TRIM(B1079),ALL!$B$1:$U$1591,4,FALSE)),"",IF(ISERROR(VLOOKUP(TRIM(B1079),ALL!$B$1:$U$1591,4,FALSE))," ",VLOOKUP(TRIM(B1079),ALL!$B$1:$U$1591,4,FALSE)))</f>
        <v>6-5</v>
      </c>
      <c r="H1079" s="52" t="str">
        <f>IF(ISBLANK(VLOOKUP(TRIM(B1079),ALL!$B$1:$U$1591,5,FALSE)),"",IF(ISERROR(VLOOKUP(TRIM(B1079),ALL!$B$1:$U$1591,5,FALSE))," ",VLOOKUP(TRIM(B1079),ALL!$B$1:$U$1591,5,FALSE)))</f>
        <v/>
      </c>
      <c r="I1079" s="52" t="str">
        <f>IF(ISBLANK(VLOOKUP(TRIM(B1079),ALL!$B$1:$U$1591,6,FALSE)),"",IF(ISERROR(VLOOKUP(TRIM(B1079),ALL!$B$1:$U$1591,6,FALSE))," ", VLOOKUP(TRIM(B1079),ALL!$B$1:$U$1591,6,FALSE)))</f>
        <v/>
      </c>
      <c r="J1079" s="52" t="str">
        <f>IF(ISBLANK(VLOOKUP(TRIM(B1079),ALL!$B$1:$U$1591,7,FALSE)),"",IF(ISERROR(VLOOKUP(TRIM(B1079),ALL!$B$1:$U$1591,7,FALSE))," ",VLOOKUP(TRIM(B1079),ALL!$B$1:$U$1591,7,FALSE)))</f>
        <v/>
      </c>
      <c r="K1079" s="52" t="str">
        <f>IF(ISBLANK(VLOOKUP(TRIM(B1079),ALL!$B$1:$U$1591,8,FALSE)),"",IF(ISERROR(VLOOKUP(TRIM(B1079),ALL!$B$1:$U$1591,8,FALSE))," ",VLOOKUP(TRIM(B1079),ALL!$B$1:$U$1591,8,FALSE)))</f>
        <v/>
      </c>
      <c r="L1079" s="52" t="str">
        <f>IF(ISBLANK(VLOOKUP(TRIM(B1079),ALL!$B$1:$U$1591,9,FALSE)),"",IF(ISERROR(VLOOKUP(TRIM(B1079),ALL!$B$1:$U$1591,9,FALSE))," ",VLOOKUP(TRIM(B1079),ALL!$B$1:$U$1591,9,FALSE)))</f>
        <v/>
      </c>
      <c r="M1079" s="52" t="str">
        <f>IF(ISBLANK(VLOOKUP(TRIM(B1079),ALL!$B$1:$U$1591,10,FALSE)),"",IF(ISERROR(VLOOKUP(TRIM(B1079),ALL!$B$1:$U$1591,10,FALSE))," ",VLOOKUP(TRIM(B1079),ALL!$B$1:$U$1591,10,FALSE)))</f>
        <v/>
      </c>
      <c r="N1079"/>
      <c r="O1079"/>
      <c r="P1079"/>
      <c r="Q1079"/>
      <c r="R1079"/>
      <c r="S1079"/>
      <c r="AA1079"/>
      <c r="AB1079"/>
    </row>
    <row r="1080" spans="1:28">
      <c r="A1080" s="52" t="str">
        <f>IF(ISERROR(VLOOKUP(TRIM(B1080),ALL!$B$1:$T$1591,3,FALSE)),"(unc)",VLOOKUP(TRIM(B1080),ALL!$B$1:$T$1591,3,FALSE))</f>
        <v>LCB ^</v>
      </c>
      <c r="B1080" s="215" t="s">
        <v>6188</v>
      </c>
      <c r="C1080" s="11" t="s">
        <v>3445</v>
      </c>
      <c r="D1080" s="85">
        <f>VLOOKUP(TRIM(B1080),BirthdateDraft!$B$1:$O$5859,2,FALSE)</f>
        <v>34715</v>
      </c>
      <c r="E1080" s="86" t="str">
        <f>VLOOKUP(TRIM(B1080),BirthdateDraft!$B$1:$O$9859,3,FALSE)</f>
        <v>17/1 (27)</v>
      </c>
      <c r="F1080" s="52" t="str">
        <f>IF(ISERROR(VLOOKUP(TRIM(B1080),ALL!$B$1:$T$1591,2,FALSE)),"",IF(ISERROR(VLOOKUP(TRIM(B1080),ALL!$B$1:$T$1591,2,FALSE))," ",VLOOKUP(TRIM(B1080),ALL!$B$1:$T$1591,2,FALSE)))</f>
        <v>BFA</v>
      </c>
      <c r="G1080" s="52" t="str">
        <f>IF(ISBLANK(VLOOKUP(TRIM(B1080),ALL!$B$1:$U$1591,4,FALSE)),"",IF(ISERROR(VLOOKUP(TRIM(B1080),ALL!$B$1:$U$1591,4,FALSE))," ",VLOOKUP(TRIM(B1080),ALL!$B$1:$U$1591,4,FALSE)))</f>
        <v>6</v>
      </c>
      <c r="H1080" s="52" t="str">
        <f>IF(ISBLANK(VLOOKUP(TRIM(B1080),ALL!$B$1:$U$1591,5,FALSE)),"",IF(ISERROR(VLOOKUP(TRIM(B1080),ALL!$B$1:$U$1591,5,FALSE))," ",VLOOKUP(TRIM(B1080),ALL!$B$1:$U$1591,5,FALSE)))</f>
        <v/>
      </c>
      <c r="I1080" s="52" t="str">
        <f>IF(ISBLANK(VLOOKUP(TRIM(B1080),ALL!$B$1:$U$1591,6,FALSE)),"",IF(ISERROR(VLOOKUP(TRIM(B1080),ALL!$B$1:$U$1591,6,FALSE))," ", VLOOKUP(TRIM(B1080),ALL!$B$1:$U$1591,6,FALSE)))</f>
        <v/>
      </c>
      <c r="J1080" s="52" t="str">
        <f>IF(ISBLANK(VLOOKUP(TRIM(B1080),ALL!$B$1:$U$1591,7,FALSE)),"",IF(ISERROR(VLOOKUP(TRIM(B1080),ALL!$B$1:$U$1591,7,FALSE))," ",VLOOKUP(TRIM(B1080),ALL!$B$1:$U$1591,7,FALSE)))</f>
        <v/>
      </c>
      <c r="K1080" s="52" t="str">
        <f>IF(ISBLANK(VLOOKUP(TRIM(B1080),ALL!$B$1:$U$1591,8,FALSE)),"",IF(ISERROR(VLOOKUP(TRIM(B1080),ALL!$B$1:$U$1591,8,FALSE))," ",VLOOKUP(TRIM(B1080),ALL!$B$1:$U$1591,8,FALSE)))</f>
        <v/>
      </c>
      <c r="L1080" s="52" t="str">
        <f>IF(ISBLANK(VLOOKUP(TRIM(B1080),ALL!$B$1:$U$1591,9,FALSE)),"",IF(ISERROR(VLOOKUP(TRIM(B1080),ALL!$B$1:$U$1591,9,FALSE))," ",VLOOKUP(TRIM(B1080),ALL!$B$1:$U$1591,9,FALSE)))</f>
        <v/>
      </c>
      <c r="M1080" s="52" t="str">
        <f>IF(ISBLANK(VLOOKUP(TRIM(B1080),ALL!$B$1:$U$1591,10,FALSE)),"",IF(ISERROR(VLOOKUP(TRIM(B1080),ALL!$B$1:$U$1591,10,FALSE))," ",VLOOKUP(TRIM(B1080),ALL!$B$1:$U$1591,10,FALSE)))</f>
        <v/>
      </c>
      <c r="N1080"/>
      <c r="O1080"/>
      <c r="P1080"/>
      <c r="Q1080"/>
      <c r="R1080"/>
      <c r="S1080"/>
      <c r="AA1080"/>
      <c r="AB1080"/>
    </row>
    <row r="1081" spans="1:28">
      <c r="A1081" s="52" t="str">
        <f>IF(ISERROR(VLOOKUP(TRIM(B1081),ALL!$B$1:$T$1591,3,FALSE)),"(unc)",VLOOKUP(TRIM(B1081),ALL!$B$1:$T$1591,3,FALSE))</f>
        <v>SS ^</v>
      </c>
      <c r="B1081" s="215" t="s">
        <v>5090</v>
      </c>
      <c r="C1081" s="11" t="s">
        <v>3445</v>
      </c>
      <c r="D1081" s="85">
        <f>VLOOKUP(TRIM(B1081),BirthdateDraft!$B$1:$O$5859,2,FALSE)</f>
        <v>33691</v>
      </c>
      <c r="E1081" s="86" t="str">
        <f>VLOOKUP(TRIM(B1081),BirthdateDraft!$B$1:$O$9859,3,FALSE)</f>
        <v>14/FA</v>
      </c>
      <c r="F1081" s="52" t="str">
        <f>IF(ISERROR(VLOOKUP(TRIM(B1081),ALL!$B$1:$T$1591,2,FALSE)),"",IF(ISERROR(VLOOKUP(TRIM(B1081),ALL!$B$1:$T$1591,2,FALSE))," ",VLOOKUP(TRIM(B1081),ALL!$B$1:$T$1591,2,FALSE)))</f>
        <v>LAA</v>
      </c>
      <c r="G1081" s="52" t="str">
        <f>IF(ISBLANK(VLOOKUP(TRIM(B1081),ALL!$B$1:$U$1591,4,FALSE)),"",IF(ISERROR(VLOOKUP(TRIM(B1081),ALL!$B$1:$U$1591,4,FALSE))," ",VLOOKUP(TRIM(B1081),ALL!$B$1:$U$1591,4,FALSE)))</f>
        <v>5-4</v>
      </c>
      <c r="H1081" s="52" t="str">
        <f>IF(ISBLANK(VLOOKUP(TRIM(B1081),ALL!$B$1:$U$1591,5,FALSE)),"",IF(ISERROR(VLOOKUP(TRIM(B1081),ALL!$B$1:$U$1591,5,FALSE))," ",VLOOKUP(TRIM(B1081),ALL!$B$1:$U$1591,5,FALSE)))</f>
        <v/>
      </c>
      <c r="I1081" s="52" t="str">
        <f>IF(ISBLANK(VLOOKUP(TRIM(B1081),ALL!$B$1:$U$1591,6,FALSE)),"",IF(ISERROR(VLOOKUP(TRIM(B1081),ALL!$B$1:$U$1591,6,FALSE))," ", VLOOKUP(TRIM(B1081),ALL!$B$1:$U$1591,6,FALSE)))</f>
        <v/>
      </c>
      <c r="J1081" s="52" t="str">
        <f>IF(ISBLANK(VLOOKUP(TRIM(B1081),ALL!$B$1:$U$1591,7,FALSE)),"",IF(ISERROR(VLOOKUP(TRIM(B1081),ALL!$B$1:$U$1591,7,FALSE))," ",VLOOKUP(TRIM(B1081),ALL!$B$1:$U$1591,7,FALSE)))</f>
        <v/>
      </c>
      <c r="K1081" s="52" t="str">
        <f>IF(ISBLANK(VLOOKUP(TRIM(B1081),ALL!$B$1:$U$1591,8,FALSE)),"",IF(ISERROR(VLOOKUP(TRIM(B1081),ALL!$B$1:$U$1591,8,FALSE))," ",VLOOKUP(TRIM(B1081),ALL!$B$1:$U$1591,8,FALSE)))</f>
        <v/>
      </c>
      <c r="L1081" s="52" t="str">
        <f>IF(ISBLANK(VLOOKUP(TRIM(B1081),ALL!$B$1:$U$1591,9,FALSE)),"",IF(ISERROR(VLOOKUP(TRIM(B1081),ALL!$B$1:$U$1591,9,FALSE))," ",VLOOKUP(TRIM(B1081),ALL!$B$1:$U$1591,9,FALSE)))</f>
        <v/>
      </c>
      <c r="M1081" s="52" t="str">
        <f>IF(ISBLANK(VLOOKUP(TRIM(B1081),ALL!$B$1:$U$1591,10,FALSE)),"",IF(ISERROR(VLOOKUP(TRIM(B1081),ALL!$B$1:$U$1591,10,FALSE))," ",VLOOKUP(TRIM(B1081),ALL!$B$1:$U$1591,10,FALSE)))</f>
        <v/>
      </c>
      <c r="N1081"/>
      <c r="O1081"/>
      <c r="P1081"/>
      <c r="Q1081"/>
      <c r="R1081"/>
      <c r="S1081"/>
      <c r="AA1081"/>
      <c r="AB1081"/>
    </row>
    <row r="1082" spans="1:28">
      <c r="A1082" s="52" t="str">
        <f>IF(ISERROR(VLOOKUP(TRIM(B1082),ALL!$B$1:$T$1591,3,FALSE)),"(unc)",VLOOKUP(TRIM(B1082),ALL!$B$1:$T$1591,3,FALSE))</f>
        <v>RCB ^</v>
      </c>
      <c r="B1082" s="215" t="s">
        <v>6240</v>
      </c>
      <c r="C1082" s="11" t="s">
        <v>3445</v>
      </c>
      <c r="D1082" s="85">
        <f>VLOOKUP(TRIM(B1082),BirthdateDraft!$B$1:$O$5859,2,FALSE)</f>
        <v>34824</v>
      </c>
      <c r="E1082" s="86" t="str">
        <f>VLOOKUP(TRIM(B1082),BirthdateDraft!$B$1:$O$9859,3,FALSE)</f>
        <v>17/2</v>
      </c>
      <c r="F1082" s="52" t="str">
        <f>IF(ISERROR(VLOOKUP(TRIM(B1082),ALL!$B$1:$T$1591,2,FALSE)),"",IF(ISERROR(VLOOKUP(TRIM(B1082),ALL!$B$1:$T$1591,2,FALSE))," ",VLOOKUP(TRIM(B1082),ALL!$B$1:$T$1591,2,FALSE)))</f>
        <v>GBN</v>
      </c>
      <c r="G1082" s="52" t="str">
        <f>IF(ISBLANK(VLOOKUP(TRIM(B1082),ALL!$B$1:$U$1591,4,FALSE)),"",IF(ISERROR(VLOOKUP(TRIM(B1082),ALL!$B$1:$U$1591,4,FALSE))," ",VLOOKUP(TRIM(B1082),ALL!$B$1:$U$1591,4,FALSE)))</f>
        <v>5</v>
      </c>
      <c r="H1082" s="52" t="str">
        <f>IF(ISBLANK(VLOOKUP(TRIM(B1082),ALL!$B$1:$U$1591,5,FALSE)),"",IF(ISERROR(VLOOKUP(TRIM(B1082),ALL!$B$1:$U$1591,5,FALSE))," ",VLOOKUP(TRIM(B1082),ALL!$B$1:$U$1591,5,FALSE)))</f>
        <v/>
      </c>
      <c r="I1082" s="52" t="str">
        <f>IF(ISBLANK(VLOOKUP(TRIM(B1082),ALL!$B$1:$U$1591,6,FALSE)),"",IF(ISERROR(VLOOKUP(TRIM(B1082),ALL!$B$1:$U$1591,6,FALSE))," ", VLOOKUP(TRIM(B1082),ALL!$B$1:$U$1591,6,FALSE)))</f>
        <v/>
      </c>
      <c r="J1082" s="52" t="str">
        <f>IF(ISBLANK(VLOOKUP(TRIM(B1082),ALL!$B$1:$U$1591,7,FALSE)),"",IF(ISERROR(VLOOKUP(TRIM(B1082),ALL!$B$1:$U$1591,7,FALSE))," ",VLOOKUP(TRIM(B1082),ALL!$B$1:$U$1591,7,FALSE)))</f>
        <v/>
      </c>
      <c r="K1082" s="52" t="str">
        <f>IF(ISBLANK(VLOOKUP(TRIM(B1082),ALL!$B$1:$U$1591,8,FALSE)),"",IF(ISERROR(VLOOKUP(TRIM(B1082),ALL!$B$1:$U$1591,8,FALSE))," ",VLOOKUP(TRIM(B1082),ALL!$B$1:$U$1591,8,FALSE)))</f>
        <v/>
      </c>
      <c r="L1082" s="52" t="str">
        <f>IF(ISBLANK(VLOOKUP(TRIM(B1082),ALL!$B$1:$U$1591,9,FALSE)),"",IF(ISERROR(VLOOKUP(TRIM(B1082),ALL!$B$1:$U$1591,9,FALSE))," ",VLOOKUP(TRIM(B1082),ALL!$B$1:$U$1591,9,FALSE)))</f>
        <v/>
      </c>
      <c r="M1082" s="52" t="str">
        <f>IF(ISBLANK(VLOOKUP(TRIM(B1082),ALL!$B$1:$U$1591,10,FALSE)),"",IF(ISERROR(VLOOKUP(TRIM(B1082),ALL!$B$1:$U$1591,10,FALSE))," ",VLOOKUP(TRIM(B1082),ALL!$B$1:$U$1591,10,FALSE)))</f>
        <v/>
      </c>
      <c r="N1082"/>
      <c r="O1082"/>
      <c r="P1082"/>
      <c r="Q1082"/>
      <c r="R1082"/>
      <c r="S1082"/>
      <c r="AA1082"/>
      <c r="AB1082"/>
    </row>
    <row r="1083" spans="1:28">
      <c r="A1083" s="52" t="str">
        <f>IF(ISERROR(VLOOKUP(TRIM(B1083),ALL!$B$1:$T$1591,3,FALSE)),"(unc)",VLOOKUP(TRIM(B1083),ALL!$B$1:$T$1591,3,FALSE))</f>
        <v>CB ^ KOR PR</v>
      </c>
      <c r="B1083" s="215" t="s">
        <v>6267</v>
      </c>
      <c r="C1083" s="11" t="s">
        <v>3445</v>
      </c>
      <c r="D1083" s="85">
        <f>VLOOKUP(TRIM(B1083),BirthdateDraft!$B$1:$O$5859,2,FALSE)</f>
        <v>34682</v>
      </c>
      <c r="E1083" s="86" t="str">
        <f>VLOOKUP(TRIM(B1083),BirthdateDraft!$B$1:$O$9859,3,FALSE)</f>
        <v>17/5</v>
      </c>
      <c r="F1083" s="52" t="str">
        <f>IF(ISERROR(VLOOKUP(TRIM(B1083),ALL!$B$1:$T$1591,2,FALSE)),"",IF(ISERROR(VLOOKUP(TRIM(B1083),ALL!$B$1:$T$1591,2,FALSE))," ",VLOOKUP(TRIM(B1083),ALL!$B$1:$T$1591,2,FALSE)))</f>
        <v>LAA</v>
      </c>
      <c r="G1083" s="52" t="str">
        <f>IF(ISBLANK(VLOOKUP(TRIM(B1083),ALL!$B$1:$U$1591,4,FALSE)),"",IF(ISERROR(VLOOKUP(TRIM(B1083),ALL!$B$1:$U$1591,4,FALSE))," ",VLOOKUP(TRIM(B1083),ALL!$B$1:$U$1591,4,FALSE)))</f>
        <v>4</v>
      </c>
      <c r="H1083" s="52" t="str">
        <f>IF(ISBLANK(VLOOKUP(TRIM(B1083),ALL!$B$1:$U$1591,5,FALSE)),"",IF(ISERROR(VLOOKUP(TRIM(B1083),ALL!$B$1:$U$1591,5,FALSE))," ",VLOOKUP(TRIM(B1083),ALL!$B$1:$U$1591,5,FALSE)))</f>
        <v/>
      </c>
      <c r="I1083" s="52" t="str">
        <f>IF(ISBLANK(VLOOKUP(TRIM(B1083),ALL!$B$1:$U$1591,6,FALSE)),"",IF(ISERROR(VLOOKUP(TRIM(B1083),ALL!$B$1:$U$1591,6,FALSE))," ", VLOOKUP(TRIM(B1083),ALL!$B$1:$U$1591,6,FALSE)))</f>
        <v/>
      </c>
      <c r="J1083" s="52" t="str">
        <f>IF(ISBLANK(VLOOKUP(TRIM(B1083),ALL!$B$1:$U$1591,7,FALSE)),"",IF(ISERROR(VLOOKUP(TRIM(B1083),ALL!$B$1:$U$1591,7,FALSE))," ",VLOOKUP(TRIM(B1083),ALL!$B$1:$U$1591,7,FALSE)))</f>
        <v/>
      </c>
      <c r="K1083" s="52" t="str">
        <f>IF(ISBLANK(VLOOKUP(TRIM(B1083),ALL!$B$1:$U$1591,8,FALSE)),"",IF(ISERROR(VLOOKUP(TRIM(B1083),ALL!$B$1:$U$1591,8,FALSE))," ",VLOOKUP(TRIM(B1083),ALL!$B$1:$U$1591,8,FALSE)))</f>
        <v/>
      </c>
      <c r="L1083" s="52" t="str">
        <f>IF(ISBLANK(VLOOKUP(TRIM(B1083),ALL!$B$1:$U$1591,9,FALSE)),"",IF(ISERROR(VLOOKUP(TRIM(B1083),ALL!$B$1:$U$1591,9,FALSE))," ",VLOOKUP(TRIM(B1083),ALL!$B$1:$U$1591,9,FALSE)))</f>
        <v/>
      </c>
      <c r="M1083" s="52" t="str">
        <f>IF(ISBLANK(VLOOKUP(TRIM(B1083),ALL!$B$1:$U$1591,10,FALSE)),"",IF(ISERROR(VLOOKUP(TRIM(B1083),ALL!$B$1:$U$1591,10,FALSE))," ",VLOOKUP(TRIM(B1083),ALL!$B$1:$U$1591,10,FALSE)))</f>
        <v/>
      </c>
      <c r="N1083"/>
      <c r="O1083"/>
      <c r="P1083"/>
      <c r="Q1083"/>
      <c r="R1083"/>
      <c r="S1083"/>
      <c r="AA1083"/>
      <c r="AB1083"/>
    </row>
    <row r="1084" spans="1:28">
      <c r="A1084" s="52" t="str">
        <f>IF(ISERROR(VLOOKUP(TRIM(B1084),ALL!$B$1:$T$1591,3,FALSE)),"(unc)",VLOOKUP(TRIM(B1084),ALL!$B$1:$T$1591,3,FALSE))</f>
        <v>CB ^</v>
      </c>
      <c r="B1084" s="215" t="s">
        <v>6314</v>
      </c>
      <c r="C1084" s="11" t="s">
        <v>3445</v>
      </c>
      <c r="D1084" s="85">
        <f>VLOOKUP(TRIM(B1084),BirthdateDraft!$B$1:$O$5859,2,FALSE)</f>
        <v>34402</v>
      </c>
      <c r="E1084" s="86" t="str">
        <f>VLOOKUP(TRIM(B1084),BirthdateDraft!$B$1:$O$9859,3,FALSE)</f>
        <v>16/FA</v>
      </c>
      <c r="F1084" s="52" t="str">
        <f>IF(ISERROR(VLOOKUP(TRIM(B1084),ALL!$B$1:$T$1591,2,FALSE)),"",IF(ISERROR(VLOOKUP(TRIM(B1084),ALL!$B$1:$T$1591,2,FALSE))," ",VLOOKUP(TRIM(B1084),ALL!$B$1:$T$1591,2,FALSE)))</f>
        <v>PIA</v>
      </c>
      <c r="G1084" s="52" t="str">
        <f>IF(ISBLANK(VLOOKUP(TRIM(B1084),ALL!$B$1:$U$1591,4,FALSE)),"",IF(ISERROR(VLOOKUP(TRIM(B1084),ALL!$B$1:$U$1591,4,FALSE))," ",VLOOKUP(TRIM(B1084),ALL!$B$1:$U$1591,4,FALSE)))</f>
        <v>4</v>
      </c>
      <c r="H1084" s="52" t="str">
        <f>IF(ISBLANK(VLOOKUP(TRIM(B1084),ALL!$B$1:$U$1591,5,FALSE)),"",IF(ISERROR(VLOOKUP(TRIM(B1084),ALL!$B$1:$U$1591,5,FALSE))," ",VLOOKUP(TRIM(B1084),ALL!$B$1:$U$1591,5,FALSE)))</f>
        <v/>
      </c>
      <c r="I1084" s="52" t="str">
        <f>IF(ISBLANK(VLOOKUP(TRIM(B1084),ALL!$B$1:$U$1591,6,FALSE)),"",IF(ISERROR(VLOOKUP(TRIM(B1084),ALL!$B$1:$U$1591,6,FALSE))," ", VLOOKUP(TRIM(B1084),ALL!$B$1:$U$1591,6,FALSE)))</f>
        <v/>
      </c>
      <c r="J1084" s="52" t="str">
        <f>IF(ISBLANK(VLOOKUP(TRIM(B1084),ALL!$B$1:$U$1591,7,FALSE)),"",IF(ISERROR(VLOOKUP(TRIM(B1084),ALL!$B$1:$U$1591,7,FALSE))," ",VLOOKUP(TRIM(B1084),ALL!$B$1:$U$1591,7,FALSE)))</f>
        <v/>
      </c>
      <c r="K1084" s="52" t="str">
        <f>IF(ISBLANK(VLOOKUP(TRIM(B1084),ALL!$B$1:$U$1591,8,FALSE)),"",IF(ISERROR(VLOOKUP(TRIM(B1084),ALL!$B$1:$U$1591,8,FALSE))," ",VLOOKUP(TRIM(B1084),ALL!$B$1:$U$1591,8,FALSE)))</f>
        <v/>
      </c>
      <c r="L1084" s="52" t="str">
        <f>IF(ISBLANK(VLOOKUP(TRIM(B1084),ALL!$B$1:$U$1591,9,FALSE)),"",IF(ISERROR(VLOOKUP(TRIM(B1084),ALL!$B$1:$U$1591,9,FALSE))," ",VLOOKUP(TRIM(B1084),ALL!$B$1:$U$1591,9,FALSE)))</f>
        <v/>
      </c>
      <c r="M1084" s="52" t="str">
        <f>IF(ISBLANK(VLOOKUP(TRIM(B1084),ALL!$B$1:$U$1591,10,FALSE)),"",IF(ISERROR(VLOOKUP(TRIM(B1084),ALL!$B$1:$U$1591,10,FALSE))," ",VLOOKUP(TRIM(B1084),ALL!$B$1:$U$1591,10,FALSE)))</f>
        <v/>
      </c>
      <c r="N1084"/>
      <c r="O1084"/>
      <c r="P1084"/>
      <c r="Q1084"/>
      <c r="R1084"/>
      <c r="S1084"/>
      <c r="AA1084"/>
      <c r="AB1084"/>
    </row>
    <row r="1085" spans="1:28">
      <c r="A1085" s="52" t="str">
        <f>IF(ISERROR(VLOOKUP(TRIM(B1085),ALL!$B$1:$T$1591,3,FALSE)),"(unc)",VLOOKUP(TRIM(B1085),ALL!$B$1:$T$1591,3,FALSE))</f>
        <v>LCB ^</v>
      </c>
      <c r="B1085" s="215" t="s">
        <v>6773</v>
      </c>
      <c r="C1085" s="11" t="s">
        <v>3445</v>
      </c>
      <c r="D1085" s="85">
        <f>VLOOKUP(TRIM(B1085),BirthdateDraft!$B$1:$O$5859,2,FALSE)</f>
        <v>35201</v>
      </c>
      <c r="E1085" s="86" t="str">
        <f>VLOOKUP(TRIM(B1085),BirthdateDraft!$B$1:$O$9859,3,FALSE)</f>
        <v>18/FA</v>
      </c>
      <c r="F1085" s="52" t="str">
        <f>IF(ISERROR(VLOOKUP(TRIM(B1085),ALL!$B$1:$T$1591,2,FALSE)),"",IF(ISERROR(VLOOKUP(TRIM(B1085),ALL!$B$1:$T$1591,2,FALSE))," ",VLOOKUP(TRIM(B1085),ALL!$B$1:$T$1591,2,FALSE)))</f>
        <v>KCA</v>
      </c>
      <c r="G1085" s="52" t="str">
        <f>IF(ISBLANK(VLOOKUP(TRIM(B1085),ALL!$B$1:$U$1591,4,FALSE)),"",IF(ISERROR(VLOOKUP(TRIM(B1085),ALL!$B$1:$U$1591,4,FALSE))," ",VLOOKUP(TRIM(B1085),ALL!$B$1:$U$1591,4,FALSE)))</f>
        <v>4</v>
      </c>
      <c r="H1085" s="52"/>
      <c r="I1085" s="52"/>
      <c r="J1085" s="52"/>
      <c r="K1085" s="52"/>
      <c r="L1085" s="52" t="str">
        <f>IF(ISBLANK(VLOOKUP(TRIM(B1085),ALL!$B$1:$U$1591,9,FALSE)),"",IF(ISERROR(VLOOKUP(TRIM(B1085),ALL!$B$1:$U$1591,9,FALSE))," ",VLOOKUP(TRIM(B1085),ALL!$B$1:$U$1591,9,FALSE)))</f>
        <v/>
      </c>
      <c r="M1085" s="52" t="str">
        <f>IF(ISBLANK(VLOOKUP(TRIM(B1085),ALL!$B$1:$U$1591,10,FALSE)),"",IF(ISERROR(VLOOKUP(TRIM(B1085),ALL!$B$1:$U$1591,10,FALSE))," ",VLOOKUP(TRIM(B1085),ALL!$B$1:$U$1591,10,FALSE)))</f>
        <v/>
      </c>
      <c r="N1085"/>
      <c r="O1085"/>
      <c r="P1085"/>
      <c r="Q1085"/>
      <c r="R1085"/>
      <c r="S1085"/>
      <c r="AA1085"/>
      <c r="AB1085"/>
    </row>
    <row r="1086" spans="1:28">
      <c r="A1086" s="52" t="str">
        <f>IF(ISERROR(VLOOKUP(TRIM(B1086),ALL!$B$1:$T$1591,3,FALSE)),"(unc)",VLOOKUP(TRIM(B1086),ALL!$B$1:$T$1591,3,FALSE))</f>
        <v>DB ^</v>
      </c>
      <c r="B1086" s="215" t="s">
        <v>3829</v>
      </c>
      <c r="C1086" s="11" t="s">
        <v>3445</v>
      </c>
      <c r="D1086" s="85">
        <f>VLOOKUP(TRIM(B1086),BirthdateDraft!$B$1:$O$5859,2,FALSE)</f>
        <v>32359</v>
      </c>
      <c r="E1086" s="86" t="str">
        <f>VLOOKUP(TRIM(B1086),BirthdateDraft!$B$1:$O$9859,3,FALSE)</f>
        <v>10/FA</v>
      </c>
      <c r="F1086" s="52" t="str">
        <f>IF(ISERROR(VLOOKUP(TRIM(B1086),ALL!$B$1:$T$1591,2,FALSE)),"",IF(ISERROR(VLOOKUP(TRIM(B1086),ALL!$B$1:$T$1591,2,FALSE))," ",VLOOKUP(TRIM(B1086),ALL!$B$1:$T$1591,2,FALSE)))</f>
        <v>TBN</v>
      </c>
      <c r="G1086" s="52" t="str">
        <f>IF(ISBLANK(VLOOKUP(TRIM(B1086),ALL!$B$1:$U$1591,4,FALSE)),"",IF(ISERROR(VLOOKUP(TRIM(B1086),ALL!$B$1:$U$1591,4,FALSE))," ",VLOOKUP(TRIM(B1086),ALL!$B$1:$U$1591,4,FALSE)))</f>
        <v>0-0</v>
      </c>
      <c r="H1086" s="52" t="str">
        <f>IF(ISBLANK(VLOOKUP(TRIM(B1086),ALL!$B$1:$U$1591,5,FALSE)),"",IF(ISERROR(VLOOKUP(TRIM(B1086),ALL!$B$1:$U$1591,5,FALSE))," ",VLOOKUP(TRIM(B1086),ALL!$B$1:$U$1591,5,FALSE)))</f>
        <v/>
      </c>
      <c r="I1086" s="52" t="str">
        <f>IF(ISBLANK(VLOOKUP(TRIM(B1086),ALL!$B$1:$U$1591,6,FALSE)),"",IF(ISERROR(VLOOKUP(TRIM(B1086),ALL!$B$1:$U$1591,6,FALSE))," ", VLOOKUP(TRIM(B1086),ALL!$B$1:$U$1591,6,FALSE)))</f>
        <v/>
      </c>
      <c r="J1086" s="52" t="str">
        <f>IF(ISBLANK(VLOOKUP(TRIM(B1086),ALL!$B$1:$U$1591,7,FALSE)),"",IF(ISERROR(VLOOKUP(TRIM(B1086),ALL!$B$1:$U$1591,7,FALSE))," ",VLOOKUP(TRIM(B1086),ALL!$B$1:$U$1591,7,FALSE)))</f>
        <v/>
      </c>
      <c r="K1086" s="52" t="str">
        <f>IF(ISBLANK(VLOOKUP(TRIM(B1086),ALL!$B$1:$U$1591,8,FALSE)),"",IF(ISERROR(VLOOKUP(TRIM(B1086),ALL!$B$1:$U$1591,8,FALSE))," ",VLOOKUP(TRIM(B1086),ALL!$B$1:$U$1591,8,FALSE)))</f>
        <v/>
      </c>
      <c r="L1086" s="52" t="str">
        <f>IF(ISBLANK(VLOOKUP(TRIM(B1086),ALL!$B$1:$U$1591,9,FALSE)),"",IF(ISERROR(VLOOKUP(TRIM(B1086),ALL!$B$1:$U$1591,9,FALSE))," ",VLOOKUP(TRIM(B1086),ALL!$B$1:$U$1591,9,FALSE)))</f>
        <v/>
      </c>
      <c r="M1086" s="52" t="str">
        <f>IF(ISBLANK(VLOOKUP(TRIM(B1086),ALL!$B$1:$U$1591,10,FALSE)),"",IF(ISERROR(VLOOKUP(TRIM(B1086),ALL!$B$1:$U$1591,10,FALSE))," ",VLOOKUP(TRIM(B1086),ALL!$B$1:$U$1591,10,FALSE)))</f>
        <v/>
      </c>
      <c r="N1086"/>
      <c r="O1086"/>
      <c r="P1086"/>
      <c r="Q1086"/>
      <c r="R1086"/>
      <c r="S1086"/>
      <c r="AA1086"/>
      <c r="AB1086"/>
    </row>
    <row r="1087" spans="1:28">
      <c r="A1087" s="52" t="str">
        <f>IF(ISERROR(VLOOKUP(TRIM(B1087),ALL!$B$1:$T$1591,3,FALSE)),"(unc)",VLOOKUP(TRIM(B1087),ALL!$B$1:$T$1591,3,FALSE))</f>
        <v>(unc)</v>
      </c>
      <c r="B1087" s="215" t="s">
        <v>368</v>
      </c>
      <c r="C1087" s="11" t="s">
        <v>3445</v>
      </c>
      <c r="D1087" s="85">
        <f>VLOOKUP(TRIM(B1087),BirthdateDraft!$B$1:$O$5859,2,FALSE)</f>
        <v>32807</v>
      </c>
      <c r="E1087" s="86" t="str">
        <f>VLOOKUP(TRIM(B1087),BirthdateDraft!$B$1:$O$9859,3,FALSE)</f>
        <v>12/1 (17)</v>
      </c>
      <c r="F1087" s="52" t="str">
        <f>IF(ISERROR(VLOOKUP(TRIM(B1087),ALL!$B$1:$T$1591,2,FALSE)),"",IF(ISERROR(VLOOKUP(TRIM(B1087),ALL!$B$1:$T$1591,2,FALSE))," ",VLOOKUP(TRIM(B1087),ALL!$B$1:$T$1591,2,FALSE)))</f>
        <v/>
      </c>
      <c r="G1087" s="52" t="str">
        <f>IF(ISBLANK(VLOOKUP(TRIM(B1087),ALL!$B$1:$U$1591,4,FALSE)),"",IF(ISERROR(VLOOKUP(TRIM(B1087),ALL!$B$1:$U$1591,4,FALSE))," ",VLOOKUP(TRIM(B1087),ALL!$B$1:$U$1591,4,FALSE)))</f>
        <v xml:space="preserve"> </v>
      </c>
      <c r="H1087" s="52" t="str">
        <f>IF(ISBLANK(VLOOKUP(TRIM(B1087),ALL!$B$1:$U$1591,5,FALSE)),"",IF(ISERROR(VLOOKUP(TRIM(B1087),ALL!$B$1:$U$1591,5,FALSE))," ",VLOOKUP(TRIM(B1087),ALL!$B$1:$U$1591,5,FALSE)))</f>
        <v xml:space="preserve"> </v>
      </c>
      <c r="I1087" s="52" t="str">
        <f>IF(ISBLANK(VLOOKUP(TRIM(B1087),ALL!$B$1:$U$1591,6,FALSE)),"",IF(ISERROR(VLOOKUP(TRIM(B1087),ALL!$B$1:$U$1591,6,FALSE))," ", VLOOKUP(TRIM(B1087),ALL!$B$1:$U$1591,6,FALSE)))</f>
        <v xml:space="preserve"> </v>
      </c>
      <c r="J1087" s="52" t="str">
        <f>IF(ISBLANK(VLOOKUP(TRIM(B1087),ALL!$B$1:$U$1591,7,FALSE)),"",IF(ISERROR(VLOOKUP(TRIM(B1087),ALL!$B$1:$U$1591,7,FALSE))," ",VLOOKUP(TRIM(B1087),ALL!$B$1:$U$1591,7,FALSE)))</f>
        <v xml:space="preserve"> </v>
      </c>
      <c r="K1087" s="52" t="str">
        <f>IF(ISBLANK(VLOOKUP(TRIM(B1087),ALL!$B$1:$U$1591,8,FALSE)),"",IF(ISERROR(VLOOKUP(TRIM(B1087),ALL!$B$1:$U$1591,8,FALSE))," ",VLOOKUP(TRIM(B1087),ALL!$B$1:$U$1591,8,FALSE)))</f>
        <v xml:space="preserve"> </v>
      </c>
      <c r="L1087" s="52" t="str">
        <f>IF(ISBLANK(VLOOKUP(TRIM(B1087),ALL!$B$1:$U$1591,9,FALSE)),"",IF(ISERROR(VLOOKUP(TRIM(B1087),ALL!$B$1:$U$1591,9,FALSE))," ",VLOOKUP(TRIM(B1087),ALL!$B$1:$U$1591,9,FALSE)))</f>
        <v xml:space="preserve"> </v>
      </c>
      <c r="M1087" s="52" t="str">
        <f>IF(ISBLANK(VLOOKUP(TRIM(B1087),ALL!$B$1:$U$1591,10,FALSE)),"",IF(ISERROR(VLOOKUP(TRIM(B1087),ALL!$B$1:$U$1591,10,FALSE))," ",VLOOKUP(TRIM(B1087),ALL!$B$1:$U$1591,10,FALSE)))</f>
        <v xml:space="preserve"> </v>
      </c>
      <c r="N1087"/>
      <c r="O1087"/>
      <c r="P1087"/>
      <c r="Q1087"/>
      <c r="R1087"/>
      <c r="S1087"/>
      <c r="AA1087"/>
      <c r="AB1087"/>
    </row>
    <row r="1088" spans="1:28">
      <c r="A1088" s="52" t="str">
        <f>IF(ISERROR(VLOOKUP(TRIM(B1088),ALL!$B$1:$T$1591,3,FALSE)),"(unc)",VLOOKUP(TRIM(B1088),ALL!$B$1:$T$1591,3,FALSE))</f>
        <v>DB ^</v>
      </c>
      <c r="B1088" s="215" t="s">
        <v>6302</v>
      </c>
      <c r="C1088" s="11" t="s">
        <v>3445</v>
      </c>
      <c r="D1088" s="85">
        <f>VLOOKUP(TRIM(B1088),BirthdateDraft!$B$1:$O$5859,2,FALSE)</f>
        <v>33993</v>
      </c>
      <c r="E1088" s="86" t="str">
        <f>VLOOKUP(TRIM(B1088),BirthdateDraft!$B$1:$O$9859,3,FALSE)</f>
        <v>16/FA</v>
      </c>
      <c r="F1088" s="52" t="str">
        <f>IF(ISERROR(VLOOKUP(TRIM(B1088),ALL!$B$1:$T$1591,2,FALSE)),"",IF(ISERROR(VLOOKUP(TRIM(B1088),ALL!$B$1:$T$1591,2,FALSE))," ",VLOOKUP(TRIM(B1088),ALL!$B$1:$T$1591,2,FALSE)))</f>
        <v>NYN</v>
      </c>
      <c r="G1088" s="52" t="str">
        <f>IF(ISBLANK(VLOOKUP(TRIM(B1088),ALL!$B$1:$U$1591,4,FALSE)),"",IF(ISERROR(VLOOKUP(TRIM(B1088),ALL!$B$1:$U$1591,4,FALSE))," ",VLOOKUP(TRIM(B1088),ALL!$B$1:$U$1591,4,FALSE)))</f>
        <v>0-0</v>
      </c>
      <c r="H1088" s="52"/>
      <c r="I1088" s="52"/>
      <c r="J1088" s="52"/>
      <c r="K1088" s="52"/>
      <c r="L1088" s="52"/>
      <c r="M1088" s="52"/>
      <c r="N1088"/>
      <c r="O1088"/>
      <c r="P1088"/>
      <c r="Q1088"/>
      <c r="R1088"/>
      <c r="S1088"/>
      <c r="AA1088"/>
      <c r="AB1088"/>
    </row>
    <row r="1090" spans="1:256">
      <c r="A1090" s="52"/>
      <c r="B1090" s="215"/>
      <c r="C1090" s="11"/>
      <c r="D1090" s="85"/>
      <c r="E1090" s="86"/>
      <c r="F1090" s="52"/>
      <c r="G1090" s="52"/>
      <c r="H1090" s="52"/>
      <c r="I1090" s="52"/>
      <c r="J1090" s="52"/>
      <c r="K1090" s="52"/>
      <c r="L1090" s="52"/>
      <c r="M1090" s="52"/>
      <c r="N1090"/>
      <c r="O1090"/>
      <c r="P1090"/>
      <c r="Q1090"/>
      <c r="R1090"/>
      <c r="S1090"/>
      <c r="AA1090"/>
      <c r="AB1090"/>
    </row>
    <row r="1091" spans="1:256">
      <c r="A1091" s="52" t="str">
        <f>IF(ISERROR(VLOOKUP(TRIM(B1091),ALL!$B$1:$T$1591,3,FALSE)),"(unc)",VLOOKUP(TRIM(B1091),ALL!$B$1:$T$1591,3,FALSE))</f>
        <v>PK</v>
      </c>
      <c r="B1091" s="215" t="s">
        <v>3925</v>
      </c>
      <c r="C1091" s="11" t="s">
        <v>3445</v>
      </c>
      <c r="D1091" s="85">
        <f>VLOOKUP(TRIM(B1091),BirthdateDraft!$B$1:$O$5859,2,FALSE)</f>
        <v>32858</v>
      </c>
      <c r="E1091" s="86" t="str">
        <f>VLOOKUP(TRIM(B1091),BirthdateDraft!$B$1:$O$9859,3,FALSE)</f>
        <v>12/5</v>
      </c>
      <c r="F1091" s="52" t="str">
        <f>IF(ISERROR(VLOOKUP(TRIM(B1091),ALL!$B$1:$T$1591,2,FALSE)),"",IF(ISERROR(VLOOKUP(TRIM(B1091),ALL!$B$1:$T$1591,2,FALSE))," ",VLOOKUP(TRIM(B1091),ALL!$B$1:$T$1591,2,FALSE)))</f>
        <v>CNA</v>
      </c>
      <c r="G1091" s="52" t="str">
        <f>IF(ISBLANK(VLOOKUP(TRIM(B1091),ALL!$B$1:$U$1591,4,FALSE)),"",IF(ISERROR(VLOOKUP(TRIM(B1091),ALL!$B$1:$U$1591,4,FALSE))," ",VLOOKUP(TRIM(B1091),ALL!$B$1:$U$1591,4,FALSE)))</f>
        <v/>
      </c>
      <c r="H1091" s="52" t="str">
        <f>IF(ISBLANK(VLOOKUP(TRIM(B1091),ALL!$B$1:$U$1591,5,FALSE)),"",IF(ISERROR(VLOOKUP(TRIM(B1091),ALL!$B$1:$U$1591,5,FALSE))," ",VLOOKUP(TRIM(B1091),ALL!$B$1:$U$1591,5,FALSE)))</f>
        <v/>
      </c>
      <c r="I1091" s="52" t="str">
        <f>IF(ISBLANK(VLOOKUP(TRIM(B1091),ALL!$B$1:$U$1591,6,FALSE)),"",IF(ISERROR(VLOOKUP(TRIM(B1091),ALL!$B$1:$U$1591,6,FALSE))," ", VLOOKUP(TRIM(B1091),ALL!$B$1:$U$1591,6,FALSE)))</f>
        <v/>
      </c>
      <c r="J1091" s="52" t="str">
        <f>IF(ISBLANK(VLOOKUP(TRIM(B1091),ALL!$B$1:$U$1591,7,FALSE)),"",IF(ISERROR(VLOOKUP(TRIM(B1091),ALL!$B$1:$U$1591,7,FALSE))," ",VLOOKUP(TRIM(B1091),ALL!$B$1:$U$1591,7,FALSE)))</f>
        <v/>
      </c>
      <c r="K1091" s="52" t="str">
        <f>IF(ISBLANK(VLOOKUP(TRIM(B1091),ALL!$B$1:$U$1591,8,FALSE)),"",IF(ISERROR(VLOOKUP(TRIM(B1091),ALL!$B$1:$U$1591,8,FALSE))," ",VLOOKUP(TRIM(B1091),ALL!$B$1:$U$1591,8,FALSE)))</f>
        <v/>
      </c>
      <c r="L1091" s="52" t="str">
        <f>IF(ISBLANK(VLOOKUP(TRIM(B1091),ALL!$B$1:$U$1591,9,FALSE)),"",IF(ISERROR(VLOOKUP(TRIM(B1091),ALL!$B$1:$U$1591,9,FALSE))," ",VLOOKUP(TRIM(B1091),ALL!$B$1:$U$1591,9,FALSE)))</f>
        <v/>
      </c>
      <c r="M1091" s="52" t="str">
        <f>IF(ISBLANK(VLOOKUP(TRIM(B1091),ALL!$B$1:$U$1591,10,FALSE)),"",IF(ISERROR(VLOOKUP(TRIM(B1091),ALL!$B$1:$U$1591,10,FALSE))," ",VLOOKUP(TRIM(B1091),ALL!$B$1:$U$1591,10,FALSE)))</f>
        <v/>
      </c>
      <c r="N1091"/>
      <c r="O1091"/>
      <c r="P1091"/>
      <c r="Q1091"/>
      <c r="R1091"/>
      <c r="S1091"/>
      <c r="AA1091"/>
      <c r="AB1091"/>
    </row>
    <row r="1092" spans="1:256">
      <c r="A1092" s="52" t="str">
        <f>IF(ISERROR(VLOOKUP(TRIM(B1092),ALL!$B$1:$T$1591,3,FALSE)),"(unc)",VLOOKUP(TRIM(B1092),ALL!$B$1:$T$1591,3,FALSE))</f>
        <v>Punt</v>
      </c>
      <c r="B1092" s="215" t="s">
        <v>206</v>
      </c>
      <c r="C1092" s="11" t="s">
        <v>3445</v>
      </c>
      <c r="D1092" s="85">
        <f>VLOOKUP(TRIM(B1092),BirthdateDraft!$B$1:$O$5859,2,FALSE)</f>
        <v>32912</v>
      </c>
      <c r="E1092" s="86" t="str">
        <f>VLOOKUP(TRIM(B1092),BirthdateDraft!$B$1:$O$9859,3,FALSE)</f>
        <v>12/FA</v>
      </c>
      <c r="F1092" s="52" t="str">
        <f>IF(ISERROR(VLOOKUP(TRIM(B1092),ALL!$B$1:$T$1591,2,FALSE)),"",IF(ISERROR(VLOOKUP(TRIM(B1092),ALL!$B$1:$T$1591,2,FALSE))," ",VLOOKUP(TRIM(B1092),ALL!$B$1:$T$1591,2,FALSE)))</f>
        <v>LAN</v>
      </c>
      <c r="G1092" s="52" t="str">
        <f>IF(ISBLANK(VLOOKUP(TRIM(B1092),ALL!$B$1:$U$1591,4,FALSE)),"",IF(ISERROR(VLOOKUP(TRIM(B1092),ALL!$B$1:$U$1591,4,FALSE))," ",VLOOKUP(TRIM(B1092),ALL!$B$1:$U$1591,4,FALSE)))</f>
        <v/>
      </c>
      <c r="H1092" s="52" t="str">
        <f>IF(ISBLANK(VLOOKUP(TRIM(B1092),ALL!$B$1:$U$1591,5,FALSE)),"",IF(ISERROR(VLOOKUP(TRIM(B1092),ALL!$B$1:$U$1591,5,FALSE))," ",VLOOKUP(TRIM(B1092),ALL!$B$1:$U$1591,5,FALSE)))</f>
        <v/>
      </c>
      <c r="I1092" s="52" t="str">
        <f>IF(ISBLANK(VLOOKUP(TRIM(B1092),ALL!$B$1:$U$1591,6,FALSE)),"",IF(ISERROR(VLOOKUP(TRIM(B1092),ALL!$B$1:$U$1591,6,FALSE))," ", VLOOKUP(TRIM(B1092),ALL!$B$1:$U$1591,6,FALSE)))</f>
        <v/>
      </c>
      <c r="J1092" s="52" t="str">
        <f>IF(ISBLANK(VLOOKUP(TRIM(B1092),ALL!$B$1:$U$1591,7,FALSE)),"",IF(ISERROR(VLOOKUP(TRIM(B1092),ALL!$B$1:$U$1591,7,FALSE))," ",VLOOKUP(TRIM(B1092),ALL!$B$1:$U$1591,7,FALSE)))</f>
        <v/>
      </c>
      <c r="K1092" s="52" t="str">
        <f>IF(ISBLANK(VLOOKUP(TRIM(B1092),ALL!$B$1:$U$1591,8,FALSE)),"",IF(ISERROR(VLOOKUP(TRIM(B1092),ALL!$B$1:$U$1591,8,FALSE))," ",VLOOKUP(TRIM(B1092),ALL!$B$1:$U$1591,8,FALSE)))</f>
        <v/>
      </c>
      <c r="L1092" s="52" t="str">
        <f>IF(ISBLANK(VLOOKUP(TRIM(B1092),ALL!$B$1:$U$1591,9,FALSE)),"",IF(ISERROR(VLOOKUP(TRIM(B1092),ALL!$B$1:$U$1591,9,FALSE))," ",VLOOKUP(TRIM(B1092),ALL!$B$1:$U$1591,9,FALSE)))</f>
        <v/>
      </c>
      <c r="M1092" s="52" t="str">
        <f>IF(ISBLANK(VLOOKUP(TRIM(B1092),ALL!$B$1:$U$1591,10,FALSE)),"",IF(ISERROR(VLOOKUP(TRIM(B1092),ALL!$B$1:$U$1591,10,FALSE))," ",VLOOKUP(TRIM(B1092),ALL!$B$1:$U$1591,10,FALSE)))</f>
        <v/>
      </c>
      <c r="N1092"/>
      <c r="O1092"/>
      <c r="P1092"/>
      <c r="Q1092"/>
      <c r="R1092"/>
      <c r="S1092"/>
      <c r="AA1092"/>
      <c r="AB1092"/>
    </row>
    <row r="1093" spans="1:256">
      <c r="A1093"/>
      <c r="F1093" s="5"/>
      <c r="G1093" s="44"/>
      <c r="H1093" s="44"/>
      <c r="I1093" s="44"/>
      <c r="J1093" s="44"/>
      <c r="K1093" s="44"/>
      <c r="L1093" s="44"/>
      <c r="M1093" s="44"/>
      <c r="N1093" s="52"/>
      <c r="P1093"/>
      <c r="S1093"/>
      <c r="T1093" s="2"/>
      <c r="U1093" s="2"/>
      <c r="W1093" s="2"/>
      <c r="X1093" s="2"/>
      <c r="AA1093"/>
      <c r="AB1093"/>
      <c r="AF1093" s="3"/>
      <c r="AG1093" s="3"/>
    </row>
    <row r="1094" spans="1:256" ht="18">
      <c r="A1094" s="454" t="s">
        <v>8493</v>
      </c>
      <c r="B1094" s="454"/>
      <c r="C1094" s="454"/>
      <c r="D1094" s="454"/>
      <c r="E1094" s="454"/>
      <c r="F1094" s="454"/>
      <c r="G1094" s="454"/>
      <c r="H1094" s="454"/>
      <c r="I1094" s="454"/>
      <c r="J1094" s="454"/>
      <c r="K1094" s="454"/>
      <c r="L1094" s="454"/>
      <c r="M1094" s="456"/>
      <c r="P1094" s="4"/>
      <c r="S1094"/>
      <c r="T1094" s="2"/>
      <c r="U1094" s="2"/>
      <c r="W1094" s="2"/>
      <c r="X1094" s="2"/>
      <c r="AA1094" s="2"/>
      <c r="AB1094"/>
      <c r="AF1094" s="3"/>
      <c r="AG1094" s="3"/>
    </row>
    <row r="1095" spans="1:256" ht="15.75">
      <c r="A1095" s="454" t="s">
        <v>8494</v>
      </c>
      <c r="B1095" s="454"/>
      <c r="C1095" s="454"/>
      <c r="D1095" s="454"/>
      <c r="E1095" s="454"/>
      <c r="F1095" s="454"/>
      <c r="G1095" s="454"/>
      <c r="H1095" s="454"/>
      <c r="I1095" s="454"/>
      <c r="J1095" s="454"/>
      <c r="K1095" s="454"/>
      <c r="L1095" s="454"/>
      <c r="M1095" s="455"/>
      <c r="P1095"/>
      <c r="S1095"/>
      <c r="T1095" s="2"/>
      <c r="U1095" s="2"/>
      <c r="W1095" s="2"/>
      <c r="X1095" s="2"/>
      <c r="AA1095" s="2"/>
      <c r="AB1095"/>
      <c r="AF1095" s="3"/>
      <c r="AG1095" s="3"/>
    </row>
    <row r="1096" spans="1:256">
      <c r="P1096"/>
      <c r="S1096"/>
      <c r="T1096" s="2"/>
      <c r="U1096" s="2"/>
      <c r="W1096" s="2"/>
      <c r="X1096" s="2"/>
      <c r="AA1096" s="2"/>
      <c r="AB1096"/>
      <c r="AF1096" s="3"/>
      <c r="AG1096" s="3"/>
    </row>
    <row r="1097" spans="1:256" ht="27" customHeight="1">
      <c r="A1097" s="46" t="s">
        <v>7857</v>
      </c>
      <c r="H1097" s="38">
        <f>COUNTA(B1098:B1164)</f>
        <v>54</v>
      </c>
      <c r="I1097" s="38"/>
      <c r="P1097"/>
      <c r="S1097"/>
      <c r="T1097" s="2"/>
      <c r="U1097" s="2"/>
      <c r="W1097" s="2"/>
      <c r="X1097" s="2"/>
      <c r="AA1097" s="2"/>
      <c r="AB1097"/>
      <c r="AF1097" s="3"/>
      <c r="AG1097" s="3"/>
    </row>
    <row r="1098" spans="1:256" s="11" customFormat="1" ht="13.35" customHeight="1">
      <c r="A1098" s="45"/>
      <c r="B1098" s="57"/>
      <c r="C1098"/>
      <c r="D1098"/>
      <c r="E1098"/>
      <c r="F1098"/>
      <c r="G1098" s="45"/>
      <c r="H1098" s="45"/>
      <c r="I1098" s="45"/>
      <c r="J1098" s="45"/>
      <c r="K1098" s="45"/>
      <c r="L1098" s="45"/>
      <c r="M1098" s="45"/>
      <c r="N1098" s="6"/>
      <c r="O1098" s="6"/>
      <c r="P1098" s="2"/>
      <c r="Q1098" s="2"/>
      <c r="R1098" s="2"/>
      <c r="S1098" s="3"/>
      <c r="T1098" s="7"/>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c r="HO1098"/>
      <c r="HP1098"/>
      <c r="HQ1098"/>
      <c r="HR1098"/>
      <c r="HS1098"/>
      <c r="HT1098"/>
      <c r="HU1098"/>
      <c r="HV1098"/>
      <c r="HW1098"/>
      <c r="HX1098"/>
      <c r="HY1098"/>
      <c r="HZ1098"/>
      <c r="IA1098"/>
      <c r="IB1098"/>
      <c r="IC1098"/>
      <c r="ID1098"/>
      <c r="IE1098"/>
      <c r="IF1098"/>
      <c r="IG1098"/>
      <c r="IH1098"/>
      <c r="II1098"/>
      <c r="IJ1098"/>
      <c r="IK1098"/>
      <c r="IL1098"/>
      <c r="IM1098"/>
      <c r="IN1098"/>
      <c r="IO1098"/>
      <c r="IP1098"/>
      <c r="IQ1098"/>
      <c r="IR1098"/>
      <c r="IS1098"/>
      <c r="IT1098"/>
      <c r="IU1098"/>
      <c r="IV1098"/>
    </row>
    <row r="1099" spans="1:256">
      <c r="A1099" s="52" t="str">
        <f>IF(ISERROR(VLOOKUP(TRIM(B1099),ALL!$B$1:$T$1591,3,FALSE)),"(unc)",VLOOKUP(TRIM(B1099),ALL!$B$1:$T$1591,3,FALSE))</f>
        <v>QB</v>
      </c>
      <c r="B1099" s="215" t="s">
        <v>229</v>
      </c>
      <c r="C1099" s="11" t="s">
        <v>7892</v>
      </c>
      <c r="D1099" s="85">
        <f>VLOOKUP(TRIM(B1099),BirthdateDraft!$B$1:$O$5859,2,FALSE)</f>
        <v>32374</v>
      </c>
      <c r="E1099" s="86" t="str">
        <f>VLOOKUP(TRIM(B1099),BirthdateDraft!$B$1:$O$9859,3,FALSE)</f>
        <v>12/4</v>
      </c>
      <c r="F1099" s="52" t="str">
        <f>IF(ISERROR(VLOOKUP(TRIM(B1099),ALL!$B$1:$T$1591,2,FALSE)),"",IF(ISERROR(VLOOKUP(TRIM(B1099),ALL!$B$1:$T$1591,2,FALSE))," ",VLOOKUP(TRIM(B1099),ALL!$B$1:$T$1591,2,FALSE)))</f>
        <v>MIN</v>
      </c>
      <c r="G1099" s="52" t="str">
        <f>IF(ISBLANK(VLOOKUP(TRIM(B1099),ALL!$B$1:$U$1591,4,FALSE)),"",IF(ISERROR(VLOOKUP(TRIM(B1099),ALL!$B$1:$U$1591,4,FALSE))," ",VLOOKUP(TRIM(B1099),ALL!$B$1:$U$1591,4,FALSE)))</f>
        <v/>
      </c>
      <c r="H1099" s="52" t="str">
        <f>IF(ISBLANK(VLOOKUP(TRIM(B1099),ALL!$B$1:$U$1591,5,FALSE)),"",IF(ISERROR(VLOOKUP(TRIM(B1099),ALL!$B$1:$U$1591,5,FALSE))," ",VLOOKUP(TRIM(B1099),ALL!$B$1:$U$1591,5,FALSE)))</f>
        <v/>
      </c>
      <c r="I1099" s="52" t="str">
        <f>IF(ISBLANK(VLOOKUP(TRIM(B1099),ALL!$B$1:$U$1591,6,FALSE)),"",IF(ISERROR(VLOOKUP(TRIM(B1099),ALL!$B$1:$U$1591,6,FALSE))," ", VLOOKUP(TRIM(B1099),ALL!$B$1:$U$1591,6,FALSE)))</f>
        <v/>
      </c>
      <c r="J1099" s="52" t="str">
        <f>IF(ISBLANK(VLOOKUP(TRIM(B1099),ALL!$B$1:$U$1591,7,FALSE)),"",IF(ISERROR(VLOOKUP(TRIM(B1099),ALL!$B$1:$U$1591,7,FALSE))," ",VLOOKUP(TRIM(B1099),ALL!$B$1:$U$1591,7,FALSE)))</f>
        <v/>
      </c>
      <c r="K1099" s="52" t="str">
        <f>IF(ISBLANK(VLOOKUP(TRIM(B1099),ALL!$B$1:$U$1591,8,FALSE)),"",IF(ISERROR(VLOOKUP(TRIM(B1099),ALL!$B$1:$U$1591,8,FALSE))," ",VLOOKUP(TRIM(B1099),ALL!$B$1:$U$1591,8,FALSE)))</f>
        <v/>
      </c>
      <c r="L1099" s="52" t="str">
        <f>IF(ISBLANK(VLOOKUP(TRIM(B1099),ALL!$B$1:$U$1591,9,FALSE)),"",IF(ISERROR(VLOOKUP(TRIM(B1099),ALL!$B$1:$U$1591,9,FALSE))," ",VLOOKUP(TRIM(B1099),ALL!$B$1:$U$1591,9,FALSE)))</f>
        <v/>
      </c>
      <c r="M1099" s="52" t="str">
        <f>IF(ISBLANK(VLOOKUP(TRIM(B1099),ALL!$B$1:$U$1591,10,FALSE)),"",IF(ISERROR(VLOOKUP(TRIM(B1099),ALL!$B$1:$U$1591,10,FALSE))," ",VLOOKUP(TRIM(B1099),ALL!$B$1:$U$1591,10,FALSE)))</f>
        <v/>
      </c>
      <c r="N1099"/>
      <c r="O1099"/>
      <c r="P1099"/>
      <c r="Q1099"/>
      <c r="R1099"/>
      <c r="S1099"/>
      <c r="AA1099"/>
      <c r="AB1099"/>
    </row>
    <row r="1100" spans="1:256">
      <c r="A1100" s="52" t="str">
        <f>IF(ISERROR(VLOOKUP(TRIM(B1100),ALL!$B$1:$T$1591,3,FALSE)),"(unc)",VLOOKUP(TRIM(B1100),ALL!$B$1:$T$1591,3,FALSE))</f>
        <v>QB</v>
      </c>
      <c r="B1100" s="215" t="s">
        <v>2124</v>
      </c>
      <c r="C1100" s="11" t="s">
        <v>7892</v>
      </c>
      <c r="D1100" s="85">
        <f>VLOOKUP(TRIM(B1100),BirthdateDraft!$B$1:$O$5859,2,FALSE)</f>
        <v>30012</v>
      </c>
      <c r="E1100" s="86" t="str">
        <f>VLOOKUP(TRIM(B1100),BirthdateDraft!$B$1:$O$9859,3,FALSE)</f>
        <v>04/1 (11)</v>
      </c>
      <c r="F1100" s="52" t="str">
        <f>IF(ISERROR(VLOOKUP(TRIM(B1100),ALL!$B$1:$T$1591,2,FALSE)),"",IF(ISERROR(VLOOKUP(TRIM(B1100),ALL!$B$1:$T$1591,2,FALSE))," ",VLOOKUP(TRIM(B1100),ALL!$B$1:$T$1591,2,FALSE)))</f>
        <v>PIA</v>
      </c>
      <c r="G1100" s="52" t="str">
        <f>IF(ISBLANK(VLOOKUP(TRIM(B1100),ALL!$B$1:$U$1591,4,FALSE)),"",IF(ISERROR(VLOOKUP(TRIM(B1100),ALL!$B$1:$U$1591,4,FALSE))," ",VLOOKUP(TRIM(B1100),ALL!$B$1:$U$1591,4,FALSE)))</f>
        <v/>
      </c>
      <c r="H1100" s="52" t="str">
        <f>IF(ISBLANK(VLOOKUP(TRIM(B1100),ALL!$B$1:$U$1591,5,FALSE)),"",IF(ISERROR(VLOOKUP(TRIM(B1100),ALL!$B$1:$U$1591,5,FALSE))," ",VLOOKUP(TRIM(B1100),ALL!$B$1:$U$1591,5,FALSE)))</f>
        <v/>
      </c>
      <c r="I1100" s="52" t="str">
        <f>IF(ISBLANK(VLOOKUP(TRIM(B1100),ALL!$B$1:$U$1591,6,FALSE)),"",IF(ISERROR(VLOOKUP(TRIM(B1100),ALL!$B$1:$U$1591,6,FALSE))," ", VLOOKUP(TRIM(B1100),ALL!$B$1:$U$1591,6,FALSE)))</f>
        <v/>
      </c>
      <c r="J1100" s="52" t="str">
        <f>IF(ISBLANK(VLOOKUP(TRIM(B1100),ALL!$B$1:$U$1591,7,FALSE)),"",IF(ISERROR(VLOOKUP(TRIM(B1100),ALL!$B$1:$U$1591,7,FALSE))," ",VLOOKUP(TRIM(B1100),ALL!$B$1:$U$1591,7,FALSE)))</f>
        <v/>
      </c>
      <c r="K1100" s="52" t="str">
        <f>IF(ISBLANK(VLOOKUP(TRIM(B1100),ALL!$B$1:$U$1591,8,FALSE)),"",IF(ISERROR(VLOOKUP(TRIM(B1100),ALL!$B$1:$U$1591,8,FALSE))," ",VLOOKUP(TRIM(B1100),ALL!$B$1:$U$1591,8,FALSE)))</f>
        <v/>
      </c>
      <c r="L1100" s="52" t="str">
        <f>IF(ISBLANK(VLOOKUP(TRIM(B1100),ALL!$B$1:$U$1591,9,FALSE)),"",IF(ISERROR(VLOOKUP(TRIM(B1100),ALL!$B$1:$U$1591,9,FALSE))," ",VLOOKUP(TRIM(B1100),ALL!$B$1:$U$1591,9,FALSE)))</f>
        <v/>
      </c>
      <c r="M1100" s="52" t="str">
        <f>IF(ISBLANK(VLOOKUP(TRIM(B1100),ALL!$B$1:$U$1591,10,FALSE)),"",IF(ISERROR(VLOOKUP(TRIM(B1100),ALL!$B$1:$U$1591,10,FALSE))," ",VLOOKUP(TRIM(B1100),ALL!$B$1:$U$1591,10,FALSE)))</f>
        <v/>
      </c>
      <c r="N1100"/>
      <c r="O1100"/>
      <c r="P1100"/>
      <c r="Q1100"/>
      <c r="R1100"/>
      <c r="S1100"/>
      <c r="AA1100"/>
      <c r="AB1100"/>
    </row>
    <row r="1101" spans="1:256">
      <c r="A1101" s="52"/>
      <c r="B1101" s="215"/>
      <c r="C1101" s="11"/>
      <c r="D1101" s="85"/>
      <c r="E1101" s="86"/>
      <c r="F1101" s="52"/>
      <c r="G1101" s="52"/>
      <c r="H1101" s="52"/>
      <c r="I1101" s="52"/>
      <c r="J1101" s="52"/>
      <c r="K1101" s="52"/>
      <c r="L1101" s="52"/>
      <c r="M1101" s="52"/>
      <c r="N1101"/>
      <c r="O1101"/>
      <c r="P1101"/>
      <c r="Q1101"/>
      <c r="R1101"/>
      <c r="S1101"/>
      <c r="AA1101"/>
      <c r="AB1101"/>
    </row>
    <row r="1102" spans="1:256">
      <c r="A1102" s="52" t="str">
        <f>IF(ISERROR(VLOOKUP(TRIM(B1102),ALL!$B$1:$T$1591,3,FALSE)),"(unc)",VLOOKUP(TRIM(B1102),ALL!$B$1:$T$1591,3,FALSE))</f>
        <v>HB</v>
      </c>
      <c r="B1102" s="215" t="s">
        <v>6351</v>
      </c>
      <c r="C1102" s="11" t="s">
        <v>7892</v>
      </c>
      <c r="D1102" s="85">
        <f>VLOOKUP(TRIM(B1102),BirthdateDraft!$B$1:$O$5859,2,FALSE)</f>
        <v>34921</v>
      </c>
      <c r="E1102" s="86" t="str">
        <f>VLOOKUP(TRIM(B1102),BirthdateDraft!$B$1:$O$9859,3,FALSE)</f>
        <v>17/2</v>
      </c>
      <c r="F1102" s="52" t="str">
        <f>IF(ISERROR(VLOOKUP(TRIM(B1102),ALL!$B$1:$T$1591,2,FALSE)),"",IF(ISERROR(VLOOKUP(TRIM(B1102),ALL!$B$1:$T$1591,2,FALSE))," ",VLOOKUP(TRIM(B1102),ALL!$B$1:$T$1591,2,FALSE)))</f>
        <v>MIN</v>
      </c>
      <c r="G1102" s="52" t="str">
        <f>IF(ISBLANK(VLOOKUP(TRIM(B1102),ALL!$B$1:$U$1591,4,FALSE)),"",IF(ISERROR(VLOOKUP(TRIM(B1102),ALL!$B$1:$U$1591,4,FALSE))," ",VLOOKUP(TRIM(B1102),ALL!$B$1:$U$1591,4,FALSE)))</f>
        <v/>
      </c>
      <c r="H1102" s="52" t="str">
        <f>IF(ISBLANK(VLOOKUP(TRIM(B1102),ALL!$B$1:$U$1591,5,FALSE)),"",IF(ISERROR(VLOOKUP(TRIM(B1102),ALL!$B$1:$U$1591,5,FALSE))," ",VLOOKUP(TRIM(B1102),ALL!$B$1:$U$1591,5,FALSE)))</f>
        <v/>
      </c>
      <c r="I1102" s="52" t="str">
        <f>IF(ISBLANK(VLOOKUP(TRIM(B1102),ALL!$B$1:$U$1591,6,FALSE)),"",IF(ISERROR(VLOOKUP(TRIM(B1102),ALL!$B$1:$U$1591,6,FALSE))," ", VLOOKUP(TRIM(B1102),ALL!$B$1:$U$1591,6,FALSE)))</f>
        <v/>
      </c>
      <c r="J1102" s="52" t="str">
        <f>IF(ISBLANK(VLOOKUP(TRIM(B1102),ALL!$B$1:$U$1591,7,FALSE)),"",IF(ISERROR(VLOOKUP(TRIM(B1102),ALL!$B$1:$U$1591,7,FALSE))," ",VLOOKUP(TRIM(B1102),ALL!$B$1:$U$1591,7,FALSE)))</f>
        <v/>
      </c>
      <c r="K1102" s="52">
        <f>IF(ISBLANK(VLOOKUP(TRIM(B1102),ALL!$B$1:$U$1591,8,FALSE)),"",IF(ISERROR(VLOOKUP(TRIM(B1102),ALL!$B$1:$U$1591,8,FALSE))," ",VLOOKUP(TRIM(B1102),ALL!$B$1:$U$1591,8,FALSE)))</f>
        <v>0</v>
      </c>
      <c r="L1102" s="52" t="str">
        <f>IF(ISBLANK(VLOOKUP(TRIM(B1102),ALL!$B$1:$U$1591,9,FALSE)),"",IF(ISERROR(VLOOKUP(TRIM(B1102),ALL!$B$1:$U$1591,9,FALSE))," ",VLOOKUP(TRIM(B1102),ALL!$B$1:$U$1591,9,FALSE)))</f>
        <v/>
      </c>
      <c r="M1102" s="52">
        <f>IF(ISBLANK(VLOOKUP(TRIM(B1102),ALL!$B$1:$U$1591,10,FALSE)),"",IF(ISERROR(VLOOKUP(TRIM(B1102),ALL!$B$1:$U$1591,10,FALSE))," ",VLOOKUP(TRIM(B1102),ALL!$B$1:$U$1591,10,FALSE)))</f>
        <v>2</v>
      </c>
      <c r="N1102"/>
      <c r="O1102"/>
      <c r="P1102"/>
      <c r="Q1102"/>
      <c r="R1102"/>
      <c r="S1102"/>
      <c r="AA1102"/>
      <c r="AB1102"/>
    </row>
    <row r="1103" spans="1:256">
      <c r="A1103" s="52" t="str">
        <f>IF(ISERROR(VLOOKUP(TRIM(B1103),ALL!$B$1:$T$1591,3,FALSE)),"(unc)",VLOOKUP(TRIM(B1103),ALL!$B$1:$T$1591,3,FALSE))</f>
        <v>HB</v>
      </c>
      <c r="B1103" s="215" t="s">
        <v>6360</v>
      </c>
      <c r="C1103" s="11" t="s">
        <v>7892</v>
      </c>
      <c r="D1103" s="85">
        <f>VLOOKUP(TRIM(B1103),BirthdateDraft!$B$1:$O$5859,2,FALSE)</f>
        <v>34824</v>
      </c>
      <c r="E1103" s="86" t="str">
        <f>VLOOKUP(TRIM(B1103),BirthdateDraft!$B$1:$O$9859,3,FALSE)</f>
        <v>17/3</v>
      </c>
      <c r="F1103" s="52" t="str">
        <f>IF(ISERROR(VLOOKUP(TRIM(B1103),ALL!$B$1:$T$1591,2,FALSE)),"",IF(ISERROR(VLOOKUP(TRIM(B1103),ALL!$B$1:$T$1591,2,FALSE))," ",VLOOKUP(TRIM(B1103),ALL!$B$1:$T$1591,2,FALSE)))</f>
        <v>PIA</v>
      </c>
      <c r="G1103" s="52" t="str">
        <f>IF(ISBLANK(VLOOKUP(TRIM(B1103),ALL!$B$1:$U$1591,4,FALSE)),"",IF(ISERROR(VLOOKUP(TRIM(B1103),ALL!$B$1:$U$1591,4,FALSE))," ",VLOOKUP(TRIM(B1103),ALL!$B$1:$U$1591,4,FALSE)))</f>
        <v/>
      </c>
      <c r="H1103" s="52" t="str">
        <f>IF(ISBLANK(VLOOKUP(TRIM(B1103),ALL!$B$1:$U$1591,5,FALSE)),"",IF(ISERROR(VLOOKUP(TRIM(B1103),ALL!$B$1:$U$1591,5,FALSE))," ",VLOOKUP(TRIM(B1103),ALL!$B$1:$U$1591,5,FALSE)))</f>
        <v/>
      </c>
      <c r="I1103" s="52" t="str">
        <f>IF(ISBLANK(VLOOKUP(TRIM(B1103),ALL!$B$1:$U$1591,6,FALSE)),"",IF(ISERROR(VLOOKUP(TRIM(B1103),ALL!$B$1:$U$1591,6,FALSE))," ", VLOOKUP(TRIM(B1103),ALL!$B$1:$U$1591,6,FALSE)))</f>
        <v/>
      </c>
      <c r="J1103" s="52" t="str">
        <f>IF(ISBLANK(VLOOKUP(TRIM(B1103),ALL!$B$1:$U$1591,7,FALSE)),"",IF(ISERROR(VLOOKUP(TRIM(B1103),ALL!$B$1:$U$1591,7,FALSE))," ",VLOOKUP(TRIM(B1103),ALL!$B$1:$U$1591,7,FALSE)))</f>
        <v/>
      </c>
      <c r="K1103" s="52">
        <f>IF(ISBLANK(VLOOKUP(TRIM(B1103),ALL!$B$1:$U$1591,8,FALSE)),"",IF(ISERROR(VLOOKUP(TRIM(B1103),ALL!$B$1:$U$1591,8,FALSE))," ",VLOOKUP(TRIM(B1103),ALL!$B$1:$U$1591,8,FALSE)))</f>
        <v>0</v>
      </c>
      <c r="L1103" s="52" t="str">
        <f>IF(ISBLANK(VLOOKUP(TRIM(B1103),ALL!$B$1:$U$1591,9,FALSE)),"",IF(ISERROR(VLOOKUP(TRIM(B1103),ALL!$B$1:$U$1591,9,FALSE))," ",VLOOKUP(TRIM(B1103),ALL!$B$1:$U$1591,9,FALSE)))</f>
        <v/>
      </c>
      <c r="M1103" s="52">
        <f>IF(ISBLANK(VLOOKUP(TRIM(B1103),ALL!$B$1:$U$1591,10,FALSE)),"",IF(ISERROR(VLOOKUP(TRIM(B1103),ALL!$B$1:$U$1591,10,FALSE))," ",VLOOKUP(TRIM(B1103),ALL!$B$1:$U$1591,10,FALSE)))</f>
        <v>0</v>
      </c>
      <c r="N1103"/>
      <c r="O1103"/>
      <c r="P1103"/>
      <c r="Q1103"/>
      <c r="R1103"/>
      <c r="S1103"/>
      <c r="AA1103"/>
      <c r="AB1103"/>
    </row>
    <row r="1104" spans="1:256" ht="15">
      <c r="A1104" s="52" t="str">
        <f>IF(ISERROR(VLOOKUP(TRIM(B1104),ALL!$B$1:$T$1591,3,FALSE)),"(unc)",VLOOKUP(TRIM(B1104),ALL!$B$1:$T$1591,3,FALSE))</f>
        <v>HB</v>
      </c>
      <c r="B1104" s="407" t="s">
        <v>5820</v>
      </c>
      <c r="C1104" s="11" t="s">
        <v>7892</v>
      </c>
      <c r="D1104" s="85">
        <f>VLOOKUP(TRIM(B1104),BirthdateDraft!$B$1:$O$5859,2,FALSE)</f>
        <v>34022</v>
      </c>
      <c r="E1104" s="86" t="str">
        <f>VLOOKUP(TRIM(B1104),BirthdateDraft!$B$1:$O$9859,3,FALSE)</f>
        <v>16/5</v>
      </c>
      <c r="F1104" s="52" t="str">
        <f>IF(ISERROR(VLOOKUP(TRIM(B1104),ALL!$B$1:$T$1591,2,FALSE)),"",IF(ISERROR(VLOOKUP(TRIM(B1104),ALL!$B$1:$T$1591,2,FALSE))," ",VLOOKUP(TRIM(B1104),ALL!$B$1:$T$1591,2,FALSE)))</f>
        <v>OAA</v>
      </c>
      <c r="G1104" s="52" t="str">
        <f>IF(ISBLANK(VLOOKUP(TRIM(B1104),ALL!$B$1:$U$1591,4,FALSE)),"",IF(ISERROR(VLOOKUP(TRIM(B1104),ALL!$B$1:$U$1591,4,FALSE))," ",VLOOKUP(TRIM(B1104),ALL!$B$1:$U$1591,4,FALSE)))</f>
        <v/>
      </c>
      <c r="H1104" s="52" t="str">
        <f>IF(ISBLANK(VLOOKUP(TRIM(B1104),ALL!$B$1:$U$1591,5,FALSE)),"",IF(ISERROR(VLOOKUP(TRIM(B1104),ALL!$B$1:$U$1591,5,FALSE))," ",VLOOKUP(TRIM(B1104),ALL!$B$1:$U$1591,5,FALSE)))</f>
        <v/>
      </c>
      <c r="I1104" s="52" t="str">
        <f>IF(ISBLANK(VLOOKUP(TRIM(B1104),ALL!$B$1:$U$1591,6,FALSE)),"",IF(ISERROR(VLOOKUP(TRIM(B1104),ALL!$B$1:$U$1591,6,FALSE))," ", VLOOKUP(TRIM(B1104),ALL!$B$1:$U$1591,6,FALSE)))</f>
        <v/>
      </c>
      <c r="J1104" s="52" t="str">
        <f>IF(ISBLANK(VLOOKUP(TRIM(B1104),ALL!$B$1:$U$1591,7,FALSE)),"",IF(ISERROR(VLOOKUP(TRIM(B1104),ALL!$B$1:$U$1591,7,FALSE))," ",VLOOKUP(TRIM(B1104),ALL!$B$1:$U$1591,7,FALSE)))</f>
        <v/>
      </c>
      <c r="K1104" s="52">
        <f>IF(ISBLANK(VLOOKUP(TRIM(B1104),ALL!$B$1:$U$1591,8,FALSE)),"",IF(ISERROR(VLOOKUP(TRIM(B1104),ALL!$B$1:$U$1591,8,FALSE))," ",VLOOKUP(TRIM(B1104),ALL!$B$1:$U$1591,8,FALSE)))</f>
        <v>0</v>
      </c>
      <c r="L1104" s="52" t="str">
        <f>IF(ISBLANK(VLOOKUP(TRIM(B1104),ALL!$B$1:$U$1591,9,FALSE)),"",IF(ISERROR(VLOOKUP(TRIM(B1104),ALL!$B$1:$U$1591,9,FALSE))," ",VLOOKUP(TRIM(B1104),ALL!$B$1:$U$1591,9,FALSE)))</f>
        <v/>
      </c>
      <c r="M1104" s="52">
        <f>IF(ISBLANK(VLOOKUP(TRIM(B1104),ALL!$B$1:$U$1591,10,FALSE)),"",IF(ISERROR(VLOOKUP(TRIM(B1104),ALL!$B$1:$U$1591,10,FALSE))," ",VLOOKUP(TRIM(B1104),ALL!$B$1:$U$1591,10,FALSE)))</f>
        <v>4</v>
      </c>
      <c r="N1104"/>
      <c r="O1104"/>
      <c r="P1104"/>
      <c r="Q1104"/>
      <c r="R1104"/>
      <c r="S1104"/>
      <c r="AA1104"/>
      <c r="AB1104"/>
    </row>
    <row r="1105" spans="1:28">
      <c r="A1105" s="52" t="str">
        <f>IF(ISERROR(VLOOKUP(TRIM(B1105),ALL!$B$1:$T$1591,3,FALSE)),"(unc)",VLOOKUP(TRIM(B1105),ALL!$B$1:$T$1591,3,FALSE))</f>
        <v>FB</v>
      </c>
      <c r="B1105" s="427" t="s">
        <v>7744</v>
      </c>
      <c r="C1105" s="11" t="s">
        <v>7892</v>
      </c>
      <c r="D1105" s="85">
        <f>VLOOKUP(TRIM(B1105),BirthdateDraft!$B$1:$O$5859,2,FALSE)</f>
        <v>34471</v>
      </c>
      <c r="E1105" s="86" t="str">
        <f>VLOOKUP(TRIM(B1105),BirthdateDraft!$B$1:$O$9859,3,FALSE)</f>
        <v>17/6</v>
      </c>
      <c r="F1105" s="52" t="str">
        <f>IF(ISERROR(VLOOKUP(TRIM(B1105),ALL!$B$1:$T$1591,2,FALSE)),"",IF(ISERROR(VLOOKUP(TRIM(B1105),ALL!$B$1:$T$1591,2,FALSE))," ",VLOOKUP(TRIM(B1105),ALL!$B$1:$T$1591,2,FALSE)))</f>
        <v>CAN</v>
      </c>
      <c r="G1105" s="52" t="str">
        <f>IF(ISBLANK(VLOOKUP(TRIM(B1105),ALL!$B$1:$U$1591,4,FALSE)),"",IF(ISERROR(VLOOKUP(TRIM(B1105),ALL!$B$1:$U$1591,4,FALSE))," ",VLOOKUP(TRIM(B1105),ALL!$B$1:$U$1591,4,FALSE)))</f>
        <v/>
      </c>
      <c r="H1105" s="52" t="str">
        <f>IF(ISBLANK(VLOOKUP(TRIM(B1105),ALL!$B$1:$U$1591,5,FALSE)),"",IF(ISERROR(VLOOKUP(TRIM(B1105),ALL!$B$1:$U$1591,5,FALSE))," ",VLOOKUP(TRIM(B1105),ALL!$B$1:$U$1591,5,FALSE)))</f>
        <v/>
      </c>
      <c r="I1105" s="52" t="str">
        <f>IF(ISBLANK(VLOOKUP(TRIM(B1105),ALL!$B$1:$U$1591,6,FALSE)),"",IF(ISERROR(VLOOKUP(TRIM(B1105),ALL!$B$1:$U$1591,6,FALSE))," ", VLOOKUP(TRIM(B1105),ALL!$B$1:$U$1591,6,FALSE)))</f>
        <v/>
      </c>
      <c r="J1105" s="52" t="str">
        <f>IF(ISBLANK(VLOOKUP(TRIM(B1105),ALL!$B$1:$U$1591,7,FALSE)),"",IF(ISERROR(VLOOKUP(TRIM(B1105),ALL!$B$1:$U$1591,7,FALSE))," ",VLOOKUP(TRIM(B1105),ALL!$B$1:$U$1591,7,FALSE)))</f>
        <v/>
      </c>
      <c r="K1105" s="52">
        <f>IF(ISBLANK(VLOOKUP(TRIM(B1105),ALL!$B$1:$U$1591,8,FALSE)),"",IF(ISERROR(VLOOKUP(TRIM(B1105),ALL!$B$1:$U$1591,8,FALSE))," ",VLOOKUP(TRIM(B1105),ALL!$B$1:$U$1591,8,FALSE)))</f>
        <v>4</v>
      </c>
      <c r="L1105" s="52" t="str">
        <f>IF(ISBLANK(VLOOKUP(TRIM(B1105),ALL!$B$1:$U$1591,9,FALSE)),"",IF(ISERROR(VLOOKUP(TRIM(B1105),ALL!$B$1:$U$1591,9,FALSE))," ",VLOOKUP(TRIM(B1105),ALL!$B$1:$U$1591,9,FALSE)))</f>
        <v/>
      </c>
      <c r="M1105" s="52">
        <f>IF(ISBLANK(VLOOKUP(TRIM(B1105),ALL!$B$1:$U$1591,10,FALSE)),"",IF(ISERROR(VLOOKUP(TRIM(B1105),ALL!$B$1:$U$1591,10,FALSE))," ",VLOOKUP(TRIM(B1105),ALL!$B$1:$U$1591,10,FALSE)))</f>
        <v>4</v>
      </c>
    </row>
    <row r="1106" spans="1:28">
      <c r="A1106" s="52" t="str">
        <f>IF(ISERROR(VLOOKUP(TRIM(B1106),ALL!$B$1:$T$1591,3,FALSE)),"(unc)",VLOOKUP(TRIM(B1106),ALL!$B$1:$T$1591,3,FALSE))</f>
        <v>(unc)</v>
      </c>
      <c r="B1106" s="215" t="s">
        <v>6889</v>
      </c>
      <c r="C1106" s="11" t="s">
        <v>7892</v>
      </c>
      <c r="D1106" s="85">
        <f>VLOOKUP(TRIM(B1106),BirthdateDraft!$B$1:$O$5859,2,FALSE)</f>
        <v>34419</v>
      </c>
      <c r="E1106" s="86" t="str">
        <f>VLOOKUP(TRIM(B1106),BirthdateDraft!$B$1:$O$9859,3,FALSE)</f>
        <v>17/7</v>
      </c>
      <c r="F1106" s="52" t="str">
        <f>IF(ISERROR(VLOOKUP(TRIM(B1106),ALL!$B$1:$T$1591,2,FALSE)),"",IF(ISERROR(VLOOKUP(TRIM(B1106),ALL!$B$1:$T$1591,2,FALSE))," ",VLOOKUP(TRIM(B1106),ALL!$B$1:$T$1591,2,FALSE)))</f>
        <v/>
      </c>
      <c r="G1106" s="52" t="str">
        <f>IF(ISBLANK(VLOOKUP(TRIM(B1106),ALL!$B$1:$U$1591,4,FALSE)),"",IF(ISERROR(VLOOKUP(TRIM(B1106),ALL!$B$1:$U$1591,4,FALSE))," ",VLOOKUP(TRIM(B1106),ALL!$B$1:$U$1591,4,FALSE)))</f>
        <v xml:space="preserve"> </v>
      </c>
      <c r="H1106" s="52" t="str">
        <f>IF(ISBLANK(VLOOKUP(TRIM(B1106),ALL!$B$1:$U$1591,5,FALSE)),"",IF(ISERROR(VLOOKUP(TRIM(B1106),ALL!$B$1:$U$1591,5,FALSE))," ",VLOOKUP(TRIM(B1106),ALL!$B$1:$U$1591,5,FALSE)))</f>
        <v xml:space="preserve"> </v>
      </c>
      <c r="I1106" s="52" t="str">
        <f>IF(ISBLANK(VLOOKUP(TRIM(B1106),ALL!$B$1:$U$1591,6,FALSE)),"",IF(ISERROR(VLOOKUP(TRIM(B1106),ALL!$B$1:$U$1591,6,FALSE))," ", VLOOKUP(TRIM(B1106),ALL!$B$1:$U$1591,6,FALSE)))</f>
        <v xml:space="preserve"> </v>
      </c>
      <c r="J1106" s="52" t="str">
        <f>IF(ISBLANK(VLOOKUP(TRIM(B1106),ALL!$B$1:$U$1591,7,FALSE)),"",IF(ISERROR(VLOOKUP(TRIM(B1106),ALL!$B$1:$U$1591,7,FALSE))," ",VLOOKUP(TRIM(B1106),ALL!$B$1:$U$1591,7,FALSE)))</f>
        <v xml:space="preserve"> </v>
      </c>
      <c r="K1106" s="52" t="str">
        <f>IF(ISBLANK(VLOOKUP(TRIM(B1106),ALL!$B$1:$U$1591,8,FALSE)),"",IF(ISERROR(VLOOKUP(TRIM(B1106),ALL!$B$1:$U$1591,8,FALSE))," ",VLOOKUP(TRIM(B1106),ALL!$B$1:$U$1591,8,FALSE)))</f>
        <v xml:space="preserve"> </v>
      </c>
      <c r="L1106" s="52" t="str">
        <f>IF(ISBLANK(VLOOKUP(TRIM(B1106),ALL!$B$1:$U$1591,9,FALSE)),"",IF(ISERROR(VLOOKUP(TRIM(B1106),ALL!$B$1:$U$1591,9,FALSE))," ",VLOOKUP(TRIM(B1106),ALL!$B$1:$U$1591,9,FALSE)))</f>
        <v xml:space="preserve"> </v>
      </c>
      <c r="M1106" s="52" t="str">
        <f>IF(ISBLANK(VLOOKUP(TRIM(B1106),ALL!$B$1:$U$1591,10,FALSE)),"",IF(ISERROR(VLOOKUP(TRIM(B1106),ALL!$B$1:$U$1591,10,FALSE))," ",VLOOKUP(TRIM(B1106),ALL!$B$1:$U$1591,10,FALSE)))</f>
        <v xml:space="preserve"> </v>
      </c>
      <c r="N1106"/>
      <c r="O1106"/>
      <c r="P1106"/>
      <c r="Q1106"/>
      <c r="R1106"/>
      <c r="S1106"/>
      <c r="AA1106"/>
      <c r="AB1106"/>
    </row>
    <row r="1107" spans="1:28" ht="15">
      <c r="A1107" s="52"/>
      <c r="B1107" s="396"/>
      <c r="C1107" s="11"/>
      <c r="D1107" s="85"/>
      <c r="E1107" s="86"/>
      <c r="F1107" s="52"/>
      <c r="G1107" s="52"/>
      <c r="H1107" s="52"/>
      <c r="I1107" s="52"/>
      <c r="J1107" s="52"/>
      <c r="K1107" s="52"/>
      <c r="L1107" s="52"/>
      <c r="M1107" s="52"/>
      <c r="N1107"/>
      <c r="O1107"/>
      <c r="P1107"/>
      <c r="Q1107"/>
      <c r="R1107"/>
      <c r="S1107"/>
      <c r="AA1107"/>
      <c r="AB1107"/>
    </row>
    <row r="1108" spans="1:28">
      <c r="A1108" s="52" t="str">
        <f>IF(ISERROR(VLOOKUP(TRIM(B1108),ALL!$B$1:$T$1591,3,FALSE)),"(unc)",VLOOKUP(TRIM(B1108),ALL!$B$1:$T$1591,3,FALSE))</f>
        <v>WR</v>
      </c>
      <c r="B1108" s="215" t="s">
        <v>991</v>
      </c>
      <c r="C1108" s="11" t="s">
        <v>7892</v>
      </c>
      <c r="D1108" s="85">
        <f>VLOOKUP(TRIM(B1108),BirthdateDraft!$B$1:$O$5859,2,FALSE)</f>
        <v>32547</v>
      </c>
      <c r="E1108" s="86" t="str">
        <f>VLOOKUP(TRIM(B1108),BirthdateDraft!$B$1:$O$9859,3,FALSE)</f>
        <v>11/1 (6)</v>
      </c>
      <c r="F1108" s="52" t="str">
        <f>IF(ISERROR(VLOOKUP(TRIM(B1108),ALL!$B$1:$T$1591,2,FALSE)),"",IF(ISERROR(VLOOKUP(TRIM(B1108),ALL!$B$1:$T$1591,2,FALSE))," ",VLOOKUP(TRIM(B1108),ALL!$B$1:$T$1591,2,FALSE)))</f>
        <v>ATN</v>
      </c>
      <c r="G1108" s="52" t="str">
        <f>IF(ISBLANK(VLOOKUP(TRIM(B1108),ALL!$B$1:$U$1591,4,FALSE)),"",IF(ISERROR(VLOOKUP(TRIM(B1108),ALL!$B$1:$U$1591,4,FALSE))," ",VLOOKUP(TRIM(B1108),ALL!$B$1:$U$1591,4,FALSE)))</f>
        <v/>
      </c>
      <c r="H1108" s="52" t="str">
        <f>IF(ISBLANK(VLOOKUP(TRIM(B1108),ALL!$B$1:$U$1591,5,FALSE)),"",IF(ISERROR(VLOOKUP(TRIM(B1108),ALL!$B$1:$U$1591,5,FALSE))," ",VLOOKUP(TRIM(B1108),ALL!$B$1:$U$1591,5,FALSE)))</f>
        <v/>
      </c>
      <c r="I1108" s="52" t="str">
        <f>IF(ISBLANK(VLOOKUP(TRIM(B1108),ALL!$B$1:$U$1591,6,FALSE)),"",IF(ISERROR(VLOOKUP(TRIM(B1108),ALL!$B$1:$U$1591,6,FALSE))," ", VLOOKUP(TRIM(B1108),ALL!$B$1:$U$1591,6,FALSE)))</f>
        <v/>
      </c>
      <c r="J1108" s="52" t="str">
        <f>IF(ISBLANK(VLOOKUP(TRIM(B1108),ALL!$B$1:$U$1591,7,FALSE)),"",IF(ISERROR(VLOOKUP(TRIM(B1108),ALL!$B$1:$U$1591,7,FALSE))," ",VLOOKUP(TRIM(B1108),ALL!$B$1:$U$1591,7,FALSE)))</f>
        <v/>
      </c>
      <c r="K1108" s="52" t="str">
        <f>IF(ISBLANK(VLOOKUP(TRIM(B1108),ALL!$B$1:$U$1591,8,FALSE)),"",IF(ISERROR(VLOOKUP(TRIM(B1108),ALL!$B$1:$U$1591,8,FALSE))," ",VLOOKUP(TRIM(B1108),ALL!$B$1:$U$1591,8,FALSE)))</f>
        <v/>
      </c>
      <c r="L1108" s="52" t="str">
        <f>IF(ISBLANK(VLOOKUP(TRIM(B1108),ALL!$B$1:$U$1591,9,FALSE)),"",IF(ISERROR(VLOOKUP(TRIM(B1108),ALL!$B$1:$U$1591,9,FALSE))," ",VLOOKUP(TRIM(B1108),ALL!$B$1:$U$1591,9,FALSE)))</f>
        <v/>
      </c>
      <c r="M1108" s="52" t="str">
        <f>IF(ISBLANK(VLOOKUP(TRIM(B1108),ALL!$B$1:$U$1591,10,FALSE)),"",IF(ISERROR(VLOOKUP(TRIM(B1108),ALL!$B$1:$U$1591,10,FALSE))," ",VLOOKUP(TRIM(B1108),ALL!$B$1:$U$1591,10,FALSE)))</f>
        <v/>
      </c>
      <c r="N1108"/>
      <c r="O1108"/>
      <c r="P1108"/>
      <c r="Q1108"/>
      <c r="R1108"/>
      <c r="S1108"/>
      <c r="AA1108"/>
      <c r="AB1108"/>
    </row>
    <row r="1109" spans="1:28">
      <c r="A1109" s="52" t="str">
        <f>IF(ISERROR(VLOOKUP(TRIM(B1109),ALL!$B$1:$T$1591,3,FALSE)),"(unc)",VLOOKUP(TRIM(B1109),ALL!$B$1:$T$1591,3,FALSE))</f>
        <v>WR KOR PR</v>
      </c>
      <c r="B1109" s="215" t="s">
        <v>5295</v>
      </c>
      <c r="C1109" s="11" t="s">
        <v>7892</v>
      </c>
      <c r="D1109" s="85">
        <f>VLOOKUP(TRIM(B1109),BirthdateDraft!$B$1:$O$5859,2,FALSE)</f>
        <v>33905</v>
      </c>
      <c r="E1109" s="86" t="str">
        <f>VLOOKUP(TRIM(B1109),BirthdateDraft!$B$1:$O$9859,3,FALSE)</f>
        <v>15/3</v>
      </c>
      <c r="F1109" s="52" t="str">
        <f>IF(ISERROR(VLOOKUP(TRIM(B1109),ALL!$B$1:$T$1591,2,FALSE)),"",IF(ISERROR(VLOOKUP(TRIM(B1109),ALL!$B$1:$T$1591,2,FALSE))," ",VLOOKUP(TRIM(B1109),ALL!$B$1:$T$1591,2,FALSE)))</f>
        <v>SEN</v>
      </c>
      <c r="G1109" s="52" t="str">
        <f>IF(ISBLANK(VLOOKUP(TRIM(B1109),ALL!$B$1:$U$1591,4,FALSE)),"",IF(ISERROR(VLOOKUP(TRIM(B1109),ALL!$B$1:$U$1591,4,FALSE))," ",VLOOKUP(TRIM(B1109),ALL!$B$1:$U$1591,4,FALSE)))</f>
        <v/>
      </c>
      <c r="H1109" s="52" t="str">
        <f>IF(ISBLANK(VLOOKUP(TRIM(B1109),ALL!$B$1:$U$1591,5,FALSE)),"",IF(ISERROR(VLOOKUP(TRIM(B1109),ALL!$B$1:$U$1591,5,FALSE))," ",VLOOKUP(TRIM(B1109),ALL!$B$1:$U$1591,5,FALSE)))</f>
        <v/>
      </c>
      <c r="I1109" s="52" t="str">
        <f>IF(ISBLANK(VLOOKUP(TRIM(B1109),ALL!$B$1:$U$1591,6,FALSE)),"",IF(ISERROR(VLOOKUP(TRIM(B1109),ALL!$B$1:$U$1591,6,FALSE))," ", VLOOKUP(TRIM(B1109),ALL!$B$1:$U$1591,6,FALSE)))</f>
        <v/>
      </c>
      <c r="J1109" s="52" t="str">
        <f>IF(ISBLANK(VLOOKUP(TRIM(B1109),ALL!$B$1:$U$1591,7,FALSE)),"",IF(ISERROR(VLOOKUP(TRIM(B1109),ALL!$B$1:$U$1591,7,FALSE))," ",VLOOKUP(TRIM(B1109),ALL!$B$1:$U$1591,7,FALSE)))</f>
        <v/>
      </c>
      <c r="K1109" s="52" t="str">
        <f>IF(ISBLANK(VLOOKUP(TRIM(B1109),ALL!$B$1:$U$1591,8,FALSE)),"",IF(ISERROR(VLOOKUP(TRIM(B1109),ALL!$B$1:$U$1591,8,FALSE))," ",VLOOKUP(TRIM(B1109),ALL!$B$1:$U$1591,8,FALSE)))</f>
        <v/>
      </c>
      <c r="L1109" s="52" t="str">
        <f>IF(ISBLANK(VLOOKUP(TRIM(B1109),ALL!$B$1:$U$1591,9,FALSE)),"",IF(ISERROR(VLOOKUP(TRIM(B1109),ALL!$B$1:$U$1591,9,FALSE))," ",VLOOKUP(TRIM(B1109),ALL!$B$1:$U$1591,9,FALSE)))</f>
        <v/>
      </c>
      <c r="M1109" s="52" t="str">
        <f>IF(ISBLANK(VLOOKUP(TRIM(B1109),ALL!$B$1:$U$1591,10,FALSE)),"",IF(ISERROR(VLOOKUP(TRIM(B1109),ALL!$B$1:$U$1591,10,FALSE))," ",VLOOKUP(TRIM(B1109),ALL!$B$1:$U$1591,10,FALSE)))</f>
        <v/>
      </c>
      <c r="N1109"/>
      <c r="O1109"/>
      <c r="P1109"/>
      <c r="Q1109"/>
      <c r="R1109"/>
      <c r="S1109"/>
      <c r="AA1109"/>
      <c r="AB1109"/>
    </row>
    <row r="1110" spans="1:28">
      <c r="A1110" s="52" t="str">
        <f>IF(ISERROR(VLOOKUP(TRIM(B1110),ALL!$B$1:$T$1591,3,FALSE)),"(unc)",VLOOKUP(TRIM(B1110),ALL!$B$1:$T$1591,3,FALSE))</f>
        <v>WR</v>
      </c>
      <c r="B1110" s="215" t="s">
        <v>1082</v>
      </c>
      <c r="C1110" s="11" t="s">
        <v>7892</v>
      </c>
      <c r="D1110" s="85">
        <f>VLOOKUP(TRIM(B1110),BirthdateDraft!$B$1:$O$5859,2,FALSE)</f>
        <v>31554</v>
      </c>
      <c r="E1110" s="86" t="str">
        <f>VLOOKUP(TRIM(B1110),BirthdateDraft!$B$1:$O$9859,3,FALSE)</f>
        <v>09/7</v>
      </c>
      <c r="F1110" s="52" t="str">
        <f>IF(ISERROR(VLOOKUP(TRIM(B1110),ALL!$B$1:$T$1591,2,FALSE)),"",IF(ISERROR(VLOOKUP(TRIM(B1110),ALL!$B$1:$T$1591,2,FALSE))," ",VLOOKUP(TRIM(B1110),ALL!$B$1:$T$1591,2,FALSE)))</f>
        <v>NEA</v>
      </c>
      <c r="G1110" s="52" t="str">
        <f>IF(ISBLANK(VLOOKUP(TRIM(B1110),ALL!$B$1:$U$1591,4,FALSE)),"",IF(ISERROR(VLOOKUP(TRIM(B1110),ALL!$B$1:$U$1591,4,FALSE))," ",VLOOKUP(TRIM(B1110),ALL!$B$1:$U$1591,4,FALSE)))</f>
        <v/>
      </c>
      <c r="H1110" s="52" t="str">
        <f>IF(ISBLANK(VLOOKUP(TRIM(B1110),ALL!$B$1:$U$1591,5,FALSE)),"",IF(ISERROR(VLOOKUP(TRIM(B1110),ALL!$B$1:$U$1591,5,FALSE))," ",VLOOKUP(TRIM(B1110),ALL!$B$1:$U$1591,5,FALSE)))</f>
        <v/>
      </c>
      <c r="I1110" s="52" t="str">
        <f>IF(ISBLANK(VLOOKUP(TRIM(B1110),ALL!$B$1:$U$1591,6,FALSE)),"",IF(ISERROR(VLOOKUP(TRIM(B1110),ALL!$B$1:$U$1591,6,FALSE))," ", VLOOKUP(TRIM(B1110),ALL!$B$1:$U$1591,6,FALSE)))</f>
        <v/>
      </c>
      <c r="J1110" s="52" t="str">
        <f>IF(ISBLANK(VLOOKUP(TRIM(B1110),ALL!$B$1:$U$1591,7,FALSE)),"",IF(ISERROR(VLOOKUP(TRIM(B1110),ALL!$B$1:$U$1591,7,FALSE))," ",VLOOKUP(TRIM(B1110),ALL!$B$1:$U$1591,7,FALSE)))</f>
        <v/>
      </c>
      <c r="K1110" s="52" t="str">
        <f>IF(ISBLANK(VLOOKUP(TRIM(B1110),ALL!$B$1:$U$1591,8,FALSE)),"",IF(ISERROR(VLOOKUP(TRIM(B1110),ALL!$B$1:$U$1591,8,FALSE))," ",VLOOKUP(TRIM(B1110),ALL!$B$1:$U$1591,8,FALSE)))</f>
        <v/>
      </c>
      <c r="L1110" s="52" t="str">
        <f>IF(ISBLANK(VLOOKUP(TRIM(B1110),ALL!$B$1:$U$1591,9,FALSE)),"",IF(ISERROR(VLOOKUP(TRIM(B1110),ALL!$B$1:$U$1591,9,FALSE))," ",VLOOKUP(TRIM(B1110),ALL!$B$1:$U$1591,9,FALSE)))</f>
        <v/>
      </c>
      <c r="M1110" s="52" t="str">
        <f>IF(ISBLANK(VLOOKUP(TRIM(B1110),ALL!$B$1:$U$1591,10,FALSE)),"",IF(ISERROR(VLOOKUP(TRIM(B1110),ALL!$B$1:$U$1591,10,FALSE))," ",VLOOKUP(TRIM(B1110),ALL!$B$1:$U$1591,10,FALSE)))</f>
        <v/>
      </c>
      <c r="N1110"/>
      <c r="O1110"/>
      <c r="P1110"/>
      <c r="Q1110"/>
      <c r="R1110"/>
      <c r="S1110"/>
      <c r="AA1110"/>
      <c r="AB1110"/>
    </row>
    <row r="1111" spans="1:28">
      <c r="A1111" s="52" t="str">
        <f>IF(ISERROR(VLOOKUP(TRIM(B1111),ALL!$B$1:$T$1591,3,FALSE)),"(unc)",VLOOKUP(TRIM(B1111),ALL!$B$1:$T$1591,3,FALSE))</f>
        <v>WR</v>
      </c>
      <c r="B1111" s="215" t="s">
        <v>6915</v>
      </c>
      <c r="C1111" s="11" t="s">
        <v>7892</v>
      </c>
      <c r="D1111" s="85">
        <f>VLOOKUP(TRIM(B1111),BirthdateDraft!$B$1:$O$5859,2,FALSE)</f>
        <v>34616</v>
      </c>
      <c r="E1111" s="86" t="str">
        <f>VLOOKUP(TRIM(B1111),BirthdateDraft!$B$1:$O$3878,3,FALSE)</f>
        <v>18/2</v>
      </c>
      <c r="F1111" s="52" t="str">
        <f>IF(ISERROR(VLOOKUP(TRIM(B1111),ALL!$B$1:$T$1591,2,FALSE)),"",IF(ISERROR(VLOOKUP(TRIM(B1111),ALL!$B$1:$T$1591,2,FALSE))," ",VLOOKUP(TRIM(B1111),ALL!$B$1:$T$1591,2,FALSE)))</f>
        <v>CHN</v>
      </c>
      <c r="G1111" s="52" t="str">
        <f>IF(ISBLANK(VLOOKUP(TRIM(B1111),ALL!$B$1:$U$1591,4,FALSE)),"",IF(ISERROR(VLOOKUP(TRIM(B1111),ALL!$B$1:$U$1591,4,FALSE))," ",VLOOKUP(TRIM(B1111),ALL!$B$1:$U$1591,4,FALSE)))</f>
        <v/>
      </c>
      <c r="H1111" s="52" t="str">
        <f>IF(ISBLANK(VLOOKUP(TRIM(B1111),ALL!$B$1:$U$1591,5,FALSE)),"",IF(ISERROR(VLOOKUP(TRIM(B1111),ALL!$B$1:$U$1591,5,FALSE))," ",VLOOKUP(TRIM(B1111),ALL!$B$1:$U$1591,5,FALSE)))</f>
        <v/>
      </c>
      <c r="I1111" s="52" t="str">
        <f>IF(ISBLANK(VLOOKUP(TRIM(B1111),ALL!$B$1:$U$1591,6,FALSE)),"",IF(ISERROR(VLOOKUP(TRIM(B1111),ALL!$B$1:$U$1591,6,FALSE))," ", VLOOKUP(TRIM(B1111),ALL!$B$1:$U$1591,6,FALSE)))</f>
        <v/>
      </c>
      <c r="J1111" s="52" t="str">
        <f>IF(ISBLANK(VLOOKUP(TRIM(B1111),ALL!$B$1:$U$1591,7,FALSE)),"",IF(ISERROR(VLOOKUP(TRIM(B1111),ALL!$B$1:$U$1591,7,FALSE))," ",VLOOKUP(TRIM(B1111),ALL!$B$1:$U$1591,7,FALSE)))</f>
        <v/>
      </c>
      <c r="K1111" s="52" t="str">
        <f>IF(ISBLANK(VLOOKUP(TRIM(B1111),ALL!$B$1:$U$1591,8,FALSE)),"",IF(ISERROR(VLOOKUP(TRIM(B1111),ALL!$B$1:$U$1591,8,FALSE))," ",VLOOKUP(TRIM(B1111),ALL!$B$1:$U$1591,8,FALSE)))</f>
        <v/>
      </c>
      <c r="L1111" s="52" t="str">
        <f>IF(ISBLANK(VLOOKUP(TRIM(B1111),ALL!$B$1:$U$1591,9,FALSE)),"",IF(ISERROR(VLOOKUP(TRIM(B1111),ALL!$B$1:$U$1591,9,FALSE))," ",VLOOKUP(TRIM(B1111),ALL!$B$1:$U$1591,9,FALSE)))</f>
        <v/>
      </c>
      <c r="M1111" s="52" t="str">
        <f>IF(ISBLANK(VLOOKUP(TRIM(B1111),ALL!$B$1:$U$1591,10,FALSE)),"",IF(ISERROR(VLOOKUP(TRIM(B1111),ALL!$B$1:$U$1591,10,FALSE))," ",VLOOKUP(TRIM(B1111),ALL!$B$1:$U$1591,10,FALSE)))</f>
        <v/>
      </c>
      <c r="N1111"/>
      <c r="O1111"/>
      <c r="P1111"/>
      <c r="Q1111"/>
      <c r="R1111"/>
      <c r="S1111"/>
      <c r="AA1111"/>
      <c r="AB1111"/>
    </row>
    <row r="1112" spans="1:28" ht="15">
      <c r="A1112" s="52" t="str">
        <f>IF(ISERROR(VLOOKUP(TRIM(B1112),ALL!$B$1:$T$1591,3,FALSE)),"(unc)",VLOOKUP(TRIM(B1112),ALL!$B$1:$T$1591,3,FALSE))</f>
        <v>WR KOR</v>
      </c>
      <c r="B1112" s="417" t="s">
        <v>7712</v>
      </c>
      <c r="C1112" s="11" t="s">
        <v>7892</v>
      </c>
      <c r="D1112" s="85">
        <f>VLOOKUP(TRIM(B1112),BirthdateDraft!$B$1:$O$5859,2,FALSE)</f>
        <v>35225</v>
      </c>
      <c r="E1112" s="86" t="str">
        <f>VLOOKUP(TRIM(B1112),BirthdateDraft!$B$1:$O$3878,3,FALSE)</f>
        <v>18/FA</v>
      </c>
      <c r="F1112" s="52" t="str">
        <f>IF(ISERROR(VLOOKUP(TRIM(B1112),ALL!$B$1:$T$1591,2,FALSE)),"",IF(ISERROR(VLOOKUP(TRIM(B1112),ALL!$B$1:$T$1591,2,FALSE))," ",VLOOKUP(TRIM(B1112),ALL!$B$1:$T$1591,2,FALSE)))</f>
        <v>NYA</v>
      </c>
      <c r="G1112" s="52" t="str">
        <f>IF(ISBLANK(VLOOKUP(TRIM(B1112),ALL!$B$1:$U$1591,4,FALSE)),"",IF(ISERROR(VLOOKUP(TRIM(B1112),ALL!$B$1:$U$1591,4,FALSE))," ",VLOOKUP(TRIM(B1112),ALL!$B$1:$U$1591,4,FALSE)))</f>
        <v/>
      </c>
      <c r="H1112" s="52" t="str">
        <f>IF(ISBLANK(VLOOKUP(TRIM(B1112),ALL!$B$1:$U$1591,5,FALSE)),"",IF(ISERROR(VLOOKUP(TRIM(B1112),ALL!$B$1:$U$1591,5,FALSE))," ",VLOOKUP(TRIM(B1112),ALL!$B$1:$U$1591,5,FALSE)))</f>
        <v/>
      </c>
      <c r="I1112" s="52" t="str">
        <f>IF(ISBLANK(VLOOKUP(TRIM(B1112),ALL!$B$1:$U$1591,6,FALSE)),"",IF(ISERROR(VLOOKUP(TRIM(B1112),ALL!$B$1:$U$1591,6,FALSE))," ", VLOOKUP(TRIM(B1112),ALL!$B$1:$U$1591,6,FALSE)))</f>
        <v/>
      </c>
      <c r="J1112" s="52" t="str">
        <f>IF(ISBLANK(VLOOKUP(TRIM(B1112),ALL!$B$1:$U$1591,7,FALSE)),"",IF(ISERROR(VLOOKUP(TRIM(B1112),ALL!$B$1:$U$1591,7,FALSE))," ",VLOOKUP(TRIM(B1112),ALL!$B$1:$U$1591,7,FALSE)))</f>
        <v/>
      </c>
      <c r="K1112" s="52" t="str">
        <f>IF(ISBLANK(VLOOKUP(TRIM(B1112),ALL!$B$1:$U$1591,8,FALSE)),"",IF(ISERROR(VLOOKUP(TRIM(B1112),ALL!$B$1:$U$1591,8,FALSE))," ",VLOOKUP(TRIM(B1112),ALL!$B$1:$U$1591,8,FALSE)))</f>
        <v/>
      </c>
      <c r="L1112" s="52" t="str">
        <f>IF(ISBLANK(VLOOKUP(TRIM(B1112),ALL!$B$1:$U$1591,9,FALSE)),"",IF(ISERROR(VLOOKUP(TRIM(B1112),ALL!$B$1:$U$1591,9,FALSE))," ",VLOOKUP(TRIM(B1112),ALL!$B$1:$U$1591,9,FALSE)))</f>
        <v/>
      </c>
      <c r="M1112" s="52" t="str">
        <f>IF(ISBLANK(VLOOKUP(TRIM(B1112),ALL!$B$1:$U$1591,10,FALSE)),"",IF(ISERROR(VLOOKUP(TRIM(B1112),ALL!$B$1:$U$1591,10,FALSE))," ",VLOOKUP(TRIM(B1112),ALL!$B$1:$U$1591,10,FALSE)))</f>
        <v/>
      </c>
      <c r="N1112"/>
      <c r="O1112"/>
      <c r="P1112"/>
      <c r="Q1112"/>
      <c r="R1112"/>
      <c r="S1112"/>
      <c r="AA1112"/>
      <c r="AB1112"/>
    </row>
    <row r="1113" spans="1:28" ht="15">
      <c r="A1113" s="52" t="str">
        <f>IF(ISERROR(VLOOKUP(TRIM(B1113),ALL!$B$1:$T$1591,3,FALSE)),"(unc)",VLOOKUP(TRIM(B1113),ALL!$B$1:$T$1591,3,FALSE))</f>
        <v>WR PR</v>
      </c>
      <c r="B1113" s="417" t="s">
        <v>7705</v>
      </c>
      <c r="C1113" s="11" t="s">
        <v>7892</v>
      </c>
      <c r="D1113" s="85">
        <f>VLOOKUP(TRIM(B1113),BirthdateDraft!$B$1:$O$5859,2,FALSE)</f>
        <v>34978</v>
      </c>
      <c r="E1113" s="86" t="str">
        <f>VLOOKUP(TRIM(B1113),BirthdateDraft!$B$1:$O$3878,3,FALSE)</f>
        <v>18/6</v>
      </c>
      <c r="F1113" s="52" t="str">
        <f>IF(ISERROR(VLOOKUP(TRIM(B1113),ALL!$B$1:$T$1591,2,FALSE)),"",IF(ISERROR(VLOOKUP(TRIM(B1113),ALL!$B$1:$T$1591,2,FALSE))," ",VLOOKUP(TRIM(B1113),ALL!$B$1:$T$1591,2,FALSE)))</f>
        <v>NYA</v>
      </c>
      <c r="G1113" s="52" t="str">
        <f>IF(ISBLANK(VLOOKUP(TRIM(B1113),ALL!$B$1:$U$1591,4,FALSE)),"",IF(ISERROR(VLOOKUP(TRIM(B1113),ALL!$B$1:$U$1591,4,FALSE))," ",VLOOKUP(TRIM(B1113),ALL!$B$1:$U$1591,4,FALSE)))</f>
        <v/>
      </c>
      <c r="H1113" s="52" t="str">
        <f>IF(ISBLANK(VLOOKUP(TRIM(B1113),ALL!$B$1:$U$1591,5,FALSE)),"",IF(ISERROR(VLOOKUP(TRIM(B1113),ALL!$B$1:$U$1591,5,FALSE))," ",VLOOKUP(TRIM(B1113),ALL!$B$1:$U$1591,5,FALSE)))</f>
        <v/>
      </c>
      <c r="I1113" s="52" t="str">
        <f>IF(ISBLANK(VLOOKUP(TRIM(B1113),ALL!$B$1:$U$1591,6,FALSE)),"",IF(ISERROR(VLOOKUP(TRIM(B1113),ALL!$B$1:$U$1591,6,FALSE))," ", VLOOKUP(TRIM(B1113),ALL!$B$1:$U$1591,6,FALSE)))</f>
        <v/>
      </c>
      <c r="J1113" s="52" t="str">
        <f>IF(ISBLANK(VLOOKUP(TRIM(B1113),ALL!$B$1:$U$1591,7,FALSE)),"",IF(ISERROR(VLOOKUP(TRIM(B1113),ALL!$B$1:$U$1591,7,FALSE))," ",VLOOKUP(TRIM(B1113),ALL!$B$1:$U$1591,7,FALSE)))</f>
        <v/>
      </c>
      <c r="K1113" s="52" t="str">
        <f>IF(ISBLANK(VLOOKUP(TRIM(B1113),ALL!$B$1:$U$1591,8,FALSE)),"",IF(ISERROR(VLOOKUP(TRIM(B1113),ALL!$B$1:$U$1591,8,FALSE))," ",VLOOKUP(TRIM(B1113),ALL!$B$1:$U$1591,8,FALSE)))</f>
        <v/>
      </c>
      <c r="L1113" s="52" t="str">
        <f>IF(ISBLANK(VLOOKUP(TRIM(B1113),ALL!$B$1:$U$1591,9,FALSE)),"",IF(ISERROR(VLOOKUP(TRIM(B1113),ALL!$B$1:$U$1591,9,FALSE))," ",VLOOKUP(TRIM(B1113),ALL!$B$1:$U$1591,9,FALSE)))</f>
        <v/>
      </c>
      <c r="M1113" s="52" t="str">
        <f>IF(ISBLANK(VLOOKUP(TRIM(B1113),ALL!$B$1:$U$1591,10,FALSE)),"",IF(ISERROR(VLOOKUP(TRIM(B1113),ALL!$B$1:$U$1591,10,FALSE))," ",VLOOKUP(TRIM(B1113),ALL!$B$1:$U$1591,10,FALSE)))</f>
        <v/>
      </c>
      <c r="N1113"/>
      <c r="O1113"/>
      <c r="P1113"/>
      <c r="Q1113"/>
      <c r="R1113"/>
      <c r="S1113"/>
      <c r="AA1113"/>
      <c r="AB1113"/>
    </row>
    <row r="1114" spans="1:28">
      <c r="A1114" s="52" t="str">
        <f>IF(ISERROR(VLOOKUP(TRIM(B1114),ALL!$B$1:$T$1591,3,FALSE)),"(unc)",VLOOKUP(TRIM(B1114),ALL!$B$1:$T$1591,3,FALSE))</f>
        <v>TE WR</v>
      </c>
      <c r="B1114" s="215" t="s">
        <v>3959</v>
      </c>
      <c r="C1114" s="11" t="s">
        <v>7892</v>
      </c>
      <c r="D1114" s="85">
        <f>VLOOKUP(TRIM(B1114),BirthdateDraft!$B$1:$O$5859,2,FALSE)</f>
        <v>33124</v>
      </c>
      <c r="E1114" s="86" t="str">
        <f>VLOOKUP(TRIM(B1114),BirthdateDraft!$B$1:$O$9859,3,FALSE)</f>
        <v>13/1 (21)</v>
      </c>
      <c r="F1114" s="52" t="str">
        <f>IF(ISERROR(VLOOKUP(TRIM(B1114),ALL!$B$1:$T$1591,2,FALSE)),"",IF(ISERROR(VLOOKUP(TRIM(B1114),ALL!$B$1:$T$1591,2,FALSE))," ",VLOOKUP(TRIM(B1114),ALL!$B$1:$T$1591,2,FALSE)))</f>
        <v>CNA</v>
      </c>
      <c r="G1114" s="52" t="str">
        <f>IF(ISBLANK(VLOOKUP(TRIM(B1114),ALL!$B$1:$U$1591,4,FALSE)),"",IF(ISERROR(VLOOKUP(TRIM(B1114),ALL!$B$1:$U$1591,4,FALSE))," ",VLOOKUP(TRIM(B1114),ALL!$B$1:$U$1591,4,FALSE)))</f>
        <v/>
      </c>
      <c r="H1114" s="52" t="str">
        <f>IF(ISBLANK(VLOOKUP(TRIM(B1114),ALL!$B$1:$U$1591,5,FALSE)),"",IF(ISERROR(VLOOKUP(TRIM(B1114),ALL!$B$1:$U$1591,5,FALSE))," ",VLOOKUP(TRIM(B1114),ALL!$B$1:$U$1591,5,FALSE)))</f>
        <v/>
      </c>
      <c r="I1114" s="52" t="str">
        <f>IF(ISBLANK(VLOOKUP(TRIM(B1114),ALL!$B$1:$U$1591,6,FALSE)),"",IF(ISERROR(VLOOKUP(TRIM(B1114),ALL!$B$1:$U$1591,6,FALSE))," ", VLOOKUP(TRIM(B1114),ALL!$B$1:$U$1591,6,FALSE)))</f>
        <v/>
      </c>
      <c r="J1114" s="52" t="str">
        <f>IF(ISBLANK(VLOOKUP(TRIM(B1114),ALL!$B$1:$U$1591,7,FALSE)),"",IF(ISERROR(VLOOKUP(TRIM(B1114),ALL!$B$1:$U$1591,7,FALSE))," ",VLOOKUP(TRIM(B1114),ALL!$B$1:$U$1591,7,FALSE)))</f>
        <v/>
      </c>
      <c r="K1114" s="52">
        <f>IF(ISBLANK(VLOOKUP(TRIM(B1114),ALL!$B$1:$U$1591,8,FALSE)),"",IF(ISERROR(VLOOKUP(TRIM(B1114),ALL!$B$1:$U$1591,8,FALSE))," ",VLOOKUP(TRIM(B1114),ALL!$B$1:$U$1591,8,FALSE)))</f>
        <v>0</v>
      </c>
      <c r="L1114" s="52">
        <f>IF(ISBLANK(VLOOKUP(TRIM(B1114),ALL!$B$1:$U$1591,9,FALSE)),"",IF(ISERROR(VLOOKUP(TRIM(B1114),ALL!$B$1:$U$1591,9,FALSE))," ",VLOOKUP(TRIM(B1114),ALL!$B$1:$U$1591,9,FALSE)))</f>
        <v>0</v>
      </c>
      <c r="M1114" s="52">
        <f>IF(ISBLANK(VLOOKUP(TRIM(B1114),ALL!$B$1:$U$1591,10,FALSE)),"",IF(ISERROR(VLOOKUP(TRIM(B1114),ALL!$B$1:$U$1591,10,FALSE))," ",VLOOKUP(TRIM(B1114),ALL!$B$1:$U$1591,10,FALSE)))</f>
        <v>0</v>
      </c>
      <c r="N1114"/>
      <c r="O1114"/>
      <c r="P1114"/>
      <c r="Q1114"/>
      <c r="R1114"/>
      <c r="S1114"/>
      <c r="AA1114"/>
      <c r="AB1114"/>
    </row>
    <row r="1115" spans="1:28">
      <c r="A1115" s="52" t="str">
        <f>IF(ISERROR(VLOOKUP(TRIM(B1115),ALL!$B$1:$T$1591,3,FALSE)),"(unc)",VLOOKUP(TRIM(B1115),ALL!$B$1:$T$1591,3,FALSE))</f>
        <v>TE</v>
      </c>
      <c r="B1115" s="215" t="s">
        <v>923</v>
      </c>
      <c r="C1115" s="11" t="s">
        <v>7892</v>
      </c>
      <c r="D1115" s="85">
        <f>VLOOKUP(TRIM(B1115),BirthdateDraft!$B$1:$O$5859,2,FALSE)</f>
        <v>32821</v>
      </c>
      <c r="E1115" s="86" t="str">
        <f>VLOOKUP(TRIM(B1115),BirthdateDraft!$B$1:$O$9859,3,FALSE)</f>
        <v>11/2</v>
      </c>
      <c r="F1115" s="52" t="str">
        <f>IF(ISERROR(VLOOKUP(TRIM(B1115),ALL!$B$1:$T$1591,2,FALSE)),"",IF(ISERROR(VLOOKUP(TRIM(B1115),ALL!$B$1:$T$1591,2,FALSE))," ",VLOOKUP(TRIM(B1115),ALL!$B$1:$T$1591,2,FALSE)))</f>
        <v>MIN</v>
      </c>
      <c r="G1115" s="52" t="str">
        <f>IF(ISBLANK(VLOOKUP(TRIM(B1115),ALL!$B$1:$U$1591,4,FALSE)),"",IF(ISERROR(VLOOKUP(TRIM(B1115),ALL!$B$1:$U$1591,4,FALSE))," ",VLOOKUP(TRIM(B1115),ALL!$B$1:$U$1591,4,FALSE)))</f>
        <v/>
      </c>
      <c r="H1115" s="52" t="str">
        <f>IF(ISBLANK(VLOOKUP(TRIM(B1115),ALL!$B$1:$U$1591,5,FALSE)),"",IF(ISERROR(VLOOKUP(TRIM(B1115),ALL!$B$1:$U$1591,5,FALSE))," ",VLOOKUP(TRIM(B1115),ALL!$B$1:$U$1591,5,FALSE)))</f>
        <v/>
      </c>
      <c r="I1115" s="52" t="str">
        <f>IF(ISBLANK(VLOOKUP(TRIM(B1115),ALL!$B$1:$U$1591,6,FALSE)),"",IF(ISERROR(VLOOKUP(TRIM(B1115),ALL!$B$1:$U$1591,6,FALSE))," ", VLOOKUP(TRIM(B1115),ALL!$B$1:$U$1591,6,FALSE)))</f>
        <v/>
      </c>
      <c r="J1115" s="52" t="str">
        <f>IF(ISBLANK(VLOOKUP(TRIM(B1115),ALL!$B$1:$U$1591,7,FALSE)),"",IF(ISERROR(VLOOKUP(TRIM(B1115),ALL!$B$1:$U$1591,7,FALSE))," ",VLOOKUP(TRIM(B1115),ALL!$B$1:$U$1591,7,FALSE)))</f>
        <v/>
      </c>
      <c r="K1115" s="52">
        <f>IF(ISBLANK(VLOOKUP(TRIM(B1115),ALL!$B$1:$U$1591,8,FALSE)),"",IF(ISERROR(VLOOKUP(TRIM(B1115),ALL!$B$1:$U$1591,8,FALSE))," ",VLOOKUP(TRIM(B1115),ALL!$B$1:$U$1591,8,FALSE)))</f>
        <v>4</v>
      </c>
      <c r="L1115" s="52" t="str">
        <f>IF(ISBLANK(VLOOKUP(TRIM(B1115),ALL!$B$1:$U$1591,9,FALSE)),"",IF(ISERROR(VLOOKUP(TRIM(B1115),ALL!$B$1:$U$1591,9,FALSE))," ",VLOOKUP(TRIM(B1115),ALL!$B$1:$U$1591,9,FALSE)))</f>
        <v/>
      </c>
      <c r="M1115" s="52" t="str">
        <f>IF(ISBLANK(VLOOKUP(TRIM(B1115),ALL!$B$1:$U$1591,10,FALSE)),"",IF(ISERROR(VLOOKUP(TRIM(B1115),ALL!$B$1:$U$1591,10,FALSE))," ",VLOOKUP(TRIM(B1115),ALL!$B$1:$U$1591,10,FALSE)))</f>
        <v/>
      </c>
      <c r="N1115"/>
      <c r="O1115"/>
      <c r="P1115"/>
      <c r="Q1115"/>
      <c r="R1115"/>
      <c r="S1115"/>
      <c r="AA1115"/>
      <c r="AB1115"/>
    </row>
    <row r="1116" spans="1:28">
      <c r="A1116" s="52" t="str">
        <f>IF(ISERROR(VLOOKUP(TRIM(B1116),ALL!$B$1:$T$1591,3,FALSE)),"(unc)",VLOOKUP(TRIM(B1116),ALL!$B$1:$T$1591,3,FALSE))</f>
        <v>TE BB</v>
      </c>
      <c r="B1116" s="215" t="s">
        <v>6950</v>
      </c>
      <c r="C1116" s="11" t="s">
        <v>7892</v>
      </c>
      <c r="D1116" s="85">
        <f>VLOOKUP(TRIM(B1116),BirthdateDraft!$B$1:$O$5859,2,FALSE)</f>
        <v>35257</v>
      </c>
      <c r="E1116" s="86" t="str">
        <f>VLOOKUP(TRIM(B1116),BirthdateDraft!$B$1:$O$3878,3,FALSE)</f>
        <v>18/4</v>
      </c>
      <c r="F1116" s="52" t="str">
        <f>IF(ISERROR(VLOOKUP(TRIM(B1116),ALL!$B$1:$T$1591,2,FALSE)),"",IF(ISERROR(VLOOKUP(TRIM(B1116),ALL!$B$1:$T$1591,2,FALSE))," ",VLOOKUP(TRIM(B1116),ALL!$B$1:$T$1591,2,FALSE)))</f>
        <v>DAN</v>
      </c>
      <c r="G1116" s="52" t="str">
        <f>IF(ISBLANK(VLOOKUP(TRIM(B1116),ALL!$B$1:$U$1591,4,FALSE)),"",IF(ISERROR(VLOOKUP(TRIM(B1116),ALL!$B$1:$U$1591,4,FALSE))," ",VLOOKUP(TRIM(B1116),ALL!$B$1:$U$1591,4,FALSE)))</f>
        <v/>
      </c>
      <c r="H1116" s="52" t="str">
        <f>IF(ISBLANK(VLOOKUP(TRIM(B1116),ALL!$B$1:$U$1591,5,FALSE)),"",IF(ISERROR(VLOOKUP(TRIM(B1116),ALL!$B$1:$U$1591,5,FALSE))," ",VLOOKUP(TRIM(B1116),ALL!$B$1:$U$1591,5,FALSE)))</f>
        <v/>
      </c>
      <c r="I1116" s="52" t="str">
        <f>IF(ISBLANK(VLOOKUP(TRIM(B1116),ALL!$B$1:$U$1591,6,FALSE)),"",IF(ISERROR(VLOOKUP(TRIM(B1116),ALL!$B$1:$U$1591,6,FALSE))," ", VLOOKUP(TRIM(B1116),ALL!$B$1:$U$1591,6,FALSE)))</f>
        <v/>
      </c>
      <c r="J1116" s="52" t="str">
        <f>IF(ISBLANK(VLOOKUP(TRIM(B1116),ALL!$B$1:$U$1591,7,FALSE)),"",IF(ISERROR(VLOOKUP(TRIM(B1116),ALL!$B$1:$U$1591,7,FALSE))," ",VLOOKUP(TRIM(B1116),ALL!$B$1:$U$1591,7,FALSE)))</f>
        <v/>
      </c>
      <c r="K1116" s="52">
        <f>IF(ISBLANK(VLOOKUP(TRIM(B1116),ALL!$B$1:$U$1591,8,FALSE)),"",IF(ISERROR(VLOOKUP(TRIM(B1116),ALL!$B$1:$U$1591,8,FALSE))," ",VLOOKUP(TRIM(B1116),ALL!$B$1:$U$1591,8,FALSE)))</f>
        <v>5</v>
      </c>
      <c r="L1116" s="52" t="str">
        <f>IF(ISBLANK(VLOOKUP(TRIM(B1116),ALL!$B$1:$U$1591,9,FALSE)),"",IF(ISERROR(VLOOKUP(TRIM(B1116),ALL!$B$1:$U$1591,9,FALSE))," ",VLOOKUP(TRIM(B1116),ALL!$B$1:$U$1591,9,FALSE)))</f>
        <v/>
      </c>
      <c r="M1116" s="52">
        <f>IF(ISBLANK(VLOOKUP(TRIM(B1116),ALL!$B$1:$U$1591,10,FALSE)),"",IF(ISERROR(VLOOKUP(TRIM(B1116),ALL!$B$1:$U$1591,10,FALSE))," ",VLOOKUP(TRIM(B1116),ALL!$B$1:$U$1591,10,FALSE)))</f>
        <v>0</v>
      </c>
      <c r="N1116"/>
      <c r="O1116"/>
      <c r="P1116"/>
      <c r="Q1116"/>
      <c r="R1116"/>
      <c r="S1116"/>
      <c r="AA1116"/>
      <c r="AB1116"/>
    </row>
    <row r="1117" spans="1:28">
      <c r="A1117" s="52" t="str">
        <f>IF(ISERROR(VLOOKUP(TRIM(B1117),ALL!$B$1:$T$1591,3,FALSE)),"(unc)",VLOOKUP(TRIM(B1117),ALL!$B$1:$T$1591,3,FALSE))</f>
        <v>(unc)</v>
      </c>
      <c r="B1117" s="215" t="s">
        <v>957</v>
      </c>
      <c r="C1117" s="11" t="s">
        <v>7892</v>
      </c>
      <c r="D1117" s="85">
        <f>VLOOKUP(TRIM(B1117),BirthdateDraft!$B$1:$O$5859,2,FALSE)</f>
        <v>32355</v>
      </c>
      <c r="E1117" s="86" t="str">
        <f>VLOOKUP(TRIM(B1117),BirthdateDraft!$B$1:$O$9859,3,FALSE)</f>
        <v>11/1 (4)</v>
      </c>
      <c r="F1117" s="52" t="str">
        <f>IF(ISERROR(VLOOKUP(TRIM(B1117),ALL!$B$1:$T$1591,2,FALSE)),"",IF(ISERROR(VLOOKUP(TRIM(B1117),ALL!$B$1:$T$1591,2,FALSE))," ",VLOOKUP(TRIM(B1117),ALL!$B$1:$T$1591,2,FALSE)))</f>
        <v/>
      </c>
      <c r="G1117" s="52" t="str">
        <f>IF(ISBLANK(VLOOKUP(TRIM(B1117),ALL!$B$1:$U$1591,4,FALSE)),"",IF(ISERROR(VLOOKUP(TRIM(B1117),ALL!$B$1:$U$1591,4,FALSE))," ",VLOOKUP(TRIM(B1117),ALL!$B$1:$U$1591,4,FALSE)))</f>
        <v xml:space="preserve"> </v>
      </c>
      <c r="H1117" s="52" t="str">
        <f>IF(ISBLANK(VLOOKUP(TRIM(B1117),ALL!$B$1:$U$1591,5,FALSE)),"",IF(ISERROR(VLOOKUP(TRIM(B1117),ALL!$B$1:$U$1591,5,FALSE))," ",VLOOKUP(TRIM(B1117),ALL!$B$1:$U$1591,5,FALSE)))</f>
        <v xml:space="preserve"> </v>
      </c>
      <c r="I1117" s="52" t="str">
        <f>IF(ISBLANK(VLOOKUP(TRIM(B1117),ALL!$B$1:$U$1591,6,FALSE)),"",IF(ISERROR(VLOOKUP(TRIM(B1117),ALL!$B$1:$U$1591,6,FALSE))," ", VLOOKUP(TRIM(B1117),ALL!$B$1:$U$1591,6,FALSE)))</f>
        <v xml:space="preserve"> </v>
      </c>
      <c r="J1117" s="52" t="str">
        <f>IF(ISBLANK(VLOOKUP(TRIM(B1117),ALL!$B$1:$U$1591,7,FALSE)),"",IF(ISERROR(VLOOKUP(TRIM(B1117),ALL!$B$1:$U$1591,7,FALSE))," ",VLOOKUP(TRIM(B1117),ALL!$B$1:$U$1591,7,FALSE)))</f>
        <v xml:space="preserve"> </v>
      </c>
      <c r="K1117" s="52" t="str">
        <f>IF(ISBLANK(VLOOKUP(TRIM(B1117),ALL!$B$1:$U$1591,8,FALSE)),"",IF(ISERROR(VLOOKUP(TRIM(B1117),ALL!$B$1:$U$1591,8,FALSE))," ",VLOOKUP(TRIM(B1117),ALL!$B$1:$U$1591,8,FALSE)))</f>
        <v xml:space="preserve"> </v>
      </c>
      <c r="L1117" s="52" t="str">
        <f>IF(ISBLANK(VLOOKUP(TRIM(B1117),ALL!$B$1:$U$1591,9,FALSE)),"",IF(ISERROR(VLOOKUP(TRIM(B1117),ALL!$B$1:$U$1591,9,FALSE))," ",VLOOKUP(TRIM(B1117),ALL!$B$1:$U$1591,9,FALSE)))</f>
        <v xml:space="preserve"> </v>
      </c>
      <c r="M1117" s="52" t="str">
        <f>IF(ISBLANK(VLOOKUP(TRIM(B1117),ALL!$B$1:$U$1591,10,FALSE)),"",IF(ISERROR(VLOOKUP(TRIM(B1117),ALL!$B$1:$U$1591,10,FALSE))," ",VLOOKUP(TRIM(B1117),ALL!$B$1:$U$1591,10,FALSE)))</f>
        <v xml:space="preserve"> </v>
      </c>
      <c r="N1117"/>
      <c r="O1117"/>
      <c r="P1117"/>
      <c r="Q1117"/>
      <c r="R1117"/>
      <c r="S1117"/>
      <c r="AA1117"/>
      <c r="AB1117"/>
    </row>
    <row r="1119" spans="1:28" ht="15">
      <c r="A1119" s="52"/>
      <c r="B1119" s="418"/>
      <c r="C1119" s="11"/>
      <c r="D1119" s="85"/>
      <c r="E1119" s="86"/>
      <c r="F1119" s="52"/>
      <c r="G1119" s="52"/>
      <c r="H1119" s="52"/>
      <c r="I1119" s="52"/>
      <c r="J1119" s="52"/>
      <c r="K1119" s="52"/>
      <c r="L1119" s="52"/>
      <c r="M1119" s="52"/>
      <c r="N1119"/>
      <c r="O1119"/>
      <c r="P1119"/>
      <c r="Q1119"/>
      <c r="R1119"/>
      <c r="S1119"/>
      <c r="AA1119"/>
      <c r="AB1119"/>
    </row>
    <row r="1120" spans="1:28">
      <c r="A1120" s="52" t="str">
        <f>IF(ISERROR(VLOOKUP(TRIM(B1120),ALL!$B$1:$T$1591,3,FALSE)),"(unc)",VLOOKUP(TRIM(B1120),ALL!$B$1:$T$1591,3,FALSE))</f>
        <v>LOT @</v>
      </c>
      <c r="B1120" s="215" t="s">
        <v>5775</v>
      </c>
      <c r="C1120" s="11" t="s">
        <v>7892</v>
      </c>
      <c r="D1120" s="85">
        <f>VLOOKUP(TRIM(B1120),BirthdateDraft!$B$1:$O$5859,2,FALSE)</f>
        <v>34548</v>
      </c>
      <c r="E1120" s="86" t="str">
        <f>VLOOKUP(TRIM(B1120),BirthdateDraft!$B$1:$O$9859,3,FALSE)</f>
        <v>16/1 (13)</v>
      </c>
      <c r="F1120" s="52" t="str">
        <f>IF(ISERROR(VLOOKUP(TRIM(B1120),ALL!$B$1:$T$1591,2,FALSE)),"",IF(ISERROR(VLOOKUP(TRIM(B1120),ALL!$B$1:$T$1591,2,FALSE))," ",VLOOKUP(TRIM(B1120),ALL!$B$1:$T$1591,2,FALSE)))</f>
        <v>HOA</v>
      </c>
      <c r="G1120" s="52" t="str">
        <f>IF(ISBLANK(VLOOKUP(TRIM(B1120),ALL!$B$1:$U$1591,4,FALSE)),"",IF(ISERROR(VLOOKUP(TRIM(B1120),ALL!$B$1:$U$1591,4,FALSE))," ",VLOOKUP(TRIM(B1120),ALL!$B$1:$U$1591,4,FALSE)))</f>
        <v/>
      </c>
      <c r="H1120" s="52" t="str">
        <f>IF(ISBLANK(VLOOKUP(TRIM(B1120),ALL!$B$1:$U$1591,5,FALSE)),"",IF(ISERROR(VLOOKUP(TRIM(B1120),ALL!$B$1:$U$1591,5,FALSE))," ",VLOOKUP(TRIM(B1120),ALL!$B$1:$U$1591,5,FALSE)))</f>
        <v/>
      </c>
      <c r="I1120" s="52" t="str">
        <f>IF(ISBLANK(VLOOKUP(TRIM(B1120),ALL!$B$1:$U$1591,6,FALSE)),"",IF(ISERROR(VLOOKUP(TRIM(B1120),ALL!$B$1:$U$1591,6,FALSE))," ", VLOOKUP(TRIM(B1120),ALL!$B$1:$U$1591,6,FALSE)))</f>
        <v/>
      </c>
      <c r="J1120" s="52" t="str">
        <f>IF(ISBLANK(VLOOKUP(TRIM(B1120),ALL!$B$1:$U$1591,7,FALSE)),"",IF(ISERROR(VLOOKUP(TRIM(B1120),ALL!$B$1:$U$1591,7,FALSE))," ",VLOOKUP(TRIM(B1120),ALL!$B$1:$U$1591,7,FALSE)))</f>
        <v/>
      </c>
      <c r="K1120" s="52">
        <f>IF(ISBLANK(VLOOKUP(TRIM(B1120),ALL!$B$1:$U$1591,8,FALSE)),"",IF(ISERROR(VLOOKUP(TRIM(B1120),ALL!$B$1:$U$1591,8,FALSE))," ",VLOOKUP(TRIM(B1120),ALL!$B$1:$U$1591,8,FALSE)))</f>
        <v>6</v>
      </c>
      <c r="L1120" s="52" t="str">
        <f>IF(ISBLANK(VLOOKUP(TRIM(B1120),ALL!$B$1:$U$1591,9,FALSE)),"",IF(ISERROR(VLOOKUP(TRIM(B1120),ALL!$B$1:$U$1591,9,FALSE))," ",VLOOKUP(TRIM(B1120),ALL!$B$1:$U$1591,9,FALSE)))</f>
        <v/>
      </c>
      <c r="M1120" s="52">
        <f>IF(ISBLANK(VLOOKUP(TRIM(B1120),ALL!$B$1:$U$1591,10,FALSE)),"",IF(ISERROR(VLOOKUP(TRIM(B1120),ALL!$B$1:$U$1591,10,FALSE))," ",VLOOKUP(TRIM(B1120),ALL!$B$1:$U$1591,10,FALSE)))</f>
        <v>5</v>
      </c>
      <c r="N1120"/>
      <c r="O1120"/>
      <c r="P1120"/>
      <c r="Q1120"/>
      <c r="R1120"/>
      <c r="S1120"/>
      <c r="AA1120"/>
      <c r="AB1120"/>
    </row>
    <row r="1121" spans="1:46">
      <c r="A1121" s="52" t="str">
        <f>IF(ISERROR(VLOOKUP(TRIM(B1121),ALL!$B$1:$T$1591,3,FALSE)),"(unc)",VLOOKUP(TRIM(B1121),ALL!$B$1:$T$1591,3,FALSE))</f>
        <v>RG @</v>
      </c>
      <c r="B1121" s="215" t="s">
        <v>156</v>
      </c>
      <c r="C1121" s="11" t="s">
        <v>7892</v>
      </c>
      <c r="D1121" s="85">
        <f>VLOOKUP(TRIM(B1121),BirthdateDraft!$B$1:$O$5859,2,FALSE)</f>
        <v>32940</v>
      </c>
      <c r="E1121" s="86" t="str">
        <f>VLOOKUP(TRIM(B1121),BirthdateDraft!$B$1:$O$9859,3,FALSE)</f>
        <v>12/1 (27)</v>
      </c>
      <c r="F1121" s="52" t="str">
        <f>IF(ISERROR(VLOOKUP(TRIM(B1121),ALL!$B$1:$T$1591,2,FALSE)),"",IF(ISERROR(VLOOKUP(TRIM(B1121),ALL!$B$1:$T$1591,2,FALSE))," ",VLOOKUP(TRIM(B1121),ALL!$B$1:$T$1591,2,FALSE)))</f>
        <v>NYN</v>
      </c>
      <c r="G1121" s="52" t="str">
        <f>IF(ISBLANK(VLOOKUP(TRIM(B1121),ALL!$B$1:$U$1591,4,FALSE)),"",IF(ISERROR(VLOOKUP(TRIM(B1121),ALL!$B$1:$U$1591,4,FALSE))," ",VLOOKUP(TRIM(B1121),ALL!$B$1:$U$1591,4,FALSE)))</f>
        <v/>
      </c>
      <c r="H1121" s="52" t="str">
        <f>IF(ISBLANK(VLOOKUP(TRIM(B1121),ALL!$B$1:$U$1591,5,FALSE)),"",IF(ISERROR(VLOOKUP(TRIM(B1121),ALL!$B$1:$U$1591,5,FALSE))," ",VLOOKUP(TRIM(B1121),ALL!$B$1:$U$1591,5,FALSE)))</f>
        <v/>
      </c>
      <c r="I1121" s="52" t="str">
        <f>IF(ISBLANK(VLOOKUP(TRIM(B1121),ALL!$B$1:$U$1591,6,FALSE)),"",IF(ISERROR(VLOOKUP(TRIM(B1121),ALL!$B$1:$U$1591,6,FALSE))," ", VLOOKUP(TRIM(B1121),ALL!$B$1:$U$1591,6,FALSE)))</f>
        <v/>
      </c>
      <c r="J1121" s="52" t="str">
        <f>IF(ISBLANK(VLOOKUP(TRIM(B1121),ALL!$B$1:$U$1591,7,FALSE)),"",IF(ISERROR(VLOOKUP(TRIM(B1121),ALL!$B$1:$U$1591,7,FALSE))," ",VLOOKUP(TRIM(B1121),ALL!$B$1:$U$1591,7,FALSE)))</f>
        <v/>
      </c>
      <c r="K1121" s="52">
        <f>IF(ISBLANK(VLOOKUP(TRIM(B1121),ALL!$B$1:$U$1591,8,FALSE)),"",IF(ISERROR(VLOOKUP(TRIM(B1121),ALL!$B$1:$U$1591,8,FALSE))," ",VLOOKUP(TRIM(B1121),ALL!$B$1:$U$1591,8,FALSE)))</f>
        <v>5</v>
      </c>
      <c r="L1121" s="52" t="str">
        <f>IF(ISBLANK(VLOOKUP(TRIM(B1121),ALL!$B$1:$U$1591,9,FALSE)),"",IF(ISERROR(VLOOKUP(TRIM(B1121),ALL!$B$1:$U$1591,9,FALSE))," ",VLOOKUP(TRIM(B1121),ALL!$B$1:$U$1591,9,FALSE)))</f>
        <v/>
      </c>
      <c r="M1121" s="52">
        <f>IF(ISBLANK(VLOOKUP(TRIM(B1121),ALL!$B$1:$U$1591,10,FALSE)),"",IF(ISERROR(VLOOKUP(TRIM(B1121),ALL!$B$1:$U$1591,10,FALSE))," ",VLOOKUP(TRIM(B1121),ALL!$B$1:$U$1591,10,FALSE)))</f>
        <v>7</v>
      </c>
      <c r="N1121"/>
      <c r="O1121"/>
      <c r="P1121"/>
      <c r="Q1121"/>
      <c r="R1121"/>
      <c r="S1121"/>
      <c r="AA1121"/>
      <c r="AB1121"/>
    </row>
    <row r="1122" spans="1:46">
      <c r="A1122" s="52" t="str">
        <f>IF(ISERROR(VLOOKUP(TRIM(B1122),ALL!$B$1:$T$1591,3,FALSE)),"(unc)",VLOOKUP(TRIM(B1122),ALL!$B$1:$T$1591,3,FALSE))</f>
        <v>OC @</v>
      </c>
      <c r="B1122" s="215" t="s">
        <v>4683</v>
      </c>
      <c r="C1122" s="11" t="s">
        <v>7892</v>
      </c>
      <c r="D1122" s="85">
        <f>VLOOKUP(TRIM(B1122),BirthdateDraft!$B$1:$O$5859,2,FALSE)</f>
        <v>33628</v>
      </c>
      <c r="E1122" s="86" t="str">
        <f>VLOOKUP(TRIM(B1122),BirthdateDraft!$B$1:$O$9859,3,FALSE)</f>
        <v>14/3</v>
      </c>
      <c r="F1122" s="52" t="str">
        <f>IF(ISERROR(VLOOKUP(TRIM(B1122),ALL!$B$1:$T$1591,2,FALSE)),"",IF(ISERROR(VLOOKUP(TRIM(B1122),ALL!$B$1:$T$1591,2,FALSE))," ",VLOOKUP(TRIM(B1122),ALL!$B$1:$T$1591,2,FALSE)))</f>
        <v>JXA</v>
      </c>
      <c r="G1122" s="52" t="str">
        <f>IF(ISBLANK(VLOOKUP(TRIM(B1122),ALL!$B$1:$U$1591,4,FALSE)),"",IF(ISERROR(VLOOKUP(TRIM(B1122),ALL!$B$1:$U$1591,4,FALSE))," ",VLOOKUP(TRIM(B1122),ALL!$B$1:$U$1591,4,FALSE)))</f>
        <v/>
      </c>
      <c r="H1122" s="52" t="str">
        <f>IF(ISBLANK(VLOOKUP(TRIM(B1122),ALL!$B$1:$U$1591,5,FALSE)),"",IF(ISERROR(VLOOKUP(TRIM(B1122),ALL!$B$1:$U$1591,5,FALSE))," ",VLOOKUP(TRIM(B1122),ALL!$B$1:$U$1591,5,FALSE)))</f>
        <v/>
      </c>
      <c r="I1122" s="52" t="str">
        <f>IF(ISBLANK(VLOOKUP(TRIM(B1122),ALL!$B$1:$U$1591,6,FALSE)),"",IF(ISERROR(VLOOKUP(TRIM(B1122),ALL!$B$1:$U$1591,6,FALSE))," ", VLOOKUP(TRIM(B1122),ALL!$B$1:$U$1591,6,FALSE)))</f>
        <v/>
      </c>
      <c r="J1122" s="52" t="str">
        <f>IF(ISBLANK(VLOOKUP(TRIM(B1122),ALL!$B$1:$U$1591,7,FALSE)),"",IF(ISERROR(VLOOKUP(TRIM(B1122),ALL!$B$1:$U$1591,7,FALSE))," ",VLOOKUP(TRIM(B1122),ALL!$B$1:$U$1591,7,FALSE)))</f>
        <v/>
      </c>
      <c r="K1122" s="52">
        <f>IF(ISBLANK(VLOOKUP(TRIM(B1122),ALL!$B$1:$U$1591,8,FALSE)),"",IF(ISERROR(VLOOKUP(TRIM(B1122),ALL!$B$1:$U$1591,8,FALSE))," ",VLOOKUP(TRIM(B1122),ALL!$B$1:$U$1591,8,FALSE)))</f>
        <v>5</v>
      </c>
      <c r="L1122" s="52" t="str">
        <f>IF(ISBLANK(VLOOKUP(TRIM(B1122),ALL!$B$1:$U$1591,9,FALSE)),"",IF(ISERROR(VLOOKUP(TRIM(B1122),ALL!$B$1:$U$1591,9,FALSE))," ",VLOOKUP(TRIM(B1122),ALL!$B$1:$U$1591,9,FALSE)))</f>
        <v/>
      </c>
      <c r="M1122" s="52">
        <f>IF(ISBLANK(VLOOKUP(TRIM(B1122),ALL!$B$1:$U$1591,10,FALSE)),"",IF(ISERROR(VLOOKUP(TRIM(B1122),ALL!$B$1:$U$1591,10,FALSE))," ",VLOOKUP(TRIM(B1122),ALL!$B$1:$U$1591,10,FALSE)))</f>
        <v>7</v>
      </c>
      <c r="N1122"/>
      <c r="O1122"/>
      <c r="P1122"/>
      <c r="Q1122"/>
      <c r="R1122"/>
      <c r="S1122"/>
      <c r="AA1122"/>
      <c r="AB1122"/>
    </row>
    <row r="1123" spans="1:46">
      <c r="A1123" s="52" t="str">
        <f>IF(ISERROR(VLOOKUP(TRIM(B1123),ALL!$B$1:$T$1591,3,FALSE)),"(unc)",VLOOKUP(TRIM(B1123),ALL!$B$1:$T$1591,3,FALSE))</f>
        <v>LG @</v>
      </c>
      <c r="B1123" s="215" t="s">
        <v>2078</v>
      </c>
      <c r="C1123" s="11" t="s">
        <v>7892</v>
      </c>
      <c r="D1123" s="85">
        <f>VLOOKUP(TRIM(B1123),BirthdateDraft!$B$1:$O$5859,2,FALSE)</f>
        <v>32300</v>
      </c>
      <c r="E1123" s="86" t="str">
        <f>VLOOKUP(TRIM(B1123),BirthdateDraft!$B$1:$O$9859,3,FALSE)</f>
        <v>10/2</v>
      </c>
      <c r="F1123" s="52" t="str">
        <f>IF(ISERROR(VLOOKUP(TRIM(B1123),ALL!$B$1:$T$1591,2,FALSE)),"",IF(ISERROR(VLOOKUP(TRIM(B1123),ALL!$B$1:$T$1591,2,FALSE))," ",VLOOKUP(TRIM(B1123),ALL!$B$1:$T$1591,2,FALSE)))</f>
        <v>TNA</v>
      </c>
      <c r="G1123" s="52" t="str">
        <f>IF(ISBLANK(VLOOKUP(TRIM(B1123),ALL!$B$1:$U$1591,4,FALSE)),"",IF(ISERROR(VLOOKUP(TRIM(B1123),ALL!$B$1:$U$1591,4,FALSE))," ",VLOOKUP(TRIM(B1123),ALL!$B$1:$U$1591,4,FALSE)))</f>
        <v/>
      </c>
      <c r="H1123" s="52" t="str">
        <f>IF(ISBLANK(VLOOKUP(TRIM(B1123),ALL!$B$1:$U$1591,5,FALSE)),"",IF(ISERROR(VLOOKUP(TRIM(B1123),ALL!$B$1:$U$1591,5,FALSE))," ",VLOOKUP(TRIM(B1123),ALL!$B$1:$U$1591,5,FALSE)))</f>
        <v/>
      </c>
      <c r="I1123" s="52" t="str">
        <f>IF(ISBLANK(VLOOKUP(TRIM(B1123),ALL!$B$1:$U$1591,6,FALSE)),"",IF(ISERROR(VLOOKUP(TRIM(B1123),ALL!$B$1:$U$1591,6,FALSE))," ", VLOOKUP(TRIM(B1123),ALL!$B$1:$U$1591,6,FALSE)))</f>
        <v/>
      </c>
      <c r="J1123" s="52" t="str">
        <f>IF(ISBLANK(VLOOKUP(TRIM(B1123),ALL!$B$1:$U$1591,7,FALSE)),"",IF(ISERROR(VLOOKUP(TRIM(B1123),ALL!$B$1:$U$1591,7,FALSE))," ",VLOOKUP(TRIM(B1123),ALL!$B$1:$U$1591,7,FALSE)))</f>
        <v/>
      </c>
      <c r="K1123" s="52">
        <f>IF(ISBLANK(VLOOKUP(TRIM(B1123),ALL!$B$1:$U$1591,8,FALSE)),"",IF(ISERROR(VLOOKUP(TRIM(B1123),ALL!$B$1:$U$1591,8,FALSE))," ",VLOOKUP(TRIM(B1123),ALL!$B$1:$U$1591,8,FALSE)))</f>
        <v>5</v>
      </c>
      <c r="L1123" s="52" t="str">
        <f>IF(ISBLANK(VLOOKUP(TRIM(B1123),ALL!$B$1:$U$1591,9,FALSE)),"",IF(ISERROR(VLOOKUP(TRIM(B1123),ALL!$B$1:$U$1591,9,FALSE))," ",VLOOKUP(TRIM(B1123),ALL!$B$1:$U$1591,9,FALSE)))</f>
        <v/>
      </c>
      <c r="M1123" s="52">
        <f>IF(ISBLANK(VLOOKUP(TRIM(B1123),ALL!$B$1:$U$1591,10,FALSE)),"",IF(ISERROR(VLOOKUP(TRIM(B1123),ALL!$B$1:$U$1591,10,FALSE))," ",VLOOKUP(TRIM(B1123),ALL!$B$1:$U$1591,10,FALSE)))</f>
        <v>2</v>
      </c>
      <c r="N1123"/>
      <c r="O1123"/>
      <c r="P1123"/>
      <c r="Q1123"/>
      <c r="R1123"/>
      <c r="S1123"/>
      <c r="AA1123"/>
      <c r="AB1123"/>
    </row>
    <row r="1124" spans="1:46">
      <c r="A1124" s="52" t="str">
        <f>IF(ISERROR(VLOOKUP(TRIM(B1124),ALL!$B$1:$T$1591,3,FALSE)),"(unc)",VLOOKUP(TRIM(B1124),ALL!$B$1:$T$1591,3,FALSE))</f>
        <v>ROT @</v>
      </c>
      <c r="B1124" s="215" t="s">
        <v>5276</v>
      </c>
      <c r="C1124" s="11" t="s">
        <v>7892</v>
      </c>
      <c r="D1124" s="85">
        <f>VLOOKUP(TRIM(B1124),BirthdateDraft!$B$1:$O$5859,2,FALSE)</f>
        <v>34072</v>
      </c>
      <c r="E1124" s="86" t="str">
        <f>VLOOKUP(TRIM(B1124),BirthdateDraft!$B$1:$O$9859,3,FALSE)</f>
        <v>15/7</v>
      </c>
      <c r="F1124" s="52" t="str">
        <f>IF(ISERROR(VLOOKUP(TRIM(B1124),ALL!$B$1:$T$1591,2,FALSE)),"",IF(ISERROR(VLOOKUP(TRIM(B1124),ALL!$B$1:$T$1591,2,FALSE))," ",VLOOKUP(TRIM(B1124),ALL!$B$1:$T$1591,2,FALSE)))</f>
        <v>OAA</v>
      </c>
      <c r="G1124" s="52" t="str">
        <f>IF(ISBLANK(VLOOKUP(TRIM(B1124),ALL!$B$1:$U$1591,4,FALSE)),"",IF(ISERROR(VLOOKUP(TRIM(B1124),ALL!$B$1:$U$1591,4,FALSE))," ",VLOOKUP(TRIM(B1124),ALL!$B$1:$U$1591,4,FALSE)))</f>
        <v/>
      </c>
      <c r="H1124" s="52" t="str">
        <f>IF(ISBLANK(VLOOKUP(TRIM(B1124),ALL!$B$1:$U$1591,5,FALSE)),"",IF(ISERROR(VLOOKUP(TRIM(B1124),ALL!$B$1:$U$1591,5,FALSE))," ",VLOOKUP(TRIM(B1124),ALL!$B$1:$U$1591,5,FALSE)))</f>
        <v/>
      </c>
      <c r="I1124" s="52" t="str">
        <f>IF(ISBLANK(VLOOKUP(TRIM(B1124),ALL!$B$1:$U$1591,6,FALSE)),"",IF(ISERROR(VLOOKUP(TRIM(B1124),ALL!$B$1:$U$1591,6,FALSE))," ", VLOOKUP(TRIM(B1124),ALL!$B$1:$U$1591,6,FALSE)))</f>
        <v/>
      </c>
      <c r="J1124" s="52" t="str">
        <f>IF(ISBLANK(VLOOKUP(TRIM(B1124),ALL!$B$1:$U$1591,7,FALSE)),"",IF(ISERROR(VLOOKUP(TRIM(B1124),ALL!$B$1:$U$1591,7,FALSE))," ",VLOOKUP(TRIM(B1124),ALL!$B$1:$U$1591,7,FALSE)))</f>
        <v/>
      </c>
      <c r="K1124" s="52">
        <f>IF(ISBLANK(VLOOKUP(TRIM(B1124),ALL!$B$1:$U$1591,8,FALSE)),"",IF(ISERROR(VLOOKUP(TRIM(B1124),ALL!$B$1:$U$1591,8,FALSE))," ",VLOOKUP(TRIM(B1124),ALL!$B$1:$U$1591,8,FALSE)))</f>
        <v>4</v>
      </c>
      <c r="L1124" s="52" t="str">
        <f>IF(ISBLANK(VLOOKUP(TRIM(B1124),ALL!$B$1:$U$1591,9,FALSE)),"",IF(ISERROR(VLOOKUP(TRIM(B1124),ALL!$B$1:$U$1591,9,FALSE))," ",VLOOKUP(TRIM(B1124),ALL!$B$1:$U$1591,9,FALSE)))</f>
        <v/>
      </c>
      <c r="M1124" s="52">
        <f>IF(ISBLANK(VLOOKUP(TRIM(B1124),ALL!$B$1:$U$1591,10,FALSE)),"",IF(ISERROR(VLOOKUP(TRIM(B1124),ALL!$B$1:$U$1591,10,FALSE))," ",VLOOKUP(TRIM(B1124),ALL!$B$1:$U$1591,10,FALSE)))</f>
        <v>5</v>
      </c>
      <c r="N1124"/>
      <c r="O1124"/>
      <c r="P1124"/>
      <c r="Q1124"/>
      <c r="R1124"/>
      <c r="S1124"/>
      <c r="AA1124"/>
      <c r="AB1124"/>
    </row>
    <row r="1125" spans="1:46">
      <c r="A1125" s="52" t="str">
        <f>IF(ISERROR(VLOOKUP(TRIM(B1125),ALL!$B$1:$T$1591,3,FALSE)),"(unc)",VLOOKUP(TRIM(B1125),ALL!$B$1:$T$1591,3,FALSE))</f>
        <v>ROT @</v>
      </c>
      <c r="B1125" s="215" t="s">
        <v>4644</v>
      </c>
      <c r="C1125" s="11" t="s">
        <v>7892</v>
      </c>
      <c r="D1125" s="85">
        <f>VLOOKUP(TRIM(B1125),BirthdateDraft!$B$1:$O$5859,2,FALSE)</f>
        <v>33300</v>
      </c>
      <c r="E1125" s="86" t="str">
        <f>VLOOKUP(TRIM(B1125),BirthdateDraft!$B$1:$O$9859,3,FALSE)</f>
        <v>14/3</v>
      </c>
      <c r="F1125" s="52" t="str">
        <f>IF(ISERROR(VLOOKUP(TRIM(B1125),ALL!$B$1:$T$1591,2,FALSE)),"",IF(ISERROR(VLOOKUP(TRIM(B1125),ALL!$B$1:$T$1591,2,FALSE))," ",VLOOKUP(TRIM(B1125),ALL!$B$1:$T$1591,2,FALSE)))</f>
        <v>WAN</v>
      </c>
      <c r="G1125" s="52" t="str">
        <f>IF(ISBLANK(VLOOKUP(TRIM(B1125),ALL!$B$1:$U$1591,4,FALSE)),"",IF(ISERROR(VLOOKUP(TRIM(B1125),ALL!$B$1:$U$1591,4,FALSE))," ",VLOOKUP(TRIM(B1125),ALL!$B$1:$U$1591,4,FALSE)))</f>
        <v/>
      </c>
      <c r="H1125" s="52" t="str">
        <f>IF(ISBLANK(VLOOKUP(TRIM(B1125),ALL!$B$1:$U$1591,5,FALSE)),"",IF(ISERROR(VLOOKUP(TRIM(B1125),ALL!$B$1:$U$1591,5,FALSE))," ",VLOOKUP(TRIM(B1125),ALL!$B$1:$U$1591,5,FALSE)))</f>
        <v/>
      </c>
      <c r="I1125" s="52" t="str">
        <f>IF(ISBLANK(VLOOKUP(TRIM(B1125),ALL!$B$1:$U$1591,6,FALSE)),"",IF(ISERROR(VLOOKUP(TRIM(B1125),ALL!$B$1:$U$1591,6,FALSE))," ", VLOOKUP(TRIM(B1125),ALL!$B$1:$U$1591,6,FALSE)))</f>
        <v/>
      </c>
      <c r="J1125" s="52" t="str">
        <f>IF(ISBLANK(VLOOKUP(TRIM(B1125),ALL!$B$1:$U$1591,7,FALSE)),"",IF(ISERROR(VLOOKUP(TRIM(B1125),ALL!$B$1:$U$1591,7,FALSE))," ",VLOOKUP(TRIM(B1125),ALL!$B$1:$U$1591,7,FALSE)))</f>
        <v/>
      </c>
      <c r="K1125" s="52">
        <f>IF(ISBLANK(VLOOKUP(TRIM(B1125),ALL!$B$1:$U$1591,8,FALSE)),"",IF(ISERROR(VLOOKUP(TRIM(B1125),ALL!$B$1:$U$1591,8,FALSE))," ",VLOOKUP(TRIM(B1125),ALL!$B$1:$U$1591,8,FALSE)))</f>
        <v>4</v>
      </c>
      <c r="L1125" s="52" t="str">
        <f>IF(ISBLANK(VLOOKUP(TRIM(B1125),ALL!$B$1:$U$1591,9,FALSE)),"",IF(ISERROR(VLOOKUP(TRIM(B1125),ALL!$B$1:$U$1591,9,FALSE))," ",VLOOKUP(TRIM(B1125),ALL!$B$1:$U$1591,9,FALSE)))</f>
        <v/>
      </c>
      <c r="M1125" s="52">
        <f>IF(ISBLANK(VLOOKUP(TRIM(B1125),ALL!$B$1:$U$1591,10,FALSE)),"",IF(ISERROR(VLOOKUP(TRIM(B1125),ALL!$B$1:$U$1591,10,FALSE))," ",VLOOKUP(TRIM(B1125),ALL!$B$1:$U$1591,10,FALSE)))</f>
        <v>4</v>
      </c>
      <c r="N1125"/>
      <c r="O1125"/>
      <c r="P1125"/>
      <c r="Q1125"/>
      <c r="R1125"/>
      <c r="S1125"/>
      <c r="AA1125"/>
      <c r="AB1125"/>
    </row>
    <row r="1126" spans="1:46" ht="15">
      <c r="A1126" s="52" t="str">
        <f>IF(ISERROR(VLOOKUP(TRIM(B1126),ALL!$B$1:$T$1591,3,FALSE)),"(unc)",VLOOKUP(TRIM(B1126),ALL!$B$1:$T$1591,3,FALSE))</f>
        <v>OC @</v>
      </c>
      <c r="B1126" s="440" t="s">
        <v>6154</v>
      </c>
      <c r="C1126" s="11" t="s">
        <v>7892</v>
      </c>
      <c r="D1126" s="85">
        <f>VLOOKUP(TRIM(B1126),BirthdateDraft!$B$1:$O$5859,2,FALSE)</f>
        <v>33412</v>
      </c>
      <c r="E1126" s="86" t="str">
        <f>VLOOKUP(TRIM(B1126),BirthdateDraft!$B$1:$O$9859,3,FALSE)</f>
        <v>14/6</v>
      </c>
      <c r="F1126" s="52" t="str">
        <f>IF(ISERROR(VLOOKUP(TRIM(B1126),ALL!$B$1:$T$1591,2,FALSE)),"",IF(ISERROR(VLOOKUP(TRIM(B1126),ALL!$B$1:$T$1591,2,FALSE))," ",VLOOKUP(TRIM(B1126),ALL!$B$1:$T$1591,2,FALSE)))</f>
        <v>NYN</v>
      </c>
      <c r="G1126" s="52" t="str">
        <f>IF(ISBLANK(VLOOKUP(TRIM(B1126),ALL!$B$1:$U$1591,4,FALSE)),"",IF(ISERROR(VLOOKUP(TRIM(B1126),ALL!$B$1:$U$1591,4,FALSE))," ",VLOOKUP(TRIM(B1126),ALL!$B$1:$U$1591,4,FALSE)))</f>
        <v/>
      </c>
      <c r="H1126" s="52" t="str">
        <f>IF(ISBLANK(VLOOKUP(TRIM(B1126),ALL!$B$1:$U$1591,5,FALSE)),"",IF(ISERROR(VLOOKUP(TRIM(B1126),ALL!$B$1:$U$1591,5,FALSE))," ",VLOOKUP(TRIM(B1126),ALL!$B$1:$U$1591,5,FALSE)))</f>
        <v/>
      </c>
      <c r="I1126" s="52" t="str">
        <f>IF(ISBLANK(VLOOKUP(TRIM(B1126),ALL!$B$1:$U$1591,6,FALSE)),"",IF(ISERROR(VLOOKUP(TRIM(B1126),ALL!$B$1:$U$1591,6,FALSE))," ", VLOOKUP(TRIM(B1126),ALL!$B$1:$U$1591,6,FALSE)))</f>
        <v/>
      </c>
      <c r="J1126" s="52" t="str">
        <f>IF(ISBLANK(VLOOKUP(TRIM(B1126),ALL!$B$1:$U$1591,7,FALSE)),"",IF(ISERROR(VLOOKUP(TRIM(B1126),ALL!$B$1:$U$1591,7,FALSE))," ",VLOOKUP(TRIM(B1126),ALL!$B$1:$U$1591,7,FALSE)))</f>
        <v/>
      </c>
      <c r="K1126" s="52">
        <f>IF(ISBLANK(VLOOKUP(TRIM(B1126),ALL!$B$1:$U$1591,8,FALSE)),"",IF(ISERROR(VLOOKUP(TRIM(B1126),ALL!$B$1:$U$1591,8,FALSE))," ",VLOOKUP(TRIM(B1126),ALL!$B$1:$U$1591,8,FALSE)))</f>
        <v>4</v>
      </c>
      <c r="L1126" s="52" t="str">
        <f>IF(ISBLANK(VLOOKUP(TRIM(B1126),ALL!$B$1:$U$1591,9,FALSE)),"",IF(ISERROR(VLOOKUP(TRIM(B1126),ALL!$B$1:$U$1591,9,FALSE))," ",VLOOKUP(TRIM(B1126),ALL!$B$1:$U$1591,9,FALSE)))</f>
        <v/>
      </c>
      <c r="M1126" s="52">
        <f>IF(ISBLANK(VLOOKUP(TRIM(B1126),ALL!$B$1:$U$1591,10,FALSE)),"",IF(ISERROR(VLOOKUP(TRIM(B1126),ALL!$B$1:$U$1591,10,FALSE))," ",VLOOKUP(TRIM(B1126),ALL!$B$1:$U$1591,10,FALSE)))</f>
        <v>3</v>
      </c>
      <c r="N1126"/>
      <c r="O1126"/>
      <c r="P1126"/>
      <c r="Q1126"/>
      <c r="R1126"/>
      <c r="S1126"/>
      <c r="AA1126"/>
      <c r="AB1126"/>
    </row>
    <row r="1127" spans="1:46">
      <c r="A1127" s="52" t="str">
        <f>IF(ISERROR(VLOOKUP(TRIM(B1127),ALL!$B$1:$T$1591,3,FALSE)),"(unc)",VLOOKUP(TRIM(B1127),ALL!$B$1:$T$1591,3,FALSE))</f>
        <v>G @ TE</v>
      </c>
      <c r="B1127" s="215" t="s">
        <v>5207</v>
      </c>
      <c r="C1127" s="11" t="s">
        <v>7892</v>
      </c>
      <c r="D1127" s="85">
        <f>VLOOKUP(TRIM(B1127),BirthdateDraft!$B$1:$O$5859,2,FALSE)</f>
        <v>32363</v>
      </c>
      <c r="E1127" s="86" t="str">
        <f>VLOOKUP(TRIM(B1127),BirthdateDraft!$B$1:$O$9859,3,FALSE)</f>
        <v>11/FA</v>
      </c>
      <c r="F1127" s="52" t="str">
        <f>IF(ISERROR(VLOOKUP(TRIM(B1127),ALL!$B$1:$T$1591,2,FALSE)),"",IF(ISERROR(VLOOKUP(TRIM(B1127),ALL!$B$1:$T$1591,2,FALSE))," ",VLOOKUP(TRIM(B1127),ALL!$B$1:$T$1591,2,FALSE)))</f>
        <v>DEN</v>
      </c>
      <c r="G1127" s="52" t="str">
        <f>IF(ISBLANK(VLOOKUP(TRIM(B1127),ALL!$B$1:$U$1591,4,FALSE)),"",IF(ISERROR(VLOOKUP(TRIM(B1127),ALL!$B$1:$U$1591,4,FALSE))," ",VLOOKUP(TRIM(B1127),ALL!$B$1:$U$1591,4,FALSE)))</f>
        <v/>
      </c>
      <c r="H1127" s="52" t="str">
        <f>IF(ISBLANK(VLOOKUP(TRIM(B1127),ALL!$B$1:$U$1591,5,FALSE)),"",IF(ISERROR(VLOOKUP(TRIM(B1127),ALL!$B$1:$U$1591,5,FALSE))," ",VLOOKUP(TRIM(B1127),ALL!$B$1:$U$1591,5,FALSE)))</f>
        <v/>
      </c>
      <c r="I1127" s="52" t="str">
        <f>IF(ISBLANK(VLOOKUP(TRIM(B1127),ALL!$B$1:$U$1591,6,FALSE)),"",IF(ISERROR(VLOOKUP(TRIM(B1127),ALL!$B$1:$U$1591,6,FALSE))," ", VLOOKUP(TRIM(B1127),ALL!$B$1:$U$1591,6,FALSE)))</f>
        <v/>
      </c>
      <c r="J1127" s="52" t="str">
        <f>IF(ISBLANK(VLOOKUP(TRIM(B1127),ALL!$B$1:$U$1591,7,FALSE)),"",IF(ISERROR(VLOOKUP(TRIM(B1127),ALL!$B$1:$U$1591,7,FALSE))," ",VLOOKUP(TRIM(B1127),ALL!$B$1:$U$1591,7,FALSE)))</f>
        <v/>
      </c>
      <c r="K1127" s="52">
        <f>IF(ISBLANK(VLOOKUP(TRIM(B1127),ALL!$B$1:$U$1591,8,FALSE)),"",IF(ISERROR(VLOOKUP(TRIM(B1127),ALL!$B$1:$U$1591,8,FALSE))," ",VLOOKUP(TRIM(B1127),ALL!$B$1:$U$1591,8,FALSE)))</f>
        <v>0</v>
      </c>
      <c r="L1127" s="52">
        <f>IF(ISBLANK(VLOOKUP(TRIM(B1127),ALL!$B$1:$U$1591,9,FALSE)),"",IF(ISERROR(VLOOKUP(TRIM(B1127),ALL!$B$1:$U$1591,9,FALSE))," ",VLOOKUP(TRIM(B1127),ALL!$B$1:$U$1591,9,FALSE)))</f>
        <v>4</v>
      </c>
      <c r="M1127" s="52">
        <f>IF(ISBLANK(VLOOKUP(TRIM(B1127),ALL!$B$1:$U$1591,10,FALSE)),"",IF(ISERROR(VLOOKUP(TRIM(B1127),ALL!$B$1:$U$1591,10,FALSE))," ",VLOOKUP(TRIM(B1127),ALL!$B$1:$U$1591,10,FALSE)))</f>
        <v>3</v>
      </c>
      <c r="N1127"/>
      <c r="O1127"/>
      <c r="P1127"/>
      <c r="Q1127"/>
      <c r="R1127"/>
      <c r="S1127"/>
      <c r="AA1127"/>
      <c r="AB1127"/>
    </row>
    <row r="1128" spans="1:46">
      <c r="A1128" s="52" t="str">
        <f>IF(ISERROR(VLOOKUP(TRIM(B1128),ALL!$B$1:$T$1591,3,FALSE)),"(unc)",VLOOKUP(TRIM(B1128),ALL!$B$1:$T$1591,3,FALSE))</f>
        <v>ROT @</v>
      </c>
      <c r="B1128" s="215" t="s">
        <v>5769</v>
      </c>
      <c r="C1128" s="11" t="s">
        <v>7892</v>
      </c>
      <c r="D1128" s="85">
        <f>VLOOKUP(TRIM(B1128),BirthdateDraft!$B$1:$O$5859,2,FALSE)</f>
        <v>33640</v>
      </c>
      <c r="E1128" s="86" t="str">
        <f>VLOOKUP(TRIM(B1128),BirthdateDraft!$B$1:$O$9859,3,FALSE)</f>
        <v>16/5</v>
      </c>
      <c r="F1128" s="52" t="str">
        <f>IF(ISERROR(VLOOKUP(TRIM(B1128),ALL!$B$1:$T$1591,2,FALSE)),"",IF(ISERROR(VLOOKUP(TRIM(B1128),ALL!$B$1:$T$1591,2,FALSE))," ",VLOOKUP(TRIM(B1128),ALL!$B$1:$T$1591,2,FALSE)))</f>
        <v>NYA</v>
      </c>
      <c r="G1128" s="52" t="str">
        <f>IF(ISBLANK(VLOOKUP(TRIM(B1128),ALL!$B$1:$U$1591,4,FALSE)),"",IF(ISERROR(VLOOKUP(TRIM(B1128),ALL!$B$1:$U$1591,4,FALSE))," ",VLOOKUP(TRIM(B1128),ALL!$B$1:$U$1591,4,FALSE)))</f>
        <v/>
      </c>
      <c r="H1128" s="52" t="str">
        <f>IF(ISBLANK(VLOOKUP(TRIM(B1128),ALL!$B$1:$U$1591,5,FALSE)),"",IF(ISERROR(VLOOKUP(TRIM(B1128),ALL!$B$1:$U$1591,5,FALSE))," ",VLOOKUP(TRIM(B1128),ALL!$B$1:$U$1591,5,FALSE)))</f>
        <v/>
      </c>
      <c r="I1128" s="52" t="str">
        <f>IF(ISBLANK(VLOOKUP(TRIM(B1128),ALL!$B$1:$U$1591,6,FALSE)),"",IF(ISERROR(VLOOKUP(TRIM(B1128),ALL!$B$1:$U$1591,6,FALSE))," ", VLOOKUP(TRIM(B1128),ALL!$B$1:$U$1591,6,FALSE)))</f>
        <v/>
      </c>
      <c r="J1128" s="52" t="str">
        <f>IF(ISBLANK(VLOOKUP(TRIM(B1128),ALL!$B$1:$U$1591,7,FALSE)),"",IF(ISERROR(VLOOKUP(TRIM(B1128),ALL!$B$1:$U$1591,7,FALSE))," ",VLOOKUP(TRIM(B1128),ALL!$B$1:$U$1591,7,FALSE)))</f>
        <v/>
      </c>
      <c r="K1128" s="52">
        <f>IF(ISBLANK(VLOOKUP(TRIM(B1128),ALL!$B$1:$U$1591,8,FALSE)),"",IF(ISERROR(VLOOKUP(TRIM(B1128),ALL!$B$1:$U$1591,8,FALSE))," ",VLOOKUP(TRIM(B1128),ALL!$B$1:$U$1591,8,FALSE)))</f>
        <v>0</v>
      </c>
      <c r="L1128" s="52" t="str">
        <f>IF(ISBLANK(VLOOKUP(TRIM(B1128),ALL!$B$1:$U$1591,9,FALSE)),"",IF(ISERROR(VLOOKUP(TRIM(B1128),ALL!$B$1:$U$1591,9,FALSE))," ",VLOOKUP(TRIM(B1128),ALL!$B$1:$U$1591,9,FALSE)))</f>
        <v/>
      </c>
      <c r="M1128" s="52">
        <f>IF(ISBLANK(VLOOKUP(TRIM(B1128),ALL!$B$1:$U$1591,10,FALSE)),"",IF(ISERROR(VLOOKUP(TRIM(B1128),ALL!$B$1:$U$1591,10,FALSE))," ",VLOOKUP(TRIM(B1128),ALL!$B$1:$U$1591,10,FALSE)))</f>
        <v>3</v>
      </c>
      <c r="N1128"/>
      <c r="O1128"/>
      <c r="P1128"/>
      <c r="Q1128"/>
      <c r="R1128"/>
      <c r="S1128"/>
      <c r="AA1128"/>
      <c r="AB1128"/>
    </row>
    <row r="1129" spans="1:46" ht="15">
      <c r="A1129" s="52"/>
      <c r="B1129" s="410"/>
      <c r="C1129" s="11"/>
      <c r="D1129" s="85"/>
      <c r="E1129" s="86"/>
      <c r="F1129" s="52"/>
      <c r="G1129" s="52"/>
      <c r="H1129" s="52"/>
      <c r="I1129" s="52"/>
      <c r="J1129" s="52"/>
      <c r="K1129" s="52"/>
      <c r="L1129" s="52"/>
      <c r="M1129" s="52"/>
      <c r="N1129"/>
      <c r="O1129"/>
      <c r="P1129"/>
      <c r="Q1129"/>
      <c r="R1129"/>
      <c r="S1129"/>
      <c r="AA1129"/>
      <c r="AB1129"/>
    </row>
    <row r="1130" spans="1:46">
      <c r="A1130" s="52" t="str">
        <f>IF(ISERROR(VLOOKUP(TRIM(B1130),ALL!$B$1:$T$1591,3,FALSE)),"(unc)",VLOOKUP(TRIM(B1130),ALL!$B$1:$T$1591,3,FALSE))</f>
        <v>RE $</v>
      </c>
      <c r="B1130" s="215" t="s">
        <v>2190</v>
      </c>
      <c r="C1130" s="11" t="s">
        <v>7892</v>
      </c>
      <c r="D1130" s="85">
        <f>VLOOKUP(TRIM(B1130),BirthdateDraft!$B$1:$O$5859,2,FALSE)</f>
        <v>32567</v>
      </c>
      <c r="E1130" s="86" t="str">
        <f>VLOOKUP(TRIM(B1130),BirthdateDraft!$B$1:$O$9859,3,FALSE)</f>
        <v>10/1 (15)</v>
      </c>
      <c r="F1130" s="52" t="str">
        <f>IF(ISERROR(VLOOKUP(TRIM(B1130),ALL!$B$1:$T$1591,2,FALSE)),"",IF(ISERROR(VLOOKUP(TRIM(B1130),ALL!$B$1:$T$1591,2,FALSE))," ",VLOOKUP(TRIM(B1130),ALL!$B$1:$T$1591,2,FALSE)))</f>
        <v>TBN</v>
      </c>
      <c r="G1130" s="52" t="str">
        <f>IF(ISBLANK(VLOOKUP(TRIM(B1130),ALL!$B$1:$U$1591,4,FALSE)),"",IF(ISERROR(VLOOKUP(TRIM(B1130),ALL!$B$1:$U$1591,4,FALSE))," ",VLOOKUP(TRIM(B1130),ALL!$B$1:$U$1591,4,FALSE)))</f>
        <v>5</v>
      </c>
      <c r="H1130" s="52" t="str">
        <f>IF(ISBLANK(VLOOKUP(TRIM(B1130),ALL!$B$1:$U$1591,5,FALSE)),"",IF(ISERROR(VLOOKUP(TRIM(B1130),ALL!$B$1:$U$1591,5,FALSE))," ",VLOOKUP(TRIM(B1130),ALL!$B$1:$U$1591,5,FALSE)))</f>
        <v/>
      </c>
      <c r="I1130" s="52">
        <f>IF(ISBLANK(VLOOKUP(TRIM(B1130),ALL!$B$1:$U$1591,6,FALSE)),"",IF(ISERROR(VLOOKUP(TRIM(B1130),ALL!$B$1:$U$1591,6,FALSE))," ", VLOOKUP(TRIM(B1130),ALL!$B$1:$U$1591,6,FALSE)))</f>
        <v>9</v>
      </c>
      <c r="J1130" s="52" t="str">
        <f>IF(ISBLANK(VLOOKUP(TRIM(B1130),ALL!$B$1:$U$1591,7,FALSE)),"",IF(ISERROR(VLOOKUP(TRIM(B1130),ALL!$B$1:$U$1591,7,FALSE))," ",VLOOKUP(TRIM(B1130),ALL!$B$1:$U$1591,7,FALSE)))</f>
        <v/>
      </c>
      <c r="K1130" s="52" t="str">
        <f>IF(ISBLANK(VLOOKUP(TRIM(B1130),ALL!$B$1:$U$1591,8,FALSE)),"",IF(ISERROR(VLOOKUP(TRIM(B1130),ALL!$B$1:$U$1591,8,FALSE))," ",VLOOKUP(TRIM(B1130),ALL!$B$1:$U$1591,8,FALSE)))</f>
        <v/>
      </c>
      <c r="L1130" s="52" t="str">
        <f>IF(ISBLANK(VLOOKUP(TRIM(B1130),ALL!$B$1:$U$1591,9,FALSE)),"",IF(ISERROR(VLOOKUP(TRIM(B1130),ALL!$B$1:$U$1591,9,FALSE))," ",VLOOKUP(TRIM(B1130),ALL!$B$1:$U$1591,9,FALSE)))</f>
        <v/>
      </c>
      <c r="M1130" s="52" t="str">
        <f>IF(ISBLANK(VLOOKUP(TRIM(B1130),ALL!$B$1:$U$1591,10,FALSE)),"",IF(ISERROR(VLOOKUP(TRIM(B1130),ALL!$B$1:$U$1591,10,FALSE))," ",VLOOKUP(TRIM(B1130),ALL!$B$1:$U$1591,10,FALSE)))</f>
        <v/>
      </c>
      <c r="N1130"/>
      <c r="O1130"/>
      <c r="P1130"/>
      <c r="Q1130"/>
      <c r="R1130"/>
      <c r="S1130"/>
      <c r="AA1130"/>
      <c r="AB1130"/>
    </row>
    <row r="1131" spans="1:46">
      <c r="A1131" s="52" t="str">
        <f>IF(ISERROR(VLOOKUP(TRIM(B1131),ALL!$B$1:$T$1591,3,FALSE)),"(unc)",VLOOKUP(TRIM(B1131),ALL!$B$1:$T$1591,3,FALSE))</f>
        <v>NDT $</v>
      </c>
      <c r="B1131" s="215" t="s">
        <v>2015</v>
      </c>
      <c r="C1131" s="11" t="s">
        <v>7892</v>
      </c>
      <c r="D1131" s="85">
        <f>VLOOKUP(TRIM(B1131),BirthdateDraft!$B$1:$O$5859,2,FALSE)</f>
        <v>31415</v>
      </c>
      <c r="E1131" s="86" t="str">
        <f>VLOOKUP(TRIM(B1131),BirthdateDraft!$B$1:$O$9859,3,FALSE)</f>
        <v>09/FA</v>
      </c>
      <c r="F1131" s="52" t="str">
        <f>IF(ISERROR(VLOOKUP(TRIM(B1131),ALL!$B$1:$T$1591,2,FALSE)),"",IF(ISERROR(VLOOKUP(TRIM(B1131),ALL!$B$1:$T$1591,2,FALSE))," ",VLOOKUP(TRIM(B1131),ALL!$B$1:$T$1591,2,FALSE)))</f>
        <v>NYA</v>
      </c>
      <c r="G1131" s="52" t="str">
        <f>IF(ISBLANK(VLOOKUP(TRIM(B1131),ALL!$B$1:$U$1591,4,FALSE)),"",IF(ISERROR(VLOOKUP(TRIM(B1131),ALL!$B$1:$U$1591,4,FALSE))," ",VLOOKUP(TRIM(B1131),ALL!$B$1:$U$1591,4,FALSE)))</f>
        <v>5</v>
      </c>
      <c r="H1131" s="52" t="str">
        <f>IF(ISBLANK(VLOOKUP(TRIM(B1131),ALL!$B$1:$U$1591,5,FALSE)),"",IF(ISERROR(VLOOKUP(TRIM(B1131),ALL!$B$1:$U$1591,5,FALSE))," ",VLOOKUP(TRIM(B1131),ALL!$B$1:$U$1591,5,FALSE)))</f>
        <v/>
      </c>
      <c r="I1131" s="52">
        <f>IF(ISBLANK(VLOOKUP(TRIM(B1131),ALL!$B$1:$U$1591,6,FALSE)),"",IF(ISERROR(VLOOKUP(TRIM(B1131),ALL!$B$1:$U$1591,6,FALSE))," ", VLOOKUP(TRIM(B1131),ALL!$B$1:$U$1591,6,FALSE)))</f>
        <v>3</v>
      </c>
      <c r="J1131" s="52" t="str">
        <f>IF(ISBLANK(VLOOKUP(TRIM(B1131),ALL!$B$1:$U$1591,7,FALSE)),"",IF(ISERROR(VLOOKUP(TRIM(B1131),ALL!$B$1:$U$1591,7,FALSE))," ",VLOOKUP(TRIM(B1131),ALL!$B$1:$U$1591,7,FALSE)))</f>
        <v/>
      </c>
      <c r="K1131" s="52" t="str">
        <f>IF(ISBLANK(VLOOKUP(TRIM(B1131),ALL!$B$1:$U$1591,8,FALSE)),"",IF(ISERROR(VLOOKUP(TRIM(B1131),ALL!$B$1:$U$1591,8,FALSE))," ",VLOOKUP(TRIM(B1131),ALL!$B$1:$U$1591,8,FALSE)))</f>
        <v/>
      </c>
      <c r="L1131" s="52" t="str">
        <f>IF(ISBLANK(VLOOKUP(TRIM(B1131),ALL!$B$1:$U$1591,9,FALSE)),"",IF(ISERROR(VLOOKUP(TRIM(B1131),ALL!$B$1:$U$1591,9,FALSE))," ",VLOOKUP(TRIM(B1131),ALL!$B$1:$U$1591,9,FALSE)))</f>
        <v/>
      </c>
      <c r="M1131" s="52" t="str">
        <f>IF(ISBLANK(VLOOKUP(TRIM(B1131),ALL!$B$1:$U$1591,10,FALSE)),"",IF(ISERROR(VLOOKUP(TRIM(B1131),ALL!$B$1:$U$1591,10,FALSE))," ",VLOOKUP(TRIM(B1131),ALL!$B$1:$U$1591,10,FALSE)))</f>
        <v/>
      </c>
      <c r="N1131"/>
      <c r="O1131"/>
      <c r="P1131"/>
      <c r="Q1131"/>
      <c r="R1131"/>
      <c r="S1131"/>
      <c r="AA1131"/>
      <c r="AB1131"/>
    </row>
    <row r="1132" spans="1:46">
      <c r="A1132" s="52" t="str">
        <f>IF(ISERROR(VLOOKUP(TRIM(B1132),ALL!$B$1:$T$1591,3,FALSE)),"(unc)",VLOOKUP(TRIM(B1132),ALL!$B$1:$T$1591,3,FALSE))</f>
        <v>RE $</v>
      </c>
      <c r="B1132" s="215" t="s">
        <v>5144</v>
      </c>
      <c r="C1132" s="11" t="s">
        <v>7892</v>
      </c>
      <c r="D1132" s="85">
        <f>VLOOKUP(TRIM(B1132),BirthdateDraft!$B$1:$O$5859,2,FALSE)</f>
        <v>34505</v>
      </c>
      <c r="E1132" s="86" t="str">
        <f>VLOOKUP(TRIM(B1132),BirthdateDraft!$B$1:$O$9859,3,FALSE)</f>
        <v>15/1 (6)</v>
      </c>
      <c r="F1132" s="52" t="str">
        <f>IF(ISERROR(VLOOKUP(TRIM(B1132),ALL!$B$1:$T$1591,2,FALSE)),"",IF(ISERROR(VLOOKUP(TRIM(B1132),ALL!$B$1:$T$1591,2,FALSE))," ",VLOOKUP(TRIM(B1132),ALL!$B$1:$T$1591,2,FALSE)))</f>
        <v>NYN</v>
      </c>
      <c r="G1132" s="52" t="str">
        <f>IF(ISBLANK(VLOOKUP(TRIM(B1132),ALL!$B$1:$U$1591,4,FALSE)),"",IF(ISERROR(VLOOKUP(TRIM(B1132),ALL!$B$1:$U$1591,4,FALSE))," ",VLOOKUP(TRIM(B1132),ALL!$B$1:$U$1591,4,FALSE)))</f>
        <v>5</v>
      </c>
      <c r="H1132" s="52" t="str">
        <f>IF(ISBLANK(VLOOKUP(TRIM(B1132),ALL!$B$1:$U$1591,5,FALSE)),"",IF(ISERROR(VLOOKUP(TRIM(B1132),ALL!$B$1:$U$1591,5,FALSE))," ",VLOOKUP(TRIM(B1132),ALL!$B$1:$U$1591,5,FALSE)))</f>
        <v/>
      </c>
      <c r="I1132" s="52">
        <f>IF(ISBLANK(VLOOKUP(TRIM(B1132),ALL!$B$1:$U$1591,6,FALSE)),"",IF(ISERROR(VLOOKUP(TRIM(B1132),ALL!$B$1:$U$1591,6,FALSE))," ", VLOOKUP(TRIM(B1132),ALL!$B$1:$U$1591,6,FALSE)))</f>
        <v>1</v>
      </c>
      <c r="J1132" s="52" t="str">
        <f>IF(ISBLANK(VLOOKUP(TRIM(B1132),ALL!$B$1:$U$1591,7,FALSE)),"",IF(ISERROR(VLOOKUP(TRIM(B1132),ALL!$B$1:$U$1591,7,FALSE))," ",VLOOKUP(TRIM(B1132),ALL!$B$1:$U$1591,7,FALSE)))</f>
        <v/>
      </c>
      <c r="K1132" s="52" t="str">
        <f>IF(ISBLANK(VLOOKUP(TRIM(B1132),ALL!$B$1:$U$1591,8,FALSE)),"",IF(ISERROR(VLOOKUP(TRIM(B1132),ALL!$B$1:$U$1591,8,FALSE))," ",VLOOKUP(TRIM(B1132),ALL!$B$1:$U$1591,8,FALSE)))</f>
        <v/>
      </c>
      <c r="L1132" s="52" t="str">
        <f>IF(ISBLANK(VLOOKUP(TRIM(B1132),ALL!$B$1:$U$1591,9,FALSE)),"",IF(ISERROR(VLOOKUP(TRIM(B1132),ALL!$B$1:$U$1591,9,FALSE))," ",VLOOKUP(TRIM(B1132),ALL!$B$1:$U$1591,9,FALSE)))</f>
        <v/>
      </c>
      <c r="M1132" s="52" t="str">
        <f>IF(ISBLANK(VLOOKUP(TRIM(B1132),ALL!$B$1:$U$1591,10,FALSE)),"",IF(ISERROR(VLOOKUP(TRIM(B1132),ALL!$B$1:$U$1591,10,FALSE))," ",VLOOKUP(TRIM(B1132),ALL!$B$1:$U$1591,10,FALSE)))</f>
        <v/>
      </c>
      <c r="N1132"/>
      <c r="O1132"/>
      <c r="P1132"/>
      <c r="Q1132"/>
      <c r="R1132"/>
      <c r="S1132"/>
      <c r="AA1132"/>
      <c r="AB1132"/>
    </row>
    <row r="1133" spans="1:46">
      <c r="A1133" s="52" t="str">
        <f>IF(ISERROR(VLOOKUP(TRIM(B1133),ALL!$B$1:$T$1591,3,FALSE)),"(unc)",VLOOKUP(TRIM(B1133),ALL!$B$1:$T$1591,3,FALSE))</f>
        <v>LDT $</v>
      </c>
      <c r="B1133" s="215" t="s">
        <v>5576</v>
      </c>
      <c r="C1133" s="11" t="s">
        <v>7892</v>
      </c>
      <c r="D1133" s="85">
        <f>VLOOKUP(TRIM(B1133),BirthdateDraft!$B$1:$O$5859,2,FALSE)</f>
        <v>34319</v>
      </c>
      <c r="E1133" s="86" t="str">
        <f>VLOOKUP(TRIM(B1133),BirthdateDraft!$B$1:$O$9859,3,FALSE)</f>
        <v>16/2</v>
      </c>
      <c r="F1133" s="52" t="str">
        <f>IF(ISERROR(VLOOKUP(TRIM(B1133),ALL!$B$1:$T$1591,2,FALSE)),"",IF(ISERROR(VLOOKUP(TRIM(B1133),ALL!$B$1:$T$1591,2,FALSE))," ",VLOOKUP(TRIM(B1133),ALL!$B$1:$T$1591,2,FALSE)))</f>
        <v>SEN</v>
      </c>
      <c r="G1133" s="52" t="str">
        <f>IF(ISBLANK(VLOOKUP(TRIM(B1133),ALL!$B$1:$U$1591,4,FALSE)),"",IF(ISERROR(VLOOKUP(TRIM(B1133),ALL!$B$1:$U$1591,4,FALSE))," ",VLOOKUP(TRIM(B1133),ALL!$B$1:$U$1591,4,FALSE)))</f>
        <v>4</v>
      </c>
      <c r="H1133" s="52" t="str">
        <f>IF(ISBLANK(VLOOKUP(TRIM(B1133),ALL!$B$1:$U$1591,5,FALSE)),"",IF(ISERROR(VLOOKUP(TRIM(B1133),ALL!$B$1:$U$1591,5,FALSE))," ",VLOOKUP(TRIM(B1133),ALL!$B$1:$U$1591,5,FALSE)))</f>
        <v/>
      </c>
      <c r="I1133" s="52">
        <f>IF(ISBLANK(VLOOKUP(TRIM(B1133),ALL!$B$1:$U$1591,6,FALSE)),"",IF(ISERROR(VLOOKUP(TRIM(B1133),ALL!$B$1:$U$1591,6,FALSE))," ", VLOOKUP(TRIM(B1133),ALL!$B$1:$U$1591,6,FALSE)))</f>
        <v>3</v>
      </c>
      <c r="J1133" s="52" t="str">
        <f>IF(ISBLANK(VLOOKUP(TRIM(B1133),ALL!$B$1:$U$1591,7,FALSE)),"",IF(ISERROR(VLOOKUP(TRIM(B1133),ALL!$B$1:$U$1591,7,FALSE))," ",VLOOKUP(TRIM(B1133),ALL!$B$1:$U$1591,7,FALSE)))</f>
        <v/>
      </c>
      <c r="K1133" s="52" t="str">
        <f>IF(ISBLANK(VLOOKUP(TRIM(B1133),ALL!$B$1:$U$1591,8,FALSE)),"",IF(ISERROR(VLOOKUP(TRIM(B1133),ALL!$B$1:$U$1591,8,FALSE))," ",VLOOKUP(TRIM(B1133),ALL!$B$1:$U$1591,8,FALSE)))</f>
        <v/>
      </c>
      <c r="L1133" s="52" t="str">
        <f>IF(ISBLANK(VLOOKUP(TRIM(B1133),ALL!$B$1:$U$1591,9,FALSE)),"",IF(ISERROR(VLOOKUP(TRIM(B1133),ALL!$B$1:$U$1591,9,FALSE))," ",VLOOKUP(TRIM(B1133),ALL!$B$1:$U$1591,9,FALSE)))</f>
        <v/>
      </c>
      <c r="M1133" s="52" t="str">
        <f>IF(ISBLANK(VLOOKUP(TRIM(B1133),ALL!$B$1:$U$1591,10,FALSE)),"",IF(ISERROR(VLOOKUP(TRIM(B1133),ALL!$B$1:$U$1591,10,FALSE))," ",VLOOKUP(TRIM(B1133),ALL!$B$1:$U$1591,10,FALSE)))</f>
        <v/>
      </c>
      <c r="N1133"/>
      <c r="O1133"/>
      <c r="P1133"/>
      <c r="Q1133"/>
      <c r="R1133"/>
      <c r="S1133"/>
      <c r="AA1133"/>
      <c r="AB1133"/>
    </row>
    <row r="1134" spans="1:46">
      <c r="A1134" s="52" t="str">
        <f>IF(ISERROR(VLOOKUP(TRIM(B1134),ALL!$B$1:$T$1591,3,FALSE)),"(unc)",VLOOKUP(TRIM(B1134),ALL!$B$1:$T$1591,3,FALSE))</f>
        <v>End $</v>
      </c>
      <c r="B1134" s="215" t="s">
        <v>7556</v>
      </c>
      <c r="C1134" s="11" t="s">
        <v>7892</v>
      </c>
      <c r="D1134" s="85">
        <f>VLOOKUP(TRIM(B1134),BirthdateDraft!$B$1:$O$5859,2,FALSE)</f>
        <v>34432</v>
      </c>
      <c r="E1134" s="86" t="str">
        <f>VLOOKUP(TRIM(B1134),BirthdateDraft!$B$1:$O$3878,3,FALSE)</f>
        <v>17/7</v>
      </c>
      <c r="F1134" s="52" t="str">
        <f>IF(ISERROR(VLOOKUP(TRIM(B1134),ALL!$B$1:$T$1591,2,FALSE)),"",IF(ISERROR(VLOOKUP(TRIM(B1134),ALL!$B$1:$T$1591,2,FALSE))," ",VLOOKUP(TRIM(B1134),ALL!$B$1:$T$1591,2,FALSE)))</f>
        <v>MIN</v>
      </c>
      <c r="G1134" s="52" t="str">
        <f>IF(ISBLANK(VLOOKUP(TRIM(B1134),ALL!$B$1:$U$1591,4,FALSE)),"",IF(ISERROR(VLOOKUP(TRIM(B1134),ALL!$B$1:$U$1591,4,FALSE))," ",VLOOKUP(TRIM(B1134),ALL!$B$1:$U$1591,4,FALSE)))</f>
        <v>0</v>
      </c>
      <c r="H1134" s="52" t="str">
        <f>IF(ISBLANK(VLOOKUP(TRIM(B1134),ALL!$B$1:$U$1591,5,FALSE)),"",IF(ISERROR(VLOOKUP(TRIM(B1134),ALL!$B$1:$U$1591,5,FALSE))," ",VLOOKUP(TRIM(B1134),ALL!$B$1:$U$1591,5,FALSE)))</f>
        <v/>
      </c>
      <c r="I1134" s="52">
        <f>IF(ISBLANK(VLOOKUP(TRIM(B1134),ALL!$B$1:$U$1591,6,FALSE)),"",IF(ISERROR(VLOOKUP(TRIM(B1134),ALL!$B$1:$U$1591,6,FALSE))," ", VLOOKUP(TRIM(B1134),ALL!$B$1:$U$1591,6,FALSE)))</f>
        <v>8</v>
      </c>
      <c r="J1134" s="52"/>
      <c r="K1134" s="52"/>
      <c r="L1134" s="52"/>
      <c r="M1134" s="52"/>
      <c r="N1134"/>
      <c r="O1134"/>
      <c r="P1134"/>
      <c r="Q1134"/>
      <c r="R1134"/>
      <c r="S1134"/>
      <c r="AA1134"/>
      <c r="AB1134"/>
    </row>
    <row r="1135" spans="1:46">
      <c r="A1135" s="52" t="str">
        <f>IF(ISERROR(VLOOKUP(TRIM(B1135),ALL!$B$1:$T$1591,3,FALSE)),"(unc)",VLOOKUP(TRIM(B1135),ALL!$B$1:$T$1591,3,FALSE))</f>
        <v>End $</v>
      </c>
      <c r="B1135" s="215" t="s">
        <v>5170</v>
      </c>
      <c r="C1135" s="11" t="s">
        <v>7892</v>
      </c>
      <c r="D1135" s="85">
        <f>VLOOKUP(TRIM(B1135),BirthdateDraft!$B$1:$O$5859,2,FALSE)</f>
        <v>34359</v>
      </c>
      <c r="E1135" s="86" t="str">
        <f>VLOOKUP(TRIM(B1135),BirthdateDraft!$B$1:$O$9859,3,FALSE)</f>
        <v>15/2</v>
      </c>
      <c r="F1135" s="52" t="str">
        <f>IF(ISERROR(VLOOKUP(TRIM(B1135),ALL!$B$1:$T$1591,2,FALSE)),"",IF(ISERROR(VLOOKUP(TRIM(B1135),ALL!$B$1:$T$1591,2,FALSE))," ",VLOOKUP(TRIM(B1135),ALL!$B$1:$T$1591,2,FALSE)))</f>
        <v>NON</v>
      </c>
      <c r="G1135" s="52" t="str">
        <f>IF(ISBLANK(VLOOKUP(TRIM(B1135),ALL!$B$1:$U$1591,4,FALSE)),"",IF(ISERROR(VLOOKUP(TRIM(B1135),ALL!$B$1:$U$1591,4,FALSE))," ",VLOOKUP(TRIM(B1135),ALL!$B$1:$U$1591,4,FALSE)))</f>
        <v>0</v>
      </c>
      <c r="H1135" s="52" t="str">
        <f>IF(ISBLANK(VLOOKUP(TRIM(B1135),ALL!$B$1:$U$1591,5,FALSE)),"",IF(ISERROR(VLOOKUP(TRIM(B1135),ALL!$B$1:$U$1591,5,FALSE))," ",VLOOKUP(TRIM(B1135),ALL!$B$1:$U$1591,5,FALSE)))</f>
        <v/>
      </c>
      <c r="I1135" s="52">
        <f>IF(ISBLANK(VLOOKUP(TRIM(B1135),ALL!$B$1:$U$1591,6,FALSE)),"",IF(ISERROR(VLOOKUP(TRIM(B1135),ALL!$B$1:$U$1591,6,FALSE))," ", VLOOKUP(TRIM(B1135),ALL!$B$1:$U$1591,6,FALSE)))</f>
        <v>3</v>
      </c>
      <c r="J1135" s="52" t="str">
        <f>IF(ISBLANK(VLOOKUP(TRIM(B1135),ALL!$B$1:$U$1591,7,FALSE)),"",IF(ISERROR(VLOOKUP(TRIM(B1135),ALL!$B$1:$U$1591,7,FALSE))," ",VLOOKUP(TRIM(B1135),ALL!$B$1:$U$1591,7,FALSE)))</f>
        <v/>
      </c>
      <c r="K1135" s="52" t="str">
        <f>IF(ISBLANK(VLOOKUP(TRIM(B1135),ALL!$B$1:$U$1591,8,FALSE)),"",IF(ISERROR(VLOOKUP(TRIM(B1135),ALL!$B$1:$U$1591,8,FALSE))," ",VLOOKUP(TRIM(B1135),ALL!$B$1:$U$1591,8,FALSE)))</f>
        <v/>
      </c>
      <c r="L1135" s="52" t="str">
        <f>IF(ISBLANK(VLOOKUP(TRIM(B1135),ALL!$B$1:$U$1591,9,FALSE)),"",IF(ISERROR(VLOOKUP(TRIM(B1135),ALL!$B$1:$U$1591,9,FALSE))," ",VLOOKUP(TRIM(B1135),ALL!$B$1:$U$1591,9,FALSE)))</f>
        <v/>
      </c>
      <c r="M1135" s="52" t="str">
        <f>IF(ISBLANK(VLOOKUP(TRIM(B1135),ALL!$B$1:$U$1591,10,FALSE)),"",IF(ISERROR(VLOOKUP(TRIM(B1135),ALL!$B$1:$U$1591,10,FALSE))," ",VLOOKUP(TRIM(B1135),ALL!$B$1:$U$1591,10,FALSE)))</f>
        <v/>
      </c>
      <c r="N1135"/>
      <c r="O1135"/>
      <c r="P1135"/>
      <c r="Q1135"/>
      <c r="R1135"/>
      <c r="S1135"/>
      <c r="AA1135"/>
      <c r="AB1135"/>
    </row>
    <row r="1136" spans="1:46">
      <c r="A1136" s="52" t="str">
        <f>IF(ISERROR(VLOOKUP(TRIM(B1136),ALL!$B$1:$T$1591,3,FALSE)),"(unc)",VLOOKUP(TRIM(B1136),ALL!$B$1:$T$1591,3,FALSE))</f>
        <v>End $</v>
      </c>
      <c r="B1136" s="215" t="s">
        <v>3882</v>
      </c>
      <c r="C1136" s="11" t="s">
        <v>7892</v>
      </c>
      <c r="D1136" s="85">
        <f>VLOOKUP(TRIM(B1136),BirthdateDraft!$B$1:$O$5859,2,FALSE)</f>
        <v>32657</v>
      </c>
      <c r="E1136" s="86" t="str">
        <f>VLOOKUP(TRIM(B1136),BirthdateDraft!$B$1:$O$9859,3,FALSE)</f>
        <v>13/1 (5)</v>
      </c>
      <c r="F1136" s="52" t="str">
        <f>IF(ISERROR(VLOOKUP(TRIM(B1136),ALL!$B$1:$T$1591,2,FALSE)),"",IF(ISERROR(VLOOKUP(TRIM(B1136),ALL!$B$1:$T$1591,2,FALSE))," ",VLOOKUP(TRIM(B1136),ALL!$B$1:$T$1591,2,FALSE)))</f>
        <v>SEN</v>
      </c>
      <c r="G1136" s="52" t="str">
        <f>IF(ISBLANK(VLOOKUP(TRIM(B1136),ALL!$B$1:$U$1591,4,FALSE)),"",IF(ISERROR(VLOOKUP(TRIM(B1136),ALL!$B$1:$U$1591,4,FALSE))," ",VLOOKUP(TRIM(B1136),ALL!$B$1:$U$1591,4,FALSE)))</f>
        <v>0</v>
      </c>
      <c r="H1136" s="52" t="str">
        <f>IF(ISBLANK(VLOOKUP(TRIM(B1136),ALL!$B$1:$U$1591,5,FALSE)),"",IF(ISERROR(VLOOKUP(TRIM(B1136),ALL!$B$1:$U$1591,5,FALSE))," ",VLOOKUP(TRIM(B1136),ALL!$B$1:$U$1591,5,FALSE)))</f>
        <v/>
      </c>
      <c r="I1136" s="52">
        <f>IF(ISBLANK(VLOOKUP(TRIM(B1136),ALL!$B$1:$U$1591,6,FALSE)),"",IF(ISERROR(VLOOKUP(TRIM(B1136),ALL!$B$1:$U$1591,6,FALSE))," ", VLOOKUP(TRIM(B1136),ALL!$B$1:$U$1591,6,FALSE)))</f>
        <v>3</v>
      </c>
      <c r="J1136" s="52" t="str">
        <f>IF(ISBLANK(VLOOKUP(TRIM(B1136),ALL!$B$1:$U$1591,7,FALSE)),"",IF(ISERROR(VLOOKUP(TRIM(B1136),ALL!$B$1:$U$1591,7,FALSE))," ",VLOOKUP(TRIM(B1136),ALL!$B$1:$U$1591,7,FALSE)))</f>
        <v/>
      </c>
      <c r="K1136" s="52" t="str">
        <f>IF(ISBLANK(VLOOKUP(TRIM(B1136),ALL!$B$1:$U$1591,8,FALSE)),"",IF(ISERROR(VLOOKUP(TRIM(B1136),ALL!$B$1:$U$1591,8,FALSE))," ",VLOOKUP(TRIM(B1136),ALL!$B$1:$U$1591,8,FALSE)))</f>
        <v/>
      </c>
      <c r="L1136" s="52" t="str">
        <f>IF(ISBLANK(VLOOKUP(TRIM(B1136),ALL!$B$1:$U$1591,9,FALSE)),"",IF(ISERROR(VLOOKUP(TRIM(B1136),ALL!$B$1:$U$1591,9,FALSE))," ",VLOOKUP(TRIM(B1136),ALL!$B$1:$U$1591,9,FALSE)))</f>
        <v/>
      </c>
      <c r="M1136" s="52" t="str">
        <f>IF(ISBLANK(VLOOKUP(TRIM(B1136),ALL!$B$1:$U$1591,10,FALSE)),"",IF(ISERROR(VLOOKUP(TRIM(B1136),ALL!$B$1:$U$1591,10,FALSE))," ",VLOOKUP(TRIM(B1136),ALL!$B$1:$U$1591,10,FALSE)))</f>
        <v/>
      </c>
      <c r="N1136"/>
      <c r="O1136"/>
      <c r="P1136"/>
      <c r="Q1136"/>
      <c r="R1136" t="str">
        <f>""</f>
        <v/>
      </c>
      <c r="S1136" t="str">
        <f>""</f>
        <v/>
      </c>
      <c r="T1136" t="str">
        <f>""</f>
        <v/>
      </c>
      <c r="U1136" t="str">
        <f>""</f>
        <v/>
      </c>
      <c r="V1136" t="str">
        <f>""</f>
        <v/>
      </c>
      <c r="W1136" t="str">
        <f>""</f>
        <v/>
      </c>
      <c r="X1136" t="str">
        <f>""</f>
        <v/>
      </c>
      <c r="Y1136" t="str">
        <f>""</f>
        <v/>
      </c>
      <c r="Z1136" t="str">
        <f>""</f>
        <v/>
      </c>
      <c r="AA1136" t="str">
        <f>""</f>
        <v/>
      </c>
      <c r="AB1136" t="str">
        <f>""</f>
        <v/>
      </c>
      <c r="AC1136" t="str">
        <f>""</f>
        <v/>
      </c>
      <c r="AD1136" t="str">
        <f>""</f>
        <v/>
      </c>
      <c r="AE1136" t="str">
        <f>""</f>
        <v/>
      </c>
      <c r="AF1136" t="str">
        <f>""</f>
        <v/>
      </c>
      <c r="AG1136" t="str">
        <f>""</f>
        <v/>
      </c>
      <c r="AH1136" t="str">
        <f>""</f>
        <v/>
      </c>
      <c r="AI1136" t="str">
        <f>""</f>
        <v/>
      </c>
      <c r="AJ1136" t="str">
        <f>""</f>
        <v/>
      </c>
      <c r="AK1136" t="str">
        <f>""</f>
        <v/>
      </c>
      <c r="AL1136" t="str">
        <f>""</f>
        <v/>
      </c>
      <c r="AM1136" t="str">
        <f>""</f>
        <v/>
      </c>
      <c r="AN1136" t="str">
        <f>""</f>
        <v/>
      </c>
      <c r="AO1136" t="str">
        <f>""</f>
        <v/>
      </c>
      <c r="AP1136" t="str">
        <f>""</f>
        <v/>
      </c>
      <c r="AQ1136" t="str">
        <f>""</f>
        <v/>
      </c>
      <c r="AR1136" t="str">
        <f>""</f>
        <v/>
      </c>
      <c r="AS1136" t="str">
        <f>""</f>
        <v/>
      </c>
      <c r="AT1136" t="str">
        <f>""</f>
        <v/>
      </c>
    </row>
    <row r="1137" spans="1:28">
      <c r="A1137" s="52" t="str">
        <f>IF(ISERROR(VLOOKUP(TRIM(B1137),ALL!$B$1:$T$1591,3,FALSE)),"(unc)",VLOOKUP(TRIM(B1137),ALL!$B$1:$T$1591,3,FALSE))</f>
        <v>DT $</v>
      </c>
      <c r="B1137" s="215" t="s">
        <v>439</v>
      </c>
      <c r="C1137" s="11" t="s">
        <v>7892</v>
      </c>
      <c r="D1137" s="85">
        <f>VLOOKUP(TRIM(B1137),BirthdateDraft!$B$1:$O$5859,2,FALSE)</f>
        <v>32834</v>
      </c>
      <c r="E1137" s="86" t="str">
        <f>VLOOKUP(TRIM(B1137),BirthdateDraft!$B$1:$O$9859,3,FALSE)</f>
        <v>12/3</v>
      </c>
      <c r="F1137" s="52" t="str">
        <f>IF(ISERROR(VLOOKUP(TRIM(B1137),ALL!$B$1:$T$1591,2,FALSE)),"",IF(ISERROR(VLOOKUP(TRIM(B1137),ALL!$B$1:$T$1591,2,FALSE))," ",VLOOKUP(TRIM(B1137),ALL!$B$1:$T$1591,2,FALSE)))</f>
        <v>DAN</v>
      </c>
      <c r="G1137" s="52" t="str">
        <f>IF(ISBLANK(VLOOKUP(TRIM(B1137),ALL!$B$1:$U$1591,4,FALSE)),"",IF(ISERROR(VLOOKUP(TRIM(B1137),ALL!$B$1:$U$1591,4,FALSE))," ",VLOOKUP(TRIM(B1137),ALL!$B$1:$U$1591,4,FALSE)))</f>
        <v>0</v>
      </c>
      <c r="H1137" s="52" t="str">
        <f>IF(ISBLANK(VLOOKUP(TRIM(B1137),ALL!$B$1:$U$1591,5,FALSE)),"",IF(ISERROR(VLOOKUP(TRIM(B1137),ALL!$B$1:$U$1591,5,FALSE))," ",VLOOKUP(TRIM(B1137),ALL!$B$1:$U$1591,5,FALSE)))</f>
        <v/>
      </c>
      <c r="I1137" s="52">
        <f>IF(ISBLANK(VLOOKUP(TRIM(B1137),ALL!$B$1:$U$1591,6,FALSE)),"",IF(ISERROR(VLOOKUP(TRIM(B1137),ALL!$B$1:$U$1591,6,FALSE))," ", VLOOKUP(TRIM(B1137),ALL!$B$1:$U$1591,6,FALSE)))</f>
        <v>2</v>
      </c>
      <c r="J1137" s="52" t="str">
        <f>IF(ISBLANK(VLOOKUP(TRIM(B1137),ALL!$B$1:$U$1591,7,FALSE)),"",IF(ISERROR(VLOOKUP(TRIM(B1137),ALL!$B$1:$U$1591,7,FALSE))," ",VLOOKUP(TRIM(B1137),ALL!$B$1:$U$1591,7,FALSE)))</f>
        <v/>
      </c>
      <c r="K1137" s="52" t="str">
        <f>IF(ISBLANK(VLOOKUP(TRIM(B1137),ALL!$B$1:$U$1591,8,FALSE)),"",IF(ISERROR(VLOOKUP(TRIM(B1137),ALL!$B$1:$U$1591,8,FALSE))," ",VLOOKUP(TRIM(B1137),ALL!$B$1:$U$1591,8,FALSE)))</f>
        <v/>
      </c>
      <c r="L1137" s="52" t="str">
        <f>IF(ISBLANK(VLOOKUP(TRIM(B1137),ALL!$B$1:$U$1591,9,FALSE)),"",IF(ISERROR(VLOOKUP(TRIM(B1137),ALL!$B$1:$U$1591,9,FALSE))," ",VLOOKUP(TRIM(B1137),ALL!$B$1:$U$1591,9,FALSE)))</f>
        <v/>
      </c>
      <c r="M1137" s="52" t="str">
        <f>IF(ISBLANK(VLOOKUP(TRIM(B1137),ALL!$B$1:$U$1591,10,FALSE)),"",IF(ISERROR(VLOOKUP(TRIM(B1137),ALL!$B$1:$U$1591,10,FALSE))," ",VLOOKUP(TRIM(B1137),ALL!$B$1:$U$1591,10,FALSE)))</f>
        <v/>
      </c>
      <c r="N1137"/>
      <c r="O1137"/>
      <c r="P1137"/>
      <c r="Q1137"/>
      <c r="R1137"/>
      <c r="S1137"/>
      <c r="AA1137"/>
      <c r="AB1137"/>
    </row>
    <row r="1138" spans="1:28">
      <c r="A1138" s="52" t="str">
        <f>IF(ISERROR(VLOOKUP(TRIM(B1138),ALL!$B$1:$T$1591,3,FALSE)),"(unc)",VLOOKUP(TRIM(B1138),ALL!$B$1:$T$1591,3,FALSE))</f>
        <v>DT $</v>
      </c>
      <c r="B1138" s="215" t="s">
        <v>5580</v>
      </c>
      <c r="C1138" s="11" t="s">
        <v>7892</v>
      </c>
      <c r="D1138" s="85">
        <f>VLOOKUP(TRIM(B1138),BirthdateDraft!$B$1:$O$5859,2,FALSE)</f>
        <v>34426</v>
      </c>
      <c r="E1138" s="86" t="str">
        <f>VLOOKUP(TRIM(B1138),BirthdateDraft!$B$1:$O$9859,3,FALSE)</f>
        <v>16/1 (12)</v>
      </c>
      <c r="F1138" s="52" t="str">
        <f>IF(ISERROR(VLOOKUP(TRIM(B1138),ALL!$B$1:$T$1591,2,FALSE)),"",IF(ISERROR(VLOOKUP(TRIM(B1138),ALL!$B$1:$T$1591,2,FALSE))," ",VLOOKUP(TRIM(B1138),ALL!$B$1:$T$1591,2,FALSE)))</f>
        <v>NON</v>
      </c>
      <c r="G1138" s="52" t="str">
        <f>IF(ISBLANK(VLOOKUP(TRIM(B1138),ALL!$B$1:$U$1591,4,FALSE)),"",IF(ISERROR(VLOOKUP(TRIM(B1138),ALL!$B$1:$U$1591,4,FALSE))," ",VLOOKUP(TRIM(B1138),ALL!$B$1:$U$1591,4,FALSE)))</f>
        <v>0</v>
      </c>
      <c r="H1138" s="52" t="str">
        <f>IF(ISBLANK(VLOOKUP(TRIM(B1138),ALL!$B$1:$U$1591,5,FALSE)),"",IF(ISERROR(VLOOKUP(TRIM(B1138),ALL!$B$1:$U$1591,5,FALSE))," ",VLOOKUP(TRIM(B1138),ALL!$B$1:$U$1591,5,FALSE)))</f>
        <v/>
      </c>
      <c r="I1138" s="52">
        <f>IF(ISBLANK(VLOOKUP(TRIM(B1138),ALL!$B$1:$U$1591,6,FALSE)),"",IF(ISERROR(VLOOKUP(TRIM(B1138),ALL!$B$1:$U$1591,6,FALSE))," ", VLOOKUP(TRIM(B1138),ALL!$B$1:$U$1591,6,FALSE)))</f>
        <v>2</v>
      </c>
      <c r="J1138" s="52" t="str">
        <f>IF(ISBLANK(VLOOKUP(TRIM(B1138),ALL!$B$1:$U$1591,7,FALSE)),"",IF(ISERROR(VLOOKUP(TRIM(B1138),ALL!$B$1:$U$1591,7,FALSE))," ",VLOOKUP(TRIM(B1138),ALL!$B$1:$U$1591,7,FALSE)))</f>
        <v/>
      </c>
      <c r="K1138" s="52" t="str">
        <f>IF(ISBLANK(VLOOKUP(TRIM(B1138),ALL!$B$1:$U$1591,8,FALSE)),"",IF(ISERROR(VLOOKUP(TRIM(B1138),ALL!$B$1:$U$1591,8,FALSE))," ",VLOOKUP(TRIM(B1138),ALL!$B$1:$U$1591,8,FALSE)))</f>
        <v/>
      </c>
      <c r="L1138" s="52" t="str">
        <f>IF(ISBLANK(VLOOKUP(TRIM(B1138),ALL!$B$1:$U$1591,9,FALSE)),"",IF(ISERROR(VLOOKUP(TRIM(B1138),ALL!$B$1:$U$1591,9,FALSE))," ",VLOOKUP(TRIM(B1138),ALL!$B$1:$U$1591,9,FALSE)))</f>
        <v/>
      </c>
      <c r="M1138" s="52" t="str">
        <f>IF(ISBLANK(VLOOKUP(TRIM(B1138),ALL!$B$1:$U$1591,10,FALSE)),"",IF(ISERROR(VLOOKUP(TRIM(B1138),ALL!$B$1:$U$1591,10,FALSE))," ",VLOOKUP(TRIM(B1138),ALL!$B$1:$U$1591,10,FALSE)))</f>
        <v/>
      </c>
      <c r="N1138"/>
      <c r="O1138"/>
      <c r="P1138"/>
      <c r="Q1138"/>
      <c r="R1138"/>
      <c r="S1138"/>
      <c r="AA1138"/>
      <c r="AB1138"/>
    </row>
    <row r="1140" spans="1:28">
      <c r="A1140" s="52"/>
      <c r="B1140" s="215"/>
      <c r="C1140" s="11"/>
      <c r="D1140" s="85"/>
      <c r="E1140" s="86"/>
      <c r="F1140" s="52"/>
      <c r="G1140" s="52"/>
      <c r="H1140" s="52"/>
      <c r="I1140" s="52"/>
      <c r="J1140" s="52"/>
      <c r="K1140" s="52"/>
      <c r="L1140" s="52"/>
      <c r="M1140" s="52"/>
      <c r="N1140"/>
      <c r="O1140"/>
      <c r="P1140"/>
      <c r="Q1140"/>
      <c r="R1140"/>
      <c r="S1140"/>
      <c r="AA1140"/>
      <c r="AB1140"/>
    </row>
    <row r="1141" spans="1:28">
      <c r="A1141" s="52" t="str">
        <f>IF(ISERROR(VLOOKUP(TRIM(B1141),ALL!$B$1:$T$1591,3,FALSE)),"(unc)",VLOOKUP(TRIM(B1141),ALL!$B$1:$T$1591,3,FALSE))</f>
        <v>ROLB</v>
      </c>
      <c r="B1141" s="215" t="s">
        <v>3941</v>
      </c>
      <c r="C1141" s="11" t="s">
        <v>7892</v>
      </c>
      <c r="D1141" s="85">
        <f>VLOOKUP(TRIM(B1141),BirthdateDraft!$B$1:$O$5859,2,FALSE)</f>
        <v>32801</v>
      </c>
      <c r="E1141" s="86" t="str">
        <f>VLOOKUP(TRIM(B1141),BirthdateDraft!$B$1:$O$9859,3,FALSE)</f>
        <v>13/2</v>
      </c>
      <c r="F1141" s="52" t="str">
        <f>IF(ISERROR(VLOOKUP(TRIM(B1141),ALL!$B$1:$T$1591,2,FALSE)),"",IF(ISERROR(VLOOKUP(TRIM(B1141),ALL!$B$1:$T$1591,2,FALSE))," ",VLOOKUP(TRIM(B1141),ALL!$B$1:$T$1591,2,FALSE)))</f>
        <v>NEA</v>
      </c>
      <c r="G1141" s="52" t="str">
        <f>IF(ISBLANK(VLOOKUP(TRIM(B1141),ALL!$B$1:$U$1591,4,FALSE)),"",IF(ISERROR(VLOOKUP(TRIM(B1141),ALL!$B$1:$U$1591,4,FALSE))," ",VLOOKUP(TRIM(B1141),ALL!$B$1:$U$1591,4,FALSE)))</f>
        <v>5-4</v>
      </c>
      <c r="H1141" s="52" t="str">
        <f>IF(ISBLANK(VLOOKUP(TRIM(B1141),ALL!$B$1:$U$1591,5,FALSE)),"",IF(ISERROR(VLOOKUP(TRIM(B1141),ALL!$B$1:$U$1591,5,FALSE))," ",VLOOKUP(TRIM(B1141),ALL!$B$1:$U$1591,5,FALSE)))</f>
        <v/>
      </c>
      <c r="I1141" s="52">
        <f>IF(ISBLANK(VLOOKUP(TRIM(B1141),ALL!$B$1:$U$1591,6,FALSE)),"",IF(ISERROR(VLOOKUP(TRIM(B1141),ALL!$B$1:$U$1591,6,FALSE))," ", VLOOKUP(TRIM(B1141),ALL!$B$1:$U$1591,6,FALSE)))</f>
        <v>10</v>
      </c>
      <c r="J1141" s="52" t="str">
        <f>IF(ISBLANK(VLOOKUP(TRIM(B1141),ALL!$B$1:$U$1591,7,FALSE)),"",IF(ISERROR(VLOOKUP(TRIM(B1141),ALL!$B$1:$U$1591,7,FALSE))," ",VLOOKUP(TRIM(B1141),ALL!$B$1:$U$1591,7,FALSE)))</f>
        <v/>
      </c>
      <c r="K1141" s="52" t="str">
        <f>IF(ISBLANK(VLOOKUP(TRIM(B1141),ALL!$B$1:$U$1591,8,FALSE)),"",IF(ISERROR(VLOOKUP(TRIM(B1141),ALL!$B$1:$U$1591,8,FALSE))," ",VLOOKUP(TRIM(B1141),ALL!$B$1:$U$1591,8,FALSE)))</f>
        <v/>
      </c>
      <c r="L1141" s="52" t="str">
        <f>IF(ISBLANK(VLOOKUP(TRIM(B1141),ALL!$B$1:$U$1591,9,FALSE)),"",IF(ISERROR(VLOOKUP(TRIM(B1141),ALL!$B$1:$U$1591,9,FALSE))," ",VLOOKUP(TRIM(B1141),ALL!$B$1:$U$1591,9,FALSE)))</f>
        <v/>
      </c>
      <c r="M1141" s="52" t="str">
        <f>IF(ISBLANK(VLOOKUP(TRIM(B1141),ALL!$B$1:$U$1591,10,FALSE)),"",IF(ISERROR(VLOOKUP(TRIM(B1141),ALL!$B$1:$U$1591,10,FALSE))," ",VLOOKUP(TRIM(B1141),ALL!$B$1:$U$1591,10,FALSE)))</f>
        <v/>
      </c>
      <c r="N1141"/>
      <c r="O1141"/>
      <c r="P1141"/>
      <c r="Q1141"/>
      <c r="R1141"/>
      <c r="S1141"/>
      <c r="AA1141"/>
      <c r="AB1141"/>
    </row>
    <row r="1142" spans="1:28">
      <c r="A1142" s="52" t="str">
        <f>IF(ISERROR(VLOOKUP(TRIM(B1142),ALL!$B$1:$T$1591,3,FALSE)),"(unc)",VLOOKUP(TRIM(B1142),ALL!$B$1:$T$1591,3,FALSE))</f>
        <v>RILB</v>
      </c>
      <c r="B1142" s="215" t="s">
        <v>317</v>
      </c>
      <c r="C1142" s="11" t="s">
        <v>7892</v>
      </c>
      <c r="D1142" s="85">
        <f>VLOOKUP(TRIM(B1142),BirthdateDraft!$B$1:$O$5859,2,FALSE)</f>
        <v>32956</v>
      </c>
      <c r="E1142" s="86" t="str">
        <f>VLOOKUP(TRIM(B1142),BirthdateDraft!$B$1:$O$9859,3,FALSE)</f>
        <v>12/6</v>
      </c>
      <c r="F1142" s="52" t="str">
        <f>IF(ISERROR(VLOOKUP(TRIM(B1142),ALL!$B$1:$T$1591,2,FALSE)),"",IF(ISERROR(VLOOKUP(TRIM(B1142),ALL!$B$1:$T$1591,2,FALSE))," ",VLOOKUP(TRIM(B1142),ALL!$B$1:$T$1591,2,FALSE)))</f>
        <v>CHN</v>
      </c>
      <c r="G1142" s="52" t="str">
        <f>IF(ISBLANK(VLOOKUP(TRIM(B1142),ALL!$B$1:$U$1591,4,FALSE)),"",IF(ISERROR(VLOOKUP(TRIM(B1142),ALL!$B$1:$U$1591,4,FALSE))," ",VLOOKUP(TRIM(B1142),ALL!$B$1:$U$1591,4,FALSE)))</f>
        <v>5-4</v>
      </c>
      <c r="H1142" s="52" t="str">
        <f>IF(ISBLANK(VLOOKUP(TRIM(B1142),ALL!$B$1:$U$1591,5,FALSE)),"",IF(ISERROR(VLOOKUP(TRIM(B1142),ALL!$B$1:$U$1591,5,FALSE))," ",VLOOKUP(TRIM(B1142),ALL!$B$1:$U$1591,5,FALSE)))</f>
        <v/>
      </c>
      <c r="I1142" s="52">
        <f>IF(ISBLANK(VLOOKUP(TRIM(B1142),ALL!$B$1:$U$1591,6,FALSE)),"",IF(ISERROR(VLOOKUP(TRIM(B1142),ALL!$B$1:$U$1591,6,FALSE))," ", VLOOKUP(TRIM(B1142),ALL!$B$1:$U$1591,6,FALSE)))</f>
        <v>4</v>
      </c>
      <c r="J1142" s="52" t="str">
        <f>IF(ISBLANK(VLOOKUP(TRIM(B1142),ALL!$B$1:$U$1591,7,FALSE)),"",IF(ISERROR(VLOOKUP(TRIM(B1142),ALL!$B$1:$U$1591,7,FALSE))," ",VLOOKUP(TRIM(B1142),ALL!$B$1:$U$1591,7,FALSE)))</f>
        <v/>
      </c>
      <c r="K1142" s="52" t="str">
        <f>IF(ISBLANK(VLOOKUP(TRIM(B1142),ALL!$B$1:$U$1591,8,FALSE)),"",IF(ISERROR(VLOOKUP(TRIM(B1142),ALL!$B$1:$U$1591,8,FALSE))," ",VLOOKUP(TRIM(B1142),ALL!$B$1:$U$1591,8,FALSE)))</f>
        <v/>
      </c>
      <c r="L1142" s="52" t="str">
        <f>IF(ISBLANK(VLOOKUP(TRIM(B1142),ALL!$B$1:$U$1591,9,FALSE)),"",IF(ISERROR(VLOOKUP(TRIM(B1142),ALL!$B$1:$U$1591,9,FALSE))," ",VLOOKUP(TRIM(B1142),ALL!$B$1:$U$1591,9,FALSE)))</f>
        <v/>
      </c>
      <c r="M1142" s="52" t="str">
        <f>IF(ISBLANK(VLOOKUP(TRIM(B1142),ALL!$B$1:$U$1591,10,FALSE)),"",IF(ISERROR(VLOOKUP(TRIM(B1142),ALL!$B$1:$U$1591,10,FALSE))," ",VLOOKUP(TRIM(B1142),ALL!$B$1:$U$1591,10,FALSE)))</f>
        <v/>
      </c>
      <c r="N1142"/>
      <c r="O1142"/>
      <c r="P1142"/>
      <c r="Q1142"/>
      <c r="R1142"/>
      <c r="S1142"/>
      <c r="AA1142"/>
      <c r="AB1142"/>
    </row>
    <row r="1143" spans="1:28">
      <c r="A1143" s="52" t="str">
        <f>IF(ISERROR(VLOOKUP(TRIM(B1143),ALL!$B$1:$T$1591,3,FALSE)),"(unc)",VLOOKUP(TRIM(B1143),ALL!$B$1:$T$1591,3,FALSE))</f>
        <v>LOLB</v>
      </c>
      <c r="B1143" s="215" t="s">
        <v>5102</v>
      </c>
      <c r="C1143" s="11" t="s">
        <v>7892</v>
      </c>
      <c r="D1143" s="85">
        <f>VLOOKUP(TRIM(B1143),BirthdateDraft!$B$1:$O$5859,2,FALSE)</f>
        <v>33925</v>
      </c>
      <c r="E1143" s="86" t="str">
        <f>VLOOKUP(TRIM(B1143),BirthdateDraft!$B$1:$O$9859,3,FALSE)</f>
        <v>15/2</v>
      </c>
      <c r="F1143" s="52" t="str">
        <f>IF(ISERROR(VLOOKUP(TRIM(B1143),ALL!$B$1:$T$1591,2,FALSE)),"",IF(ISERROR(VLOOKUP(TRIM(B1143),ALL!$B$1:$T$1591,2,FALSE))," ",VLOOKUP(TRIM(B1143),ALL!$B$1:$T$1591,2,FALSE)))</f>
        <v>GBN</v>
      </c>
      <c r="G1143" s="52" t="str">
        <f>IF(ISBLANK(VLOOKUP(TRIM(B1143),ALL!$B$1:$U$1591,4,FALSE)),"",IF(ISERROR(VLOOKUP(TRIM(B1143),ALL!$B$1:$U$1591,4,FALSE))," ",VLOOKUP(TRIM(B1143),ALL!$B$1:$U$1591,4,FALSE)))</f>
        <v>4-4</v>
      </c>
      <c r="H1143" s="52" t="str">
        <f>IF(ISBLANK(VLOOKUP(TRIM(B1143),ALL!$B$1:$U$1591,5,FALSE)),"",IF(ISERROR(VLOOKUP(TRIM(B1143),ALL!$B$1:$U$1591,5,FALSE))," ",VLOOKUP(TRIM(B1143),ALL!$B$1:$U$1591,5,FALSE)))</f>
        <v/>
      </c>
      <c r="I1143" s="52">
        <f>IF(ISBLANK(VLOOKUP(TRIM(B1143),ALL!$B$1:$U$1591,6,FALSE)),"",IF(ISERROR(VLOOKUP(TRIM(B1143),ALL!$B$1:$U$1591,6,FALSE))," ", VLOOKUP(TRIM(B1143),ALL!$B$1:$U$1591,6,FALSE)))</f>
        <v>12</v>
      </c>
      <c r="J1143" s="52">
        <f>IF(ISBLANK(VLOOKUP(TRIM(B1143),ALL!$B$1:$U$1591,7,FALSE)),"",IF(ISERROR(VLOOKUP(TRIM(B1143),ALL!$B$1:$U$1591,7,FALSE))," ",VLOOKUP(TRIM(B1143),ALL!$B$1:$U$1591,7,FALSE)))</f>
        <v>6</v>
      </c>
      <c r="K1143" s="52" t="str">
        <f>IF(ISBLANK(VLOOKUP(TRIM(B1143),ALL!$B$1:$U$1591,8,FALSE)),"",IF(ISERROR(VLOOKUP(TRIM(B1143),ALL!$B$1:$U$1591,8,FALSE))," ",VLOOKUP(TRIM(B1143),ALL!$B$1:$U$1591,8,FALSE)))</f>
        <v/>
      </c>
      <c r="L1143" s="52" t="str">
        <f>IF(ISBLANK(VLOOKUP(TRIM(B1143),ALL!$B$1:$U$1591,9,FALSE)),"",IF(ISERROR(VLOOKUP(TRIM(B1143),ALL!$B$1:$U$1591,9,FALSE))," ",VLOOKUP(TRIM(B1143),ALL!$B$1:$U$1591,9,FALSE)))</f>
        <v/>
      </c>
      <c r="M1143" s="52" t="str">
        <f>IF(ISBLANK(VLOOKUP(TRIM(B1143),ALL!$B$1:$U$1591,10,FALSE)),"",IF(ISERROR(VLOOKUP(TRIM(B1143),ALL!$B$1:$U$1591,10,FALSE))," ",VLOOKUP(TRIM(B1143),ALL!$B$1:$U$1591,10,FALSE)))</f>
        <v/>
      </c>
      <c r="N1143"/>
      <c r="O1143"/>
      <c r="P1143"/>
      <c r="Q1143"/>
      <c r="R1143"/>
      <c r="S1143"/>
      <c r="AA1143"/>
      <c r="AB1143"/>
    </row>
    <row r="1144" spans="1:28">
      <c r="A1144" s="52" t="str">
        <f>IF(ISERROR(VLOOKUP(TRIM(B1144),ALL!$B$1:$T$1591,3,FALSE)),"(unc)",VLOOKUP(TRIM(B1144),ALL!$B$1:$T$1591,3,FALSE))</f>
        <v>MLB</v>
      </c>
      <c r="B1144" s="215" t="s">
        <v>6223</v>
      </c>
      <c r="C1144" s="11" t="s">
        <v>7892</v>
      </c>
      <c r="D1144" s="85">
        <f>VLOOKUP(TRIM(B1144),BirthdateDraft!$B$1:$O$5859,2,FALSE)</f>
        <v>34654</v>
      </c>
      <c r="E1144" s="86" t="str">
        <f>VLOOKUP(TRIM(B1144),BirthdateDraft!$B$1:$O$9859,3,FALSE)</f>
        <v>17/1 (24)</v>
      </c>
      <c r="F1144" s="52" t="str">
        <f>IF(ISERROR(VLOOKUP(TRIM(B1144),ALL!$B$1:$T$1591,2,FALSE)),"",IF(ISERROR(VLOOKUP(TRIM(B1144),ALL!$B$1:$T$1591,2,FALSE))," ",VLOOKUP(TRIM(B1144),ALL!$B$1:$T$1591,2,FALSE)))</f>
        <v>DEN</v>
      </c>
      <c r="G1144" s="52" t="str">
        <f>IF(ISBLANK(VLOOKUP(TRIM(B1144),ALL!$B$1:$U$1591,4,FALSE)),"",IF(ISERROR(VLOOKUP(TRIM(B1144),ALL!$B$1:$U$1591,4,FALSE))," ",VLOOKUP(TRIM(B1144),ALL!$B$1:$U$1591,4,FALSE)))</f>
        <v>4-4</v>
      </c>
      <c r="H1144" s="52" t="str">
        <f>IF(ISBLANK(VLOOKUP(TRIM(B1144),ALL!$B$1:$U$1591,5,FALSE)),"",IF(ISERROR(VLOOKUP(TRIM(B1144),ALL!$B$1:$U$1591,5,FALSE))," ",VLOOKUP(TRIM(B1144),ALL!$B$1:$U$1591,5,FALSE)))</f>
        <v/>
      </c>
      <c r="I1144" s="52">
        <f>IF(ISBLANK(VLOOKUP(TRIM(B1144),ALL!$B$1:$U$1591,6,FALSE)),"",IF(ISERROR(VLOOKUP(TRIM(B1144),ALL!$B$1:$U$1591,6,FALSE))," ", VLOOKUP(TRIM(B1144),ALL!$B$1:$U$1591,6,FALSE)))</f>
        <v>5</v>
      </c>
      <c r="J1144" s="52" t="str">
        <f>IF(ISBLANK(VLOOKUP(TRIM(B1144),ALL!$B$1:$U$1591,7,FALSE)),"",IF(ISERROR(VLOOKUP(TRIM(B1144),ALL!$B$1:$U$1591,7,FALSE))," ",VLOOKUP(TRIM(B1144),ALL!$B$1:$U$1591,7,FALSE)))</f>
        <v/>
      </c>
      <c r="K1144" s="52" t="str">
        <f>IF(ISBLANK(VLOOKUP(TRIM(B1144),ALL!$B$1:$U$1591,8,FALSE)),"",IF(ISERROR(VLOOKUP(TRIM(B1144),ALL!$B$1:$U$1591,8,FALSE))," ",VLOOKUP(TRIM(B1144),ALL!$B$1:$U$1591,8,FALSE)))</f>
        <v/>
      </c>
      <c r="L1144" s="52" t="str">
        <f>IF(ISBLANK(VLOOKUP(TRIM(B1144),ALL!$B$1:$U$1591,9,FALSE)),"",IF(ISERROR(VLOOKUP(TRIM(B1144),ALL!$B$1:$U$1591,9,FALSE))," ",VLOOKUP(TRIM(B1144),ALL!$B$1:$U$1591,9,FALSE)))</f>
        <v/>
      </c>
      <c r="M1144" s="52" t="str">
        <f>IF(ISBLANK(VLOOKUP(TRIM(B1144),ALL!$B$1:$U$1591,10,FALSE)),"",IF(ISERROR(VLOOKUP(TRIM(B1144),ALL!$B$1:$U$1591,10,FALSE))," ",VLOOKUP(TRIM(B1144),ALL!$B$1:$U$1591,10,FALSE)))</f>
        <v/>
      </c>
      <c r="N1144"/>
      <c r="O1144"/>
      <c r="P1144"/>
      <c r="Q1144"/>
      <c r="R1144"/>
      <c r="S1144"/>
      <c r="AA1144"/>
      <c r="AB1144"/>
    </row>
    <row r="1145" spans="1:28">
      <c r="A1145" s="52" t="str">
        <f>IF(ISERROR(VLOOKUP(TRIM(B1145),ALL!$B$1:$T$1591,3,FALSE)),"(unc)",VLOOKUP(TRIM(B1145),ALL!$B$1:$T$1591,3,FALSE))</f>
        <v>OLB</v>
      </c>
      <c r="B1145" s="215" t="s">
        <v>6269</v>
      </c>
      <c r="C1145" s="11" t="s">
        <v>7892</v>
      </c>
      <c r="D1145" s="85">
        <f>VLOOKUP(TRIM(B1145),BirthdateDraft!$B$1:$O$5859,2,FALSE)</f>
        <v>34828</v>
      </c>
      <c r="E1145" s="86" t="str">
        <f>VLOOKUP(TRIM(B1145),BirthdateDraft!$B$1:$O$9859,3,FALSE)</f>
        <v>17/4</v>
      </c>
      <c r="F1145" s="52" t="str">
        <f>IF(ISERROR(VLOOKUP(TRIM(B1145),ALL!$B$1:$T$1591,2,FALSE)),"",IF(ISERROR(VLOOKUP(TRIM(B1145),ALL!$B$1:$T$1591,2,FALSE))," ",VLOOKUP(TRIM(B1145),ALL!$B$1:$T$1591,2,FALSE)))</f>
        <v>LAN</v>
      </c>
      <c r="G1145" s="52" t="str">
        <f>IF(ISBLANK(VLOOKUP(TRIM(B1145),ALL!$B$1:$U$1591,4,FALSE)),"",IF(ISERROR(VLOOKUP(TRIM(B1145),ALL!$B$1:$U$1591,4,FALSE))," ",VLOOKUP(TRIM(B1145),ALL!$B$1:$U$1591,4,FALSE)))</f>
        <v>0-4</v>
      </c>
      <c r="H1145" s="52" t="str">
        <f>IF(ISBLANK(VLOOKUP(TRIM(B1145),ALL!$B$1:$U$1591,5,FALSE)),"",IF(ISERROR(VLOOKUP(TRIM(B1145),ALL!$B$1:$U$1591,5,FALSE))," ",VLOOKUP(TRIM(B1145),ALL!$B$1:$U$1591,5,FALSE)))</f>
        <v/>
      </c>
      <c r="I1145" s="52">
        <f>IF(ISBLANK(VLOOKUP(TRIM(B1145),ALL!$B$1:$U$1591,6,FALSE)),"",IF(ISERROR(VLOOKUP(TRIM(B1145),ALL!$B$1:$U$1591,6,FALSE))," ", VLOOKUP(TRIM(B1145),ALL!$B$1:$U$1591,6,FALSE)))</f>
        <v>8</v>
      </c>
      <c r="J1145" s="52" t="str">
        <f>IF(ISBLANK(VLOOKUP(TRIM(B1145),ALL!$B$1:$U$1591,7,FALSE)),"",IF(ISERROR(VLOOKUP(TRIM(B1145),ALL!$B$1:$U$1591,7,FALSE))," ",VLOOKUP(TRIM(B1145),ALL!$B$1:$U$1591,7,FALSE)))</f>
        <v/>
      </c>
      <c r="K1145" s="52" t="str">
        <f>IF(ISBLANK(VLOOKUP(TRIM(B1145),ALL!$B$1:$U$1591,8,FALSE)),"",IF(ISERROR(VLOOKUP(TRIM(B1145),ALL!$B$1:$U$1591,8,FALSE))," ",VLOOKUP(TRIM(B1145),ALL!$B$1:$U$1591,8,FALSE)))</f>
        <v/>
      </c>
      <c r="L1145" s="52" t="str">
        <f>IF(ISBLANK(VLOOKUP(TRIM(B1145),ALL!$B$1:$U$1591,9,FALSE)),"",IF(ISERROR(VLOOKUP(TRIM(B1145),ALL!$B$1:$U$1591,9,FALSE))," ",VLOOKUP(TRIM(B1145),ALL!$B$1:$U$1591,9,FALSE)))</f>
        <v/>
      </c>
      <c r="M1145" s="52" t="str">
        <f>IF(ISBLANK(VLOOKUP(TRIM(B1145),ALL!$B$1:$U$1591,10,FALSE)),"",IF(ISERROR(VLOOKUP(TRIM(B1145),ALL!$B$1:$U$1591,10,FALSE))," ",VLOOKUP(TRIM(B1145),ALL!$B$1:$U$1591,10,FALSE)))</f>
        <v/>
      </c>
      <c r="N1145"/>
      <c r="O1145"/>
      <c r="P1145"/>
      <c r="Q1145"/>
      <c r="R1145"/>
      <c r="S1145"/>
      <c r="AA1145"/>
      <c r="AB1145"/>
    </row>
    <row r="1146" spans="1:28">
      <c r="A1146" s="52" t="str">
        <f>IF(ISERROR(VLOOKUP(TRIM(B1146),ALL!$B$1:$T$1591,3,FALSE)),"(unc)",VLOOKUP(TRIM(B1146),ALL!$B$1:$T$1591,3,FALSE))</f>
        <v>OLB</v>
      </c>
      <c r="B1146" s="215" t="s">
        <v>6778</v>
      </c>
      <c r="C1146" s="11" t="s">
        <v>7892</v>
      </c>
      <c r="D1146" s="85">
        <f>VLOOKUP(TRIM(B1146),BirthdateDraft!$B$1:$O$5859,2,FALSE)</f>
        <v>35427</v>
      </c>
      <c r="E1146" s="86" t="str">
        <f>VLOOKUP(TRIM(B1146),BirthdateDraft!$B$1:$O$9859,3,FALSE)</f>
        <v>18/2</v>
      </c>
      <c r="F1146" s="52" t="str">
        <f>IF(ISERROR(VLOOKUP(TRIM(B1146),ALL!$B$1:$T$1591,2,FALSE)),"",IF(ISERROR(VLOOKUP(TRIM(B1146),ALL!$B$1:$T$1591,2,FALSE))," ",VLOOKUP(TRIM(B1146),ALL!$B$1:$T$1591,2,FALSE)))</f>
        <v>LAA</v>
      </c>
      <c r="G1146" s="52" t="str">
        <f>IF(ISBLANK(VLOOKUP(TRIM(B1146),ALL!$B$1:$U$1591,4,FALSE)),"",IF(ISERROR(VLOOKUP(TRIM(B1146),ALL!$B$1:$U$1591,4,FALSE))," ",VLOOKUP(TRIM(B1146),ALL!$B$1:$U$1591,4,FALSE)))</f>
        <v>0-4</v>
      </c>
      <c r="H1146" s="52" t="str">
        <f>IF(ISBLANK(VLOOKUP(TRIM(B1146),ALL!$B$1:$U$1591,5,FALSE)),"",IF(ISERROR(VLOOKUP(TRIM(B1146),ALL!$B$1:$U$1591,5,FALSE))," ",VLOOKUP(TRIM(B1146),ALL!$B$1:$U$1591,5,FALSE)))</f>
        <v/>
      </c>
      <c r="I1146" s="52">
        <f>IF(ISBLANK(VLOOKUP(TRIM(B1146),ALL!$B$1:$U$1591,6,FALSE)),"",IF(ISERROR(VLOOKUP(TRIM(B1146),ALL!$B$1:$U$1591,6,FALSE))," ", VLOOKUP(TRIM(B1146),ALL!$B$1:$U$1591,6,FALSE)))</f>
        <v>5</v>
      </c>
      <c r="J1146" s="52"/>
      <c r="K1146" s="52"/>
      <c r="L1146" s="52" t="str">
        <f>IF(ISBLANK(VLOOKUP(TRIM(B1146),ALL!$B$1:$U$1591,9,FALSE)),"",IF(ISERROR(VLOOKUP(TRIM(B1146),ALL!$B$1:$U$1591,9,FALSE))," ",VLOOKUP(TRIM(B1146),ALL!$B$1:$U$1591,9,FALSE)))</f>
        <v/>
      </c>
      <c r="M1146" s="52" t="str">
        <f>IF(ISBLANK(VLOOKUP(TRIM(B1146),ALL!$B$1:$U$1591,10,FALSE)),"",IF(ISERROR(VLOOKUP(TRIM(B1146),ALL!$B$1:$U$1591,10,FALSE))," ",VLOOKUP(TRIM(B1146),ALL!$B$1:$U$1591,10,FALSE)))</f>
        <v/>
      </c>
      <c r="N1146"/>
      <c r="O1146"/>
      <c r="P1146"/>
      <c r="Q1146"/>
      <c r="R1146"/>
      <c r="S1146"/>
      <c r="AA1146"/>
      <c r="AB1146"/>
    </row>
    <row r="1147" spans="1:28">
      <c r="A1147" s="52" t="str">
        <f>IF(ISERROR(VLOOKUP(TRIM(B1147),ALL!$B$1:$T$1591,3,FALSE)),"(unc)",VLOOKUP(TRIM(B1147),ALL!$B$1:$T$1591,3,FALSE))</f>
        <v>ILB</v>
      </c>
      <c r="B1147" s="450" t="s">
        <v>7577</v>
      </c>
      <c r="C1147" s="11" t="s">
        <v>7892</v>
      </c>
      <c r="D1147" s="85">
        <f>VLOOKUP(TRIM(B1147),BirthdateDraft!$B$1:$O$5859,2,FALSE)</f>
        <v>34975</v>
      </c>
      <c r="E1147" s="86" t="str">
        <f>VLOOKUP(TRIM(B1147),BirthdateDraft!$B$1:$O$9859,3,FALSE)</f>
        <v>19/5</v>
      </c>
      <c r="F1147" s="52" t="str">
        <f>IF(ISERROR(VLOOKUP(TRIM(B1147),ALL!$B$1:$T$1591,2,FALSE)),"",IF(ISERROR(VLOOKUP(TRIM(B1147),ALL!$B$1:$T$1591,2,FALSE))," ",VLOOKUP(TRIM(B1147),ALL!$B$1:$T$1591,2,FALSE)))</f>
        <v>NYN</v>
      </c>
      <c r="G1147" s="52" t="str">
        <f>IF(ISBLANK(VLOOKUP(TRIM(B1147),ALL!$B$1:$U$1591,4,FALSE)),"",IF(ISERROR(VLOOKUP(TRIM(B1147),ALL!$B$1:$U$1591,4,FALSE))," ",VLOOKUP(TRIM(B1147),ALL!$B$1:$U$1591,4,FALSE)))</f>
        <v>0-0</v>
      </c>
      <c r="H1147" s="52" t="str">
        <f>IF(ISBLANK(VLOOKUP(TRIM(B1147),ALL!$B$1:$U$1591,5,FALSE)),"",IF(ISERROR(VLOOKUP(TRIM(B1147),ALL!$B$1:$U$1591,5,FALSE))," ",VLOOKUP(TRIM(B1147),ALL!$B$1:$U$1591,5,FALSE)))</f>
        <v/>
      </c>
      <c r="I1147" s="52">
        <f>IF(ISBLANK(VLOOKUP(TRIM(B1147),ALL!$B$1:$U$1591,6,FALSE)),"",IF(ISERROR(VLOOKUP(TRIM(B1147),ALL!$B$1:$U$1591,6,FALSE))," ", VLOOKUP(TRIM(B1147),ALL!$B$1:$U$1591,6,FALSE)))</f>
        <v>3</v>
      </c>
    </row>
    <row r="1149" spans="1:28">
      <c r="A1149" s="52"/>
      <c r="B1149" s="215"/>
      <c r="C1149" s="11"/>
      <c r="D1149" s="85"/>
      <c r="E1149" s="86"/>
      <c r="F1149" s="52"/>
      <c r="G1149" s="52"/>
      <c r="H1149" s="52"/>
      <c r="I1149" s="52"/>
      <c r="J1149" s="52"/>
      <c r="K1149" s="52"/>
      <c r="L1149" s="52"/>
      <c r="M1149" s="52"/>
      <c r="N1149"/>
      <c r="O1149"/>
      <c r="P1149"/>
      <c r="Q1149"/>
      <c r="R1149"/>
      <c r="S1149"/>
      <c r="AA1149"/>
      <c r="AB1149"/>
    </row>
    <row r="1150" spans="1:28">
      <c r="A1150" s="52" t="str">
        <f>IF(ISERROR(VLOOKUP(TRIM(B1150),ALL!$B$1:$T$1591,3,FALSE)),"(unc)",VLOOKUP(TRIM(B1150),ALL!$B$1:$T$1591,3,FALSE))</f>
        <v>RCB ^</v>
      </c>
      <c r="B1150" s="215" t="s">
        <v>5552</v>
      </c>
      <c r="C1150" s="11" t="s">
        <v>7892</v>
      </c>
      <c r="D1150" s="85">
        <f>VLOOKUP(TRIM(B1150),BirthdateDraft!$B$1:$O$5859,2,FALSE)</f>
        <v>33479</v>
      </c>
      <c r="E1150" s="86" t="str">
        <f>VLOOKUP(TRIM(B1150),BirthdateDraft!$B$1:$O$9859,3,FALSE)</f>
        <v>15/FA</v>
      </c>
      <c r="F1150" s="52" t="str">
        <f>IF(ISERROR(VLOOKUP(TRIM(B1150),ALL!$B$1:$T$1591,2,FALSE)),"",IF(ISERROR(VLOOKUP(TRIM(B1150),ALL!$B$1:$T$1591,2,FALSE))," ",VLOOKUP(TRIM(B1150),ALL!$B$1:$T$1591,2,FALSE)))</f>
        <v>LAN</v>
      </c>
      <c r="G1150" s="52" t="str">
        <f>IF(ISBLANK(VLOOKUP(TRIM(B1150),ALL!$B$1:$U$1591,4,FALSE)),"",IF(ISERROR(VLOOKUP(TRIM(B1150),ALL!$B$1:$U$1591,4,FALSE))," ",VLOOKUP(TRIM(B1150),ALL!$B$1:$U$1591,4,FALSE)))</f>
        <v>5</v>
      </c>
      <c r="H1150" s="52" t="str">
        <f>IF(ISBLANK(VLOOKUP(TRIM(B1150),ALL!$B$1:$U$1591,5,FALSE)),"",IF(ISERROR(VLOOKUP(TRIM(B1150),ALL!$B$1:$U$1591,5,FALSE))," ",VLOOKUP(TRIM(B1150),ALL!$B$1:$U$1591,5,FALSE)))</f>
        <v/>
      </c>
      <c r="I1150" s="52" t="str">
        <f>IF(ISBLANK(VLOOKUP(TRIM(B1150),ALL!$B$1:$U$1591,6,FALSE)),"",IF(ISERROR(VLOOKUP(TRIM(B1150),ALL!$B$1:$U$1591,6,FALSE))," ", VLOOKUP(TRIM(B1150),ALL!$B$1:$U$1591,6,FALSE)))</f>
        <v/>
      </c>
      <c r="J1150" s="52"/>
      <c r="K1150" s="52"/>
      <c r="L1150" s="52" t="str">
        <f>IF(ISBLANK(VLOOKUP(TRIM(B1150),ALL!$B$1:$U$1591,9,FALSE)),"",IF(ISERROR(VLOOKUP(TRIM(B1150),ALL!$B$1:$U$1591,9,FALSE))," ",VLOOKUP(TRIM(B1150),ALL!$B$1:$U$1591,9,FALSE)))</f>
        <v/>
      </c>
      <c r="M1150" s="52"/>
      <c r="N1150"/>
      <c r="O1150"/>
      <c r="P1150"/>
      <c r="Q1150"/>
      <c r="R1150"/>
      <c r="S1150"/>
      <c r="AA1150"/>
      <c r="AB1150"/>
    </row>
    <row r="1151" spans="1:28">
      <c r="A1151" s="52" t="str">
        <f>IF(ISERROR(VLOOKUP(TRIM(B1151),ALL!$B$1:$T$1591,3,FALSE)),"(unc)",VLOOKUP(TRIM(B1151),ALL!$B$1:$T$1591,3,FALSE))</f>
        <v>CB ^</v>
      </c>
      <c r="B1151" s="215" t="s">
        <v>6252</v>
      </c>
      <c r="C1151" s="11" t="s">
        <v>7892</v>
      </c>
      <c r="D1151" s="85">
        <f>VLOOKUP(TRIM(B1151),BirthdateDraft!$B$1:$O$5859,2,FALSE)</f>
        <v>34934</v>
      </c>
      <c r="E1151" s="86" t="str">
        <f>VLOOKUP(TRIM(B1151),BirthdateDraft!$B$1:$O$9859,3,FALSE)</f>
        <v>17/FA</v>
      </c>
      <c r="F1151" s="52" t="str">
        <f>IF(ISERROR(VLOOKUP(TRIM(B1151),ALL!$B$1:$T$1591,2,FALSE)),"",IF(ISERROR(VLOOKUP(TRIM(B1151),ALL!$B$1:$T$1591,2,FALSE))," ",VLOOKUP(TRIM(B1151),ALL!$B$1:$T$1591,2,FALSE)))</f>
        <v>INA</v>
      </c>
      <c r="G1151" s="52" t="str">
        <f>IF(ISBLANK(VLOOKUP(TRIM(B1151),ALL!$B$1:$U$1591,4,FALSE)),"",IF(ISERROR(VLOOKUP(TRIM(B1151),ALL!$B$1:$U$1591,4,FALSE))," ",VLOOKUP(TRIM(B1151),ALL!$B$1:$U$1591,4,FALSE)))</f>
        <v>5</v>
      </c>
      <c r="H1151" s="52" t="str">
        <f>IF(ISBLANK(VLOOKUP(TRIM(B1151),ALL!$B$1:$U$1591,5,FALSE)),"",IF(ISERROR(VLOOKUP(TRIM(B1151),ALL!$B$1:$U$1591,5,FALSE))," ",VLOOKUP(TRIM(B1151),ALL!$B$1:$U$1591,5,FALSE)))</f>
        <v/>
      </c>
      <c r="I1151" s="52" t="str">
        <f>IF(ISBLANK(VLOOKUP(TRIM(B1151),ALL!$B$1:$U$1591,6,FALSE)),"",IF(ISERROR(VLOOKUP(TRIM(B1151),ALL!$B$1:$U$1591,6,FALSE))," ", VLOOKUP(TRIM(B1151),ALL!$B$1:$U$1591,6,FALSE)))</f>
        <v/>
      </c>
      <c r="J1151" s="52" t="str">
        <f>IF(ISBLANK(VLOOKUP(TRIM(B1151),ALL!$B$1:$U$1591,7,FALSE)),"",IF(ISERROR(VLOOKUP(TRIM(B1151),ALL!$B$1:$U$1591,7,FALSE))," ",VLOOKUP(TRIM(B1151),ALL!$B$1:$U$1591,7,FALSE)))</f>
        <v/>
      </c>
      <c r="K1151" s="52" t="str">
        <f>IF(ISBLANK(VLOOKUP(TRIM(B1151),ALL!$B$1:$U$1591,8,FALSE)),"",IF(ISERROR(VLOOKUP(TRIM(B1151),ALL!$B$1:$U$1591,8,FALSE))," ",VLOOKUP(TRIM(B1151),ALL!$B$1:$U$1591,8,FALSE)))</f>
        <v/>
      </c>
      <c r="L1151" s="52" t="str">
        <f>IF(ISBLANK(VLOOKUP(TRIM(B1151),ALL!$B$1:$U$1591,9,FALSE)),"",IF(ISERROR(VLOOKUP(TRIM(B1151),ALL!$B$1:$U$1591,9,FALSE))," ",VLOOKUP(TRIM(B1151),ALL!$B$1:$U$1591,9,FALSE)))</f>
        <v/>
      </c>
      <c r="M1151" s="52" t="str">
        <f>IF(ISBLANK(VLOOKUP(TRIM(B1151),ALL!$B$1:$U$1591,10,FALSE)),"",IF(ISERROR(VLOOKUP(TRIM(B1151),ALL!$B$1:$U$1591,10,FALSE))," ",VLOOKUP(TRIM(B1151),ALL!$B$1:$U$1591,10,FALSE)))</f>
        <v/>
      </c>
      <c r="N1151"/>
      <c r="O1151"/>
      <c r="P1151"/>
      <c r="Q1151"/>
      <c r="R1151"/>
      <c r="S1151"/>
      <c r="AA1151"/>
      <c r="AB1151"/>
    </row>
    <row r="1152" spans="1:28">
      <c r="A1152" s="52" t="str">
        <f>IF(ISERROR(VLOOKUP(TRIM(B1152),ALL!$B$1:$T$1591,3,FALSE)),"(unc)",VLOOKUP(TRIM(B1152),ALL!$B$1:$T$1591,3,FALSE))</f>
        <v>SS ^</v>
      </c>
      <c r="B1152" s="215" t="s">
        <v>3410</v>
      </c>
      <c r="C1152" s="11" t="s">
        <v>7892</v>
      </c>
      <c r="D1152" s="85">
        <f>VLOOKUP(TRIM(B1152),BirthdateDraft!$B$1:$O$5859,2,FALSE)</f>
        <v>31551</v>
      </c>
      <c r="E1152" s="86" t="str">
        <f>VLOOKUP(TRIM(B1152),BirthdateDraft!$B$1:$O$9859,3,FALSE)</f>
        <v>08/5</v>
      </c>
      <c r="F1152" s="52" t="str">
        <f>IF(ISERROR(VLOOKUP(TRIM(B1152),ALL!$B$1:$T$1591,2,FALSE)),"",IF(ISERROR(VLOOKUP(TRIM(B1152),ALL!$B$1:$T$1591,2,FALSE))," ",VLOOKUP(TRIM(B1152),ALL!$B$1:$T$1591,2,FALSE)))</f>
        <v>BAA</v>
      </c>
      <c r="G1152" s="52" t="str">
        <f>IF(ISBLANK(VLOOKUP(TRIM(B1152),ALL!$B$1:$U$1591,4,FALSE)),"",IF(ISERROR(VLOOKUP(TRIM(B1152),ALL!$B$1:$U$1591,4,FALSE))," ",VLOOKUP(TRIM(B1152),ALL!$B$1:$U$1591,4,FALSE)))</f>
        <v>4-4</v>
      </c>
      <c r="H1152" s="52" t="str">
        <f>IF(ISBLANK(VLOOKUP(TRIM(B1152),ALL!$B$1:$U$1591,5,FALSE)),"",IF(ISERROR(VLOOKUP(TRIM(B1152),ALL!$B$1:$U$1591,5,FALSE))," ",VLOOKUP(TRIM(B1152),ALL!$B$1:$U$1591,5,FALSE)))</f>
        <v/>
      </c>
      <c r="I1152" s="52" t="str">
        <f>IF(ISBLANK(VLOOKUP(TRIM(B1152),ALL!$B$1:$U$1591,6,FALSE)),"",IF(ISERROR(VLOOKUP(TRIM(B1152),ALL!$B$1:$U$1591,6,FALSE))," ", VLOOKUP(TRIM(B1152),ALL!$B$1:$U$1591,6,FALSE)))</f>
        <v/>
      </c>
      <c r="J1152" s="52" t="str">
        <f>IF(ISBLANK(VLOOKUP(TRIM(B1152),ALL!$B$1:$U$1591,7,FALSE)),"",IF(ISERROR(VLOOKUP(TRIM(B1152),ALL!$B$1:$U$1591,7,FALSE))," ",VLOOKUP(TRIM(B1152),ALL!$B$1:$U$1591,7,FALSE)))</f>
        <v/>
      </c>
      <c r="K1152" s="52" t="str">
        <f>IF(ISBLANK(VLOOKUP(TRIM(B1152),ALL!$B$1:$U$1591,8,FALSE)),"",IF(ISERROR(VLOOKUP(TRIM(B1152),ALL!$B$1:$U$1591,8,FALSE))," ",VLOOKUP(TRIM(B1152),ALL!$B$1:$U$1591,8,FALSE)))</f>
        <v/>
      </c>
      <c r="L1152" s="52" t="str">
        <f>IF(ISBLANK(VLOOKUP(TRIM(B1152),ALL!$B$1:$U$1591,9,FALSE)),"",IF(ISERROR(VLOOKUP(TRIM(B1152),ALL!$B$1:$U$1591,9,FALSE))," ",VLOOKUP(TRIM(B1152),ALL!$B$1:$U$1591,9,FALSE)))</f>
        <v/>
      </c>
      <c r="M1152" s="52" t="str">
        <f>IF(ISBLANK(VLOOKUP(TRIM(B1152),ALL!$B$1:$U$1591,10,FALSE)),"",IF(ISERROR(VLOOKUP(TRIM(B1152),ALL!$B$1:$U$1591,10,FALSE))," ",VLOOKUP(TRIM(B1152),ALL!$B$1:$U$1591,10,FALSE)))</f>
        <v/>
      </c>
      <c r="N1152"/>
      <c r="O1152"/>
      <c r="P1152"/>
      <c r="Q1152"/>
      <c r="R1152"/>
      <c r="S1152"/>
      <c r="AA1152"/>
      <c r="AB1152"/>
    </row>
    <row r="1153" spans="1:33">
      <c r="A1153" s="52" t="str">
        <f>IF(ISERROR(VLOOKUP(TRIM(B1153),ALL!$B$1:$T$1591,3,FALSE)),"(unc)",VLOOKUP(TRIM(B1153),ALL!$B$1:$T$1591,3,FALSE))</f>
        <v>SS ^</v>
      </c>
      <c r="B1153" s="215" t="s">
        <v>4006</v>
      </c>
      <c r="C1153" s="11" t="s">
        <v>7892</v>
      </c>
      <c r="D1153" s="85">
        <f>VLOOKUP(TRIM(B1153),BirthdateDraft!$B$1:$O$5859,2,FALSE)</f>
        <v>33372</v>
      </c>
      <c r="E1153" s="86" t="str">
        <f>VLOOKUP(TRIM(B1153),BirthdateDraft!$B$1:$O$9859,3,FALSE)</f>
        <v>13/FA</v>
      </c>
      <c r="F1153" s="52" t="str">
        <f>IF(ISERROR(VLOOKUP(TRIM(B1153),ALL!$B$1:$T$1591,2,FALSE)),"",IF(ISERROR(VLOOKUP(TRIM(B1153),ALL!$B$1:$T$1591,2,FALSE))," ",VLOOKUP(TRIM(B1153),ALL!$B$1:$T$1591,2,FALSE)))</f>
        <v>DAN</v>
      </c>
      <c r="G1153" s="52" t="str">
        <f>IF(ISBLANK(VLOOKUP(TRIM(B1153),ALL!$B$1:$U$1591,4,FALSE)),"",IF(ISERROR(VLOOKUP(TRIM(B1153),ALL!$B$1:$U$1591,4,FALSE))," ",VLOOKUP(TRIM(B1153),ALL!$B$1:$U$1591,4,FALSE)))</f>
        <v>4-4</v>
      </c>
      <c r="H1153" s="52" t="str">
        <f>IF(ISBLANK(VLOOKUP(TRIM(B1153),ALL!$B$1:$U$1591,5,FALSE)),"",IF(ISERROR(VLOOKUP(TRIM(B1153),ALL!$B$1:$U$1591,5,FALSE))," ",VLOOKUP(TRIM(B1153),ALL!$B$1:$U$1591,5,FALSE)))</f>
        <v/>
      </c>
      <c r="I1153" s="52" t="str">
        <f>IF(ISBLANK(VLOOKUP(TRIM(B1153),ALL!$B$1:$U$1591,6,FALSE)),"",IF(ISERROR(VLOOKUP(TRIM(B1153),ALL!$B$1:$U$1591,6,FALSE))," ", VLOOKUP(TRIM(B1153),ALL!$B$1:$U$1591,6,FALSE)))</f>
        <v/>
      </c>
      <c r="J1153" s="52" t="str">
        <f>IF(ISBLANK(VLOOKUP(TRIM(B1153),ALL!$B$1:$U$1591,7,FALSE)),"",IF(ISERROR(VLOOKUP(TRIM(B1153),ALL!$B$1:$U$1591,7,FALSE))," ",VLOOKUP(TRIM(B1153),ALL!$B$1:$U$1591,7,FALSE)))</f>
        <v/>
      </c>
      <c r="K1153" s="52" t="str">
        <f>IF(ISBLANK(VLOOKUP(TRIM(B1153),ALL!$B$1:$U$1591,8,FALSE)),"",IF(ISERROR(VLOOKUP(TRIM(B1153),ALL!$B$1:$U$1591,8,FALSE))," ",VLOOKUP(TRIM(B1153),ALL!$B$1:$U$1591,8,FALSE)))</f>
        <v/>
      </c>
      <c r="L1153" s="52" t="str">
        <f>IF(ISBLANK(VLOOKUP(TRIM(B1153),ALL!$B$1:$U$1591,9,FALSE)),"",IF(ISERROR(VLOOKUP(TRIM(B1153),ALL!$B$1:$U$1591,9,FALSE))," ",VLOOKUP(TRIM(B1153),ALL!$B$1:$U$1591,9,FALSE)))</f>
        <v/>
      </c>
      <c r="M1153" s="52"/>
      <c r="N1153"/>
      <c r="O1153"/>
      <c r="P1153"/>
      <c r="Q1153"/>
      <c r="R1153"/>
      <c r="S1153"/>
      <c r="AA1153"/>
      <c r="AB1153"/>
    </row>
    <row r="1154" spans="1:33">
      <c r="A1154" s="52" t="str">
        <f>IF(ISERROR(VLOOKUP(TRIM(B1154),ALL!$B$1:$T$1591,3,FALSE)),"(unc)",VLOOKUP(TRIM(B1154),ALL!$B$1:$T$1591,3,FALSE))</f>
        <v>S</v>
      </c>
      <c r="B1154" s="408" t="s">
        <v>7565</v>
      </c>
      <c r="C1154" s="11" t="s">
        <v>7892</v>
      </c>
      <c r="D1154" s="85">
        <f>VLOOKUP(TRIM(B1154),BirthdateDraft!$B$1:$O$5859,2,FALSE)</f>
        <v>35784</v>
      </c>
      <c r="E1154" s="86" t="str">
        <f>VLOOKUP(TRIM(B1154),BirthdateDraft!$B$1:$O$9859,3,FALSE)</f>
        <v>19/4</v>
      </c>
      <c r="F1154" s="52" t="str">
        <f>IF(ISERROR(VLOOKUP(TRIM(B1154),ALL!$B$1:$T$1591,2,FALSE)),"",IF(ISERROR(VLOOKUP(TRIM(B1154),ALL!$B$1:$T$1591,2,FALSE))," ",VLOOKUP(TRIM(B1154),ALL!$B$1:$T$1591,2,FALSE)))</f>
        <v>NON</v>
      </c>
      <c r="G1154" s="52" t="str">
        <f>IF(ISBLANK(VLOOKUP(TRIM(B1154),ALL!$B$1:$U$1591,4,FALSE)),"",IF(ISERROR(VLOOKUP(TRIM(B1154),ALL!$B$1:$U$1591,4,FALSE))," ",VLOOKUP(TRIM(B1154),ALL!$B$1:$U$1591,4,FALSE)))</f>
        <v>4-5</v>
      </c>
      <c r="H1154" s="52"/>
      <c r="I1154" s="52"/>
      <c r="J1154" s="52"/>
      <c r="K1154" s="52"/>
      <c r="L1154" s="52"/>
      <c r="M1154" s="52"/>
      <c r="N1154"/>
      <c r="O1154"/>
      <c r="P1154"/>
      <c r="Q1154"/>
      <c r="R1154"/>
      <c r="S1154"/>
      <c r="AA1154"/>
      <c r="AB1154"/>
    </row>
    <row r="1155" spans="1:33">
      <c r="A1155" s="52" t="str">
        <f>IF(ISERROR(VLOOKUP(TRIM(B1155),ALL!$B$1:$T$1591,3,FALSE)),"(unc)",VLOOKUP(TRIM(B1155),ALL!$B$1:$T$1591,3,FALSE))</f>
        <v>SS ^</v>
      </c>
      <c r="B1155" s="215" t="s">
        <v>4426</v>
      </c>
      <c r="C1155" s="11" t="s">
        <v>7892</v>
      </c>
      <c r="D1155" s="85">
        <f>VLOOKUP(TRIM(B1155),BirthdateDraft!$B$1:$O$5859,2,FALSE)</f>
        <v>33192</v>
      </c>
      <c r="E1155" s="86" t="str">
        <f>VLOOKUP(TRIM(B1155),BirthdateDraft!$B$1:$O$9859,3,FALSE)</f>
        <v>13/FA</v>
      </c>
      <c r="F1155" s="52" t="str">
        <f>IF(ISERROR(VLOOKUP(TRIM(B1155),ALL!$B$1:$T$1591,2,FALSE)),"",IF(ISERROR(VLOOKUP(TRIM(B1155),ALL!$B$1:$T$1591,2,FALSE))," ",VLOOKUP(TRIM(B1155),ALL!$B$1:$T$1591,2,FALSE)))</f>
        <v>SEN</v>
      </c>
      <c r="G1155" s="52" t="str">
        <f>IF(ISBLANK(VLOOKUP(TRIM(B1155),ALL!$B$1:$U$1591,4,FALSE)),"",IF(ISERROR(VLOOKUP(TRIM(B1155),ALL!$B$1:$U$1591,4,FALSE))," ",VLOOKUP(TRIM(B1155),ALL!$B$1:$U$1591,4,FALSE)))</f>
        <v>4-0</v>
      </c>
      <c r="H1155" s="52" t="str">
        <f>IF(ISBLANK(VLOOKUP(TRIM(B1155),ALL!$B$1:$U$1591,5,FALSE)),"",IF(ISERROR(VLOOKUP(TRIM(B1155),ALL!$B$1:$U$1591,5,FALSE))," ",VLOOKUP(TRIM(B1155),ALL!$B$1:$U$1591,5,FALSE)))</f>
        <v/>
      </c>
      <c r="I1155" s="52" t="str">
        <f>IF(ISBLANK(VLOOKUP(TRIM(B1155),ALL!$B$1:$U$1591,6,FALSE)),"",IF(ISERROR(VLOOKUP(TRIM(B1155),ALL!$B$1:$U$1591,6,FALSE))," ", VLOOKUP(TRIM(B1155),ALL!$B$1:$U$1591,6,FALSE)))</f>
        <v/>
      </c>
      <c r="J1155" s="52" t="str">
        <f>IF(ISBLANK(VLOOKUP(TRIM(B1155),ALL!$B$1:$U$1591,7,FALSE)),"",IF(ISERROR(VLOOKUP(TRIM(B1155),ALL!$B$1:$U$1591,7,FALSE))," ",VLOOKUP(TRIM(B1155),ALL!$B$1:$U$1591,7,FALSE)))</f>
        <v/>
      </c>
      <c r="K1155" s="52" t="str">
        <f>IF(ISBLANK(VLOOKUP(TRIM(B1155),ALL!$B$1:$U$1591,8,FALSE)),"",IF(ISERROR(VLOOKUP(TRIM(B1155),ALL!$B$1:$U$1591,8,FALSE))," ",VLOOKUP(TRIM(B1155),ALL!$B$1:$U$1591,8,FALSE)))</f>
        <v/>
      </c>
      <c r="L1155" s="52" t="str">
        <f>IF(ISBLANK(VLOOKUP(TRIM(B1155),ALL!$B$1:$U$1591,9,FALSE)),"",IF(ISERROR(VLOOKUP(TRIM(B1155),ALL!$B$1:$U$1591,9,FALSE))," ",VLOOKUP(TRIM(B1155),ALL!$B$1:$U$1591,9,FALSE)))</f>
        <v/>
      </c>
      <c r="M1155" s="52" t="str">
        <f>IF(ISBLANK(VLOOKUP(TRIM(B1155),ALL!$B$1:$U$1591,10,FALSE)),"",IF(ISERROR(VLOOKUP(TRIM(B1155),ALL!$B$1:$U$1591,10,FALSE))," ",VLOOKUP(TRIM(B1155),ALL!$B$1:$U$1591,10,FALSE)))</f>
        <v/>
      </c>
      <c r="N1155"/>
      <c r="O1155"/>
      <c r="P1155"/>
      <c r="Q1155"/>
      <c r="R1155"/>
      <c r="S1155"/>
      <c r="AA1155"/>
      <c r="AB1155"/>
    </row>
    <row r="1156" spans="1:33">
      <c r="A1156" s="52" t="str">
        <f>IF(ISERROR(VLOOKUP(TRIM(B1156),ALL!$B$1:$T$1591,3,FALSE)),"(unc)",VLOOKUP(TRIM(B1156),ALL!$B$1:$T$1591,3,FALSE))</f>
        <v>DB ^</v>
      </c>
      <c r="B1156" s="215" t="s">
        <v>5571</v>
      </c>
      <c r="C1156" s="11" t="s">
        <v>7892</v>
      </c>
      <c r="D1156" s="85">
        <f>VLOOKUP(TRIM(B1156),BirthdateDraft!$B$1:$O$5859,2,FALSE)</f>
        <v>34341</v>
      </c>
      <c r="E1156" s="86" t="str">
        <f>VLOOKUP(TRIM(B1156),BirthdateDraft!$B$1:$O$9859,3,FALSE)</f>
        <v>16/4</v>
      </c>
      <c r="F1156" s="52" t="str">
        <f>IF(ISERROR(VLOOKUP(TRIM(B1156),ALL!$B$1:$T$1591,2,FALSE)),"",IF(ISERROR(VLOOKUP(TRIM(B1156),ALL!$B$1:$T$1591,2,FALSE))," ",VLOOKUP(TRIM(B1156),ALL!$B$1:$T$1591,2,FALSE)))</f>
        <v>CLA</v>
      </c>
      <c r="G1156" s="52" t="str">
        <f>IF(ISBLANK(VLOOKUP(TRIM(B1156),ALL!$B$1:$U$1591,4,FALSE)),"",IF(ISERROR(VLOOKUP(TRIM(B1156),ALL!$B$1:$U$1591,4,FALSE))," ",VLOOKUP(TRIM(B1156),ALL!$B$1:$U$1591,4,FALSE)))</f>
        <v>0-4</v>
      </c>
      <c r="H1156" s="52" t="str">
        <f>IF(ISBLANK(VLOOKUP(TRIM(B1156),ALL!$B$1:$U$1591,5,FALSE)),"",IF(ISERROR(VLOOKUP(TRIM(B1156),ALL!$B$1:$U$1591,5,FALSE))," ",VLOOKUP(TRIM(B1156),ALL!$B$1:$U$1591,5,FALSE)))</f>
        <v/>
      </c>
      <c r="I1156" s="52" t="str">
        <f>IF(ISBLANK(VLOOKUP(TRIM(B1156),ALL!$B$1:$U$1591,6,FALSE)),"",IF(ISERROR(VLOOKUP(TRIM(B1156),ALL!$B$1:$U$1591,6,FALSE))," ", VLOOKUP(TRIM(B1156),ALL!$B$1:$U$1591,6,FALSE)))</f>
        <v/>
      </c>
      <c r="J1156" s="52" t="str">
        <f>IF(ISBLANK(VLOOKUP(TRIM(B1156),ALL!$B$1:$U$1591,7,FALSE)),"",IF(ISERROR(VLOOKUP(TRIM(B1156),ALL!$B$1:$U$1591,7,FALSE))," ",VLOOKUP(TRIM(B1156),ALL!$B$1:$U$1591,7,FALSE)))</f>
        <v/>
      </c>
      <c r="K1156" s="52" t="str">
        <f>IF(ISBLANK(VLOOKUP(TRIM(B1156),ALL!$B$1:$U$1591,8,FALSE)),"",IF(ISERROR(VLOOKUP(TRIM(B1156),ALL!$B$1:$U$1591,8,FALSE))," ",VLOOKUP(TRIM(B1156),ALL!$B$1:$U$1591,8,FALSE)))</f>
        <v/>
      </c>
      <c r="L1156" s="52" t="str">
        <f>IF(ISBLANK(VLOOKUP(TRIM(B1156),ALL!$B$1:$U$1591,9,FALSE)),"",IF(ISERROR(VLOOKUP(TRIM(B1156),ALL!$B$1:$U$1591,9,FALSE))," ",VLOOKUP(TRIM(B1156),ALL!$B$1:$U$1591,9,FALSE)))</f>
        <v/>
      </c>
      <c r="M1156" s="52"/>
      <c r="N1156"/>
      <c r="O1156"/>
      <c r="P1156"/>
      <c r="Q1156"/>
      <c r="R1156"/>
      <c r="S1156"/>
      <c r="AA1156"/>
      <c r="AB1156"/>
    </row>
    <row r="1157" spans="1:33">
      <c r="A1157" s="52" t="str">
        <f>IF(ISERROR(VLOOKUP(TRIM(B1157),ALL!$B$1:$T$1591,3,FALSE)),"(unc)",VLOOKUP(TRIM(B1157),ALL!$B$1:$T$1591,3,FALSE))</f>
        <v>DB ^</v>
      </c>
      <c r="B1157" s="215" t="s">
        <v>5560</v>
      </c>
      <c r="C1157" s="11" t="s">
        <v>7892</v>
      </c>
      <c r="D1157" s="85">
        <f>VLOOKUP(TRIM(B1157),BirthdateDraft!$B$1:$O$5859,2,FALSE)</f>
        <v>34234</v>
      </c>
      <c r="E1157" s="86" t="str">
        <f>VLOOKUP(TRIM(B1157),BirthdateDraft!$B$1:$O$9859,3,FALSE)</f>
        <v>16/3</v>
      </c>
      <c r="F1157" s="52" t="str">
        <f>IF(ISERROR(VLOOKUP(TRIM(B1157),ALL!$B$1:$T$1591,2,FALSE)),"",IF(ISERROR(VLOOKUP(TRIM(B1157),ALL!$B$1:$T$1591,2,FALSE))," ",VLOOKUP(TRIM(B1157),ALL!$B$1:$T$1591,2,FALSE)))</f>
        <v>DAN</v>
      </c>
      <c r="G1157" s="52" t="str">
        <f>IF(ISBLANK(VLOOKUP(TRIM(B1157),ALL!$B$1:$U$1591,4,FALSE)),"",IF(ISERROR(VLOOKUP(TRIM(B1157),ALL!$B$1:$U$1591,4,FALSE))," ",VLOOKUP(TRIM(B1157),ALL!$B$1:$U$1591,4,FALSE)))</f>
        <v>0-0</v>
      </c>
      <c r="H1157" s="52" t="str">
        <f>IF(ISBLANK(VLOOKUP(TRIM(B1157),ALL!$B$1:$U$1591,5,FALSE)),"",IF(ISERROR(VLOOKUP(TRIM(B1157),ALL!$B$1:$U$1591,5,FALSE))," ",VLOOKUP(TRIM(B1157),ALL!$B$1:$U$1591,5,FALSE)))</f>
        <v/>
      </c>
      <c r="I1157" s="52" t="str">
        <f>IF(ISBLANK(VLOOKUP(TRIM(B1157),ALL!$B$1:$U$1591,6,FALSE)),"",IF(ISERROR(VLOOKUP(TRIM(B1157),ALL!$B$1:$U$1591,6,FALSE))," ", VLOOKUP(TRIM(B1157),ALL!$B$1:$U$1591,6,FALSE)))</f>
        <v/>
      </c>
      <c r="J1157" s="52" t="str">
        <f>IF(ISBLANK(VLOOKUP(TRIM(B1157),ALL!$B$1:$U$1591,7,FALSE)),"",IF(ISERROR(VLOOKUP(TRIM(B1157),ALL!$B$1:$U$1591,7,FALSE))," ",VLOOKUP(TRIM(B1157),ALL!$B$1:$U$1591,7,FALSE)))</f>
        <v/>
      </c>
      <c r="K1157" s="52" t="str">
        <f>IF(ISBLANK(VLOOKUP(TRIM(B1157),ALL!$B$1:$U$1591,8,FALSE)),"",IF(ISERROR(VLOOKUP(TRIM(B1157),ALL!$B$1:$U$1591,8,FALSE))," ",VLOOKUP(TRIM(B1157),ALL!$B$1:$U$1591,8,FALSE)))</f>
        <v/>
      </c>
      <c r="L1157" s="52" t="str">
        <f>IF(ISBLANK(VLOOKUP(TRIM(B1157),ALL!$B$1:$U$1591,9,FALSE)),"",IF(ISERROR(VLOOKUP(TRIM(B1157),ALL!$B$1:$U$1591,9,FALSE))," ",VLOOKUP(TRIM(B1157),ALL!$B$1:$U$1591,9,FALSE)))</f>
        <v/>
      </c>
      <c r="M1157" s="52"/>
      <c r="N1157"/>
      <c r="O1157"/>
      <c r="P1157"/>
      <c r="Q1157"/>
      <c r="R1157"/>
      <c r="S1157"/>
      <c r="AA1157"/>
      <c r="AB1157"/>
    </row>
    <row r="1158" spans="1:33">
      <c r="A1158" s="52" t="str">
        <f>IF(ISERROR(VLOOKUP(TRIM(B1158),ALL!$B$1:$T$1591,3,FALSE)),"(unc)",VLOOKUP(TRIM(B1158),ALL!$B$1:$T$1591,3,FALSE))</f>
        <v>DB ^</v>
      </c>
      <c r="B1158" s="215" t="s">
        <v>6835</v>
      </c>
      <c r="C1158" s="11" t="s">
        <v>7892</v>
      </c>
      <c r="D1158" s="85">
        <f>VLOOKUP(TRIM(B1158),BirthdateDraft!$B$1:$O$5859,2,FALSE)</f>
        <v>35293</v>
      </c>
      <c r="E1158" s="86" t="str">
        <f>VLOOKUP(TRIM(B1158),BirthdateDraft!$B$1:$O$3878,3,FALSE)</f>
        <v>18/3</v>
      </c>
      <c r="F1158" s="52" t="str">
        <f>IF(ISERROR(VLOOKUP(TRIM(B1158),ALL!$B$1:$T$1591,2,FALSE)),"",IF(ISERROR(VLOOKUP(TRIM(B1158),ALL!$B$1:$T$1591,2,FALSE))," ",VLOOKUP(TRIM(B1158),ALL!$B$1:$T$1591,2,FALSE)))</f>
        <v>SFN</v>
      </c>
      <c r="G1158" s="52" t="str">
        <f>IF(ISBLANK(VLOOKUP(TRIM(B1158),ALL!$B$1:$U$1591,4,FALSE)),"",IF(ISERROR(VLOOKUP(TRIM(B1158),ALL!$B$1:$U$1591,4,FALSE))," ",VLOOKUP(TRIM(B1158),ALL!$B$1:$U$1591,4,FALSE)))</f>
        <v>0-0</v>
      </c>
      <c r="H1158" s="52"/>
      <c r="I1158" s="52"/>
      <c r="J1158" s="52"/>
      <c r="K1158" s="52"/>
      <c r="L1158" s="52" t="str">
        <f>IF(ISBLANK(VLOOKUP(TRIM(B1158),ALL!$B$1:$U$1591,9,FALSE)),"",IF(ISERROR(VLOOKUP(TRIM(B1158),ALL!$B$1:$U$1591,9,FALSE))," ",VLOOKUP(TRIM(B1158),ALL!$B$1:$U$1591,9,FALSE)))</f>
        <v/>
      </c>
      <c r="M1158" s="52" t="str">
        <f>IF(ISBLANK(VLOOKUP(TRIM(B1158),ALL!$B$1:$U$1591,10,FALSE)),"",IF(ISERROR(VLOOKUP(TRIM(B1158),ALL!$B$1:$U$1591,10,FALSE))," ",VLOOKUP(TRIM(B1158),ALL!$B$1:$U$1591,10,FALSE)))</f>
        <v/>
      </c>
      <c r="N1158"/>
      <c r="O1158"/>
      <c r="P1158"/>
      <c r="Q1158"/>
      <c r="R1158"/>
      <c r="S1158"/>
      <c r="AA1158"/>
      <c r="AB1158"/>
    </row>
    <row r="1159" spans="1:33">
      <c r="A1159" s="52" t="str">
        <f>IF(ISERROR(VLOOKUP(TRIM(B1159),ALL!$B$1:$T$1591,3,FALSE)),"(unc)",VLOOKUP(TRIM(B1159),ALL!$B$1:$T$1591,3,FALSE))</f>
        <v>(unc)</v>
      </c>
      <c r="B1159" s="215" t="s">
        <v>6859</v>
      </c>
      <c r="C1159" s="11" t="s">
        <v>7892</v>
      </c>
      <c r="D1159" s="85">
        <f>VLOOKUP(TRIM(B1159),BirthdateDraft!$B$1:$O$5859,2,FALSE)</f>
        <v>35132</v>
      </c>
      <c r="E1159" s="86" t="str">
        <f>VLOOKUP(TRIM(B1159),BirthdateDraft!$B$1:$O$9859,3,FALSE)</f>
        <v>18/7</v>
      </c>
      <c r="F1159" s="52" t="str">
        <f>IF(ISERROR(VLOOKUP(TRIM(B1159),ALL!$B$1:$T$1591,2,FALSE)),"",IF(ISERROR(VLOOKUP(TRIM(B1159),ALL!$B$1:$T$1591,2,FALSE))," ",VLOOKUP(TRIM(B1159),ALL!$B$1:$T$1591,2,FALSE)))</f>
        <v/>
      </c>
      <c r="G1159" s="52" t="str">
        <f>IF(ISBLANK(VLOOKUP(TRIM(B1159),ALL!$B$1:$U$1591,4,FALSE)),"",IF(ISERROR(VLOOKUP(TRIM(B1159),ALL!$B$1:$U$1591,4,FALSE))," ",VLOOKUP(TRIM(B1159),ALL!$B$1:$U$1591,4,FALSE)))</f>
        <v xml:space="preserve"> </v>
      </c>
      <c r="H1159" s="52"/>
      <c r="I1159" s="52"/>
      <c r="J1159" s="52"/>
      <c r="K1159" s="52"/>
      <c r="L1159" s="52" t="str">
        <f>IF(ISBLANK(VLOOKUP(TRIM(B1159),ALL!$B$1:$U$1591,9,FALSE)),"",IF(ISERROR(VLOOKUP(TRIM(B1159),ALL!$B$1:$U$1591,9,FALSE))," ",VLOOKUP(TRIM(B1159),ALL!$B$1:$U$1591,9,FALSE)))</f>
        <v xml:space="preserve"> </v>
      </c>
      <c r="M1159" s="52" t="str">
        <f>IF(ISBLANK(VLOOKUP(TRIM(B1159),ALL!$B$1:$U$1591,10,FALSE)),"",IF(ISERROR(VLOOKUP(TRIM(B1159),ALL!$B$1:$U$1591,10,FALSE))," ",VLOOKUP(TRIM(B1159),ALL!$B$1:$U$1591,10,FALSE)))</f>
        <v xml:space="preserve"> </v>
      </c>
      <c r="N1159"/>
      <c r="O1159"/>
      <c r="P1159"/>
      <c r="Q1159"/>
      <c r="R1159"/>
      <c r="S1159"/>
      <c r="AA1159"/>
      <c r="AB1159"/>
    </row>
    <row r="1161" spans="1:33">
      <c r="A1161" s="52"/>
      <c r="B1161" s="215"/>
      <c r="C1161" s="11"/>
      <c r="D1161" s="85"/>
      <c r="E1161" s="86"/>
      <c r="F1161" s="52"/>
      <c r="G1161" s="52"/>
      <c r="H1161" s="52"/>
      <c r="I1161" s="52"/>
      <c r="J1161" s="52"/>
      <c r="K1161" s="52"/>
      <c r="L1161" s="52"/>
      <c r="M1161" s="52"/>
      <c r="N1161"/>
      <c r="O1161"/>
      <c r="P1161"/>
      <c r="Q1161"/>
      <c r="R1161"/>
      <c r="S1161"/>
      <c r="AA1161"/>
      <c r="AB1161"/>
    </row>
    <row r="1162" spans="1:33">
      <c r="A1162" s="52" t="str">
        <f>IF(ISERROR(VLOOKUP(TRIM(B1162),ALL!$B$1:$T$1591,3,FALSE)),"(unc)",VLOOKUP(TRIM(B1162),ALL!$B$1:$T$1591,3,FALSE))</f>
        <v>PK</v>
      </c>
      <c r="B1162" s="215" t="s">
        <v>5353</v>
      </c>
      <c r="C1162" s="11" t="s">
        <v>7892</v>
      </c>
      <c r="D1162" s="85">
        <f>VLOOKUP(TRIM(B1162),BirthdateDraft!$B$1:$O$5859,2,FALSE)</f>
        <v>33147</v>
      </c>
      <c r="E1162" s="86" t="str">
        <f>VLOOKUP(TRIM(B1162),BirthdateDraft!$B$1:$O$3878,3,FALSE)</f>
        <v>13/6</v>
      </c>
      <c r="F1162" s="52" t="str">
        <f>IF(ISERROR(VLOOKUP(TRIM(B1162),ALL!$B$1:$T$1591,2,FALSE)),"",IF(ISERROR(VLOOKUP(TRIM(B1162),ALL!$B$1:$T$1591,2,FALSE))," ",VLOOKUP(TRIM(B1162),ALL!$B$1:$T$1591,2,FALSE)))</f>
        <v>WAN</v>
      </c>
      <c r="G1162" s="52" t="str">
        <f>IF(ISBLANK(VLOOKUP(TRIM(B1162),ALL!$B$1:$U$1591,4,FALSE)),"",IF(ISERROR(VLOOKUP(TRIM(B1162),ALL!$B$1:$U$1591,4,FALSE))," ",VLOOKUP(TRIM(B1162),ALL!$B$1:$U$1591,4,FALSE)))</f>
        <v/>
      </c>
      <c r="H1162" s="52"/>
      <c r="I1162" s="52"/>
      <c r="J1162" s="52"/>
      <c r="K1162" s="52"/>
      <c r="L1162" s="52" t="str">
        <f>IF(ISBLANK(VLOOKUP(TRIM(B1162),ALL!$B$1:$U$1591,9,FALSE)),"",IF(ISERROR(VLOOKUP(TRIM(B1162),ALL!$B$1:$U$1591,9,FALSE))," ",VLOOKUP(TRIM(B1162),ALL!$B$1:$U$1591,9,FALSE)))</f>
        <v/>
      </c>
      <c r="M1162" s="52" t="str">
        <f>IF(ISBLANK(VLOOKUP(TRIM(B1162),ALL!$B$1:$U$1591,10,FALSE)),"",IF(ISERROR(VLOOKUP(TRIM(B1162),ALL!$B$1:$U$1591,10,FALSE))," ",VLOOKUP(TRIM(B1162),ALL!$B$1:$U$1591,10,FALSE)))</f>
        <v/>
      </c>
      <c r="N1162"/>
      <c r="O1162"/>
      <c r="P1162"/>
      <c r="Q1162"/>
      <c r="R1162"/>
      <c r="S1162"/>
      <c r="AA1162"/>
      <c r="AB1162"/>
    </row>
    <row r="1163" spans="1:33">
      <c r="A1163" s="52" t="str">
        <f>IF(ISERROR(VLOOKUP(TRIM(B1163),ALL!$B$1:$T$1591,3,FALSE)),"(unc)",VLOOKUP(TRIM(B1163),ALL!$B$1:$T$1591,3,FALSE))</f>
        <v>Punt</v>
      </c>
      <c r="B1163" s="215" t="s">
        <v>6972</v>
      </c>
      <c r="C1163" s="11" t="s">
        <v>7892</v>
      </c>
      <c r="D1163" s="85">
        <f>VLOOKUP(TRIM(B1163),BirthdateDraft!$B$1:$O$5859,2,FALSE)</f>
        <v>35068</v>
      </c>
      <c r="E1163" s="86" t="str">
        <f>VLOOKUP(TRIM(B1163),BirthdateDraft!$B$1:$O$3878,3,FALSE)</f>
        <v>18/5</v>
      </c>
      <c r="F1163" s="52" t="str">
        <f>IF(ISERROR(VLOOKUP(TRIM(B1163),ALL!$B$1:$T$1591,2,FALSE)),"",IF(ISERROR(VLOOKUP(TRIM(B1163),ALL!$B$1:$T$1591,2,FALSE))," ",VLOOKUP(TRIM(B1163),ALL!$B$1:$T$1591,2,FALSE)))</f>
        <v>SEN</v>
      </c>
      <c r="G1163" s="52" t="str">
        <f>IF(ISBLANK(VLOOKUP(TRIM(B1163),ALL!$B$1:$U$1591,4,FALSE)),"",IF(ISERROR(VLOOKUP(TRIM(B1163),ALL!$B$1:$U$1591,4,FALSE))," ",VLOOKUP(TRIM(B1163),ALL!$B$1:$U$1591,4,FALSE)))</f>
        <v/>
      </c>
      <c r="H1163" s="52"/>
      <c r="I1163" s="52"/>
      <c r="J1163" s="52"/>
      <c r="K1163" s="52"/>
      <c r="L1163" s="52" t="str">
        <f>IF(ISBLANK(VLOOKUP(TRIM(B1163),ALL!$B$1:$U$1591,9,FALSE)),"",IF(ISERROR(VLOOKUP(TRIM(B1163),ALL!$B$1:$U$1591,9,FALSE))," ",VLOOKUP(TRIM(B1163),ALL!$B$1:$U$1591,9,FALSE)))</f>
        <v/>
      </c>
      <c r="M1163" s="52" t="str">
        <f>IF(ISBLANK(VLOOKUP(TRIM(B1163),ALL!$B$1:$U$1591,10,FALSE)),"",IF(ISERROR(VLOOKUP(TRIM(B1163),ALL!$B$1:$U$1591,10,FALSE))," ",VLOOKUP(TRIM(B1163),ALL!$B$1:$U$1591,10,FALSE)))</f>
        <v/>
      </c>
      <c r="N1163"/>
      <c r="O1163"/>
      <c r="P1163"/>
      <c r="Q1163"/>
      <c r="R1163"/>
      <c r="S1163"/>
      <c r="AA1163"/>
      <c r="AB1163"/>
    </row>
    <row r="1165" spans="1:33" ht="18">
      <c r="A1165" s="454" t="s">
        <v>8492</v>
      </c>
      <c r="B1165" s="454"/>
      <c r="C1165" s="454"/>
      <c r="D1165" s="454"/>
      <c r="E1165" s="454"/>
      <c r="F1165" s="454"/>
      <c r="G1165" s="454"/>
      <c r="H1165" s="454"/>
      <c r="I1165" s="454"/>
      <c r="J1165" s="454"/>
      <c r="K1165" s="454"/>
      <c r="L1165" s="454"/>
      <c r="M1165" s="456"/>
      <c r="P1165" s="4"/>
      <c r="S1165"/>
      <c r="T1165" s="2"/>
      <c r="U1165" s="2"/>
      <c r="W1165" s="2"/>
      <c r="X1165" s="2"/>
      <c r="AA1165" s="2"/>
      <c r="AB1165"/>
      <c r="AF1165" s="3"/>
      <c r="AG1165" s="3"/>
    </row>
    <row r="1166" spans="1:33" ht="15.75">
      <c r="A1166" s="454" t="s">
        <v>8491</v>
      </c>
      <c r="B1166" s="454"/>
      <c r="C1166" s="454"/>
      <c r="D1166" s="454"/>
      <c r="E1166" s="454"/>
      <c r="F1166" s="454"/>
      <c r="G1166" s="454"/>
      <c r="H1166" s="454"/>
      <c r="I1166" s="454"/>
      <c r="J1166" s="454"/>
      <c r="K1166" s="454"/>
      <c r="L1166" s="454"/>
      <c r="M1166" s="455"/>
      <c r="P1166"/>
      <c r="S1166"/>
      <c r="T1166" s="2"/>
      <c r="U1166" s="2"/>
      <c r="W1166" s="2"/>
      <c r="X1166" s="2"/>
      <c r="AA1166" s="2"/>
      <c r="AB1166"/>
      <c r="AF1166" s="3"/>
      <c r="AG1166" s="3"/>
    </row>
    <row r="1167" spans="1:33" ht="20.25">
      <c r="A1167" s="46" t="s">
        <v>6076</v>
      </c>
      <c r="H1167" s="38">
        <f>COUNTA(B1169:B1231)</f>
        <v>54</v>
      </c>
      <c r="I1167" s="38"/>
      <c r="N1167"/>
      <c r="O1167"/>
      <c r="P1167"/>
      <c r="Q1167"/>
      <c r="R1167"/>
      <c r="S1167"/>
      <c r="X1167" s="2"/>
      <c r="AA1167"/>
      <c r="AB1167"/>
    </row>
    <row r="1168" spans="1:33" ht="12.75" customHeight="1">
      <c r="N1168" s="6"/>
      <c r="O1168" s="6"/>
      <c r="S1168" s="3"/>
      <c r="AA1168"/>
      <c r="AB1168"/>
    </row>
    <row r="1169" spans="1:28">
      <c r="A1169" s="52" t="str">
        <f>IF(ISERROR(VLOOKUP(TRIM(B1169),ALL!$B$1:$T$1591,3,FALSE)),"(unc)",VLOOKUP(TRIM(B1169),ALL!$B$1:$T$1591,3,FALSE))</f>
        <v>QB</v>
      </c>
      <c r="B1169" s="215" t="s">
        <v>3078</v>
      </c>
      <c r="C1169" s="11" t="s">
        <v>4906</v>
      </c>
      <c r="D1169" s="85">
        <f>VLOOKUP(TRIM(B1169),BirthdateDraft!$B$1:$O$5859,2,FALSE)</f>
        <v>29928</v>
      </c>
      <c r="E1169" s="86" t="str">
        <f>VLOOKUP(TRIM(B1169),BirthdateDraft!$B$1:$O$9859,3,FALSE)</f>
        <v>04/1 (4)</v>
      </c>
      <c r="F1169" s="52" t="str">
        <f>IF(ISERROR(VLOOKUP(TRIM(B1169),ALL!$B$1:$T$1591,2,FALSE)),"",IF(ISERROR(VLOOKUP(TRIM(B1169),ALL!$B$1:$T$1591,2,FALSE))," ",VLOOKUP(TRIM(B1169),ALL!$B$1:$T$1591,2,FALSE)))</f>
        <v>LAA</v>
      </c>
      <c r="G1169" s="52" t="str">
        <f>IF(ISBLANK(VLOOKUP(TRIM(B1169),ALL!$B$1:$U$1591,4,FALSE)),"",IF(ISERROR(VLOOKUP(TRIM(B1169),ALL!$B$1:$U$1591,4,FALSE))," ",VLOOKUP(TRIM(B1169),ALL!$B$1:$U$1591,4,FALSE)))</f>
        <v/>
      </c>
      <c r="H1169" s="52" t="str">
        <f>IF(ISBLANK(VLOOKUP(TRIM(B1169),ALL!$B$1:$U$1591,5,FALSE)),"",IF(ISERROR(VLOOKUP(TRIM(B1169),ALL!$B$1:$U$1591,5,FALSE))," ",VLOOKUP(TRIM(B1169),ALL!$B$1:$U$1591,5,FALSE)))</f>
        <v/>
      </c>
      <c r="I1169" s="52" t="str">
        <f>IF(ISBLANK(VLOOKUP(TRIM(B1169),ALL!$B$1:$U$1591,6,FALSE)),"",IF(ISERROR(VLOOKUP(TRIM(B1169),ALL!$B$1:$U$1591,6,FALSE))," ", VLOOKUP(TRIM(B1169),ALL!$B$1:$U$1591,6,FALSE)))</f>
        <v/>
      </c>
      <c r="J1169" s="52" t="str">
        <f>IF(ISBLANK(VLOOKUP(TRIM(B1169),ALL!$B$1:$U$1591,7,FALSE)),"",IF(ISERROR(VLOOKUP(TRIM(B1169),ALL!$B$1:$U$1591,7,FALSE))," ",VLOOKUP(TRIM(B1169),ALL!$B$1:$U$1591,7,FALSE)))</f>
        <v/>
      </c>
      <c r="K1169" s="52" t="str">
        <f>IF(ISBLANK(VLOOKUP(TRIM(B1169),ALL!$B$1:$U$1591,8,FALSE)),"",IF(ISERROR(VLOOKUP(TRIM(B1169),ALL!$B$1:$U$1591,8,FALSE))," ",VLOOKUP(TRIM(B1169),ALL!$B$1:$U$1591,8,FALSE)))</f>
        <v/>
      </c>
      <c r="L1169" s="52" t="str">
        <f>IF(ISBLANK(VLOOKUP(TRIM(B1169),ALL!$B$1:$U$1591,9,FALSE)),"",IF(ISERROR(VLOOKUP(TRIM(B1169),ALL!$B$1:$U$1591,9,FALSE))," ",VLOOKUP(TRIM(B1169),ALL!$B$1:$U$1591,9,FALSE)))</f>
        <v/>
      </c>
      <c r="M1169" s="52" t="str">
        <f>IF(ISBLANK(VLOOKUP(TRIM(B1169),ALL!$B$1:$U$1591,10,FALSE)),"",IF(ISERROR(VLOOKUP(TRIM(B1169),ALL!$B$1:$U$1591,10,FALSE))," ",VLOOKUP(TRIM(B1169),ALL!$B$1:$U$1591,10,FALSE)))</f>
        <v/>
      </c>
      <c r="N1169"/>
      <c r="O1169"/>
      <c r="P1169"/>
      <c r="Q1169"/>
      <c r="R1169"/>
      <c r="S1169"/>
      <c r="AA1169"/>
      <c r="AB1169"/>
    </row>
    <row r="1170" spans="1:28" ht="15">
      <c r="A1170" s="52" t="str">
        <f>IF(ISERROR(VLOOKUP(TRIM(B1170),ALL!$B$1:$T$1591,3,FALSE)),"(unc)",VLOOKUP(TRIM(B1170),ALL!$B$1:$T$1591,3,FALSE))</f>
        <v>QB</v>
      </c>
      <c r="B1170" s="397" t="s">
        <v>7776</v>
      </c>
      <c r="C1170" s="11" t="s">
        <v>4906</v>
      </c>
      <c r="D1170" s="85">
        <f>VLOOKUP(TRIM(B1170),BirthdateDraft!$B$1:$O$5859,2,FALSE)</f>
        <v>35553</v>
      </c>
      <c r="E1170" s="86" t="str">
        <f>VLOOKUP(TRIM(B1170),BirthdateDraft!$B$1:$O$9859,3,FALSE)</f>
        <v>19/1 (15)</v>
      </c>
      <c r="F1170" s="52" t="str">
        <f>IF(ISERROR(VLOOKUP(TRIM(B1170),ALL!$B$1:$T$1591,2,FALSE)),"",IF(ISERROR(VLOOKUP(TRIM(B1170),ALL!$B$1:$T$1591,2,FALSE))," ",VLOOKUP(TRIM(B1170),ALL!$B$1:$T$1591,2,FALSE)))</f>
        <v>WAN</v>
      </c>
      <c r="G1170" s="52"/>
      <c r="H1170" s="52"/>
      <c r="I1170" s="52"/>
      <c r="J1170" s="52"/>
      <c r="K1170" s="52"/>
      <c r="L1170" s="52"/>
      <c r="M1170" s="52"/>
      <c r="N1170"/>
      <c r="O1170"/>
      <c r="P1170"/>
      <c r="Q1170"/>
      <c r="R1170"/>
      <c r="S1170"/>
      <c r="AA1170"/>
      <c r="AB1170"/>
    </row>
    <row r="1171" spans="1:28" ht="15">
      <c r="A1171" s="52"/>
      <c r="B1171" s="397"/>
      <c r="C1171" s="11"/>
      <c r="D1171" s="85"/>
      <c r="E1171" s="86"/>
      <c r="F1171" s="52"/>
      <c r="G1171" s="52"/>
      <c r="H1171" s="52"/>
      <c r="I1171" s="52"/>
      <c r="J1171" s="52"/>
      <c r="K1171" s="52"/>
      <c r="L1171" s="52"/>
      <c r="M1171" s="52"/>
      <c r="N1171"/>
      <c r="O1171"/>
      <c r="P1171"/>
      <c r="Q1171"/>
      <c r="R1171"/>
      <c r="S1171"/>
      <c r="AA1171"/>
      <c r="AB1171"/>
    </row>
    <row r="1172" spans="1:28" ht="15">
      <c r="A1172" s="52" t="str">
        <f>IF(ISERROR(VLOOKUP(TRIM(B1172),ALL!$B$1:$T$1591,3,FALSE)),"(unc)",VLOOKUP(TRIM(B1172),ALL!$B$1:$T$1591,3,FALSE))</f>
        <v>HB</v>
      </c>
      <c r="B1172" s="397" t="s">
        <v>7746</v>
      </c>
      <c r="C1172" s="11" t="s">
        <v>4906</v>
      </c>
      <c r="D1172" s="85">
        <f>VLOOKUP(TRIM(B1172),BirthdateDraft!$B$1:$O$5859,2,FALSE)</f>
        <v>35676</v>
      </c>
      <c r="E1172" s="86" t="str">
        <f>VLOOKUP(TRIM(B1172),BirthdateDraft!$B$1:$O$9859,3,FALSE)</f>
        <v>19/3</v>
      </c>
      <c r="F1172" s="52" t="str">
        <f>IF(ISERROR(VLOOKUP(TRIM(B1172),ALL!$B$1:$T$1591,2,FALSE)),"",IF(ISERROR(VLOOKUP(TRIM(B1172),ALL!$B$1:$T$1591,2,FALSE))," ",VLOOKUP(TRIM(B1172),ALL!$B$1:$T$1591,2,FALSE)))</f>
        <v>BFA</v>
      </c>
      <c r="G1172" s="52" t="str">
        <f>IF(ISBLANK(VLOOKUP(TRIM(B1172),ALL!$B$1:$U$1591,4,FALSE)),"",IF(ISERROR(VLOOKUP(TRIM(B1172),ALL!$B$1:$U$1591,4,FALSE))," ",VLOOKUP(TRIM(B1172),ALL!$B$1:$U$1591,4,FALSE)))</f>
        <v/>
      </c>
      <c r="H1172" s="52" t="str">
        <f>IF(ISBLANK(VLOOKUP(TRIM(B1172),ALL!$B$1:$U$1591,5,FALSE)),"",IF(ISERROR(VLOOKUP(TRIM(B1172),ALL!$B$1:$U$1591,5,FALSE))," ",VLOOKUP(TRIM(B1172),ALL!$B$1:$U$1591,5,FALSE)))</f>
        <v/>
      </c>
      <c r="I1172" s="52" t="str">
        <f>IF(ISBLANK(VLOOKUP(TRIM(B1172),ALL!$B$1:$U$1591,6,FALSE)),"",IF(ISERROR(VLOOKUP(TRIM(B1172),ALL!$B$1:$U$1591,6,FALSE))," ", VLOOKUP(TRIM(B1172),ALL!$B$1:$U$1591,6,FALSE)))</f>
        <v/>
      </c>
      <c r="J1172" s="52" t="str">
        <f>IF(ISBLANK(VLOOKUP(TRIM(B1172),ALL!$B$1:$U$1591,7,FALSE)),"",IF(ISERROR(VLOOKUP(TRIM(B1172),ALL!$B$1:$U$1591,7,FALSE))," ",VLOOKUP(TRIM(B1172),ALL!$B$1:$U$1591,7,FALSE)))</f>
        <v/>
      </c>
      <c r="K1172" s="52">
        <f>IF(ISBLANK(VLOOKUP(TRIM(B1172),ALL!$B$1:$U$1591,8,FALSE)),"",IF(ISERROR(VLOOKUP(TRIM(B1172),ALL!$B$1:$U$1591,8,FALSE))," ",VLOOKUP(TRIM(B1172),ALL!$B$1:$U$1591,8,FALSE)))</f>
        <v>0</v>
      </c>
      <c r="L1172" s="52" t="str">
        <f>IF(ISBLANK(VLOOKUP(TRIM(B1172),ALL!$B$1:$U$1591,9,FALSE)),"",IF(ISERROR(VLOOKUP(TRIM(B1172),ALL!$B$1:$U$1591,9,FALSE))," ",VLOOKUP(TRIM(B1172),ALL!$B$1:$U$1591,9,FALSE)))</f>
        <v/>
      </c>
      <c r="M1172" s="52">
        <f>IF(ISBLANK(VLOOKUP(TRIM(B1172),ALL!$B$1:$U$1591,10,FALSE)),"",IF(ISERROR(VLOOKUP(TRIM(B1172),ALL!$B$1:$U$1591,10,FALSE))," ",VLOOKUP(TRIM(B1172),ALL!$B$1:$U$1591,10,FALSE)))</f>
        <v>0</v>
      </c>
      <c r="N1172"/>
      <c r="O1172"/>
      <c r="P1172"/>
      <c r="Q1172"/>
      <c r="R1172"/>
      <c r="S1172"/>
      <c r="AA1172"/>
      <c r="AB1172"/>
    </row>
    <row r="1173" spans="1:28">
      <c r="A1173" s="52" t="str">
        <f>IF(ISERROR(VLOOKUP(TRIM(B1173),ALL!$B$1:$T$1591,3,FALSE)),"(unc)",VLOOKUP(TRIM(B1173),ALL!$B$1:$T$1591,3,FALSE))</f>
        <v>HB</v>
      </c>
      <c r="B1173" s="215" t="s">
        <v>4725</v>
      </c>
      <c r="C1173" s="11" t="s">
        <v>4906</v>
      </c>
      <c r="D1173" s="85">
        <f>VLOOKUP(TRIM(B1173),BirthdateDraft!$B$1:$O$5859,2,FALSE)</f>
        <v>33697</v>
      </c>
      <c r="E1173" s="86" t="str">
        <f>VLOOKUP(TRIM(B1173),BirthdateDraft!$B$1:$O$9859,3,FALSE)</f>
        <v>14/FA</v>
      </c>
      <c r="F1173" s="52" t="str">
        <f>IF(ISERROR(VLOOKUP(TRIM(B1173),ALL!$B$1:$T$1591,2,FALSE)),"",IF(ISERROR(VLOOKUP(TRIM(B1173),ALL!$B$1:$T$1591,2,FALSE))," ",VLOOKUP(TRIM(B1173),ALL!$B$1:$T$1591,2,FALSE)))</f>
        <v>KCA</v>
      </c>
      <c r="G1173" s="52" t="str">
        <f>IF(ISBLANK(VLOOKUP(TRIM(B1173),ALL!$B$1:$U$1591,4,FALSE)),"",IF(ISERROR(VLOOKUP(TRIM(B1173),ALL!$B$1:$U$1591,4,FALSE))," ",VLOOKUP(TRIM(B1173),ALL!$B$1:$U$1591,4,FALSE)))</f>
        <v/>
      </c>
      <c r="H1173" s="52" t="str">
        <f>IF(ISBLANK(VLOOKUP(TRIM(B1173),ALL!$B$1:$U$1591,5,FALSE)),"",IF(ISERROR(VLOOKUP(TRIM(B1173),ALL!$B$1:$U$1591,5,FALSE))," ",VLOOKUP(TRIM(B1173),ALL!$B$1:$U$1591,5,FALSE)))</f>
        <v/>
      </c>
      <c r="I1173" s="52" t="str">
        <f>IF(ISBLANK(VLOOKUP(TRIM(B1173),ALL!$B$1:$U$1591,6,FALSE)),"",IF(ISERROR(VLOOKUP(TRIM(B1173),ALL!$B$1:$U$1591,6,FALSE))," ", VLOOKUP(TRIM(B1173),ALL!$B$1:$U$1591,6,FALSE)))</f>
        <v/>
      </c>
      <c r="J1173" s="52" t="str">
        <f>IF(ISBLANK(VLOOKUP(TRIM(B1173),ALL!$B$1:$U$1591,7,FALSE)),"",IF(ISERROR(VLOOKUP(TRIM(B1173),ALL!$B$1:$U$1591,7,FALSE))," ",VLOOKUP(TRIM(B1173),ALL!$B$1:$U$1591,7,FALSE)))</f>
        <v/>
      </c>
      <c r="K1173" s="52">
        <f>IF(ISBLANK(VLOOKUP(TRIM(B1173),ALL!$B$1:$U$1591,8,FALSE)),"",IF(ISERROR(VLOOKUP(TRIM(B1173),ALL!$B$1:$U$1591,8,FALSE))," ",VLOOKUP(TRIM(B1173),ALL!$B$1:$U$1591,8,FALSE)))</f>
        <v>0</v>
      </c>
      <c r="L1173" s="52" t="str">
        <f>IF(ISBLANK(VLOOKUP(TRIM(B1173),ALL!$B$1:$U$1591,9,FALSE)),"",IF(ISERROR(VLOOKUP(TRIM(B1173),ALL!$B$1:$U$1591,9,FALSE))," ",VLOOKUP(TRIM(B1173),ALL!$B$1:$U$1591,9,FALSE)))</f>
        <v/>
      </c>
      <c r="M1173" s="52">
        <f>IF(ISBLANK(VLOOKUP(TRIM(B1173),ALL!$B$1:$U$1591,10,FALSE)),"",IF(ISERROR(VLOOKUP(TRIM(B1173),ALL!$B$1:$U$1591,10,FALSE))," ",VLOOKUP(TRIM(B1173),ALL!$B$1:$U$1591,10,FALSE)))</f>
        <v>4</v>
      </c>
      <c r="N1173"/>
      <c r="O1173"/>
      <c r="P1173"/>
      <c r="Q1173"/>
      <c r="R1173"/>
      <c r="S1173"/>
      <c r="AA1173"/>
      <c r="AB1173"/>
    </row>
    <row r="1174" spans="1:28">
      <c r="A1174" s="52" t="str">
        <f>IF(ISERROR(VLOOKUP(TRIM(B1174),ALL!$B$1:$T$1591,3,FALSE)),"(unc)",VLOOKUP(TRIM(B1174),ALL!$B$1:$T$1591,3,FALSE))</f>
        <v>HB</v>
      </c>
      <c r="B1174" s="215" t="s">
        <v>6897</v>
      </c>
      <c r="C1174" s="11" t="s">
        <v>4906</v>
      </c>
      <c r="D1174" s="85">
        <f>VLOOKUP(TRIM(B1174),BirthdateDraft!$B$1:$O$9813,2,FALSE)</f>
        <v>34533</v>
      </c>
      <c r="E1174" s="86" t="str">
        <f>VLOOKUP(TRIM(B1174),BirthdateDraft!$B$1:$O$9813,3,FALSE)</f>
        <v>18/5</v>
      </c>
      <c r="F1174" s="52" t="str">
        <f>IF(ISERROR(VLOOKUP(TRIM(B1174),ALL!$B$1:$T$1591,2,FALSE)),"",IF(ISERROR(VLOOKUP(TRIM(B1174),ALL!$B$1:$T$1591,2,FALSE))," ",VLOOKUP(TRIM(B1174),ALL!$B$1:$T$1591,2,FALSE)))</f>
        <v>INA</v>
      </c>
      <c r="G1174" s="52" t="str">
        <f>IF(ISBLANK(VLOOKUP(TRIM(B1174),ALL!$B$1:$U$1591,4,FALSE)),"",IF(ISERROR(VLOOKUP(TRIM(B1174),ALL!$B$1:$U$1591,4,FALSE))," ",VLOOKUP(TRIM(B1174),ALL!$B$1:$U$1591,4,FALSE)))</f>
        <v/>
      </c>
      <c r="H1174" s="52" t="str">
        <f>IF(ISBLANK(VLOOKUP(TRIM(B1174),ALL!$B$1:$U$1591,5,FALSE)),"",IF(ISERROR(VLOOKUP(TRIM(B1174),ALL!$B$1:$U$1591,5,FALSE))," ",VLOOKUP(TRIM(B1174),ALL!$B$1:$U$1591,5,FALSE)))</f>
        <v/>
      </c>
      <c r="I1174" s="52" t="str">
        <f>IF(ISBLANK(VLOOKUP(TRIM(B1174),ALL!$B$1:$U$1591,6,FALSE)),"",IF(ISERROR(VLOOKUP(TRIM(B1174),ALL!$B$1:$U$1591,6,FALSE))," ", VLOOKUP(TRIM(B1174),ALL!$B$1:$U$1591,6,FALSE)))</f>
        <v/>
      </c>
      <c r="J1174" s="52" t="str">
        <f>IF(ISBLANK(VLOOKUP(TRIM(B1174),ALL!$B$1:$U$1591,7,FALSE)),"",IF(ISERROR(VLOOKUP(TRIM(B1174),ALL!$B$1:$U$1591,7,FALSE))," ",VLOOKUP(TRIM(B1174),ALL!$B$1:$U$1591,7,FALSE)))</f>
        <v/>
      </c>
      <c r="K1174" s="52">
        <f>IF(ISBLANK(VLOOKUP(TRIM(B1174),ALL!$B$1:$U$1591,8,FALSE)),"",IF(ISERROR(VLOOKUP(TRIM(B1174),ALL!$B$1:$U$1591,8,FALSE))," ",VLOOKUP(TRIM(B1174),ALL!$B$1:$U$1591,8,FALSE)))</f>
        <v>0</v>
      </c>
      <c r="L1174" s="52" t="str">
        <f>IF(ISBLANK(VLOOKUP(TRIM(B1174),ALL!$B$1:$U$1591,9,FALSE)),"",IF(ISERROR(VLOOKUP(TRIM(B1174),ALL!$B$1:$U$1591,9,FALSE))," ",VLOOKUP(TRIM(B1174),ALL!$B$1:$U$1591,9,FALSE)))</f>
        <v/>
      </c>
      <c r="M1174" s="52">
        <f>IF(ISBLANK(VLOOKUP(TRIM(B1174),ALL!$B$1:$U$1591,10,FALSE)),"",IF(ISERROR(VLOOKUP(TRIM(B1174),ALL!$B$1:$U$1591,10,FALSE))," ",VLOOKUP(TRIM(B1174),ALL!$B$1:$U$1591,10,FALSE)))</f>
        <v>0</v>
      </c>
      <c r="N1174"/>
      <c r="O1174"/>
      <c r="P1174"/>
      <c r="Q1174"/>
      <c r="R1174"/>
      <c r="S1174"/>
      <c r="AA1174"/>
      <c r="AB1174"/>
    </row>
    <row r="1175" spans="1:28" ht="15">
      <c r="A1175" s="52" t="str">
        <f>IF(ISERROR(VLOOKUP(TRIM(B1175),ALL!$B$1:$T$1591,3,FALSE)),"(unc)",VLOOKUP(TRIM(B1175),ALL!$B$1:$T$1591,3,FALSE))</f>
        <v>HB</v>
      </c>
      <c r="B1175" s="407" t="s">
        <v>7763</v>
      </c>
      <c r="C1175" s="11" t="s">
        <v>4906</v>
      </c>
      <c r="D1175" s="85">
        <f>VLOOKUP(TRIM(B1175),BirthdateDraft!$B$1:$O$5859,2,FALSE)</f>
        <v>35852</v>
      </c>
      <c r="E1175" s="86" t="str">
        <f>VLOOKUP(TRIM(B1175),BirthdateDraft!$B$1:$O$9859,3,FALSE)</f>
        <v>19/4</v>
      </c>
      <c r="F1175" s="52" t="str">
        <f>IF(ISERROR(VLOOKUP(TRIM(B1175),ALL!$B$1:$T$1591,2,FALSE)),"",IF(ISERROR(VLOOKUP(TRIM(B1175),ALL!$B$1:$T$1591,2,FALSE))," ",VLOOKUP(TRIM(B1175),ALL!$B$1:$T$1591,2,FALSE)))</f>
        <v>PIA</v>
      </c>
      <c r="G1175" s="52" t="str">
        <f>IF(ISBLANK(VLOOKUP(TRIM(B1175),ALL!$B$1:$U$1591,4,FALSE)),"",IF(ISERROR(VLOOKUP(TRIM(B1175),ALL!$B$1:$U$1591,4,FALSE))," ",VLOOKUP(TRIM(B1175),ALL!$B$1:$U$1591,4,FALSE)))</f>
        <v/>
      </c>
      <c r="H1175" s="52" t="str">
        <f>IF(ISBLANK(VLOOKUP(TRIM(B1175),ALL!$B$1:$U$1591,5,FALSE)),"",IF(ISERROR(VLOOKUP(TRIM(B1175),ALL!$B$1:$U$1591,5,FALSE))," ",VLOOKUP(TRIM(B1175),ALL!$B$1:$U$1591,5,FALSE)))</f>
        <v/>
      </c>
      <c r="I1175" s="52"/>
      <c r="J1175" s="52"/>
      <c r="K1175" s="52"/>
      <c r="L1175" s="52"/>
      <c r="M1175" s="52"/>
      <c r="N1175"/>
      <c r="O1175"/>
      <c r="P1175"/>
      <c r="Q1175"/>
      <c r="R1175"/>
      <c r="S1175"/>
      <c r="AA1175"/>
      <c r="AB1175"/>
    </row>
    <row r="1176" spans="1:28">
      <c r="A1176" s="52" t="str">
        <f>IF(ISERROR(VLOOKUP(TRIM(B1176),ALL!$B$1:$T$1591,3,FALSE)),"(unc)",VLOOKUP(TRIM(B1176),ALL!$B$1:$T$1591,3,FALSE))</f>
        <v>HB</v>
      </c>
      <c r="B1176" s="215" t="s">
        <v>6354</v>
      </c>
      <c r="C1176" s="11" t="s">
        <v>4906</v>
      </c>
      <c r="D1176" s="85">
        <f>VLOOKUP(TRIM(B1176),BirthdateDraft!$B$1:$O$5859,2,FALSE)</f>
        <v>34608</v>
      </c>
      <c r="E1176" s="86" t="str">
        <f>VLOOKUP(TRIM(B1176),BirthdateDraft!$B$1:$O$9859,3,FALSE)</f>
        <v>17/4</v>
      </c>
      <c r="F1176" s="52" t="str">
        <f>IF(ISERROR(VLOOKUP(TRIM(B1176),ALL!$B$1:$T$1591,2,FALSE)),"",IF(ISERROR(VLOOKUP(TRIM(B1176),ALL!$B$1:$T$1591,2,FALSE))," ",VLOOKUP(TRIM(B1176),ALL!$B$1:$T$1591,2,FALSE)))</f>
        <v>NYN</v>
      </c>
      <c r="G1176" s="52" t="str">
        <f>IF(ISBLANK(VLOOKUP(TRIM(B1176),ALL!$B$1:$U$1591,4,FALSE)),"",IF(ISERROR(VLOOKUP(TRIM(B1176),ALL!$B$1:$U$1591,4,FALSE))," ",VLOOKUP(TRIM(B1176),ALL!$B$1:$U$1591,4,FALSE)))</f>
        <v/>
      </c>
      <c r="H1176" s="52" t="str">
        <f>IF(ISBLANK(VLOOKUP(TRIM(B1176),ALL!$B$1:$U$1591,5,FALSE)),"",IF(ISERROR(VLOOKUP(TRIM(B1176),ALL!$B$1:$U$1591,5,FALSE))," ",VLOOKUP(TRIM(B1176),ALL!$B$1:$U$1591,5,FALSE)))</f>
        <v/>
      </c>
      <c r="I1176" s="52" t="str">
        <f>IF(ISBLANK(VLOOKUP(TRIM(B1176),ALL!$B$1:$U$1591,6,FALSE)),"",IF(ISERROR(VLOOKUP(TRIM(B1176),ALL!$B$1:$U$1591,6,FALSE))," ", VLOOKUP(TRIM(B1176),ALL!$B$1:$U$1591,6,FALSE)))</f>
        <v/>
      </c>
      <c r="J1176" s="52" t="str">
        <f>IF(ISBLANK(VLOOKUP(TRIM(B1176),ALL!$B$1:$U$1591,7,FALSE)),"",IF(ISERROR(VLOOKUP(TRIM(B1176),ALL!$B$1:$U$1591,7,FALSE))," ",VLOOKUP(TRIM(B1176),ALL!$B$1:$U$1591,7,FALSE)))</f>
        <v/>
      </c>
      <c r="K1176" s="52">
        <f>IF(ISBLANK(VLOOKUP(TRIM(B1176),ALL!$B$1:$U$1591,8,FALSE)),"",IF(ISERROR(VLOOKUP(TRIM(B1176),ALL!$B$1:$U$1591,8,FALSE))," ",VLOOKUP(TRIM(B1176),ALL!$B$1:$U$1591,8,FALSE)))</f>
        <v>0</v>
      </c>
      <c r="L1176" s="52" t="str">
        <f>IF(ISBLANK(VLOOKUP(TRIM(B1176),ALL!$B$1:$U$1591,9,FALSE)),"",IF(ISERROR(VLOOKUP(TRIM(B1176),ALL!$B$1:$U$1591,9,FALSE))," ",VLOOKUP(TRIM(B1176),ALL!$B$1:$U$1591,9,FALSE)))</f>
        <v/>
      </c>
      <c r="M1176" s="52">
        <f>IF(ISBLANK(VLOOKUP(TRIM(B1176),ALL!$B$1:$U$1591,10,FALSE)),"",IF(ISERROR(VLOOKUP(TRIM(B1176),ALL!$B$1:$U$1591,10,FALSE))," ",VLOOKUP(TRIM(B1176),ALL!$B$1:$U$1591,10,FALSE)))</f>
        <v>0</v>
      </c>
      <c r="N1176"/>
      <c r="O1176"/>
      <c r="P1176"/>
      <c r="Q1176"/>
      <c r="R1176"/>
      <c r="S1176"/>
      <c r="AA1176"/>
      <c r="AB1176"/>
    </row>
    <row r="1177" spans="1:28">
      <c r="A1177" s="52" t="str">
        <f>IF(ISERROR(VLOOKUP(TRIM(B1177),ALL!$B$1:$T$1591,3,FALSE)),"(unc)",VLOOKUP(TRIM(B1177),ALL!$B$1:$T$1591,3,FALSE))</f>
        <v>FB</v>
      </c>
      <c r="B1177" s="215" t="s">
        <v>5817</v>
      </c>
      <c r="C1177" s="11" t="s">
        <v>4906</v>
      </c>
      <c r="D1177" s="85">
        <f>VLOOKUP(TRIM(B1177),BirthdateDraft!$B$1:$O$5859,2,FALSE)</f>
        <v>34112</v>
      </c>
      <c r="E1177" s="86" t="str">
        <f>VLOOKUP(TRIM(B1177),BirthdateDraft!$B$1:$O$9859,3,FALSE)</f>
        <v>16/6</v>
      </c>
      <c r="F1177" s="52" t="str">
        <f>IF(ISERROR(VLOOKUP(TRIM(B1177),ALL!$B$1:$T$1591,2,FALSE)),"",IF(ISERROR(VLOOKUP(TRIM(B1177),ALL!$B$1:$T$1591,2,FALSE))," ",VLOOKUP(TRIM(B1177),ALL!$B$1:$T$1591,2,FALSE)))</f>
        <v>DNA</v>
      </c>
      <c r="G1177" s="52" t="str">
        <f>IF(ISBLANK(VLOOKUP(TRIM(B1177),ALL!$B$1:$U$1591,4,FALSE)),"",IF(ISERROR(VLOOKUP(TRIM(B1177),ALL!$B$1:$U$1591,4,FALSE))," ",VLOOKUP(TRIM(B1177),ALL!$B$1:$U$1591,4,FALSE)))</f>
        <v/>
      </c>
      <c r="H1177" s="52" t="str">
        <f>IF(ISBLANK(VLOOKUP(TRIM(B1177),ALL!$B$1:$U$1591,5,FALSE)),"",IF(ISERROR(VLOOKUP(TRIM(B1177),ALL!$B$1:$U$1591,5,FALSE))," ",VLOOKUP(TRIM(B1177),ALL!$B$1:$U$1591,5,FALSE)))</f>
        <v/>
      </c>
      <c r="I1177" s="52" t="str">
        <f>IF(ISBLANK(VLOOKUP(TRIM(B1177),ALL!$B$1:$U$1591,6,FALSE)),"",IF(ISERROR(VLOOKUP(TRIM(B1177),ALL!$B$1:$U$1591,6,FALSE))," ", VLOOKUP(TRIM(B1177),ALL!$B$1:$U$1591,6,FALSE)))</f>
        <v/>
      </c>
      <c r="J1177" s="52" t="str">
        <f>IF(ISBLANK(VLOOKUP(TRIM(B1177),ALL!$B$1:$U$1591,7,FALSE)),"",IF(ISERROR(VLOOKUP(TRIM(B1177),ALL!$B$1:$U$1591,7,FALSE))," ",VLOOKUP(TRIM(B1177),ALL!$B$1:$U$1591,7,FALSE)))</f>
        <v/>
      </c>
      <c r="K1177" s="52">
        <f>IF(ISBLANK(VLOOKUP(TRIM(B1177),ALL!$B$1:$U$1591,8,FALSE)),"",IF(ISERROR(VLOOKUP(TRIM(B1177),ALL!$B$1:$U$1591,8,FALSE))," ",VLOOKUP(TRIM(B1177),ALL!$B$1:$U$1591,8,FALSE)))</f>
        <v>5</v>
      </c>
      <c r="L1177" s="52" t="str">
        <f>IF(ISBLANK(VLOOKUP(TRIM(B1177),ALL!$B$1:$U$1591,9,FALSE)),"",IF(ISERROR(VLOOKUP(TRIM(B1177),ALL!$B$1:$U$1591,9,FALSE))," ",VLOOKUP(TRIM(B1177),ALL!$B$1:$U$1591,9,FALSE)))</f>
        <v/>
      </c>
      <c r="M1177" s="52">
        <f>IF(ISBLANK(VLOOKUP(TRIM(B1177),ALL!$B$1:$U$1591,10,FALSE)),"",IF(ISERROR(VLOOKUP(TRIM(B1177),ALL!$B$1:$U$1591,10,FALSE))," ",VLOOKUP(TRIM(B1177),ALL!$B$1:$U$1591,10,FALSE)))</f>
        <v>4</v>
      </c>
      <c r="N1177"/>
      <c r="O1177"/>
      <c r="P1177"/>
      <c r="Q1177"/>
      <c r="R1177"/>
      <c r="S1177"/>
      <c r="AA1177"/>
      <c r="AB1177"/>
    </row>
    <row r="1179" spans="1:28" ht="15">
      <c r="A1179" s="52"/>
      <c r="B1179" s="396"/>
      <c r="C1179" s="11"/>
      <c r="D1179" s="85"/>
      <c r="E1179" s="86"/>
      <c r="F1179" s="52"/>
      <c r="G1179" s="52"/>
      <c r="H1179" s="52"/>
      <c r="I1179" s="52"/>
      <c r="J1179" s="52"/>
      <c r="K1179" s="52"/>
      <c r="L1179" s="52"/>
      <c r="M1179" s="52"/>
      <c r="N1179"/>
      <c r="O1179"/>
      <c r="P1179"/>
      <c r="Q1179"/>
      <c r="R1179"/>
      <c r="S1179"/>
      <c r="AA1179"/>
      <c r="AB1179"/>
    </row>
    <row r="1180" spans="1:28">
      <c r="A1180" s="52" t="str">
        <f>IF(ISERROR(VLOOKUP(TRIM(B1180),ALL!$B$1:$T$1591,3,FALSE)),"(unc)",VLOOKUP(TRIM(B1180),ALL!$B$1:$T$1591,3,FALSE))</f>
        <v>WR</v>
      </c>
      <c r="B1180" s="406" t="s">
        <v>8058</v>
      </c>
      <c r="C1180" s="11" t="s">
        <v>4906</v>
      </c>
      <c r="D1180" s="85">
        <f>VLOOKUP(TRIM(B1180),BirthdateDraft!$B$1:$O$5859,2,FALSE)</f>
        <v>35585</v>
      </c>
      <c r="E1180" s="86" t="str">
        <f>VLOOKUP(TRIM(B1180),BirthdateDraft!$B$1:$O$9859,3,FALSE)</f>
        <v>19/1 (25)</v>
      </c>
      <c r="F1180" s="52" t="str">
        <f>IF(ISERROR(VLOOKUP(TRIM(B1180),ALL!$B$1:$T$1591,2,FALSE)),"",IF(ISERROR(VLOOKUP(TRIM(B1180),ALL!$B$1:$T$1591,2,FALSE))," ",VLOOKUP(TRIM(B1180),ALL!$B$1:$T$1591,2,FALSE)))</f>
        <v>BAA</v>
      </c>
      <c r="G1180" s="52" t="str">
        <f>IF(ISBLANK(VLOOKUP(TRIM(B1180),ALL!$B$1:$U$1591,4,FALSE)),"",IF(ISERROR(VLOOKUP(TRIM(B1180),ALL!$B$1:$U$1591,4,FALSE))," ",VLOOKUP(TRIM(B1180),ALL!$B$1:$U$1591,4,FALSE)))</f>
        <v/>
      </c>
      <c r="H1180" s="52" t="str">
        <f>IF(ISBLANK(VLOOKUP(TRIM(B1180),ALL!$B$1:$U$1591,5,FALSE)),"",IF(ISERROR(VLOOKUP(TRIM(B1180),ALL!$B$1:$U$1591,5,FALSE))," ",VLOOKUP(TRIM(B1180),ALL!$B$1:$U$1591,5,FALSE)))</f>
        <v/>
      </c>
      <c r="I1180" s="52"/>
      <c r="J1180" s="52"/>
      <c r="K1180" s="52"/>
      <c r="L1180" s="52"/>
      <c r="M1180" s="52"/>
      <c r="N1180"/>
      <c r="O1180"/>
      <c r="P1180"/>
      <c r="Q1180"/>
      <c r="R1180"/>
      <c r="S1180"/>
      <c r="AA1180"/>
      <c r="AB1180"/>
    </row>
    <row r="1181" spans="1:28">
      <c r="A1181" s="52" t="str">
        <f>IF(ISERROR(VLOOKUP(TRIM(B1181),ALL!$B$1:$T$1591,3,FALSE)),"(unc)",VLOOKUP(TRIM(B1181),ALL!$B$1:$T$1591,3,FALSE))</f>
        <v>WR</v>
      </c>
      <c r="B1181" s="215" t="s">
        <v>6390</v>
      </c>
      <c r="C1181" s="11" t="s">
        <v>4906</v>
      </c>
      <c r="D1181" s="85">
        <f>VLOOKUP(TRIM(B1181),BirthdateDraft!$B$1:$O$5859,2,FALSE)</f>
        <v>35122</v>
      </c>
      <c r="E1181" s="86" t="str">
        <f>VLOOKUP(TRIM(B1181),BirthdateDraft!$B$1:$O$9859,3,FALSE)</f>
        <v>17/3</v>
      </c>
      <c r="F1181" s="52" t="str">
        <f>IF(ISERROR(VLOOKUP(TRIM(B1181),ALL!$B$1:$T$1591,2,FALSE)),"",IF(ISERROR(VLOOKUP(TRIM(B1181),ALL!$B$1:$T$1591,2,FALSE))," ",VLOOKUP(TRIM(B1181),ALL!$B$1:$T$1591,2,FALSE)))</f>
        <v>TBN</v>
      </c>
      <c r="G1181" s="52" t="str">
        <f>IF(ISBLANK(VLOOKUP(TRIM(B1181),ALL!$B$1:$U$1591,4,FALSE)),"",IF(ISERROR(VLOOKUP(TRIM(B1181),ALL!$B$1:$U$1591,4,FALSE))," ",VLOOKUP(TRIM(B1181),ALL!$B$1:$U$1591,4,FALSE)))</f>
        <v/>
      </c>
      <c r="H1181" s="52" t="str">
        <f>IF(ISBLANK(VLOOKUP(TRIM(B1181),ALL!$B$1:$U$1591,5,FALSE)),"",IF(ISERROR(VLOOKUP(TRIM(B1181),ALL!$B$1:$U$1591,5,FALSE))," ",VLOOKUP(TRIM(B1181),ALL!$B$1:$U$1591,5,FALSE)))</f>
        <v/>
      </c>
      <c r="I1181" s="52" t="str">
        <f>IF(ISBLANK(VLOOKUP(TRIM(B1181),ALL!$B$1:$U$1591,6,FALSE)),"",IF(ISERROR(VLOOKUP(TRIM(B1181),ALL!$B$1:$U$1591,6,FALSE))," ", VLOOKUP(TRIM(B1181),ALL!$B$1:$U$1591,6,FALSE)))</f>
        <v/>
      </c>
      <c r="J1181" s="52" t="str">
        <f>IF(ISBLANK(VLOOKUP(TRIM(B1181),ALL!$B$1:$U$1591,7,FALSE)),"",IF(ISERROR(VLOOKUP(TRIM(B1181),ALL!$B$1:$U$1591,7,FALSE))," ",VLOOKUP(TRIM(B1181),ALL!$B$1:$U$1591,7,FALSE)))</f>
        <v/>
      </c>
      <c r="K1181" s="52" t="str">
        <f>IF(ISBLANK(VLOOKUP(TRIM(B1181),ALL!$B$1:$U$1591,8,FALSE)),"",IF(ISERROR(VLOOKUP(TRIM(B1181),ALL!$B$1:$U$1591,8,FALSE))," ",VLOOKUP(TRIM(B1181),ALL!$B$1:$U$1591,8,FALSE)))</f>
        <v/>
      </c>
      <c r="L1181" s="52" t="str">
        <f>IF(ISBLANK(VLOOKUP(TRIM(B1181),ALL!$B$1:$U$1591,9,FALSE)),"",IF(ISERROR(VLOOKUP(TRIM(B1181),ALL!$B$1:$U$1591,9,FALSE))," ",VLOOKUP(TRIM(B1181),ALL!$B$1:$U$1591,9,FALSE)))</f>
        <v/>
      </c>
      <c r="M1181" s="52" t="str">
        <f>IF(ISBLANK(VLOOKUP(TRIM(B1181),ALL!$B$1:$U$1591,10,FALSE)),"",IF(ISERROR(VLOOKUP(TRIM(B1181),ALL!$B$1:$U$1591,10,FALSE))," ",VLOOKUP(TRIM(B1181),ALL!$B$1:$U$1591,10,FALSE)))</f>
        <v/>
      </c>
      <c r="N1181"/>
      <c r="O1181"/>
      <c r="P1181"/>
      <c r="Q1181"/>
      <c r="R1181"/>
      <c r="S1181"/>
      <c r="AA1181"/>
      <c r="AB1181"/>
    </row>
    <row r="1182" spans="1:28">
      <c r="A1182" s="52" t="str">
        <f>IF(ISERROR(VLOOKUP(TRIM(B1182),ALL!$B$1:$T$1591,3,FALSE)),"(unc)",VLOOKUP(TRIM(B1182),ALL!$B$1:$T$1591,3,FALSE))</f>
        <v>WR KOR</v>
      </c>
      <c r="B1182" s="215" t="s">
        <v>6387</v>
      </c>
      <c r="C1182" s="11" t="s">
        <v>4906</v>
      </c>
      <c r="D1182" s="85">
        <f>VLOOKUP(TRIM(B1182),BirthdateDraft!$B$1:$O$5859,2,FALSE)</f>
        <v>34079</v>
      </c>
      <c r="E1182" s="86" t="str">
        <f>VLOOKUP(TRIM(B1182),BirthdateDraft!$B$1:$O$9859,3,FALSE)</f>
        <v>17/FA</v>
      </c>
      <c r="F1182" s="52" t="str">
        <f>IF(ISERROR(VLOOKUP(TRIM(B1182),ALL!$B$1:$T$1591,2,FALSE)),"",IF(ISERROR(VLOOKUP(TRIM(B1182),ALL!$B$1:$T$1591,2,FALSE))," ",VLOOKUP(TRIM(B1182),ALL!$B$1:$T$1591,2,FALSE)))</f>
        <v>JXA</v>
      </c>
      <c r="G1182" s="52" t="str">
        <f>IF(ISBLANK(VLOOKUP(TRIM(B1182),ALL!$B$1:$U$1591,4,FALSE)),"",IF(ISERROR(VLOOKUP(TRIM(B1182),ALL!$B$1:$U$1591,4,FALSE))," ",VLOOKUP(TRIM(B1182),ALL!$B$1:$U$1591,4,FALSE)))</f>
        <v/>
      </c>
      <c r="H1182" s="52" t="str">
        <f>IF(ISBLANK(VLOOKUP(TRIM(B1182),ALL!$B$1:$U$1591,5,FALSE)),"",IF(ISERROR(VLOOKUP(TRIM(B1182),ALL!$B$1:$U$1591,5,FALSE))," ",VLOOKUP(TRIM(B1182),ALL!$B$1:$U$1591,5,FALSE)))</f>
        <v/>
      </c>
      <c r="I1182" s="52" t="str">
        <f>IF(ISBLANK(VLOOKUP(TRIM(B1182),ALL!$B$1:$U$1591,6,FALSE)),"",IF(ISERROR(VLOOKUP(TRIM(B1182),ALL!$B$1:$U$1591,6,FALSE))," ", VLOOKUP(TRIM(B1182),ALL!$B$1:$U$1591,6,FALSE)))</f>
        <v/>
      </c>
      <c r="J1182" s="52" t="str">
        <f>IF(ISBLANK(VLOOKUP(TRIM(B1182),ALL!$B$1:$U$1591,7,FALSE)),"",IF(ISERROR(VLOOKUP(TRIM(B1182),ALL!$B$1:$U$1591,7,FALSE))," ",VLOOKUP(TRIM(B1182),ALL!$B$1:$U$1591,7,FALSE)))</f>
        <v/>
      </c>
      <c r="K1182" s="52" t="str">
        <f>IF(ISBLANK(VLOOKUP(TRIM(B1182),ALL!$B$1:$U$1591,8,FALSE)),"",IF(ISERROR(VLOOKUP(TRIM(B1182),ALL!$B$1:$U$1591,8,FALSE))," ",VLOOKUP(TRIM(B1182),ALL!$B$1:$U$1591,8,FALSE)))</f>
        <v/>
      </c>
      <c r="L1182" s="52" t="str">
        <f>IF(ISBLANK(VLOOKUP(TRIM(B1182),ALL!$B$1:$U$1591,9,FALSE)),"",IF(ISERROR(VLOOKUP(TRIM(B1182),ALL!$B$1:$U$1591,9,FALSE))," ",VLOOKUP(TRIM(B1182),ALL!$B$1:$U$1591,9,FALSE)))</f>
        <v/>
      </c>
      <c r="M1182" s="52" t="str">
        <f>IF(ISBLANK(VLOOKUP(TRIM(B1182),ALL!$B$1:$U$1591,10,FALSE)),"",IF(ISERROR(VLOOKUP(TRIM(B1182),ALL!$B$1:$U$1591,10,FALSE))," ",VLOOKUP(TRIM(B1182),ALL!$B$1:$U$1591,10,FALSE)))</f>
        <v/>
      </c>
      <c r="N1182"/>
      <c r="O1182"/>
      <c r="P1182"/>
      <c r="Q1182"/>
      <c r="R1182"/>
      <c r="S1182"/>
      <c r="AA1182"/>
      <c r="AB1182"/>
    </row>
    <row r="1183" spans="1:28">
      <c r="A1183" s="52" t="str">
        <f>IF(ISERROR(VLOOKUP(TRIM(B1183),ALL!$B$1:$T$1591,3,FALSE)),"(unc)",VLOOKUP(TRIM(B1183),ALL!$B$1:$T$1591,3,FALSE))</f>
        <v>WR</v>
      </c>
      <c r="B1183" s="215" t="s">
        <v>4732</v>
      </c>
      <c r="C1183" s="11" t="s">
        <v>4906</v>
      </c>
      <c r="D1183" s="85">
        <f>VLOOKUP(TRIM(B1183),BirthdateDraft!$B$1:$O$5859,2,FALSE)</f>
        <v>33286</v>
      </c>
      <c r="E1183" s="86" t="str">
        <f>VLOOKUP(TRIM(B1183),BirthdateDraft!$B$1:$O$9859,3,FALSE)</f>
        <v>14/FA</v>
      </c>
      <c r="F1183" s="52" t="str">
        <f>IF(ISERROR(VLOOKUP(TRIM(B1183),ALL!$B$1:$T$1591,2,FALSE)),"",IF(ISERROR(VLOOKUP(TRIM(B1183),ALL!$B$1:$T$1591,2,FALSE))," ",VLOOKUP(TRIM(B1183),ALL!$B$1:$T$1591,2,FALSE)))</f>
        <v>CHN</v>
      </c>
      <c r="G1183" s="52" t="str">
        <f>IF(ISBLANK(VLOOKUP(TRIM(B1183),ALL!$B$1:$U$1591,4,FALSE)),"",IF(ISERROR(VLOOKUP(TRIM(B1183),ALL!$B$1:$U$1591,4,FALSE))," ",VLOOKUP(TRIM(B1183),ALL!$B$1:$U$1591,4,FALSE)))</f>
        <v/>
      </c>
      <c r="H1183" s="52" t="str">
        <f>IF(ISBLANK(VLOOKUP(TRIM(B1183),ALL!$B$1:$U$1591,5,FALSE)),"",IF(ISERROR(VLOOKUP(TRIM(B1183),ALL!$B$1:$U$1591,5,FALSE))," ",VLOOKUP(TRIM(B1183),ALL!$B$1:$U$1591,5,FALSE)))</f>
        <v/>
      </c>
      <c r="I1183" s="52" t="str">
        <f>IF(ISBLANK(VLOOKUP(TRIM(B1183),ALL!$B$1:$U$1591,6,FALSE)),"",IF(ISERROR(VLOOKUP(TRIM(B1183),ALL!$B$1:$U$1591,6,FALSE))," ", VLOOKUP(TRIM(B1183),ALL!$B$1:$U$1591,6,FALSE)))</f>
        <v/>
      </c>
      <c r="J1183" s="52" t="str">
        <f>IF(ISBLANK(VLOOKUP(TRIM(B1183),ALL!$B$1:$U$1591,7,FALSE)),"",IF(ISERROR(VLOOKUP(TRIM(B1183),ALL!$B$1:$U$1591,7,FALSE))," ",VLOOKUP(TRIM(B1183),ALL!$B$1:$U$1591,7,FALSE)))</f>
        <v/>
      </c>
      <c r="K1183" s="52" t="str">
        <f>IF(ISBLANK(VLOOKUP(TRIM(B1183),ALL!$B$1:$U$1591,8,FALSE)),"",IF(ISERROR(VLOOKUP(TRIM(B1183),ALL!$B$1:$U$1591,8,FALSE))," ",VLOOKUP(TRIM(B1183),ALL!$B$1:$U$1591,8,FALSE)))</f>
        <v/>
      </c>
      <c r="L1183" s="52" t="str">
        <f>IF(ISBLANK(VLOOKUP(TRIM(B1183),ALL!$B$1:$U$1591,9,FALSE)),"",IF(ISERROR(VLOOKUP(TRIM(B1183),ALL!$B$1:$U$1591,9,FALSE))," ",VLOOKUP(TRIM(B1183),ALL!$B$1:$U$1591,9,FALSE)))</f>
        <v/>
      </c>
      <c r="M1183" s="52" t="str">
        <f>IF(ISBLANK(VLOOKUP(TRIM(B1183),ALL!$B$1:$U$1591,10,FALSE)),"",IF(ISERROR(VLOOKUP(TRIM(B1183),ALL!$B$1:$U$1591,10,FALSE))," ",VLOOKUP(TRIM(B1183),ALL!$B$1:$U$1591,10,FALSE)))</f>
        <v/>
      </c>
      <c r="N1183"/>
      <c r="O1183"/>
      <c r="P1183"/>
      <c r="Q1183"/>
      <c r="R1183"/>
      <c r="S1183"/>
      <c r="AA1183"/>
      <c r="AB1183"/>
    </row>
    <row r="1184" spans="1:28" ht="15">
      <c r="A1184" s="52" t="str">
        <f>IF(ISERROR(VLOOKUP(TRIM(B1184),ALL!$B$1:$T$1591,3,FALSE)),"(unc)",VLOOKUP(TRIM(B1184),ALL!$B$1:$T$1591,3,FALSE))</f>
        <v>WR</v>
      </c>
      <c r="B1184" s="417" t="s">
        <v>7711</v>
      </c>
      <c r="C1184" s="11" t="s">
        <v>4906</v>
      </c>
      <c r="D1184" s="85">
        <f>VLOOKUP(TRIM(B1184),BirthdateDraft!$B$1:$O$5859,2,FALSE)</f>
        <v>35378</v>
      </c>
      <c r="E1184" s="86" t="str">
        <f>VLOOKUP(TRIM(B1184),BirthdateDraft!$B$1:$O$9859,3,FALSE)</f>
        <v>19/FA</v>
      </c>
      <c r="F1184" s="52" t="str">
        <f>IF(ISERROR(VLOOKUP(TRIM(B1184),ALL!$B$1:$T$1591,2,FALSE)),"",IF(ISERROR(VLOOKUP(TRIM(B1184),ALL!$B$1:$T$1591,2,FALSE))," ",VLOOKUP(TRIM(B1184),ALL!$B$1:$T$1591,2,FALSE)))</f>
        <v>NEA</v>
      </c>
      <c r="G1184" s="52" t="str">
        <f>IF(ISBLANK(VLOOKUP(TRIM(B1184),ALL!$B$1:$U$1591,4,FALSE)),"",IF(ISERROR(VLOOKUP(TRIM(B1184),ALL!$B$1:$U$1591,4,FALSE))," ",VLOOKUP(TRIM(B1184),ALL!$B$1:$U$1591,4,FALSE)))</f>
        <v/>
      </c>
      <c r="H1184" s="52" t="str">
        <f>IF(ISBLANK(VLOOKUP(TRIM(B1184),ALL!$B$1:$U$1591,5,FALSE)),"",IF(ISERROR(VLOOKUP(TRIM(B1184),ALL!$B$1:$U$1591,5,FALSE))," ",VLOOKUP(TRIM(B1184),ALL!$B$1:$U$1591,5,FALSE)))</f>
        <v/>
      </c>
      <c r="I1184" s="52" t="str">
        <f>IF(ISBLANK(VLOOKUP(TRIM(B1184),ALL!$B$1:$U$1591,6,FALSE)),"",IF(ISERROR(VLOOKUP(TRIM(B1184),ALL!$B$1:$U$1591,6,FALSE))," ", VLOOKUP(TRIM(B1184),ALL!$B$1:$U$1591,6,FALSE)))</f>
        <v/>
      </c>
      <c r="J1184" s="52" t="str">
        <f>IF(ISBLANK(VLOOKUP(TRIM(B1184),ALL!$B$1:$U$1591,7,FALSE)),"",IF(ISERROR(VLOOKUP(TRIM(B1184),ALL!$B$1:$U$1591,7,FALSE))," ",VLOOKUP(TRIM(B1184),ALL!$B$1:$U$1591,7,FALSE)))</f>
        <v/>
      </c>
      <c r="K1184" s="52" t="str">
        <f>IF(ISBLANK(VLOOKUP(TRIM(B1184),ALL!$B$1:$U$1591,8,FALSE)),"",IF(ISERROR(VLOOKUP(TRIM(B1184),ALL!$B$1:$U$1591,8,FALSE))," ",VLOOKUP(TRIM(B1184),ALL!$B$1:$U$1591,8,FALSE)))</f>
        <v/>
      </c>
      <c r="L1184" s="52" t="str">
        <f>IF(ISBLANK(VLOOKUP(TRIM(B1184),ALL!$B$1:$U$1591,9,FALSE)),"",IF(ISERROR(VLOOKUP(TRIM(B1184),ALL!$B$1:$U$1591,9,FALSE))," ",VLOOKUP(TRIM(B1184),ALL!$B$1:$U$1591,9,FALSE)))</f>
        <v/>
      </c>
      <c r="M1184" s="52" t="str">
        <f>IF(ISBLANK(VLOOKUP(TRIM(B1184),ALL!$B$1:$U$1591,10,FALSE)),"",IF(ISERROR(VLOOKUP(TRIM(B1184),ALL!$B$1:$U$1591,10,FALSE))," ",VLOOKUP(TRIM(B1184),ALL!$B$1:$U$1591,10,FALSE)))</f>
        <v/>
      </c>
      <c r="N1184"/>
      <c r="O1184"/>
      <c r="P1184"/>
      <c r="Q1184"/>
      <c r="R1184"/>
      <c r="S1184"/>
      <c r="AA1184"/>
      <c r="AB1184"/>
    </row>
    <row r="1185" spans="1:28" ht="15">
      <c r="A1185" s="52" t="str">
        <f>IF(ISERROR(VLOOKUP(TRIM(B1185),ALL!$B$1:$T$1591,3,FALSE)),"(unc)",VLOOKUP(TRIM(B1185),ALL!$B$1:$T$1591,3,FALSE))</f>
        <v>TE BB</v>
      </c>
      <c r="B1185" s="407" t="s">
        <v>7788</v>
      </c>
      <c r="C1185" s="11" t="s">
        <v>4906</v>
      </c>
      <c r="D1185" s="85">
        <f>VLOOKUP(TRIM(B1185),BirthdateDraft!$B$1:$O$5859,2,FALSE)</f>
        <v>34205</v>
      </c>
      <c r="E1185" s="86" t="str">
        <f>VLOOKUP(TRIM(B1185),BirthdateDraft!$B$1:$O$9859,3,FALSE)</f>
        <v>18/1 (25)</v>
      </c>
      <c r="F1185" s="52" t="str">
        <f>IF(ISERROR(VLOOKUP(TRIM(B1185),ALL!$B$1:$T$1591,2,FALSE)),"",IF(ISERROR(VLOOKUP(TRIM(B1185),ALL!$B$1:$T$1591,2,FALSE))," ",VLOOKUP(TRIM(B1185),ALL!$B$1:$T$1591,2,FALSE)))</f>
        <v>BAA</v>
      </c>
      <c r="G1185" s="52" t="str">
        <f>IF(ISBLANK(VLOOKUP(TRIM(B1185),ALL!$B$1:$U$1591,4,FALSE)),"",IF(ISERROR(VLOOKUP(TRIM(B1185),ALL!$B$1:$U$1591,4,FALSE))," ",VLOOKUP(TRIM(B1185),ALL!$B$1:$U$1591,4,FALSE)))</f>
        <v/>
      </c>
      <c r="H1185" s="52" t="str">
        <f>IF(ISBLANK(VLOOKUP(TRIM(B1185),ALL!$B$1:$U$1591,5,FALSE)),"",IF(ISERROR(VLOOKUP(TRIM(B1185),ALL!$B$1:$U$1591,5,FALSE))," ",VLOOKUP(TRIM(B1185),ALL!$B$1:$U$1591,5,FALSE)))</f>
        <v/>
      </c>
      <c r="I1185" s="52" t="str">
        <f>IF(ISBLANK(VLOOKUP(TRIM(B1185),ALL!$B$1:$U$1591,6,FALSE)),"",IF(ISERROR(VLOOKUP(TRIM(B1185),ALL!$B$1:$U$1591,6,FALSE))," ", VLOOKUP(TRIM(B1185),ALL!$B$1:$U$1591,6,FALSE)))</f>
        <v/>
      </c>
      <c r="J1185" s="52" t="str">
        <f>IF(ISBLANK(VLOOKUP(TRIM(B1185),ALL!$B$1:$U$1591,7,FALSE)),"",IF(ISERROR(VLOOKUP(TRIM(B1185),ALL!$B$1:$U$1591,7,FALSE))," ",VLOOKUP(TRIM(B1185),ALL!$B$1:$U$1591,7,FALSE)))</f>
        <v/>
      </c>
      <c r="K1185" s="52">
        <f>IF(ISBLANK(VLOOKUP(TRIM(B1185),ALL!$B$1:$U$1591,8,FALSE)),"",IF(ISERROR(VLOOKUP(TRIM(B1185),ALL!$B$1:$U$1591,8,FALSE))," ",VLOOKUP(TRIM(B1185),ALL!$B$1:$U$1591,8,FALSE)))</f>
        <v>4</v>
      </c>
      <c r="L1185" s="52" t="str">
        <f>IF(ISBLANK(VLOOKUP(TRIM(B1185),ALL!$B$1:$U$1591,9,FALSE)),"",IF(ISERROR(VLOOKUP(TRIM(B1185),ALL!$B$1:$U$1591,9,FALSE))," ",VLOOKUP(TRIM(B1185),ALL!$B$1:$U$1591,9,FALSE)))</f>
        <v/>
      </c>
      <c r="M1185" s="52">
        <f>IF(ISBLANK(VLOOKUP(TRIM(B1185),ALL!$B$1:$U$1591,10,FALSE)),"",IF(ISERROR(VLOOKUP(TRIM(B1185),ALL!$B$1:$U$1591,10,FALSE))," ",VLOOKUP(TRIM(B1185),ALL!$B$1:$U$1591,10,FALSE)))</f>
        <v>0</v>
      </c>
      <c r="N1185"/>
      <c r="O1185"/>
      <c r="P1185"/>
      <c r="Q1185"/>
      <c r="R1185"/>
      <c r="S1185"/>
      <c r="AA1185"/>
      <c r="AB1185"/>
    </row>
    <row r="1186" spans="1:28">
      <c r="A1186" s="52" t="str">
        <f>IF(ISERROR(VLOOKUP(TRIM(B1186),ALL!$B$1:$T$1591,3,FALSE)),"(unc)",VLOOKUP(TRIM(B1186),ALL!$B$1:$T$1591,3,FALSE))</f>
        <v>TE</v>
      </c>
      <c r="B1186" s="215" t="s">
        <v>5205</v>
      </c>
      <c r="C1186" s="11" t="s">
        <v>4906</v>
      </c>
      <c r="D1186" s="85">
        <f>VLOOKUP(TRIM(B1186),BirthdateDraft!$B$1:$O$5859,2,FALSE)</f>
        <v>29573</v>
      </c>
      <c r="E1186" s="86" t="str">
        <f>VLOOKUP(TRIM(B1186),BirthdateDraft!$B$1:$O$9859,3,FALSE)</f>
        <v>04/1 (32)</v>
      </c>
      <c r="F1186" s="52" t="str">
        <f>IF(ISERROR(VLOOKUP(TRIM(B1186),ALL!$B$1:$T$1591,2,FALSE)),"",IF(ISERROR(VLOOKUP(TRIM(B1186),ALL!$B$1:$T$1591,2,FALSE))," ",VLOOKUP(TRIM(B1186),ALL!$B$1:$T$1591,2,FALSE)))</f>
        <v>NEA</v>
      </c>
      <c r="G1186" s="52" t="str">
        <f>IF(ISBLANK(VLOOKUP(TRIM(B1186),ALL!$B$1:$U$1591,4,FALSE)),"",IF(ISERROR(VLOOKUP(TRIM(B1186),ALL!$B$1:$U$1591,4,FALSE))," ",VLOOKUP(TRIM(B1186),ALL!$B$1:$U$1591,4,FALSE)))</f>
        <v/>
      </c>
      <c r="H1186" s="52" t="str">
        <f>IF(ISBLANK(VLOOKUP(TRIM(B1186),ALL!$B$1:$U$1591,5,FALSE)),"",IF(ISERROR(VLOOKUP(TRIM(B1186),ALL!$B$1:$U$1591,5,FALSE))," ",VLOOKUP(TRIM(B1186),ALL!$B$1:$U$1591,5,FALSE)))</f>
        <v/>
      </c>
      <c r="I1186" s="52" t="str">
        <f>IF(ISBLANK(VLOOKUP(TRIM(B1186),ALL!$B$1:$U$1591,6,FALSE)),"",IF(ISERROR(VLOOKUP(TRIM(B1186),ALL!$B$1:$U$1591,6,FALSE))," ", VLOOKUP(TRIM(B1186),ALL!$B$1:$U$1591,6,FALSE)))</f>
        <v/>
      </c>
      <c r="J1186" s="52" t="str">
        <f>IF(ISBLANK(VLOOKUP(TRIM(B1186),ALL!$B$1:$U$1591,7,FALSE)),"",IF(ISERROR(VLOOKUP(TRIM(B1186),ALL!$B$1:$U$1591,7,FALSE))," ",VLOOKUP(TRIM(B1186),ALL!$B$1:$U$1591,7,FALSE)))</f>
        <v/>
      </c>
      <c r="K1186" s="52">
        <f>IF(ISBLANK(VLOOKUP(TRIM(B1186),ALL!$B$1:$U$1591,8,FALSE)),"",IF(ISERROR(VLOOKUP(TRIM(B1186),ALL!$B$1:$U$1591,8,FALSE))," ",VLOOKUP(TRIM(B1186),ALL!$B$1:$U$1591,8,FALSE)))</f>
        <v>0</v>
      </c>
      <c r="L1186" s="52" t="str">
        <f>IF(ISBLANK(VLOOKUP(TRIM(B1186),ALL!$B$1:$U$1591,9,FALSE)),"",IF(ISERROR(VLOOKUP(TRIM(B1186),ALL!$B$1:$U$1591,9,FALSE))," ",VLOOKUP(TRIM(B1186),ALL!$B$1:$U$1591,9,FALSE)))</f>
        <v/>
      </c>
      <c r="M1186" s="52" t="str">
        <f>IF(ISBLANK(VLOOKUP(TRIM(B1186),ALL!$B$1:$U$1591,10,FALSE)),"",IF(ISERROR(VLOOKUP(TRIM(B1186),ALL!$B$1:$U$1591,10,FALSE))," ",VLOOKUP(TRIM(B1186),ALL!$B$1:$U$1591,10,FALSE)))</f>
        <v/>
      </c>
      <c r="N1186"/>
      <c r="O1186"/>
      <c r="P1186"/>
      <c r="Q1186"/>
      <c r="R1186"/>
      <c r="S1186"/>
      <c r="AA1186"/>
      <c r="AB1186"/>
    </row>
    <row r="1187" spans="1:28">
      <c r="A1187" s="52" t="str">
        <f>IF(ISERROR(VLOOKUP(TRIM(B1187),ALL!$B$1:$T$1591,3,FALSE)),"(unc)",VLOOKUP(TRIM(B1187),ALL!$B$1:$T$1591,3,FALSE))</f>
        <v>TE</v>
      </c>
      <c r="B1187" s="215" t="s">
        <v>3995</v>
      </c>
      <c r="C1187" s="11" t="s">
        <v>4906</v>
      </c>
      <c r="D1187" s="85">
        <f>VLOOKUP(TRIM(B1187),BirthdateDraft!$B$1:$O$9813,2,FALSE)</f>
        <v>32884</v>
      </c>
      <c r="E1187" s="86" t="str">
        <f>VLOOKUP(TRIM(B1187),BirthdateDraft!$B$1:$O$9813,3,FALSE)</f>
        <v>13/6</v>
      </c>
      <c r="F1187" s="52" t="str">
        <f>IF(ISERROR(VLOOKUP(TRIM(B1187),ALL!$B$1:$T$1591,2,FALSE)),"",IF(ISERROR(VLOOKUP(TRIM(B1187),ALL!$B$1:$T$1591,2,FALSE))," ",VLOOKUP(TRIM(B1187),ALL!$B$1:$T$1591,2,FALSE)))</f>
        <v>NYA</v>
      </c>
      <c r="G1187" s="52" t="str">
        <f>IF(ISBLANK(VLOOKUP(TRIM(B1187),ALL!$B$1:$U$1591,4,FALSE)),"",IF(ISERROR(VLOOKUP(TRIM(B1187),ALL!$B$1:$U$1591,4,FALSE))," ",VLOOKUP(TRIM(B1187),ALL!$B$1:$U$1591,4,FALSE)))</f>
        <v/>
      </c>
      <c r="H1187" s="52" t="str">
        <f>IF(ISBLANK(VLOOKUP(TRIM(B1187),ALL!$B$1:$U$1591,5,FALSE)),"",IF(ISERROR(VLOOKUP(TRIM(B1187),ALL!$B$1:$U$1591,5,FALSE))," ",VLOOKUP(TRIM(B1187),ALL!$B$1:$U$1591,5,FALSE)))</f>
        <v/>
      </c>
      <c r="I1187" s="52" t="str">
        <f>IF(ISBLANK(VLOOKUP(TRIM(B1187),ALL!$B$1:$U$1591,6,FALSE)),"",IF(ISERROR(VLOOKUP(TRIM(B1187),ALL!$B$1:$U$1591,6,FALSE))," ", VLOOKUP(TRIM(B1187),ALL!$B$1:$U$1591,6,FALSE)))</f>
        <v/>
      </c>
      <c r="J1187" s="52" t="str">
        <f>IF(ISBLANK(VLOOKUP(TRIM(B1187),ALL!$B$1:$U$1591,7,FALSE)),"",IF(ISERROR(VLOOKUP(TRIM(B1187),ALL!$B$1:$U$1591,7,FALSE))," ",VLOOKUP(TRIM(B1187),ALL!$B$1:$U$1591,7,FALSE)))</f>
        <v/>
      </c>
      <c r="K1187" s="52">
        <f>IF(ISBLANK(VLOOKUP(TRIM(B1187),ALL!$B$1:$U$1591,8,FALSE)),"",IF(ISERROR(VLOOKUP(TRIM(B1187),ALL!$B$1:$U$1591,8,FALSE))," ",VLOOKUP(TRIM(B1187),ALL!$B$1:$U$1591,8,FALSE)))</f>
        <v>4</v>
      </c>
      <c r="L1187" s="52" t="str">
        <f>IF(ISBLANK(VLOOKUP(TRIM(B1187),ALL!$B$1:$U$1591,9,FALSE)),"",IF(ISERROR(VLOOKUP(TRIM(B1187),ALL!$B$1:$U$1591,9,FALSE))," ",VLOOKUP(TRIM(B1187),ALL!$B$1:$U$1591,9,FALSE)))</f>
        <v/>
      </c>
      <c r="M1187" s="52" t="str">
        <f>IF(ISBLANK(VLOOKUP(TRIM(B1187),ALL!$B$1:$U$1591,10,FALSE)),"",IF(ISERROR(VLOOKUP(TRIM(B1187),ALL!$B$1:$U$1591,10,FALSE))," ",VLOOKUP(TRIM(B1187),ALL!$B$1:$U$1591,10,FALSE)))</f>
        <v/>
      </c>
      <c r="N1187"/>
      <c r="O1187"/>
      <c r="P1187"/>
      <c r="Q1187"/>
      <c r="R1187"/>
      <c r="S1187"/>
      <c r="AA1187"/>
      <c r="AB1187"/>
    </row>
    <row r="1188" spans="1:28" ht="15">
      <c r="A1188" s="52"/>
      <c r="B1188" s="418"/>
      <c r="C1188" s="11"/>
      <c r="D1188" s="85"/>
      <c r="E1188" s="86"/>
      <c r="F1188" s="52"/>
      <c r="G1188" s="52"/>
      <c r="H1188" s="52"/>
      <c r="I1188" s="52"/>
      <c r="J1188" s="52"/>
      <c r="K1188" s="52"/>
      <c r="L1188" s="52"/>
      <c r="M1188" s="52"/>
      <c r="N1188"/>
      <c r="O1188"/>
      <c r="P1188"/>
      <c r="Q1188"/>
      <c r="R1188"/>
      <c r="S1188"/>
      <c r="AA1188"/>
      <c r="AB1188"/>
    </row>
    <row r="1189" spans="1:28">
      <c r="A1189" s="52" t="str">
        <f>IF(ISERROR(VLOOKUP(TRIM(B1189),ALL!$B$1:$T$1591,3,FALSE)),"(unc)",VLOOKUP(TRIM(B1189),ALL!$B$1:$T$1591,3,FALSE))</f>
        <v>ROT @</v>
      </c>
      <c r="B1189" s="215" t="s">
        <v>6657</v>
      </c>
      <c r="C1189" s="11" t="s">
        <v>4906</v>
      </c>
      <c r="D1189" s="85">
        <f>VLOOKUP(TRIM(B1189),BirthdateDraft!$B$1:$O$5859,2,FALSE)</f>
        <v>35149</v>
      </c>
      <c r="E1189" s="86" t="str">
        <f>VLOOKUP(TRIM(B1189),BirthdateDraft!$B$1:$O$9859,3,FALSE)</f>
        <v>18/2</v>
      </c>
      <c r="F1189" s="52" t="str">
        <f>IF(ISERROR(VLOOKUP(TRIM(B1189),ALL!$B$1:$T$1591,2,FALSE)),"",IF(ISERROR(VLOOKUP(TRIM(B1189),ALL!$B$1:$T$1591,2,FALSE))," ",VLOOKUP(TRIM(B1189),ALL!$B$1:$T$1591,2,FALSE)))</f>
        <v>INA</v>
      </c>
      <c r="G1189" s="52" t="str">
        <f>IF(ISBLANK(VLOOKUP(TRIM(B1189),ALL!$B$1:$U$1591,4,FALSE)),"",IF(ISERROR(VLOOKUP(TRIM(B1189),ALL!$B$1:$U$1591,4,FALSE))," ",VLOOKUP(TRIM(B1189),ALL!$B$1:$U$1591,4,FALSE)))</f>
        <v/>
      </c>
      <c r="H1189" s="52" t="str">
        <f>IF(ISBLANK(VLOOKUP(TRIM(B1189),ALL!$B$1:$U$1591,5,FALSE)),"",IF(ISERROR(VLOOKUP(TRIM(B1189),ALL!$B$1:$U$1591,5,FALSE))," ",VLOOKUP(TRIM(B1189),ALL!$B$1:$U$1591,5,FALSE)))</f>
        <v/>
      </c>
      <c r="I1189" s="52" t="str">
        <f>IF(ISBLANK(VLOOKUP(TRIM(B1189),ALL!$B$1:$U$1591,6,FALSE)),"",IF(ISERROR(VLOOKUP(TRIM(B1189),ALL!$B$1:$U$1591,6,FALSE))," ", VLOOKUP(TRIM(B1189),ALL!$B$1:$U$1591,6,FALSE)))</f>
        <v/>
      </c>
      <c r="J1189" s="52" t="str">
        <f>IF(ISBLANK(VLOOKUP(TRIM(B1189),ALL!$B$1:$U$1591,7,FALSE)),"",IF(ISERROR(VLOOKUP(TRIM(B1189),ALL!$B$1:$U$1591,7,FALSE))," ",VLOOKUP(TRIM(B1189),ALL!$B$1:$U$1591,7,FALSE)))</f>
        <v/>
      </c>
      <c r="K1189" s="52">
        <f>IF(ISBLANK(VLOOKUP(TRIM(B1189),ALL!$B$1:$U$1591,8,FALSE)),"",IF(ISERROR(VLOOKUP(TRIM(B1189),ALL!$B$1:$U$1591,8,FALSE))," ",VLOOKUP(TRIM(B1189),ALL!$B$1:$U$1591,8,FALSE)))</f>
        <v>6</v>
      </c>
      <c r="L1189" s="52" t="str">
        <f>IF(ISBLANK(VLOOKUP(TRIM(B1189),ALL!$B$1:$U$1591,9,FALSE)),"",IF(ISERROR(VLOOKUP(TRIM(B1189),ALL!$B$1:$U$1591,9,FALSE))," ",VLOOKUP(TRIM(B1189),ALL!$B$1:$U$1591,9,FALSE)))</f>
        <v/>
      </c>
      <c r="M1189" s="52">
        <f>IF(ISBLANK(VLOOKUP(TRIM(B1189),ALL!$B$1:$U$1591,10,FALSE)),"",IF(ISERROR(VLOOKUP(TRIM(B1189),ALL!$B$1:$U$1591,10,FALSE))," ",VLOOKUP(TRIM(B1189),ALL!$B$1:$U$1591,10,FALSE)))</f>
        <v>4</v>
      </c>
      <c r="N1189"/>
      <c r="O1189"/>
      <c r="P1189"/>
      <c r="Q1189"/>
      <c r="R1189"/>
      <c r="S1189"/>
      <c r="AA1189"/>
      <c r="AB1189"/>
    </row>
    <row r="1190" spans="1:28">
      <c r="A1190" s="52" t="str">
        <f>IF(ISERROR(VLOOKUP(TRIM(B1190),ALL!$B$1:$T$1591,3,FALSE)),"(unc)",VLOOKUP(TRIM(B1190),ALL!$B$1:$T$1591,3,FALSE))</f>
        <v>OC @</v>
      </c>
      <c r="B1190" s="215" t="s">
        <v>190</v>
      </c>
      <c r="C1190" s="11" t="s">
        <v>4906</v>
      </c>
      <c r="D1190" s="85">
        <f>VLOOKUP(TRIM(B1190),BirthdateDraft!$B$1:$O$5859,2,FALSE)</f>
        <v>32691</v>
      </c>
      <c r="E1190" s="86" t="str">
        <f>VLOOKUP(TRIM(B1190),BirthdateDraft!$B$1:$O$9859,3,FALSE)</f>
        <v>12/4</v>
      </c>
      <c r="F1190" s="52" t="str">
        <f>IF(ISERROR(VLOOKUP(TRIM(B1190),ALL!$B$1:$T$1591,2,FALSE)),"",IF(ISERROR(VLOOKUP(TRIM(B1190),ALL!$B$1:$T$1591,2,FALSE))," ",VLOOKUP(TRIM(B1190),ALL!$B$1:$T$1591,2,FALSE)))</f>
        <v>TNA</v>
      </c>
      <c r="G1190" s="52" t="str">
        <f>IF(ISBLANK(VLOOKUP(TRIM(B1190),ALL!$B$1:$U$1591,4,FALSE)),"",IF(ISERROR(VLOOKUP(TRIM(B1190),ALL!$B$1:$U$1591,4,FALSE))," ",VLOOKUP(TRIM(B1190),ALL!$B$1:$U$1591,4,FALSE)))</f>
        <v/>
      </c>
      <c r="H1190" s="52" t="str">
        <f>IF(ISBLANK(VLOOKUP(TRIM(B1190),ALL!$B$1:$U$1591,5,FALSE)),"",IF(ISERROR(VLOOKUP(TRIM(B1190),ALL!$B$1:$U$1591,5,FALSE))," ",VLOOKUP(TRIM(B1190),ALL!$B$1:$U$1591,5,FALSE)))</f>
        <v/>
      </c>
      <c r="I1190" s="52" t="str">
        <f>IF(ISBLANK(VLOOKUP(TRIM(B1190),ALL!$B$1:$U$1591,6,FALSE)),"",IF(ISERROR(VLOOKUP(TRIM(B1190),ALL!$B$1:$U$1591,6,FALSE))," ", VLOOKUP(TRIM(B1190),ALL!$B$1:$U$1591,6,FALSE)))</f>
        <v/>
      </c>
      <c r="J1190" s="52" t="str">
        <f>IF(ISBLANK(VLOOKUP(TRIM(B1190),ALL!$B$1:$U$1591,7,FALSE)),"",IF(ISERROR(VLOOKUP(TRIM(B1190),ALL!$B$1:$U$1591,7,FALSE))," ",VLOOKUP(TRIM(B1190),ALL!$B$1:$U$1591,7,FALSE)))</f>
        <v/>
      </c>
      <c r="K1190" s="52">
        <f>IF(ISBLANK(VLOOKUP(TRIM(B1190),ALL!$B$1:$U$1591,8,FALSE)),"",IF(ISERROR(VLOOKUP(TRIM(B1190),ALL!$B$1:$U$1591,8,FALSE))," ",VLOOKUP(TRIM(B1190),ALL!$B$1:$U$1591,8,FALSE)))</f>
        <v>6</v>
      </c>
      <c r="L1190" s="52" t="str">
        <f>IF(ISBLANK(VLOOKUP(TRIM(B1190),ALL!$B$1:$U$1591,9,FALSE)),"",IF(ISERROR(VLOOKUP(TRIM(B1190),ALL!$B$1:$U$1591,9,FALSE))," ",VLOOKUP(TRIM(B1190),ALL!$B$1:$U$1591,9,FALSE)))</f>
        <v/>
      </c>
      <c r="M1190" s="52">
        <f>IF(ISBLANK(VLOOKUP(TRIM(B1190),ALL!$B$1:$U$1591,10,FALSE)),"",IF(ISERROR(VLOOKUP(TRIM(B1190),ALL!$B$1:$U$1591,10,FALSE))," ",VLOOKUP(TRIM(B1190),ALL!$B$1:$U$1591,10,FALSE)))</f>
        <v>4</v>
      </c>
      <c r="N1190"/>
      <c r="O1190"/>
      <c r="P1190"/>
      <c r="Q1190"/>
      <c r="R1190"/>
      <c r="S1190"/>
      <c r="AA1190"/>
      <c r="AB1190"/>
    </row>
    <row r="1191" spans="1:28">
      <c r="A1191" s="52" t="str">
        <f>IF(ISERROR(VLOOKUP(TRIM(B1191),ALL!$B$1:$T$1591,3,FALSE)),"(unc)",VLOOKUP(TRIM(B1191),ALL!$B$1:$T$1591,3,FALSE))</f>
        <v>LG @ OC @</v>
      </c>
      <c r="B1191" s="215" t="s">
        <v>6645</v>
      </c>
      <c r="C1191" s="11" t="s">
        <v>4906</v>
      </c>
      <c r="D1191" s="85">
        <f>VLOOKUP(TRIM(B1191),BirthdateDraft!$B$1:$O$5859,2,FALSE)</f>
        <v>35686</v>
      </c>
      <c r="E1191" s="86" t="str">
        <f>VLOOKUP(TRIM(B1191),BirthdateDraft!$B$1:$O$9859,3,FALSE)</f>
        <v>18/2</v>
      </c>
      <c r="F1191" s="52" t="str">
        <f>IF(ISERROR(VLOOKUP(TRIM(B1191),ALL!$B$1:$T$1591,2,FALSE)),"",IF(ISERROR(VLOOKUP(TRIM(B1191),ALL!$B$1:$T$1591,2,FALSE))," ",VLOOKUP(TRIM(B1191),ALL!$B$1:$T$1591,2,FALSE)))</f>
        <v>CHN</v>
      </c>
      <c r="G1191" s="52" t="str">
        <f>IF(ISBLANK(VLOOKUP(TRIM(B1191),ALL!$B$1:$U$1591,4,FALSE)),"",IF(ISERROR(VLOOKUP(TRIM(B1191),ALL!$B$1:$U$1591,4,FALSE))," ",VLOOKUP(TRIM(B1191),ALL!$B$1:$U$1591,4,FALSE)))</f>
        <v/>
      </c>
      <c r="H1191" s="52" t="str">
        <f>IF(ISBLANK(VLOOKUP(TRIM(B1191),ALL!$B$1:$U$1591,5,FALSE)),"",IF(ISERROR(VLOOKUP(TRIM(B1191),ALL!$B$1:$U$1591,5,FALSE))," ",VLOOKUP(TRIM(B1191),ALL!$B$1:$U$1591,5,FALSE)))</f>
        <v/>
      </c>
      <c r="I1191" s="52" t="str">
        <f>IF(ISBLANK(VLOOKUP(TRIM(B1191),ALL!$B$1:$U$1591,6,FALSE)),"",IF(ISERROR(VLOOKUP(TRIM(B1191),ALL!$B$1:$U$1591,6,FALSE))," ", VLOOKUP(TRIM(B1191),ALL!$B$1:$U$1591,6,FALSE)))</f>
        <v/>
      </c>
      <c r="J1191" s="52" t="str">
        <f>IF(ISBLANK(VLOOKUP(TRIM(B1191),ALL!$B$1:$U$1591,7,FALSE)),"",IF(ISERROR(VLOOKUP(TRIM(B1191),ALL!$B$1:$U$1591,7,FALSE))," ",VLOOKUP(TRIM(B1191),ALL!$B$1:$U$1591,7,FALSE)))</f>
        <v/>
      </c>
      <c r="K1191" s="52">
        <f>IF(ISBLANK(VLOOKUP(TRIM(B1191),ALL!$B$1:$U$1591,8,FALSE)),"",IF(ISERROR(VLOOKUP(TRIM(B1191),ALL!$B$1:$U$1591,8,FALSE))," ",VLOOKUP(TRIM(B1191),ALL!$B$1:$U$1591,8,FALSE)))</f>
        <v>4</v>
      </c>
      <c r="L1191" s="52">
        <f>IF(ISBLANK(VLOOKUP(TRIM(B1191),ALL!$B$1:$U$1591,9,FALSE)),"",IF(ISERROR(VLOOKUP(TRIM(B1191),ALL!$B$1:$U$1591,9,FALSE))," ",VLOOKUP(TRIM(B1191),ALL!$B$1:$U$1591,9,FALSE)))</f>
        <v>0</v>
      </c>
      <c r="M1191" s="52">
        <f>IF(ISBLANK(VLOOKUP(TRIM(B1191),ALL!$B$1:$U$1591,10,FALSE)),"",IF(ISERROR(VLOOKUP(TRIM(B1191),ALL!$B$1:$U$1591,10,FALSE))," ",VLOOKUP(TRIM(B1191),ALL!$B$1:$U$1591,10,FALSE)))</f>
        <v>7</v>
      </c>
      <c r="N1191"/>
      <c r="O1191"/>
      <c r="P1191"/>
      <c r="Q1191"/>
      <c r="R1191"/>
      <c r="S1191"/>
      <c r="AA1191"/>
      <c r="AB1191"/>
    </row>
    <row r="1192" spans="1:28">
      <c r="A1192" s="52" t="str">
        <f>IF(ISERROR(VLOOKUP(TRIM(B1192),ALL!$B$1:$T$1591,3,FALSE)),"(unc)",VLOOKUP(TRIM(B1192),ALL!$B$1:$T$1591,3,FALSE))</f>
        <v>LOT @</v>
      </c>
      <c r="B1192" s="215" t="s">
        <v>6668</v>
      </c>
      <c r="C1192" s="11" t="s">
        <v>4906</v>
      </c>
      <c r="D1192" s="85">
        <f>VLOOKUP(TRIM(B1192),BirthdateDraft!$B$1:$O$5859,2,FALSE)</f>
        <v>34944</v>
      </c>
      <c r="E1192" s="86" t="str">
        <f>VLOOKUP(TRIM(B1192),BirthdateDraft!$B$1:$O$9859,3,FALSE)</f>
        <v>18/1 (15)</v>
      </c>
      <c r="F1192" s="52" t="str">
        <f>IF(ISERROR(VLOOKUP(TRIM(B1192),ALL!$B$1:$T$1591,2,FALSE)),"",IF(ISERROR(VLOOKUP(TRIM(B1192),ALL!$B$1:$T$1591,2,FALSE))," ",VLOOKUP(TRIM(B1192),ALL!$B$1:$T$1591,2,FALSE)))</f>
        <v>OAA</v>
      </c>
      <c r="G1192" s="52" t="str">
        <f>IF(ISBLANK(VLOOKUP(TRIM(B1192),ALL!$B$1:$U$1591,4,FALSE)),"",IF(ISERROR(VLOOKUP(TRIM(B1192),ALL!$B$1:$U$1591,4,FALSE))," ",VLOOKUP(TRIM(B1192),ALL!$B$1:$U$1591,4,FALSE)))</f>
        <v/>
      </c>
      <c r="H1192" s="52" t="str">
        <f>IF(ISBLANK(VLOOKUP(TRIM(B1192),ALL!$B$1:$U$1591,5,FALSE)),"",IF(ISERROR(VLOOKUP(TRIM(B1192),ALL!$B$1:$U$1591,5,FALSE))," ",VLOOKUP(TRIM(B1192),ALL!$B$1:$U$1591,5,FALSE)))</f>
        <v/>
      </c>
      <c r="I1192" s="52" t="str">
        <f>IF(ISBLANK(VLOOKUP(TRIM(B1192),ALL!$B$1:$U$1591,6,FALSE)),"",IF(ISERROR(VLOOKUP(TRIM(B1192),ALL!$B$1:$U$1591,6,FALSE))," ", VLOOKUP(TRIM(B1192),ALL!$B$1:$U$1591,6,FALSE)))</f>
        <v/>
      </c>
      <c r="J1192" s="52" t="str">
        <f>IF(ISBLANK(VLOOKUP(TRIM(B1192),ALL!$B$1:$U$1591,7,FALSE)),"",IF(ISERROR(VLOOKUP(TRIM(B1192),ALL!$B$1:$U$1591,7,FALSE))," ",VLOOKUP(TRIM(B1192),ALL!$B$1:$U$1591,7,FALSE)))</f>
        <v/>
      </c>
      <c r="K1192" s="52">
        <f>IF(ISBLANK(VLOOKUP(TRIM(B1192),ALL!$B$1:$U$1591,8,FALSE)),"",IF(ISERROR(VLOOKUP(TRIM(B1192),ALL!$B$1:$U$1591,8,FALSE))," ",VLOOKUP(TRIM(B1192),ALL!$B$1:$U$1591,8,FALSE)))</f>
        <v>4</v>
      </c>
      <c r="L1192" s="52" t="str">
        <f>IF(ISBLANK(VLOOKUP(TRIM(B1192),ALL!$B$1:$U$1591,9,FALSE)),"",IF(ISERROR(VLOOKUP(TRIM(B1192),ALL!$B$1:$U$1591,9,FALSE))," ",VLOOKUP(TRIM(B1192),ALL!$B$1:$U$1591,9,FALSE)))</f>
        <v/>
      </c>
      <c r="M1192" s="52">
        <f>IF(ISBLANK(VLOOKUP(TRIM(B1192),ALL!$B$1:$U$1591,10,FALSE)),"",IF(ISERROR(VLOOKUP(TRIM(B1192),ALL!$B$1:$U$1591,10,FALSE))," ",VLOOKUP(TRIM(B1192),ALL!$B$1:$U$1591,10,FALSE)))</f>
        <v>4</v>
      </c>
      <c r="N1192"/>
      <c r="O1192"/>
      <c r="P1192"/>
      <c r="Q1192"/>
      <c r="R1192"/>
      <c r="S1192"/>
      <c r="AA1192"/>
      <c r="AB1192"/>
    </row>
    <row r="1193" spans="1:28">
      <c r="A1193" s="52" t="str">
        <f>IF(ISERROR(VLOOKUP(TRIM(B1193),ALL!$B$1:$T$1591,3,FALSE)),"(unc)",VLOOKUP(TRIM(B1193),ALL!$B$1:$T$1591,3,FALSE))</f>
        <v>LG @ OT @</v>
      </c>
      <c r="B1193" s="215" t="s">
        <v>5298</v>
      </c>
      <c r="C1193" s="11" t="s">
        <v>4906</v>
      </c>
      <c r="D1193" s="85">
        <f>VLOOKUP(TRIM(B1193),BirthdateDraft!$B$1:$O$5859,2,FALSE)</f>
        <v>34277</v>
      </c>
      <c r="E1193" s="86" t="str">
        <f>VLOOKUP(TRIM(B1193),BirthdateDraft!$B$1:$O$9859,3,FALSE)</f>
        <v>15/1 (13)</v>
      </c>
      <c r="F1193" s="52" t="str">
        <f>IF(ISERROR(VLOOKUP(TRIM(B1193),ALL!$B$1:$T$1591,2,FALSE)),"",IF(ISERROR(VLOOKUP(TRIM(B1193),ALL!$B$1:$T$1591,2,FALSE))," ",VLOOKUP(TRIM(B1193),ALL!$B$1:$T$1591,2,FALSE)))</f>
        <v>NON</v>
      </c>
      <c r="G1193" s="52" t="str">
        <f>IF(ISBLANK(VLOOKUP(TRIM(B1193),ALL!$B$1:$U$1591,4,FALSE)),"",IF(ISERROR(VLOOKUP(TRIM(B1193),ALL!$B$1:$U$1591,4,FALSE))," ",VLOOKUP(TRIM(B1193),ALL!$B$1:$U$1591,4,FALSE)))</f>
        <v/>
      </c>
      <c r="H1193" s="52" t="str">
        <f>IF(ISBLANK(VLOOKUP(TRIM(B1193),ALL!$B$1:$U$1591,5,FALSE)),"",IF(ISERROR(VLOOKUP(TRIM(B1193),ALL!$B$1:$U$1591,5,FALSE))," ",VLOOKUP(TRIM(B1193),ALL!$B$1:$U$1591,5,FALSE)))</f>
        <v/>
      </c>
      <c r="I1193" s="52" t="str">
        <f>IF(ISBLANK(VLOOKUP(TRIM(B1193),ALL!$B$1:$U$1591,6,FALSE)),"",IF(ISERROR(VLOOKUP(TRIM(B1193),ALL!$B$1:$U$1591,6,FALSE))," ", VLOOKUP(TRIM(B1193),ALL!$B$1:$U$1591,6,FALSE)))</f>
        <v/>
      </c>
      <c r="J1193" s="52" t="str">
        <f>IF(ISBLANK(VLOOKUP(TRIM(B1193),ALL!$B$1:$U$1591,7,FALSE)),"",IF(ISERROR(VLOOKUP(TRIM(B1193),ALL!$B$1:$U$1591,7,FALSE))," ",VLOOKUP(TRIM(B1193),ALL!$B$1:$U$1591,7,FALSE)))</f>
        <v/>
      </c>
      <c r="K1193" s="52">
        <f>IF(ISBLANK(VLOOKUP(TRIM(B1193),ALL!$B$1:$U$1591,8,FALSE)),"",IF(ISERROR(VLOOKUP(TRIM(B1193),ALL!$B$1:$U$1591,8,FALSE))," ",VLOOKUP(TRIM(B1193),ALL!$B$1:$U$1591,8,FALSE)))</f>
        <v>0</v>
      </c>
      <c r="L1193" s="52">
        <f>IF(ISBLANK(VLOOKUP(TRIM(B1193),ALL!$B$1:$U$1591,9,FALSE)),"",IF(ISERROR(VLOOKUP(TRIM(B1193),ALL!$B$1:$U$1591,9,FALSE))," ",VLOOKUP(TRIM(B1193),ALL!$B$1:$U$1591,9,FALSE)))</f>
        <v>0</v>
      </c>
      <c r="M1193" s="52">
        <f>IF(ISBLANK(VLOOKUP(TRIM(B1193),ALL!$B$1:$U$1591,10,FALSE)),"",IF(ISERROR(VLOOKUP(TRIM(B1193),ALL!$B$1:$U$1591,10,FALSE))," ",VLOOKUP(TRIM(B1193),ALL!$B$1:$U$1591,10,FALSE)))</f>
        <v>4</v>
      </c>
      <c r="N1193"/>
      <c r="O1193"/>
      <c r="P1193"/>
      <c r="Q1193"/>
      <c r="R1193"/>
      <c r="S1193"/>
      <c r="AA1193"/>
      <c r="AB1193"/>
    </row>
    <row r="1194" spans="1:28">
      <c r="A1194" s="52" t="str">
        <f>IF(ISERROR(VLOOKUP(TRIM(B1194),ALL!$B$1:$T$1591,3,FALSE)),"(unc)",VLOOKUP(TRIM(B1194),ALL!$B$1:$T$1591,3,FALSE))</f>
        <v>G @ OT @ TE</v>
      </c>
      <c r="B1194" s="215" t="s">
        <v>6659</v>
      </c>
      <c r="C1194" s="11" t="s">
        <v>4906</v>
      </c>
      <c r="D1194" s="85">
        <f>VLOOKUP(TRIM(B1194),BirthdateDraft!$B$1:$O$5859,2,FALSE)</f>
        <v>34386</v>
      </c>
      <c r="E1194" s="86" t="str">
        <f>VLOOKUP(TRIM(B1194),BirthdateDraft!$B$1:$O$9859,3,FALSE)</f>
        <v>17/2</v>
      </c>
      <c r="F1194" s="52" t="str">
        <f>IF(ISERROR(VLOOKUP(TRIM(B1194),ALL!$B$1:$T$1591,2,FALSE)),"",IF(ISERROR(VLOOKUP(TRIM(B1194),ALL!$B$1:$T$1591,2,FALSE))," ",VLOOKUP(TRIM(B1194),ALL!$B$1:$T$1591,2,FALSE)))</f>
        <v>LAA</v>
      </c>
      <c r="G1194" s="52" t="str">
        <f>IF(ISBLANK(VLOOKUP(TRIM(B1194),ALL!$B$1:$U$1591,4,FALSE)),"",IF(ISERROR(VLOOKUP(TRIM(B1194),ALL!$B$1:$U$1591,4,FALSE))," ",VLOOKUP(TRIM(B1194),ALL!$B$1:$U$1591,4,FALSE)))</f>
        <v/>
      </c>
      <c r="H1194" s="52" t="str">
        <f>IF(ISBLANK(VLOOKUP(TRIM(B1194),ALL!$B$1:$U$1591,5,FALSE)),"",IF(ISERROR(VLOOKUP(TRIM(B1194),ALL!$B$1:$U$1591,5,FALSE))," ",VLOOKUP(TRIM(B1194),ALL!$B$1:$U$1591,5,FALSE)))</f>
        <v/>
      </c>
      <c r="I1194" s="52" t="str">
        <f>IF(ISBLANK(VLOOKUP(TRIM(B1194),ALL!$B$1:$U$1591,6,FALSE)),"",IF(ISERROR(VLOOKUP(TRIM(B1194),ALL!$B$1:$U$1591,6,FALSE))," ", VLOOKUP(TRIM(B1194),ALL!$B$1:$U$1591,6,FALSE)))</f>
        <v/>
      </c>
      <c r="J1194" s="52" t="str">
        <f>IF(ISBLANK(VLOOKUP(TRIM(B1194),ALL!$B$1:$U$1591,7,FALSE)),"",IF(ISERROR(VLOOKUP(TRIM(B1194),ALL!$B$1:$U$1591,7,FALSE))," ",VLOOKUP(TRIM(B1194),ALL!$B$1:$U$1591,7,FALSE)))</f>
        <v/>
      </c>
      <c r="K1194" s="52">
        <f>IF(ISBLANK(VLOOKUP(TRIM(B1194),ALL!$B$1:$U$1591,8,FALSE)),"",IF(ISERROR(VLOOKUP(TRIM(B1194),ALL!$B$1:$U$1591,8,FALSE))," ",VLOOKUP(TRIM(B1194),ALL!$B$1:$U$1591,8,FALSE)))</f>
        <v>0</v>
      </c>
      <c r="L1194" s="52">
        <f>IF(ISBLANK(VLOOKUP(TRIM(B1194),ALL!$B$1:$U$1591,9,FALSE)),"",IF(ISERROR(VLOOKUP(TRIM(B1194),ALL!$B$1:$U$1591,9,FALSE))," ",VLOOKUP(TRIM(B1194),ALL!$B$1:$U$1591,9,FALSE)))</f>
        <v>0</v>
      </c>
      <c r="M1194" s="52">
        <f>IF(ISBLANK(VLOOKUP(TRIM(B1194),ALL!$B$1:$U$1591,10,FALSE)),"",IF(ISERROR(VLOOKUP(TRIM(B1194),ALL!$B$1:$U$1591,10,FALSE))," ",VLOOKUP(TRIM(B1194),ALL!$B$1:$U$1591,10,FALSE)))</f>
        <v>2</v>
      </c>
      <c r="N1194"/>
      <c r="O1194"/>
      <c r="P1194"/>
      <c r="Q1194"/>
      <c r="R1194"/>
      <c r="S1194"/>
      <c r="AA1194"/>
      <c r="AB1194"/>
    </row>
    <row r="1195" spans="1:28" ht="15">
      <c r="A1195" s="52" t="str">
        <f>IF(ISERROR(VLOOKUP(TRIM(B1195),ALL!$B$1:$T$1591,3,FALSE)),"(unc)",VLOOKUP(TRIM(B1195),ALL!$B$1:$T$1591,3,FALSE))</f>
        <v>LG @</v>
      </c>
      <c r="B1195" s="440" t="s">
        <v>7665</v>
      </c>
      <c r="C1195" s="11" t="s">
        <v>4906</v>
      </c>
      <c r="D1195" s="85">
        <f>VLOOKUP(TRIM(B1195),BirthdateDraft!$B$1:$O$5859,2,FALSE)</f>
        <v>35311</v>
      </c>
      <c r="E1195" s="86" t="str">
        <f>VLOOKUP(TRIM(B1195),BirthdateDraft!$B$1:$O$9859,3,FALSE)</f>
        <v>19/3</v>
      </c>
      <c r="F1195" s="52" t="str">
        <f>IF(ISERROR(VLOOKUP(TRIM(B1195),ALL!$B$1:$T$1591,2,FALSE)),"",IF(ISERROR(VLOOKUP(TRIM(B1195),ALL!$B$1:$T$1591,2,FALSE))," ",VLOOKUP(TRIM(B1195),ALL!$B$1:$T$1591,2,FALSE)))</f>
        <v>MIA</v>
      </c>
      <c r="G1195" s="52" t="str">
        <f>IF(ISBLANK(VLOOKUP(TRIM(B1195),ALL!$B$1:$U$1591,4,FALSE)),"",IF(ISERROR(VLOOKUP(TRIM(B1195),ALL!$B$1:$U$1591,4,FALSE))," ",VLOOKUP(TRIM(B1195),ALL!$B$1:$U$1591,4,FALSE)))</f>
        <v/>
      </c>
      <c r="H1195" s="52" t="str">
        <f>IF(ISBLANK(VLOOKUP(TRIM(B1195),ALL!$B$1:$U$1591,5,FALSE)),"",IF(ISERROR(VLOOKUP(TRIM(B1195),ALL!$B$1:$U$1591,5,FALSE))," ",VLOOKUP(TRIM(B1195),ALL!$B$1:$U$1591,5,FALSE)))</f>
        <v/>
      </c>
      <c r="I1195" s="52" t="str">
        <f>IF(ISBLANK(VLOOKUP(TRIM(B1195),ALL!$B$1:$U$1591,6,FALSE)),"",IF(ISERROR(VLOOKUP(TRIM(B1195),ALL!$B$1:$U$1591,6,FALSE))," ", VLOOKUP(TRIM(B1195),ALL!$B$1:$U$1591,6,FALSE)))</f>
        <v/>
      </c>
      <c r="J1195" s="52" t="str">
        <f>IF(ISBLANK(VLOOKUP(TRIM(B1195),ALL!$B$1:$U$1591,7,FALSE)),"",IF(ISERROR(VLOOKUP(TRIM(B1195),ALL!$B$1:$U$1591,7,FALSE))," ",VLOOKUP(TRIM(B1195),ALL!$B$1:$U$1591,7,FALSE)))</f>
        <v/>
      </c>
      <c r="K1195" s="52">
        <f>IF(ISBLANK(VLOOKUP(TRIM(B1195),ALL!$B$1:$U$1591,8,FALSE)),"",IF(ISERROR(VLOOKUP(TRIM(B1195),ALL!$B$1:$U$1591,8,FALSE))," ",VLOOKUP(TRIM(B1195),ALL!$B$1:$U$1591,8,FALSE)))</f>
        <v>0</v>
      </c>
      <c r="L1195" s="52" t="str">
        <f>IF(ISBLANK(VLOOKUP(TRIM(B1195),ALL!$B$1:$U$1591,9,FALSE)),"",IF(ISERROR(VLOOKUP(TRIM(B1195),ALL!$B$1:$U$1591,9,FALSE))," ",VLOOKUP(TRIM(B1195),ALL!$B$1:$U$1591,9,FALSE)))</f>
        <v/>
      </c>
      <c r="M1195" s="52">
        <f>IF(ISBLANK(VLOOKUP(TRIM(B1195),ALL!$B$1:$U$1591,10,FALSE)),"",IF(ISERROR(VLOOKUP(TRIM(B1195),ALL!$B$1:$U$1591,10,FALSE))," ",VLOOKUP(TRIM(B1195),ALL!$B$1:$U$1591,10,FALSE)))</f>
        <v>2</v>
      </c>
      <c r="N1195"/>
      <c r="O1195"/>
      <c r="P1195"/>
      <c r="Q1195"/>
      <c r="R1195"/>
      <c r="S1195"/>
      <c r="AA1195"/>
      <c r="AB1195"/>
    </row>
    <row r="1196" spans="1:28">
      <c r="A1196" s="52" t="str">
        <f>IF(ISERROR(VLOOKUP(TRIM(B1196),ALL!$B$1:$T$1591,3,FALSE)),"(unc)",VLOOKUP(TRIM(B1196),ALL!$B$1:$T$1591,3,FALSE))</f>
        <v>OT @</v>
      </c>
      <c r="B1196" s="215" t="s">
        <v>5335</v>
      </c>
      <c r="C1196" s="11" t="s">
        <v>4906</v>
      </c>
      <c r="D1196" s="85">
        <f>VLOOKUP(TRIM(B1196),BirthdateDraft!$B$1:$O$5859,2,FALSE)</f>
        <v>33760</v>
      </c>
      <c r="E1196" s="86" t="str">
        <f>VLOOKUP(TRIM(B1196),BirthdateDraft!$B$1:$O$9859,3,FALSE)</f>
        <v>15/FA</v>
      </c>
      <c r="F1196" s="52" t="str">
        <f>IF(ISERROR(VLOOKUP(TRIM(B1196),ALL!$B$1:$T$1591,2,FALSE)),"",IF(ISERROR(VLOOKUP(TRIM(B1196),ALL!$B$1:$T$1591,2,FALSE))," ",VLOOKUP(TRIM(B1196),ALL!$B$1:$T$1591,2,FALSE)))</f>
        <v>CLA</v>
      </c>
      <c r="G1196" s="52" t="str">
        <f>IF(ISBLANK(VLOOKUP(TRIM(B1196),ALL!$B$1:$U$1591,4,FALSE)),"",IF(ISERROR(VLOOKUP(TRIM(B1196),ALL!$B$1:$U$1591,4,FALSE))," ",VLOOKUP(TRIM(B1196),ALL!$B$1:$U$1591,4,FALSE)))</f>
        <v/>
      </c>
      <c r="H1196" s="52" t="str">
        <f>IF(ISBLANK(VLOOKUP(TRIM(B1196),ALL!$B$1:$U$1591,5,FALSE)),"",IF(ISERROR(VLOOKUP(TRIM(B1196),ALL!$B$1:$U$1591,5,FALSE))," ",VLOOKUP(TRIM(B1196),ALL!$B$1:$U$1591,5,FALSE)))</f>
        <v/>
      </c>
      <c r="I1196" s="52" t="str">
        <f>IF(ISBLANK(VLOOKUP(TRIM(B1196),ALL!$B$1:$U$1591,6,FALSE)),"",IF(ISERROR(VLOOKUP(TRIM(B1196),ALL!$B$1:$U$1591,6,FALSE))," ", VLOOKUP(TRIM(B1196),ALL!$B$1:$U$1591,6,FALSE)))</f>
        <v/>
      </c>
      <c r="J1196" s="52" t="str">
        <f>IF(ISBLANK(VLOOKUP(TRIM(B1196),ALL!$B$1:$U$1591,7,FALSE)),"",IF(ISERROR(VLOOKUP(TRIM(B1196),ALL!$B$1:$U$1591,7,FALSE))," ",VLOOKUP(TRIM(B1196),ALL!$B$1:$U$1591,7,FALSE)))</f>
        <v/>
      </c>
      <c r="K1196" s="52">
        <f>IF(ISBLANK(VLOOKUP(TRIM(B1196),ALL!$B$1:$U$1591,8,FALSE)),"",IF(ISERROR(VLOOKUP(TRIM(B1196),ALL!$B$1:$U$1591,8,FALSE))," ",VLOOKUP(TRIM(B1196),ALL!$B$1:$U$1591,8,FALSE)))</f>
        <v>0</v>
      </c>
      <c r="L1196" s="52" t="str">
        <f>IF(ISBLANK(VLOOKUP(TRIM(B1196),ALL!$B$1:$U$1591,9,FALSE)),"",IF(ISERROR(VLOOKUP(TRIM(B1196),ALL!$B$1:$U$1591,9,FALSE))," ",VLOOKUP(TRIM(B1196),ALL!$B$1:$U$1591,9,FALSE)))</f>
        <v/>
      </c>
      <c r="M1196" s="52">
        <f>IF(ISBLANK(VLOOKUP(TRIM(B1196),ALL!$B$1:$U$1591,10,FALSE)),"",IF(ISERROR(VLOOKUP(TRIM(B1196),ALL!$B$1:$U$1591,10,FALSE))," ",VLOOKUP(TRIM(B1196),ALL!$B$1:$U$1591,10,FALSE)))</f>
        <v>0</v>
      </c>
      <c r="N1196"/>
      <c r="O1196"/>
      <c r="P1196"/>
      <c r="Q1196"/>
      <c r="R1196"/>
      <c r="S1196"/>
      <c r="AA1196"/>
      <c r="AB1196"/>
    </row>
    <row r="1197" spans="1:28">
      <c r="A1197" s="52" t="str">
        <f>IF(ISERROR(VLOOKUP(TRIM(B1197),ALL!$B$1:$T$1591,3,FALSE)),"(unc)",VLOOKUP(TRIM(B1197),ALL!$B$1:$T$1591,3,FALSE))</f>
        <v>OC @ G @ TE</v>
      </c>
      <c r="B1197" s="215" t="s">
        <v>516</v>
      </c>
      <c r="C1197" s="11" t="s">
        <v>4906</v>
      </c>
      <c r="D1197" s="85">
        <f>VLOOKUP(TRIM(B1197),BirthdateDraft!$B$1:$O$5859,2,FALSE)</f>
        <v>31630</v>
      </c>
      <c r="E1197" s="86" t="str">
        <f>VLOOKUP(TRIM(B1197),BirthdateDraft!$B$1:$O$9859,3,FALSE)</f>
        <v>12/3</v>
      </c>
      <c r="F1197" s="52" t="str">
        <f>IF(ISERROR(VLOOKUP(TRIM(B1197),ALL!$B$1:$T$1591,2,FALSE)),"",IF(ISERROR(VLOOKUP(TRIM(B1197),ALL!$B$1:$T$1591,2,FALSE))," ",VLOOKUP(TRIM(B1197),ALL!$B$1:$T$1591,2,FALSE)))</f>
        <v>WAN</v>
      </c>
      <c r="G1197" s="52" t="str">
        <f>IF(ISBLANK(VLOOKUP(TRIM(B1197),ALL!$B$1:$U$1591,4,FALSE)),"",IF(ISERROR(VLOOKUP(TRIM(B1197),ALL!$B$1:$U$1591,4,FALSE))," ",VLOOKUP(TRIM(B1197),ALL!$B$1:$U$1591,4,FALSE)))</f>
        <v/>
      </c>
      <c r="H1197" s="52" t="str">
        <f>IF(ISBLANK(VLOOKUP(TRIM(B1197),ALL!$B$1:$U$1591,5,FALSE)),"",IF(ISERROR(VLOOKUP(TRIM(B1197),ALL!$B$1:$U$1591,5,FALSE))," ",VLOOKUP(TRIM(B1197),ALL!$B$1:$U$1591,5,FALSE)))</f>
        <v/>
      </c>
      <c r="I1197" s="52" t="str">
        <f>IF(ISBLANK(VLOOKUP(TRIM(B1197),ALL!$B$1:$U$1591,6,FALSE)),"",IF(ISERROR(VLOOKUP(TRIM(B1197),ALL!$B$1:$U$1591,6,FALSE))," ", VLOOKUP(TRIM(B1197),ALL!$B$1:$U$1591,6,FALSE)))</f>
        <v/>
      </c>
      <c r="J1197" s="52" t="str">
        <f>IF(ISBLANK(VLOOKUP(TRIM(B1197),ALL!$B$1:$U$1591,7,FALSE)),"",IF(ISERROR(VLOOKUP(TRIM(B1197),ALL!$B$1:$U$1591,7,FALSE))," ",VLOOKUP(TRIM(B1197),ALL!$B$1:$U$1591,7,FALSE)))</f>
        <v/>
      </c>
      <c r="K1197" s="52">
        <f>IF(ISBLANK(VLOOKUP(TRIM(B1197),ALL!$B$1:$U$1591,8,FALSE)),"",IF(ISERROR(VLOOKUP(TRIM(B1197),ALL!$B$1:$U$1591,8,FALSE))," ",VLOOKUP(TRIM(B1197),ALL!$B$1:$U$1591,8,FALSE)))</f>
        <v>0</v>
      </c>
      <c r="L1197" s="52">
        <f>IF(ISBLANK(VLOOKUP(TRIM(B1197),ALL!$B$1:$U$1591,9,FALSE)),"",IF(ISERROR(VLOOKUP(TRIM(B1197),ALL!$B$1:$U$1591,9,FALSE))," ",VLOOKUP(TRIM(B1197),ALL!$B$1:$U$1591,9,FALSE)))</f>
        <v>0</v>
      </c>
      <c r="M1197" s="52">
        <f>IF(ISBLANK(VLOOKUP(TRIM(B1197),ALL!$B$1:$U$1591,10,FALSE)),"",IF(ISERROR(VLOOKUP(TRIM(B1197),ALL!$B$1:$U$1591,10,FALSE))," ",VLOOKUP(TRIM(B1197),ALL!$B$1:$U$1591,10,FALSE)))</f>
        <v>0</v>
      </c>
      <c r="N1197"/>
      <c r="O1197"/>
      <c r="P1197"/>
      <c r="Q1197"/>
      <c r="R1197"/>
      <c r="S1197"/>
      <c r="AA1197"/>
      <c r="AB1197"/>
    </row>
    <row r="1198" spans="1:28">
      <c r="A1198" s="52" t="str">
        <f>IF(ISERROR(VLOOKUP(TRIM(B1198),ALL!$B$1:$T$1591,3,FALSE)),"(unc)",VLOOKUP(TRIM(B1198),ALL!$B$1:$T$1591,3,FALSE))</f>
        <v>(unc)</v>
      </c>
      <c r="B1198" s="215" t="s">
        <v>242</v>
      </c>
      <c r="C1198" s="11" t="s">
        <v>4906</v>
      </c>
      <c r="D1198" s="85">
        <f>VLOOKUP(TRIM(B1198),BirthdateDraft!$B$1:$O$5859,2,FALSE)</f>
        <v>32683</v>
      </c>
      <c r="E1198" s="86" t="str">
        <f>VLOOKUP(TRIM(B1198),BirthdateDraft!$B$1:$O$9859,3,FALSE)</f>
        <v>12/2</v>
      </c>
      <c r="F1198" s="52" t="str">
        <f>IF(ISERROR(VLOOKUP(TRIM(B1198),ALL!$B$1:$T$1591,2,FALSE)),"",IF(ISERROR(VLOOKUP(TRIM(B1198),ALL!$B$1:$T$1591,2,FALSE))," ",VLOOKUP(TRIM(B1198),ALL!$B$1:$T$1591,2,FALSE)))</f>
        <v/>
      </c>
      <c r="G1198" s="52" t="str">
        <f>IF(ISBLANK(VLOOKUP(TRIM(B1198),ALL!$B$1:$U$1591,4,FALSE)),"",IF(ISERROR(VLOOKUP(TRIM(B1198),ALL!$B$1:$U$1591,4,FALSE))," ",VLOOKUP(TRIM(B1198),ALL!$B$1:$U$1591,4,FALSE)))</f>
        <v xml:space="preserve"> </v>
      </c>
      <c r="H1198" s="52" t="str">
        <f>IF(ISBLANK(VLOOKUP(TRIM(B1198),ALL!$B$1:$U$1591,5,FALSE)),"",IF(ISERROR(VLOOKUP(TRIM(B1198),ALL!$B$1:$U$1591,5,FALSE))," ",VLOOKUP(TRIM(B1198),ALL!$B$1:$U$1591,5,FALSE)))</f>
        <v xml:space="preserve"> </v>
      </c>
      <c r="I1198" s="52" t="str">
        <f>IF(ISBLANK(VLOOKUP(TRIM(B1198),ALL!$B$1:$U$1591,6,FALSE)),"",IF(ISERROR(VLOOKUP(TRIM(B1198),ALL!$B$1:$U$1591,6,FALSE))," ", VLOOKUP(TRIM(B1198),ALL!$B$1:$U$1591,6,FALSE)))</f>
        <v xml:space="preserve"> </v>
      </c>
      <c r="J1198" s="52" t="str">
        <f>IF(ISBLANK(VLOOKUP(TRIM(B1198),ALL!$B$1:$U$1591,7,FALSE)),"",IF(ISERROR(VLOOKUP(TRIM(B1198),ALL!$B$1:$U$1591,7,FALSE))," ",VLOOKUP(TRIM(B1198),ALL!$B$1:$U$1591,7,FALSE)))</f>
        <v xml:space="preserve"> </v>
      </c>
      <c r="K1198" s="52" t="str">
        <f>IF(ISBLANK(VLOOKUP(TRIM(B1198),ALL!$B$1:$U$1591,8,FALSE)),"",IF(ISERROR(VLOOKUP(TRIM(B1198),ALL!$B$1:$U$1591,8,FALSE))," ",VLOOKUP(TRIM(B1198),ALL!$B$1:$U$1591,8,FALSE)))</f>
        <v xml:space="preserve"> </v>
      </c>
      <c r="L1198" s="52" t="str">
        <f>IF(ISBLANK(VLOOKUP(TRIM(B1198),ALL!$B$1:$U$1591,9,FALSE)),"",IF(ISERROR(VLOOKUP(TRIM(B1198),ALL!$B$1:$U$1591,9,FALSE))," ",VLOOKUP(TRIM(B1198),ALL!$B$1:$U$1591,9,FALSE)))</f>
        <v xml:space="preserve"> </v>
      </c>
      <c r="M1198" s="52" t="str">
        <f>IF(ISBLANK(VLOOKUP(TRIM(B1198),ALL!$B$1:$U$1591,10,FALSE)),"",IF(ISERROR(VLOOKUP(TRIM(B1198),ALL!$B$1:$U$1591,10,FALSE))," ",VLOOKUP(TRIM(B1198),ALL!$B$1:$U$1591,10,FALSE)))</f>
        <v xml:space="preserve"> </v>
      </c>
      <c r="N1198"/>
      <c r="O1198"/>
      <c r="P1198"/>
      <c r="Q1198"/>
      <c r="R1198"/>
      <c r="S1198"/>
      <c r="AA1198"/>
      <c r="AB1198"/>
    </row>
    <row r="1199" spans="1:28" ht="15">
      <c r="A1199" s="52"/>
      <c r="B1199" s="410"/>
      <c r="C1199" s="11"/>
      <c r="D1199" s="85"/>
      <c r="E1199" s="86"/>
      <c r="F1199" s="52"/>
      <c r="G1199" s="52"/>
      <c r="H1199" s="52"/>
      <c r="I1199" s="52"/>
      <c r="J1199" s="52"/>
      <c r="K1199" s="52"/>
      <c r="L1199" s="52"/>
      <c r="M1199" s="52"/>
      <c r="N1199"/>
      <c r="O1199"/>
      <c r="P1199"/>
      <c r="Q1199"/>
      <c r="R1199"/>
      <c r="S1199"/>
      <c r="AA1199"/>
      <c r="AB1199"/>
    </row>
    <row r="1200" spans="1:28">
      <c r="A1200" s="52" t="str">
        <f>IF(ISERROR(VLOOKUP(TRIM(B1200),ALL!$B$1:$T$1591,3,FALSE)),"(unc)",VLOOKUP(TRIM(B1200),ALL!$B$1:$T$1591,3,FALSE))</f>
        <v>NDT $</v>
      </c>
      <c r="B1200" s="215" t="s">
        <v>5597</v>
      </c>
      <c r="C1200" s="11" t="s">
        <v>4906</v>
      </c>
      <c r="D1200" s="85">
        <f>VLOOKUP(TRIM(B1200),BirthdateDraft!$B$1:$O$5859,2,FALSE)</f>
        <v>34976</v>
      </c>
      <c r="E1200" s="86" t="str">
        <f>VLOOKUP(TRIM(B1200),BirthdateDraft!$B$1:$O$9859,3,FALSE)</f>
        <v>16/1 (27)</v>
      </c>
      <c r="F1200" s="52" t="str">
        <f>IF(ISERROR(VLOOKUP(TRIM(B1200),ALL!$B$1:$T$1591,2,FALSE)),"",IF(ISERROR(VLOOKUP(TRIM(B1200),ALL!$B$1:$T$1591,2,FALSE))," ",VLOOKUP(TRIM(B1200),ALL!$B$1:$T$1591,2,FALSE)))</f>
        <v>GBN</v>
      </c>
      <c r="G1200" s="52" t="str">
        <f>IF(ISBLANK(VLOOKUP(TRIM(B1200),ALL!$B$1:$U$1591,4,FALSE)),"",IF(ISERROR(VLOOKUP(TRIM(B1200),ALL!$B$1:$U$1591,4,FALSE))," ",VLOOKUP(TRIM(B1200),ALL!$B$1:$U$1591,4,FALSE)))</f>
        <v>5</v>
      </c>
      <c r="H1200" s="52" t="str">
        <f>IF(ISBLANK(VLOOKUP(TRIM(B1200),ALL!$B$1:$U$1591,5,FALSE)),"",IF(ISERROR(VLOOKUP(TRIM(B1200),ALL!$B$1:$U$1591,5,FALSE))," ",VLOOKUP(TRIM(B1200),ALL!$B$1:$U$1591,5,FALSE)))</f>
        <v/>
      </c>
      <c r="I1200" s="52">
        <f>IF(ISBLANK(VLOOKUP(TRIM(B1200),ALL!$B$1:$U$1591,6,FALSE)),"",IF(ISERROR(VLOOKUP(TRIM(B1200),ALL!$B$1:$U$1591,6,FALSE))," ", VLOOKUP(TRIM(B1200),ALL!$B$1:$U$1591,6,FALSE)))</f>
        <v>6</v>
      </c>
      <c r="J1200" s="52" t="str">
        <f>IF(ISBLANK(VLOOKUP(TRIM(B1200),ALL!$B$1:$U$1591,7,FALSE)),"",IF(ISERROR(VLOOKUP(TRIM(B1200),ALL!$B$1:$U$1591,7,FALSE))," ",VLOOKUP(TRIM(B1200),ALL!$B$1:$U$1591,7,FALSE)))</f>
        <v/>
      </c>
      <c r="K1200" s="52" t="str">
        <f>IF(ISBLANK(VLOOKUP(TRIM(B1200),ALL!$B$1:$U$1591,8,FALSE)),"",IF(ISERROR(VLOOKUP(TRIM(B1200),ALL!$B$1:$U$1591,8,FALSE))," ",VLOOKUP(TRIM(B1200),ALL!$B$1:$U$1591,8,FALSE)))</f>
        <v/>
      </c>
      <c r="L1200" s="52" t="str">
        <f>IF(ISBLANK(VLOOKUP(TRIM(B1200),ALL!$B$1:$U$1591,9,FALSE)),"",IF(ISERROR(VLOOKUP(TRIM(B1200),ALL!$B$1:$U$1591,9,FALSE))," ",VLOOKUP(TRIM(B1200),ALL!$B$1:$U$1591,9,FALSE)))</f>
        <v/>
      </c>
      <c r="M1200" s="52" t="str">
        <f>IF(ISBLANK(VLOOKUP(TRIM(B1200),ALL!$B$1:$U$1591,10,FALSE)),"",IF(ISERROR(VLOOKUP(TRIM(B1200),ALL!$B$1:$U$1591,10,FALSE))," ",VLOOKUP(TRIM(B1200),ALL!$B$1:$U$1591,10,FALSE)))</f>
        <v/>
      </c>
      <c r="N1200"/>
      <c r="O1200"/>
      <c r="P1200"/>
      <c r="Q1200"/>
      <c r="R1200"/>
      <c r="S1200"/>
      <c r="AA1200"/>
      <c r="AB1200"/>
    </row>
    <row r="1201" spans="1:28">
      <c r="A1201" s="52" t="str">
        <f>IF(ISERROR(VLOOKUP(TRIM(B1201),ALL!$B$1:$T$1591,3,FALSE)),"(unc)",VLOOKUP(TRIM(B1201),ALL!$B$1:$T$1591,3,FALSE))</f>
        <v>LE $</v>
      </c>
      <c r="B1201" s="215" t="s">
        <v>6199</v>
      </c>
      <c r="C1201" s="11" t="s">
        <v>4906</v>
      </c>
      <c r="D1201" s="85">
        <f>VLOOKUP(TRIM(B1201),BirthdateDraft!$B$1:$O$5859,2,FALSE)</f>
        <v>35062</v>
      </c>
      <c r="E1201" s="86" t="str">
        <f>VLOOKUP(TRIM(B1201),BirthdateDraft!$B$1:$O$9859,3,FALSE)</f>
        <v>17/1 (1)</v>
      </c>
      <c r="F1201" s="52" t="str">
        <f>IF(ISERROR(VLOOKUP(TRIM(B1201),ALL!$B$1:$T$1591,2,FALSE)),"",IF(ISERROR(VLOOKUP(TRIM(B1201),ALL!$B$1:$T$1591,2,FALSE))," ",VLOOKUP(TRIM(B1201),ALL!$B$1:$T$1591,2,FALSE)))</f>
        <v>CLA</v>
      </c>
      <c r="G1201" s="52" t="str">
        <f>IF(ISBLANK(VLOOKUP(TRIM(B1201),ALL!$B$1:$U$1591,4,FALSE)),"",IF(ISERROR(VLOOKUP(TRIM(B1201),ALL!$B$1:$U$1591,4,FALSE))," ",VLOOKUP(TRIM(B1201),ALL!$B$1:$U$1591,4,FALSE)))</f>
        <v>4</v>
      </c>
      <c r="H1201" s="52" t="str">
        <f>IF(ISBLANK(VLOOKUP(TRIM(B1201),ALL!$B$1:$U$1591,5,FALSE)),"",IF(ISERROR(VLOOKUP(TRIM(B1201),ALL!$B$1:$U$1591,5,FALSE))," ",VLOOKUP(TRIM(B1201),ALL!$B$1:$U$1591,5,FALSE)))</f>
        <v/>
      </c>
      <c r="I1201" s="52">
        <f>IF(ISBLANK(VLOOKUP(TRIM(B1201),ALL!$B$1:$U$1591,6,FALSE)),"",IF(ISERROR(VLOOKUP(TRIM(B1201),ALL!$B$1:$U$1591,6,FALSE))," ", VLOOKUP(TRIM(B1201),ALL!$B$1:$U$1591,6,FALSE)))</f>
        <v>10</v>
      </c>
      <c r="J1201" s="52" t="str">
        <f>IF(ISBLANK(VLOOKUP(TRIM(B1201),ALL!$B$1:$U$1591,7,FALSE)),"",IF(ISERROR(VLOOKUP(TRIM(B1201),ALL!$B$1:$U$1591,7,FALSE))," ",VLOOKUP(TRIM(B1201),ALL!$B$1:$U$1591,7,FALSE)))</f>
        <v/>
      </c>
      <c r="K1201" s="52" t="str">
        <f>IF(ISBLANK(VLOOKUP(TRIM(B1201),ALL!$B$1:$U$1591,8,FALSE)),"",IF(ISERROR(VLOOKUP(TRIM(B1201),ALL!$B$1:$U$1591,8,FALSE))," ",VLOOKUP(TRIM(B1201),ALL!$B$1:$U$1591,8,FALSE)))</f>
        <v/>
      </c>
      <c r="L1201" s="52" t="str">
        <f>IF(ISBLANK(VLOOKUP(TRIM(B1201),ALL!$B$1:$U$1591,9,FALSE)),"",IF(ISERROR(VLOOKUP(TRIM(B1201),ALL!$B$1:$U$1591,9,FALSE))," ",VLOOKUP(TRIM(B1201),ALL!$B$1:$U$1591,9,FALSE)))</f>
        <v/>
      </c>
      <c r="M1201" s="52" t="str">
        <f>IF(ISBLANK(VLOOKUP(TRIM(B1201),ALL!$B$1:$U$1591,10,FALSE)),"",IF(ISERROR(VLOOKUP(TRIM(B1201),ALL!$B$1:$U$1591,10,FALSE))," ",VLOOKUP(TRIM(B1201),ALL!$B$1:$U$1591,10,FALSE)))</f>
        <v/>
      </c>
      <c r="N1201"/>
      <c r="O1201"/>
      <c r="P1201"/>
      <c r="Q1201"/>
      <c r="R1201"/>
      <c r="S1201"/>
      <c r="AA1201"/>
      <c r="AB1201"/>
    </row>
    <row r="1202" spans="1:28">
      <c r="A1202" s="52" t="str">
        <f>IF(ISERROR(VLOOKUP(TRIM(B1202),ALL!$B$1:$T$1591,3,FALSE)),"(unc)",VLOOKUP(TRIM(B1202),ALL!$B$1:$T$1591,3,FALSE))</f>
        <v>LDT $</v>
      </c>
      <c r="B1202" s="215" t="s">
        <v>5148</v>
      </c>
      <c r="C1202" s="11" t="s">
        <v>4906</v>
      </c>
      <c r="D1202" s="85">
        <f>VLOOKUP(TRIM(B1202),BirthdateDraft!$B$1:$O$5859,2,FALSE)</f>
        <v>33868</v>
      </c>
      <c r="E1202" s="86" t="str">
        <f>VLOOKUP(TRIM(B1202),BirthdateDraft!$B$1:$O$9859,3,FALSE)</f>
        <v>15/2</v>
      </c>
      <c r="F1202" s="52" t="str">
        <f>IF(ISERROR(VLOOKUP(TRIM(B1202),ALL!$B$1:$T$1591,2,FALSE)),"",IF(ISERROR(VLOOKUP(TRIM(B1202),ALL!$B$1:$T$1591,2,FALSE))," ",VLOOKUP(TRIM(B1202),ALL!$B$1:$T$1591,2,FALSE)))</f>
        <v>BFA</v>
      </c>
      <c r="G1202" s="52" t="str">
        <f>IF(ISBLANK(VLOOKUP(TRIM(B1202),ALL!$B$1:$U$1591,4,FALSE)),"",IF(ISERROR(VLOOKUP(TRIM(B1202),ALL!$B$1:$U$1591,4,FALSE))," ",VLOOKUP(TRIM(B1202),ALL!$B$1:$U$1591,4,FALSE)))</f>
        <v>4</v>
      </c>
      <c r="H1202" s="52" t="str">
        <f>IF(ISBLANK(VLOOKUP(TRIM(B1202),ALL!$B$1:$U$1591,5,FALSE)),"",IF(ISERROR(VLOOKUP(TRIM(B1202),ALL!$B$1:$U$1591,5,FALSE))," ",VLOOKUP(TRIM(B1202),ALL!$B$1:$U$1591,5,FALSE)))</f>
        <v/>
      </c>
      <c r="I1202" s="52">
        <f>IF(ISBLANK(VLOOKUP(TRIM(B1202),ALL!$B$1:$U$1591,6,FALSE)),"",IF(ISERROR(VLOOKUP(TRIM(B1202),ALL!$B$1:$U$1591,6,FALSE))," ", VLOOKUP(TRIM(B1202),ALL!$B$1:$U$1591,6,FALSE)))</f>
        <v>10</v>
      </c>
      <c r="J1202" s="52" t="str">
        <f>IF(ISBLANK(VLOOKUP(TRIM(B1202),ALL!$B$1:$U$1591,7,FALSE)),"",IF(ISERROR(VLOOKUP(TRIM(B1202),ALL!$B$1:$U$1591,7,FALSE))," ",VLOOKUP(TRIM(B1202),ALL!$B$1:$U$1591,7,FALSE)))</f>
        <v/>
      </c>
      <c r="K1202" s="52" t="str">
        <f>IF(ISBLANK(VLOOKUP(TRIM(B1202),ALL!$B$1:$U$1591,8,FALSE)),"",IF(ISERROR(VLOOKUP(TRIM(B1202),ALL!$B$1:$U$1591,8,FALSE))," ",VLOOKUP(TRIM(B1202),ALL!$B$1:$U$1591,8,FALSE)))</f>
        <v/>
      </c>
      <c r="L1202" s="52" t="str">
        <f>IF(ISBLANK(VLOOKUP(TRIM(B1202),ALL!$B$1:$U$1591,9,FALSE)),"",IF(ISERROR(VLOOKUP(TRIM(B1202),ALL!$B$1:$U$1591,9,FALSE))," ",VLOOKUP(TRIM(B1202),ALL!$B$1:$U$1591,9,FALSE)))</f>
        <v/>
      </c>
      <c r="M1202" s="52" t="str">
        <f>IF(ISBLANK(VLOOKUP(TRIM(B1202),ALL!$B$1:$U$1591,10,FALSE)),"",IF(ISERROR(VLOOKUP(TRIM(B1202),ALL!$B$1:$U$1591,10,FALSE))," ",VLOOKUP(TRIM(B1202),ALL!$B$1:$U$1591,10,FALSE)))</f>
        <v/>
      </c>
      <c r="N1202"/>
      <c r="O1202"/>
      <c r="P1202"/>
      <c r="Q1202"/>
      <c r="R1202"/>
      <c r="S1202"/>
      <c r="AA1202"/>
      <c r="AB1202"/>
    </row>
    <row r="1203" spans="1:28">
      <c r="A1203" s="52" t="str">
        <f>IF(ISERROR(VLOOKUP(TRIM(B1203),ALL!$B$1:$T$1591,3,FALSE)),"(unc)",VLOOKUP(TRIM(B1203),ALL!$B$1:$T$1591,3,FALSE))</f>
        <v>End $ DT $</v>
      </c>
      <c r="B1203" s="215" t="s">
        <v>6326</v>
      </c>
      <c r="C1203" s="11" t="s">
        <v>4906</v>
      </c>
      <c r="D1203" s="85">
        <f>VLOOKUP(TRIM(B1203),BirthdateDraft!$B$1:$O$5859,2,FALSE)</f>
        <v>35053</v>
      </c>
      <c r="E1203" s="86" t="str">
        <f>VLOOKUP(TRIM(B1203),BirthdateDraft!$B$1:$O$9859,3,FALSE)</f>
        <v>17/1 (3)</v>
      </c>
      <c r="F1203" s="52" t="str">
        <f>IF(ISERROR(VLOOKUP(TRIM(B1203),ALL!$B$1:$T$1591,2,FALSE)),"",IF(ISERROR(VLOOKUP(TRIM(B1203),ALL!$B$1:$T$1591,2,FALSE))," ",VLOOKUP(TRIM(B1203),ALL!$B$1:$T$1591,2,FALSE)))</f>
        <v>SFN</v>
      </c>
      <c r="G1203" s="52" t="str">
        <f>IF(ISBLANK(VLOOKUP(TRIM(B1203),ALL!$B$1:$U$1591,4,FALSE)),"",IF(ISERROR(VLOOKUP(TRIM(B1203),ALL!$B$1:$U$1591,4,FALSE))," ",VLOOKUP(TRIM(B1203),ALL!$B$1:$U$1591,4,FALSE)))</f>
        <v>4</v>
      </c>
      <c r="H1203" s="52" t="str">
        <f>IF(ISBLANK(VLOOKUP(TRIM(B1203),ALL!$B$1:$U$1591,5,FALSE)),"",IF(ISERROR(VLOOKUP(TRIM(B1203),ALL!$B$1:$U$1591,5,FALSE))," ",VLOOKUP(TRIM(B1203),ALL!$B$1:$U$1591,5,FALSE)))</f>
        <v>0</v>
      </c>
      <c r="I1203" s="52">
        <f>IF(ISBLANK(VLOOKUP(TRIM(B1203),ALL!$B$1:$U$1591,6,FALSE)),"",IF(ISERROR(VLOOKUP(TRIM(B1203),ALL!$B$1:$U$1591,6,FALSE))," ", VLOOKUP(TRIM(B1203),ALL!$B$1:$U$1591,6,FALSE)))</f>
        <v>4</v>
      </c>
      <c r="J1203" s="52" t="str">
        <f>IF(ISBLANK(VLOOKUP(TRIM(B1203),ALL!$B$1:$U$1591,7,FALSE)),"",IF(ISERROR(VLOOKUP(TRIM(B1203),ALL!$B$1:$U$1591,7,FALSE))," ",VLOOKUP(TRIM(B1203),ALL!$B$1:$U$1591,7,FALSE)))</f>
        <v/>
      </c>
      <c r="K1203" s="52" t="str">
        <f>IF(ISBLANK(VLOOKUP(TRIM(B1203),ALL!$B$1:$U$1591,8,FALSE)),"",IF(ISERROR(VLOOKUP(TRIM(B1203),ALL!$B$1:$U$1591,8,FALSE))," ",VLOOKUP(TRIM(B1203),ALL!$B$1:$U$1591,8,FALSE)))</f>
        <v/>
      </c>
      <c r="L1203" s="52" t="str">
        <f>IF(ISBLANK(VLOOKUP(TRIM(B1203),ALL!$B$1:$U$1591,9,FALSE)),"",IF(ISERROR(VLOOKUP(TRIM(B1203),ALL!$B$1:$U$1591,9,FALSE))," ",VLOOKUP(TRIM(B1203),ALL!$B$1:$U$1591,9,FALSE)))</f>
        <v/>
      </c>
      <c r="M1203" s="52" t="str">
        <f>IF(ISBLANK(VLOOKUP(TRIM(B1203),ALL!$B$1:$U$1591,10,FALSE)),"",IF(ISERROR(VLOOKUP(TRIM(B1203),ALL!$B$1:$U$1591,10,FALSE))," ",VLOOKUP(TRIM(B1203),ALL!$B$1:$U$1591,10,FALSE)))</f>
        <v/>
      </c>
      <c r="N1203"/>
      <c r="O1203"/>
      <c r="P1203"/>
      <c r="Q1203"/>
      <c r="R1203"/>
      <c r="S1203"/>
      <c r="AA1203"/>
      <c r="AB1203"/>
    </row>
    <row r="1204" spans="1:28">
      <c r="A1204" s="52" t="str">
        <f>IF(ISERROR(VLOOKUP(TRIM(B1204),ALL!$B$1:$T$1591,3,FALSE)),"(unc)",VLOOKUP(TRIM(B1204),ALL!$B$1:$T$1591,3,FALSE))</f>
        <v>End $</v>
      </c>
      <c r="B1204" s="408" t="s">
        <v>4456</v>
      </c>
      <c r="C1204" s="11" t="s">
        <v>4906</v>
      </c>
      <c r="D1204" s="85">
        <f>VLOOKUP(TRIM(B1204),BirthdateDraft!$B$1:$O$5859,2,FALSE)</f>
        <v>33453</v>
      </c>
      <c r="E1204" s="86" t="str">
        <f>VLOOKUP(TRIM(B1204),BirthdateDraft!$B$1:$O$9859,3,FALSE)</f>
        <v>13/FA</v>
      </c>
      <c r="F1204" s="52" t="str">
        <f>IF(ISERROR(VLOOKUP(TRIM(B1204),ALL!$B$1:$T$1591,2,FALSE)),"",IF(ISERROR(VLOOKUP(TRIM(B1204),ALL!$B$1:$T$1591,2,FALSE))," ",VLOOKUP(TRIM(B1204),ALL!$B$1:$T$1591,2,FALSE)))</f>
        <v>OAA</v>
      </c>
      <c r="G1204" s="52" t="str">
        <f>IF(ISBLANK(VLOOKUP(TRIM(B1204),ALL!$B$1:$U$1591,4,FALSE)),"",IF(ISERROR(VLOOKUP(TRIM(B1204),ALL!$B$1:$U$1591,4,FALSE))," ",VLOOKUP(TRIM(B1204),ALL!$B$1:$U$1591,4,FALSE)))</f>
        <v>0</v>
      </c>
      <c r="H1204" s="52" t="str">
        <f>IF(ISBLANK(VLOOKUP(TRIM(B1204),ALL!$B$1:$U$1591,5,FALSE)),"",IF(ISERROR(VLOOKUP(TRIM(B1204),ALL!$B$1:$U$1591,5,FALSE))," ",VLOOKUP(TRIM(B1204),ALL!$B$1:$U$1591,5,FALSE)))</f>
        <v/>
      </c>
      <c r="I1204" s="52">
        <f>IF(ISBLANK(VLOOKUP(TRIM(B1204),ALL!$B$1:$U$1591,6,FALSE)),"",IF(ISERROR(VLOOKUP(TRIM(B1204),ALL!$B$1:$U$1591,6,FALSE))," ", VLOOKUP(TRIM(B1204),ALL!$B$1:$U$1591,6,FALSE)))</f>
        <v>9</v>
      </c>
      <c r="J1204" s="52"/>
      <c r="K1204" s="52"/>
      <c r="L1204" s="52"/>
      <c r="M1204" s="52"/>
      <c r="N1204"/>
      <c r="O1204"/>
      <c r="P1204"/>
      <c r="Q1204"/>
      <c r="R1204"/>
      <c r="S1204"/>
      <c r="AA1204"/>
      <c r="AB1204"/>
    </row>
    <row r="1205" spans="1:28">
      <c r="A1205" s="52" t="str">
        <f>IF(ISERROR(VLOOKUP(TRIM(B1205),ALL!$B$1:$T$1591,3,FALSE)),"(unc)",VLOOKUP(TRIM(B1205),ALL!$B$1:$T$1591,3,FALSE))</f>
        <v>LE $</v>
      </c>
      <c r="B1205" s="215" t="s">
        <v>6214</v>
      </c>
      <c r="C1205" s="11" t="s">
        <v>4906</v>
      </c>
      <c r="D1205" s="85">
        <f>VLOOKUP(TRIM(B1205),BirthdateDraft!$B$1:$O$5859,2,FALSE)</f>
        <v>34645</v>
      </c>
      <c r="E1205" s="86" t="str">
        <f>VLOOKUP(TRIM(B1205),BirthdateDraft!$B$1:$O$9859,3,FALSE)</f>
        <v>17/1 (28)</v>
      </c>
      <c r="F1205" s="52" t="str">
        <f>IF(ISERROR(VLOOKUP(TRIM(B1205),ALL!$B$1:$T$1591,2,FALSE)),"",IF(ISERROR(VLOOKUP(TRIM(B1205),ALL!$B$1:$T$1591,2,FALSE))," ",VLOOKUP(TRIM(B1205),ALL!$B$1:$T$1591,2,FALSE)))</f>
        <v>MIA</v>
      </c>
      <c r="G1205" s="52" t="str">
        <f>IF(ISBLANK(VLOOKUP(TRIM(B1205),ALL!$B$1:$U$1591,4,FALSE)),"",IF(ISERROR(VLOOKUP(TRIM(B1205),ALL!$B$1:$U$1591,4,FALSE))," ",VLOOKUP(TRIM(B1205),ALL!$B$1:$U$1591,4,FALSE)))</f>
        <v>0</v>
      </c>
      <c r="H1205" s="52" t="str">
        <f>IF(ISBLANK(VLOOKUP(TRIM(B1205),ALL!$B$1:$U$1591,5,FALSE)),"",IF(ISERROR(VLOOKUP(TRIM(B1205),ALL!$B$1:$U$1591,5,FALSE))," ",VLOOKUP(TRIM(B1205),ALL!$B$1:$U$1591,5,FALSE)))</f>
        <v/>
      </c>
      <c r="I1205" s="52">
        <f>IF(ISBLANK(VLOOKUP(TRIM(B1205),ALL!$B$1:$U$1591,6,FALSE)),"",IF(ISERROR(VLOOKUP(TRIM(B1205),ALL!$B$1:$U$1591,6,FALSE))," ", VLOOKUP(TRIM(B1205),ALL!$B$1:$U$1591,6,FALSE)))</f>
        <v>6</v>
      </c>
      <c r="J1205" s="52" t="str">
        <f>IF(ISBLANK(VLOOKUP(TRIM(B1205),ALL!$B$1:$U$1591,7,FALSE)),"",IF(ISERROR(VLOOKUP(TRIM(B1205),ALL!$B$1:$U$1591,7,FALSE))," ",VLOOKUP(TRIM(B1205),ALL!$B$1:$U$1591,7,FALSE)))</f>
        <v/>
      </c>
      <c r="K1205" s="52" t="str">
        <f>IF(ISBLANK(VLOOKUP(TRIM(B1205),ALL!$B$1:$U$1591,8,FALSE)),"",IF(ISERROR(VLOOKUP(TRIM(B1205),ALL!$B$1:$U$1591,8,FALSE))," ",VLOOKUP(TRIM(B1205),ALL!$B$1:$U$1591,8,FALSE)))</f>
        <v/>
      </c>
      <c r="L1205" s="52" t="str">
        <f>IF(ISBLANK(VLOOKUP(TRIM(B1205),ALL!$B$1:$U$1591,9,FALSE)),"",IF(ISERROR(VLOOKUP(TRIM(B1205),ALL!$B$1:$U$1591,9,FALSE))," ",VLOOKUP(TRIM(B1205),ALL!$B$1:$U$1591,9,FALSE)))</f>
        <v/>
      </c>
      <c r="M1205" s="52" t="str">
        <f>IF(ISBLANK(VLOOKUP(TRIM(B1205),ALL!$B$1:$U$1591,10,FALSE)),"",IF(ISERROR(VLOOKUP(TRIM(B1205),ALL!$B$1:$U$1591,10,FALSE))," ",VLOOKUP(TRIM(B1205),ALL!$B$1:$U$1591,10,FALSE)))</f>
        <v/>
      </c>
      <c r="N1205"/>
      <c r="O1205"/>
      <c r="P1205"/>
      <c r="Q1205"/>
      <c r="R1205"/>
      <c r="S1205"/>
      <c r="AA1205"/>
      <c r="AB1205"/>
    </row>
    <row r="1206" spans="1:28">
      <c r="A1206" s="52" t="str">
        <f>IF(ISERROR(VLOOKUP(TRIM(B1206),ALL!$B$1:$T$1591,3,FALSE)),"(unc)",VLOOKUP(TRIM(B1206),ALL!$B$1:$T$1591,3,FALSE))</f>
        <v>End $</v>
      </c>
      <c r="B1206" s="215" t="s">
        <v>6234</v>
      </c>
      <c r="C1206" s="11" t="s">
        <v>4906</v>
      </c>
      <c r="D1206" s="85">
        <f>VLOOKUP(TRIM(B1206),BirthdateDraft!$B$1:$O$5859,2,FALSE)</f>
        <v>34607</v>
      </c>
      <c r="E1206" s="86" t="str">
        <f>VLOOKUP(TRIM(B1206),BirthdateDraft!$B$1:$O$9859,3,FALSE)</f>
        <v>17/2</v>
      </c>
      <c r="F1206" s="52" t="str">
        <f>IF(ISERROR(VLOOKUP(TRIM(B1206),ALL!$B$1:$T$1591,2,FALSE)),"",IF(ISERROR(VLOOKUP(TRIM(B1206),ALL!$B$1:$T$1591,2,FALSE))," ",VLOOKUP(TRIM(B1206),ALL!$B$1:$T$1591,2,FALSE)))</f>
        <v>DNA</v>
      </c>
      <c r="G1206" s="52" t="str">
        <f>IF(ISBLANK(VLOOKUP(TRIM(B1206),ALL!$B$1:$U$1591,4,FALSE)),"",IF(ISERROR(VLOOKUP(TRIM(B1206),ALL!$B$1:$U$1591,4,FALSE))," ",VLOOKUP(TRIM(B1206),ALL!$B$1:$U$1591,4,FALSE)))</f>
        <v>0</v>
      </c>
      <c r="H1206" s="52" t="str">
        <f>IF(ISBLANK(VLOOKUP(TRIM(B1206),ALL!$B$1:$U$1591,5,FALSE)),"",IF(ISERROR(VLOOKUP(TRIM(B1206),ALL!$B$1:$U$1591,5,FALSE))," ",VLOOKUP(TRIM(B1206),ALL!$B$1:$U$1591,5,FALSE)))</f>
        <v/>
      </c>
      <c r="I1206" s="52">
        <f>IF(ISBLANK(VLOOKUP(TRIM(B1206),ALL!$B$1:$U$1591,6,FALSE)),"",IF(ISERROR(VLOOKUP(TRIM(B1206),ALL!$B$1:$U$1591,6,FALSE))," ", VLOOKUP(TRIM(B1206),ALL!$B$1:$U$1591,6,FALSE)))</f>
        <v>4</v>
      </c>
      <c r="J1206" s="52" t="str">
        <f>IF(ISBLANK(VLOOKUP(TRIM(B1206),ALL!$B$1:$U$1591,7,FALSE)),"",IF(ISERROR(VLOOKUP(TRIM(B1206),ALL!$B$1:$U$1591,7,FALSE))," ",VLOOKUP(TRIM(B1206),ALL!$B$1:$U$1591,7,FALSE)))</f>
        <v/>
      </c>
      <c r="K1206" s="52" t="str">
        <f>IF(ISBLANK(VLOOKUP(TRIM(B1206),ALL!$B$1:$U$1591,8,FALSE)),"",IF(ISERROR(VLOOKUP(TRIM(B1206),ALL!$B$1:$U$1591,8,FALSE))," ",VLOOKUP(TRIM(B1206),ALL!$B$1:$U$1591,8,FALSE)))</f>
        <v/>
      </c>
      <c r="L1206" s="52" t="str">
        <f>IF(ISBLANK(VLOOKUP(TRIM(B1206),ALL!$B$1:$U$1591,9,FALSE)),"",IF(ISERROR(VLOOKUP(TRIM(B1206),ALL!$B$1:$U$1591,9,FALSE))," ",VLOOKUP(TRIM(B1206),ALL!$B$1:$U$1591,9,FALSE)))</f>
        <v/>
      </c>
      <c r="M1206" s="52" t="str">
        <f>IF(ISBLANK(VLOOKUP(TRIM(B1206),ALL!$B$1:$U$1591,10,FALSE)),"",IF(ISERROR(VLOOKUP(TRIM(B1206),ALL!$B$1:$U$1591,10,FALSE))," ",VLOOKUP(TRIM(B1206),ALL!$B$1:$U$1591,10,FALSE)))</f>
        <v/>
      </c>
      <c r="N1206"/>
      <c r="O1206"/>
      <c r="P1206"/>
      <c r="Q1206"/>
      <c r="R1206"/>
      <c r="S1206"/>
      <c r="AA1206"/>
      <c r="AB1206"/>
    </row>
    <row r="1208" spans="1:28">
      <c r="A1208" s="52"/>
      <c r="B1208" s="395"/>
      <c r="C1208" s="11"/>
      <c r="D1208" s="85"/>
      <c r="E1208" s="86"/>
      <c r="F1208" s="52"/>
      <c r="G1208" s="52"/>
      <c r="H1208" s="52"/>
      <c r="I1208" s="52"/>
      <c r="J1208" s="52"/>
      <c r="K1208" s="52"/>
      <c r="L1208" s="52"/>
      <c r="M1208" s="52"/>
      <c r="N1208"/>
      <c r="O1208"/>
      <c r="P1208"/>
      <c r="Q1208"/>
      <c r="R1208"/>
      <c r="S1208"/>
      <c r="AA1208"/>
      <c r="AB1208"/>
    </row>
    <row r="1209" spans="1:28">
      <c r="A1209" s="52" t="str">
        <f>IF(ISERROR(VLOOKUP(TRIM(B1209),ALL!$B$1:$T$1591,3,FALSE)),"(unc)",VLOOKUP(TRIM(B1209),ALL!$B$1:$T$1591,3,FALSE))</f>
        <v>MLB</v>
      </c>
      <c r="B1209" s="215" t="s">
        <v>5566</v>
      </c>
      <c r="C1209" s="11" t="s">
        <v>4906</v>
      </c>
      <c r="D1209" s="85">
        <f>VLOOKUP(TRIM(B1209),BirthdateDraft!$B$1:$O$5859,2,FALSE)</f>
        <v>34642</v>
      </c>
      <c r="E1209" s="86" t="str">
        <f>VLOOKUP(TRIM(B1209),BirthdateDraft!$B$1:$O$9859,3,FALSE)</f>
        <v>16/2</v>
      </c>
      <c r="F1209" s="52" t="str">
        <f>IF(ISERROR(VLOOKUP(TRIM(B1209),ALL!$B$1:$T$1591,2,FALSE)),"",IF(ISERROR(VLOOKUP(TRIM(B1209),ALL!$B$1:$T$1591,2,FALSE))," ",VLOOKUP(TRIM(B1209),ALL!$B$1:$T$1591,2,FALSE)))</f>
        <v>ATN</v>
      </c>
      <c r="G1209" s="52" t="str">
        <f>IF(ISBLANK(VLOOKUP(TRIM(B1209),ALL!$B$1:$U$1591,4,FALSE)),"",IF(ISERROR(VLOOKUP(TRIM(B1209),ALL!$B$1:$U$1591,4,FALSE))," ",VLOOKUP(TRIM(B1209),ALL!$B$1:$U$1591,4,FALSE)))</f>
        <v>6-4</v>
      </c>
      <c r="H1209" s="52" t="str">
        <f>IF(ISBLANK(VLOOKUP(TRIM(B1209),ALL!$B$1:$U$1591,5,FALSE)),"",IF(ISERROR(VLOOKUP(TRIM(B1209),ALL!$B$1:$U$1591,5,FALSE))," ",VLOOKUP(TRIM(B1209),ALL!$B$1:$U$1591,5,FALSE)))</f>
        <v/>
      </c>
      <c r="I1209" s="52">
        <f>IF(ISBLANK(VLOOKUP(TRIM(B1209),ALL!$B$1:$U$1591,6,FALSE)),"",IF(ISERROR(VLOOKUP(TRIM(B1209),ALL!$B$1:$U$1591,6,FALSE))," ", VLOOKUP(TRIM(B1209),ALL!$B$1:$U$1591,6,FALSE)))</f>
        <v>0</v>
      </c>
      <c r="J1209" s="52" t="str">
        <f>IF(ISBLANK(VLOOKUP(TRIM(B1209),ALL!$B$1:$U$1591,7,FALSE)),"",IF(ISERROR(VLOOKUP(TRIM(B1209),ALL!$B$1:$U$1591,7,FALSE))," ",VLOOKUP(TRIM(B1209),ALL!$B$1:$U$1591,7,FALSE)))</f>
        <v/>
      </c>
      <c r="K1209" s="52" t="str">
        <f>IF(ISBLANK(VLOOKUP(TRIM(B1209),ALL!$B$1:$U$1591,8,FALSE)),"",IF(ISERROR(VLOOKUP(TRIM(B1209),ALL!$B$1:$U$1591,8,FALSE))," ",VLOOKUP(TRIM(B1209),ALL!$B$1:$U$1591,8,FALSE)))</f>
        <v/>
      </c>
      <c r="L1209" s="52" t="str">
        <f>IF(ISBLANK(VLOOKUP(TRIM(B1209),ALL!$B$1:$U$1591,9,FALSE)),"",IF(ISERROR(VLOOKUP(TRIM(B1209),ALL!$B$1:$U$1591,9,FALSE))," ",VLOOKUP(TRIM(B1209),ALL!$B$1:$U$1591,9,FALSE)))</f>
        <v/>
      </c>
      <c r="M1209" s="52" t="str">
        <f>IF(ISBLANK(VLOOKUP(TRIM(B1209),ALL!$B$1:$U$1591,10,FALSE)),"",IF(ISERROR(VLOOKUP(TRIM(B1209),ALL!$B$1:$U$1591,10,FALSE))," ",VLOOKUP(TRIM(B1209),ALL!$B$1:$U$1591,10,FALSE)))</f>
        <v/>
      </c>
      <c r="N1209"/>
      <c r="O1209"/>
      <c r="P1209"/>
      <c r="Q1209"/>
      <c r="R1209"/>
      <c r="S1209"/>
      <c r="AA1209"/>
      <c r="AB1209"/>
    </row>
    <row r="1210" spans="1:28">
      <c r="A1210" s="52" t="str">
        <f>IF(ISERROR(VLOOKUP(TRIM(B1210),ALL!$B$1:$T$1591,3,FALSE)),"(unc)",VLOOKUP(TRIM(B1210),ALL!$B$1:$T$1591,3,FALSE))</f>
        <v>OLB</v>
      </c>
      <c r="B1210" s="215" t="s">
        <v>5613</v>
      </c>
      <c r="C1210" s="11" t="s">
        <v>4906</v>
      </c>
      <c r="D1210" s="85">
        <f>VLOOKUP(TRIM(B1210),BirthdateDraft!$B$1:$O$5859,2,FALSE)</f>
        <v>33567</v>
      </c>
      <c r="E1210" s="86" t="str">
        <f>VLOOKUP(TRIM(B1210),BirthdateDraft!$B$1:$O$9859,3,FALSE)</f>
        <v>16/3</v>
      </c>
      <c r="F1210" s="52" t="str">
        <f>IF(ISERROR(VLOOKUP(TRIM(B1210),ALL!$B$1:$T$1591,2,FALSE)),"",IF(ISERROR(VLOOKUP(TRIM(B1210),ALL!$B$1:$T$1591,2,FALSE))," ",VLOOKUP(TRIM(B1210),ALL!$B$1:$T$1591,2,FALSE)))</f>
        <v>GBN</v>
      </c>
      <c r="G1210" s="52" t="str">
        <f>IF(ISBLANK(VLOOKUP(TRIM(B1210),ALL!$B$1:$U$1591,4,FALSE)),"",IF(ISERROR(VLOOKUP(TRIM(B1210),ALL!$B$1:$U$1591,4,FALSE))," ",VLOOKUP(TRIM(B1210),ALL!$B$1:$U$1591,4,FALSE)))</f>
        <v>4-0</v>
      </c>
      <c r="H1210" s="52" t="str">
        <f>IF(ISBLANK(VLOOKUP(TRIM(B1210),ALL!$B$1:$U$1591,5,FALSE)),"",IF(ISERROR(VLOOKUP(TRIM(B1210),ALL!$B$1:$U$1591,5,FALSE))," ",VLOOKUP(TRIM(B1210),ALL!$B$1:$U$1591,5,FALSE)))</f>
        <v/>
      </c>
      <c r="I1210" s="52">
        <f>IF(ISBLANK(VLOOKUP(TRIM(B1210),ALL!$B$1:$U$1591,6,FALSE)),"",IF(ISERROR(VLOOKUP(TRIM(B1210),ALL!$B$1:$U$1591,6,FALSE))," ", VLOOKUP(TRIM(B1210),ALL!$B$1:$U$1591,6,FALSE)))</f>
        <v>3</v>
      </c>
      <c r="J1210" s="52" t="str">
        <f>IF(ISBLANK(VLOOKUP(TRIM(B1210),ALL!$B$1:$U$1591,7,FALSE)),"",IF(ISERROR(VLOOKUP(TRIM(B1210),ALL!$B$1:$U$1591,7,FALSE))," ",VLOOKUP(TRIM(B1210),ALL!$B$1:$U$1591,7,FALSE)))</f>
        <v/>
      </c>
      <c r="K1210" s="52" t="str">
        <f>IF(ISBLANK(VLOOKUP(TRIM(B1210),ALL!$B$1:$U$1591,8,FALSE)),"",IF(ISERROR(VLOOKUP(TRIM(B1210),ALL!$B$1:$U$1591,8,FALSE))," ",VLOOKUP(TRIM(B1210),ALL!$B$1:$U$1591,8,FALSE)))</f>
        <v/>
      </c>
      <c r="L1210" s="52" t="str">
        <f>IF(ISBLANK(VLOOKUP(TRIM(B1210),ALL!$B$1:$U$1591,9,FALSE)),"",IF(ISERROR(VLOOKUP(TRIM(B1210),ALL!$B$1:$U$1591,9,FALSE))," ",VLOOKUP(TRIM(B1210),ALL!$B$1:$U$1591,9,FALSE)))</f>
        <v/>
      </c>
      <c r="M1210" s="52" t="str">
        <f>IF(ISBLANK(VLOOKUP(TRIM(B1210),ALL!$B$1:$U$1591,10,FALSE)),"",IF(ISERROR(VLOOKUP(TRIM(B1210),ALL!$B$1:$U$1591,10,FALSE))," ",VLOOKUP(TRIM(B1210),ALL!$B$1:$U$1591,10,FALSE)))</f>
        <v/>
      </c>
      <c r="N1210"/>
      <c r="O1210"/>
      <c r="P1210"/>
      <c r="Q1210"/>
      <c r="R1210"/>
      <c r="S1210"/>
      <c r="AA1210"/>
      <c r="AB1210"/>
    </row>
    <row r="1211" spans="1:28">
      <c r="A1211" s="52" t="str">
        <f>IF(ISERROR(VLOOKUP(TRIM(B1211),ALL!$B$1:$T$1591,3,FALSE)),"(unc)",VLOOKUP(TRIM(B1211),ALL!$B$1:$T$1591,3,FALSE))</f>
        <v>LOLB</v>
      </c>
      <c r="B1211" s="215" t="s">
        <v>5598</v>
      </c>
      <c r="C1211" s="11" t="s">
        <v>4906</v>
      </c>
      <c r="D1211" s="85">
        <f>VLOOKUP(TRIM(B1211),BirthdateDraft!$B$1:$O$5859,2,FALSE)</f>
        <v>33855</v>
      </c>
      <c r="E1211" s="86" t="str">
        <f>VLOOKUP(TRIM(B1211),BirthdateDraft!$B$1:$O$9859,3,FALSE)</f>
        <v>16/1 (9)</v>
      </c>
      <c r="F1211" s="52" t="str">
        <f>IF(ISERROR(VLOOKUP(TRIM(B1211),ALL!$B$1:$T$1591,2,FALSE)),"",IF(ISERROR(VLOOKUP(TRIM(B1211),ALL!$B$1:$T$1591,2,FALSE))," ",VLOOKUP(TRIM(B1211),ALL!$B$1:$T$1591,2,FALSE)))</f>
        <v>CHN</v>
      </c>
      <c r="G1211" s="52" t="str">
        <f>IF(ISBLANK(VLOOKUP(TRIM(B1211),ALL!$B$1:$U$1591,4,FALSE)),"",IF(ISERROR(VLOOKUP(TRIM(B1211),ALL!$B$1:$U$1591,4,FALSE))," ",VLOOKUP(TRIM(B1211),ALL!$B$1:$U$1591,4,FALSE)))</f>
        <v>0-5</v>
      </c>
      <c r="H1211" s="52" t="str">
        <f>IF(ISBLANK(VLOOKUP(TRIM(B1211),ALL!$B$1:$U$1591,5,FALSE)),"",IF(ISERROR(VLOOKUP(TRIM(B1211),ALL!$B$1:$U$1591,5,FALSE))," ",VLOOKUP(TRIM(B1211),ALL!$B$1:$U$1591,5,FALSE)))</f>
        <v/>
      </c>
      <c r="I1211" s="52">
        <f>IF(ISBLANK(VLOOKUP(TRIM(B1211),ALL!$B$1:$U$1591,6,FALSE)),"",IF(ISERROR(VLOOKUP(TRIM(B1211),ALL!$B$1:$U$1591,6,FALSE))," ", VLOOKUP(TRIM(B1211),ALL!$B$1:$U$1591,6,FALSE)))</f>
        <v>6</v>
      </c>
      <c r="J1211" s="52" t="str">
        <f>IF(ISBLANK(VLOOKUP(TRIM(B1211),ALL!$B$1:$U$1591,7,FALSE)),"",IF(ISERROR(VLOOKUP(TRIM(B1211),ALL!$B$1:$U$1591,7,FALSE))," ",VLOOKUP(TRIM(B1211),ALL!$B$1:$U$1591,7,FALSE)))</f>
        <v/>
      </c>
      <c r="K1211" s="52" t="str">
        <f>IF(ISBLANK(VLOOKUP(TRIM(B1211),ALL!$B$1:$U$1591,8,FALSE)),"",IF(ISERROR(VLOOKUP(TRIM(B1211),ALL!$B$1:$U$1591,8,FALSE))," ",VLOOKUP(TRIM(B1211),ALL!$B$1:$U$1591,8,FALSE)))</f>
        <v/>
      </c>
      <c r="L1211" s="52" t="str">
        <f>IF(ISBLANK(VLOOKUP(TRIM(B1211),ALL!$B$1:$U$1591,9,FALSE)),"",IF(ISERROR(VLOOKUP(TRIM(B1211),ALL!$B$1:$U$1591,9,FALSE))," ",VLOOKUP(TRIM(B1211),ALL!$B$1:$U$1591,9,FALSE)))</f>
        <v/>
      </c>
      <c r="M1211" s="52" t="str">
        <f>IF(ISBLANK(VLOOKUP(TRIM(B1211),ALL!$B$1:$U$1591,10,FALSE)),"",IF(ISERROR(VLOOKUP(TRIM(B1211),ALL!$B$1:$U$1591,10,FALSE))," ",VLOOKUP(TRIM(B1211),ALL!$B$1:$U$1591,10,FALSE)))</f>
        <v/>
      </c>
      <c r="N1211"/>
      <c r="O1211"/>
      <c r="P1211"/>
      <c r="Q1211"/>
      <c r="R1211"/>
      <c r="S1211"/>
      <c r="AA1211"/>
      <c r="AB1211"/>
    </row>
    <row r="1212" spans="1:28">
      <c r="A1212" s="52" t="str">
        <f>IF(ISERROR(VLOOKUP(TRIM(B1212),ALL!$B$1:$T$1591,3,FALSE)),"(unc)",VLOOKUP(TRIM(B1212),ALL!$B$1:$T$1591,3,FALSE))</f>
        <v>ROLB</v>
      </c>
      <c r="B1212" s="215" t="s">
        <v>5588</v>
      </c>
      <c r="C1212" s="11" t="s">
        <v>4906</v>
      </c>
      <c r="D1212" s="85">
        <f>VLOOKUP(TRIM(B1212),BirthdateDraft!$B$1:$O$5859,2,FALSE)</f>
        <v>34516</v>
      </c>
      <c r="E1212" s="86" t="str">
        <f>VLOOKUP(TRIM(B1212),BirthdateDraft!$B$1:$O$9859,3,FALSE)</f>
        <v>16/3</v>
      </c>
      <c r="F1212" s="52" t="str">
        <f>IF(ISERROR(VLOOKUP(TRIM(B1212),ALL!$B$1:$T$1591,2,FALSE)),"",IF(ISERROR(VLOOKUP(TRIM(B1212),ALL!$B$1:$T$1591,2,FALSE))," ",VLOOKUP(TRIM(B1212),ALL!$B$1:$T$1591,2,FALSE)))</f>
        <v>NYA</v>
      </c>
      <c r="G1212" s="52" t="str">
        <f>IF(ISBLANK(VLOOKUP(TRIM(B1212),ALL!$B$1:$U$1591,4,FALSE)),"",IF(ISERROR(VLOOKUP(TRIM(B1212),ALL!$B$1:$U$1591,4,FALSE))," ",VLOOKUP(TRIM(B1212),ALL!$B$1:$U$1591,4,FALSE)))</f>
        <v>0-4</v>
      </c>
      <c r="H1212" s="52" t="str">
        <f>IF(ISBLANK(VLOOKUP(TRIM(B1212),ALL!$B$1:$U$1591,5,FALSE)),"",IF(ISERROR(VLOOKUP(TRIM(B1212),ALL!$B$1:$U$1591,5,FALSE))," ",VLOOKUP(TRIM(B1212),ALL!$B$1:$U$1591,5,FALSE)))</f>
        <v/>
      </c>
      <c r="I1212" s="52">
        <f>IF(ISBLANK(VLOOKUP(TRIM(B1212),ALL!$B$1:$U$1591,6,FALSE)),"",IF(ISERROR(VLOOKUP(TRIM(B1212),ALL!$B$1:$U$1591,6,FALSE))," ", VLOOKUP(TRIM(B1212),ALL!$B$1:$U$1591,6,FALSE)))</f>
        <v>10</v>
      </c>
      <c r="J1212" s="52" t="str">
        <f>IF(ISBLANK(VLOOKUP(TRIM(B1212),ALL!$B$1:$U$1591,7,FALSE)),"",IF(ISERROR(VLOOKUP(TRIM(B1212),ALL!$B$1:$U$1591,7,FALSE))," ",VLOOKUP(TRIM(B1212),ALL!$B$1:$U$1591,7,FALSE)))</f>
        <v/>
      </c>
      <c r="K1212" s="52" t="str">
        <f>IF(ISBLANK(VLOOKUP(TRIM(B1212),ALL!$B$1:$U$1591,8,FALSE)),"",IF(ISERROR(VLOOKUP(TRIM(B1212),ALL!$B$1:$U$1591,8,FALSE))," ",VLOOKUP(TRIM(B1212),ALL!$B$1:$U$1591,8,FALSE)))</f>
        <v/>
      </c>
      <c r="L1212" s="52" t="str">
        <f>IF(ISBLANK(VLOOKUP(TRIM(B1212),ALL!$B$1:$U$1591,9,FALSE)),"",IF(ISERROR(VLOOKUP(TRIM(B1212),ALL!$B$1:$U$1591,9,FALSE))," ",VLOOKUP(TRIM(B1212),ALL!$B$1:$U$1591,9,FALSE)))</f>
        <v/>
      </c>
      <c r="M1212" s="52" t="str">
        <f>IF(ISBLANK(VLOOKUP(TRIM(B1212),ALL!$B$1:$U$1591,10,FALSE)),"",IF(ISERROR(VLOOKUP(TRIM(B1212),ALL!$B$1:$U$1591,10,FALSE))," ",VLOOKUP(TRIM(B1212),ALL!$B$1:$U$1591,10,FALSE)))</f>
        <v/>
      </c>
      <c r="N1212"/>
      <c r="O1212"/>
      <c r="P1212"/>
      <c r="Q1212"/>
      <c r="R1212"/>
      <c r="S1212"/>
      <c r="AA1212"/>
      <c r="AB1212"/>
    </row>
    <row r="1213" spans="1:28">
      <c r="A1213" s="52" t="str">
        <f>IF(ISERROR(VLOOKUP(TRIM(B1213),ALL!$B$1:$T$1591,3,FALSE)),"(unc)",VLOOKUP(TRIM(B1213),ALL!$B$1:$T$1591,3,FALSE))</f>
        <v>ROLB</v>
      </c>
      <c r="B1213" s="215" t="s">
        <v>1187</v>
      </c>
      <c r="C1213" s="11" t="s">
        <v>4906</v>
      </c>
      <c r="D1213" s="85">
        <f>VLOOKUP(TRIM(B1213),BirthdateDraft!$B$1:$O$5859,2,FALSE)</f>
        <v>32026</v>
      </c>
      <c r="E1213" s="86" t="str">
        <f>VLOOKUP(TRIM(B1213),BirthdateDraft!$B$1:$O$9859,3,FALSE)</f>
        <v>11/FA</v>
      </c>
      <c r="F1213" s="52" t="str">
        <f>IF(ISERROR(VLOOKUP(TRIM(B1213),ALL!$B$1:$T$1591,2,FALSE)),"",IF(ISERROR(VLOOKUP(TRIM(B1213),ALL!$B$1:$T$1591,2,FALSE))," ",VLOOKUP(TRIM(B1213),ALL!$B$1:$T$1591,2,FALSE)))</f>
        <v>CAN</v>
      </c>
      <c r="G1213" s="52" t="str">
        <f>IF(ISBLANK(VLOOKUP(TRIM(B1213),ALL!$B$1:$U$1591,4,FALSE)),"",IF(ISERROR(VLOOKUP(TRIM(B1213),ALL!$B$1:$U$1591,4,FALSE))," ",VLOOKUP(TRIM(B1213),ALL!$B$1:$U$1591,4,FALSE)))</f>
        <v>0-0</v>
      </c>
      <c r="H1213" s="52" t="str">
        <f>IF(ISBLANK(VLOOKUP(TRIM(B1213),ALL!$B$1:$U$1591,5,FALSE)),"",IF(ISERROR(VLOOKUP(TRIM(B1213),ALL!$B$1:$U$1591,5,FALSE))," ",VLOOKUP(TRIM(B1213),ALL!$B$1:$U$1591,5,FALSE)))</f>
        <v/>
      </c>
      <c r="I1213" s="52">
        <f>IF(ISBLANK(VLOOKUP(TRIM(B1213),ALL!$B$1:$U$1591,6,FALSE)),"",IF(ISERROR(VLOOKUP(TRIM(B1213),ALL!$B$1:$U$1591,6,FALSE))," ", VLOOKUP(TRIM(B1213),ALL!$B$1:$U$1591,6,FALSE)))</f>
        <v>12</v>
      </c>
      <c r="J1213" s="52">
        <f>IF(ISBLANK(VLOOKUP(TRIM(B1213),ALL!$B$1:$U$1591,7,FALSE)),"",IF(ISERROR(VLOOKUP(TRIM(B1213),ALL!$B$1:$U$1591,7,FALSE))," ",VLOOKUP(TRIM(B1213),ALL!$B$1:$U$1591,7,FALSE)))</f>
        <v>3</v>
      </c>
      <c r="K1213" s="52" t="str">
        <f>IF(ISBLANK(VLOOKUP(TRIM(B1213),ALL!$B$1:$U$1591,8,FALSE)),"",IF(ISERROR(VLOOKUP(TRIM(B1213),ALL!$B$1:$U$1591,8,FALSE))," ",VLOOKUP(TRIM(B1213),ALL!$B$1:$U$1591,8,FALSE)))</f>
        <v/>
      </c>
      <c r="L1213" s="52" t="str">
        <f>IF(ISBLANK(VLOOKUP(TRIM(B1213),ALL!$B$1:$U$1591,9,FALSE)),"",IF(ISERROR(VLOOKUP(TRIM(B1213),ALL!$B$1:$U$1591,9,FALSE))," ",VLOOKUP(TRIM(B1213),ALL!$B$1:$U$1591,9,FALSE)))</f>
        <v/>
      </c>
      <c r="M1213" s="52" t="str">
        <f>IF(ISBLANK(VLOOKUP(TRIM(B1213),ALL!$B$1:$U$1591,10,FALSE)),"",IF(ISERROR(VLOOKUP(TRIM(B1213),ALL!$B$1:$U$1591,10,FALSE))," ",VLOOKUP(TRIM(B1213),ALL!$B$1:$U$1591,10,FALSE)))</f>
        <v/>
      </c>
      <c r="N1213"/>
      <c r="O1213"/>
      <c r="P1213"/>
      <c r="Q1213"/>
      <c r="R1213"/>
      <c r="S1213"/>
      <c r="AA1213"/>
      <c r="AB1213"/>
    </row>
    <row r="1214" spans="1:28">
      <c r="A1214" s="52" t="str">
        <f>IF(ISERROR(VLOOKUP(TRIM(B1214),ALL!$B$1:$T$1591,3,FALSE)),"(unc)",VLOOKUP(TRIM(B1214),ALL!$B$1:$T$1591,3,FALSE))</f>
        <v>LB</v>
      </c>
      <c r="B1214" s="215" t="s">
        <v>6692</v>
      </c>
      <c r="C1214" s="11" t="s">
        <v>4906</v>
      </c>
      <c r="D1214" s="85">
        <f>VLOOKUP(TRIM(B1214),BirthdateDraft!$B$1:$O$5859,2,FALSE)</f>
        <v>34653</v>
      </c>
      <c r="E1214" s="86" t="str">
        <f>VLOOKUP(TRIM(B1214),BirthdateDraft!$B$1:$O$9859,3,FALSE)</f>
        <v>18/4</v>
      </c>
      <c r="F1214" s="52" t="str">
        <f>IF(ISERROR(VLOOKUP(TRIM(B1214),ALL!$B$1:$T$1591,2,FALSE)),"",IF(ISERROR(VLOOKUP(TRIM(B1214),ALL!$B$1:$T$1591,2,FALSE))," ",VLOOKUP(TRIM(B1214),ALL!$B$1:$T$1591,2,FALSE)))</f>
        <v>LAN</v>
      </c>
      <c r="G1214" s="52" t="str">
        <f>IF(ISBLANK(VLOOKUP(TRIM(B1214),ALL!$B$1:$U$1591,4,FALSE)),"",IF(ISERROR(VLOOKUP(TRIM(B1214),ALL!$B$1:$U$1591,4,FALSE))," ",VLOOKUP(TRIM(B1214),ALL!$B$1:$U$1591,4,FALSE)))</f>
        <v>0-0</v>
      </c>
      <c r="H1214" s="52" t="str">
        <f>IF(ISBLANK(VLOOKUP(TRIM(B1214),ALL!$B$1:$U$1591,5,FALSE)),"",IF(ISERROR(VLOOKUP(TRIM(B1214),ALL!$B$1:$U$1591,5,FALSE))," ",VLOOKUP(TRIM(B1214),ALL!$B$1:$U$1591,5,FALSE)))</f>
        <v/>
      </c>
      <c r="I1214" s="52">
        <f>IF(ISBLANK(VLOOKUP(TRIM(B1214),ALL!$B$1:$U$1591,6,FALSE)),"",IF(ISERROR(VLOOKUP(TRIM(B1214),ALL!$B$1:$U$1591,6,FALSE))," ", VLOOKUP(TRIM(B1214),ALL!$B$1:$U$1591,6,FALSE)))</f>
        <v>0</v>
      </c>
      <c r="J1214" s="52" t="str">
        <f>IF(ISBLANK(VLOOKUP(TRIM(B1214),ALL!$B$1:$U$1591,7,FALSE)),"",IF(ISERROR(VLOOKUP(TRIM(B1214),ALL!$B$1:$U$1591,7,FALSE))," ",VLOOKUP(TRIM(B1214),ALL!$B$1:$U$1591,7,FALSE)))</f>
        <v/>
      </c>
      <c r="K1214" s="52"/>
      <c r="L1214" s="52" t="str">
        <f>IF(ISBLANK(VLOOKUP(TRIM(B1214),ALL!$B$1:$U$1591,9,FALSE)),"",IF(ISERROR(VLOOKUP(TRIM(B1214),ALL!$B$1:$U$1591,9,FALSE))," ",VLOOKUP(TRIM(B1214),ALL!$B$1:$U$1591,9,FALSE)))</f>
        <v/>
      </c>
      <c r="M1214" s="52" t="str">
        <f>IF(ISBLANK(VLOOKUP(TRIM(B1214),ALL!$B$1:$U$1591,10,FALSE)),"",IF(ISERROR(VLOOKUP(TRIM(B1214),ALL!$B$1:$U$1591,10,FALSE))," ",VLOOKUP(TRIM(B1214),ALL!$B$1:$U$1591,10,FALSE)))</f>
        <v/>
      </c>
      <c r="N1214"/>
      <c r="O1214"/>
      <c r="P1214"/>
      <c r="Q1214"/>
      <c r="R1214"/>
      <c r="S1214"/>
      <c r="AA1214"/>
      <c r="AB1214"/>
    </row>
    <row r="1215" spans="1:28">
      <c r="A1215" s="52" t="str">
        <f>IF(ISERROR(VLOOKUP(TRIM(B1215),ALL!$B$1:$T$1591,3,FALSE)),"(unc)",VLOOKUP(TRIM(B1215),ALL!$B$1:$T$1591,3,FALSE))</f>
        <v>LB</v>
      </c>
      <c r="B1215" s="408" t="s">
        <v>7493</v>
      </c>
      <c r="C1215" s="11" t="s">
        <v>4906</v>
      </c>
      <c r="D1215" s="85">
        <f>VLOOKUP(TRIM(B1215),BirthdateDraft!$B$1:$O$5859,2,FALSE)</f>
        <v>35336</v>
      </c>
      <c r="E1215" s="86" t="str">
        <f>VLOOKUP(TRIM(B1215),BirthdateDraft!$B$1:$O$9859,3,FALSE)</f>
        <v>19/2</v>
      </c>
      <c r="F1215" s="52" t="str">
        <f>IF(ISERROR(VLOOKUP(TRIM(B1215),ALL!$B$1:$T$1591,2,FALSE)),"",IF(ISERROR(VLOOKUP(TRIM(B1215),ALL!$B$1:$T$1591,2,FALSE))," ",VLOOKUP(TRIM(B1215),ALL!$B$1:$T$1591,2,FALSE)))</f>
        <v>DEN</v>
      </c>
      <c r="G1215" s="52" t="str">
        <f>IF(ISBLANK(VLOOKUP(TRIM(B1215),ALL!$B$1:$U$1591,4,FALSE)),"",IF(ISERROR(VLOOKUP(TRIM(B1215),ALL!$B$1:$U$1591,4,FALSE))," ",VLOOKUP(TRIM(B1215),ALL!$B$1:$U$1591,4,FALSE)))</f>
        <v>0-4</v>
      </c>
      <c r="H1215" s="52" t="str">
        <f>IF(ISBLANK(VLOOKUP(TRIM(B1215),ALL!$B$1:$U$1591,5,FALSE)),"",IF(ISERROR(VLOOKUP(TRIM(B1215),ALL!$B$1:$U$1591,5,FALSE))," ",VLOOKUP(TRIM(B1215),ALL!$B$1:$U$1591,5,FALSE)))</f>
        <v/>
      </c>
      <c r="I1215" s="52">
        <f>IF(ISBLANK(VLOOKUP(TRIM(B1215),ALL!$B$1:$U$1591,6,FALSE)),"",IF(ISERROR(VLOOKUP(TRIM(B1215),ALL!$B$1:$U$1591,6,FALSE))," ", VLOOKUP(TRIM(B1215),ALL!$B$1:$U$1591,6,FALSE)))</f>
        <v>5</v>
      </c>
      <c r="J1215" s="52"/>
      <c r="K1215" s="52"/>
      <c r="L1215" s="52"/>
      <c r="M1215" s="52"/>
      <c r="N1215"/>
      <c r="O1215"/>
      <c r="P1215"/>
      <c r="Q1215"/>
      <c r="R1215"/>
      <c r="S1215"/>
      <c r="AA1215"/>
      <c r="AB1215"/>
    </row>
    <row r="1216" spans="1:28">
      <c r="A1216" s="52"/>
      <c r="B1216" s="395"/>
      <c r="C1216" s="11"/>
      <c r="D1216" s="85"/>
      <c r="E1216" s="86"/>
      <c r="F1216" s="52"/>
      <c r="G1216" s="52"/>
      <c r="H1216" s="52"/>
      <c r="I1216" s="52"/>
      <c r="J1216" s="52"/>
      <c r="K1216" s="52"/>
      <c r="L1216" s="52"/>
      <c r="M1216" s="52"/>
      <c r="N1216"/>
      <c r="O1216"/>
      <c r="P1216"/>
      <c r="Q1216"/>
      <c r="R1216"/>
      <c r="S1216"/>
      <c r="AA1216"/>
      <c r="AB1216"/>
    </row>
    <row r="1217" spans="1:33">
      <c r="A1217" s="52" t="str">
        <f>IF(ISERROR(VLOOKUP(TRIM(B1217),ALL!$B$1:$T$1591,3,FALSE)),"(unc)",VLOOKUP(TRIM(B1217),ALL!$B$1:$T$1591,3,FALSE))</f>
        <v>FS ^</v>
      </c>
      <c r="B1217" s="215" t="s">
        <v>5181</v>
      </c>
      <c r="C1217" s="11" t="s">
        <v>4906</v>
      </c>
      <c r="D1217" s="85">
        <f>VLOOKUP(TRIM(B1217),BirthdateDraft!$B$1:$O$5859,2,FALSE)</f>
        <v>33520</v>
      </c>
      <c r="E1217" s="86" t="str">
        <f>VLOOKUP(TRIM(B1217),BirthdateDraft!$B$1:$O$9859,3,FALSE)</f>
        <v>15/FA</v>
      </c>
      <c r="F1217" s="52" t="str">
        <f>IF(ISERROR(VLOOKUP(TRIM(B1217),ALL!$B$1:$T$1591,2,FALSE)),"",IF(ISERROR(VLOOKUP(TRIM(B1217),ALL!$B$1:$T$1591,2,FALSE))," ",VLOOKUP(TRIM(B1217),ALL!$B$1:$T$1591,2,FALSE)))</f>
        <v>MIN</v>
      </c>
      <c r="G1217" s="52" t="str">
        <f>IF(ISBLANK(VLOOKUP(TRIM(B1217),ALL!$B$1:$U$1591,4,FALSE)),"",IF(ISERROR(VLOOKUP(TRIM(B1217),ALL!$B$1:$U$1591,4,FALSE))," ",VLOOKUP(TRIM(B1217),ALL!$B$1:$U$1591,4,FALSE)))</f>
        <v>6-4</v>
      </c>
      <c r="H1217" s="52" t="str">
        <f>IF(ISBLANK(VLOOKUP(TRIM(B1217),ALL!$B$1:$U$1591,5,FALSE)),"",IF(ISERROR(VLOOKUP(TRIM(B1217),ALL!$B$1:$U$1591,5,FALSE))," ",VLOOKUP(TRIM(B1217),ALL!$B$1:$U$1591,5,FALSE)))</f>
        <v/>
      </c>
      <c r="I1217" s="52" t="str">
        <f>IF(ISBLANK(VLOOKUP(TRIM(B1217),ALL!$B$1:$U$1591,6,FALSE)),"",IF(ISERROR(VLOOKUP(TRIM(B1217),ALL!$B$1:$U$1591,6,FALSE))," ", VLOOKUP(TRIM(B1217),ALL!$B$1:$U$1591,6,FALSE)))</f>
        <v/>
      </c>
      <c r="J1217" s="52" t="str">
        <f>IF(ISBLANK(VLOOKUP(TRIM(B1217),ALL!$B$1:$U$1591,7,FALSE)),"",IF(ISERROR(VLOOKUP(TRIM(B1217),ALL!$B$1:$U$1591,7,FALSE))," ",VLOOKUP(TRIM(B1217),ALL!$B$1:$U$1591,7,FALSE)))</f>
        <v/>
      </c>
      <c r="K1217" s="52" t="str">
        <f>IF(ISBLANK(VLOOKUP(TRIM(B1217),ALL!$B$1:$U$1591,8,FALSE)),"",IF(ISERROR(VLOOKUP(TRIM(B1217),ALL!$B$1:$U$1591,8,FALSE))," ",VLOOKUP(TRIM(B1217),ALL!$B$1:$U$1591,8,FALSE)))</f>
        <v/>
      </c>
      <c r="L1217" s="52" t="str">
        <f>IF(ISBLANK(VLOOKUP(TRIM(B1217),ALL!$B$1:$U$1591,9,FALSE)),"",IF(ISERROR(VLOOKUP(TRIM(B1217),ALL!$B$1:$U$1591,9,FALSE))," ",VLOOKUP(TRIM(B1217),ALL!$B$1:$U$1591,9,FALSE)))</f>
        <v/>
      </c>
      <c r="M1217" s="52" t="str">
        <f>IF(ISBLANK(VLOOKUP(TRIM(B1217),ALL!$B$1:$U$1591,10,FALSE)),"",IF(ISERROR(VLOOKUP(TRIM(B1217),ALL!$B$1:$U$1591,10,FALSE))," ",VLOOKUP(TRIM(B1217),ALL!$B$1:$U$1591,10,FALSE)))</f>
        <v/>
      </c>
      <c r="N1217"/>
      <c r="O1217"/>
      <c r="P1217"/>
      <c r="Q1217"/>
      <c r="R1217"/>
      <c r="S1217"/>
      <c r="AA1217"/>
      <c r="AB1217"/>
    </row>
    <row r="1218" spans="1:33">
      <c r="A1218" s="52" t="str">
        <f>IF(ISERROR(VLOOKUP(TRIM(B1218),ALL!$B$1:$T$1591,3,FALSE)),"(unc)",VLOOKUP(TRIM(B1218),ALL!$B$1:$T$1591,3,FALSE))</f>
        <v>LCB ^</v>
      </c>
      <c r="B1218" s="215" t="s">
        <v>6739</v>
      </c>
      <c r="C1218" s="11" t="s">
        <v>4906</v>
      </c>
      <c r="D1218" s="85">
        <f>VLOOKUP(TRIM(B1218),BirthdateDraft!$B$1:$O$5859,2,FALSE)</f>
        <v>35470</v>
      </c>
      <c r="E1218" s="86" t="str">
        <f>VLOOKUP(TRIM(B1218),BirthdateDraft!$B$1:$O$9859,3,FALSE)</f>
        <v>18/1 (18)</v>
      </c>
      <c r="F1218" s="52" t="str">
        <f>IF(ISERROR(VLOOKUP(TRIM(B1218),ALL!$B$1:$T$1591,2,FALSE)),"",IF(ISERROR(VLOOKUP(TRIM(B1218),ALL!$B$1:$T$1591,2,FALSE))," ",VLOOKUP(TRIM(B1218),ALL!$B$1:$T$1591,2,FALSE)))</f>
        <v>GBN</v>
      </c>
      <c r="G1218" s="52" t="str">
        <f>IF(ISBLANK(VLOOKUP(TRIM(B1218),ALL!$B$1:$U$1591,4,FALSE)),"",IF(ISERROR(VLOOKUP(TRIM(B1218),ALL!$B$1:$U$1591,4,FALSE))," ",VLOOKUP(TRIM(B1218),ALL!$B$1:$U$1591,4,FALSE)))</f>
        <v>5</v>
      </c>
      <c r="H1218" s="52" t="str">
        <f>IF(ISBLANK(VLOOKUP(TRIM(B1218),ALL!$B$1:$U$1591,5,FALSE)),"",IF(ISERROR(VLOOKUP(TRIM(B1218),ALL!$B$1:$U$1591,5,FALSE))," ",VLOOKUP(TRIM(B1218),ALL!$B$1:$U$1591,5,FALSE)))</f>
        <v/>
      </c>
      <c r="I1218" s="52" t="str">
        <f>IF(ISBLANK(VLOOKUP(TRIM(B1218),ALL!$B$1:$U$1591,6,FALSE)),"",IF(ISERROR(VLOOKUP(TRIM(B1218),ALL!$B$1:$U$1591,6,FALSE))," ", VLOOKUP(TRIM(B1218),ALL!$B$1:$U$1591,6,FALSE)))</f>
        <v/>
      </c>
      <c r="J1218" s="52" t="str">
        <f>IF(ISBLANK(VLOOKUP(TRIM(B1218),ALL!$B$1:$U$1591,7,FALSE)),"",IF(ISERROR(VLOOKUP(TRIM(B1218),ALL!$B$1:$U$1591,7,FALSE))," ",VLOOKUP(TRIM(B1218),ALL!$B$1:$U$1591,7,FALSE)))</f>
        <v/>
      </c>
      <c r="K1218" s="52" t="str">
        <f>IF(ISBLANK(VLOOKUP(TRIM(B1218),ALL!$B$1:$U$1591,8,FALSE)),"",IF(ISERROR(VLOOKUP(TRIM(B1218),ALL!$B$1:$U$1591,8,FALSE))," ",VLOOKUP(TRIM(B1218),ALL!$B$1:$U$1591,8,FALSE)))</f>
        <v/>
      </c>
      <c r="L1218" s="52" t="str">
        <f>IF(ISBLANK(VLOOKUP(TRIM(B1218),ALL!$B$1:$U$1591,9,FALSE)),"",IF(ISERROR(VLOOKUP(TRIM(B1218),ALL!$B$1:$U$1591,9,FALSE))," ",VLOOKUP(TRIM(B1218),ALL!$B$1:$U$1591,9,FALSE)))</f>
        <v/>
      </c>
      <c r="M1218" s="52" t="str">
        <f>IF(ISBLANK(VLOOKUP(TRIM(B1218),ALL!$B$1:$U$1591,10,FALSE)),"",IF(ISERROR(VLOOKUP(TRIM(B1218),ALL!$B$1:$U$1591,10,FALSE))," ",VLOOKUP(TRIM(B1218),ALL!$B$1:$U$1591,10,FALSE)))</f>
        <v/>
      </c>
      <c r="N1218"/>
      <c r="O1218"/>
      <c r="P1218"/>
      <c r="Q1218"/>
      <c r="R1218"/>
      <c r="S1218"/>
      <c r="AA1218"/>
      <c r="AB1218"/>
    </row>
    <row r="1219" spans="1:33">
      <c r="A1219" s="52" t="str">
        <f>IF(ISERROR(VLOOKUP(TRIM(B1219),ALL!$B$1:$T$1591,3,FALSE)),"(unc)",VLOOKUP(TRIM(B1219),ALL!$B$1:$T$1591,3,FALSE))</f>
        <v>LCB ^</v>
      </c>
      <c r="B1219" s="215" t="s">
        <v>6317</v>
      </c>
      <c r="C1219" s="11" t="s">
        <v>4906</v>
      </c>
      <c r="D1219" s="85">
        <f>VLOOKUP(TRIM(B1219),BirthdateDraft!$B$1:$O$5859,2,FALSE)</f>
        <v>34900</v>
      </c>
      <c r="E1219" s="86" t="str">
        <f>VLOOKUP(TRIM(B1219),BirthdateDraft!$B$1:$O$9859,3,FALSE)</f>
        <v>17/3</v>
      </c>
      <c r="F1219" s="52" t="str">
        <f>IF(ISERROR(VLOOKUP(TRIM(B1219),ALL!$B$1:$T$1591,2,FALSE)),"",IF(ISERROR(VLOOKUP(TRIM(B1219),ALL!$B$1:$T$1591,2,FALSE))," ",VLOOKUP(TRIM(B1219),ALL!$B$1:$T$1591,2,FALSE)))</f>
        <v>SEN</v>
      </c>
      <c r="G1219" s="52" t="str">
        <f>IF(ISBLANK(VLOOKUP(TRIM(B1219),ALL!$B$1:$U$1591,4,FALSE)),"",IF(ISERROR(VLOOKUP(TRIM(B1219),ALL!$B$1:$U$1591,4,FALSE))," ",VLOOKUP(TRIM(B1219),ALL!$B$1:$U$1591,4,FALSE)))</f>
        <v>5</v>
      </c>
      <c r="H1219" s="52" t="str">
        <f>IF(ISBLANK(VLOOKUP(TRIM(B1219),ALL!$B$1:$U$1591,5,FALSE)),"",IF(ISERROR(VLOOKUP(TRIM(B1219),ALL!$B$1:$U$1591,5,FALSE))," ",VLOOKUP(TRIM(B1219),ALL!$B$1:$U$1591,5,FALSE)))</f>
        <v/>
      </c>
      <c r="I1219" s="52" t="str">
        <f>IF(ISBLANK(VLOOKUP(TRIM(B1219),ALL!$B$1:$U$1591,6,FALSE)),"",IF(ISERROR(VLOOKUP(TRIM(B1219),ALL!$B$1:$U$1591,6,FALSE))," ", VLOOKUP(TRIM(B1219),ALL!$B$1:$U$1591,6,FALSE)))</f>
        <v/>
      </c>
      <c r="J1219" s="52" t="str">
        <f>IF(ISBLANK(VLOOKUP(TRIM(B1219),ALL!$B$1:$U$1591,7,FALSE)),"",IF(ISERROR(VLOOKUP(TRIM(B1219),ALL!$B$1:$U$1591,7,FALSE))," ",VLOOKUP(TRIM(B1219),ALL!$B$1:$U$1591,7,FALSE)))</f>
        <v/>
      </c>
      <c r="K1219" s="52" t="str">
        <f>IF(ISBLANK(VLOOKUP(TRIM(B1219),ALL!$B$1:$U$1591,8,FALSE)),"",IF(ISERROR(VLOOKUP(TRIM(B1219),ALL!$B$1:$U$1591,8,FALSE))," ",VLOOKUP(TRIM(B1219),ALL!$B$1:$U$1591,8,FALSE)))</f>
        <v/>
      </c>
      <c r="L1219" s="52" t="str">
        <f>IF(ISBLANK(VLOOKUP(TRIM(B1219),ALL!$B$1:$U$1591,9,FALSE)),"",IF(ISERROR(VLOOKUP(TRIM(B1219),ALL!$B$1:$U$1591,9,FALSE))," ",VLOOKUP(TRIM(B1219),ALL!$B$1:$U$1591,9,FALSE)))</f>
        <v/>
      </c>
      <c r="M1219" s="52" t="str">
        <f>IF(ISBLANK(VLOOKUP(TRIM(B1219),ALL!$B$1:$U$1591,10,FALSE)),"",IF(ISERROR(VLOOKUP(TRIM(B1219),ALL!$B$1:$U$1591,10,FALSE))," ",VLOOKUP(TRIM(B1219),ALL!$B$1:$U$1591,10,FALSE)))</f>
        <v/>
      </c>
      <c r="N1219"/>
      <c r="O1219"/>
      <c r="P1219"/>
      <c r="Q1219"/>
      <c r="R1219"/>
      <c r="S1219"/>
      <c r="AA1219"/>
      <c r="AB1219"/>
    </row>
    <row r="1220" spans="1:33">
      <c r="A1220" s="52" t="str">
        <f>IF(ISERROR(VLOOKUP(TRIM(B1220),ALL!$B$1:$T$1591,3,FALSE)),"(unc)",VLOOKUP(TRIM(B1220),ALL!$B$1:$T$1591,3,FALSE))</f>
        <v>SS ^</v>
      </c>
      <c r="B1220" s="215" t="s">
        <v>5130</v>
      </c>
      <c r="C1220" s="11" t="s">
        <v>4906</v>
      </c>
      <c r="D1220" s="85">
        <f>VLOOKUP(TRIM(B1220),BirthdateDraft!$B$1:$O$5859,2,FALSE)</f>
        <v>33652</v>
      </c>
      <c r="E1220" s="86" t="str">
        <f>VLOOKUP(TRIM(B1220),BirthdateDraft!$B$1:$O$9859,3,FALSE)</f>
        <v>15/2</v>
      </c>
      <c r="F1220" s="52" t="str">
        <f>IF(ISERROR(VLOOKUP(TRIM(B1220),ALL!$B$1:$T$1591,2,FALSE)),"",IF(ISERROR(VLOOKUP(TRIM(B1220),ALL!$B$1:$T$1591,2,FALSE))," ",VLOOKUP(TRIM(B1220),ALL!$B$1:$T$1591,2,FALSE)))</f>
        <v>SFN</v>
      </c>
      <c r="G1220" s="52" t="str">
        <f>IF(ISBLANK(VLOOKUP(TRIM(B1220),ALL!$B$1:$U$1591,4,FALSE)),"",IF(ISERROR(VLOOKUP(TRIM(B1220),ALL!$B$1:$U$1591,4,FALSE))," ",VLOOKUP(TRIM(B1220),ALL!$B$1:$U$1591,4,FALSE)))</f>
        <v>4-4</v>
      </c>
      <c r="H1220" s="52" t="str">
        <f>IF(ISBLANK(VLOOKUP(TRIM(B1220),ALL!$B$1:$U$1591,5,FALSE)),"",IF(ISERROR(VLOOKUP(TRIM(B1220),ALL!$B$1:$U$1591,5,FALSE))," ",VLOOKUP(TRIM(B1220),ALL!$B$1:$U$1591,5,FALSE)))</f>
        <v/>
      </c>
      <c r="I1220" s="52" t="str">
        <f>IF(ISBLANK(VLOOKUP(TRIM(B1220),ALL!$B$1:$U$1591,6,FALSE)),"",IF(ISERROR(VLOOKUP(TRIM(B1220),ALL!$B$1:$U$1591,6,FALSE))," ", VLOOKUP(TRIM(B1220),ALL!$B$1:$U$1591,6,FALSE)))</f>
        <v/>
      </c>
      <c r="J1220" s="52" t="str">
        <f>IF(ISBLANK(VLOOKUP(TRIM(B1220),ALL!$B$1:$U$1591,7,FALSE)),"",IF(ISERROR(VLOOKUP(TRIM(B1220),ALL!$B$1:$U$1591,7,FALSE))," ",VLOOKUP(TRIM(B1220),ALL!$B$1:$U$1591,7,FALSE)))</f>
        <v/>
      </c>
      <c r="K1220" s="52" t="str">
        <f>IF(ISBLANK(VLOOKUP(TRIM(B1220),ALL!$B$1:$U$1591,8,FALSE)),"",IF(ISERROR(VLOOKUP(TRIM(B1220),ALL!$B$1:$U$1591,8,FALSE))," ",VLOOKUP(TRIM(B1220),ALL!$B$1:$U$1591,8,FALSE)))</f>
        <v/>
      </c>
      <c r="L1220" s="52" t="str">
        <f>IF(ISBLANK(VLOOKUP(TRIM(B1220),ALL!$B$1:$U$1591,9,FALSE)),"",IF(ISERROR(VLOOKUP(TRIM(B1220),ALL!$B$1:$U$1591,9,FALSE))," ",VLOOKUP(TRIM(B1220),ALL!$B$1:$U$1591,9,FALSE)))</f>
        <v/>
      </c>
      <c r="M1220" s="52" t="str">
        <f>IF(ISBLANK(VLOOKUP(TRIM(B1220),ALL!$B$1:$U$1591,10,FALSE)),"",IF(ISERROR(VLOOKUP(TRIM(B1220),ALL!$B$1:$U$1591,10,FALSE))," ",VLOOKUP(TRIM(B1220),ALL!$B$1:$U$1591,10,FALSE)))</f>
        <v/>
      </c>
      <c r="N1220"/>
      <c r="O1220"/>
      <c r="P1220"/>
      <c r="Q1220"/>
      <c r="R1220"/>
      <c r="S1220"/>
      <c r="AA1220"/>
      <c r="AB1220"/>
    </row>
    <row r="1221" spans="1:33">
      <c r="A1221" s="52" t="str">
        <f>IF(ISERROR(VLOOKUP(TRIM(B1221),ALL!$B$1:$T$1591,3,FALSE)),"(unc)",VLOOKUP(TRIM(B1221),ALL!$B$1:$T$1591,3,FALSE))</f>
        <v>CB ^</v>
      </c>
      <c r="B1221" s="215" t="s">
        <v>6216</v>
      </c>
      <c r="C1221" s="11" t="s">
        <v>4906</v>
      </c>
      <c r="D1221" s="85">
        <f>VLOOKUP(TRIM(B1221),BirthdateDraft!$B$1:$O$5859,2,FALSE)</f>
        <v>34942</v>
      </c>
      <c r="E1221" s="86" t="str">
        <f>VLOOKUP(TRIM(B1221),BirthdateDraft!$B$1:$O$9859,3,FALSE)</f>
        <v>17/3</v>
      </c>
      <c r="F1221" s="52" t="str">
        <f>IF(ISERROR(VLOOKUP(TRIM(B1221),ALL!$B$1:$T$1591,2,FALSE)),"",IF(ISERROR(VLOOKUP(TRIM(B1221),ALL!$B$1:$T$1591,2,FALSE))," ",VLOOKUP(TRIM(B1221),ALL!$B$1:$T$1591,2,FALSE)))</f>
        <v>DAN</v>
      </c>
      <c r="G1221" s="52" t="str">
        <f>IF(ISBLANK(VLOOKUP(TRIM(B1221),ALL!$B$1:$U$1591,4,FALSE)),"",IF(ISERROR(VLOOKUP(TRIM(B1221),ALL!$B$1:$U$1591,4,FALSE))," ",VLOOKUP(TRIM(B1221),ALL!$B$1:$U$1591,4,FALSE)))</f>
        <v>4</v>
      </c>
      <c r="H1221" s="52" t="str">
        <f>IF(ISBLANK(VLOOKUP(TRIM(B1221),ALL!$B$1:$U$1591,5,FALSE)),"",IF(ISERROR(VLOOKUP(TRIM(B1221),ALL!$B$1:$U$1591,5,FALSE))," ",VLOOKUP(TRIM(B1221),ALL!$B$1:$U$1591,5,FALSE)))</f>
        <v/>
      </c>
      <c r="I1221" s="52" t="str">
        <f>IF(ISBLANK(VLOOKUP(TRIM(B1221),ALL!$B$1:$U$1591,6,FALSE)),"",IF(ISERROR(VLOOKUP(TRIM(B1221),ALL!$B$1:$U$1591,6,FALSE))," ", VLOOKUP(TRIM(B1221),ALL!$B$1:$U$1591,6,FALSE)))</f>
        <v/>
      </c>
      <c r="J1221" s="52" t="str">
        <f>IF(ISBLANK(VLOOKUP(TRIM(B1221),ALL!$B$1:$U$1591,7,FALSE)),"",IF(ISERROR(VLOOKUP(TRIM(B1221),ALL!$B$1:$U$1591,7,FALSE))," ",VLOOKUP(TRIM(B1221),ALL!$B$1:$U$1591,7,FALSE)))</f>
        <v/>
      </c>
      <c r="K1221" s="52" t="str">
        <f>IF(ISBLANK(VLOOKUP(TRIM(B1221),ALL!$B$1:$U$1591,8,FALSE)),"",IF(ISERROR(VLOOKUP(TRIM(B1221),ALL!$B$1:$U$1591,8,FALSE))," ",VLOOKUP(TRIM(B1221),ALL!$B$1:$U$1591,8,FALSE)))</f>
        <v/>
      </c>
      <c r="L1221" s="52" t="str">
        <f>IF(ISBLANK(VLOOKUP(TRIM(B1221),ALL!$B$1:$U$1591,9,FALSE)),"",IF(ISERROR(VLOOKUP(TRIM(B1221),ALL!$B$1:$U$1591,9,FALSE))," ",VLOOKUP(TRIM(B1221),ALL!$B$1:$U$1591,9,FALSE)))</f>
        <v/>
      </c>
      <c r="M1221" s="52" t="str">
        <f>IF(ISBLANK(VLOOKUP(TRIM(B1221),ALL!$B$1:$U$1591,10,FALSE)),"",IF(ISERROR(VLOOKUP(TRIM(B1221),ALL!$B$1:$U$1591,10,FALSE))," ",VLOOKUP(TRIM(B1221),ALL!$B$1:$U$1591,10,FALSE)))</f>
        <v/>
      </c>
      <c r="N1221"/>
      <c r="O1221"/>
      <c r="P1221"/>
      <c r="Q1221"/>
      <c r="R1221"/>
      <c r="S1221"/>
      <c r="AA1221"/>
      <c r="AB1221"/>
    </row>
    <row r="1222" spans="1:33">
      <c r="A1222" s="52" t="str">
        <f>IF(ISERROR(VLOOKUP(TRIM(B1222),ALL!$B$1:$T$1591,3,FALSE)),"(unc)",VLOOKUP(TRIM(B1222),ALL!$B$1:$T$1591,3,FALSE))</f>
        <v>CB ^</v>
      </c>
      <c r="B1222" s="215" t="s">
        <v>5095</v>
      </c>
      <c r="C1222" s="11" t="s">
        <v>4906</v>
      </c>
      <c r="D1222" s="85">
        <f>VLOOKUP(TRIM(B1222),BirthdateDraft!$B$1:$O$5859,2,FALSE)</f>
        <v>33821</v>
      </c>
      <c r="E1222" s="86" t="str">
        <f>VLOOKUP(TRIM(B1222),BirthdateDraft!$B$1:$O$9859,3,FALSE)</f>
        <v>15/1 (16)</v>
      </c>
      <c r="F1222" s="52" t="str">
        <f>IF(ISERROR(VLOOKUP(TRIM(B1222),ALL!$B$1:$T$1591,2,FALSE)),"",IF(ISERROR(VLOOKUP(TRIM(B1222),ALL!$B$1:$T$1591,2,FALSE))," ",VLOOKUP(TRIM(B1222),ALL!$B$1:$T$1591,2,FALSE)))</f>
        <v>BFA</v>
      </c>
      <c r="G1222" s="52" t="str">
        <f>IF(ISBLANK(VLOOKUP(TRIM(B1222),ALL!$B$1:$U$1591,4,FALSE)),"",IF(ISERROR(VLOOKUP(TRIM(B1222),ALL!$B$1:$U$1591,4,FALSE))," ",VLOOKUP(TRIM(B1222),ALL!$B$1:$U$1591,4,FALSE)))</f>
        <v>4</v>
      </c>
      <c r="H1222" s="52" t="str">
        <f>IF(ISBLANK(VLOOKUP(TRIM(B1222),ALL!$B$1:$U$1591,5,FALSE)),"",IF(ISERROR(VLOOKUP(TRIM(B1222),ALL!$B$1:$U$1591,5,FALSE))," ",VLOOKUP(TRIM(B1222),ALL!$B$1:$U$1591,5,FALSE)))</f>
        <v/>
      </c>
      <c r="I1222" s="52" t="str">
        <f>IF(ISBLANK(VLOOKUP(TRIM(B1222),ALL!$B$1:$U$1591,6,FALSE)),"",IF(ISERROR(VLOOKUP(TRIM(B1222),ALL!$B$1:$U$1591,6,FALSE))," ", VLOOKUP(TRIM(B1222),ALL!$B$1:$U$1591,6,FALSE)))</f>
        <v/>
      </c>
      <c r="J1222" s="52" t="str">
        <f>IF(ISBLANK(VLOOKUP(TRIM(B1222),ALL!$B$1:$U$1591,7,FALSE)),"",IF(ISERROR(VLOOKUP(TRIM(B1222),ALL!$B$1:$U$1591,7,FALSE))," ",VLOOKUP(TRIM(B1222),ALL!$B$1:$U$1591,7,FALSE)))</f>
        <v/>
      </c>
      <c r="K1222" s="52" t="str">
        <f>IF(ISBLANK(VLOOKUP(TRIM(B1222),ALL!$B$1:$U$1591,8,FALSE)),"",IF(ISERROR(VLOOKUP(TRIM(B1222),ALL!$B$1:$U$1591,8,FALSE))," ",VLOOKUP(TRIM(B1222),ALL!$B$1:$U$1591,8,FALSE)))</f>
        <v/>
      </c>
      <c r="L1222" s="52" t="str">
        <f>IF(ISBLANK(VLOOKUP(TRIM(B1222),ALL!$B$1:$U$1591,9,FALSE)),"",IF(ISERROR(VLOOKUP(TRIM(B1222),ALL!$B$1:$U$1591,9,FALSE))," ",VLOOKUP(TRIM(B1222),ALL!$B$1:$U$1591,9,FALSE)))</f>
        <v/>
      </c>
      <c r="M1222" s="52" t="str">
        <f>IF(ISBLANK(VLOOKUP(TRIM(B1222),ALL!$B$1:$U$1591,10,FALSE)),"",IF(ISERROR(VLOOKUP(TRIM(B1222),ALL!$B$1:$U$1591,10,FALSE))," ",VLOOKUP(TRIM(B1222),ALL!$B$1:$U$1591,10,FALSE)))</f>
        <v/>
      </c>
      <c r="N1222"/>
      <c r="O1222"/>
      <c r="P1222"/>
      <c r="Q1222"/>
      <c r="R1222"/>
      <c r="S1222"/>
      <c r="AA1222"/>
      <c r="AB1222"/>
    </row>
    <row r="1223" spans="1:33">
      <c r="A1223" s="52" t="str">
        <f>IF(ISERROR(VLOOKUP(TRIM(B1223),ALL!$B$1:$T$1591,3,FALSE)),"(unc)",VLOOKUP(TRIM(B1223),ALL!$B$1:$T$1591,3,FALSE))</f>
        <v>DB ^</v>
      </c>
      <c r="B1223" s="215" t="s">
        <v>4159</v>
      </c>
      <c r="C1223" s="11" t="s">
        <v>4906</v>
      </c>
      <c r="D1223" s="85">
        <f>VLOOKUP(TRIM(B1223),BirthdateDraft!$B$1:$O$5859,2,FALSE)</f>
        <v>33482</v>
      </c>
      <c r="E1223" s="86" t="str">
        <f>VLOOKUP(TRIM(B1223),BirthdateDraft!$B$1:$O$9859,3,FALSE)</f>
        <v>13/2</v>
      </c>
      <c r="F1223" s="52" t="str">
        <f>IF(ISERROR(VLOOKUP(TRIM(B1223),ALL!$B$1:$T$1591,2,FALSE)),"",IF(ISERROR(VLOOKUP(TRIM(B1223),ALL!$B$1:$T$1591,2,FALSE))," ",VLOOKUP(TRIM(B1223),ALL!$B$1:$T$1591,2,FALSE)))</f>
        <v>NON</v>
      </c>
      <c r="G1223" s="52" t="str">
        <f>IF(ISBLANK(VLOOKUP(TRIM(B1223),ALL!$B$1:$U$1591,4,FALSE)),"",IF(ISERROR(VLOOKUP(TRIM(B1223),ALL!$B$1:$U$1591,4,FALSE))," ",VLOOKUP(TRIM(B1223),ALL!$B$1:$U$1591,4,FALSE)))</f>
        <v>0-4</v>
      </c>
      <c r="H1223" s="52" t="str">
        <f>IF(ISBLANK(VLOOKUP(TRIM(B1223),ALL!$B$1:$U$1591,5,FALSE)),"",IF(ISERROR(VLOOKUP(TRIM(B1223),ALL!$B$1:$U$1591,5,FALSE))," ",VLOOKUP(TRIM(B1223),ALL!$B$1:$U$1591,5,FALSE)))</f>
        <v/>
      </c>
      <c r="I1223" s="52" t="str">
        <f>IF(ISBLANK(VLOOKUP(TRIM(B1223),ALL!$B$1:$U$1591,6,FALSE)),"",IF(ISERROR(VLOOKUP(TRIM(B1223),ALL!$B$1:$U$1591,6,FALSE))," ", VLOOKUP(TRIM(B1223),ALL!$B$1:$U$1591,6,FALSE)))</f>
        <v/>
      </c>
      <c r="J1223" s="52" t="str">
        <f>IF(ISBLANK(VLOOKUP(TRIM(B1223),ALL!$B$1:$U$1591,7,FALSE)),"",IF(ISERROR(VLOOKUP(TRIM(B1223),ALL!$B$1:$U$1591,7,FALSE))," ",VLOOKUP(TRIM(B1223),ALL!$B$1:$U$1591,7,FALSE)))</f>
        <v/>
      </c>
      <c r="K1223" s="52" t="str">
        <f>IF(ISBLANK(VLOOKUP(TRIM(B1223),ALL!$B$1:$U$1591,8,FALSE)),"",IF(ISERROR(VLOOKUP(TRIM(B1223),ALL!$B$1:$U$1591,8,FALSE))," ",VLOOKUP(TRIM(B1223),ALL!$B$1:$U$1591,8,FALSE)))</f>
        <v/>
      </c>
      <c r="L1223" s="52" t="str">
        <f>IF(ISBLANK(VLOOKUP(TRIM(B1223),ALL!$B$1:$U$1591,9,FALSE)),"",IF(ISERROR(VLOOKUP(TRIM(B1223),ALL!$B$1:$U$1591,9,FALSE))," ",VLOOKUP(TRIM(B1223),ALL!$B$1:$U$1591,9,FALSE)))</f>
        <v/>
      </c>
      <c r="M1223" s="52" t="str">
        <f>IF(ISBLANK(VLOOKUP(TRIM(B1223),ALL!$B$1:$U$1591,10,FALSE)),"",IF(ISERROR(VLOOKUP(TRIM(B1223),ALL!$B$1:$U$1591,10,FALSE))," ",VLOOKUP(TRIM(B1223),ALL!$B$1:$U$1591,10,FALSE)))</f>
        <v/>
      </c>
      <c r="N1223"/>
      <c r="O1223"/>
      <c r="P1223"/>
      <c r="Q1223"/>
      <c r="R1223"/>
      <c r="S1223"/>
      <c r="AA1223"/>
      <c r="AB1223"/>
    </row>
    <row r="1224" spans="1:33">
      <c r="A1224" s="52" t="str">
        <f>IF(ISERROR(VLOOKUP(TRIM(B1224),ALL!$B$1:$T$1591,3,FALSE)),"(unc)",VLOOKUP(TRIM(B1224),ALL!$B$1:$T$1591,3,FALSE))</f>
        <v>DB ^</v>
      </c>
      <c r="B1224" s="215" t="s">
        <v>6255</v>
      </c>
      <c r="C1224" s="11" t="s">
        <v>4906</v>
      </c>
      <c r="D1224" s="85">
        <f>VLOOKUP(TRIM(B1224),BirthdateDraft!$B$1:$O$5859,2,FALSE)</f>
        <v>35293</v>
      </c>
      <c r="E1224" s="86" t="str">
        <f>VLOOKUP(TRIM(B1224),BirthdateDraft!$B$1:$O$9859,3,FALSE)</f>
        <v>17/2</v>
      </c>
      <c r="F1224" s="52" t="str">
        <f>IF(ISERROR(VLOOKUP(TRIM(B1224),ALL!$B$1:$T$1591,2,FALSE)),"",IF(ISERROR(VLOOKUP(TRIM(B1224),ALL!$B$1:$T$1591,2,FALSE))," ",VLOOKUP(TRIM(B1224),ALL!$B$1:$T$1591,2,FALSE)))</f>
        <v>INA</v>
      </c>
      <c r="G1224" s="52" t="str">
        <f>IF(ISBLANK(VLOOKUP(TRIM(B1224),ALL!$B$1:$U$1591,4,FALSE)),"",IF(ISERROR(VLOOKUP(TRIM(B1224),ALL!$B$1:$U$1591,4,FALSE))," ",VLOOKUP(TRIM(B1224),ALL!$B$1:$U$1591,4,FALSE)))</f>
        <v>0-0</v>
      </c>
      <c r="H1224" s="52" t="str">
        <f>IF(ISBLANK(VLOOKUP(TRIM(B1224),ALL!$B$1:$U$1591,5,FALSE)),"",IF(ISERROR(VLOOKUP(TRIM(B1224),ALL!$B$1:$U$1591,5,FALSE))," ",VLOOKUP(TRIM(B1224),ALL!$B$1:$U$1591,5,FALSE)))</f>
        <v/>
      </c>
      <c r="I1224" s="52" t="str">
        <f>IF(ISBLANK(VLOOKUP(TRIM(B1224),ALL!$B$1:$U$1591,6,FALSE)),"",IF(ISERROR(VLOOKUP(TRIM(B1224),ALL!$B$1:$U$1591,6,FALSE))," ", VLOOKUP(TRIM(B1224),ALL!$B$1:$U$1591,6,FALSE)))</f>
        <v/>
      </c>
      <c r="J1224" s="52" t="str">
        <f>IF(ISBLANK(VLOOKUP(TRIM(B1224),ALL!$B$1:$U$1591,7,FALSE)),"",IF(ISERROR(VLOOKUP(TRIM(B1224),ALL!$B$1:$U$1591,7,FALSE))," ",VLOOKUP(TRIM(B1224),ALL!$B$1:$U$1591,7,FALSE)))</f>
        <v/>
      </c>
      <c r="K1224" s="52" t="str">
        <f>IF(ISBLANK(VLOOKUP(TRIM(B1224),ALL!$B$1:$U$1591,8,FALSE)),"",IF(ISERROR(VLOOKUP(TRIM(B1224),ALL!$B$1:$U$1591,8,FALSE))," ",VLOOKUP(TRIM(B1224),ALL!$B$1:$U$1591,8,FALSE)))</f>
        <v/>
      </c>
      <c r="L1224" s="52" t="str">
        <f>IF(ISBLANK(VLOOKUP(TRIM(B1224),ALL!$B$1:$U$1591,9,FALSE)),"",IF(ISERROR(VLOOKUP(TRIM(B1224),ALL!$B$1:$U$1591,9,FALSE))," ",VLOOKUP(TRIM(B1224),ALL!$B$1:$U$1591,9,FALSE)))</f>
        <v/>
      </c>
      <c r="M1224" s="52" t="str">
        <f>IF(ISBLANK(VLOOKUP(TRIM(B1224),ALL!$B$1:$U$1591,10,FALSE)),"",IF(ISERROR(VLOOKUP(TRIM(B1224),ALL!$B$1:$U$1591,10,FALSE))," ",VLOOKUP(TRIM(B1224),ALL!$B$1:$U$1591,10,FALSE)))</f>
        <v/>
      </c>
      <c r="N1224"/>
      <c r="O1224"/>
      <c r="P1224"/>
      <c r="Q1224"/>
      <c r="R1224"/>
      <c r="S1224"/>
      <c r="AA1224"/>
      <c r="AB1224"/>
    </row>
    <row r="1225" spans="1:33">
      <c r="A1225" s="52" t="str">
        <f>IF(ISERROR(VLOOKUP(TRIM(B1225),ALL!$B$1:$T$1591,3,FALSE)),"(unc)",VLOOKUP(TRIM(B1225),ALL!$B$1:$T$1591,3,FALSE))</f>
        <v>(unc)</v>
      </c>
      <c r="B1225" s="215" t="s">
        <v>5131</v>
      </c>
      <c r="C1225" s="11" t="s">
        <v>4906</v>
      </c>
      <c r="D1225" s="85">
        <f>VLOOKUP(TRIM(B1225),BirthdateDraft!$B$1:$O$5859,2,FALSE)</f>
        <v>33990</v>
      </c>
      <c r="E1225" s="86" t="str">
        <f>VLOOKUP(TRIM(B1225),BirthdateDraft!$B$1:$O$9859,3,FALSE)</f>
        <v>15/2</v>
      </c>
      <c r="F1225" s="52" t="str">
        <f>IF(ISERROR(VLOOKUP(TRIM(B1225),ALL!$B$1:$T$1591,2,FALSE)),"",IF(ISERROR(VLOOKUP(TRIM(B1225),ALL!$B$1:$T$1591,2,FALSE))," ",VLOOKUP(TRIM(B1225),ALL!$B$1:$T$1591,2,FALSE)))</f>
        <v/>
      </c>
      <c r="G1225" s="52" t="str">
        <f>IF(ISBLANK(VLOOKUP(TRIM(B1225),ALL!$B$1:$U$1591,4,FALSE)),"",IF(ISERROR(VLOOKUP(TRIM(B1225),ALL!$B$1:$U$1591,4,FALSE))," ",VLOOKUP(TRIM(B1225),ALL!$B$1:$U$1591,4,FALSE)))</f>
        <v xml:space="preserve"> </v>
      </c>
      <c r="H1225" s="52" t="str">
        <f>IF(ISBLANK(VLOOKUP(TRIM(B1225),ALL!$B$1:$U$1591,5,FALSE)),"",IF(ISERROR(VLOOKUP(TRIM(B1225),ALL!$B$1:$U$1591,5,FALSE))," ",VLOOKUP(TRIM(B1225),ALL!$B$1:$U$1591,5,FALSE)))</f>
        <v xml:space="preserve"> </v>
      </c>
      <c r="I1225" s="52" t="str">
        <f>IF(ISBLANK(VLOOKUP(TRIM(B1225),ALL!$B$1:$U$1591,6,FALSE)),"",IF(ISERROR(VLOOKUP(TRIM(B1225),ALL!$B$1:$U$1591,6,FALSE))," ", VLOOKUP(TRIM(B1225),ALL!$B$1:$U$1591,6,FALSE)))</f>
        <v xml:space="preserve"> </v>
      </c>
      <c r="J1225" s="52" t="str">
        <f>IF(ISBLANK(VLOOKUP(TRIM(B1225),ALL!$B$1:$U$1591,7,FALSE)),"",IF(ISERROR(VLOOKUP(TRIM(B1225),ALL!$B$1:$U$1591,7,FALSE))," ",VLOOKUP(TRIM(B1225),ALL!$B$1:$U$1591,7,FALSE)))</f>
        <v xml:space="preserve"> </v>
      </c>
      <c r="K1225" s="52" t="str">
        <f>IF(ISBLANK(VLOOKUP(TRIM(B1225),ALL!$B$1:$U$1591,8,FALSE)),"",IF(ISERROR(VLOOKUP(TRIM(B1225),ALL!$B$1:$U$1591,8,FALSE))," ",VLOOKUP(TRIM(B1225),ALL!$B$1:$U$1591,8,FALSE)))</f>
        <v xml:space="preserve"> </v>
      </c>
      <c r="L1225" s="52" t="str">
        <f>IF(ISBLANK(VLOOKUP(TRIM(B1225),ALL!$B$1:$U$1591,9,FALSE)),"",IF(ISERROR(VLOOKUP(TRIM(B1225),ALL!$B$1:$U$1591,9,FALSE))," ",VLOOKUP(TRIM(B1225),ALL!$B$1:$U$1591,9,FALSE)))</f>
        <v xml:space="preserve"> </v>
      </c>
      <c r="M1225" s="52" t="str">
        <f>IF(ISBLANK(VLOOKUP(TRIM(B1225),ALL!$B$1:$U$1591,10,FALSE)),"",IF(ISERROR(VLOOKUP(TRIM(B1225),ALL!$B$1:$U$1591,10,FALSE))," ",VLOOKUP(TRIM(B1225),ALL!$B$1:$U$1591,10,FALSE)))</f>
        <v xml:space="preserve"> </v>
      </c>
      <c r="N1225"/>
      <c r="O1225"/>
      <c r="P1225"/>
      <c r="Q1225"/>
      <c r="R1225"/>
      <c r="S1225"/>
      <c r="AA1225"/>
      <c r="AB1225"/>
    </row>
    <row r="1226" spans="1:33">
      <c r="A1226" s="52" t="str">
        <f>IF(ISERROR(VLOOKUP(TRIM(B1226),ALL!$B$1:$T$1591,3,FALSE)),"(unc)",VLOOKUP(TRIM(B1226),ALL!$B$1:$T$1591,3,FALSE))</f>
        <v>(unc)</v>
      </c>
      <c r="B1226" s="215" t="s">
        <v>5620</v>
      </c>
      <c r="C1226" s="11" t="s">
        <v>4906</v>
      </c>
      <c r="D1226" s="85">
        <f>VLOOKUP(TRIM(B1226),BirthdateDraft!$B$1:$O$5859,2,FALSE)</f>
        <v>34407</v>
      </c>
      <c r="E1226" s="86" t="str">
        <f>VLOOKUP(TRIM(B1226),BirthdateDraft!$B$1:$O$9859,3,FALSE)</f>
        <v>16/4</v>
      </c>
      <c r="F1226" s="52" t="str">
        <f>IF(ISERROR(VLOOKUP(TRIM(B1226),ALL!$B$1:$T$1591,2,FALSE)),"",IF(ISERROR(VLOOKUP(TRIM(B1226),ALL!$B$1:$T$1591,2,FALSE))," ",VLOOKUP(TRIM(B1226),ALL!$B$1:$T$1591,2,FALSE)))</f>
        <v/>
      </c>
      <c r="G1226" s="52" t="str">
        <f>IF(ISBLANK(VLOOKUP(TRIM(B1226),ALL!$B$1:$U$1591,4,FALSE)),"",IF(ISERROR(VLOOKUP(TRIM(B1226),ALL!$B$1:$U$1591,4,FALSE))," ",VLOOKUP(TRIM(B1226),ALL!$B$1:$U$1591,4,FALSE)))</f>
        <v xml:space="preserve"> </v>
      </c>
      <c r="H1226" s="52" t="str">
        <f>IF(ISBLANK(VLOOKUP(TRIM(B1226),ALL!$B$1:$U$1591,5,FALSE)),"",IF(ISERROR(VLOOKUP(TRIM(B1226),ALL!$B$1:$U$1591,5,FALSE))," ",VLOOKUP(TRIM(B1226),ALL!$B$1:$U$1591,5,FALSE)))</f>
        <v xml:space="preserve"> </v>
      </c>
      <c r="I1226" s="52" t="str">
        <f>IF(ISBLANK(VLOOKUP(TRIM(B1226),ALL!$B$1:$U$1591,6,FALSE)),"",IF(ISERROR(VLOOKUP(TRIM(B1226),ALL!$B$1:$U$1591,6,FALSE))," ", VLOOKUP(TRIM(B1226),ALL!$B$1:$U$1591,6,FALSE)))</f>
        <v xml:space="preserve"> </v>
      </c>
      <c r="J1226" s="52" t="str">
        <f>IF(ISBLANK(VLOOKUP(TRIM(B1226),ALL!$B$1:$U$1591,7,FALSE)),"",IF(ISERROR(VLOOKUP(TRIM(B1226),ALL!$B$1:$U$1591,7,FALSE))," ",VLOOKUP(TRIM(B1226),ALL!$B$1:$U$1591,7,FALSE)))</f>
        <v xml:space="preserve"> </v>
      </c>
      <c r="K1226" s="52" t="str">
        <f>IF(ISBLANK(VLOOKUP(TRIM(B1226),ALL!$B$1:$U$1591,8,FALSE)),"",IF(ISERROR(VLOOKUP(TRIM(B1226),ALL!$B$1:$U$1591,8,FALSE))," ",VLOOKUP(TRIM(B1226),ALL!$B$1:$U$1591,8,FALSE)))</f>
        <v xml:space="preserve"> </v>
      </c>
      <c r="L1226" s="52" t="str">
        <f>IF(ISBLANK(VLOOKUP(TRIM(B1226),ALL!$B$1:$U$1591,9,FALSE)),"",IF(ISERROR(VLOOKUP(TRIM(B1226),ALL!$B$1:$U$1591,9,FALSE))," ",VLOOKUP(TRIM(B1226),ALL!$B$1:$U$1591,9,FALSE)))</f>
        <v xml:space="preserve"> </v>
      </c>
      <c r="M1226" s="52" t="str">
        <f>IF(ISBLANK(VLOOKUP(TRIM(B1226),ALL!$B$1:$U$1591,10,FALSE)),"",IF(ISERROR(VLOOKUP(TRIM(B1226),ALL!$B$1:$U$1591,10,FALSE))," ",VLOOKUP(TRIM(B1226),ALL!$B$1:$U$1591,10,FALSE)))</f>
        <v xml:space="preserve"> </v>
      </c>
      <c r="N1226"/>
      <c r="O1226"/>
      <c r="P1226"/>
      <c r="Q1226"/>
      <c r="R1226"/>
      <c r="S1226"/>
      <c r="AA1226"/>
      <c r="AB1226"/>
    </row>
    <row r="1228" spans="1:33" ht="13.35" customHeight="1">
      <c r="A1228" s="52" t="str">
        <f>IF(ISERROR(VLOOKUP(TRIM(B1228),ALL!$B$1:$T$1591,3,FALSE)),"(unc)",VLOOKUP(TRIM(B1228),ALL!$B$1:$T$1591,3,FALSE))</f>
        <v>KOR PR</v>
      </c>
      <c r="B1228" s="417" t="s">
        <v>7816</v>
      </c>
      <c r="C1228" s="11" t="s">
        <v>4906</v>
      </c>
      <c r="D1228" s="85">
        <f>VLOOKUP(TRIM(B1228),BirthdateDraft!$B$1:$O$5859,2,FALSE)</f>
        <v>35353</v>
      </c>
      <c r="E1228" s="86" t="str">
        <f>VLOOKUP(TRIM(B1228),BirthdateDraft!$B$1:$O$9859,3,FALSE)</f>
        <v>18/6</v>
      </c>
      <c r="F1228" s="52" t="str">
        <f>IF(ISERROR(VLOOKUP(TRIM(B1228),ALL!$B$1:$T$1591,2,FALSE)),"",IF(ISERROR(VLOOKUP(TRIM(B1228),ALL!$B$1:$T$1591,2,FALSE))," ",VLOOKUP(TRIM(B1228),ALL!$B$1:$T$1591,2,FALSE)))</f>
        <v>CAN</v>
      </c>
      <c r="G1228" s="44"/>
      <c r="H1228" s="44"/>
      <c r="I1228" s="44"/>
      <c r="J1228" s="44"/>
      <c r="K1228" s="52" t="str">
        <f>IF(ISBLANK(VLOOKUP(TRIM(B1228),ALL!$B$1:$U$1591,8,FALSE)),"",IF(ISERROR(VLOOKUP(TRIM(B1228),ALL!$B$1:$U$1591,8,FALSE))," ",VLOOKUP(TRIM(B1228),ALL!$B$1:$U$1591,8,FALSE)))</f>
        <v/>
      </c>
      <c r="L1228" s="44"/>
      <c r="M1228" s="44"/>
      <c r="N1228" s="52"/>
      <c r="P1228"/>
      <c r="S1228"/>
      <c r="T1228" s="2"/>
      <c r="U1228" s="2"/>
      <c r="W1228" s="2"/>
      <c r="X1228" s="2"/>
      <c r="AA1228"/>
      <c r="AB1228"/>
      <c r="AF1228" s="3"/>
      <c r="AG1228" s="3"/>
    </row>
    <row r="1229" spans="1:33" ht="15">
      <c r="A1229" s="52" t="str">
        <f>IF(ISERROR(VLOOKUP(TRIM(B1229),ALL!$B$1:$T$1591,3,FALSE)),"(unc)",VLOOKUP(TRIM(B1229),ALL!$B$1:$T$1591,3,FALSE))</f>
        <v>KOR PR</v>
      </c>
      <c r="B1229" s="417" t="s">
        <v>4670</v>
      </c>
      <c r="C1229" s="11" t="s">
        <v>4906</v>
      </c>
      <c r="D1229" s="85">
        <f>VLOOKUP(TRIM(B1229),BirthdateDraft!$B$1:$O$5859,2,FALSE)</f>
        <v>33974</v>
      </c>
      <c r="E1229" s="86" t="str">
        <f>VLOOKUP(TRIM(B1229),BirthdateDraft!$B$1:$O$9859,3,FALSE)</f>
        <v>14/4</v>
      </c>
      <c r="F1229" s="52" t="str">
        <f>IF(ISERROR(VLOOKUP(TRIM(B1229),ALL!$B$1:$T$1591,2,FALSE)),"",IF(ISERROR(VLOOKUP(TRIM(B1229),ALL!$B$1:$T$1591,2,FALSE))," ",VLOOKUP(TRIM(B1229),ALL!$B$1:$T$1591,2,FALSE)))</f>
        <v>BAA</v>
      </c>
      <c r="G1229" s="52"/>
      <c r="H1229" s="52"/>
      <c r="I1229" s="52"/>
      <c r="J1229" s="52"/>
      <c r="K1229" s="52"/>
      <c r="L1229" s="52"/>
      <c r="M1229" s="52"/>
      <c r="N1229"/>
      <c r="O1229"/>
      <c r="P1229"/>
      <c r="Q1229"/>
      <c r="R1229"/>
      <c r="S1229"/>
      <c r="AA1229"/>
      <c r="AB1229"/>
    </row>
    <row r="1230" spans="1:33">
      <c r="A1230" s="52" t="s">
        <v>197</v>
      </c>
      <c r="B1230" s="215" t="s">
        <v>6984</v>
      </c>
      <c r="C1230" s="11" t="s">
        <v>4906</v>
      </c>
      <c r="D1230" s="85">
        <f>VLOOKUP(TRIM(B1230),BirthdateDraft!$B$1:$O$5859,2,FALSE)</f>
        <v>31227</v>
      </c>
      <c r="E1230" s="86" t="str">
        <f>VLOOKUP(TRIM(B1230),BirthdateDraft!$B$1:$O$9859,3,FALSE)</f>
        <v>08/FA</v>
      </c>
      <c r="F1230" s="52" t="str">
        <f>IF(ISERROR(VLOOKUP(TRIM(B1230),ALL!$B$1:$T$1591,2,FALSE)),"",IF(ISERROR(VLOOKUP(TRIM(B1230),ALL!$B$1:$T$1591,2,FALSE))," ",VLOOKUP(TRIM(B1230),ALL!$B$1:$T$1591,2,FALSE)))</f>
        <v>BFA</v>
      </c>
      <c r="G1230" s="52" t="str">
        <f>IF(ISBLANK(VLOOKUP(TRIM(B1230),ALL!$B$1:$U$1591,4,FALSE)),"",IF(ISERROR(VLOOKUP(TRIM(B1230),ALL!$B$1:$U$1591,4,FALSE))," ",VLOOKUP(TRIM(B1230),ALL!$B$1:$U$1591,4,FALSE)))</f>
        <v/>
      </c>
      <c r="H1230" s="52"/>
      <c r="I1230" s="52"/>
      <c r="J1230" s="52"/>
      <c r="K1230" s="52"/>
      <c r="L1230" s="52" t="str">
        <f>IF(ISBLANK(VLOOKUP(TRIM(B1230),ALL!$B$1:$U$1591,9,FALSE)),"",IF(ISERROR(VLOOKUP(TRIM(B1230),ALL!$B$1:$U$1591,9,FALSE))," ",VLOOKUP(TRIM(B1230),ALL!$B$1:$U$1591,9,FALSE)))</f>
        <v/>
      </c>
      <c r="M1230" s="52" t="str">
        <f>IF(ISBLANK(VLOOKUP(TRIM(B1230),ALL!$B$1:$U$1591,10,FALSE)),"",IF(ISERROR(VLOOKUP(TRIM(B1230),ALL!$B$1:$U$1591,10,FALSE))," ",VLOOKUP(TRIM(B1230),ALL!$B$1:$U$1591,10,FALSE)))</f>
        <v/>
      </c>
      <c r="N1230"/>
      <c r="O1230"/>
      <c r="P1230"/>
      <c r="Q1230"/>
      <c r="R1230"/>
      <c r="S1230"/>
      <c r="AA1230"/>
      <c r="AB1230"/>
    </row>
    <row r="1231" spans="1:33">
      <c r="A1231" s="52" t="str">
        <f>IF(ISERROR(VLOOKUP(TRIM(B1231),ALL!$B$1:$T$1591,3,FALSE)),"(unc)",VLOOKUP(TRIM(B1231),ALL!$B$1:$T$1591,3,FALSE))</f>
        <v>Punt</v>
      </c>
      <c r="B1231" s="215" t="s">
        <v>2523</v>
      </c>
      <c r="C1231" s="11" t="s">
        <v>4906</v>
      </c>
      <c r="D1231" s="85">
        <f>VLOOKUP(TRIM(B1231),BirthdateDraft!$B$1:$O$5859,2,FALSE)</f>
        <v>31126</v>
      </c>
      <c r="E1231" s="86" t="str">
        <f>VLOOKUP(TRIM(B1231),BirthdateDraft!$B$1:$O$9859,3,FALSE)</f>
        <v>09/FA</v>
      </c>
      <c r="F1231" s="52" t="str">
        <f>IF(ISERROR(VLOOKUP(TRIM(B1231),ALL!$B$1:$T$1591,2,FALSE)),"",IF(ISERROR(VLOOKUP(TRIM(B1231),ALL!$B$1:$T$1591,2,FALSE))," ",VLOOKUP(TRIM(B1231),ALL!$B$1:$T$1591,2,FALSE)))</f>
        <v>MIN</v>
      </c>
      <c r="G1231" s="52" t="str">
        <f>IF(ISBLANK(VLOOKUP(TRIM(B1231),ALL!$B$1:$U$1591,4,FALSE)),"",IF(ISERROR(VLOOKUP(TRIM(B1231),ALL!$B$1:$U$1591,4,FALSE))," ",VLOOKUP(TRIM(B1231),ALL!$B$1:$U$1591,4,FALSE)))</f>
        <v/>
      </c>
      <c r="H1231" s="52" t="str">
        <f>IF(ISBLANK(VLOOKUP(TRIM(B1231),ALL!$B$1:$U$1591,5,FALSE)),"",IF(ISERROR(VLOOKUP(TRIM(B1231),ALL!$B$1:$U$1591,5,FALSE))," ",VLOOKUP(TRIM(B1231),ALL!$B$1:$U$1591,5,FALSE)))</f>
        <v/>
      </c>
      <c r="I1231" s="52" t="str">
        <f>IF(ISBLANK(VLOOKUP(TRIM(B1231),ALL!$B$1:$U$1591,6,FALSE)),"",IF(ISERROR(VLOOKUP(TRIM(B1231),ALL!$B$1:$U$1591,6,FALSE))," ", VLOOKUP(TRIM(B1231),ALL!$B$1:$U$1591,6,FALSE)))</f>
        <v/>
      </c>
      <c r="J1231" s="52" t="str">
        <f>IF(ISBLANK(VLOOKUP(TRIM(B1231),ALL!$B$1:$U$1591,7,FALSE)),"",IF(ISERROR(VLOOKUP(TRIM(B1231),ALL!$B$1:$U$1591,7,FALSE))," ",VLOOKUP(TRIM(B1231),ALL!$B$1:$U$1591,7,FALSE)))</f>
        <v/>
      </c>
      <c r="K1231" s="52" t="str">
        <f>IF(ISBLANK(VLOOKUP(TRIM(B1231),ALL!$B$1:$U$1591,8,FALSE)),"",IF(ISERROR(VLOOKUP(TRIM(B1231),ALL!$B$1:$U$1591,8,FALSE))," ",VLOOKUP(TRIM(B1231),ALL!$B$1:$U$1591,8,FALSE)))</f>
        <v/>
      </c>
      <c r="L1231" s="52" t="str">
        <f>IF(ISBLANK(VLOOKUP(TRIM(B1231),ALL!$B$1:$U$1591,9,FALSE)),"",IF(ISERROR(VLOOKUP(TRIM(B1231),ALL!$B$1:$U$1591,9,FALSE))," ",VLOOKUP(TRIM(B1231),ALL!$B$1:$U$1591,9,FALSE)))</f>
        <v/>
      </c>
      <c r="M1231" s="52" t="str">
        <f>IF(ISBLANK(VLOOKUP(TRIM(B1231),ALL!$B$1:$U$1591,10,FALSE)),"",IF(ISERROR(VLOOKUP(TRIM(B1231),ALL!$B$1:$U$1591,10,FALSE))," ",VLOOKUP(TRIM(B1231),ALL!$B$1:$U$1591,10,FALSE)))</f>
        <v/>
      </c>
      <c r="N1231"/>
      <c r="O1231"/>
      <c r="P1231"/>
      <c r="Q1231"/>
      <c r="R1231"/>
      <c r="S1231"/>
      <c r="AA1231"/>
      <c r="AB1231"/>
    </row>
    <row r="1233" spans="1:256" ht="15.75" customHeight="1">
      <c r="A1233" s="454" t="s">
        <v>8477</v>
      </c>
      <c r="B1233" s="454"/>
      <c r="C1233" s="454"/>
      <c r="D1233" s="454"/>
      <c r="E1233" s="454"/>
      <c r="F1233" s="454"/>
      <c r="G1233" s="454"/>
      <c r="H1233" s="454"/>
      <c r="I1233" s="454"/>
      <c r="J1233" s="454"/>
      <c r="K1233" s="454"/>
      <c r="L1233" s="454"/>
      <c r="M1233" s="456"/>
      <c r="N1233"/>
      <c r="O1233"/>
      <c r="P1233" s="4"/>
      <c r="Q1233"/>
      <c r="R1233"/>
      <c r="S1233"/>
      <c r="X1233" s="2"/>
      <c r="AA1233"/>
      <c r="AB1233"/>
    </row>
    <row r="1234" spans="1:256" ht="15" customHeight="1">
      <c r="A1234" s="454" t="s">
        <v>8474</v>
      </c>
      <c r="B1234" s="454"/>
      <c r="C1234" s="454"/>
      <c r="D1234" s="454"/>
      <c r="E1234" s="454"/>
      <c r="F1234" s="454"/>
      <c r="G1234" s="454"/>
      <c r="H1234" s="454"/>
      <c r="I1234" s="454"/>
      <c r="J1234" s="454"/>
      <c r="K1234" s="454"/>
      <c r="L1234" s="454"/>
      <c r="M1234" s="455"/>
      <c r="N1234"/>
      <c r="O1234"/>
      <c r="P1234"/>
      <c r="Q1234"/>
      <c r="R1234"/>
      <c r="S1234"/>
      <c r="X1234" s="2"/>
      <c r="AA1234"/>
      <c r="AB1234"/>
    </row>
    <row r="1235" spans="1:256" ht="13.35" customHeight="1">
      <c r="F1235" s="5"/>
      <c r="G1235" s="44"/>
      <c r="H1235" s="44"/>
      <c r="I1235" s="44"/>
      <c r="J1235" s="44"/>
      <c r="K1235" s="44"/>
      <c r="L1235" s="44"/>
      <c r="M1235" s="44"/>
      <c r="N1235"/>
      <c r="O1235"/>
      <c r="P1235"/>
      <c r="Q1235"/>
      <c r="R1235"/>
      <c r="S1235"/>
      <c r="X1235" s="2"/>
      <c r="AA1235"/>
      <c r="AB1235"/>
    </row>
    <row r="1236" spans="1:256" ht="20.25">
      <c r="A1236" s="46" t="s">
        <v>6503</v>
      </c>
      <c r="G1236" s="39"/>
      <c r="H1236" s="38">
        <f>COUNTA(B1237:B1298)</f>
        <v>53</v>
      </c>
      <c r="I1236" s="38"/>
      <c r="N1236"/>
      <c r="O1236"/>
      <c r="P1236"/>
      <c r="Q1236"/>
      <c r="R1236"/>
      <c r="S1236"/>
      <c r="X1236" s="2"/>
      <c r="AA1236"/>
      <c r="AB1236"/>
    </row>
    <row r="1237" spans="1:256" s="139" customFormat="1">
      <c r="A1237" s="45"/>
      <c r="B1237" s="215"/>
      <c r="C1237"/>
      <c r="D1237"/>
      <c r="E1237"/>
      <c r="F1237"/>
      <c r="G1237" s="45"/>
      <c r="H1237" s="45"/>
      <c r="I1237" s="45"/>
      <c r="J1237" s="45"/>
      <c r="K1237" s="45"/>
      <c r="L1237" s="45"/>
      <c r="M1237" s="45"/>
      <c r="N1237"/>
      <c r="O1237"/>
      <c r="P1237"/>
      <c r="Q1237"/>
      <c r="R1237"/>
      <c r="S1237"/>
      <c r="T1237"/>
      <c r="U1237"/>
      <c r="V1237"/>
      <c r="W1237"/>
      <c r="X1237" s="2"/>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c r="HE1237"/>
      <c r="HF1237"/>
      <c r="HG1237"/>
      <c r="HH1237"/>
      <c r="HI1237"/>
      <c r="HJ1237"/>
      <c r="HK1237"/>
      <c r="HL1237"/>
      <c r="HM1237"/>
      <c r="HN1237"/>
      <c r="HO1237"/>
      <c r="HP1237"/>
      <c r="HQ1237"/>
      <c r="HR1237"/>
      <c r="HS1237"/>
      <c r="HT1237"/>
      <c r="HU1237"/>
      <c r="HV1237"/>
      <c r="HW1237"/>
      <c r="HX1237"/>
      <c r="HY1237"/>
      <c r="HZ1237"/>
      <c r="IA1237"/>
      <c r="IB1237"/>
      <c r="IC1237"/>
      <c r="ID1237"/>
      <c r="IE1237"/>
      <c r="IF1237"/>
      <c r="IG1237"/>
      <c r="IH1237"/>
      <c r="II1237"/>
      <c r="IJ1237"/>
      <c r="IK1237"/>
      <c r="IL1237"/>
      <c r="IM1237"/>
      <c r="IN1237"/>
      <c r="IO1237"/>
      <c r="IP1237"/>
      <c r="IQ1237"/>
      <c r="IR1237"/>
      <c r="IS1237"/>
      <c r="IT1237"/>
      <c r="IU1237"/>
      <c r="IV1237"/>
    </row>
    <row r="1238" spans="1:256">
      <c r="A1238" s="52" t="str">
        <f>IF(ISERROR(VLOOKUP(TRIM(B1238),ALL!$B$1:$T$1591,3,FALSE)),"(unc)",VLOOKUP(TRIM(B1238),ALL!$B$1:$T$1591,3,FALSE))</f>
        <v>QB</v>
      </c>
      <c r="B1238" s="215" t="s">
        <v>5788</v>
      </c>
      <c r="C1238" s="11" t="s">
        <v>6505</v>
      </c>
      <c r="D1238" s="85">
        <f>VLOOKUP(TRIM(B1238),BirthdateDraft!$B$1:$O$5859,2,FALSE)</f>
        <v>33968</v>
      </c>
      <c r="E1238" s="86" t="str">
        <f>VLOOKUP(TRIM(B1238),BirthdateDraft!$B$1:$O$9859,3,FALSE)</f>
        <v>16/1 (2)</v>
      </c>
      <c r="F1238" s="52" t="str">
        <f>IF(ISERROR(VLOOKUP(TRIM(B1238),ALL!$B$1:$T$1591,2,FALSE)),"",IF(ISERROR(VLOOKUP(TRIM(B1238),ALL!$B$1:$T$1591,2,FALSE))," ",VLOOKUP(TRIM(B1238),ALL!$B$1:$T$1591,2,FALSE)))</f>
        <v>PHN</v>
      </c>
      <c r="G1238" s="52" t="str">
        <f>IF(ISBLANK(VLOOKUP(TRIM(B1238),ALL!$B$1:$U$1591,4,FALSE)),"",IF(ISERROR(VLOOKUP(TRIM(B1238),ALL!$B$1:$U$1591,4,FALSE))," ",VLOOKUP(TRIM(B1238),ALL!$B$1:$U$1591,4,FALSE)))</f>
        <v/>
      </c>
      <c r="H1238" s="52" t="str">
        <f>IF(ISBLANK(VLOOKUP(TRIM(B1238),ALL!$B$1:$U$1591,5,FALSE)),"",IF(ISERROR(VLOOKUP(TRIM(B1238),ALL!$B$1:$U$1591,5,FALSE))," ",VLOOKUP(TRIM(B1238),ALL!$B$1:$U$1591,5,FALSE)))</f>
        <v/>
      </c>
      <c r="I1238" s="52" t="str">
        <f>IF(ISBLANK(VLOOKUP(TRIM(B1238),ALL!$B$1:$U$1591,6,FALSE)),"",IF(ISERROR(VLOOKUP(TRIM(B1238),ALL!$B$1:$U$1591,6,FALSE))," ", VLOOKUP(TRIM(B1238),ALL!$B$1:$U$1591,6,FALSE)))</f>
        <v/>
      </c>
      <c r="J1238" s="52" t="str">
        <f>IF(ISBLANK(VLOOKUP(TRIM(B1238),ALL!$B$1:$U$1591,7,FALSE)),"",IF(ISERROR(VLOOKUP(TRIM(B1238),ALL!$B$1:$U$1591,7,FALSE))," ",VLOOKUP(TRIM(B1238),ALL!$B$1:$U$1591,7,FALSE)))</f>
        <v/>
      </c>
      <c r="K1238" s="52" t="str">
        <f>IF(ISBLANK(VLOOKUP(TRIM(B1238),ALL!$B$1:$U$1591,8,FALSE)),"",IF(ISERROR(VLOOKUP(TRIM(B1238),ALL!$B$1:$U$1591,8,FALSE))," ",VLOOKUP(TRIM(B1238),ALL!$B$1:$U$1591,8,FALSE)))</f>
        <v/>
      </c>
      <c r="L1238" s="52" t="str">
        <f>IF(ISBLANK(VLOOKUP(TRIM(B1238),ALL!$B$1:$U$1591,9,FALSE)),"",IF(ISERROR(VLOOKUP(TRIM(B1238),ALL!$B$1:$U$1591,9,FALSE))," ",VLOOKUP(TRIM(B1238),ALL!$B$1:$U$1591,9,FALSE)))</f>
        <v/>
      </c>
      <c r="M1238" s="52" t="str">
        <f>IF(ISBLANK(VLOOKUP(TRIM(B1238),ALL!$B$1:$U$1591,10,FALSE)),"",IF(ISERROR(VLOOKUP(TRIM(B1238),ALL!$B$1:$U$1591,10,FALSE))," ",VLOOKUP(TRIM(B1238),ALL!$B$1:$U$1591,10,FALSE)))</f>
        <v/>
      </c>
      <c r="N1238"/>
      <c r="O1238"/>
      <c r="P1238"/>
      <c r="Q1238"/>
      <c r="R1238"/>
      <c r="S1238"/>
      <c r="AA1238"/>
      <c r="AB1238"/>
    </row>
    <row r="1239" spans="1:256">
      <c r="A1239" s="52" t="str">
        <f>IF(ISERROR(VLOOKUP(TRIM(B1239),ALL!$B$1:$T$1591,3,FALSE)),"(unc)",VLOOKUP(TRIM(B1239),ALL!$B$1:$T$1591,3,FALSE))</f>
        <v>QB</v>
      </c>
      <c r="B1239" s="215" t="s">
        <v>3596</v>
      </c>
      <c r="C1239" s="11" t="s">
        <v>6505</v>
      </c>
      <c r="D1239" s="85">
        <f>VLOOKUP(TRIM(B1239),BirthdateDraft!$B$1:$O$5859,2,FALSE)</f>
        <v>29589</v>
      </c>
      <c r="E1239" s="86" t="str">
        <f>VLOOKUP(TRIM(B1239),BirthdateDraft!$B$1:$O$9859,3,FALSE)</f>
        <v>04/1 (1)</v>
      </c>
      <c r="F1239" s="52" t="str">
        <f>IF(ISERROR(VLOOKUP(TRIM(B1239),ALL!$B$1:$T$1591,2,FALSE)),"",IF(ISERROR(VLOOKUP(TRIM(B1239),ALL!$B$1:$T$1591,2,FALSE))," ",VLOOKUP(TRIM(B1239),ALL!$B$1:$T$1591,2,FALSE)))</f>
        <v>NYN</v>
      </c>
      <c r="G1239" s="52" t="str">
        <f>IF(ISBLANK(VLOOKUP(TRIM(B1239),ALL!$B$1:$U$1591,4,FALSE)),"",IF(ISERROR(VLOOKUP(TRIM(B1239),ALL!$B$1:$U$1591,4,FALSE))," ",VLOOKUP(TRIM(B1239),ALL!$B$1:$U$1591,4,FALSE)))</f>
        <v/>
      </c>
      <c r="H1239" s="52" t="str">
        <f>IF(ISBLANK(VLOOKUP(TRIM(B1239),ALL!$B$1:$U$1591,5,FALSE)),"",IF(ISERROR(VLOOKUP(TRIM(B1239),ALL!$B$1:$U$1591,5,FALSE))," ",VLOOKUP(TRIM(B1239),ALL!$B$1:$U$1591,5,FALSE)))</f>
        <v/>
      </c>
      <c r="I1239" s="52" t="str">
        <f>IF(ISBLANK(VLOOKUP(TRIM(B1239),ALL!$B$1:$U$1591,6,FALSE)),"",IF(ISERROR(VLOOKUP(TRIM(B1239),ALL!$B$1:$U$1591,6,FALSE))," ", VLOOKUP(TRIM(B1239),ALL!$B$1:$U$1591,6,FALSE)))</f>
        <v/>
      </c>
      <c r="J1239" s="52" t="str">
        <f>IF(ISBLANK(VLOOKUP(TRIM(B1239),ALL!$B$1:$U$1591,7,FALSE)),"",IF(ISERROR(VLOOKUP(TRIM(B1239),ALL!$B$1:$U$1591,7,FALSE))," ",VLOOKUP(TRIM(B1239),ALL!$B$1:$U$1591,7,FALSE)))</f>
        <v/>
      </c>
      <c r="K1239" s="52" t="str">
        <f>IF(ISBLANK(VLOOKUP(TRIM(B1239),ALL!$B$1:$U$1591,8,FALSE)),"",IF(ISERROR(VLOOKUP(TRIM(B1239),ALL!$B$1:$U$1591,8,FALSE))," ",VLOOKUP(TRIM(B1239),ALL!$B$1:$U$1591,8,FALSE)))</f>
        <v/>
      </c>
      <c r="L1239" s="52" t="str">
        <f>IF(ISBLANK(VLOOKUP(TRIM(B1239),ALL!$B$1:$U$1591,9,FALSE)),"",IF(ISERROR(VLOOKUP(TRIM(B1239),ALL!$B$1:$U$1591,9,FALSE))," ",VLOOKUP(TRIM(B1239),ALL!$B$1:$U$1591,9,FALSE)))</f>
        <v/>
      </c>
      <c r="M1239" s="52" t="str">
        <f>IF(ISBLANK(VLOOKUP(TRIM(B1239),ALL!$B$1:$U$1591,10,FALSE)),"",IF(ISERROR(VLOOKUP(TRIM(B1239),ALL!$B$1:$U$1591,10,FALSE))," ",VLOOKUP(TRIM(B1239),ALL!$B$1:$U$1591,10,FALSE)))</f>
        <v/>
      </c>
      <c r="N1239"/>
      <c r="O1239"/>
      <c r="P1239"/>
      <c r="Q1239"/>
      <c r="R1239"/>
      <c r="S1239"/>
      <c r="AA1239"/>
      <c r="AB1239"/>
    </row>
    <row r="1240" spans="1:256">
      <c r="A1240" s="52" t="str">
        <f>IF(ISERROR(VLOOKUP(TRIM(B1240),ALL!$B$1:$T$1591,3,FALSE)),"(unc)",VLOOKUP(TRIM(B1240),ALL!$B$1:$T$1591,3,FALSE))</f>
        <v>(unc)</v>
      </c>
      <c r="B1240" s="215" t="s">
        <v>2989</v>
      </c>
      <c r="C1240" s="11" t="s">
        <v>6505</v>
      </c>
      <c r="D1240" s="85">
        <f>VLOOKUP(TRIM(B1240),BirthdateDraft!$B$1:$O$5859,2,FALSE)</f>
        <v>31230</v>
      </c>
      <c r="E1240" s="86" t="str">
        <f>VLOOKUP(TRIM(B1240),BirthdateDraft!$B$1:$O$9859,3,FALSE)</f>
        <v>08/2</v>
      </c>
      <c r="F1240" s="52" t="str">
        <f>IF(ISERROR(VLOOKUP(TRIM(B1240),ALL!$B$1:$T$1591,2,FALSE)),"",IF(ISERROR(VLOOKUP(TRIM(B1240),ALL!$B$1:$T$1591,2,FALSE))," ",VLOOKUP(TRIM(B1240),ALL!$B$1:$T$1591,2,FALSE)))</f>
        <v/>
      </c>
      <c r="G1240" s="52" t="str">
        <f>IF(ISBLANK(VLOOKUP(TRIM(B1240),ALL!$B$1:$U$1591,4,FALSE)),"",IF(ISERROR(VLOOKUP(TRIM(B1240),ALL!$B$1:$U$1591,4,FALSE))," ",VLOOKUP(TRIM(B1240),ALL!$B$1:$U$1591,4,FALSE)))</f>
        <v xml:space="preserve"> </v>
      </c>
      <c r="H1240" s="52" t="str">
        <f>IF(ISBLANK(VLOOKUP(TRIM(B1240),ALL!$B$1:$U$1591,5,FALSE)),"",IF(ISERROR(VLOOKUP(TRIM(B1240),ALL!$B$1:$U$1591,5,FALSE))," ",VLOOKUP(TRIM(B1240),ALL!$B$1:$U$1591,5,FALSE)))</f>
        <v xml:space="preserve"> </v>
      </c>
      <c r="I1240" s="52" t="str">
        <f>IF(ISBLANK(VLOOKUP(TRIM(B1240),ALL!$B$1:$U$1591,6,FALSE)),"",IF(ISERROR(VLOOKUP(TRIM(B1240),ALL!$B$1:$U$1591,6,FALSE))," ", VLOOKUP(TRIM(B1240),ALL!$B$1:$U$1591,6,FALSE)))</f>
        <v xml:space="preserve"> </v>
      </c>
      <c r="J1240" s="52" t="str">
        <f>IF(ISBLANK(VLOOKUP(TRIM(B1240),ALL!$B$1:$U$1591,7,FALSE)),"",IF(ISERROR(VLOOKUP(TRIM(B1240),ALL!$B$1:$U$1591,7,FALSE))," ",VLOOKUP(TRIM(B1240),ALL!$B$1:$U$1591,7,FALSE)))</f>
        <v xml:space="preserve"> </v>
      </c>
      <c r="K1240" s="52" t="str">
        <f>IF(ISBLANK(VLOOKUP(TRIM(B1240),ALL!$B$1:$U$1591,8,FALSE)),"",IF(ISERROR(VLOOKUP(TRIM(B1240),ALL!$B$1:$U$1591,8,FALSE))," ",VLOOKUP(TRIM(B1240),ALL!$B$1:$U$1591,8,FALSE)))</f>
        <v xml:space="preserve"> </v>
      </c>
      <c r="L1240" s="52" t="str">
        <f>IF(ISBLANK(VLOOKUP(TRIM(B1240),ALL!$B$1:$U$1591,9,FALSE)),"",IF(ISERROR(VLOOKUP(TRIM(B1240),ALL!$B$1:$U$1591,9,FALSE))," ",VLOOKUP(TRIM(B1240),ALL!$B$1:$U$1591,9,FALSE)))</f>
        <v xml:space="preserve"> </v>
      </c>
      <c r="M1240" s="52" t="str">
        <f>IF(ISBLANK(VLOOKUP(TRIM(B1240),ALL!$B$1:$U$1591,10,FALSE)),"",IF(ISERROR(VLOOKUP(TRIM(B1240),ALL!$B$1:$U$1591,10,FALSE))," ",VLOOKUP(TRIM(B1240),ALL!$B$1:$U$1591,10,FALSE)))</f>
        <v xml:space="preserve"> </v>
      </c>
      <c r="N1240"/>
      <c r="O1240"/>
      <c r="P1240"/>
      <c r="Q1240"/>
      <c r="R1240"/>
      <c r="S1240"/>
      <c r="AA1240"/>
      <c r="AB1240"/>
    </row>
    <row r="1241" spans="1:256">
      <c r="A1241" s="52"/>
      <c r="B1241" s="215"/>
      <c r="C1241" s="11"/>
      <c r="D1241" s="85"/>
      <c r="E1241" s="86"/>
      <c r="F1241" s="52"/>
      <c r="G1241" s="52"/>
      <c r="H1241" s="52"/>
      <c r="I1241" s="52"/>
      <c r="J1241" s="52"/>
      <c r="K1241" s="52"/>
      <c r="L1241" s="52"/>
      <c r="M1241" s="52"/>
      <c r="N1241"/>
      <c r="O1241"/>
      <c r="P1241"/>
      <c r="Q1241"/>
      <c r="R1241"/>
      <c r="S1241"/>
      <c r="AA1241"/>
      <c r="AB1241"/>
    </row>
    <row r="1242" spans="1:256">
      <c r="A1242" s="52" t="str">
        <f>IF(ISERROR(VLOOKUP(TRIM(B1242),ALL!$B$1:$T$1591,3,FALSE)),"(unc)",VLOOKUP(TRIM(B1242),ALL!$B$1:$T$1591,3,FALSE))</f>
        <v>HB</v>
      </c>
      <c r="B1242" s="215" t="s">
        <v>6885</v>
      </c>
      <c r="C1242" s="11" t="s">
        <v>6505</v>
      </c>
      <c r="D1242" s="85">
        <f>VLOOKUP(TRIM(B1242),BirthdateDraft!$B$1:$O$5859,2,FALSE)</f>
        <v>34539</v>
      </c>
      <c r="E1242" s="86" t="str">
        <f>VLOOKUP(TRIM(B1242),BirthdateDraft!$B$1:$O$9859,3,FALSE)</f>
        <v>18/FA</v>
      </c>
      <c r="F1242" s="52" t="str">
        <f>IF(ISERROR(VLOOKUP(TRIM(B1242),ALL!$B$1:$T$1591,2,FALSE)),"",IF(ISERROR(VLOOKUP(TRIM(B1242),ALL!$B$1:$T$1591,2,FALSE))," ",VLOOKUP(TRIM(B1242),ALL!$B$1:$T$1591,2,FALSE)))</f>
        <v>DNA</v>
      </c>
      <c r="G1242" s="52" t="str">
        <f>IF(ISBLANK(VLOOKUP(TRIM(B1242),ALL!$B$1:$U$1591,4,FALSE)),"",IF(ISERROR(VLOOKUP(TRIM(B1242),ALL!$B$1:$U$1591,4,FALSE))," ",VLOOKUP(TRIM(B1242),ALL!$B$1:$U$1591,4,FALSE)))</f>
        <v/>
      </c>
      <c r="H1242" s="52" t="str">
        <f>IF(ISBLANK(VLOOKUP(TRIM(B1242),ALL!$B$1:$U$1591,5,FALSE)),"",IF(ISERROR(VLOOKUP(TRIM(B1242),ALL!$B$1:$U$1591,5,FALSE))," ",VLOOKUP(TRIM(B1242),ALL!$B$1:$U$1591,5,FALSE)))</f>
        <v/>
      </c>
      <c r="I1242" s="52" t="str">
        <f>IF(ISBLANK(VLOOKUP(TRIM(B1242),ALL!$B$1:$U$1591,6,FALSE)),"",IF(ISERROR(VLOOKUP(TRIM(B1242),ALL!$B$1:$U$1591,6,FALSE))," ", VLOOKUP(TRIM(B1242),ALL!$B$1:$U$1591,6,FALSE)))</f>
        <v/>
      </c>
      <c r="J1242" s="52" t="str">
        <f>IF(ISBLANK(VLOOKUP(TRIM(B1242),ALL!$B$1:$U$1591,7,FALSE)),"",IF(ISERROR(VLOOKUP(TRIM(B1242),ALL!$B$1:$U$1591,7,FALSE))," ",VLOOKUP(TRIM(B1242),ALL!$B$1:$U$1591,7,FALSE)))</f>
        <v/>
      </c>
      <c r="K1242" s="52">
        <f>IF(ISBLANK(VLOOKUP(TRIM(B1242),ALL!$B$1:$U$1591,8,FALSE)),"",IF(ISERROR(VLOOKUP(TRIM(B1242),ALL!$B$1:$U$1591,8,FALSE))," ",VLOOKUP(TRIM(B1242),ALL!$B$1:$U$1591,8,FALSE)))</f>
        <v>0</v>
      </c>
      <c r="L1242" s="52" t="str">
        <f>IF(ISBLANK(VLOOKUP(TRIM(B1242),ALL!$B$1:$U$1591,9,FALSE)),"",IF(ISERROR(VLOOKUP(TRIM(B1242),ALL!$B$1:$U$1591,9,FALSE))," ",VLOOKUP(TRIM(B1242),ALL!$B$1:$U$1591,9,FALSE)))</f>
        <v/>
      </c>
      <c r="M1242" s="52">
        <f>IF(ISBLANK(VLOOKUP(TRIM(B1242),ALL!$B$1:$U$1591,10,FALSE)),"",IF(ISERROR(VLOOKUP(TRIM(B1242),ALL!$B$1:$U$1591,10,FALSE))," ",VLOOKUP(TRIM(B1242),ALL!$B$1:$U$1591,10,FALSE)))</f>
        <v>3</v>
      </c>
      <c r="N1242"/>
      <c r="O1242"/>
      <c r="P1242"/>
      <c r="Q1242"/>
      <c r="R1242"/>
      <c r="S1242"/>
      <c r="AA1242"/>
      <c r="AB1242"/>
    </row>
    <row r="1243" spans="1:256">
      <c r="A1243" s="52" t="str">
        <f>IF(ISERROR(VLOOKUP(TRIM(B1243),ALL!$B$1:$T$1591,3,FALSE)),"(unc)",VLOOKUP(TRIM(B1243),ALL!$B$1:$T$1591,3,FALSE))</f>
        <v>HB</v>
      </c>
      <c r="B1243" s="215" t="s">
        <v>5235</v>
      </c>
      <c r="C1243" s="11" t="s">
        <v>6505</v>
      </c>
      <c r="D1243" s="85">
        <f>VLOOKUP(TRIM(B1243),BirthdateDraft!$B$1:$O$5859,2,FALSE)</f>
        <v>33637</v>
      </c>
      <c r="E1243" s="86" t="str">
        <f>VLOOKUP(TRIM(B1243),BirthdateDraft!$B$1:$O$9859,3,FALSE)</f>
        <v>14/4</v>
      </c>
      <c r="F1243" s="52" t="str">
        <f>IF(ISERROR(VLOOKUP(TRIM(B1243),ALL!$B$1:$T$1591,2,FALSE)),"",IF(ISERROR(VLOOKUP(TRIM(B1243),ALL!$B$1:$T$1591,2,FALSE))," ",VLOOKUP(TRIM(B1243),ALL!$B$1:$T$1591,2,FALSE)))</f>
        <v>NEA</v>
      </c>
      <c r="G1243" s="52" t="str">
        <f>IF(ISBLANK(VLOOKUP(TRIM(B1243),ALL!$B$1:$U$1591,4,FALSE)),"",IF(ISERROR(VLOOKUP(TRIM(B1243),ALL!$B$1:$U$1591,4,FALSE))," ",VLOOKUP(TRIM(B1243),ALL!$B$1:$U$1591,4,FALSE)))</f>
        <v/>
      </c>
      <c r="H1243" s="52" t="str">
        <f>IF(ISBLANK(VLOOKUP(TRIM(B1243),ALL!$B$1:$U$1591,5,FALSE)),"",IF(ISERROR(VLOOKUP(TRIM(B1243),ALL!$B$1:$U$1591,5,FALSE))," ",VLOOKUP(TRIM(B1243),ALL!$B$1:$U$1591,5,FALSE)))</f>
        <v/>
      </c>
      <c r="I1243" s="52" t="str">
        <f>IF(ISBLANK(VLOOKUP(TRIM(B1243),ALL!$B$1:$U$1591,6,FALSE)),"",IF(ISERROR(VLOOKUP(TRIM(B1243),ALL!$B$1:$U$1591,6,FALSE))," ", VLOOKUP(TRIM(B1243),ALL!$B$1:$U$1591,6,FALSE)))</f>
        <v/>
      </c>
      <c r="J1243" s="52" t="str">
        <f>IF(ISBLANK(VLOOKUP(TRIM(B1243),ALL!$B$1:$U$1591,7,FALSE)),"",IF(ISERROR(VLOOKUP(TRIM(B1243),ALL!$B$1:$U$1591,7,FALSE))," ",VLOOKUP(TRIM(B1243),ALL!$B$1:$U$1591,7,FALSE)))</f>
        <v/>
      </c>
      <c r="K1243" s="52">
        <f>IF(ISBLANK(VLOOKUP(TRIM(B1243),ALL!$B$1:$U$1591,8,FALSE)),"",IF(ISERROR(VLOOKUP(TRIM(B1243),ALL!$B$1:$U$1591,8,FALSE))," ",VLOOKUP(TRIM(B1243),ALL!$B$1:$U$1591,8,FALSE)))</f>
        <v>0</v>
      </c>
      <c r="L1243" s="52" t="str">
        <f>IF(ISBLANK(VLOOKUP(TRIM(B1243),ALL!$B$1:$U$1591,9,FALSE)),"",IF(ISERROR(VLOOKUP(TRIM(B1243),ALL!$B$1:$U$1591,9,FALSE))," ",VLOOKUP(TRIM(B1243),ALL!$B$1:$U$1591,9,FALSE)))</f>
        <v/>
      </c>
      <c r="M1243" s="52">
        <f>IF(ISBLANK(VLOOKUP(TRIM(B1243),ALL!$B$1:$U$1591,10,FALSE)),"",IF(ISERROR(VLOOKUP(TRIM(B1243),ALL!$B$1:$U$1591,10,FALSE))," ",VLOOKUP(TRIM(B1243),ALL!$B$1:$U$1591,10,FALSE)))</f>
        <v>0</v>
      </c>
      <c r="N1243"/>
      <c r="O1243"/>
      <c r="P1243"/>
      <c r="Q1243"/>
      <c r="R1243"/>
      <c r="S1243"/>
      <c r="AA1243"/>
      <c r="AB1243"/>
    </row>
    <row r="1244" spans="1:256" ht="15">
      <c r="A1244" s="52" t="str">
        <f>IF(ISERROR(VLOOKUP(TRIM(B1244),ALL!$B$1:$T$1591,3,FALSE)),"(unc)",VLOOKUP(TRIM(B1244),ALL!$B$1:$T$1591,3,FALSE))</f>
        <v>HB</v>
      </c>
      <c r="B1244" s="441" t="s">
        <v>7743</v>
      </c>
      <c r="C1244" s="11" t="s">
        <v>6505</v>
      </c>
      <c r="D1244" s="85">
        <f>VLOOKUP(TRIM(B1244),BirthdateDraft!$B$1:$O$5859,2,FALSE)</f>
        <v>35068</v>
      </c>
      <c r="E1244" s="86" t="str">
        <f>VLOOKUP(TRIM(B1244),BirthdateDraft!$B$1:$O$9859,3,FALSE)</f>
        <v>18/FA</v>
      </c>
      <c r="F1244" s="52" t="str">
        <f>IF(ISERROR(VLOOKUP(TRIM(B1244),ALL!$B$1:$T$1591,2,FALSE)),"",IF(ISERROR(VLOOKUP(TRIM(B1244),ALL!$B$1:$T$1591,2,FALSE))," ",VLOOKUP(TRIM(B1244),ALL!$B$1:$T$1591,2,FALSE)))</f>
        <v>CAN</v>
      </c>
      <c r="G1244" s="52" t="str">
        <f>IF(ISBLANK(VLOOKUP(TRIM(B1244),ALL!$B$1:$U$1591,4,FALSE)),"",IF(ISERROR(VLOOKUP(TRIM(B1244),ALL!$B$1:$U$1591,4,FALSE))," ",VLOOKUP(TRIM(B1244),ALL!$B$1:$U$1591,4,FALSE)))</f>
        <v/>
      </c>
      <c r="H1244" s="52" t="str">
        <f>IF(ISBLANK(VLOOKUP(TRIM(B1244),ALL!$B$1:$U$1591,5,FALSE)),"",IF(ISERROR(VLOOKUP(TRIM(B1244),ALL!$B$1:$U$1591,5,FALSE))," ",VLOOKUP(TRIM(B1244),ALL!$B$1:$U$1591,5,FALSE)))</f>
        <v/>
      </c>
      <c r="I1244" s="52" t="str">
        <f>IF(ISBLANK(VLOOKUP(TRIM(B1244),ALL!$B$1:$U$1591,6,FALSE)),"",IF(ISERROR(VLOOKUP(TRIM(B1244),ALL!$B$1:$U$1591,6,FALSE))," ", VLOOKUP(TRIM(B1244),ALL!$B$1:$U$1591,6,FALSE)))</f>
        <v/>
      </c>
      <c r="J1244" s="52" t="str">
        <f>IF(ISBLANK(VLOOKUP(TRIM(B1244),ALL!$B$1:$U$1591,7,FALSE)),"",IF(ISERROR(VLOOKUP(TRIM(B1244),ALL!$B$1:$U$1591,7,FALSE))," ",VLOOKUP(TRIM(B1244),ALL!$B$1:$U$1591,7,FALSE)))</f>
        <v/>
      </c>
      <c r="K1244" s="52">
        <f>IF(ISBLANK(VLOOKUP(TRIM(B1244),ALL!$B$1:$U$1591,8,FALSE)),"",IF(ISERROR(VLOOKUP(TRIM(B1244),ALL!$B$1:$U$1591,8,FALSE))," ",VLOOKUP(TRIM(B1244),ALL!$B$1:$U$1591,8,FALSE)))</f>
        <v>0</v>
      </c>
      <c r="L1244" s="52" t="str">
        <f>IF(ISBLANK(VLOOKUP(TRIM(B1244),ALL!$B$1:$U$1591,9,FALSE)),"",IF(ISERROR(VLOOKUP(TRIM(B1244),ALL!$B$1:$U$1591,9,FALSE))," ",VLOOKUP(TRIM(B1244),ALL!$B$1:$U$1591,9,FALSE)))</f>
        <v/>
      </c>
      <c r="M1244" s="52">
        <f>IF(ISBLANK(VLOOKUP(TRIM(B1244),ALL!$B$1:$U$1591,10,FALSE)),"",IF(ISERROR(VLOOKUP(TRIM(B1244),ALL!$B$1:$U$1591,10,FALSE))," ",VLOOKUP(TRIM(B1244),ALL!$B$1:$U$1591,10,FALSE)))</f>
        <v>0</v>
      </c>
    </row>
    <row r="1245" spans="1:256" ht="15">
      <c r="A1245" s="52" t="str">
        <f>IF(ISERROR(VLOOKUP(TRIM(B1245),ALL!$B$1:$T$1591,3,FALSE)),"(unc)",VLOOKUP(TRIM(B1245),ALL!$B$1:$T$1591,3,FALSE))</f>
        <v>HB</v>
      </c>
      <c r="B1245" s="407" t="s">
        <v>7764</v>
      </c>
      <c r="C1245" s="11" t="s">
        <v>6505</v>
      </c>
      <c r="D1245" s="85">
        <f>VLOOKUP(TRIM(B1245),BirthdateDraft!$B$1:$O$5859,2,FALSE)</f>
        <v>35965</v>
      </c>
      <c r="E1245" s="86" t="str">
        <f>VLOOKUP(TRIM(B1245),BirthdateDraft!$B$1:$O$9859,3,FALSE)</f>
        <v>19/3</v>
      </c>
      <c r="F1245" s="52" t="str">
        <f>IF(ISERROR(VLOOKUP(TRIM(B1245),ALL!$B$1:$T$1591,2,FALSE)),"",IF(ISERROR(VLOOKUP(TRIM(B1245),ALL!$B$1:$T$1591,2,FALSE))," ",VLOOKUP(TRIM(B1245),ALL!$B$1:$T$1591,2,FALSE)))</f>
        <v>MIN</v>
      </c>
      <c r="G1245" s="52" t="str">
        <f>IF(ISBLANK(VLOOKUP(TRIM(B1245),ALL!$B$1:$U$1591,4,FALSE)),"",IF(ISERROR(VLOOKUP(TRIM(B1245),ALL!$B$1:$U$1591,4,FALSE))," ",VLOOKUP(TRIM(B1245),ALL!$B$1:$U$1591,4,FALSE)))</f>
        <v/>
      </c>
      <c r="H1245" s="52" t="str">
        <f>IF(ISBLANK(VLOOKUP(TRIM(B1245),ALL!$B$1:$U$1591,5,FALSE)),"",IF(ISERROR(VLOOKUP(TRIM(B1245),ALL!$B$1:$U$1591,5,FALSE))," ",VLOOKUP(TRIM(B1245),ALL!$B$1:$U$1591,5,FALSE)))</f>
        <v/>
      </c>
      <c r="I1245" s="52" t="str">
        <f>IF(ISBLANK(VLOOKUP(TRIM(B1245),ALL!$B$1:$U$1591,6,FALSE)),"",IF(ISERROR(VLOOKUP(TRIM(B1245),ALL!$B$1:$U$1591,6,FALSE))," ", VLOOKUP(TRIM(B1245),ALL!$B$1:$U$1591,6,FALSE)))</f>
        <v/>
      </c>
      <c r="J1245" s="52" t="str">
        <f>IF(ISBLANK(VLOOKUP(TRIM(B1245),ALL!$B$1:$U$1591,7,FALSE)),"",IF(ISERROR(VLOOKUP(TRIM(B1245),ALL!$B$1:$U$1591,7,FALSE))," ",VLOOKUP(TRIM(B1245),ALL!$B$1:$U$1591,7,FALSE)))</f>
        <v/>
      </c>
      <c r="K1245" s="52">
        <f>IF(ISBLANK(VLOOKUP(TRIM(B1245),ALL!$B$1:$U$1591,8,FALSE)),"",IF(ISERROR(VLOOKUP(TRIM(B1245),ALL!$B$1:$U$1591,8,FALSE))," ",VLOOKUP(TRIM(B1245),ALL!$B$1:$U$1591,8,FALSE)))</f>
        <v>0</v>
      </c>
      <c r="L1245" s="52" t="str">
        <f>IF(ISBLANK(VLOOKUP(TRIM(B1245),ALL!$B$1:$U$1591,9,FALSE)),"",IF(ISERROR(VLOOKUP(TRIM(B1245),ALL!$B$1:$U$1591,9,FALSE))," ",VLOOKUP(TRIM(B1245),ALL!$B$1:$U$1591,9,FALSE)))</f>
        <v/>
      </c>
      <c r="M1245" s="52">
        <f>IF(ISBLANK(VLOOKUP(TRIM(B1245),ALL!$B$1:$U$1591,10,FALSE)),"",IF(ISERROR(VLOOKUP(TRIM(B1245),ALL!$B$1:$U$1591,10,FALSE))," ",VLOOKUP(TRIM(B1245),ALL!$B$1:$U$1591,10,FALSE)))</f>
        <v>0</v>
      </c>
      <c r="N1245"/>
      <c r="O1245"/>
      <c r="P1245"/>
      <c r="Q1245"/>
      <c r="R1245"/>
      <c r="S1245"/>
      <c r="AA1245"/>
      <c r="AB1245"/>
    </row>
    <row r="1246" spans="1:256">
      <c r="A1246" s="52" t="str">
        <f>IF(ISERROR(VLOOKUP(TRIM(B1246),ALL!$B$1:$T$1591,3,FALSE)),"(unc)",VLOOKUP(TRIM(B1246),ALL!$B$1:$T$1591,3,FALSE))</f>
        <v>FB</v>
      </c>
      <c r="B1246" s="215" t="s">
        <v>3953</v>
      </c>
      <c r="C1246" s="11" t="s">
        <v>6505</v>
      </c>
      <c r="D1246" s="85">
        <f>VLOOKUP(TRIM(B1246),BirthdateDraft!$B$1:$O$5859,2,FALSE)</f>
        <v>32628</v>
      </c>
      <c r="E1246" s="86" t="str">
        <f>VLOOKUP(TRIM(B1246),BirthdateDraft!$B$1:$O$9859,3,FALSE)</f>
        <v>11/FA</v>
      </c>
      <c r="F1246" s="52" t="str">
        <f>IF(ISERROR(VLOOKUP(TRIM(B1246),ALL!$B$1:$T$1591,2,FALSE)),"",IF(ISERROR(VLOOKUP(TRIM(B1246),ALL!$B$1:$T$1591,2,FALSE))," ",VLOOKUP(TRIM(B1246),ALL!$B$1:$T$1591,2,FALSE)))</f>
        <v>BFA</v>
      </c>
      <c r="G1246" s="52" t="str">
        <f>IF(ISBLANK(VLOOKUP(TRIM(B1246),ALL!$B$1:$U$1591,4,FALSE)),"",IF(ISERROR(VLOOKUP(TRIM(B1246),ALL!$B$1:$U$1591,4,FALSE))," ",VLOOKUP(TRIM(B1246),ALL!$B$1:$U$1591,4,FALSE)))</f>
        <v/>
      </c>
      <c r="H1246" s="52" t="str">
        <f>IF(ISBLANK(VLOOKUP(TRIM(B1246),ALL!$B$1:$U$1591,5,FALSE)),"",IF(ISERROR(VLOOKUP(TRIM(B1246),ALL!$B$1:$U$1591,5,FALSE))," ",VLOOKUP(TRIM(B1246),ALL!$B$1:$U$1591,5,FALSE)))</f>
        <v/>
      </c>
      <c r="I1246" s="52" t="str">
        <f>IF(ISBLANK(VLOOKUP(TRIM(B1246),ALL!$B$1:$U$1591,6,FALSE)),"",IF(ISERROR(VLOOKUP(TRIM(B1246),ALL!$B$1:$U$1591,6,FALSE))," ", VLOOKUP(TRIM(B1246),ALL!$B$1:$U$1591,6,FALSE)))</f>
        <v/>
      </c>
      <c r="J1246" s="52" t="str">
        <f>IF(ISBLANK(VLOOKUP(TRIM(B1246),ALL!$B$1:$U$1591,7,FALSE)),"",IF(ISERROR(VLOOKUP(TRIM(B1246),ALL!$B$1:$U$1591,7,FALSE))," ",VLOOKUP(TRIM(B1246),ALL!$B$1:$U$1591,7,FALSE)))</f>
        <v/>
      </c>
      <c r="K1246" s="52">
        <f>IF(ISBLANK(VLOOKUP(TRIM(B1246),ALL!$B$1:$U$1591,8,FALSE)),"",IF(ISERROR(VLOOKUP(TRIM(B1246),ALL!$B$1:$U$1591,8,FALSE))," ",VLOOKUP(TRIM(B1246),ALL!$B$1:$U$1591,8,FALSE)))</f>
        <v>4</v>
      </c>
      <c r="L1246" s="52" t="str">
        <f>IF(ISBLANK(VLOOKUP(TRIM(B1246),ALL!$B$1:$U$1591,9,FALSE)),"",IF(ISERROR(VLOOKUP(TRIM(B1246),ALL!$B$1:$U$1591,9,FALSE))," ",VLOOKUP(TRIM(B1246),ALL!$B$1:$U$1591,9,FALSE)))</f>
        <v/>
      </c>
      <c r="M1246" s="52">
        <f>IF(ISBLANK(VLOOKUP(TRIM(B1246),ALL!$B$1:$U$1591,10,FALSE)),"",IF(ISERROR(VLOOKUP(TRIM(B1246),ALL!$B$1:$U$1591,10,FALSE))," ",VLOOKUP(TRIM(B1246),ALL!$B$1:$U$1591,10,FALSE)))</f>
        <v>4</v>
      </c>
      <c r="N1246"/>
      <c r="O1246"/>
      <c r="P1246"/>
      <c r="Q1246"/>
      <c r="R1246"/>
      <c r="S1246"/>
      <c r="AA1246"/>
      <c r="AB1246"/>
    </row>
    <row r="1247" spans="1:256" ht="15">
      <c r="A1247" s="52"/>
      <c r="B1247" s="396"/>
      <c r="C1247" s="11"/>
      <c r="D1247" s="85"/>
      <c r="E1247" s="86"/>
      <c r="F1247" s="52"/>
      <c r="G1247" s="52"/>
      <c r="H1247" s="52"/>
      <c r="I1247" s="52"/>
      <c r="J1247" s="52"/>
      <c r="K1247" s="52"/>
      <c r="L1247" s="52"/>
      <c r="M1247" s="52"/>
      <c r="N1247"/>
      <c r="O1247"/>
      <c r="P1247"/>
      <c r="Q1247"/>
      <c r="R1247"/>
      <c r="S1247"/>
      <c r="AA1247"/>
      <c r="AB1247"/>
    </row>
    <row r="1248" spans="1:256">
      <c r="A1248" s="52" t="str">
        <f>IF(ISERROR(VLOOKUP(TRIM(B1248),ALL!$B$1:$T$1591,3,FALSE)),"(unc)",VLOOKUP(TRIM(B1248),ALL!$B$1:$T$1591,3,FALSE))</f>
        <v>WR</v>
      </c>
      <c r="B1248" s="215" t="s">
        <v>5291</v>
      </c>
      <c r="C1248" s="11" t="s">
        <v>6505</v>
      </c>
      <c r="D1248" s="85">
        <f>VLOOKUP(TRIM(B1248),BirthdateDraft!$B$1:$O$5859,2,FALSE)</f>
        <v>34137</v>
      </c>
      <c r="E1248" s="86" t="str">
        <f>VLOOKUP(TRIM(B1248),BirthdateDraft!$B$1:$O$9859,3,FALSE)</f>
        <v>15/4</v>
      </c>
      <c r="F1248" s="52" t="str">
        <f>IF(ISERROR(VLOOKUP(TRIM(B1248),ALL!$B$1:$T$1591,2,FALSE)),"",IF(ISERROR(VLOOKUP(TRIM(B1248),ALL!$B$1:$T$1591,2,FALSE))," ",VLOOKUP(TRIM(B1248),ALL!$B$1:$T$1591,2,FALSE)))</f>
        <v>NYA</v>
      </c>
      <c r="G1248" s="52" t="str">
        <f>IF(ISBLANK(VLOOKUP(TRIM(B1248),ALL!$B$1:$U$1591,4,FALSE)),"",IF(ISERROR(VLOOKUP(TRIM(B1248),ALL!$B$1:$U$1591,4,FALSE))," ",VLOOKUP(TRIM(B1248),ALL!$B$1:$U$1591,4,FALSE)))</f>
        <v/>
      </c>
      <c r="H1248" s="52" t="str">
        <f>IF(ISBLANK(VLOOKUP(TRIM(B1248),ALL!$B$1:$U$1591,5,FALSE)),"",IF(ISERROR(VLOOKUP(TRIM(B1248),ALL!$B$1:$U$1591,5,FALSE))," ",VLOOKUP(TRIM(B1248),ALL!$B$1:$U$1591,5,FALSE)))</f>
        <v/>
      </c>
      <c r="I1248" s="52" t="str">
        <f>IF(ISBLANK(VLOOKUP(TRIM(B1248),ALL!$B$1:$U$1591,6,FALSE)),"",IF(ISERROR(VLOOKUP(TRIM(B1248),ALL!$B$1:$U$1591,6,FALSE))," ", VLOOKUP(TRIM(B1248),ALL!$B$1:$U$1591,6,FALSE)))</f>
        <v/>
      </c>
      <c r="J1248" s="52" t="str">
        <f>IF(ISBLANK(VLOOKUP(TRIM(B1248),ALL!$B$1:$U$1591,7,FALSE)),"",IF(ISERROR(VLOOKUP(TRIM(B1248),ALL!$B$1:$U$1591,7,FALSE))," ",VLOOKUP(TRIM(B1248),ALL!$B$1:$U$1591,7,FALSE)))</f>
        <v/>
      </c>
      <c r="K1248" s="52" t="str">
        <f>IF(ISBLANK(VLOOKUP(TRIM(B1248),ALL!$B$1:$U$1591,8,FALSE)),"",IF(ISERROR(VLOOKUP(TRIM(B1248),ALL!$B$1:$U$1591,8,FALSE))," ",VLOOKUP(TRIM(B1248),ALL!$B$1:$U$1591,8,FALSE)))</f>
        <v/>
      </c>
      <c r="L1248" s="52" t="str">
        <f>IF(ISBLANK(VLOOKUP(TRIM(B1248),ALL!$B$1:$U$1591,9,FALSE)),"",IF(ISERROR(VLOOKUP(TRIM(B1248),ALL!$B$1:$U$1591,9,FALSE))," ",VLOOKUP(TRIM(B1248),ALL!$B$1:$U$1591,9,FALSE)))</f>
        <v/>
      </c>
      <c r="M1248" s="52" t="str">
        <f>IF(ISBLANK(VLOOKUP(TRIM(B1248),ALL!$B$1:$U$1591,10,FALSE)),"",IF(ISERROR(VLOOKUP(TRIM(B1248),ALL!$B$1:$U$1591,10,FALSE))," ",VLOOKUP(TRIM(B1248),ALL!$B$1:$U$1591,10,FALSE)))</f>
        <v/>
      </c>
      <c r="N1248"/>
      <c r="O1248"/>
      <c r="P1248"/>
      <c r="Q1248"/>
      <c r="R1248"/>
      <c r="S1248"/>
      <c r="AA1248"/>
      <c r="AB1248"/>
    </row>
    <row r="1249" spans="1:46">
      <c r="A1249" s="52" t="str">
        <f>IF(ISERROR(VLOOKUP(TRIM(B1249),ALL!$B$1:$T$1591,3,FALSE)),"(unc)",VLOOKUP(TRIM(B1249),ALL!$B$1:$T$1591,3,FALSE))</f>
        <v>WR PR</v>
      </c>
      <c r="B1249" s="215" t="s">
        <v>6391</v>
      </c>
      <c r="C1249" s="11" t="s">
        <v>6505</v>
      </c>
      <c r="D1249" s="85">
        <f>VLOOKUP(TRIM(B1249),BirthdateDraft!$B$1:$O$5859,2,FALSE)</f>
        <v>34294</v>
      </c>
      <c r="E1249" s="86" t="str">
        <f>VLOOKUP(TRIM(B1249),BirthdateDraft!$B$1:$O$9859,3,FALSE)</f>
        <v>17/4</v>
      </c>
      <c r="F1249" s="52" t="str">
        <f>IF(ISERROR(VLOOKUP(TRIM(B1249),ALL!$B$1:$T$1591,2,FALSE)),"",IF(ISERROR(VLOOKUP(TRIM(B1249),ALL!$B$1:$T$1591,2,FALSE))," ",VLOOKUP(TRIM(B1249),ALL!$B$1:$T$1591,2,FALSE)))</f>
        <v>JXA</v>
      </c>
      <c r="G1249" s="52" t="str">
        <f>IF(ISBLANK(VLOOKUP(TRIM(B1249),ALL!$B$1:$U$1591,4,FALSE)),"",IF(ISERROR(VLOOKUP(TRIM(B1249),ALL!$B$1:$U$1591,4,FALSE))," ",VLOOKUP(TRIM(B1249),ALL!$B$1:$U$1591,4,FALSE)))</f>
        <v/>
      </c>
      <c r="H1249" s="52" t="str">
        <f>IF(ISBLANK(VLOOKUP(TRIM(B1249),ALL!$B$1:$U$1591,5,FALSE)),"",IF(ISERROR(VLOOKUP(TRIM(B1249),ALL!$B$1:$U$1591,5,FALSE))," ",VLOOKUP(TRIM(B1249),ALL!$B$1:$U$1591,5,FALSE)))</f>
        <v/>
      </c>
      <c r="I1249" s="52" t="str">
        <f>IF(ISBLANK(VLOOKUP(TRIM(B1249),ALL!$B$1:$U$1591,6,FALSE)),"",IF(ISERROR(VLOOKUP(TRIM(B1249),ALL!$B$1:$U$1591,6,FALSE))," ", VLOOKUP(TRIM(B1249),ALL!$B$1:$U$1591,6,FALSE)))</f>
        <v/>
      </c>
      <c r="J1249" s="52" t="str">
        <f>IF(ISBLANK(VLOOKUP(TRIM(B1249),ALL!$B$1:$U$1591,7,FALSE)),"",IF(ISERROR(VLOOKUP(TRIM(B1249),ALL!$B$1:$U$1591,7,FALSE))," ",VLOOKUP(TRIM(B1249),ALL!$B$1:$U$1591,7,FALSE)))</f>
        <v/>
      </c>
      <c r="K1249" s="52" t="str">
        <f>IF(ISBLANK(VLOOKUP(TRIM(B1249),ALL!$B$1:$U$1591,8,FALSE)),"",IF(ISERROR(VLOOKUP(TRIM(B1249),ALL!$B$1:$U$1591,8,FALSE))," ",VLOOKUP(TRIM(B1249),ALL!$B$1:$U$1591,8,FALSE)))</f>
        <v/>
      </c>
      <c r="L1249" s="52" t="str">
        <f>IF(ISBLANK(VLOOKUP(TRIM(B1249),ALL!$B$1:$U$1591,9,FALSE)),"",IF(ISERROR(VLOOKUP(TRIM(B1249),ALL!$B$1:$U$1591,9,FALSE))," ",VLOOKUP(TRIM(B1249),ALL!$B$1:$U$1591,9,FALSE)))</f>
        <v/>
      </c>
      <c r="M1249" s="52" t="str">
        <f>IF(ISBLANK(VLOOKUP(TRIM(B1249),ALL!$B$1:$U$1591,10,FALSE)),"",IF(ISERROR(VLOOKUP(TRIM(B1249),ALL!$B$1:$U$1591,10,FALSE))," ",VLOOKUP(TRIM(B1249),ALL!$B$1:$U$1591,10,FALSE)))</f>
        <v/>
      </c>
      <c r="N1249"/>
      <c r="O1249"/>
      <c r="P1249"/>
      <c r="Q1249"/>
      <c r="R1249"/>
      <c r="S1249"/>
      <c r="AA1249"/>
      <c r="AB1249"/>
    </row>
    <row r="1250" spans="1:46" ht="15">
      <c r="A1250" s="52" t="str">
        <f>IF(ISERROR(VLOOKUP(TRIM(B1250),ALL!$B$1:$T$1591,3,FALSE)),"(unc)",VLOOKUP(TRIM(B1250),ALL!$B$1:$T$1591,3,FALSE))</f>
        <v>WR</v>
      </c>
      <c r="B1250" s="407" t="s">
        <v>7710</v>
      </c>
      <c r="C1250" s="11" t="s">
        <v>6505</v>
      </c>
      <c r="D1250" s="85">
        <f>VLOOKUP(TRIM(B1250),BirthdateDraft!$B$1:$O$5859,2,FALSE)</f>
        <v>35044</v>
      </c>
      <c r="E1250" s="86" t="str">
        <f>VLOOKUP(TRIM(B1250),BirthdateDraft!$B$1:$O$9859,3,FALSE)</f>
        <v>18/FA</v>
      </c>
      <c r="F1250" s="52" t="str">
        <f>IF(ISERROR(VLOOKUP(TRIM(B1250),ALL!$B$1:$T$1591,2,FALSE)),"",IF(ISERROR(VLOOKUP(TRIM(B1250),ALL!$B$1:$T$1591,2,FALSE))," ",VLOOKUP(TRIM(B1250),ALL!$B$1:$T$1591,2,FALSE)))</f>
        <v>GBN</v>
      </c>
      <c r="G1250" s="52" t="str">
        <f>IF(ISBLANK(VLOOKUP(TRIM(B1250),ALL!$B$1:$U$1591,4,FALSE)),"",IF(ISERROR(VLOOKUP(TRIM(B1250),ALL!$B$1:$U$1591,4,FALSE))," ",VLOOKUP(TRIM(B1250),ALL!$B$1:$U$1591,4,FALSE)))</f>
        <v/>
      </c>
      <c r="H1250" s="52" t="str">
        <f>IF(ISBLANK(VLOOKUP(TRIM(B1250),ALL!$B$1:$U$1591,5,FALSE)),"",IF(ISERROR(VLOOKUP(TRIM(B1250),ALL!$B$1:$U$1591,5,FALSE))," ",VLOOKUP(TRIM(B1250),ALL!$B$1:$U$1591,5,FALSE)))</f>
        <v/>
      </c>
      <c r="I1250" s="52" t="str">
        <f>IF(ISBLANK(VLOOKUP(TRIM(B1250),ALL!$B$1:$U$1591,6,FALSE)),"",IF(ISERROR(VLOOKUP(TRIM(B1250),ALL!$B$1:$U$1591,6,FALSE))," ", VLOOKUP(TRIM(B1250),ALL!$B$1:$U$1591,6,FALSE)))</f>
        <v/>
      </c>
      <c r="J1250" s="52" t="str">
        <f>IF(ISBLANK(VLOOKUP(TRIM(B1250),ALL!$B$1:$U$1591,7,FALSE)),"",IF(ISERROR(VLOOKUP(TRIM(B1250),ALL!$B$1:$U$1591,7,FALSE))," ",VLOOKUP(TRIM(B1250),ALL!$B$1:$U$1591,7,FALSE)))</f>
        <v/>
      </c>
      <c r="K1250" s="52" t="str">
        <f>IF(ISBLANK(VLOOKUP(TRIM(B1250),ALL!$B$1:$U$1591,8,FALSE)),"",IF(ISERROR(VLOOKUP(TRIM(B1250),ALL!$B$1:$U$1591,8,FALSE))," ",VLOOKUP(TRIM(B1250),ALL!$B$1:$U$1591,8,FALSE)))</f>
        <v/>
      </c>
      <c r="L1250" s="52" t="str">
        <f>IF(ISBLANK(VLOOKUP(TRIM(B1250),ALL!$B$1:$U$1591,9,FALSE)),"",IF(ISERROR(VLOOKUP(TRIM(B1250),ALL!$B$1:$U$1591,9,FALSE))," ",VLOOKUP(TRIM(B1250),ALL!$B$1:$U$1591,9,FALSE)))</f>
        <v/>
      </c>
      <c r="M1250" s="52" t="str">
        <f>IF(ISBLANK(VLOOKUP(TRIM(B1250),ALL!$B$1:$U$1591,10,FALSE)),"",IF(ISERROR(VLOOKUP(TRIM(B1250),ALL!$B$1:$U$1591,10,FALSE))," ",VLOOKUP(TRIM(B1250),ALL!$B$1:$U$1591,10,FALSE)))</f>
        <v/>
      </c>
      <c r="N1250"/>
      <c r="O1250"/>
      <c r="P1250"/>
      <c r="Q1250"/>
      <c r="R1250"/>
      <c r="S1250"/>
      <c r="AA1250"/>
      <c r="AB1250"/>
    </row>
    <row r="1251" spans="1:46">
      <c r="A1251" s="52" t="str">
        <f>IF(ISERROR(VLOOKUP(TRIM(B1251),ALL!$B$1:$T$1591,3,FALSE)),"(unc)",VLOOKUP(TRIM(B1251),ALL!$B$1:$T$1591,3,FALSE))</f>
        <v>WR</v>
      </c>
      <c r="B1251" s="215" t="s">
        <v>5834</v>
      </c>
      <c r="C1251" s="11" t="s">
        <v>6505</v>
      </c>
      <c r="D1251" s="85">
        <f>VLOOKUP(TRIM(B1251),BirthdateDraft!$B$1:$O$5859,2,FALSE)</f>
        <v>34352</v>
      </c>
      <c r="E1251" s="86" t="str">
        <f>VLOOKUP(TRIM(B1251),BirthdateDraft!$B$1:$O$9859,3,FALSE)</f>
        <v>16/FA</v>
      </c>
      <c r="F1251" s="52" t="str">
        <f>IF(ISERROR(VLOOKUP(TRIM(B1251),ALL!$B$1:$T$1591,2,FALSE)),"",IF(ISERROR(VLOOKUP(TRIM(B1251),ALL!$B$1:$T$1591,2,FALSE))," ",VLOOKUP(TRIM(B1251),ALL!$B$1:$T$1591,2,FALSE)))</f>
        <v>GBN</v>
      </c>
      <c r="G1251" s="52" t="str">
        <f>IF(ISBLANK(VLOOKUP(TRIM(B1251),ALL!$B$1:$U$1591,4,FALSE)),"",IF(ISERROR(VLOOKUP(TRIM(B1251),ALL!$B$1:$U$1591,4,FALSE))," ",VLOOKUP(TRIM(B1251),ALL!$B$1:$U$1591,4,FALSE)))</f>
        <v/>
      </c>
      <c r="H1251" s="52" t="str">
        <f>IF(ISBLANK(VLOOKUP(TRIM(B1251),ALL!$B$1:$U$1591,5,FALSE)),"",IF(ISERROR(VLOOKUP(TRIM(B1251),ALL!$B$1:$U$1591,5,FALSE))," ",VLOOKUP(TRIM(B1251),ALL!$B$1:$U$1591,5,FALSE)))</f>
        <v/>
      </c>
      <c r="I1251" s="52" t="str">
        <f>IF(ISBLANK(VLOOKUP(TRIM(B1251),ALL!$B$1:$U$1591,6,FALSE)),"",IF(ISERROR(VLOOKUP(TRIM(B1251),ALL!$B$1:$U$1591,6,FALSE))," ", VLOOKUP(TRIM(B1251),ALL!$B$1:$U$1591,6,FALSE)))</f>
        <v/>
      </c>
      <c r="J1251" s="52" t="str">
        <f>IF(ISBLANK(VLOOKUP(TRIM(B1251),ALL!$B$1:$U$1591,7,FALSE)),"",IF(ISERROR(VLOOKUP(TRIM(B1251),ALL!$B$1:$U$1591,7,FALSE))," ",VLOOKUP(TRIM(B1251),ALL!$B$1:$U$1591,7,FALSE)))</f>
        <v/>
      </c>
      <c r="K1251" s="52" t="str">
        <f>IF(ISBLANK(VLOOKUP(TRIM(B1251),ALL!$B$1:$U$1591,8,FALSE)),"",IF(ISERROR(VLOOKUP(TRIM(B1251),ALL!$B$1:$U$1591,8,FALSE))," ",VLOOKUP(TRIM(B1251),ALL!$B$1:$U$1591,8,FALSE)))</f>
        <v/>
      </c>
      <c r="L1251" s="52" t="str">
        <f>IF(ISBLANK(VLOOKUP(TRIM(B1251),ALL!$B$1:$U$1591,9,FALSE)),"",IF(ISERROR(VLOOKUP(TRIM(B1251),ALL!$B$1:$U$1591,9,FALSE))," ",VLOOKUP(TRIM(B1251),ALL!$B$1:$U$1591,9,FALSE)))</f>
        <v/>
      </c>
      <c r="M1251" s="52" t="str">
        <f>IF(ISBLANK(VLOOKUP(TRIM(B1251),ALL!$B$1:$U$1591,10,FALSE)),"",IF(ISERROR(VLOOKUP(TRIM(B1251),ALL!$B$1:$U$1591,10,FALSE))," ",VLOOKUP(TRIM(B1251),ALL!$B$1:$U$1591,10,FALSE)))</f>
        <v/>
      </c>
      <c r="N1251"/>
      <c r="O1251"/>
      <c r="P1251"/>
      <c r="Q1251"/>
      <c r="R1251"/>
      <c r="S1251"/>
      <c r="AA1251"/>
      <c r="AB1251"/>
    </row>
    <row r="1252" spans="1:46">
      <c r="A1252" s="52" t="str">
        <f>IF(ISERROR(VLOOKUP(TRIM(B1252),ALL!$B$1:$T$1591,3,FALSE)),"(unc)",VLOOKUP(TRIM(B1252),ALL!$B$1:$T$1591,3,FALSE))</f>
        <v>TE</v>
      </c>
      <c r="B1252" s="215" t="s">
        <v>6553</v>
      </c>
      <c r="C1252" s="11" t="s">
        <v>6505</v>
      </c>
      <c r="D1252" s="85">
        <f>VLOOKUP(TRIM(B1252),BirthdateDraft!$B$1:$O$5859,2,FALSE)</f>
        <v>34933</v>
      </c>
      <c r="E1252" s="86" t="str">
        <f>VLOOKUP(TRIM(B1252),BirthdateDraft!$B$1:$O$9859,3,FALSE)</f>
        <v>17/3</v>
      </c>
      <c r="F1252" s="52" t="str">
        <f>IF(ISERROR(VLOOKUP(TRIM(B1252),ALL!$B$1:$T$1591,2,FALSE)),"",IF(ISERROR(VLOOKUP(TRIM(B1252),ALL!$B$1:$T$1591,2,FALSE))," ",VLOOKUP(TRIM(B1252),ALL!$B$1:$T$1591,2,FALSE)))</f>
        <v>TNA</v>
      </c>
      <c r="G1252" s="52" t="str">
        <f>IF(ISBLANK(VLOOKUP(TRIM(B1252),ALL!$B$1:$U$1591,4,FALSE)),"",IF(ISERROR(VLOOKUP(TRIM(B1252),ALL!$B$1:$U$1591,4,FALSE))," ",VLOOKUP(TRIM(B1252),ALL!$B$1:$U$1591,4,FALSE)))</f>
        <v/>
      </c>
      <c r="H1252" s="52" t="str">
        <f>IF(ISBLANK(VLOOKUP(TRIM(B1252),ALL!$B$1:$U$1591,5,FALSE)),"",IF(ISERROR(VLOOKUP(TRIM(B1252),ALL!$B$1:$U$1591,5,FALSE))," ",VLOOKUP(TRIM(B1252),ALL!$B$1:$U$1591,5,FALSE)))</f>
        <v/>
      </c>
      <c r="I1252" s="52" t="str">
        <f>IF(ISBLANK(VLOOKUP(TRIM(B1252),ALL!$B$1:$U$1591,6,FALSE)),"",IF(ISERROR(VLOOKUP(TRIM(B1252),ALL!$B$1:$U$1591,6,FALSE))," ", VLOOKUP(TRIM(B1252),ALL!$B$1:$U$1591,6,FALSE)))</f>
        <v/>
      </c>
      <c r="J1252" s="52" t="str">
        <f>IF(ISBLANK(VLOOKUP(TRIM(B1252),ALL!$B$1:$U$1591,7,FALSE)),"",IF(ISERROR(VLOOKUP(TRIM(B1252),ALL!$B$1:$U$1591,7,FALSE))," ",VLOOKUP(TRIM(B1252),ALL!$B$1:$U$1591,7,FALSE)))</f>
        <v/>
      </c>
      <c r="K1252" s="52">
        <f>IF(ISBLANK(VLOOKUP(TRIM(B1252),ALL!$B$1:$U$1591,8,FALSE)),"",IF(ISERROR(VLOOKUP(TRIM(B1252),ALL!$B$1:$U$1591,8,FALSE))," ",VLOOKUP(TRIM(B1252),ALL!$B$1:$U$1591,8,FALSE)))</f>
        <v>4</v>
      </c>
      <c r="L1252" s="52" t="str">
        <f>IF(ISBLANK(VLOOKUP(TRIM(B1252),ALL!$B$1:$U$1591,9,FALSE)),"",IF(ISERROR(VLOOKUP(TRIM(B1252),ALL!$B$1:$U$1591,9,FALSE))," ",VLOOKUP(TRIM(B1252),ALL!$B$1:$U$1591,9,FALSE)))</f>
        <v/>
      </c>
      <c r="M1252" s="52" t="str">
        <f>IF(ISBLANK(VLOOKUP(TRIM(B1252),ALL!$B$1:$U$1591,10,FALSE)),"",IF(ISERROR(VLOOKUP(TRIM(B1252),ALL!$B$1:$U$1591,10,FALSE))," ",VLOOKUP(TRIM(B1252),ALL!$B$1:$U$1591,10,FALSE)))</f>
        <v/>
      </c>
      <c r="N1252"/>
      <c r="O1252"/>
      <c r="P1252"/>
      <c r="Q1252"/>
      <c r="R1252"/>
      <c r="S1252"/>
      <c r="AA1252"/>
      <c r="AB1252"/>
    </row>
    <row r="1253" spans="1:46">
      <c r="A1253" s="52" t="str">
        <f>IF(ISERROR(VLOOKUP(TRIM(B1253),ALL!$B$1:$T$1591,3,FALSE)),"(unc)",VLOOKUP(TRIM(B1253),ALL!$B$1:$T$1591,3,FALSE))</f>
        <v>BB TE</v>
      </c>
      <c r="B1253" s="215" t="s">
        <v>6942</v>
      </c>
      <c r="C1253" s="11" t="s">
        <v>6505</v>
      </c>
      <c r="D1253" s="85">
        <f>VLOOKUP(TRIM(B1253),BirthdateDraft!$B$1:$O$5859,2,FALSE)</f>
        <v>33713</v>
      </c>
      <c r="E1253" s="86" t="str">
        <f>VLOOKUP(TRIM(B1253),BirthdateDraft!$B$1:$O$9859,3,FALSE)</f>
        <v>18/3</v>
      </c>
      <c r="F1253" s="52" t="str">
        <f>IF(ISERROR(VLOOKUP(TRIM(B1253),ALL!$B$1:$T$1591,2,FALSE)),"",IF(ISERROR(VLOOKUP(TRIM(B1253),ALL!$B$1:$T$1591,2,FALSE))," ",VLOOKUP(TRIM(B1253),ALL!$B$1:$T$1591,2,FALSE)))</f>
        <v>HOA</v>
      </c>
      <c r="G1253" s="52" t="str">
        <f>IF(ISBLANK(VLOOKUP(TRIM(B1253),ALL!$B$1:$U$1591,4,FALSE)),"",IF(ISERROR(VLOOKUP(TRIM(B1253),ALL!$B$1:$U$1591,4,FALSE))," ",VLOOKUP(TRIM(B1253),ALL!$B$1:$U$1591,4,FALSE)))</f>
        <v/>
      </c>
      <c r="H1253" s="52" t="str">
        <f>IF(ISBLANK(VLOOKUP(TRIM(B1253),ALL!$B$1:$U$1591,5,FALSE)),"",IF(ISERROR(VLOOKUP(TRIM(B1253),ALL!$B$1:$U$1591,5,FALSE))," ",VLOOKUP(TRIM(B1253),ALL!$B$1:$U$1591,5,FALSE)))</f>
        <v/>
      </c>
      <c r="I1253" s="52" t="str">
        <f>IF(ISBLANK(VLOOKUP(TRIM(B1253),ALL!$B$1:$U$1591,6,FALSE)),"",IF(ISERROR(VLOOKUP(TRIM(B1253),ALL!$B$1:$U$1591,6,FALSE))," ", VLOOKUP(TRIM(B1253),ALL!$B$1:$U$1591,6,FALSE)))</f>
        <v/>
      </c>
      <c r="J1253" s="52" t="str">
        <f>IF(ISBLANK(VLOOKUP(TRIM(B1253),ALL!$B$1:$U$1591,7,FALSE)),"",IF(ISERROR(VLOOKUP(TRIM(B1253),ALL!$B$1:$U$1591,7,FALSE))," ",VLOOKUP(TRIM(B1253),ALL!$B$1:$U$1591,7,FALSE)))</f>
        <v/>
      </c>
      <c r="K1253" s="52">
        <f>IF(ISBLANK(VLOOKUP(TRIM(B1253),ALL!$B$1:$U$1591,8,FALSE)),"",IF(ISERROR(VLOOKUP(TRIM(B1253),ALL!$B$1:$U$1591,8,FALSE))," ",VLOOKUP(TRIM(B1253),ALL!$B$1:$U$1591,8,FALSE)))</f>
        <v>0</v>
      </c>
      <c r="L1253" s="52">
        <f>IF(ISBLANK(VLOOKUP(TRIM(B1253),ALL!$B$1:$U$1591,9,FALSE)),"",IF(ISERROR(VLOOKUP(TRIM(B1253),ALL!$B$1:$U$1591,9,FALSE))," ",VLOOKUP(TRIM(B1253),ALL!$B$1:$U$1591,9,FALSE)))</f>
        <v>0</v>
      </c>
      <c r="M1253" s="52">
        <f>IF(ISBLANK(VLOOKUP(TRIM(B1253),ALL!$B$1:$U$1591,10,FALSE)),"",IF(ISERROR(VLOOKUP(TRIM(B1253),ALL!$B$1:$U$1591,10,FALSE))," ",VLOOKUP(TRIM(B1253),ALL!$B$1:$U$1591,10,FALSE)))</f>
        <v>4</v>
      </c>
      <c r="N1253"/>
      <c r="O1253"/>
      <c r="P1253"/>
      <c r="Q1253"/>
      <c r="R1253"/>
      <c r="S1253"/>
      <c r="AA1253"/>
      <c r="AB1253"/>
    </row>
    <row r="1254" spans="1:46">
      <c r="A1254" s="52" t="str">
        <f>IF(ISERROR(VLOOKUP(TRIM(B1254),ALL!$B$1:$T$1591,3,FALSE)),"(unc)",VLOOKUP(TRIM(B1254),ALL!$B$1:$T$1591,3,FALSE))</f>
        <v>BB TE</v>
      </c>
      <c r="B1254" s="215" t="s">
        <v>7798</v>
      </c>
      <c r="C1254" s="11" t="s">
        <v>6505</v>
      </c>
      <c r="D1254" s="85">
        <f>VLOOKUP(TRIM(B1254),BirthdateDraft!$B$1:$O$5859,2,FALSE)</f>
        <v>35544</v>
      </c>
      <c r="E1254" s="86" t="str">
        <f>VLOOKUP(TRIM(B1254),BirthdateDraft!$B$1:$O$9859,3,FALSE)</f>
        <v>19/6</v>
      </c>
      <c r="F1254" s="52" t="str">
        <f>IF(ISERROR(VLOOKUP(TRIM(B1254),ALL!$B$1:$T$1591,2,FALSE)),"",IF(ISERROR(VLOOKUP(TRIM(B1254),ALL!$B$1:$T$1591,2,FALSE))," ",VLOOKUP(TRIM(B1254),ALL!$B$1:$T$1591,2,FALSE)))</f>
        <v>NYN</v>
      </c>
      <c r="G1254" s="52" t="str">
        <f>IF(ISBLANK(VLOOKUP(TRIM(B1254),ALL!$B$1:$U$1591,4,FALSE)),"",IF(ISERROR(VLOOKUP(TRIM(B1254),ALL!$B$1:$U$1591,4,FALSE))," ",VLOOKUP(TRIM(B1254),ALL!$B$1:$U$1591,4,FALSE)))</f>
        <v/>
      </c>
      <c r="H1254" s="52" t="str">
        <f>IF(ISBLANK(VLOOKUP(TRIM(B1254),ALL!$B$1:$U$1591,5,FALSE)),"",IF(ISERROR(VLOOKUP(TRIM(B1254),ALL!$B$1:$U$1591,5,FALSE))," ",VLOOKUP(TRIM(B1254),ALL!$B$1:$U$1591,5,FALSE)))</f>
        <v/>
      </c>
      <c r="I1254" s="52" t="str">
        <f>IF(ISBLANK(VLOOKUP(TRIM(B1254),ALL!$B$1:$U$1591,6,FALSE)),"",IF(ISERROR(VLOOKUP(TRIM(B1254),ALL!$B$1:$U$1591,6,FALSE))," ", VLOOKUP(TRIM(B1254),ALL!$B$1:$U$1591,6,FALSE)))</f>
        <v/>
      </c>
      <c r="J1254" s="52" t="str">
        <f>IF(ISBLANK(VLOOKUP(TRIM(B1254),ALL!$B$1:$U$1591,7,FALSE)),"",IF(ISERROR(VLOOKUP(TRIM(B1254),ALL!$B$1:$U$1591,7,FALSE))," ",VLOOKUP(TRIM(B1254),ALL!$B$1:$U$1591,7,FALSE)))</f>
        <v/>
      </c>
      <c r="K1254" s="52">
        <f>IF(ISBLANK(VLOOKUP(TRIM(B1254),ALL!$B$1:$U$1591,8,FALSE)),"",IF(ISERROR(VLOOKUP(TRIM(B1254),ALL!$B$1:$U$1591,8,FALSE))," ",VLOOKUP(TRIM(B1254),ALL!$B$1:$U$1591,8,FALSE)))</f>
        <v>0</v>
      </c>
      <c r="L1254" s="52" t="str">
        <f>IF(ISBLANK(VLOOKUP(TRIM(B1254),ALL!$B$1:$U$1591,9,FALSE)),"",IF(ISERROR(VLOOKUP(TRIM(B1254),ALL!$B$1:$U$1591,9,FALSE))," ",VLOOKUP(TRIM(B1254),ALL!$B$1:$U$1591,9,FALSE)))</f>
        <v/>
      </c>
      <c r="M1254" s="52" t="str">
        <f>IF(ISBLANK(VLOOKUP(TRIM(B1254),ALL!$B$1:$U$1591,10,FALSE)),"",IF(ISERROR(VLOOKUP(TRIM(B1254),ALL!$B$1:$U$1591,10,FALSE))," ",VLOOKUP(TRIM(B1254),ALL!$B$1:$U$1591,10,FALSE)))</f>
        <v/>
      </c>
      <c r="N1254"/>
      <c r="O1254"/>
      <c r="P1254"/>
      <c r="Q1254"/>
      <c r="R1254"/>
      <c r="S1254"/>
      <c r="AA1254"/>
      <c r="AB1254"/>
    </row>
    <row r="1255" spans="1:46">
      <c r="A1255" s="52" t="str">
        <f>IF(ISERROR(VLOOKUP(TRIM(B1255),ALL!$B$1:$T$1591,3,FALSE)),"(unc)",VLOOKUP(TRIM(B1255),ALL!$B$1:$T$1591,3,FALSE))</f>
        <v>WR</v>
      </c>
      <c r="B1255" s="215" t="s">
        <v>6917</v>
      </c>
      <c r="C1255" s="11" t="s">
        <v>6505</v>
      </c>
      <c r="D1255" s="85">
        <f>VLOOKUP(TRIM(B1255),BirthdateDraft!$B$1:$O$5859,2,FALSE)</f>
        <v>34296</v>
      </c>
      <c r="E1255" s="86" t="str">
        <f>VLOOKUP(TRIM(B1255),BirthdateDraft!$B$1:$O$9859,3,FALSE)</f>
        <v>17/FA</v>
      </c>
      <c r="F1255" s="52" t="str">
        <f>IF(ISERROR(VLOOKUP(TRIM(B1255),ALL!$B$1:$T$1591,2,FALSE)),"",IF(ISERROR(VLOOKUP(TRIM(B1255),ALL!$B$1:$T$1591,2,FALSE))," ",VLOOKUP(TRIM(B1255),ALL!$B$1:$T$1591,2,FALSE)))</f>
        <v>DNA</v>
      </c>
    </row>
    <row r="1256" spans="1:46" ht="15">
      <c r="A1256" s="52"/>
      <c r="B1256" s="396"/>
      <c r="C1256" s="11"/>
      <c r="D1256" s="85"/>
      <c r="E1256" s="86"/>
      <c r="F1256" s="52"/>
      <c r="G1256" s="52"/>
      <c r="H1256" s="52"/>
      <c r="I1256" s="52"/>
      <c r="J1256" s="52"/>
      <c r="K1256" s="52"/>
      <c r="L1256" s="52"/>
      <c r="M1256" s="52"/>
      <c r="N1256"/>
      <c r="O1256"/>
      <c r="P1256"/>
      <c r="Q1256"/>
      <c r="R1256"/>
      <c r="S1256"/>
      <c r="AA1256"/>
      <c r="AB1256"/>
    </row>
    <row r="1257" spans="1:46">
      <c r="A1257" s="52" t="str">
        <f>IF(ISERROR(VLOOKUP(TRIM(B1257),ALL!$B$1:$T$1591,3,FALSE)),"(unc)",VLOOKUP(TRIM(B1257),ALL!$B$1:$T$1591,3,FALSE))</f>
        <v>LG @</v>
      </c>
      <c r="B1257" s="215" t="s">
        <v>5793</v>
      </c>
      <c r="C1257" s="11" t="s">
        <v>6505</v>
      </c>
      <c r="D1257" s="85">
        <f>VLOOKUP(TRIM(B1257),BirthdateDraft!$B$1:$O$5859,2,FALSE)</f>
        <v>33924</v>
      </c>
      <c r="E1257" s="86" t="str">
        <f>VLOOKUP(TRIM(B1257),BirthdateDraft!$B$1:$O$9859,3,FALSE)</f>
        <v>16/3</v>
      </c>
      <c r="F1257" s="52" t="str">
        <f>IF(ISERROR(VLOOKUP(TRIM(B1257),ALL!$B$1:$T$1591,2,FALSE)),"",IF(ISERROR(VLOOKUP(TRIM(B1257),ALL!$B$1:$T$1591,2,FALSE))," ",VLOOKUP(TRIM(B1257),ALL!$B$1:$T$1591,2,FALSE)))</f>
        <v>NEA</v>
      </c>
      <c r="G1257" s="52" t="str">
        <f>IF(ISBLANK(VLOOKUP(TRIM(B1257),ALL!$B$1:$U$1591,4,FALSE)),"",IF(ISERROR(VLOOKUP(TRIM(B1257),ALL!$B$1:$U$1591,4,FALSE))," ",VLOOKUP(TRIM(B1257),ALL!$B$1:$U$1591,4,FALSE)))</f>
        <v/>
      </c>
      <c r="H1257" s="52" t="str">
        <f>IF(ISBLANK(VLOOKUP(TRIM(B1257),ALL!$B$1:$U$1591,5,FALSE)),"",IF(ISERROR(VLOOKUP(TRIM(B1257),ALL!$B$1:$U$1591,5,FALSE))," ",VLOOKUP(TRIM(B1257),ALL!$B$1:$U$1591,5,FALSE)))</f>
        <v/>
      </c>
      <c r="I1257" s="52" t="str">
        <f>IF(ISBLANK(VLOOKUP(TRIM(B1257),ALL!$B$1:$U$1591,6,FALSE)),"",IF(ISERROR(VLOOKUP(TRIM(B1257),ALL!$B$1:$U$1591,6,FALSE))," ", VLOOKUP(TRIM(B1257),ALL!$B$1:$U$1591,6,FALSE)))</f>
        <v/>
      </c>
      <c r="J1257" s="52" t="str">
        <f>IF(ISBLANK(VLOOKUP(TRIM(B1257),ALL!$B$1:$U$1591,7,FALSE)),"",IF(ISERROR(VLOOKUP(TRIM(B1257),ALL!$B$1:$U$1591,7,FALSE))," ",VLOOKUP(TRIM(B1257),ALL!$B$1:$U$1591,7,FALSE)))</f>
        <v/>
      </c>
      <c r="K1257" s="52">
        <f>IF(ISBLANK(VLOOKUP(TRIM(B1257),ALL!$B$1:$U$1591,8,FALSE)),"",IF(ISERROR(VLOOKUP(TRIM(B1257),ALL!$B$1:$U$1591,8,FALSE))," ",VLOOKUP(TRIM(B1257),ALL!$B$1:$U$1591,8,FALSE)))</f>
        <v>6</v>
      </c>
      <c r="L1257" s="52" t="str">
        <f>IF(ISBLANK(VLOOKUP(TRIM(B1257),ALL!$B$1:$U$1591,9,FALSE)),"",IF(ISERROR(VLOOKUP(TRIM(B1257),ALL!$B$1:$U$1591,9,FALSE))," ",VLOOKUP(TRIM(B1257),ALL!$B$1:$U$1591,9,FALSE)))</f>
        <v/>
      </c>
      <c r="M1257" s="52">
        <f>IF(ISBLANK(VLOOKUP(TRIM(B1257),ALL!$B$1:$U$1591,10,FALSE)),"",IF(ISERROR(VLOOKUP(TRIM(B1257),ALL!$B$1:$U$1591,10,FALSE))," ",VLOOKUP(TRIM(B1257),ALL!$B$1:$U$1591,10,FALSE)))</f>
        <v>7</v>
      </c>
      <c r="N1257"/>
      <c r="O1257"/>
      <c r="P1257"/>
      <c r="Q1257"/>
      <c r="R1257"/>
      <c r="S1257"/>
      <c r="AA1257"/>
      <c r="AB1257"/>
    </row>
    <row r="1258" spans="1:46">
      <c r="A1258" s="52" t="str">
        <f>IF(ISERROR(VLOOKUP(TRIM(B1258),ALL!$B$1:$T$1591,3,FALSE)),"(unc)",VLOOKUP(TRIM(B1258),ALL!$B$1:$T$1591,3,FALSE))</f>
        <v>OC @</v>
      </c>
      <c r="B1258" s="215" t="s">
        <v>768</v>
      </c>
      <c r="C1258" s="11" t="s">
        <v>6505</v>
      </c>
      <c r="D1258" s="85">
        <f>VLOOKUP(TRIM(B1258),BirthdateDraft!$B$1:$O$5859,2,FALSE)</f>
        <v>32701</v>
      </c>
      <c r="E1258" s="86" t="str">
        <f>VLOOKUP(TRIM(B1258),BirthdateDraft!$B$1:$O$9859,3,FALSE)</f>
        <v>11/2</v>
      </c>
      <c r="F1258" s="52" t="str">
        <f>IF(ISERROR(VLOOKUP(TRIM(B1258),ALL!$B$1:$T$1591,2,FALSE)),"",IF(ISERROR(VLOOKUP(TRIM(B1258),ALL!$B$1:$T$1591,2,FALSE))," ",VLOOKUP(TRIM(B1258),ALL!$B$1:$T$1591,2,FALSE)))</f>
        <v>OAA</v>
      </c>
      <c r="G1258" s="52" t="str">
        <f>IF(ISBLANK(VLOOKUP(TRIM(B1258),ALL!$B$1:$U$1591,4,FALSE)),"",IF(ISERROR(VLOOKUP(TRIM(B1258),ALL!$B$1:$U$1591,4,FALSE))," ",VLOOKUP(TRIM(B1258),ALL!$B$1:$U$1591,4,FALSE)))</f>
        <v/>
      </c>
      <c r="H1258" s="52" t="str">
        <f>IF(ISBLANK(VLOOKUP(TRIM(B1258),ALL!$B$1:$U$1591,5,FALSE)),"",IF(ISERROR(VLOOKUP(TRIM(B1258),ALL!$B$1:$U$1591,5,FALSE))," ",VLOOKUP(TRIM(B1258),ALL!$B$1:$U$1591,5,FALSE)))</f>
        <v/>
      </c>
      <c r="I1258" s="52" t="str">
        <f>IF(ISBLANK(VLOOKUP(TRIM(B1258),ALL!$B$1:$U$1591,6,FALSE)),"",IF(ISERROR(VLOOKUP(TRIM(B1258),ALL!$B$1:$U$1591,6,FALSE))," ", VLOOKUP(TRIM(B1258),ALL!$B$1:$U$1591,6,FALSE)))</f>
        <v/>
      </c>
      <c r="J1258" s="52" t="str">
        <f>IF(ISBLANK(VLOOKUP(TRIM(B1258),ALL!$B$1:$U$1591,7,FALSE)),"",IF(ISERROR(VLOOKUP(TRIM(B1258),ALL!$B$1:$U$1591,7,FALSE))," ",VLOOKUP(TRIM(B1258),ALL!$B$1:$U$1591,7,FALSE)))</f>
        <v/>
      </c>
      <c r="K1258" s="52">
        <f>IF(ISBLANK(VLOOKUP(TRIM(B1258),ALL!$B$1:$U$1591,8,FALSE)),"",IF(ISERROR(VLOOKUP(TRIM(B1258),ALL!$B$1:$U$1591,8,FALSE))," ",VLOOKUP(TRIM(B1258),ALL!$B$1:$U$1591,8,FALSE)))</f>
        <v>5</v>
      </c>
      <c r="L1258" s="52" t="str">
        <f>IF(ISBLANK(VLOOKUP(TRIM(B1258),ALL!$B$1:$U$1591,9,FALSE)),"",IF(ISERROR(VLOOKUP(TRIM(B1258),ALL!$B$1:$U$1591,9,FALSE))," ",VLOOKUP(TRIM(B1258),ALL!$B$1:$U$1591,9,FALSE)))</f>
        <v/>
      </c>
      <c r="M1258" s="52">
        <f>IF(ISBLANK(VLOOKUP(TRIM(B1258),ALL!$B$1:$U$1591,10,FALSE)),"",IF(ISERROR(VLOOKUP(TRIM(B1258),ALL!$B$1:$U$1591,10,FALSE))," ",VLOOKUP(TRIM(B1258),ALL!$B$1:$U$1591,10,FALSE)))</f>
        <v>7</v>
      </c>
      <c r="N1258"/>
      <c r="O1258"/>
      <c r="P1258"/>
      <c r="Q1258"/>
      <c r="R1258"/>
      <c r="S1258"/>
      <c r="AA1258"/>
      <c r="AB1258"/>
    </row>
    <row r="1259" spans="1:46">
      <c r="A1259" s="52" t="str">
        <f>IF(ISERROR(VLOOKUP(TRIM(B1259),ALL!$B$1:$T$1591,3,FALSE)),"(unc)",VLOOKUP(TRIM(B1259),ALL!$B$1:$T$1591,3,FALSE))</f>
        <v>LOT @ TE</v>
      </c>
      <c r="B1259" s="215" t="s">
        <v>6117</v>
      </c>
      <c r="C1259" s="11" t="s">
        <v>6505</v>
      </c>
      <c r="D1259" s="85">
        <f>VLOOKUP(TRIM(B1259),BirthdateDraft!$B$1:$O$5859,2,FALSE)</f>
        <v>34450</v>
      </c>
      <c r="E1259" s="86" t="str">
        <f>VLOOKUP(TRIM(B1259),BirthdateDraft!$B$1:$O$9859,3,FALSE)</f>
        <v>17/2</v>
      </c>
      <c r="F1259" s="52" t="str">
        <f>IF(ISERROR(VLOOKUP(TRIM(B1259),ALL!$B$1:$T$1591,2,FALSE)),"",IF(ISERROR(VLOOKUP(TRIM(B1259),ALL!$B$1:$T$1591,2,FALSE))," ",VLOOKUP(TRIM(B1259),ALL!$B$1:$T$1591,2,FALSE)))</f>
        <v>BFA</v>
      </c>
      <c r="G1259" s="52" t="str">
        <f>IF(ISBLANK(VLOOKUP(TRIM(B1259),ALL!$B$1:$U$1591,4,FALSE)),"",IF(ISERROR(VLOOKUP(TRIM(B1259),ALL!$B$1:$U$1591,4,FALSE))," ",VLOOKUP(TRIM(B1259),ALL!$B$1:$U$1591,4,FALSE)))</f>
        <v/>
      </c>
      <c r="H1259" s="52" t="str">
        <f>IF(ISBLANK(VLOOKUP(TRIM(B1259),ALL!$B$1:$U$1591,5,FALSE)),"",IF(ISERROR(VLOOKUP(TRIM(B1259),ALL!$B$1:$U$1591,5,FALSE))," ",VLOOKUP(TRIM(B1259),ALL!$B$1:$U$1591,5,FALSE)))</f>
        <v/>
      </c>
      <c r="I1259" s="52" t="str">
        <f>IF(ISBLANK(VLOOKUP(TRIM(B1259),ALL!$B$1:$U$1591,6,FALSE)),"",IF(ISERROR(VLOOKUP(TRIM(B1259),ALL!$B$1:$U$1591,6,FALSE))," ", VLOOKUP(TRIM(B1259),ALL!$B$1:$U$1591,6,FALSE)))</f>
        <v/>
      </c>
      <c r="J1259" s="52" t="str">
        <f>IF(ISBLANK(VLOOKUP(TRIM(B1259),ALL!$B$1:$U$1591,7,FALSE)),"",IF(ISERROR(VLOOKUP(TRIM(B1259),ALL!$B$1:$U$1591,7,FALSE))," ",VLOOKUP(TRIM(B1259),ALL!$B$1:$U$1591,7,FALSE)))</f>
        <v/>
      </c>
      <c r="K1259" s="52">
        <f>IF(ISBLANK(VLOOKUP(TRIM(B1259),ALL!$B$1:$U$1591,8,FALSE)),"",IF(ISERROR(VLOOKUP(TRIM(B1259),ALL!$B$1:$U$1591,8,FALSE))," ",VLOOKUP(TRIM(B1259),ALL!$B$1:$U$1591,8,FALSE)))</f>
        <v>4</v>
      </c>
      <c r="L1259" s="52">
        <f>IF(ISBLANK(VLOOKUP(TRIM(B1259),ALL!$B$1:$U$1591,9,FALSE)),"",IF(ISERROR(VLOOKUP(TRIM(B1259),ALL!$B$1:$U$1591,9,FALSE))," ",VLOOKUP(TRIM(B1259),ALL!$B$1:$U$1591,9,FALSE)))</f>
        <v>0</v>
      </c>
      <c r="M1259" s="52">
        <f>IF(ISBLANK(VLOOKUP(TRIM(B1259),ALL!$B$1:$U$1591,10,FALSE)),"",IF(ISERROR(VLOOKUP(TRIM(B1259),ALL!$B$1:$U$1591,10,FALSE))," ",VLOOKUP(TRIM(B1259),ALL!$B$1:$U$1591,10,FALSE)))</f>
        <v>5</v>
      </c>
      <c r="N1259"/>
      <c r="O1259"/>
      <c r="P1259"/>
      <c r="Q1259"/>
      <c r="R1259"/>
      <c r="S1259"/>
      <c r="AA1259"/>
      <c r="AB1259"/>
    </row>
    <row r="1260" spans="1:46">
      <c r="A1260" s="52" t="str">
        <f>IF(ISERROR(VLOOKUP(TRIM(B1260),ALL!$B$1:$T$1591,3,FALSE)),"(unc)",VLOOKUP(TRIM(B1260),ALL!$B$1:$T$1591,3,FALSE))</f>
        <v>LG @</v>
      </c>
      <c r="B1260" s="215" t="s">
        <v>5275</v>
      </c>
      <c r="C1260" s="11" t="s">
        <v>6505</v>
      </c>
      <c r="D1260" s="85">
        <f>VLOOKUP(TRIM(B1260),BirthdateDraft!$B$1:$O$5859,2,FALSE)</f>
        <v>33643</v>
      </c>
      <c r="E1260" s="86" t="str">
        <f>VLOOKUP(TRIM(B1260),BirthdateDraft!$B$1:$O$9859,3,FALSE)</f>
        <v>15/1 (28)</v>
      </c>
      <c r="F1260" s="52" t="str">
        <f>IF(ISERROR(VLOOKUP(TRIM(B1260),ALL!$B$1:$T$1591,2,FALSE)),"",IF(ISERROR(VLOOKUP(TRIM(B1260),ALL!$B$1:$T$1591,2,FALSE))," ",VLOOKUP(TRIM(B1260),ALL!$B$1:$T$1591,2,FALSE)))</f>
        <v>SFN</v>
      </c>
      <c r="G1260" s="52" t="str">
        <f>IF(ISBLANK(VLOOKUP(TRIM(B1260),ALL!$B$1:$U$1591,4,FALSE)),"",IF(ISERROR(VLOOKUP(TRIM(B1260),ALL!$B$1:$U$1591,4,FALSE))," ",VLOOKUP(TRIM(B1260),ALL!$B$1:$U$1591,4,FALSE)))</f>
        <v/>
      </c>
      <c r="H1260" s="52" t="str">
        <f>IF(ISBLANK(VLOOKUP(TRIM(B1260),ALL!$B$1:$U$1591,5,FALSE)),"",IF(ISERROR(VLOOKUP(TRIM(B1260),ALL!$B$1:$U$1591,5,FALSE))," ",VLOOKUP(TRIM(B1260),ALL!$B$1:$U$1591,5,FALSE)))</f>
        <v/>
      </c>
      <c r="I1260" s="52" t="str">
        <f>IF(ISBLANK(VLOOKUP(TRIM(B1260),ALL!$B$1:$U$1591,6,FALSE)),"",IF(ISERROR(VLOOKUP(TRIM(B1260),ALL!$B$1:$U$1591,6,FALSE))," ", VLOOKUP(TRIM(B1260),ALL!$B$1:$U$1591,6,FALSE)))</f>
        <v/>
      </c>
      <c r="J1260" s="52" t="str">
        <f>IF(ISBLANK(VLOOKUP(TRIM(B1260),ALL!$B$1:$U$1591,7,FALSE)),"",IF(ISERROR(VLOOKUP(TRIM(B1260),ALL!$B$1:$U$1591,7,FALSE))," ",VLOOKUP(TRIM(B1260),ALL!$B$1:$U$1591,7,FALSE)))</f>
        <v/>
      </c>
      <c r="K1260" s="52">
        <f>IF(ISBLANK(VLOOKUP(TRIM(B1260),ALL!$B$1:$U$1591,8,FALSE)),"",IF(ISERROR(VLOOKUP(TRIM(B1260),ALL!$B$1:$U$1591,8,FALSE))," ",VLOOKUP(TRIM(B1260),ALL!$B$1:$U$1591,8,FALSE)))</f>
        <v>4</v>
      </c>
      <c r="L1260" s="52" t="str">
        <f>IF(ISBLANK(VLOOKUP(TRIM(B1260),ALL!$B$1:$U$1591,9,FALSE)),"",IF(ISERROR(VLOOKUP(TRIM(B1260),ALL!$B$1:$U$1591,9,FALSE))," ",VLOOKUP(TRIM(B1260),ALL!$B$1:$U$1591,9,FALSE)))</f>
        <v/>
      </c>
      <c r="M1260" s="52">
        <f>IF(ISBLANK(VLOOKUP(TRIM(B1260),ALL!$B$1:$U$1591,10,FALSE)),"",IF(ISERROR(VLOOKUP(TRIM(B1260),ALL!$B$1:$U$1591,10,FALSE))," ",VLOOKUP(TRIM(B1260),ALL!$B$1:$U$1591,10,FALSE)))</f>
        <v>4</v>
      </c>
      <c r="N1260"/>
      <c r="O1260"/>
      <c r="P1260"/>
      <c r="Q1260"/>
      <c r="R1260" t="str">
        <f>""</f>
        <v/>
      </c>
      <c r="S1260" t="str">
        <f>""</f>
        <v/>
      </c>
      <c r="T1260" t="str">
        <f>""</f>
        <v/>
      </c>
      <c r="U1260" t="str">
        <f>""</f>
        <v/>
      </c>
      <c r="V1260" t="str">
        <f>""</f>
        <v/>
      </c>
      <c r="W1260" t="str">
        <f>""</f>
        <v/>
      </c>
      <c r="X1260" t="str">
        <f>""</f>
        <v/>
      </c>
      <c r="Y1260" t="str">
        <f>""</f>
        <v/>
      </c>
      <c r="Z1260" t="str">
        <f>""</f>
        <v/>
      </c>
      <c r="AA1260" t="str">
        <f>""</f>
        <v/>
      </c>
      <c r="AB1260" t="str">
        <f>""</f>
        <v/>
      </c>
      <c r="AC1260" t="str">
        <f>""</f>
        <v/>
      </c>
      <c r="AD1260" t="str">
        <f>""</f>
        <v/>
      </c>
      <c r="AE1260" t="str">
        <f>""</f>
        <v/>
      </c>
      <c r="AF1260" t="str">
        <f>""</f>
        <v/>
      </c>
      <c r="AG1260" t="str">
        <f>""</f>
        <v/>
      </c>
      <c r="AH1260" t="str">
        <f>""</f>
        <v/>
      </c>
      <c r="AI1260" t="str">
        <f>""</f>
        <v/>
      </c>
      <c r="AJ1260" t="str">
        <f>""</f>
        <v/>
      </c>
      <c r="AK1260" t="str">
        <f>""</f>
        <v/>
      </c>
      <c r="AL1260" t="str">
        <f>""</f>
        <v/>
      </c>
      <c r="AM1260" t="str">
        <f>""</f>
        <v/>
      </c>
      <c r="AN1260" t="str">
        <f>""</f>
        <v/>
      </c>
      <c r="AO1260" t="str">
        <f>""</f>
        <v/>
      </c>
      <c r="AP1260" t="str">
        <f>""</f>
        <v/>
      </c>
      <c r="AQ1260" t="str">
        <f>""</f>
        <v/>
      </c>
      <c r="AR1260" t="str">
        <f>""</f>
        <v/>
      </c>
      <c r="AS1260" t="str">
        <f>""</f>
        <v/>
      </c>
      <c r="AT1260" t="str">
        <f>""</f>
        <v/>
      </c>
    </row>
    <row r="1261" spans="1:46">
      <c r="A1261" s="52" t="str">
        <f>IF(ISERROR(VLOOKUP(TRIM(B1261),ALL!$B$1:$T$1591,3,FALSE)),"(unc)",VLOOKUP(TRIM(B1261),ALL!$B$1:$T$1591,3,FALSE))</f>
        <v>LOT @</v>
      </c>
      <c r="B1261" s="215" t="s">
        <v>473</v>
      </c>
      <c r="C1261" s="11" t="s">
        <v>6505</v>
      </c>
      <c r="D1261" s="85">
        <f>VLOOKUP(TRIM(B1261),BirthdateDraft!$B$1:$O$5859,2,FALSE)</f>
        <v>32769</v>
      </c>
      <c r="E1261" s="86" t="str">
        <f>VLOOKUP(TRIM(B1261),BirthdateDraft!$B$1:$O$9859,3,FALSE)</f>
        <v>12/2</v>
      </c>
      <c r="F1261" s="52" t="str">
        <f>IF(ISERROR(VLOOKUP(TRIM(B1261),ALL!$B$1:$T$1591,2,FALSE)),"",IF(ISERROR(VLOOKUP(TRIM(B1261),ALL!$B$1:$T$1591,2,FALSE))," ",VLOOKUP(TRIM(B1261),ALL!$B$1:$T$1591,2,FALSE)))</f>
        <v>CNA</v>
      </c>
      <c r="G1261" s="52" t="str">
        <f>IF(ISBLANK(VLOOKUP(TRIM(B1261),ALL!$B$1:$U$1591,4,FALSE)),"",IF(ISERROR(VLOOKUP(TRIM(B1261),ALL!$B$1:$U$1591,4,FALSE))," ",VLOOKUP(TRIM(B1261),ALL!$B$1:$U$1591,4,FALSE)))</f>
        <v/>
      </c>
      <c r="H1261" s="52" t="str">
        <f>IF(ISBLANK(VLOOKUP(TRIM(B1261),ALL!$B$1:$U$1591,5,FALSE)),"",IF(ISERROR(VLOOKUP(TRIM(B1261),ALL!$B$1:$U$1591,5,FALSE))," ",VLOOKUP(TRIM(B1261),ALL!$B$1:$U$1591,5,FALSE)))</f>
        <v/>
      </c>
      <c r="I1261" s="52" t="str">
        <f>IF(ISBLANK(VLOOKUP(TRIM(B1261),ALL!$B$1:$U$1591,6,FALSE)),"",IF(ISERROR(VLOOKUP(TRIM(B1261),ALL!$B$1:$U$1591,6,FALSE))," ", VLOOKUP(TRIM(B1261),ALL!$B$1:$U$1591,6,FALSE)))</f>
        <v/>
      </c>
      <c r="J1261" s="52" t="str">
        <f>IF(ISBLANK(VLOOKUP(TRIM(B1261),ALL!$B$1:$U$1591,7,FALSE)),"",IF(ISERROR(VLOOKUP(TRIM(B1261),ALL!$B$1:$U$1591,7,FALSE))," ",VLOOKUP(TRIM(B1261),ALL!$B$1:$U$1591,7,FALSE)))</f>
        <v/>
      </c>
      <c r="K1261" s="52">
        <f>IF(ISBLANK(VLOOKUP(TRIM(B1261),ALL!$B$1:$U$1591,8,FALSE)),"",IF(ISERROR(VLOOKUP(TRIM(B1261),ALL!$B$1:$U$1591,8,FALSE))," ",VLOOKUP(TRIM(B1261),ALL!$B$1:$U$1591,8,FALSE)))</f>
        <v>0</v>
      </c>
      <c r="L1261" s="52" t="str">
        <f>IF(ISBLANK(VLOOKUP(TRIM(B1261),ALL!$B$1:$U$1591,9,FALSE)),"",IF(ISERROR(VLOOKUP(TRIM(B1261),ALL!$B$1:$U$1591,9,FALSE))," ",VLOOKUP(TRIM(B1261),ALL!$B$1:$U$1591,9,FALSE)))</f>
        <v/>
      </c>
      <c r="M1261" s="52">
        <f>IF(ISBLANK(VLOOKUP(TRIM(B1261),ALL!$B$1:$U$1591,10,FALSE)),"",IF(ISERROR(VLOOKUP(TRIM(B1261),ALL!$B$1:$U$1591,10,FALSE))," ",VLOOKUP(TRIM(B1261),ALL!$B$1:$U$1591,10,FALSE)))</f>
        <v>5</v>
      </c>
      <c r="N1261"/>
      <c r="O1261"/>
      <c r="P1261"/>
      <c r="Q1261" t="str">
        <f>""</f>
        <v/>
      </c>
      <c r="R1261" t="str">
        <f>""</f>
        <v/>
      </c>
      <c r="S1261" t="str">
        <f>""</f>
        <v/>
      </c>
      <c r="T1261" t="str">
        <f>""</f>
        <v/>
      </c>
      <c r="U1261" t="str">
        <f>""</f>
        <v/>
      </c>
      <c r="V1261" t="str">
        <f>""</f>
        <v/>
      </c>
      <c r="W1261" t="str">
        <f>""</f>
        <v/>
      </c>
      <c r="X1261" t="str">
        <f>""</f>
        <v/>
      </c>
      <c r="Y1261" t="str">
        <f>""</f>
        <v/>
      </c>
      <c r="Z1261" t="str">
        <f>""</f>
        <v/>
      </c>
      <c r="AA1261" t="str">
        <f>""</f>
        <v/>
      </c>
      <c r="AB1261" t="str">
        <f>""</f>
        <v/>
      </c>
      <c r="AC1261" t="str">
        <f>""</f>
        <v/>
      </c>
      <c r="AD1261" t="str">
        <f>""</f>
        <v/>
      </c>
      <c r="AE1261" t="str">
        <f>""</f>
        <v/>
      </c>
      <c r="AF1261" t="str">
        <f>""</f>
        <v/>
      </c>
      <c r="AG1261" t="str">
        <f>""</f>
        <v/>
      </c>
      <c r="AH1261" t="str">
        <f>""</f>
        <v/>
      </c>
      <c r="AI1261" t="str">
        <f>""</f>
        <v/>
      </c>
      <c r="AJ1261" t="str">
        <f>""</f>
        <v/>
      </c>
      <c r="AK1261" t="str">
        <f>""</f>
        <v/>
      </c>
      <c r="AL1261" t="str">
        <f>""</f>
        <v/>
      </c>
      <c r="AM1261" t="str">
        <f>""</f>
        <v/>
      </c>
      <c r="AN1261" t="str">
        <f>""</f>
        <v/>
      </c>
      <c r="AO1261" t="str">
        <f>""</f>
        <v/>
      </c>
      <c r="AP1261" t="str">
        <f>""</f>
        <v/>
      </c>
      <c r="AQ1261" t="str">
        <f>""</f>
        <v/>
      </c>
      <c r="AR1261" t="str">
        <f>""</f>
        <v/>
      </c>
      <c r="AS1261" t="str">
        <f>""</f>
        <v/>
      </c>
    </row>
    <row r="1262" spans="1:46" ht="15">
      <c r="A1262" s="52" t="str">
        <f>IF(ISERROR(VLOOKUP(TRIM(B1262),ALL!$B$1:$T$1591,3,FALSE)),"(unc)",VLOOKUP(TRIM(B1262),ALL!$B$1:$T$1591,3,FALSE))</f>
        <v>OT @ TE</v>
      </c>
      <c r="B1262" s="425" t="s">
        <v>7653</v>
      </c>
      <c r="C1262" s="11" t="s">
        <v>6505</v>
      </c>
      <c r="D1262" s="85">
        <f>VLOOKUP(TRIM(B1262),BirthdateDraft!$B$1:$O$5859,2,FALSE)</f>
        <v>35031</v>
      </c>
      <c r="E1262" s="86" t="str">
        <f>VLOOKUP(TRIM(B1262),BirthdateDraft!$B$1:$O$9859,3,FALSE)</f>
        <v>17/5</v>
      </c>
      <c r="F1262" s="52" t="str">
        <f>IF(ISERROR(VLOOKUP(TRIM(B1262),ALL!$B$1:$T$1591,2,FALSE)),"",IF(ISERROR(VLOOKUP(TRIM(B1262),ALL!$B$1:$T$1591,2,FALSE))," ",VLOOKUP(TRIM(B1262),ALL!$B$1:$T$1591,2,FALSE)))</f>
        <v>HOA</v>
      </c>
      <c r="G1262" s="52" t="str">
        <f>IF(ISBLANK(VLOOKUP(TRIM(B1262),ALL!$B$1:$U$1591,4,FALSE)),"",IF(ISERROR(VLOOKUP(TRIM(B1262),ALL!$B$1:$U$1591,4,FALSE))," ",VLOOKUP(TRIM(B1262),ALL!$B$1:$U$1591,4,FALSE)))</f>
        <v/>
      </c>
      <c r="H1262" s="52" t="str">
        <f>IF(ISBLANK(VLOOKUP(TRIM(B1262),ALL!$B$1:$U$1591,5,FALSE)),"",IF(ISERROR(VLOOKUP(TRIM(B1262),ALL!$B$1:$U$1591,5,FALSE))," ",VLOOKUP(TRIM(B1262),ALL!$B$1:$U$1591,5,FALSE)))</f>
        <v/>
      </c>
      <c r="I1262" s="52" t="str">
        <f>IF(ISBLANK(VLOOKUP(TRIM(B1262),ALL!$B$1:$U$1591,6,FALSE)),"",IF(ISERROR(VLOOKUP(TRIM(B1262),ALL!$B$1:$U$1591,6,FALSE))," ", VLOOKUP(TRIM(B1262),ALL!$B$1:$U$1591,6,FALSE)))</f>
        <v/>
      </c>
      <c r="J1262" s="52" t="str">
        <f>IF(ISBLANK(VLOOKUP(TRIM(B1262),ALL!$B$1:$U$1591,7,FALSE)),"",IF(ISERROR(VLOOKUP(TRIM(B1262),ALL!$B$1:$U$1591,7,FALSE))," ",VLOOKUP(TRIM(B1262),ALL!$B$1:$U$1591,7,FALSE)))</f>
        <v/>
      </c>
      <c r="K1262" s="52">
        <f>IF(ISBLANK(VLOOKUP(TRIM(B1262),ALL!$B$1:$U$1591,8,FALSE)),"",IF(ISERROR(VLOOKUP(TRIM(B1262),ALL!$B$1:$U$1591,8,FALSE))," ",VLOOKUP(TRIM(B1262),ALL!$B$1:$U$1591,8,FALSE)))</f>
        <v>4</v>
      </c>
      <c r="L1262" s="52">
        <f>IF(ISBLANK(VLOOKUP(TRIM(B1262),ALL!$B$1:$U$1591,9,FALSE)),"",IF(ISERROR(VLOOKUP(TRIM(B1262),ALL!$B$1:$U$1591,9,FALSE))," ",VLOOKUP(TRIM(B1262),ALL!$B$1:$U$1591,9,FALSE)))</f>
        <v>4</v>
      </c>
      <c r="M1262" s="52">
        <f>IF(ISBLANK(VLOOKUP(TRIM(B1262),ALL!$B$1:$U$1591,10,FALSE)),"",IF(ISERROR(VLOOKUP(TRIM(B1262),ALL!$B$1:$U$1591,10,FALSE))," ",VLOOKUP(TRIM(B1262),ALL!$B$1:$U$1591,10,FALSE)))</f>
        <v>0</v>
      </c>
      <c r="N1262"/>
      <c r="O1262"/>
      <c r="P1262"/>
      <c r="Q1262"/>
      <c r="R1262"/>
      <c r="S1262"/>
      <c r="AA1262"/>
      <c r="AB1262"/>
    </row>
    <row r="1263" spans="1:46" ht="15">
      <c r="A1263" s="52" t="str">
        <f>IF(ISERROR(VLOOKUP(TRIM(B1263),ALL!$B$1:$T$1591,3,FALSE)),"(unc)",VLOOKUP(TRIM(B1263),ALL!$B$1:$T$1591,3,FALSE))</f>
        <v>OC @ G @</v>
      </c>
      <c r="B1263" s="417" t="s">
        <v>4579</v>
      </c>
      <c r="C1263" s="11" t="s">
        <v>6505</v>
      </c>
      <c r="D1263" s="85">
        <f>VLOOKUP(TRIM(B1263),BirthdateDraft!$B$1:$O$5859,2,FALSE)</f>
        <v>32239</v>
      </c>
      <c r="E1263" s="86" t="str">
        <f>VLOOKUP(TRIM(B1263),BirthdateDraft!$B$1:$O$9859,3,FALSE)</f>
        <v>10/FA</v>
      </c>
      <c r="F1263" s="52" t="str">
        <f>IF(ISERROR(VLOOKUP(TRIM(B1263),ALL!$B$1:$T$1591,2,FALSE)),"",IF(ISERROR(VLOOKUP(TRIM(B1263),ALL!$B$1:$T$1591,2,FALSE))," ",VLOOKUP(TRIM(B1263),ALL!$B$1:$T$1591,2,FALSE)))</f>
        <v>SFN</v>
      </c>
      <c r="G1263" s="52" t="str">
        <f>IF(ISBLANK(VLOOKUP(TRIM(B1263),ALL!$B$1:$U$1591,4,FALSE)),"",IF(ISERROR(VLOOKUP(TRIM(B1263),ALL!$B$1:$U$1591,4,FALSE))," ",VLOOKUP(TRIM(B1263),ALL!$B$1:$U$1591,4,FALSE)))</f>
        <v/>
      </c>
      <c r="H1263" s="52" t="str">
        <f>IF(ISBLANK(VLOOKUP(TRIM(B1263),ALL!$B$1:$U$1591,5,FALSE)),"",IF(ISERROR(VLOOKUP(TRIM(B1263),ALL!$B$1:$U$1591,5,FALSE))," ",VLOOKUP(TRIM(B1263),ALL!$B$1:$U$1591,5,FALSE)))</f>
        <v/>
      </c>
      <c r="I1263" s="52" t="str">
        <f>IF(ISBLANK(VLOOKUP(TRIM(B1263),ALL!$B$1:$U$1591,6,FALSE)),"",IF(ISERROR(VLOOKUP(TRIM(B1263),ALL!$B$1:$U$1591,6,FALSE))," ", VLOOKUP(TRIM(B1263),ALL!$B$1:$U$1591,6,FALSE)))</f>
        <v/>
      </c>
      <c r="J1263" s="52" t="str">
        <f>IF(ISBLANK(VLOOKUP(TRIM(B1263),ALL!$B$1:$U$1591,7,FALSE)),"",IF(ISERROR(VLOOKUP(TRIM(B1263),ALL!$B$1:$U$1591,7,FALSE))," ",VLOOKUP(TRIM(B1263),ALL!$B$1:$U$1591,7,FALSE)))</f>
        <v/>
      </c>
      <c r="K1263" s="52">
        <f>IF(ISBLANK(VLOOKUP(TRIM(B1263),ALL!$B$1:$U$1591,8,FALSE)),"",IF(ISERROR(VLOOKUP(TRIM(B1263),ALL!$B$1:$U$1591,8,FALSE))," ",VLOOKUP(TRIM(B1263),ALL!$B$1:$U$1591,8,FALSE)))</f>
        <v>4</v>
      </c>
      <c r="L1263" s="52">
        <f>IF(ISBLANK(VLOOKUP(TRIM(B1263),ALL!$B$1:$U$1591,9,FALSE)),"",IF(ISERROR(VLOOKUP(TRIM(B1263),ALL!$B$1:$U$1591,9,FALSE))," ",VLOOKUP(TRIM(B1263),ALL!$B$1:$U$1591,9,FALSE)))</f>
        <v>0</v>
      </c>
      <c r="M1263" s="52">
        <f>IF(ISBLANK(VLOOKUP(TRIM(B1263),ALL!$B$1:$U$1591,10,FALSE)),"",IF(ISERROR(VLOOKUP(TRIM(B1263),ALL!$B$1:$U$1591,10,FALSE))," ",VLOOKUP(TRIM(B1263),ALL!$B$1:$U$1591,10,FALSE)))</f>
        <v>2</v>
      </c>
      <c r="N1263"/>
      <c r="O1263"/>
      <c r="P1263"/>
      <c r="Q1263"/>
      <c r="R1263"/>
      <c r="S1263"/>
      <c r="AA1263"/>
      <c r="AB1263"/>
    </row>
    <row r="1264" spans="1:46" ht="15">
      <c r="A1264" s="52" t="str">
        <f>IF(ISERROR(VLOOKUP(TRIM(B1264),ALL!$B$1:$T$1591,3,FALSE)),"(unc)",VLOOKUP(TRIM(B1264),ALL!$B$1:$T$1591,3,FALSE))</f>
        <v>OT @ TE</v>
      </c>
      <c r="B1264" s="417" t="s">
        <v>4711</v>
      </c>
      <c r="C1264" s="11" t="s">
        <v>6505</v>
      </c>
      <c r="D1264" s="85">
        <f>VLOOKUP(TRIM(B1264),BirthdateDraft!$B$1:$O$5859,2,FALSE)</f>
        <v>33437</v>
      </c>
      <c r="E1264" s="86" t="str">
        <f>VLOOKUP(TRIM(B1264),BirthdateDraft!$B$1:$O$9859,3,FALSE)</f>
        <v>14/FA</v>
      </c>
      <c r="F1264" s="52" t="str">
        <f>IF(ISERROR(VLOOKUP(TRIM(B1264),ALL!$B$1:$T$1591,2,FALSE)),"",IF(ISERROR(VLOOKUP(TRIM(B1264),ALL!$B$1:$T$1591,2,FALSE))," ",VLOOKUP(TRIM(B1264),ALL!$B$1:$T$1591,2,FALSE)))</f>
        <v>CHN</v>
      </c>
      <c r="G1264" s="52" t="str">
        <f>IF(ISBLANK(VLOOKUP(TRIM(B1264),ALL!$B$1:$U$1591,4,FALSE)),"",IF(ISERROR(VLOOKUP(TRIM(B1264),ALL!$B$1:$U$1591,4,FALSE))," ",VLOOKUP(TRIM(B1264),ALL!$B$1:$U$1591,4,FALSE)))</f>
        <v/>
      </c>
      <c r="H1264" s="52" t="str">
        <f>IF(ISBLANK(VLOOKUP(TRIM(B1264),ALL!$B$1:$U$1591,5,FALSE)),"",IF(ISERROR(VLOOKUP(TRIM(B1264),ALL!$B$1:$U$1591,5,FALSE))," ",VLOOKUP(TRIM(B1264),ALL!$B$1:$U$1591,5,FALSE)))</f>
        <v/>
      </c>
      <c r="I1264" s="52" t="str">
        <f>IF(ISBLANK(VLOOKUP(TRIM(B1264),ALL!$B$1:$U$1591,6,FALSE)),"",IF(ISERROR(VLOOKUP(TRIM(B1264),ALL!$B$1:$U$1591,6,FALSE))," ", VLOOKUP(TRIM(B1264),ALL!$B$1:$U$1591,6,FALSE)))</f>
        <v/>
      </c>
      <c r="J1264" s="52" t="str">
        <f>IF(ISBLANK(VLOOKUP(TRIM(B1264),ALL!$B$1:$U$1591,7,FALSE)),"",IF(ISERROR(VLOOKUP(TRIM(B1264),ALL!$B$1:$U$1591,7,FALSE))," ",VLOOKUP(TRIM(B1264),ALL!$B$1:$U$1591,7,FALSE)))</f>
        <v/>
      </c>
      <c r="K1264" s="52">
        <f>IF(ISBLANK(VLOOKUP(TRIM(B1264),ALL!$B$1:$U$1591,8,FALSE)),"",IF(ISERROR(VLOOKUP(TRIM(B1264),ALL!$B$1:$U$1591,8,FALSE))," ",VLOOKUP(TRIM(B1264),ALL!$B$1:$U$1591,8,FALSE)))</f>
        <v>0</v>
      </c>
      <c r="L1264" s="52">
        <f>IF(ISBLANK(VLOOKUP(TRIM(B1264),ALL!$B$1:$U$1591,9,FALSE)),"",IF(ISERROR(VLOOKUP(TRIM(B1264),ALL!$B$1:$U$1591,9,FALSE))," ",VLOOKUP(TRIM(B1264),ALL!$B$1:$U$1591,9,FALSE)))</f>
        <v>4</v>
      </c>
      <c r="M1264" s="52">
        <f>IF(ISBLANK(VLOOKUP(TRIM(B1264),ALL!$B$1:$U$1591,10,FALSE)),"",IF(ISERROR(VLOOKUP(TRIM(B1264),ALL!$B$1:$U$1591,10,FALSE))," ",VLOOKUP(TRIM(B1264),ALL!$B$1:$U$1591,10,FALSE)))</f>
        <v>2</v>
      </c>
      <c r="N1264"/>
      <c r="O1264"/>
      <c r="P1264"/>
      <c r="Q1264"/>
      <c r="R1264"/>
      <c r="S1264"/>
      <c r="AA1264"/>
      <c r="AB1264"/>
    </row>
    <row r="1265" spans="1:28">
      <c r="A1265" s="52" t="str">
        <f>IF(ISERROR(VLOOKUP(TRIM(B1265),ALL!$B$1:$T$1591,3,FALSE)),"(unc)",VLOOKUP(TRIM(B1265),ALL!$B$1:$T$1591,3,FALSE))</f>
        <v>OC @ G @</v>
      </c>
      <c r="B1265" s="215" t="s">
        <v>5752</v>
      </c>
      <c r="C1265" s="11" t="s">
        <v>6505</v>
      </c>
      <c r="D1265" s="85">
        <f>VLOOKUP(TRIM(B1265),BirthdateDraft!$B$1:$O$5859,2,FALSE)</f>
        <v>33537</v>
      </c>
      <c r="E1265" s="86" t="str">
        <f>VLOOKUP(TRIM(B1265),BirthdateDraft!$B$1:$O$9859,3,FALSE)</f>
        <v>15/FA</v>
      </c>
      <c r="F1265" s="52" t="str">
        <f>IF(ISERROR(VLOOKUP(TRIM(B1265),ALL!$B$1:$T$1591,2,FALSE)),"",IF(ISERROR(VLOOKUP(TRIM(B1265),ALL!$B$1:$T$1591,2,FALSE))," ",VLOOKUP(TRIM(B1265),ALL!$B$1:$T$1591,2,FALSE)))</f>
        <v>PIA</v>
      </c>
      <c r="G1265" s="52" t="str">
        <f>IF(ISBLANK(VLOOKUP(TRIM(B1265),ALL!$B$1:$U$1591,4,FALSE)),"",IF(ISERROR(VLOOKUP(TRIM(B1265),ALL!$B$1:$U$1591,4,FALSE))," ",VLOOKUP(TRIM(B1265),ALL!$B$1:$U$1591,4,FALSE)))</f>
        <v/>
      </c>
      <c r="H1265" s="52" t="str">
        <f>IF(ISBLANK(VLOOKUP(TRIM(B1265),ALL!$B$1:$U$1591,5,FALSE)),"",IF(ISERROR(VLOOKUP(TRIM(B1265),ALL!$B$1:$U$1591,5,FALSE))," ",VLOOKUP(TRIM(B1265),ALL!$B$1:$U$1591,5,FALSE)))</f>
        <v/>
      </c>
      <c r="I1265" s="52" t="str">
        <f>IF(ISBLANK(VLOOKUP(TRIM(B1265),ALL!$B$1:$U$1591,6,FALSE)),"",IF(ISERROR(VLOOKUP(TRIM(B1265),ALL!$B$1:$U$1591,6,FALSE))," ", VLOOKUP(TRIM(B1265),ALL!$B$1:$U$1591,6,FALSE)))</f>
        <v/>
      </c>
      <c r="J1265" s="52" t="str">
        <f>IF(ISBLANK(VLOOKUP(TRIM(B1265),ALL!$B$1:$U$1591,7,FALSE)),"",IF(ISERROR(VLOOKUP(TRIM(B1265),ALL!$B$1:$U$1591,7,FALSE))," ",VLOOKUP(TRIM(B1265),ALL!$B$1:$U$1591,7,FALSE)))</f>
        <v/>
      </c>
      <c r="K1265" s="52">
        <f>IF(ISBLANK(VLOOKUP(TRIM(B1265),ALL!$B$1:$U$1591,8,FALSE)),"",IF(ISERROR(VLOOKUP(TRIM(B1265),ALL!$B$1:$U$1591,8,FALSE))," ",VLOOKUP(TRIM(B1265),ALL!$B$1:$U$1591,8,FALSE)))</f>
        <v>0</v>
      </c>
      <c r="L1265" s="52">
        <f>IF(ISBLANK(VLOOKUP(TRIM(B1265),ALL!$B$1:$U$1591,9,FALSE)),"",IF(ISERROR(VLOOKUP(TRIM(B1265),ALL!$B$1:$U$1591,9,FALSE))," ",VLOOKUP(TRIM(B1265),ALL!$B$1:$U$1591,9,FALSE)))</f>
        <v>0</v>
      </c>
      <c r="M1265" s="52">
        <f>IF(ISBLANK(VLOOKUP(TRIM(B1265),ALL!$B$1:$U$1591,10,FALSE)),"",IF(ISERROR(VLOOKUP(TRIM(B1265),ALL!$B$1:$U$1591,10,FALSE))," ",VLOOKUP(TRIM(B1265),ALL!$B$1:$U$1591,10,FALSE)))</f>
        <v>2</v>
      </c>
      <c r="N1265"/>
      <c r="O1265"/>
      <c r="P1265"/>
      <c r="Q1265"/>
      <c r="R1265"/>
      <c r="S1265"/>
      <c r="AA1265"/>
      <c r="AB1265"/>
    </row>
    <row r="1266" spans="1:28" ht="15">
      <c r="A1266" s="52"/>
      <c r="B1266" s="425"/>
      <c r="C1266" s="11"/>
      <c r="D1266" s="85"/>
      <c r="E1266" s="86"/>
      <c r="F1266" s="52"/>
      <c r="G1266" s="52"/>
      <c r="H1266" s="52"/>
      <c r="I1266" s="52"/>
      <c r="J1266" s="52"/>
      <c r="K1266" s="52"/>
      <c r="L1266" s="52"/>
      <c r="M1266" s="52"/>
      <c r="N1266"/>
      <c r="O1266"/>
      <c r="P1266"/>
      <c r="Q1266"/>
      <c r="R1266"/>
      <c r="S1266"/>
      <c r="AA1266"/>
      <c r="AB1266"/>
    </row>
    <row r="1267" spans="1:28">
      <c r="A1267" s="52" t="str">
        <f>IF(ISERROR(VLOOKUP(TRIM(B1267),ALL!$B$1:$T$1591,3,FALSE)),"(unc)",VLOOKUP(TRIM(B1267),ALL!$B$1:$T$1591,3,FALSE))</f>
        <v>LDT $</v>
      </c>
      <c r="B1267" s="408" t="s">
        <v>6324</v>
      </c>
      <c r="C1267" s="11" t="s">
        <v>6505</v>
      </c>
      <c r="D1267" s="85">
        <f>VLOOKUP(TRIM(B1267),BirthdateDraft!$B$1:$O$5859,2,FALSE)</f>
        <v>34718</v>
      </c>
      <c r="E1267" s="86" t="str">
        <f>VLOOKUP(TRIM(B1267),BirthdateDraft!$B$1:$O$9859,3,FALSE)</f>
        <v>17/6</v>
      </c>
      <c r="F1267" s="52" t="str">
        <f>IF(ISERROR(VLOOKUP(TRIM(B1267),ALL!$B$1:$T$1591,2,FALSE)),"",IF(ISERROR(VLOOKUP(TRIM(B1267),ALL!$B$1:$T$1591,2,FALSE))," ",VLOOKUP(TRIM(B1267),ALL!$B$1:$T$1591,2,FALSE)))</f>
        <v>SFN</v>
      </c>
      <c r="G1267" s="52" t="str">
        <f>IF(ISBLANK(VLOOKUP(TRIM(B1267),ALL!$B$1:$U$1591,4,FALSE)),"",IF(ISERROR(VLOOKUP(TRIM(B1267),ALL!$B$1:$U$1591,4,FALSE))," ",VLOOKUP(TRIM(B1267),ALL!$B$1:$U$1591,4,FALSE)))</f>
        <v>5</v>
      </c>
      <c r="H1267" s="52" t="str">
        <f>IF(ISBLANK(VLOOKUP(TRIM(B1267),ALL!$B$1:$U$1591,5,FALSE)),"",IF(ISERROR(VLOOKUP(TRIM(B1267),ALL!$B$1:$U$1591,5,FALSE))," ",VLOOKUP(TRIM(B1267),ALL!$B$1:$U$1591,5,FALSE)))</f>
        <v/>
      </c>
      <c r="I1267" s="52">
        <f>IF(ISBLANK(VLOOKUP(TRIM(B1267),ALL!$B$1:$U$1591,6,FALSE)),"",IF(ISERROR(VLOOKUP(TRIM(B1267),ALL!$B$1:$U$1591,6,FALSE))," ", VLOOKUP(TRIM(B1267),ALL!$B$1:$U$1591,6,FALSE)))</f>
        <v>4</v>
      </c>
      <c r="J1267" s="52"/>
      <c r="K1267" s="52"/>
      <c r="L1267" s="52"/>
      <c r="M1267" s="52"/>
      <c r="N1267"/>
      <c r="O1267"/>
      <c r="P1267"/>
      <c r="Q1267"/>
      <c r="R1267"/>
      <c r="S1267"/>
      <c r="AA1267"/>
      <c r="AB1267"/>
    </row>
    <row r="1268" spans="1:28">
      <c r="A1268" s="52" t="str">
        <f>IF(ISERROR(VLOOKUP(TRIM(B1268),ALL!$B$1:$T$1591,3,FALSE)),"(unc)",VLOOKUP(TRIM(B1268),ALL!$B$1:$T$1591,3,FALSE))</f>
        <v>RE $</v>
      </c>
      <c r="B1268" s="215" t="s">
        <v>6310</v>
      </c>
      <c r="C1268" s="11" t="s">
        <v>6505</v>
      </c>
      <c r="D1268" s="85">
        <f>VLOOKUP(TRIM(B1268),BirthdateDraft!$B$1:$O$5859,2,FALSE)</f>
        <v>35241</v>
      </c>
      <c r="E1268" s="86" t="str">
        <f>VLOOKUP(TRIM(B1268),BirthdateDraft!$B$1:$O$9859,3,FALSE)</f>
        <v>17/1 (14)</v>
      </c>
      <c r="F1268" s="52" t="str">
        <f>IF(ISERROR(VLOOKUP(TRIM(B1268),ALL!$B$1:$T$1591,2,FALSE)),"",IF(ISERROR(VLOOKUP(TRIM(B1268),ALL!$B$1:$T$1591,2,FALSE))," ",VLOOKUP(TRIM(B1268),ALL!$B$1:$T$1591,2,FALSE)))</f>
        <v>PHN</v>
      </c>
      <c r="G1268" s="52" t="str">
        <f>IF(ISBLANK(VLOOKUP(TRIM(B1268),ALL!$B$1:$U$1591,4,FALSE)),"",IF(ISERROR(VLOOKUP(TRIM(B1268),ALL!$B$1:$U$1591,4,FALSE))," ",VLOOKUP(TRIM(B1268),ALL!$B$1:$U$1591,4,FALSE)))</f>
        <v>5</v>
      </c>
      <c r="H1268" s="52" t="str">
        <f>IF(ISBLANK(VLOOKUP(TRIM(B1268),ALL!$B$1:$U$1591,5,FALSE)),"",IF(ISERROR(VLOOKUP(TRIM(B1268),ALL!$B$1:$U$1591,5,FALSE))," ",VLOOKUP(TRIM(B1268),ALL!$B$1:$U$1591,5,FALSE)))</f>
        <v/>
      </c>
      <c r="I1268" s="52">
        <f>IF(ISBLANK(VLOOKUP(TRIM(B1268),ALL!$B$1:$U$1591,6,FALSE)),"",IF(ISERROR(VLOOKUP(TRIM(B1268),ALL!$B$1:$U$1591,6,FALSE))," ", VLOOKUP(TRIM(B1268),ALL!$B$1:$U$1591,6,FALSE)))</f>
        <v>7</v>
      </c>
      <c r="J1268" s="52" t="str">
        <f>IF(ISBLANK(VLOOKUP(TRIM(B1268),ALL!$B$1:$U$1591,7,FALSE)),"",IF(ISERROR(VLOOKUP(TRIM(B1268),ALL!$B$1:$U$1591,7,FALSE))," ",VLOOKUP(TRIM(B1268),ALL!$B$1:$U$1591,7,FALSE)))</f>
        <v/>
      </c>
      <c r="K1268" s="52" t="str">
        <f>IF(ISBLANK(VLOOKUP(TRIM(B1268),ALL!$B$1:$U$1591,8,FALSE)),"",IF(ISERROR(VLOOKUP(TRIM(B1268),ALL!$B$1:$U$1591,8,FALSE))," ",VLOOKUP(TRIM(B1268),ALL!$B$1:$U$1591,8,FALSE)))</f>
        <v/>
      </c>
      <c r="L1268" s="52" t="str">
        <f>IF(ISBLANK(VLOOKUP(TRIM(B1268),ALL!$B$1:$U$1591,9,FALSE)),"",IF(ISERROR(VLOOKUP(TRIM(B1268),ALL!$B$1:$U$1591,9,FALSE))," ",VLOOKUP(TRIM(B1268),ALL!$B$1:$U$1591,9,FALSE)))</f>
        <v/>
      </c>
      <c r="M1268" s="52" t="str">
        <f>IF(ISBLANK(VLOOKUP(TRIM(B1268),ALL!$B$1:$U$1591,10,FALSE)),"",IF(ISERROR(VLOOKUP(TRIM(B1268),ALL!$B$1:$U$1591,10,FALSE))," ",VLOOKUP(TRIM(B1268),ALL!$B$1:$U$1591,10,FALSE)))</f>
        <v/>
      </c>
      <c r="N1268"/>
      <c r="O1268"/>
      <c r="P1268"/>
      <c r="Q1268"/>
      <c r="R1268"/>
      <c r="S1268"/>
      <c r="AA1268"/>
      <c r="AB1268"/>
    </row>
    <row r="1269" spans="1:28">
      <c r="A1269" s="52" t="str">
        <f>IF(ISERROR(VLOOKUP(TRIM(B1269),ALL!$B$1:$T$1591,3,FALSE)),"(unc)",VLOOKUP(TRIM(B1269),ALL!$B$1:$T$1591,3,FALSE))</f>
        <v>LE $</v>
      </c>
      <c r="B1269" s="408" t="s">
        <v>7573</v>
      </c>
      <c r="C1269" s="11" t="s">
        <v>6505</v>
      </c>
      <c r="D1269" s="85">
        <f>VLOOKUP(TRIM(B1269),BirthdateDraft!$B$1:$O$5859,2,FALSE)</f>
        <v>35555</v>
      </c>
      <c r="E1269" s="86" t="str">
        <f>VLOOKUP(TRIM(B1269),BirthdateDraft!$B$1:$O$9859,3,FALSE)</f>
        <v>19/FA</v>
      </c>
      <c r="F1269" s="52" t="str">
        <f>IF(ISERROR(VLOOKUP(TRIM(B1269),ALL!$B$1:$T$1591,2,FALSE)),"",IF(ISERROR(VLOOKUP(TRIM(B1269),ALL!$B$1:$T$1591,2,FALSE))," ",VLOOKUP(TRIM(B1269),ALL!$B$1:$T$1591,2,FALSE)))</f>
        <v>NYA</v>
      </c>
      <c r="G1269" s="52" t="str">
        <f>IF(ISBLANK(VLOOKUP(TRIM(B1269),ALL!$B$1:$U$1591,4,FALSE)),"",IF(ISERROR(VLOOKUP(TRIM(B1269),ALL!$B$1:$U$1591,4,FALSE))," ",VLOOKUP(TRIM(B1269),ALL!$B$1:$U$1591,4,FALSE)))</f>
        <v>5</v>
      </c>
      <c r="H1269" s="52" t="str">
        <f>IF(ISBLANK(VLOOKUP(TRIM(B1269),ALL!$B$1:$U$1591,5,FALSE)),"",IF(ISERROR(VLOOKUP(TRIM(B1269),ALL!$B$1:$U$1591,5,FALSE))," ",VLOOKUP(TRIM(B1269),ALL!$B$1:$U$1591,5,FALSE)))</f>
        <v/>
      </c>
      <c r="I1269" s="52">
        <f>IF(ISBLANK(VLOOKUP(TRIM(B1269),ALL!$B$1:$U$1591,6,FALSE)),"",IF(ISERROR(VLOOKUP(TRIM(B1269),ALL!$B$1:$U$1591,6,FALSE))," ", VLOOKUP(TRIM(B1269),ALL!$B$1:$U$1591,6,FALSE)))</f>
        <v>2</v>
      </c>
      <c r="J1269" s="52"/>
      <c r="K1269" s="52"/>
      <c r="L1269" s="52"/>
      <c r="M1269" s="52"/>
      <c r="N1269"/>
      <c r="O1269"/>
      <c r="P1269"/>
      <c r="Q1269"/>
      <c r="R1269"/>
      <c r="S1269"/>
      <c r="AA1269"/>
      <c r="AB1269"/>
    </row>
    <row r="1270" spans="1:28">
      <c r="A1270" s="52" t="str">
        <f>IF(ISERROR(VLOOKUP(TRIM(B1270),ALL!$B$1:$T$1591,3,FALSE)),"(unc)",VLOOKUP(TRIM(B1270),ALL!$B$1:$T$1591,3,FALSE))</f>
        <v>RDT $</v>
      </c>
      <c r="B1270" s="215" t="s">
        <v>6201</v>
      </c>
      <c r="C1270" s="11" t="s">
        <v>6505</v>
      </c>
      <c r="D1270" s="85">
        <f>VLOOKUP(TRIM(B1270),BirthdateDraft!$B$1:$O$5859,2,FALSE)</f>
        <v>34488</v>
      </c>
      <c r="E1270" s="86" t="str">
        <f>VLOOKUP(TRIM(B1270),BirthdateDraft!$B$1:$O$9859,3,FALSE)</f>
        <v>17/3</v>
      </c>
      <c r="F1270" s="52" t="str">
        <f>IF(ISERROR(VLOOKUP(TRIM(B1270),ALL!$B$1:$T$1591,2,FALSE)),"",IF(ISERROR(VLOOKUP(TRIM(B1270),ALL!$B$1:$T$1591,2,FALSE))," ",VLOOKUP(TRIM(B1270),ALL!$B$1:$T$1591,2,FALSE)))</f>
        <v>CLA</v>
      </c>
      <c r="G1270" s="52" t="str">
        <f>IF(ISBLANK(VLOOKUP(TRIM(B1270),ALL!$B$1:$U$1591,4,FALSE)),"",IF(ISERROR(VLOOKUP(TRIM(B1270),ALL!$B$1:$U$1591,4,FALSE))," ",VLOOKUP(TRIM(B1270),ALL!$B$1:$U$1591,4,FALSE)))</f>
        <v>4</v>
      </c>
      <c r="H1270" s="52" t="str">
        <f>IF(ISBLANK(VLOOKUP(TRIM(B1270),ALL!$B$1:$U$1591,5,FALSE)),"",IF(ISERROR(VLOOKUP(TRIM(B1270),ALL!$B$1:$U$1591,5,FALSE))," ",VLOOKUP(TRIM(B1270),ALL!$B$1:$U$1591,5,FALSE)))</f>
        <v/>
      </c>
      <c r="I1270" s="52">
        <f>IF(ISBLANK(VLOOKUP(TRIM(B1270),ALL!$B$1:$U$1591,6,FALSE)),"",IF(ISERROR(VLOOKUP(TRIM(B1270),ALL!$B$1:$U$1591,6,FALSE))," ", VLOOKUP(TRIM(B1270),ALL!$B$1:$U$1591,6,FALSE)))</f>
        <v>6</v>
      </c>
      <c r="J1270" s="52" t="str">
        <f>IF(ISBLANK(VLOOKUP(TRIM(B1270),ALL!$B$1:$U$1591,7,FALSE)),"",IF(ISERROR(VLOOKUP(TRIM(B1270),ALL!$B$1:$U$1591,7,FALSE))," ",VLOOKUP(TRIM(B1270),ALL!$B$1:$U$1591,7,FALSE)))</f>
        <v/>
      </c>
      <c r="K1270" s="52" t="str">
        <f>IF(ISBLANK(VLOOKUP(TRIM(B1270),ALL!$B$1:$U$1591,8,FALSE)),"",IF(ISERROR(VLOOKUP(TRIM(B1270),ALL!$B$1:$U$1591,8,FALSE))," ",VLOOKUP(TRIM(B1270),ALL!$B$1:$U$1591,8,FALSE)))</f>
        <v/>
      </c>
      <c r="L1270" s="52" t="str">
        <f>IF(ISBLANK(VLOOKUP(TRIM(B1270),ALL!$B$1:$U$1591,9,FALSE)),"",IF(ISERROR(VLOOKUP(TRIM(B1270),ALL!$B$1:$U$1591,9,FALSE))," ",VLOOKUP(TRIM(B1270),ALL!$B$1:$U$1591,9,FALSE)))</f>
        <v/>
      </c>
      <c r="M1270" s="52" t="str">
        <f>IF(ISBLANK(VLOOKUP(TRIM(B1270),ALL!$B$1:$U$1591,10,FALSE)),"",IF(ISERROR(VLOOKUP(TRIM(B1270),ALL!$B$1:$U$1591,10,FALSE))," ",VLOOKUP(TRIM(B1270),ALL!$B$1:$U$1591,10,FALSE)))</f>
        <v/>
      </c>
      <c r="N1270"/>
      <c r="O1270"/>
      <c r="P1270"/>
      <c r="Q1270"/>
      <c r="R1270"/>
      <c r="S1270"/>
      <c r="AA1270"/>
      <c r="AB1270"/>
    </row>
    <row r="1271" spans="1:28">
      <c r="A1271" s="52" t="str">
        <f>IF(ISERROR(VLOOKUP(TRIM(B1271),ALL!$B$1:$T$1591,3,FALSE)),"(unc)",VLOOKUP(TRIM(B1271),ALL!$B$1:$T$1591,3,FALSE))</f>
        <v>End $ DT $</v>
      </c>
      <c r="B1271" s="215" t="s">
        <v>6550</v>
      </c>
      <c r="C1271" s="11" t="s">
        <v>6505</v>
      </c>
      <c r="D1271" s="85">
        <f>VLOOKUP(TRIM(B1271),BirthdateDraft!$B$1:$O$5859,2,FALSE)</f>
        <v>34173</v>
      </c>
      <c r="E1271" s="86" t="str">
        <f>VLOOKUP(TRIM(B1271),BirthdateDraft!$B$1:$O$9859,3,FALSE)</f>
        <v>16/FA</v>
      </c>
      <c r="F1271" s="52" t="str">
        <f>IF(ISERROR(VLOOKUP(TRIM(B1271),ALL!$B$1:$T$1591,2,FALSE)),"",IF(ISERROR(VLOOKUP(TRIM(B1271),ALL!$B$1:$T$1591,2,FALSE))," ",VLOOKUP(TRIM(B1271),ALL!$B$1:$T$1591,2,FALSE)))</f>
        <v>CHN</v>
      </c>
      <c r="G1271" s="52" t="str">
        <f>IF(ISBLANK(VLOOKUP(TRIM(B1271),ALL!$B$1:$U$1591,4,FALSE)),"",IF(ISERROR(VLOOKUP(TRIM(B1271),ALL!$B$1:$U$1591,4,FALSE))," ",VLOOKUP(TRIM(B1271),ALL!$B$1:$U$1591,4,FALSE)))</f>
        <v>4</v>
      </c>
      <c r="H1271" s="52" t="str">
        <f>IF(ISBLANK(VLOOKUP(TRIM(B1271),ALL!$B$1:$U$1591,5,FALSE)),"",IF(ISERROR(VLOOKUP(TRIM(B1271),ALL!$B$1:$U$1591,5,FALSE))," ",VLOOKUP(TRIM(B1271),ALL!$B$1:$U$1591,5,FALSE)))</f>
        <v>4</v>
      </c>
      <c r="I1271" s="52">
        <f>IF(ISBLANK(VLOOKUP(TRIM(B1271),ALL!$B$1:$U$1591,6,FALSE)),"",IF(ISERROR(VLOOKUP(TRIM(B1271),ALL!$B$1:$U$1591,6,FALSE))," ", VLOOKUP(TRIM(B1271),ALL!$B$1:$U$1591,6,FALSE)))</f>
        <v>3</v>
      </c>
      <c r="J1271" s="52" t="str">
        <f>IF(ISBLANK(VLOOKUP(TRIM(B1271),ALL!$B$1:$U$1591,7,FALSE)),"",IF(ISERROR(VLOOKUP(TRIM(B1271),ALL!$B$1:$U$1591,7,FALSE))," ",VLOOKUP(TRIM(B1271),ALL!$B$1:$U$1591,7,FALSE)))</f>
        <v/>
      </c>
      <c r="K1271" s="52" t="str">
        <f>IF(ISBLANK(VLOOKUP(TRIM(B1271),ALL!$B$1:$U$1591,8,FALSE)),"",IF(ISERROR(VLOOKUP(TRIM(B1271),ALL!$B$1:$U$1591,8,FALSE))," ",VLOOKUP(TRIM(B1271),ALL!$B$1:$U$1591,8,FALSE)))</f>
        <v/>
      </c>
      <c r="L1271" s="52" t="str">
        <f>IF(ISBLANK(VLOOKUP(TRIM(B1271),ALL!$B$1:$U$1591,9,FALSE)),"",IF(ISERROR(VLOOKUP(TRIM(B1271),ALL!$B$1:$U$1591,9,FALSE))," ",VLOOKUP(TRIM(B1271),ALL!$B$1:$U$1591,9,FALSE)))</f>
        <v/>
      </c>
      <c r="M1271" s="52" t="str">
        <f>IF(ISBLANK(VLOOKUP(TRIM(B1271),ALL!$B$1:$U$1591,10,FALSE)),"",IF(ISERROR(VLOOKUP(TRIM(B1271),ALL!$B$1:$U$1591,10,FALSE))," ",VLOOKUP(TRIM(B1271),ALL!$B$1:$U$1591,10,FALSE)))</f>
        <v/>
      </c>
      <c r="N1271"/>
      <c r="O1271"/>
      <c r="P1271"/>
      <c r="Q1271"/>
      <c r="R1271"/>
      <c r="S1271"/>
      <c r="AA1271"/>
      <c r="AB1271"/>
    </row>
    <row r="1272" spans="1:28">
      <c r="A1272" s="52" t="str">
        <f>IF(ISERROR(VLOOKUP(TRIM(B1272),ALL!$B$1:$T$1591,3,FALSE)),"(unc)",VLOOKUP(TRIM(B1272),ALL!$B$1:$T$1591,3,FALSE))</f>
        <v>LDT $</v>
      </c>
      <c r="B1272" s="215" t="s">
        <v>4498</v>
      </c>
      <c r="C1272" s="11" t="s">
        <v>6505</v>
      </c>
      <c r="D1272" s="85">
        <f>VLOOKUP(TRIM(B1272),BirthdateDraft!$B$1:$O$5859,2,FALSE)</f>
        <v>33294</v>
      </c>
      <c r="E1272" s="86" t="str">
        <f>VLOOKUP(TRIM(B1272),BirthdateDraft!$B$1:$O$9859,3,FALSE)</f>
        <v>14/7</v>
      </c>
      <c r="F1272" s="52" t="str">
        <f>IF(ISERROR(VLOOKUP(TRIM(B1272),ALL!$B$1:$T$1591,2,FALSE)),"",IF(ISERROR(VLOOKUP(TRIM(B1272),ALL!$B$1:$T$1591,2,FALSE))," ",VLOOKUP(TRIM(B1272),ALL!$B$1:$T$1591,2,FALSE)))</f>
        <v>MIN</v>
      </c>
      <c r="G1272" s="52" t="str">
        <f>IF(ISBLANK(VLOOKUP(TRIM(B1272),ALL!$B$1:$U$1591,4,FALSE)),"",IF(ISERROR(VLOOKUP(TRIM(B1272),ALL!$B$1:$U$1591,4,FALSE))," ",VLOOKUP(TRIM(B1272),ALL!$B$1:$U$1591,4,FALSE)))</f>
        <v>4</v>
      </c>
      <c r="H1272" s="52" t="str">
        <f>IF(ISBLANK(VLOOKUP(TRIM(B1272),ALL!$B$1:$U$1591,5,FALSE)),"",IF(ISERROR(VLOOKUP(TRIM(B1272),ALL!$B$1:$U$1591,5,FALSE))," ",VLOOKUP(TRIM(B1272),ALL!$B$1:$U$1591,5,FALSE)))</f>
        <v/>
      </c>
      <c r="I1272" s="52">
        <f>IF(ISBLANK(VLOOKUP(TRIM(B1272),ALL!$B$1:$U$1591,6,FALSE)),"",IF(ISERROR(VLOOKUP(TRIM(B1272),ALL!$B$1:$U$1591,6,FALSE))," ", VLOOKUP(TRIM(B1272),ALL!$B$1:$U$1591,6,FALSE)))</f>
        <v>2</v>
      </c>
      <c r="J1272" s="52" t="str">
        <f>IF(ISBLANK(VLOOKUP(TRIM(B1272),ALL!$B$1:$U$1591,7,FALSE)),"",IF(ISERROR(VLOOKUP(TRIM(B1272),ALL!$B$1:$U$1591,7,FALSE))," ",VLOOKUP(TRIM(B1272),ALL!$B$1:$U$1591,7,FALSE)))</f>
        <v/>
      </c>
      <c r="K1272" s="52" t="str">
        <f>IF(ISBLANK(VLOOKUP(TRIM(B1272),ALL!$B$1:$U$1591,8,FALSE)),"",IF(ISERROR(VLOOKUP(TRIM(B1272),ALL!$B$1:$U$1591,8,FALSE))," ",VLOOKUP(TRIM(B1272),ALL!$B$1:$U$1591,8,FALSE)))</f>
        <v/>
      </c>
      <c r="L1272" s="52" t="str">
        <f>IF(ISBLANK(VLOOKUP(TRIM(B1272),ALL!$B$1:$U$1591,9,FALSE)),"",IF(ISERROR(VLOOKUP(TRIM(B1272),ALL!$B$1:$U$1591,9,FALSE))," ",VLOOKUP(TRIM(B1272),ALL!$B$1:$U$1591,9,FALSE)))</f>
        <v/>
      </c>
      <c r="M1272" s="52" t="str">
        <f>IF(ISBLANK(VLOOKUP(TRIM(B1272),ALL!$B$1:$U$1591,10,FALSE)),"",IF(ISERROR(VLOOKUP(TRIM(B1272),ALL!$B$1:$U$1591,10,FALSE))," ",VLOOKUP(TRIM(B1272),ALL!$B$1:$U$1591,10,FALSE)))</f>
        <v/>
      </c>
      <c r="N1272"/>
      <c r="O1272"/>
      <c r="P1272"/>
      <c r="Q1272"/>
      <c r="R1272"/>
      <c r="S1272"/>
      <c r="AA1272"/>
      <c r="AB1272"/>
    </row>
    <row r="1273" spans="1:28">
      <c r="A1273" s="52" t="str">
        <f>IF(ISERROR(VLOOKUP(TRIM(B1273),ALL!$B$1:$T$1591,3,FALSE)),"(unc)",VLOOKUP(TRIM(B1273),ALL!$B$1:$T$1591,3,FALSE))</f>
        <v>End $</v>
      </c>
      <c r="B1273" s="215" t="s">
        <v>5677</v>
      </c>
      <c r="C1273" s="11" t="s">
        <v>6505</v>
      </c>
      <c r="D1273" s="85">
        <f>VLOOKUP(TRIM(B1273),BirthdateDraft!$B$1:$O$5859,2,FALSE)</f>
        <v>34867</v>
      </c>
      <c r="E1273" s="86" t="str">
        <f>VLOOKUP(TRIM(B1273),BirthdateDraft!$B$1:$O$9859,3,FALSE)</f>
        <v>16/FA</v>
      </c>
      <c r="F1273" s="52" t="str">
        <f>IF(ISERROR(VLOOKUP(TRIM(B1273),ALL!$B$1:$T$1591,2,FALSE)),"",IF(ISERROR(VLOOKUP(TRIM(B1273),ALL!$B$1:$T$1591,2,FALSE))," ",VLOOKUP(TRIM(B1273),ALL!$B$1:$T$1591,2,FALSE)))</f>
        <v>DEN</v>
      </c>
      <c r="G1273" s="52" t="str">
        <f>IF(ISBLANK(VLOOKUP(TRIM(B1273),ALL!$B$1:$U$1591,4,FALSE)),"",IF(ISERROR(VLOOKUP(TRIM(B1273),ALL!$B$1:$U$1591,4,FALSE))," ",VLOOKUP(TRIM(B1273),ALL!$B$1:$U$1591,4,FALSE)))</f>
        <v>0</v>
      </c>
      <c r="H1273" s="52" t="str">
        <f>IF(ISBLANK(VLOOKUP(TRIM(B1273),ALL!$B$1:$U$1591,5,FALSE)),"",IF(ISERROR(VLOOKUP(TRIM(B1273),ALL!$B$1:$U$1591,5,FALSE))," ",VLOOKUP(TRIM(B1273),ALL!$B$1:$U$1591,5,FALSE)))</f>
        <v/>
      </c>
      <c r="I1273" s="52">
        <f>IF(ISBLANK(VLOOKUP(TRIM(B1273),ALL!$B$1:$U$1591,6,FALSE)),"",IF(ISERROR(VLOOKUP(TRIM(B1273),ALL!$B$1:$U$1591,6,FALSE))," ", VLOOKUP(TRIM(B1273),ALL!$B$1:$U$1591,6,FALSE)))</f>
        <v>2</v>
      </c>
      <c r="J1273" s="52" t="str">
        <f>IF(ISBLANK(VLOOKUP(TRIM(B1273),ALL!$B$1:$U$1591,7,FALSE)),"",IF(ISERROR(VLOOKUP(TRIM(B1273),ALL!$B$1:$U$1591,7,FALSE))," ",VLOOKUP(TRIM(B1273),ALL!$B$1:$U$1591,7,FALSE)))</f>
        <v/>
      </c>
      <c r="K1273" s="52" t="str">
        <f>IF(ISBLANK(VLOOKUP(TRIM(B1273),ALL!$B$1:$U$1591,8,FALSE)),"",IF(ISERROR(VLOOKUP(TRIM(B1273),ALL!$B$1:$U$1591,8,FALSE))," ",VLOOKUP(TRIM(B1273),ALL!$B$1:$U$1591,8,FALSE)))</f>
        <v/>
      </c>
      <c r="L1273" s="52" t="str">
        <f>IF(ISBLANK(VLOOKUP(TRIM(B1273),ALL!$B$1:$U$1591,9,FALSE)),"",IF(ISERROR(VLOOKUP(TRIM(B1273),ALL!$B$1:$U$1591,9,FALSE))," ",VLOOKUP(TRIM(B1273),ALL!$B$1:$U$1591,9,FALSE)))</f>
        <v/>
      </c>
      <c r="M1273" s="52" t="str">
        <f>IF(ISBLANK(VLOOKUP(TRIM(B1273),ALL!$B$1:$U$1591,10,FALSE)),"",IF(ISERROR(VLOOKUP(TRIM(B1273),ALL!$B$1:$U$1591,10,FALSE))," ",VLOOKUP(TRIM(B1273),ALL!$B$1:$U$1591,10,FALSE)))</f>
        <v/>
      </c>
      <c r="N1273"/>
      <c r="O1273"/>
      <c r="P1273"/>
      <c r="Q1273"/>
      <c r="R1273"/>
      <c r="S1273"/>
      <c r="AA1273"/>
      <c r="AB1273"/>
    </row>
    <row r="1274" spans="1:28">
      <c r="A1274" s="52" t="str">
        <f>IF(ISERROR(VLOOKUP(TRIM(B1274),ALL!$B$1:$T$1591,3,FALSE)),"(unc)",VLOOKUP(TRIM(B1274),ALL!$B$1:$T$1591,3,FALSE))</f>
        <v>End $</v>
      </c>
      <c r="B1274" s="215" t="s">
        <v>6247</v>
      </c>
      <c r="C1274" s="11" t="s">
        <v>6505</v>
      </c>
      <c r="D1274" s="85">
        <f>VLOOKUP(TRIM(B1274),BirthdateDraft!$B$1:$O$5859,2,FALSE)</f>
        <v>34308</v>
      </c>
      <c r="E1274" s="86" t="str">
        <f>VLOOKUP(TRIM(B1274),BirthdateDraft!$B$1:$O$9859,3,FALSE)</f>
        <v>17/4</v>
      </c>
      <c r="F1274" s="52" t="str">
        <f>IF(ISERROR(VLOOKUP(TRIM(B1274),ALL!$B$1:$T$1591,2,FALSE)),"",IF(ISERROR(VLOOKUP(TRIM(B1274),ALL!$B$1:$T$1591,2,FALSE))," ",VLOOKUP(TRIM(B1274),ALL!$B$1:$T$1591,2,FALSE)))</f>
        <v>HOA</v>
      </c>
      <c r="G1274" s="52" t="str">
        <f>IF(ISBLANK(VLOOKUP(TRIM(B1274),ALL!$B$1:$U$1591,4,FALSE)),"",IF(ISERROR(VLOOKUP(TRIM(B1274),ALL!$B$1:$U$1591,4,FALSE))," ",VLOOKUP(TRIM(B1274),ALL!$B$1:$U$1591,4,FALSE)))</f>
        <v>0</v>
      </c>
      <c r="H1274" s="52" t="str">
        <f>IF(ISBLANK(VLOOKUP(TRIM(B1274),ALL!$B$1:$U$1591,5,FALSE)),"",IF(ISERROR(VLOOKUP(TRIM(B1274),ALL!$B$1:$U$1591,5,FALSE))," ",VLOOKUP(TRIM(B1274),ALL!$B$1:$U$1591,5,FALSE)))</f>
        <v/>
      </c>
      <c r="I1274" s="52">
        <f>IF(ISBLANK(VLOOKUP(TRIM(B1274),ALL!$B$1:$U$1591,6,FALSE)),"",IF(ISERROR(VLOOKUP(TRIM(B1274),ALL!$B$1:$U$1591,6,FALSE))," ", VLOOKUP(TRIM(B1274),ALL!$B$1:$U$1591,6,FALSE)))</f>
        <v>1</v>
      </c>
      <c r="J1274" s="52" t="str">
        <f>IF(ISBLANK(VLOOKUP(TRIM(B1274),ALL!$B$1:$U$1591,7,FALSE)),"",IF(ISERROR(VLOOKUP(TRIM(B1274),ALL!$B$1:$U$1591,7,FALSE))," ",VLOOKUP(TRIM(B1274),ALL!$B$1:$U$1591,7,FALSE)))</f>
        <v/>
      </c>
      <c r="K1274" s="52" t="str">
        <f>IF(ISBLANK(VLOOKUP(TRIM(B1274),ALL!$B$1:$U$1591,8,FALSE)),"",IF(ISERROR(VLOOKUP(TRIM(B1274),ALL!$B$1:$U$1591,8,FALSE))," ",VLOOKUP(TRIM(B1274),ALL!$B$1:$U$1591,8,FALSE)))</f>
        <v/>
      </c>
      <c r="L1274" s="52" t="str">
        <f>IF(ISBLANK(VLOOKUP(TRIM(B1274),ALL!$B$1:$U$1591,9,FALSE)),"",IF(ISERROR(VLOOKUP(TRIM(B1274),ALL!$B$1:$U$1591,9,FALSE))," ",VLOOKUP(TRIM(B1274),ALL!$B$1:$U$1591,9,FALSE)))</f>
        <v/>
      </c>
      <c r="M1274" s="52" t="str">
        <f>IF(ISBLANK(VLOOKUP(TRIM(B1274),ALL!$B$1:$U$1591,10,FALSE)),"",IF(ISERROR(VLOOKUP(TRIM(B1274),ALL!$B$1:$U$1591,10,FALSE))," ",VLOOKUP(TRIM(B1274),ALL!$B$1:$U$1591,10,FALSE)))</f>
        <v/>
      </c>
      <c r="N1274"/>
      <c r="O1274"/>
      <c r="P1274"/>
      <c r="Q1274"/>
      <c r="R1274"/>
      <c r="S1274"/>
      <c r="AA1274"/>
      <c r="AB1274"/>
    </row>
    <row r="1276" spans="1:28">
      <c r="A1276" s="52"/>
      <c r="B1276" s="215"/>
      <c r="C1276" s="11"/>
      <c r="D1276" s="85"/>
      <c r="E1276" s="86"/>
      <c r="F1276" s="52"/>
      <c r="G1276" s="52"/>
      <c r="H1276" s="52"/>
      <c r="I1276" s="52"/>
      <c r="J1276" s="52"/>
      <c r="K1276" s="52"/>
      <c r="L1276" s="52"/>
      <c r="M1276" s="52"/>
      <c r="N1276"/>
      <c r="O1276"/>
      <c r="P1276"/>
      <c r="Q1276"/>
      <c r="R1276"/>
      <c r="S1276"/>
      <c r="AA1276"/>
      <c r="AB1276"/>
    </row>
    <row r="1277" spans="1:28" ht="15">
      <c r="A1277" s="52" t="str">
        <f>IF(ISERROR(VLOOKUP(TRIM(B1277),ALL!$B$1:$T$1591,3,FALSE)),"(unc)",VLOOKUP(TRIM(B1277),ALL!$B$1:$T$1591,3,FALSE))</f>
        <v>RILB S</v>
      </c>
      <c r="B1277" s="397" t="s">
        <v>6176</v>
      </c>
      <c r="C1277" s="11" t="s">
        <v>6505</v>
      </c>
      <c r="D1277" s="85">
        <f>VLOOKUP(TRIM(B1277),BirthdateDraft!$B$1:$O$5859,2,FALSE)</f>
        <v>34808</v>
      </c>
      <c r="E1277" s="86" t="str">
        <f>VLOOKUP(TRIM(B1277),BirthdateDraft!$B$1:$O$9859,3,FALSE)</f>
        <v>17/6</v>
      </c>
      <c r="F1277" s="52" t="str">
        <f>IF(ISERROR(VLOOKUP(TRIM(B1277),ALL!$B$1:$T$1591,2,FALSE)),"",IF(ISERROR(VLOOKUP(TRIM(B1277),ALL!$B$1:$T$1591,2,FALSE))," ",VLOOKUP(TRIM(B1277),ALL!$B$1:$T$1591,2,FALSE)))</f>
        <v>BAA</v>
      </c>
      <c r="G1277" s="52" t="str">
        <f>IF(ISBLANK(VLOOKUP(TRIM(B1277),ALL!$B$1:$U$1591,4,FALSE)),"",IF(ISERROR(VLOOKUP(TRIM(B1277),ALL!$B$1:$U$1591,4,FALSE))," ",VLOOKUP(TRIM(B1277),ALL!$B$1:$U$1591,4,FALSE)))</f>
        <v>5-4</v>
      </c>
      <c r="H1277" s="52" t="str">
        <f>IF(ISBLANK(VLOOKUP(TRIM(B1277),ALL!$B$1:$U$1591,5,FALSE)),"",IF(ISERROR(VLOOKUP(TRIM(B1277),ALL!$B$1:$U$1591,5,FALSE))," ",VLOOKUP(TRIM(B1277),ALL!$B$1:$U$1591,5,FALSE)))</f>
        <v>4-4</v>
      </c>
      <c r="I1277" s="52">
        <f>IF(ISBLANK(VLOOKUP(TRIM(B1277),ALL!$B$1:$U$1591,6,FALSE)),"",IF(ISERROR(VLOOKUP(TRIM(B1277),ALL!$B$1:$U$1591,6,FALSE))," ", VLOOKUP(TRIM(B1277),ALL!$B$1:$U$1591,6,FALSE)))</f>
        <v>4</v>
      </c>
      <c r="J1277" s="52"/>
      <c r="K1277" s="52"/>
      <c r="L1277" s="52"/>
      <c r="M1277" s="52"/>
      <c r="N1277"/>
      <c r="O1277"/>
      <c r="P1277"/>
      <c r="Q1277"/>
      <c r="R1277"/>
      <c r="S1277"/>
      <c r="AA1277"/>
      <c r="AB1277"/>
    </row>
    <row r="1278" spans="1:28">
      <c r="A1278" s="52" t="str">
        <f>IF(ISERROR(VLOOKUP(TRIM(B1278),ALL!$B$1:$T$1591,3,FALSE)),"(unc)",VLOOKUP(TRIM(B1278),ALL!$B$1:$T$1591,3,FALSE))</f>
        <v>LOLB End $</v>
      </c>
      <c r="B1278" s="215" t="s">
        <v>4497</v>
      </c>
      <c r="C1278" s="11" t="s">
        <v>6505</v>
      </c>
      <c r="D1278" s="85">
        <f>VLOOKUP(TRIM(B1278),BirthdateDraft!$B$1:$O$9813,2,FALSE)</f>
        <v>33323</v>
      </c>
      <c r="E1278" s="86" t="str">
        <f>VLOOKUP(TRIM(B1278),BirthdateDraft!$B$1:$O$9813,3,FALSE)</f>
        <v>14/2</v>
      </c>
      <c r="F1278" s="52" t="str">
        <f>IF(ISERROR(VLOOKUP(TRIM(B1278),ALL!$B$1:$T$1591,2,FALSE)),"",IF(ISERROR(VLOOKUP(TRIM(B1278),ALL!$B$1:$T$1591,2,FALSE))," ",VLOOKUP(TRIM(B1278),ALL!$B$1:$T$1591,2,FALSE)))</f>
        <v>NEA</v>
      </c>
      <c r="G1278" s="52" t="str">
        <f>IF(ISBLANK(VLOOKUP(TRIM(B1278),ALL!$B$1:$U$1591,4,FALSE)),"",IF(ISERROR(VLOOKUP(TRIM(B1278),ALL!$B$1:$U$1591,4,FALSE))," ",VLOOKUP(TRIM(B1278),ALL!$B$1:$U$1591,4,FALSE)))</f>
        <v>5-5</v>
      </c>
      <c r="H1278" s="52" t="str">
        <f>IF(ISBLANK(VLOOKUP(TRIM(B1278),ALL!$B$1:$U$1591,5,FALSE)),"",IF(ISERROR(VLOOKUP(TRIM(B1278),ALL!$B$1:$U$1591,5,FALSE))," ",VLOOKUP(TRIM(B1278),ALL!$B$1:$U$1591,5,FALSE)))</f>
        <v>5</v>
      </c>
      <c r="I1278" s="52">
        <f>IF(ISBLANK(VLOOKUP(TRIM(B1278),ALL!$B$1:$U$1591,6,FALSE)),"",IF(ISERROR(VLOOKUP(TRIM(B1278),ALL!$B$1:$U$1591,6,FALSE))," ", VLOOKUP(TRIM(B1278),ALL!$B$1:$U$1591,6,FALSE)))</f>
        <v>9</v>
      </c>
      <c r="J1278" s="52" t="str">
        <f>IF(ISBLANK(VLOOKUP(TRIM(B1278),ALL!$B$1:$U$1591,7,FALSE)),"",IF(ISERROR(VLOOKUP(TRIM(B1278),ALL!$B$1:$U$1591,7,FALSE))," ",VLOOKUP(TRIM(B1278),ALL!$B$1:$U$1591,7,FALSE)))</f>
        <v/>
      </c>
      <c r="K1278" s="52" t="str">
        <f>IF(ISBLANK(VLOOKUP(TRIM(B1278),ALL!$B$1:$U$1591,8,FALSE)),"",IF(ISERROR(VLOOKUP(TRIM(B1278),ALL!$B$1:$U$1591,8,FALSE))," ",VLOOKUP(TRIM(B1278),ALL!$B$1:$U$1591,8,FALSE)))</f>
        <v/>
      </c>
      <c r="L1278" s="52"/>
      <c r="M1278" s="52"/>
      <c r="N1278"/>
      <c r="O1278"/>
      <c r="P1278"/>
      <c r="Q1278"/>
      <c r="R1278"/>
      <c r="S1278"/>
      <c r="AA1278"/>
      <c r="AB1278"/>
    </row>
    <row r="1279" spans="1:28">
      <c r="A1279" s="52" t="str">
        <f>IF(ISERROR(VLOOKUP(TRIM(B1279),ALL!$B$1:$T$1591,3,FALSE)),"(unc)",VLOOKUP(TRIM(B1279),ALL!$B$1:$T$1591,3,FALSE))</f>
        <v>LLB</v>
      </c>
      <c r="B1279" s="215" t="s">
        <v>6765</v>
      </c>
      <c r="C1279" s="11" t="s">
        <v>6505</v>
      </c>
      <c r="D1279" s="85">
        <f>VLOOKUP(TRIM(B1279),BirthdateDraft!$B$1:$O$5859,2,FALSE)</f>
        <v>34975</v>
      </c>
      <c r="E1279" s="86" t="str">
        <f>VLOOKUP(TRIM(B1279),BirthdateDraft!$B$1:$O$9859,3,FALSE)</f>
        <v>18/7</v>
      </c>
      <c r="F1279" s="52" t="str">
        <f>IF(ISERROR(VLOOKUP(TRIM(B1279),ALL!$B$1:$T$1591,2,FALSE)),"",IF(ISERROR(VLOOKUP(TRIM(B1279),ALL!$B$1:$T$1591,2,FALSE))," ",VLOOKUP(TRIM(B1279),ALL!$B$1:$T$1591,2,FALSE)))</f>
        <v>JXA</v>
      </c>
      <c r="G1279" s="52" t="str">
        <f>IF(ISBLANK(VLOOKUP(TRIM(B1279),ALL!$B$1:$U$1591,4,FALSE)),"",IF(ISERROR(VLOOKUP(TRIM(B1279),ALL!$B$1:$U$1591,4,FALSE))," ",VLOOKUP(TRIM(B1279),ALL!$B$1:$U$1591,4,FALSE)))</f>
        <v>4-4</v>
      </c>
      <c r="H1279" s="52" t="str">
        <f>IF(ISBLANK(VLOOKUP(TRIM(B1279),ALL!$B$1:$U$1591,5,FALSE)),"",IF(ISERROR(VLOOKUP(TRIM(B1279),ALL!$B$1:$U$1591,5,FALSE))," ",VLOOKUP(TRIM(B1279),ALL!$B$1:$U$1591,5,FALSE)))</f>
        <v/>
      </c>
      <c r="I1279" s="52">
        <f>IF(ISBLANK(VLOOKUP(TRIM(B1279),ALL!$B$1:$U$1591,6,FALSE)),"",IF(ISERROR(VLOOKUP(TRIM(B1279),ALL!$B$1:$U$1591,6,FALSE))," ", VLOOKUP(TRIM(B1279),ALL!$B$1:$U$1591,6,FALSE)))</f>
        <v>5</v>
      </c>
      <c r="J1279" s="52"/>
      <c r="K1279" s="52"/>
      <c r="L1279" s="52" t="str">
        <f>IF(ISBLANK(VLOOKUP(TRIM(B1279),ALL!$B$1:$U$1591,9,FALSE)),"",IF(ISERROR(VLOOKUP(TRIM(B1279),ALL!$B$1:$U$1591,9,FALSE))," ",VLOOKUP(TRIM(B1279),ALL!$B$1:$U$1591,9,FALSE)))</f>
        <v/>
      </c>
      <c r="M1279" s="52" t="str">
        <f>IF(ISBLANK(VLOOKUP(TRIM(B1279),ALL!$B$1:$U$1591,10,FALSE)),"",IF(ISERROR(VLOOKUP(TRIM(B1279),ALL!$B$1:$U$1591,10,FALSE))," ",VLOOKUP(TRIM(B1279),ALL!$B$1:$U$1591,10,FALSE)))</f>
        <v/>
      </c>
      <c r="N1279"/>
      <c r="O1279"/>
      <c r="P1279"/>
      <c r="Q1279"/>
      <c r="R1279"/>
      <c r="S1279"/>
      <c r="AA1279"/>
      <c r="AB1279"/>
    </row>
    <row r="1280" spans="1:28">
      <c r="A1280" s="52" t="str">
        <f>IF(ISERROR(VLOOKUP(TRIM(B1280),ALL!$B$1:$T$1591,3,FALSE)),"(unc)",VLOOKUP(TRIM(B1280),ALL!$B$1:$T$1591,3,FALSE))</f>
        <v>LB</v>
      </c>
      <c r="B1280" s="215" t="s">
        <v>6768</v>
      </c>
      <c r="C1280" s="11" t="s">
        <v>6505</v>
      </c>
      <c r="D1280" s="85">
        <f>VLOOKUP(TRIM(B1280),BirthdateDraft!$B$1:$O$5859,2,FALSE)</f>
        <v>34907</v>
      </c>
      <c r="E1280" s="86" t="str">
        <f>VLOOKUP(TRIM(B1280),BirthdateDraft!$B$1:$O$9859,3,FALSE)</f>
        <v>18/FA</v>
      </c>
      <c r="F1280" s="52" t="str">
        <f>IF(ISERROR(VLOOKUP(TRIM(B1280),ALL!$B$1:$T$1591,2,FALSE)),"",IF(ISERROR(VLOOKUP(TRIM(B1280),ALL!$B$1:$T$1591,2,FALSE))," ",VLOOKUP(TRIM(B1280),ALL!$B$1:$T$1591,2,FALSE)))</f>
        <v>KCA</v>
      </c>
      <c r="G1280" s="52" t="str">
        <f>IF(ISBLANK(VLOOKUP(TRIM(B1280),ALL!$B$1:$U$1591,4,FALSE)),"",IF(ISERROR(VLOOKUP(TRIM(B1280),ALL!$B$1:$U$1591,4,FALSE))," ",VLOOKUP(TRIM(B1280),ALL!$B$1:$U$1591,4,FALSE)))</f>
        <v>4-0</v>
      </c>
      <c r="H1280" s="52" t="str">
        <f>IF(ISBLANK(VLOOKUP(TRIM(B1280),ALL!$B$1:$U$1591,5,FALSE)),"",IF(ISERROR(VLOOKUP(TRIM(B1280),ALL!$B$1:$U$1591,5,FALSE))," ",VLOOKUP(TRIM(B1280),ALL!$B$1:$U$1591,5,FALSE)))</f>
        <v/>
      </c>
      <c r="I1280" s="52">
        <f>IF(ISBLANK(VLOOKUP(TRIM(B1280),ALL!$B$1:$U$1591,6,FALSE)),"",IF(ISERROR(VLOOKUP(TRIM(B1280),ALL!$B$1:$U$1591,6,FALSE))," ", VLOOKUP(TRIM(B1280),ALL!$B$1:$U$1591,6,FALSE)))</f>
        <v>0</v>
      </c>
      <c r="J1280" s="52"/>
      <c r="K1280" s="52"/>
      <c r="L1280" s="52" t="str">
        <f>IF(ISBLANK(VLOOKUP(TRIM(B1280),ALL!$B$1:$U$1591,9,FALSE)),"",IF(ISERROR(VLOOKUP(TRIM(B1280),ALL!$B$1:$U$1591,9,FALSE))," ",VLOOKUP(TRIM(B1280),ALL!$B$1:$U$1591,9,FALSE)))</f>
        <v/>
      </c>
      <c r="M1280" s="52" t="str">
        <f>IF(ISBLANK(VLOOKUP(TRIM(B1280),ALL!$B$1:$U$1591,10,FALSE)),"",IF(ISERROR(VLOOKUP(TRIM(B1280),ALL!$B$1:$U$1591,10,FALSE))," ",VLOOKUP(TRIM(B1280),ALL!$B$1:$U$1591,10,FALSE)))</f>
        <v/>
      </c>
      <c r="N1280"/>
      <c r="O1280"/>
      <c r="P1280"/>
      <c r="Q1280"/>
      <c r="R1280"/>
      <c r="S1280"/>
      <c r="AA1280"/>
      <c r="AB1280"/>
    </row>
    <row r="1281" spans="1:28">
      <c r="A1281" s="52" t="str">
        <f>IF(ISERROR(VLOOKUP(TRIM(B1281),ALL!$B$1:$T$1591,3,FALSE)),"(unc)",VLOOKUP(TRIM(B1281),ALL!$B$1:$T$1591,3,FALSE))</f>
        <v>MLB</v>
      </c>
      <c r="B1281" s="215" t="s">
        <v>6219</v>
      </c>
      <c r="C1281" s="11" t="s">
        <v>6505</v>
      </c>
      <c r="D1281" s="85">
        <f>VLOOKUP(TRIM(B1281),BirthdateDraft!$B$1:$O$5859,2,FALSE)</f>
        <v>34864</v>
      </c>
      <c r="E1281" s="86" t="str">
        <f>VLOOKUP(TRIM(B1281),BirthdateDraft!$B$1:$O$9859,3,FALSE)</f>
        <v>16/2</v>
      </c>
      <c r="F1281" s="52" t="str">
        <f>IF(ISERROR(VLOOKUP(TRIM(B1281),ALL!$B$1:$T$1591,2,FALSE)),"",IF(ISERROR(VLOOKUP(TRIM(B1281),ALL!$B$1:$T$1591,2,FALSE))," ",VLOOKUP(TRIM(B1281),ALL!$B$1:$T$1591,2,FALSE)))</f>
        <v>DAN</v>
      </c>
      <c r="G1281" s="52" t="str">
        <f>IF(ISBLANK(VLOOKUP(TRIM(B1281),ALL!$B$1:$U$1591,4,FALSE)),"",IF(ISERROR(VLOOKUP(TRIM(B1281),ALL!$B$1:$U$1591,4,FALSE))," ",VLOOKUP(TRIM(B1281),ALL!$B$1:$U$1591,4,FALSE)))</f>
        <v>0-6</v>
      </c>
      <c r="H1281" s="52" t="str">
        <f>IF(ISBLANK(VLOOKUP(TRIM(B1281),ALL!$B$1:$U$1591,5,FALSE)),"",IF(ISERROR(VLOOKUP(TRIM(B1281),ALL!$B$1:$U$1591,5,FALSE))," ",VLOOKUP(TRIM(B1281),ALL!$B$1:$U$1591,5,FALSE)))</f>
        <v/>
      </c>
      <c r="I1281" s="52">
        <f>IF(ISBLANK(VLOOKUP(TRIM(B1281),ALL!$B$1:$U$1591,6,FALSE)),"",IF(ISERROR(VLOOKUP(TRIM(B1281),ALL!$B$1:$U$1591,6,FALSE))," ", VLOOKUP(TRIM(B1281),ALL!$B$1:$U$1591,6,FALSE)))</f>
        <v>5</v>
      </c>
      <c r="J1281" s="52" t="str">
        <f>IF(ISBLANK(VLOOKUP(TRIM(B1281),ALL!$B$1:$U$1591,7,FALSE)),"",IF(ISERROR(VLOOKUP(TRIM(B1281),ALL!$B$1:$U$1591,7,FALSE))," ",VLOOKUP(TRIM(B1281),ALL!$B$1:$U$1591,7,FALSE)))</f>
        <v/>
      </c>
      <c r="K1281" s="52" t="str">
        <f>IF(ISBLANK(VLOOKUP(TRIM(B1281),ALL!$B$1:$U$1591,8,FALSE)),"",IF(ISERROR(VLOOKUP(TRIM(B1281),ALL!$B$1:$U$1591,8,FALSE))," ",VLOOKUP(TRIM(B1281),ALL!$B$1:$U$1591,8,FALSE)))</f>
        <v/>
      </c>
      <c r="L1281" s="52" t="str">
        <f>IF(ISBLANK(VLOOKUP(TRIM(B1281),ALL!$B$1:$U$1591,9,FALSE)),"",IF(ISERROR(VLOOKUP(TRIM(B1281),ALL!$B$1:$U$1591,9,FALSE))," ",VLOOKUP(TRIM(B1281),ALL!$B$1:$U$1591,9,FALSE)))</f>
        <v/>
      </c>
      <c r="M1281" s="52" t="str">
        <f>IF(ISBLANK(VLOOKUP(TRIM(B1281),ALL!$B$1:$U$1591,10,FALSE)),"",IF(ISERROR(VLOOKUP(TRIM(B1281),ALL!$B$1:$U$1591,10,FALSE))," ",VLOOKUP(TRIM(B1281),ALL!$B$1:$U$1591,10,FALSE)))</f>
        <v/>
      </c>
      <c r="N1281"/>
      <c r="O1281"/>
      <c r="P1281"/>
      <c r="Q1281"/>
      <c r="R1281"/>
      <c r="S1281"/>
      <c r="AA1281"/>
      <c r="AB1281"/>
    </row>
    <row r="1282" spans="1:28">
      <c r="A1282" s="52" t="str">
        <f>IF(ISERROR(VLOOKUP(TRIM(B1282),ALL!$B$1:$T$1591,3,FALSE)),"(unc)",VLOOKUP(TRIM(B1282),ALL!$B$1:$T$1591,3,FALSE))</f>
        <v>OLB</v>
      </c>
      <c r="B1282" s="215" t="s">
        <v>5098</v>
      </c>
      <c r="C1282" s="11" t="s">
        <v>6505</v>
      </c>
      <c r="D1282" s="85">
        <f>VLOOKUP(TRIM(B1282),BirthdateDraft!$B$1:$O$5859,2,FALSE)</f>
        <v>33887</v>
      </c>
      <c r="E1282" s="86" t="str">
        <f>VLOOKUP(TRIM(B1282),BirthdateDraft!$B$1:$O$9859,3,FALSE)</f>
        <v>15/6</v>
      </c>
      <c r="F1282" s="52" t="str">
        <f>IF(ISERROR(VLOOKUP(TRIM(B1282),ALL!$B$1:$T$1591,2,FALSE)),"",IF(ISERROR(VLOOKUP(TRIM(B1282),ALL!$B$1:$T$1591,2,FALSE))," ",VLOOKUP(TRIM(B1282),ALL!$B$1:$T$1591,2,FALSE)))</f>
        <v>PIA</v>
      </c>
      <c r="G1282" s="52" t="str">
        <f>IF(ISBLANK(VLOOKUP(TRIM(B1282),ALL!$B$1:$U$1591,4,FALSE)),"",IF(ISERROR(VLOOKUP(TRIM(B1282),ALL!$B$1:$U$1591,4,FALSE))," ",VLOOKUP(TRIM(B1282),ALL!$B$1:$U$1591,4,FALSE)))</f>
        <v>0-4</v>
      </c>
      <c r="H1282" s="52" t="str">
        <f>IF(ISBLANK(VLOOKUP(TRIM(B1282),ALL!$B$1:$U$1591,5,FALSE)),"",IF(ISERROR(VLOOKUP(TRIM(B1282),ALL!$B$1:$U$1591,5,FALSE))," ",VLOOKUP(TRIM(B1282),ALL!$B$1:$U$1591,5,FALSE)))</f>
        <v/>
      </c>
      <c r="I1282" s="52">
        <f>IF(ISBLANK(VLOOKUP(TRIM(B1282),ALL!$B$1:$U$1591,6,FALSE)),"",IF(ISERROR(VLOOKUP(TRIM(B1282),ALL!$B$1:$U$1591,6,FALSE))," ", VLOOKUP(TRIM(B1282),ALL!$B$1:$U$1591,6,FALSE)))</f>
        <v>3</v>
      </c>
      <c r="J1282" s="52" t="str">
        <f>IF(ISBLANK(VLOOKUP(TRIM(B1282),ALL!$B$1:$U$1591,7,FALSE)),"",IF(ISERROR(VLOOKUP(TRIM(B1282),ALL!$B$1:$U$1591,7,FALSE))," ",VLOOKUP(TRIM(B1282),ALL!$B$1:$U$1591,7,FALSE)))</f>
        <v/>
      </c>
      <c r="K1282" s="52" t="str">
        <f>IF(ISBLANK(VLOOKUP(TRIM(B1282),ALL!$B$1:$U$1591,8,FALSE)),"",IF(ISERROR(VLOOKUP(TRIM(B1282),ALL!$B$1:$U$1591,8,FALSE))," ",VLOOKUP(TRIM(B1282),ALL!$B$1:$U$1591,8,FALSE)))</f>
        <v/>
      </c>
      <c r="L1282" s="52" t="str">
        <f>IF(ISBLANK(VLOOKUP(TRIM(B1282),ALL!$B$1:$U$1591,9,FALSE)),"",IF(ISERROR(VLOOKUP(TRIM(B1282),ALL!$B$1:$U$1591,9,FALSE))," ",VLOOKUP(TRIM(B1282),ALL!$B$1:$U$1591,9,FALSE)))</f>
        <v/>
      </c>
      <c r="M1282" s="52" t="str">
        <f>IF(ISBLANK(VLOOKUP(TRIM(B1282),ALL!$B$1:$U$1591,10,FALSE)),"",IF(ISERROR(VLOOKUP(TRIM(B1282),ALL!$B$1:$U$1591,10,FALSE))," ",VLOOKUP(TRIM(B1282),ALL!$B$1:$U$1591,10,FALSE)))</f>
        <v/>
      </c>
      <c r="N1282"/>
      <c r="O1282"/>
      <c r="P1282"/>
      <c r="Q1282"/>
      <c r="R1282"/>
      <c r="S1282"/>
      <c r="AA1282"/>
      <c r="AB1282"/>
    </row>
    <row r="1283" spans="1:28">
      <c r="A1283" s="52" t="str">
        <f>IF(ISERROR(VLOOKUP(TRIM(B1283),ALL!$B$1:$T$1591,3,FALSE)),"(unc)",VLOOKUP(TRIM(B1283),ALL!$B$1:$T$1591,3,FALSE))</f>
        <v>OLB</v>
      </c>
      <c r="B1283" s="215" t="s">
        <v>6834</v>
      </c>
      <c r="C1283" s="11" t="s">
        <v>6505</v>
      </c>
      <c r="D1283" s="85">
        <f>VLOOKUP(TRIM(B1283),BirthdateDraft!$B$1:$O$5859,2,FALSE)</f>
        <v>35103</v>
      </c>
      <c r="E1283" s="86" t="str">
        <f>VLOOKUP(TRIM(B1283),BirthdateDraft!$B$1:$O$9859,3,FALSE)</f>
        <v>17/7</v>
      </c>
      <c r="F1283" s="52" t="str">
        <f>IF(ISERROR(VLOOKUP(TRIM(B1283),ALL!$B$1:$T$1591,2,FALSE)),"",IF(ISERROR(VLOOKUP(TRIM(B1283),ALL!$B$1:$T$1591,2,FALSE))," ",VLOOKUP(TRIM(B1283),ALL!$B$1:$T$1591,2,FALSE)))</f>
        <v>SFN</v>
      </c>
      <c r="G1283" s="52" t="str">
        <f>IF(ISBLANK(VLOOKUP(TRIM(B1283),ALL!$B$1:$U$1591,4,FALSE)),"",IF(ISERROR(VLOOKUP(TRIM(B1283),ALL!$B$1:$U$1591,4,FALSE))," ",VLOOKUP(TRIM(B1283),ALL!$B$1:$U$1591,4,FALSE)))</f>
        <v>0-0</v>
      </c>
      <c r="H1283" s="52" t="str">
        <f>IF(ISBLANK(VLOOKUP(TRIM(B1283),ALL!$B$1:$U$1591,5,FALSE)),"",IF(ISERROR(VLOOKUP(TRIM(B1283),ALL!$B$1:$U$1591,5,FALSE))," ",VLOOKUP(TRIM(B1283),ALL!$B$1:$U$1591,5,FALSE)))</f>
        <v/>
      </c>
      <c r="I1283" s="52">
        <f>IF(ISBLANK(VLOOKUP(TRIM(B1283),ALL!$B$1:$U$1591,6,FALSE)),"",IF(ISERROR(VLOOKUP(TRIM(B1283),ALL!$B$1:$U$1591,6,FALSE))," ", VLOOKUP(TRIM(B1283),ALL!$B$1:$U$1591,6,FALSE)))</f>
        <v>0</v>
      </c>
      <c r="J1283" s="52"/>
      <c r="K1283" s="52"/>
      <c r="L1283" s="52" t="str">
        <f>IF(ISBLANK(VLOOKUP(TRIM(B1283),ALL!$B$1:$U$1591,9,FALSE)),"",IF(ISERROR(VLOOKUP(TRIM(B1283),ALL!$B$1:$U$1591,9,FALSE))," ",VLOOKUP(TRIM(B1283),ALL!$B$1:$U$1591,9,FALSE)))</f>
        <v/>
      </c>
      <c r="M1283" s="52" t="str">
        <f>IF(ISBLANK(VLOOKUP(TRIM(B1283),ALL!$B$1:$U$1591,10,FALSE)),"",IF(ISERROR(VLOOKUP(TRIM(B1283),ALL!$B$1:$U$1591,10,FALSE))," ",VLOOKUP(TRIM(B1283),ALL!$B$1:$U$1591,10,FALSE)))</f>
        <v/>
      </c>
      <c r="N1283"/>
      <c r="O1283"/>
      <c r="P1283"/>
      <c r="Q1283"/>
      <c r="R1283"/>
      <c r="S1283"/>
      <c r="AA1283"/>
      <c r="AB1283"/>
    </row>
    <row r="1284" spans="1:28">
      <c r="A1284" s="52" t="str">
        <f>IF(ISERROR(VLOOKUP(TRIM(B1284),ALL!$B$1:$T$1591,3,FALSE)),"(unc)",VLOOKUP(TRIM(B1284),ALL!$B$1:$T$1591,3,FALSE))</f>
        <v>(unc)</v>
      </c>
      <c r="B1284" s="215" t="s">
        <v>4484</v>
      </c>
      <c r="C1284" s="11" t="s">
        <v>6505</v>
      </c>
      <c r="D1284" s="85">
        <f>VLOOKUP(TRIM(B1284),BirthdateDraft!$B$1:$O$5859,2,FALSE)</f>
        <v>33672</v>
      </c>
      <c r="E1284" s="86" t="str">
        <f>VLOOKUP(TRIM(B1284),BirthdateDraft!$B$1:$O$9859,3,FALSE)</f>
        <v>14/5</v>
      </c>
      <c r="F1284" s="52" t="str">
        <f>IF(ISERROR(VLOOKUP(TRIM(B1284),ALL!$B$1:$T$1591,2,FALSE)),"",IF(ISERROR(VLOOKUP(TRIM(B1284),ALL!$B$1:$T$1591,2,FALSE))," ",VLOOKUP(TRIM(B1284),ALL!$B$1:$T$1591,2,FALSE)))</f>
        <v/>
      </c>
      <c r="G1284" s="52" t="str">
        <f>IF(ISBLANK(VLOOKUP(TRIM(B1284),ALL!$B$1:$U$1591,4,FALSE)),"",IF(ISERROR(VLOOKUP(TRIM(B1284),ALL!$B$1:$U$1591,4,FALSE))," ",VLOOKUP(TRIM(B1284),ALL!$B$1:$U$1591,4,FALSE)))</f>
        <v xml:space="preserve"> </v>
      </c>
      <c r="H1284" s="52" t="str">
        <f>IF(ISBLANK(VLOOKUP(TRIM(B1284),ALL!$B$1:$U$1591,5,FALSE)),"",IF(ISERROR(VLOOKUP(TRIM(B1284),ALL!$B$1:$U$1591,5,FALSE))," ",VLOOKUP(TRIM(B1284),ALL!$B$1:$U$1591,5,FALSE)))</f>
        <v xml:space="preserve"> </v>
      </c>
      <c r="I1284" s="52" t="str">
        <f>IF(ISBLANK(VLOOKUP(TRIM(B1284),ALL!$B$1:$U$1591,6,FALSE)),"",IF(ISERROR(VLOOKUP(TRIM(B1284),ALL!$B$1:$U$1591,6,FALSE))," ", VLOOKUP(TRIM(B1284),ALL!$B$1:$U$1591,6,FALSE)))</f>
        <v xml:space="preserve"> </v>
      </c>
      <c r="J1284" s="52" t="str">
        <f>IF(ISBLANK(VLOOKUP(TRIM(B1284),ALL!$B$1:$U$1591,7,FALSE)),"",IF(ISERROR(VLOOKUP(TRIM(B1284),ALL!$B$1:$U$1591,7,FALSE))," ",VLOOKUP(TRIM(B1284),ALL!$B$1:$U$1591,7,FALSE)))</f>
        <v xml:space="preserve"> </v>
      </c>
      <c r="K1284" s="52" t="str">
        <f>IF(ISBLANK(VLOOKUP(TRIM(B1284),ALL!$B$1:$U$1591,8,FALSE)),"",IF(ISERROR(VLOOKUP(TRIM(B1284),ALL!$B$1:$U$1591,8,FALSE))," ",VLOOKUP(TRIM(B1284),ALL!$B$1:$U$1591,8,FALSE)))</f>
        <v xml:space="preserve"> </v>
      </c>
      <c r="L1284" s="52" t="str">
        <f>IF(ISBLANK(VLOOKUP(TRIM(B1284),ALL!$B$1:$U$1591,9,FALSE)),"",IF(ISERROR(VLOOKUP(TRIM(B1284),ALL!$B$1:$U$1591,9,FALSE))," ",VLOOKUP(TRIM(B1284),ALL!$B$1:$U$1591,9,FALSE)))</f>
        <v xml:space="preserve"> </v>
      </c>
      <c r="M1284" s="52" t="str">
        <f>IF(ISBLANK(VLOOKUP(TRIM(B1284),ALL!$B$1:$U$1591,10,FALSE)),"",IF(ISERROR(VLOOKUP(TRIM(B1284),ALL!$B$1:$U$1591,10,FALSE))," ",VLOOKUP(TRIM(B1284),ALL!$B$1:$U$1591,10,FALSE)))</f>
        <v xml:space="preserve"> </v>
      </c>
      <c r="N1284"/>
      <c r="O1284"/>
      <c r="P1284"/>
      <c r="Q1284"/>
      <c r="R1284"/>
      <c r="S1284"/>
      <c r="AA1284"/>
      <c r="AB1284"/>
    </row>
    <row r="1285" spans="1:28">
      <c r="A1285" s="52"/>
      <c r="B1285" s="215"/>
      <c r="C1285" s="11"/>
      <c r="D1285" s="85"/>
      <c r="E1285" s="86"/>
      <c r="F1285" s="52"/>
      <c r="G1285" s="52"/>
      <c r="H1285" s="52"/>
      <c r="I1285" s="52"/>
      <c r="J1285" s="52"/>
      <c r="K1285" s="52"/>
      <c r="L1285" s="52"/>
      <c r="M1285" s="52"/>
      <c r="N1285"/>
      <c r="O1285"/>
      <c r="P1285"/>
      <c r="Q1285"/>
      <c r="R1285"/>
      <c r="S1285"/>
      <c r="AA1285"/>
      <c r="AB1285"/>
    </row>
    <row r="1286" spans="1:28">
      <c r="A1286" s="52" t="str">
        <f>IF(ISERROR(VLOOKUP(TRIM(B1286),ALL!$B$1:$T$1591,3,FALSE)),"(unc)",VLOOKUP(TRIM(B1286),ALL!$B$1:$T$1591,3,FALSE))</f>
        <v>RCB ^</v>
      </c>
      <c r="B1286" s="215" t="s">
        <v>5195</v>
      </c>
      <c r="C1286" s="11" t="s">
        <v>6505</v>
      </c>
      <c r="D1286" s="85">
        <f>VLOOKUP(TRIM(B1286),BirthdateDraft!$B$1:$O$5859,2,FALSE)</f>
        <v>33807</v>
      </c>
      <c r="E1286" s="86" t="str">
        <f>VLOOKUP(TRIM(B1286),BirthdateDraft!$B$1:$O$9859,3,FALSE)</f>
        <v>15/FA</v>
      </c>
      <c r="F1286" s="52" t="str">
        <f>IF(ISERROR(VLOOKUP(TRIM(B1286),ALL!$B$1:$T$1591,2,FALSE)),"",IF(ISERROR(VLOOKUP(TRIM(B1286),ALL!$B$1:$T$1591,2,FALSE))," ",VLOOKUP(TRIM(B1286),ALL!$B$1:$T$1591,2,FALSE)))</f>
        <v>WAN</v>
      </c>
      <c r="G1286" s="52" t="str">
        <f>IF(ISBLANK(VLOOKUP(TRIM(B1286),ALL!$B$1:$U$1591,4,FALSE)),"",IF(ISERROR(VLOOKUP(TRIM(B1286),ALL!$B$1:$U$1591,4,FALSE))," ",VLOOKUP(TRIM(B1286),ALL!$B$1:$U$1591,4,FALSE)))</f>
        <v>6</v>
      </c>
      <c r="H1286" s="52" t="str">
        <f>IF(ISBLANK(VLOOKUP(TRIM(B1286),ALL!$B$1:$U$1591,5,FALSE)),"",IF(ISERROR(VLOOKUP(TRIM(B1286),ALL!$B$1:$U$1591,5,FALSE))," ",VLOOKUP(TRIM(B1286),ALL!$B$1:$U$1591,5,FALSE)))</f>
        <v/>
      </c>
      <c r="I1286" s="52" t="str">
        <f>IF(ISBLANK(VLOOKUP(TRIM(B1286),ALL!$B$1:$U$1591,6,FALSE)),"",IF(ISERROR(VLOOKUP(TRIM(B1286),ALL!$B$1:$U$1591,6,FALSE))," ", VLOOKUP(TRIM(B1286),ALL!$B$1:$U$1591,6,FALSE)))</f>
        <v/>
      </c>
      <c r="J1286" s="52" t="str">
        <f>IF(ISBLANK(VLOOKUP(TRIM(B1286),ALL!$B$1:$U$1591,7,FALSE)),"",IF(ISERROR(VLOOKUP(TRIM(B1286),ALL!$B$1:$U$1591,7,FALSE))," ",VLOOKUP(TRIM(B1286),ALL!$B$1:$U$1591,7,FALSE)))</f>
        <v/>
      </c>
      <c r="K1286" s="52" t="str">
        <f>IF(ISBLANK(VLOOKUP(TRIM(B1286),ALL!$B$1:$U$1591,8,FALSE)),"",IF(ISERROR(VLOOKUP(TRIM(B1286),ALL!$B$1:$U$1591,8,FALSE))," ",VLOOKUP(TRIM(B1286),ALL!$B$1:$U$1591,8,FALSE)))</f>
        <v/>
      </c>
      <c r="L1286" s="52" t="str">
        <f>IF(ISBLANK(VLOOKUP(TRIM(B1286),ALL!$B$1:$U$1591,9,FALSE)),"",IF(ISERROR(VLOOKUP(TRIM(B1286),ALL!$B$1:$U$1591,9,FALSE))," ",VLOOKUP(TRIM(B1286),ALL!$B$1:$U$1591,9,FALSE)))</f>
        <v/>
      </c>
      <c r="M1286" s="52" t="str">
        <f>IF(ISBLANK(VLOOKUP(TRIM(B1286),ALL!$B$1:$U$1591,10,FALSE)),"",IF(ISERROR(VLOOKUP(TRIM(B1286),ALL!$B$1:$U$1591,10,FALSE))," ",VLOOKUP(TRIM(B1286),ALL!$B$1:$U$1591,10,FALSE)))</f>
        <v/>
      </c>
      <c r="N1286"/>
      <c r="O1286"/>
      <c r="P1286"/>
      <c r="Q1286"/>
      <c r="R1286"/>
      <c r="S1286"/>
      <c r="AA1286"/>
      <c r="AB1286"/>
    </row>
    <row r="1287" spans="1:28">
      <c r="A1287" s="52" t="str">
        <f>IF(ISERROR(VLOOKUP(TRIM(B1287),ALL!$B$1:$T$1591,3,FALSE)),"(unc)",VLOOKUP(TRIM(B1287),ALL!$B$1:$T$1591,3,FALSE))</f>
        <v>SS ^</v>
      </c>
      <c r="B1287" s="215" t="s">
        <v>336</v>
      </c>
      <c r="C1287" s="11" t="s">
        <v>6505</v>
      </c>
      <c r="D1287" s="85">
        <f>VLOOKUP(TRIM(B1287),BirthdateDraft!$B$1:$O$5859,2,FALSE)</f>
        <v>32951</v>
      </c>
      <c r="E1287" s="86" t="str">
        <f>VLOOKUP(TRIM(B1287),BirthdateDraft!$B$1:$O$9859,3,FALSE)</f>
        <v>12/2</v>
      </c>
      <c r="F1287" s="52" t="str">
        <f>IF(ISERROR(VLOOKUP(TRIM(B1287),ALL!$B$1:$T$1591,2,FALSE)),"",IF(ISERROR(VLOOKUP(TRIM(B1287),ALL!$B$1:$T$1591,2,FALSE))," ",VLOOKUP(TRIM(B1287),ALL!$B$1:$T$1591,2,FALSE)))</f>
        <v>DEN</v>
      </c>
      <c r="G1287" s="52" t="str">
        <f>IF(ISBLANK(VLOOKUP(TRIM(B1287),ALL!$B$1:$U$1591,4,FALSE)),"",IF(ISERROR(VLOOKUP(TRIM(B1287),ALL!$B$1:$U$1591,4,FALSE))," ",VLOOKUP(TRIM(B1287),ALL!$B$1:$U$1591,4,FALSE)))</f>
        <v>5-4</v>
      </c>
      <c r="H1287" s="52" t="str">
        <f>IF(ISBLANK(VLOOKUP(TRIM(B1287),ALL!$B$1:$U$1591,5,FALSE)),"",IF(ISERROR(VLOOKUP(TRIM(B1287),ALL!$B$1:$U$1591,5,FALSE))," ",VLOOKUP(TRIM(B1287),ALL!$B$1:$U$1591,5,FALSE)))</f>
        <v/>
      </c>
      <c r="I1287" s="52" t="str">
        <f>IF(ISBLANK(VLOOKUP(TRIM(B1287),ALL!$B$1:$U$1591,6,FALSE)),"",IF(ISERROR(VLOOKUP(TRIM(B1287),ALL!$B$1:$U$1591,6,FALSE))," ", VLOOKUP(TRIM(B1287),ALL!$B$1:$U$1591,6,FALSE)))</f>
        <v/>
      </c>
      <c r="J1287" s="52" t="str">
        <f>IF(ISBLANK(VLOOKUP(TRIM(B1287),ALL!$B$1:$U$1591,7,FALSE)),"",IF(ISERROR(VLOOKUP(TRIM(B1287),ALL!$B$1:$U$1591,7,FALSE))," ",VLOOKUP(TRIM(B1287),ALL!$B$1:$U$1591,7,FALSE)))</f>
        <v/>
      </c>
      <c r="K1287" s="52" t="str">
        <f>IF(ISBLANK(VLOOKUP(TRIM(B1287),ALL!$B$1:$U$1591,8,FALSE)),"",IF(ISERROR(VLOOKUP(TRIM(B1287),ALL!$B$1:$U$1591,8,FALSE))," ",VLOOKUP(TRIM(B1287),ALL!$B$1:$U$1591,8,FALSE)))</f>
        <v/>
      </c>
      <c r="L1287" s="52" t="str">
        <f>IF(ISBLANK(VLOOKUP(TRIM(B1287),ALL!$B$1:$U$1591,9,FALSE)),"",IF(ISERROR(VLOOKUP(TRIM(B1287),ALL!$B$1:$U$1591,9,FALSE))," ",VLOOKUP(TRIM(B1287),ALL!$B$1:$U$1591,9,FALSE)))</f>
        <v/>
      </c>
      <c r="M1287" s="52" t="str">
        <f>IF(ISBLANK(VLOOKUP(TRIM(B1287),ALL!$B$1:$U$1591,10,FALSE)),"",IF(ISERROR(VLOOKUP(TRIM(B1287),ALL!$B$1:$U$1591,10,FALSE))," ",VLOOKUP(TRIM(B1287),ALL!$B$1:$U$1591,10,FALSE)))</f>
        <v/>
      </c>
      <c r="N1287"/>
      <c r="O1287"/>
      <c r="P1287"/>
      <c r="Q1287"/>
      <c r="R1287"/>
      <c r="S1287"/>
      <c r="AA1287"/>
      <c r="AB1287"/>
    </row>
    <row r="1288" spans="1:28">
      <c r="A1288" s="52" t="str">
        <f>IF(ISERROR(VLOOKUP(TRIM(B1288),ALL!$B$1:$T$1591,3,FALSE)),"(unc)",VLOOKUP(TRIM(B1288),ALL!$B$1:$T$1591,3,FALSE))</f>
        <v>CB ^</v>
      </c>
      <c r="B1288" s="215" t="s">
        <v>5519</v>
      </c>
      <c r="C1288" s="11" t="s">
        <v>6505</v>
      </c>
      <c r="D1288" s="85">
        <f>VLOOKUP(TRIM(B1288),BirthdateDraft!$B$1:$O$5859,2,FALSE)</f>
        <v>33620</v>
      </c>
      <c r="E1288" s="86" t="str">
        <f>VLOOKUP(TRIM(B1288),BirthdateDraft!$B$1:$O$9859,3,FALSE)</f>
        <v>13/FA</v>
      </c>
      <c r="F1288" s="52" t="str">
        <f>IF(ISERROR(VLOOKUP(TRIM(B1288),ALL!$B$1:$T$1591,2,FALSE)),"",IF(ISERROR(VLOOKUP(TRIM(B1288),ALL!$B$1:$T$1591,2,FALSE))," ",VLOOKUP(TRIM(B1288),ALL!$B$1:$T$1591,2,FALSE)))</f>
        <v>LAN</v>
      </c>
      <c r="G1288" s="52" t="str">
        <f>IF(ISBLANK(VLOOKUP(TRIM(B1288),ALL!$B$1:$U$1591,4,FALSE)),"",IF(ISERROR(VLOOKUP(TRIM(B1288),ALL!$B$1:$U$1591,4,FALSE))," ",VLOOKUP(TRIM(B1288),ALL!$B$1:$U$1591,4,FALSE)))</f>
        <v>5</v>
      </c>
      <c r="H1288" s="52" t="str">
        <f>IF(ISBLANK(VLOOKUP(TRIM(B1288),ALL!$B$1:$U$1591,5,FALSE)),"",IF(ISERROR(VLOOKUP(TRIM(B1288),ALL!$B$1:$U$1591,5,FALSE))," ",VLOOKUP(TRIM(B1288),ALL!$B$1:$U$1591,5,FALSE)))</f>
        <v/>
      </c>
      <c r="I1288" s="52" t="str">
        <f>IF(ISBLANK(VLOOKUP(TRIM(B1288),ALL!$B$1:$U$1591,6,FALSE)),"",IF(ISERROR(VLOOKUP(TRIM(B1288),ALL!$B$1:$U$1591,6,FALSE))," ", VLOOKUP(TRIM(B1288),ALL!$B$1:$U$1591,6,FALSE)))</f>
        <v/>
      </c>
      <c r="J1288" s="52" t="str">
        <f>IF(ISBLANK(VLOOKUP(TRIM(B1288),ALL!$B$1:$U$1591,7,FALSE)),"",IF(ISERROR(VLOOKUP(TRIM(B1288),ALL!$B$1:$U$1591,7,FALSE))," ",VLOOKUP(TRIM(B1288),ALL!$B$1:$U$1591,7,FALSE)))</f>
        <v/>
      </c>
      <c r="K1288" s="52" t="str">
        <f>IF(ISBLANK(VLOOKUP(TRIM(B1288),ALL!$B$1:$U$1591,8,FALSE)),"",IF(ISERROR(VLOOKUP(TRIM(B1288),ALL!$B$1:$U$1591,8,FALSE))," ",VLOOKUP(TRIM(B1288),ALL!$B$1:$U$1591,8,FALSE)))</f>
        <v/>
      </c>
      <c r="L1288" s="52" t="str">
        <f>IF(ISBLANK(VLOOKUP(TRIM(B1288),ALL!$B$1:$U$1591,9,FALSE)),"",IF(ISERROR(VLOOKUP(TRIM(B1288),ALL!$B$1:$U$1591,9,FALSE))," ",VLOOKUP(TRIM(B1288),ALL!$B$1:$U$1591,9,FALSE)))</f>
        <v/>
      </c>
      <c r="M1288" s="52" t="str">
        <f>IF(ISBLANK(VLOOKUP(TRIM(B1288),ALL!$B$1:$U$1591,10,FALSE)),"",IF(ISERROR(VLOOKUP(TRIM(B1288),ALL!$B$1:$U$1591,10,FALSE))," ",VLOOKUP(TRIM(B1288),ALL!$B$1:$U$1591,10,FALSE)))</f>
        <v/>
      </c>
      <c r="N1288"/>
      <c r="O1288"/>
      <c r="P1288"/>
      <c r="Q1288"/>
      <c r="R1288"/>
      <c r="S1288"/>
      <c r="AA1288"/>
      <c r="AB1288"/>
    </row>
    <row r="1289" spans="1:28">
      <c r="A1289" s="52" t="str">
        <f>IF(ISERROR(VLOOKUP(TRIM(B1289),ALL!$B$1:$T$1591,3,FALSE)),"(unc)",VLOOKUP(TRIM(B1289),ALL!$B$1:$T$1591,3,FALSE))</f>
        <v>RCB ^</v>
      </c>
      <c r="B1289" s="215" t="s">
        <v>5573</v>
      </c>
      <c r="C1289" s="11" t="s">
        <v>6505</v>
      </c>
      <c r="D1289" s="85">
        <f>VLOOKUP(TRIM(B1289),BirthdateDraft!$B$1:$O$5859,2,FALSE)</f>
        <v>34185</v>
      </c>
      <c r="E1289" s="86" t="str">
        <f>VLOOKUP(TRIM(B1289),BirthdateDraft!$B$1:$O$9859,3,FALSE)</f>
        <v>16/2</v>
      </c>
      <c r="F1289" s="52" t="str">
        <f>IF(ISERROR(VLOOKUP(TRIM(B1289),ALL!$B$1:$T$1591,2,FALSE)),"",IF(ISERROR(VLOOKUP(TRIM(B1289),ALL!$B$1:$T$1591,2,FALSE))," ",VLOOKUP(TRIM(B1289),ALL!$B$1:$T$1591,2,FALSE)))</f>
        <v>CAN</v>
      </c>
      <c r="G1289" s="52" t="str">
        <f>IF(ISBLANK(VLOOKUP(TRIM(B1289),ALL!$B$1:$U$1591,4,FALSE)),"",IF(ISERROR(VLOOKUP(TRIM(B1289),ALL!$B$1:$U$1591,4,FALSE))," ",VLOOKUP(TRIM(B1289),ALL!$B$1:$U$1591,4,FALSE)))</f>
        <v>5</v>
      </c>
      <c r="H1289" s="52" t="str">
        <f>IF(ISBLANK(VLOOKUP(TRIM(B1289),ALL!$B$1:$U$1591,5,FALSE)),"",IF(ISERROR(VLOOKUP(TRIM(B1289),ALL!$B$1:$U$1591,5,FALSE))," ",VLOOKUP(TRIM(B1289),ALL!$B$1:$U$1591,5,FALSE)))</f>
        <v/>
      </c>
      <c r="I1289" s="52" t="str">
        <f>IF(ISBLANK(VLOOKUP(TRIM(B1289),ALL!$B$1:$U$1591,6,FALSE)),"",IF(ISERROR(VLOOKUP(TRIM(B1289),ALL!$B$1:$U$1591,6,FALSE))," ", VLOOKUP(TRIM(B1289),ALL!$B$1:$U$1591,6,FALSE)))</f>
        <v/>
      </c>
      <c r="J1289" s="52" t="str">
        <f>IF(ISBLANK(VLOOKUP(TRIM(B1289),ALL!$B$1:$U$1591,7,FALSE)),"",IF(ISERROR(VLOOKUP(TRIM(B1289),ALL!$B$1:$U$1591,7,FALSE))," ",VLOOKUP(TRIM(B1289),ALL!$B$1:$U$1591,7,FALSE)))</f>
        <v/>
      </c>
      <c r="K1289" s="52" t="str">
        <f>IF(ISBLANK(VLOOKUP(TRIM(B1289),ALL!$B$1:$U$1591,8,FALSE)),"",IF(ISERROR(VLOOKUP(TRIM(B1289),ALL!$B$1:$U$1591,8,FALSE))," ",VLOOKUP(TRIM(B1289),ALL!$B$1:$U$1591,8,FALSE)))</f>
        <v/>
      </c>
      <c r="L1289" s="52" t="str">
        <f>IF(ISBLANK(VLOOKUP(TRIM(B1289),ALL!$B$1:$U$1591,9,FALSE)),"",IF(ISERROR(VLOOKUP(TRIM(B1289),ALL!$B$1:$U$1591,9,FALSE))," ",VLOOKUP(TRIM(B1289),ALL!$B$1:$U$1591,9,FALSE)))</f>
        <v/>
      </c>
      <c r="M1289" s="52"/>
      <c r="N1289"/>
      <c r="O1289"/>
      <c r="P1289"/>
      <c r="Q1289"/>
      <c r="R1289"/>
      <c r="S1289"/>
      <c r="AA1289"/>
      <c r="AB1289"/>
    </row>
    <row r="1290" spans="1:28">
      <c r="A1290" s="52" t="str">
        <f>IF(ISERROR(VLOOKUP(TRIM(B1290),ALL!$B$1:$T$1591,3,FALSE)),"(unc)",VLOOKUP(TRIM(B1290),ALL!$B$1:$T$1591,3,FALSE))</f>
        <v>SS ^</v>
      </c>
      <c r="B1290" s="215" t="s">
        <v>4204</v>
      </c>
      <c r="C1290" s="11" t="s">
        <v>6505</v>
      </c>
      <c r="D1290" s="85">
        <f>VLOOKUP(TRIM(B1290),BirthdateDraft!$B$1:$O$5859,2,FALSE)</f>
        <v>33371</v>
      </c>
      <c r="E1290" s="86" t="str">
        <f>VLOOKUP(TRIM(B1290),BirthdateDraft!$B$1:$O$9859,3,FALSE)</f>
        <v>13/3</v>
      </c>
      <c r="F1290" s="52" t="str">
        <f>IF(ISERROR(VLOOKUP(TRIM(B1290),ALL!$B$1:$T$1591,2,FALSE)),"",IF(ISERROR(VLOOKUP(TRIM(B1290),ALL!$B$1:$T$1591,2,FALSE))," ",VLOOKUP(TRIM(B1290),ALL!$B$1:$T$1591,2,FALSE)))</f>
        <v>CNA</v>
      </c>
      <c r="G1290" s="52" t="str">
        <f>IF(ISBLANK(VLOOKUP(TRIM(B1290),ALL!$B$1:$U$1591,4,FALSE)),"",IF(ISERROR(VLOOKUP(TRIM(B1290),ALL!$B$1:$U$1591,4,FALSE))," ",VLOOKUP(TRIM(B1290),ALL!$B$1:$U$1591,4,FALSE)))</f>
        <v>0-4</v>
      </c>
      <c r="H1290" s="52" t="str">
        <f>IF(ISBLANK(VLOOKUP(TRIM(B1290),ALL!$B$1:$U$1591,5,FALSE)),"",IF(ISERROR(VLOOKUP(TRIM(B1290),ALL!$B$1:$U$1591,5,FALSE))," ",VLOOKUP(TRIM(B1290),ALL!$B$1:$U$1591,5,FALSE)))</f>
        <v/>
      </c>
      <c r="I1290" s="52" t="str">
        <f>IF(ISBLANK(VLOOKUP(TRIM(B1290),ALL!$B$1:$U$1591,6,FALSE)),"",IF(ISERROR(VLOOKUP(TRIM(B1290),ALL!$B$1:$U$1591,6,FALSE))," ", VLOOKUP(TRIM(B1290),ALL!$B$1:$U$1591,6,FALSE)))</f>
        <v/>
      </c>
      <c r="J1290" s="52" t="str">
        <f>IF(ISBLANK(VLOOKUP(TRIM(B1290),ALL!$B$1:$U$1591,7,FALSE)),"",IF(ISERROR(VLOOKUP(TRIM(B1290),ALL!$B$1:$U$1591,7,FALSE))," ",VLOOKUP(TRIM(B1290),ALL!$B$1:$U$1591,7,FALSE)))</f>
        <v/>
      </c>
      <c r="K1290" s="52" t="str">
        <f>IF(ISBLANK(VLOOKUP(TRIM(B1290),ALL!$B$1:$U$1591,8,FALSE)),"",IF(ISERROR(VLOOKUP(TRIM(B1290),ALL!$B$1:$U$1591,8,FALSE))," ",VLOOKUP(TRIM(B1290),ALL!$B$1:$U$1591,8,FALSE)))</f>
        <v/>
      </c>
      <c r="L1290" s="52" t="str">
        <f>IF(ISBLANK(VLOOKUP(TRIM(B1290),ALL!$B$1:$U$1591,9,FALSE)),"",IF(ISERROR(VLOOKUP(TRIM(B1290),ALL!$B$1:$U$1591,9,FALSE))," ",VLOOKUP(TRIM(B1290),ALL!$B$1:$U$1591,9,FALSE)))</f>
        <v/>
      </c>
      <c r="M1290" s="52" t="str">
        <f>IF(ISBLANK(VLOOKUP(TRIM(B1290),ALL!$B$1:$U$1591,10,FALSE)),"",IF(ISERROR(VLOOKUP(TRIM(B1290),ALL!$B$1:$U$1591,10,FALSE))," ",VLOOKUP(TRIM(B1290),ALL!$B$1:$U$1591,10,FALSE)))</f>
        <v/>
      </c>
      <c r="N1290"/>
      <c r="O1290"/>
      <c r="P1290"/>
      <c r="Q1290"/>
      <c r="R1290"/>
      <c r="S1290"/>
      <c r="AA1290"/>
      <c r="AB1290"/>
    </row>
    <row r="1291" spans="1:28">
      <c r="A1291" s="52" t="str">
        <f>IF(ISERROR(VLOOKUP(TRIM(B1291),ALL!$B$1:$T$1591,3,FALSE)),"(unc)",VLOOKUP(TRIM(B1291),ALL!$B$1:$T$1591,3,FALSE))</f>
        <v>DB ^</v>
      </c>
      <c r="B1291" s="215" t="s">
        <v>5618</v>
      </c>
      <c r="C1291" s="11" t="s">
        <v>6505</v>
      </c>
      <c r="D1291" s="85">
        <f>VLOOKUP(TRIM(B1291),BirthdateDraft!$B$1:$O$5859,2,FALSE)</f>
        <v>34122</v>
      </c>
      <c r="E1291" s="86" t="str">
        <f>VLOOKUP(TRIM(B1291),BirthdateDraft!$B$1:$O$9859,3,FALSE)</f>
        <v>16/7</v>
      </c>
      <c r="F1291" s="52" t="str">
        <f>IF(ISERROR(VLOOKUP(TRIM(B1291),ALL!$B$1:$T$1591,2,FALSE)),"",IF(ISERROR(VLOOKUP(TRIM(B1291),ALL!$B$1:$T$1591,2,FALSE))," ",VLOOKUP(TRIM(B1291),ALL!$B$1:$T$1591,2,FALSE)))</f>
        <v>CNA</v>
      </c>
      <c r="G1291" s="52" t="str">
        <f>IF(ISBLANK(VLOOKUP(TRIM(B1291),ALL!$B$1:$U$1591,4,FALSE)),"",IF(ISERROR(VLOOKUP(TRIM(B1291),ALL!$B$1:$U$1591,4,FALSE))," ",VLOOKUP(TRIM(B1291),ALL!$B$1:$U$1591,4,FALSE)))</f>
        <v>0-0</v>
      </c>
      <c r="H1291" s="52" t="str">
        <f>IF(ISBLANK(VLOOKUP(TRIM(B1291),ALL!$B$1:$U$1591,5,FALSE)),"",IF(ISERROR(VLOOKUP(TRIM(B1291),ALL!$B$1:$U$1591,5,FALSE))," ",VLOOKUP(TRIM(B1291),ALL!$B$1:$U$1591,5,FALSE)))</f>
        <v/>
      </c>
      <c r="I1291" s="52" t="str">
        <f>IF(ISBLANK(VLOOKUP(TRIM(B1291),ALL!$B$1:$U$1591,6,FALSE)),"",IF(ISERROR(VLOOKUP(TRIM(B1291),ALL!$B$1:$U$1591,6,FALSE))," ", VLOOKUP(TRIM(B1291),ALL!$B$1:$U$1591,6,FALSE)))</f>
        <v/>
      </c>
      <c r="J1291" s="52" t="str">
        <f>IF(ISBLANK(VLOOKUP(TRIM(B1291),ALL!$B$1:$U$1591,7,FALSE)),"",IF(ISERROR(VLOOKUP(TRIM(B1291),ALL!$B$1:$U$1591,7,FALSE))," ",VLOOKUP(TRIM(B1291),ALL!$B$1:$U$1591,7,FALSE)))</f>
        <v/>
      </c>
      <c r="K1291" s="52" t="str">
        <f>IF(ISBLANK(VLOOKUP(TRIM(B1291),ALL!$B$1:$U$1591,8,FALSE)),"",IF(ISERROR(VLOOKUP(TRIM(B1291),ALL!$B$1:$U$1591,8,FALSE))," ",VLOOKUP(TRIM(B1291),ALL!$B$1:$U$1591,8,FALSE)))</f>
        <v/>
      </c>
      <c r="L1291" s="52" t="str">
        <f>IF(ISBLANK(VLOOKUP(TRIM(B1291),ALL!$B$1:$U$1591,9,FALSE)),"",IF(ISERROR(VLOOKUP(TRIM(B1291),ALL!$B$1:$U$1591,9,FALSE))," ",VLOOKUP(TRIM(B1291),ALL!$B$1:$U$1591,9,FALSE)))</f>
        <v/>
      </c>
      <c r="M1291" s="52" t="str">
        <f>IF(ISBLANK(VLOOKUP(TRIM(B1291),ALL!$B$1:$U$1591,10,FALSE)),"",IF(ISERROR(VLOOKUP(TRIM(B1291),ALL!$B$1:$U$1591,10,FALSE))," ",VLOOKUP(TRIM(B1291),ALL!$B$1:$U$1591,10,FALSE)))</f>
        <v/>
      </c>
      <c r="N1291"/>
      <c r="O1291"/>
      <c r="P1291"/>
      <c r="Q1291"/>
      <c r="R1291"/>
      <c r="S1291"/>
      <c r="AA1291"/>
      <c r="AB1291"/>
    </row>
    <row r="1292" spans="1:28">
      <c r="A1292" s="52" t="str">
        <f>IF(ISERROR(VLOOKUP(TRIM(B1292),ALL!$B$1:$T$1591,3,FALSE)),"(unc)",VLOOKUP(TRIM(B1292),ALL!$B$1:$T$1591,3,FALSE))</f>
        <v>DB ^</v>
      </c>
      <c r="B1292" s="215" t="s">
        <v>4443</v>
      </c>
      <c r="C1292" s="11" t="s">
        <v>6505</v>
      </c>
      <c r="D1292" s="85">
        <f>VLOOKUP(TRIM(B1292),BirthdateDraft!$B$1:$O$5859,2,FALSE)</f>
        <v>33270</v>
      </c>
      <c r="E1292" s="86" t="str">
        <f>VLOOKUP(TRIM(B1292),BirthdateDraft!$B$1:$O$9859,3,FALSE)</f>
        <v>13/3</v>
      </c>
      <c r="F1292" s="52" t="str">
        <f>IF(ISERROR(VLOOKUP(TRIM(B1292),ALL!$B$1:$T$1591,2,FALSE)),"",IF(ISERROR(VLOOKUP(TRIM(B1292),ALL!$B$1:$T$1591,2,FALSE))," ",VLOOKUP(TRIM(B1292),ALL!$B$1:$T$1591,2,FALSE)))</f>
        <v>WAN</v>
      </c>
      <c r="G1292" s="52" t="str">
        <f>IF(ISBLANK(VLOOKUP(TRIM(B1292),ALL!$B$1:$U$1591,4,FALSE)),"",IF(ISERROR(VLOOKUP(TRIM(B1292),ALL!$B$1:$U$1591,4,FALSE))," ",VLOOKUP(TRIM(B1292),ALL!$B$1:$U$1591,4,FALSE)))</f>
        <v>0-0</v>
      </c>
      <c r="H1292" s="52" t="str">
        <f>IF(ISBLANK(VLOOKUP(TRIM(B1292),ALL!$B$1:$U$1591,5,FALSE)),"",IF(ISERROR(VLOOKUP(TRIM(B1292),ALL!$B$1:$U$1591,5,FALSE))," ",VLOOKUP(TRIM(B1292),ALL!$B$1:$U$1591,5,FALSE)))</f>
        <v/>
      </c>
      <c r="I1292" s="52" t="str">
        <f>IF(ISBLANK(VLOOKUP(TRIM(B1292),ALL!$B$1:$U$1591,6,FALSE)),"",IF(ISERROR(VLOOKUP(TRIM(B1292),ALL!$B$1:$U$1591,6,FALSE))," ", VLOOKUP(TRIM(B1292),ALL!$B$1:$U$1591,6,FALSE)))</f>
        <v/>
      </c>
      <c r="J1292" s="52" t="str">
        <f>IF(ISBLANK(VLOOKUP(TRIM(B1292),ALL!$B$1:$U$1591,7,FALSE)),"",IF(ISERROR(VLOOKUP(TRIM(B1292),ALL!$B$1:$U$1591,7,FALSE))," ",VLOOKUP(TRIM(B1292),ALL!$B$1:$U$1591,7,FALSE)))</f>
        <v/>
      </c>
      <c r="K1292" s="52" t="str">
        <f>IF(ISBLANK(VLOOKUP(TRIM(B1292),ALL!$B$1:$U$1591,8,FALSE)),"",IF(ISERROR(VLOOKUP(TRIM(B1292),ALL!$B$1:$U$1591,8,FALSE))," ",VLOOKUP(TRIM(B1292),ALL!$B$1:$U$1591,8,FALSE)))</f>
        <v/>
      </c>
      <c r="L1292" s="52" t="str">
        <f>IF(ISBLANK(VLOOKUP(TRIM(B1292),ALL!$B$1:$U$1591,9,FALSE)),"",IF(ISERROR(VLOOKUP(TRIM(B1292),ALL!$B$1:$U$1591,9,FALSE))," ",VLOOKUP(TRIM(B1292),ALL!$B$1:$U$1591,9,FALSE)))</f>
        <v/>
      </c>
      <c r="M1292" s="52" t="str">
        <f>IF(ISBLANK(VLOOKUP(TRIM(B1292),ALL!$B$1:$U$1591,10,FALSE)),"",IF(ISERROR(VLOOKUP(TRIM(B1292),ALL!$B$1:$U$1591,10,FALSE))," ",VLOOKUP(TRIM(B1292),ALL!$B$1:$U$1591,10,FALSE)))</f>
        <v/>
      </c>
      <c r="N1292"/>
      <c r="O1292"/>
      <c r="P1292"/>
      <c r="Q1292"/>
      <c r="R1292"/>
      <c r="S1292"/>
      <c r="AA1292"/>
      <c r="AB1292"/>
    </row>
    <row r="1293" spans="1:28">
      <c r="A1293" s="52" t="str">
        <f>IF(ISERROR(VLOOKUP(TRIM(B1293),ALL!$B$1:$T$1591,3,FALSE)),"(unc)",VLOOKUP(TRIM(B1293),ALL!$B$1:$T$1591,3,FALSE))</f>
        <v>(unc)</v>
      </c>
      <c r="B1293" s="215" t="s">
        <v>6330</v>
      </c>
      <c r="C1293" s="11" t="s">
        <v>6505</v>
      </c>
      <c r="D1293" s="85">
        <f>VLOOKUP(TRIM(B1293),BirthdateDraft!$B$1:$O$5859,2,FALSE)</f>
        <v>34937</v>
      </c>
      <c r="E1293" s="86" t="str">
        <f>VLOOKUP(TRIM(B1293),BirthdateDraft!$B$1:$O$9859,3,FALSE)</f>
        <v>17/2</v>
      </c>
      <c r="F1293" s="52" t="str">
        <f>IF(ISERROR(VLOOKUP(TRIM(B1293),ALL!$B$1:$T$1591,2,FALSE)),"",IF(ISERROR(VLOOKUP(TRIM(B1293),ALL!$B$1:$T$1591,2,FALSE))," ",VLOOKUP(TRIM(B1293),ALL!$B$1:$T$1591,2,FALSE)))</f>
        <v/>
      </c>
      <c r="G1293" s="52" t="str">
        <f>IF(ISBLANK(VLOOKUP(TRIM(B1293),ALL!$B$1:$U$1591,4,FALSE)),"",IF(ISERROR(VLOOKUP(TRIM(B1293),ALL!$B$1:$U$1591,4,FALSE))," ",VLOOKUP(TRIM(B1293),ALL!$B$1:$U$1591,4,FALSE)))</f>
        <v xml:space="preserve"> </v>
      </c>
      <c r="H1293" s="52" t="str">
        <f>IF(ISBLANK(VLOOKUP(TRIM(B1293),ALL!$B$1:$U$1591,5,FALSE)),"",IF(ISERROR(VLOOKUP(TRIM(B1293),ALL!$B$1:$U$1591,5,FALSE))," ",VLOOKUP(TRIM(B1293),ALL!$B$1:$U$1591,5,FALSE)))</f>
        <v xml:space="preserve"> </v>
      </c>
      <c r="I1293" s="52" t="str">
        <f>IF(ISBLANK(VLOOKUP(TRIM(B1293),ALL!$B$1:$U$1591,6,FALSE)),"",IF(ISERROR(VLOOKUP(TRIM(B1293),ALL!$B$1:$U$1591,6,FALSE))," ", VLOOKUP(TRIM(B1293),ALL!$B$1:$U$1591,6,FALSE)))</f>
        <v xml:space="preserve"> </v>
      </c>
      <c r="J1293" s="52" t="str">
        <f>IF(ISBLANK(VLOOKUP(TRIM(B1293),ALL!$B$1:$U$1591,7,FALSE)),"",IF(ISERROR(VLOOKUP(TRIM(B1293),ALL!$B$1:$U$1591,7,FALSE))," ",VLOOKUP(TRIM(B1293),ALL!$B$1:$U$1591,7,FALSE)))</f>
        <v xml:space="preserve"> </v>
      </c>
      <c r="K1293" s="52" t="str">
        <f>IF(ISBLANK(VLOOKUP(TRIM(B1293),ALL!$B$1:$U$1591,8,FALSE)),"",IF(ISERROR(VLOOKUP(TRIM(B1293),ALL!$B$1:$U$1591,8,FALSE))," ",VLOOKUP(TRIM(B1293),ALL!$B$1:$U$1591,8,FALSE)))</f>
        <v xml:space="preserve"> </v>
      </c>
      <c r="L1293" s="52" t="str">
        <f>IF(ISBLANK(VLOOKUP(TRIM(B1293),ALL!$B$1:$U$1591,9,FALSE)),"",IF(ISERROR(VLOOKUP(TRIM(B1293),ALL!$B$1:$U$1591,9,FALSE))," ",VLOOKUP(TRIM(B1293),ALL!$B$1:$U$1591,9,FALSE)))</f>
        <v xml:space="preserve"> </v>
      </c>
      <c r="M1293" s="52" t="str">
        <f>IF(ISBLANK(VLOOKUP(TRIM(B1293),ALL!$B$1:$U$1591,10,FALSE)),"",IF(ISERROR(VLOOKUP(TRIM(B1293),ALL!$B$1:$U$1591,10,FALSE))," ",VLOOKUP(TRIM(B1293),ALL!$B$1:$U$1591,10,FALSE)))</f>
        <v xml:space="preserve"> </v>
      </c>
      <c r="N1293"/>
      <c r="O1293"/>
      <c r="P1293"/>
      <c r="Q1293"/>
      <c r="R1293"/>
      <c r="S1293"/>
      <c r="AA1293"/>
      <c r="AB1293"/>
    </row>
    <row r="1294" spans="1:28">
      <c r="A1294" s="52" t="str">
        <f>IF(ISERROR(VLOOKUP(TRIM(B1294),ALL!$B$1:$T$1591,3,FALSE)),"(unc)",VLOOKUP(TRIM(B1294),ALL!$B$1:$T$1591,3,FALSE))</f>
        <v>DB ^</v>
      </c>
      <c r="B1294" s="408" t="s">
        <v>6819</v>
      </c>
      <c r="C1294" s="11" t="s">
        <v>6505</v>
      </c>
      <c r="D1294" s="85">
        <f>VLOOKUP(TRIM(B1294),BirthdateDraft!$B$1:$O$5859,2,FALSE)</f>
        <v>35284</v>
      </c>
      <c r="E1294" s="86" t="str">
        <f>VLOOKUP(TRIM(B1294),BirthdateDraft!$B$1:$O$9859,3,FALSE)</f>
        <v>18/FA</v>
      </c>
      <c r="F1294" s="52" t="str">
        <f>IF(ISERROR(VLOOKUP(TRIM(B1294),ALL!$B$1:$T$1591,2,FALSE)),"",IF(ISERROR(VLOOKUP(TRIM(B1294),ALL!$B$1:$T$1591,2,FALSE))," ",VLOOKUP(TRIM(B1294),ALL!$B$1:$T$1591,2,FALSE)))</f>
        <v>GBN</v>
      </c>
      <c r="G1294" s="52" t="str">
        <f>IF(ISBLANK(VLOOKUP(TRIM(B1294),ALL!$B$1:$U$1591,4,FALSE)),"",IF(ISERROR(VLOOKUP(TRIM(B1294),ALL!$B$1:$U$1591,4,FALSE))," ",VLOOKUP(TRIM(B1294),ALL!$B$1:$U$1591,4,FALSE)))</f>
        <v>4-0</v>
      </c>
      <c r="H1294" s="52"/>
      <c r="I1294" s="52"/>
      <c r="J1294" s="52"/>
      <c r="K1294" s="52"/>
      <c r="L1294" s="52"/>
      <c r="M1294" s="52"/>
      <c r="N1294"/>
      <c r="O1294"/>
      <c r="P1294"/>
      <c r="Q1294"/>
      <c r="R1294"/>
      <c r="S1294"/>
      <c r="AA1294"/>
      <c r="AB1294"/>
    </row>
    <row r="1295" spans="1:28">
      <c r="A1295" s="52"/>
      <c r="B1295" s="395"/>
      <c r="C1295" s="11"/>
      <c r="D1295" s="85"/>
      <c r="E1295" s="86"/>
      <c r="F1295" s="52"/>
      <c r="G1295" s="52"/>
      <c r="H1295" s="52"/>
      <c r="I1295" s="52"/>
      <c r="J1295" s="52"/>
      <c r="K1295" s="52"/>
      <c r="L1295" s="52"/>
      <c r="M1295" s="52"/>
      <c r="N1295"/>
      <c r="O1295"/>
      <c r="P1295"/>
      <c r="Q1295"/>
      <c r="R1295"/>
      <c r="S1295"/>
      <c r="AA1295"/>
      <c r="AB1295"/>
    </row>
    <row r="1296" spans="1:28">
      <c r="A1296" s="52" t="str">
        <f>IF(ISERROR(VLOOKUP(TRIM(B1296),ALL!$B$1:$T$1591,3,FALSE)),"(unc)",VLOOKUP(TRIM(B1296),ALL!$B$1:$T$1591,3,FALSE))</f>
        <v>WR KOR PR</v>
      </c>
      <c r="B1296" s="215" t="s">
        <v>5815</v>
      </c>
      <c r="C1296" s="11" t="s">
        <v>6505</v>
      </c>
      <c r="D1296" s="85">
        <f>VLOOKUP(TRIM(B1296),BirthdateDraft!$B$1:$O$5859,2,FALSE)</f>
        <v>34765</v>
      </c>
      <c r="E1296" s="86" t="str">
        <f>VLOOKUP(TRIM(B1296),BirthdateDraft!$B$1:$O$9859,3,FALSE)</f>
        <v>16/4</v>
      </c>
      <c r="F1296" s="52" t="str">
        <f>IF(ISERROR(VLOOKUP(TRIM(B1296),ALL!$B$1:$T$1591,2,FALSE)),"",IF(ISERROR(VLOOKUP(TRIM(B1296),ALL!$B$1:$T$1591,2,FALSE))," ",VLOOKUP(TRIM(B1296),ALL!$B$1:$T$1591,2,FALSE)))</f>
        <v>ARN</v>
      </c>
      <c r="G1296" s="52" t="str">
        <f>IF(ISBLANK(VLOOKUP(TRIM(B1296),ALL!$B$1:$U$1591,4,FALSE)),"",IF(ISERROR(VLOOKUP(TRIM(B1296),ALL!$B$1:$U$1591,4,FALSE))," ",VLOOKUP(TRIM(B1296),ALL!$B$1:$U$1591,4,FALSE)))</f>
        <v/>
      </c>
      <c r="H1296" s="52" t="str">
        <f>IF(ISBLANK(VLOOKUP(TRIM(B1296),ALL!$B$1:$U$1591,5,FALSE)),"",IF(ISERROR(VLOOKUP(TRIM(B1296),ALL!$B$1:$U$1591,5,FALSE))," ",VLOOKUP(TRIM(B1296),ALL!$B$1:$U$1591,5,FALSE)))</f>
        <v/>
      </c>
      <c r="I1296" s="52" t="str">
        <f>IF(ISBLANK(VLOOKUP(TRIM(B1296),ALL!$B$1:$U$1591,6,FALSE)),"",IF(ISERROR(VLOOKUP(TRIM(B1296),ALL!$B$1:$U$1591,6,FALSE))," ", VLOOKUP(TRIM(B1296),ALL!$B$1:$U$1591,6,FALSE)))</f>
        <v/>
      </c>
      <c r="J1296" s="52" t="str">
        <f>IF(ISBLANK(VLOOKUP(TRIM(B1296),ALL!$B$1:$U$1591,7,FALSE)),"",IF(ISERROR(VLOOKUP(TRIM(B1296),ALL!$B$1:$U$1591,7,FALSE))," ",VLOOKUP(TRIM(B1296),ALL!$B$1:$U$1591,7,FALSE)))</f>
        <v/>
      </c>
      <c r="K1296" s="52" t="str">
        <f>IF(ISBLANK(VLOOKUP(TRIM(B1296),ALL!$B$1:$U$1591,8,FALSE)),"",IF(ISERROR(VLOOKUP(TRIM(B1296),ALL!$B$1:$U$1591,8,FALSE))," ",VLOOKUP(TRIM(B1296),ALL!$B$1:$U$1591,8,FALSE)))</f>
        <v/>
      </c>
      <c r="L1296" s="52" t="str">
        <f>IF(ISBLANK(VLOOKUP(TRIM(B1296),ALL!$B$1:$U$1591,9,FALSE)),"",IF(ISERROR(VLOOKUP(TRIM(B1296),ALL!$B$1:$U$1591,9,FALSE))," ",VLOOKUP(TRIM(B1296),ALL!$B$1:$U$1591,9,FALSE)))</f>
        <v/>
      </c>
      <c r="M1296" s="52" t="str">
        <f>IF(ISBLANK(VLOOKUP(TRIM(B1296),ALL!$B$1:$U$1591,10,FALSE)),"",IF(ISERROR(VLOOKUP(TRIM(B1296),ALL!$B$1:$U$1591,10,FALSE))," ",VLOOKUP(TRIM(B1296),ALL!$B$1:$U$1591,10,FALSE)))</f>
        <v/>
      </c>
      <c r="N1296"/>
      <c r="O1296"/>
      <c r="P1296"/>
      <c r="Q1296"/>
      <c r="R1296"/>
      <c r="S1296"/>
      <c r="AA1296"/>
      <c r="AB1296"/>
    </row>
    <row r="1297" spans="1:256">
      <c r="A1297" s="52" t="str">
        <f>IF(ISERROR(VLOOKUP(TRIM(B1297),ALL!$B$1:$T$1591,3,FALSE)),"(unc)",VLOOKUP(TRIM(B1297),ALL!$B$1:$T$1591,3,FALSE))</f>
        <v>PR</v>
      </c>
      <c r="B1297" s="215" t="s">
        <v>5239</v>
      </c>
      <c r="C1297" s="11" t="s">
        <v>6505</v>
      </c>
      <c r="D1297" s="85">
        <f>VLOOKUP(TRIM(B1297),BirthdateDraft!$B$1:$O$5859,2,FALSE)</f>
        <v>33804</v>
      </c>
      <c r="E1297" s="86" t="str">
        <f>VLOOKUP(TRIM(B1297),BirthdateDraft!$B$1:$O$9859,3,FALSE)</f>
        <v>14/6</v>
      </c>
      <c r="F1297" s="52" t="str">
        <f>IF(ISERROR(VLOOKUP(TRIM(B1297),ALL!$B$1:$T$1591,2,FALSE)),"",IF(ISERROR(VLOOKUP(TRIM(B1297),ALL!$B$1:$T$1591,2,FALSE))," ",VLOOKUP(TRIM(B1297),ALL!$B$1:$T$1591,2,FALSE)))</f>
        <v>NYN</v>
      </c>
      <c r="G1297" s="52" t="str">
        <f>IF(ISBLANK(VLOOKUP(TRIM(B1297),ALL!$B$1:$U$1591,4,FALSE)),"",IF(ISERROR(VLOOKUP(TRIM(B1297),ALL!$B$1:$U$1591,4,FALSE))," ",VLOOKUP(TRIM(B1297),ALL!$B$1:$U$1591,4,FALSE)))</f>
        <v/>
      </c>
      <c r="H1297" s="52" t="str">
        <f>IF(ISBLANK(VLOOKUP(TRIM(B1297),ALL!$B$1:$U$1591,5,FALSE)),"",IF(ISERROR(VLOOKUP(TRIM(B1297),ALL!$B$1:$U$1591,5,FALSE))," ",VLOOKUP(TRIM(B1297),ALL!$B$1:$U$1591,5,FALSE)))</f>
        <v/>
      </c>
      <c r="I1297" s="52" t="str">
        <f>IF(ISBLANK(VLOOKUP(TRIM(B1297),ALL!$B$1:$U$1591,6,FALSE)),"",IF(ISERROR(VLOOKUP(TRIM(B1297),ALL!$B$1:$U$1591,6,FALSE))," ", VLOOKUP(TRIM(B1297),ALL!$B$1:$U$1591,6,FALSE)))</f>
        <v/>
      </c>
      <c r="J1297" s="52" t="str">
        <f>IF(ISBLANK(VLOOKUP(TRIM(B1297),ALL!$B$1:$U$1591,7,FALSE)),"",IF(ISERROR(VLOOKUP(TRIM(B1297),ALL!$B$1:$U$1591,7,FALSE))," ",VLOOKUP(TRIM(B1297),ALL!$B$1:$U$1591,7,FALSE)))</f>
        <v/>
      </c>
      <c r="K1297" s="52" t="str">
        <f>IF(ISBLANK(VLOOKUP(TRIM(B1297),ALL!$B$1:$U$1591,8,FALSE)),"",IF(ISERROR(VLOOKUP(TRIM(B1297),ALL!$B$1:$U$1591,8,FALSE))," ",VLOOKUP(TRIM(B1297),ALL!$B$1:$U$1591,8,FALSE)))</f>
        <v/>
      </c>
      <c r="L1297" s="52" t="str">
        <f>IF(ISBLANK(VLOOKUP(TRIM(B1297),ALL!$B$1:$U$1591,9,FALSE)),"",IF(ISERROR(VLOOKUP(TRIM(B1297),ALL!$B$1:$U$1591,9,FALSE))," ",VLOOKUP(TRIM(B1297),ALL!$B$1:$U$1591,9,FALSE)))</f>
        <v/>
      </c>
      <c r="M1297" s="52" t="str">
        <f>IF(ISBLANK(VLOOKUP(TRIM(B1297),ALL!$B$1:$U$1591,10,FALSE)),"",IF(ISERROR(VLOOKUP(TRIM(B1297),ALL!$B$1:$U$1591,10,FALSE))," ",VLOOKUP(TRIM(B1297),ALL!$B$1:$U$1591,10,FALSE)))</f>
        <v/>
      </c>
      <c r="N1297"/>
      <c r="O1297"/>
      <c r="P1297"/>
      <c r="Q1297"/>
      <c r="R1297"/>
      <c r="S1297"/>
      <c r="AA1297"/>
      <c r="AB1297"/>
    </row>
    <row r="1298" spans="1:256">
      <c r="A1298" s="52" t="str">
        <f>IF(ISERROR(VLOOKUP(TRIM(B1298),ALL!$B$1:$T$1591,3,FALSE)),"(unc)",VLOOKUP(TRIM(B1298),ALL!$B$1:$T$1591,3,FALSE))</f>
        <v>Punt</v>
      </c>
      <c r="B1298" s="215" t="s">
        <v>6976</v>
      </c>
      <c r="C1298" s="11" t="s">
        <v>6505</v>
      </c>
      <c r="D1298" s="85">
        <f>VLOOKUP(TRIM(B1298),BirthdateDraft!$B$1:$O$5859,2,FALSE)</f>
        <v>34908</v>
      </c>
      <c r="E1298" s="86" t="str">
        <f>VLOOKUP(TRIM(B1298),BirthdateDraft!$B$1:$O$9859,3,FALSE)</f>
        <v>18/7</v>
      </c>
      <c r="F1298" s="52" t="str">
        <f>IF(ISERROR(VLOOKUP(TRIM(B1298),ALL!$B$1:$T$1591,2,FALSE)),"",IF(ISERROR(VLOOKUP(TRIM(B1298),ALL!$B$1:$T$1591,2,FALSE))," ",VLOOKUP(TRIM(B1298),ALL!$B$1:$T$1591,2,FALSE)))</f>
        <v>JXA</v>
      </c>
      <c r="G1298" s="52" t="str">
        <f>IF(ISBLANK(VLOOKUP(TRIM(B1298),ALL!$B$1:$U$1591,4,FALSE)),"",IF(ISERROR(VLOOKUP(TRIM(B1298),ALL!$B$1:$U$1591,4,FALSE))," ",VLOOKUP(TRIM(B1298),ALL!$B$1:$U$1591,4,FALSE)))</f>
        <v/>
      </c>
      <c r="H1298" s="52"/>
      <c r="I1298" s="52"/>
      <c r="J1298" s="52"/>
      <c r="K1298" s="52"/>
      <c r="L1298" s="52" t="str">
        <f>IF(ISBLANK(VLOOKUP(TRIM(B1298),ALL!$B$1:$U$1591,9,FALSE)),"",IF(ISERROR(VLOOKUP(TRIM(B1298),ALL!$B$1:$U$1591,9,FALSE))," ",VLOOKUP(TRIM(B1298),ALL!$B$1:$U$1591,9,FALSE)))</f>
        <v/>
      </c>
      <c r="M1298" s="52" t="str">
        <f>IF(ISBLANK(VLOOKUP(TRIM(B1298),ALL!$B$1:$U$1591,10,FALSE)),"",IF(ISERROR(VLOOKUP(TRIM(B1298),ALL!$B$1:$U$1591,10,FALSE))," ",VLOOKUP(TRIM(B1298),ALL!$B$1:$U$1591,10,FALSE)))</f>
        <v/>
      </c>
      <c r="N1298"/>
      <c r="O1298"/>
      <c r="P1298"/>
      <c r="Q1298"/>
      <c r="R1298"/>
      <c r="S1298"/>
      <c r="AA1298"/>
      <c r="AB1298"/>
    </row>
    <row r="1299" spans="1:256" ht="15">
      <c r="A1299" s="52" t="str">
        <f>IF(ISERROR(VLOOKUP(TRIM(B1299),ALL!$B$1:$T$1591,3,FALSE)),"(unc)",VLOOKUP(TRIM(B1299),ALL!$B$1:$T$1591,3,FALSE))</f>
        <v>PK</v>
      </c>
      <c r="B1299" s="417" t="s">
        <v>827</v>
      </c>
      <c r="C1299" s="11" t="s">
        <v>6505</v>
      </c>
      <c r="D1299" s="85">
        <f>VLOOKUP(TRIM(B1299),BirthdateDraft!$B$1:$O$5859,2,FALSE)</f>
        <v>32168</v>
      </c>
      <c r="E1299" s="86" t="str">
        <f>VLOOKUP(TRIM(B1299),BirthdateDraft!$B$1:$O$9859,3,FALSE)</f>
        <v>11/FA</v>
      </c>
      <c r="F1299" s="52" t="str">
        <f>IF(ISERROR(VLOOKUP(TRIM(B1299),ALL!$B$1:$T$1591,2,FALSE)),"",IF(ISERROR(VLOOKUP(TRIM(B1299),ALL!$B$1:$T$1591,2,FALSE))," ",VLOOKUP(TRIM(B1299),ALL!$B$1:$T$1591,2,FALSE)))</f>
        <v>MIN</v>
      </c>
      <c r="G1299" s="52" t="str">
        <f>IF(ISBLANK(VLOOKUP(TRIM(B1299),ALL!$B$1:$U$1591,4,FALSE)),"",IF(ISERROR(VLOOKUP(TRIM(B1299),ALL!$B$1:$U$1591,4,FALSE))," ",VLOOKUP(TRIM(B1299),ALL!$B$1:$U$1591,4,FALSE)))</f>
        <v/>
      </c>
      <c r="N1299" s="6"/>
      <c r="O1299" s="6"/>
      <c r="S1299" s="3"/>
      <c r="AA1299"/>
      <c r="AB1299"/>
    </row>
    <row r="1300" spans="1:256" ht="15.75">
      <c r="A1300" s="454" t="s">
        <v>8471</v>
      </c>
      <c r="B1300" s="454"/>
      <c r="C1300" s="454"/>
      <c r="D1300" s="454"/>
      <c r="E1300" s="454"/>
      <c r="F1300" s="454"/>
      <c r="G1300" s="454"/>
      <c r="H1300" s="454"/>
      <c r="I1300" s="454"/>
      <c r="J1300" s="454"/>
      <c r="K1300" s="454"/>
      <c r="L1300" s="454"/>
      <c r="M1300" s="456"/>
      <c r="N1300" s="52"/>
      <c r="P1300"/>
      <c r="S1300"/>
      <c r="T1300" s="2"/>
      <c r="U1300" s="2"/>
      <c r="W1300" s="2"/>
      <c r="X1300" s="2"/>
      <c r="AA1300"/>
      <c r="AB1300"/>
      <c r="AF1300" s="3"/>
      <c r="AG1300" s="3"/>
    </row>
    <row r="1301" spans="1:256" ht="15.75">
      <c r="A1301" s="454" t="s">
        <v>8472</v>
      </c>
      <c r="B1301" s="454"/>
      <c r="C1301" s="454"/>
      <c r="D1301" s="454"/>
      <c r="E1301" s="454"/>
      <c r="F1301" s="454"/>
      <c r="G1301" s="454"/>
      <c r="H1301" s="454"/>
      <c r="I1301" s="454"/>
      <c r="J1301" s="454"/>
      <c r="K1301" s="454"/>
      <c r="L1301" s="454"/>
      <c r="M1301" s="455"/>
      <c r="P1301"/>
      <c r="S1301"/>
      <c r="T1301" s="2"/>
      <c r="U1301" s="2"/>
      <c r="W1301" s="2"/>
      <c r="X1301" s="2"/>
      <c r="AA1301" s="2"/>
      <c r="AB1301"/>
      <c r="AF1301" s="3"/>
      <c r="AG1301" s="3"/>
    </row>
    <row r="1302" spans="1:256" ht="18">
      <c r="N1302"/>
      <c r="O1302"/>
      <c r="P1302" s="4"/>
      <c r="Q1302"/>
      <c r="R1302"/>
      <c r="S1302"/>
      <c r="X1302" s="2"/>
      <c r="AA1302"/>
      <c r="AB1302"/>
    </row>
    <row r="1303" spans="1:256" s="11" customFormat="1" ht="23.25" customHeight="1">
      <c r="A1303" s="46" t="s">
        <v>6086</v>
      </c>
      <c r="B1303" s="57"/>
      <c r="C1303"/>
      <c r="D1303"/>
      <c r="E1303"/>
      <c r="F1303"/>
      <c r="G1303" s="45"/>
      <c r="H1303" s="38">
        <f>COUNTA(B1304:B1366)</f>
        <v>54</v>
      </c>
      <c r="I1303" s="38"/>
      <c r="J1303" s="45"/>
      <c r="K1303" s="45"/>
      <c r="L1303" s="45"/>
      <c r="M1303" s="45"/>
      <c r="N1303"/>
      <c r="O1303"/>
      <c r="P1303"/>
      <c r="Q1303"/>
      <c r="R1303"/>
      <c r="S1303"/>
      <c r="T1303"/>
      <c r="U1303"/>
      <c r="V1303"/>
      <c r="W1303"/>
      <c r="X1303" s="2"/>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c r="HU1303"/>
      <c r="HV1303"/>
      <c r="HW1303"/>
      <c r="HX1303"/>
      <c r="HY1303"/>
      <c r="HZ1303"/>
      <c r="IA1303"/>
      <c r="IB1303"/>
      <c r="IC1303"/>
      <c r="ID1303"/>
      <c r="IE1303"/>
      <c r="IF1303"/>
      <c r="IG1303"/>
      <c r="IH1303"/>
      <c r="II1303"/>
      <c r="IJ1303"/>
      <c r="IK1303"/>
      <c r="IL1303"/>
      <c r="IM1303"/>
      <c r="IN1303"/>
      <c r="IO1303"/>
      <c r="IP1303"/>
      <c r="IQ1303"/>
      <c r="IR1303"/>
      <c r="IS1303"/>
      <c r="IT1303"/>
      <c r="IU1303"/>
      <c r="IV1303"/>
    </row>
    <row r="1304" spans="1:256">
      <c r="A1304" s="52"/>
      <c r="B1304" s="215"/>
      <c r="C1304" s="11"/>
      <c r="D1304" s="85"/>
      <c r="E1304" s="86"/>
      <c r="F1304" s="52"/>
      <c r="G1304" s="52"/>
      <c r="H1304" s="52"/>
      <c r="I1304" s="52"/>
      <c r="J1304" s="52"/>
      <c r="K1304" s="52"/>
      <c r="L1304" s="52"/>
      <c r="M1304" s="52"/>
      <c r="N1304"/>
      <c r="O1304"/>
      <c r="P1304"/>
      <c r="Q1304"/>
      <c r="R1304"/>
      <c r="S1304"/>
      <c r="AA1304"/>
      <c r="AB1304"/>
    </row>
    <row r="1305" spans="1:256">
      <c r="A1305" s="52" t="str">
        <f>IF(ISERROR(VLOOKUP(TRIM(B1305),ALL!$B$1:$T$1591,3,FALSE)),"(unc)",VLOOKUP(TRIM(B1305),ALL!$B$1:$T$1591,3,FALSE))</f>
        <v>QB</v>
      </c>
      <c r="B1305" s="215" t="s">
        <v>228</v>
      </c>
      <c r="C1305" s="11" t="s">
        <v>3225</v>
      </c>
      <c r="D1305" s="85">
        <f>VLOOKUP(TRIM(B1305),BirthdateDraft!$B$1:$O$5859,2,FALSE)</f>
        <v>32476</v>
      </c>
      <c r="E1305" s="86" t="str">
        <f>VLOOKUP(TRIM(B1305),BirthdateDraft!$B$1:$O$9859,3,FALSE)</f>
        <v>12/3</v>
      </c>
      <c r="F1305" s="52" t="str">
        <f>IF(ISERROR(VLOOKUP(TRIM(B1305),ALL!$B$1:$T$1591,2,FALSE)),"",IF(ISERROR(VLOOKUP(TRIM(B1305),ALL!$B$1:$T$1591,2,FALSE))," ",VLOOKUP(TRIM(B1305),ALL!$B$1:$T$1591,2,FALSE)))</f>
        <v>SEN</v>
      </c>
      <c r="G1305" s="52" t="str">
        <f>IF(ISBLANK(VLOOKUP(TRIM(B1305),ALL!$B$1:$U$1591,4,FALSE)),"",IF(ISERROR(VLOOKUP(TRIM(B1305),ALL!$B$1:$U$1591,4,FALSE))," ",VLOOKUP(TRIM(B1305),ALL!$B$1:$U$1591,4,FALSE)))</f>
        <v/>
      </c>
      <c r="H1305" s="52" t="str">
        <f>IF(ISBLANK(VLOOKUP(TRIM(B1305),ALL!$B$1:$U$1591,5,FALSE)),"",IF(ISERROR(VLOOKUP(TRIM(B1305),ALL!$B$1:$U$1591,5,FALSE))," ",VLOOKUP(TRIM(B1305),ALL!$B$1:$U$1591,5,FALSE)))</f>
        <v/>
      </c>
      <c r="I1305" s="52" t="str">
        <f>IF(ISBLANK(VLOOKUP(TRIM(B1305),ALL!$B$1:$U$1591,6,FALSE)),"",IF(ISERROR(VLOOKUP(TRIM(B1305),ALL!$B$1:$U$1591,6,FALSE))," ", VLOOKUP(TRIM(B1305),ALL!$B$1:$U$1591,6,FALSE)))</f>
        <v/>
      </c>
      <c r="J1305" s="52" t="str">
        <f>IF(ISBLANK(VLOOKUP(TRIM(B1305),ALL!$B$1:$U$1591,7,FALSE)),"",IF(ISERROR(VLOOKUP(TRIM(B1305),ALL!$B$1:$U$1591,7,FALSE))," ",VLOOKUP(TRIM(B1305),ALL!$B$1:$U$1591,7,FALSE)))</f>
        <v/>
      </c>
      <c r="K1305" s="52" t="str">
        <f>IF(ISBLANK(VLOOKUP(TRIM(B1305),ALL!$B$1:$U$1591,8,FALSE)),"",IF(ISERROR(VLOOKUP(TRIM(B1305),ALL!$B$1:$U$1591,8,FALSE))," ",VLOOKUP(TRIM(B1305),ALL!$B$1:$U$1591,8,FALSE)))</f>
        <v/>
      </c>
      <c r="L1305" s="52" t="str">
        <f>IF(ISBLANK(VLOOKUP(TRIM(B1305),ALL!$B$1:$U$1591,9,FALSE)),"",IF(ISERROR(VLOOKUP(TRIM(B1305),ALL!$B$1:$U$1591,9,FALSE))," ",VLOOKUP(TRIM(B1305),ALL!$B$1:$U$1591,9,FALSE)))</f>
        <v/>
      </c>
      <c r="M1305" s="52" t="str">
        <f>IF(ISBLANK(VLOOKUP(TRIM(B1305),ALL!$B$1:$U$1591,10,FALSE)),"",IF(ISERROR(VLOOKUP(TRIM(B1305),ALL!$B$1:$U$1591,10,FALSE))," ",VLOOKUP(TRIM(B1305),ALL!$B$1:$U$1591,10,FALSE)))</f>
        <v/>
      </c>
      <c r="N1305"/>
      <c r="O1305"/>
      <c r="P1305"/>
      <c r="Q1305"/>
      <c r="R1305"/>
      <c r="S1305"/>
      <c r="AA1305"/>
      <c r="AB1305"/>
    </row>
    <row r="1306" spans="1:256" ht="15">
      <c r="A1306" s="52" t="str">
        <f>IF(ISERROR(VLOOKUP(TRIM(B1306),ALL!$B$1:$T$1591,3,FALSE)),"(unc)",VLOOKUP(TRIM(B1306),ALL!$B$1:$T$1591,3,FALSE))</f>
        <v>QB(P)</v>
      </c>
      <c r="B1306" s="441" t="s">
        <v>230</v>
      </c>
      <c r="C1306" s="11" t="s">
        <v>3225</v>
      </c>
      <c r="D1306" s="85">
        <f>VLOOKUP(TRIM(B1306),BirthdateDraft!$B$1:$O$5859,2,FALSE)</f>
        <v>32916</v>
      </c>
      <c r="E1306" s="86" t="str">
        <f>VLOOKUP(TRIM(B1306),BirthdateDraft!$B$1:$O$9859,3,FALSE)</f>
        <v>12/1 (2)</v>
      </c>
      <c r="F1306" s="52" t="str">
        <f>IF(ISERROR(VLOOKUP(TRIM(B1306),ALL!$B$1:$T$1591,2,FALSE)),"",IF(ISERROR(VLOOKUP(TRIM(B1306),ALL!$B$1:$T$1591,2,FALSE))," ",VLOOKUP(TRIM(B1306),ALL!$B$1:$T$1591,2,FALSE)))</f>
        <v>BAA</v>
      </c>
      <c r="G1306" s="52" t="str">
        <f>IF(ISBLANK(VLOOKUP(TRIM(B1306),ALL!$B$1:$U$1591,4,FALSE)),"",IF(ISERROR(VLOOKUP(TRIM(B1306),ALL!$B$1:$U$1591,4,FALSE))," ",VLOOKUP(TRIM(B1306),ALL!$B$1:$U$1591,4,FALSE)))</f>
        <v/>
      </c>
      <c r="H1306" s="52" t="str">
        <f>IF(ISBLANK(VLOOKUP(TRIM(B1306),ALL!$B$1:$U$1591,5,FALSE)),"",IF(ISERROR(VLOOKUP(TRIM(B1306),ALL!$B$1:$U$1591,5,FALSE))," ",VLOOKUP(TRIM(B1306),ALL!$B$1:$U$1591,5,FALSE)))</f>
        <v/>
      </c>
      <c r="I1306" s="52" t="str">
        <f>IF(ISBLANK(VLOOKUP(TRIM(B1306),ALL!$B$1:$U$1591,6,FALSE)),"",IF(ISERROR(VLOOKUP(TRIM(B1306),ALL!$B$1:$U$1591,6,FALSE))," ", VLOOKUP(TRIM(B1306),ALL!$B$1:$U$1591,6,FALSE)))</f>
        <v/>
      </c>
      <c r="J1306" s="52" t="str">
        <f>IF(ISBLANK(VLOOKUP(TRIM(B1306),ALL!$B$1:$U$1591,7,FALSE)),"",IF(ISERROR(VLOOKUP(TRIM(B1306),ALL!$B$1:$U$1591,7,FALSE))," ",VLOOKUP(TRIM(B1306),ALL!$B$1:$U$1591,7,FALSE)))</f>
        <v/>
      </c>
      <c r="K1306" s="52" t="str">
        <f>IF(ISBLANK(VLOOKUP(TRIM(B1306),ALL!$B$1:$U$1591,8,FALSE)),"",IF(ISERROR(VLOOKUP(TRIM(B1306),ALL!$B$1:$U$1591,8,FALSE))," ",VLOOKUP(TRIM(B1306),ALL!$B$1:$U$1591,8,FALSE)))</f>
        <v/>
      </c>
      <c r="L1306" s="52" t="str">
        <f>IF(ISBLANK(VLOOKUP(TRIM(B1306),ALL!$B$1:$U$1591,9,FALSE)),"",IF(ISERROR(VLOOKUP(TRIM(B1306),ALL!$B$1:$U$1591,9,FALSE))," ",VLOOKUP(TRIM(B1306),ALL!$B$1:$U$1591,9,FALSE)))</f>
        <v/>
      </c>
      <c r="M1306" s="52" t="str">
        <f>IF(ISBLANK(VLOOKUP(TRIM(B1306),ALL!$B$1:$U$1591,10,FALSE)),"",IF(ISERROR(VLOOKUP(TRIM(B1306),ALL!$B$1:$U$1591,10,FALSE))," ",VLOOKUP(TRIM(B1306),ALL!$B$1:$U$1591,10,FALSE)))</f>
        <v/>
      </c>
      <c r="N1306"/>
      <c r="O1306"/>
      <c r="P1306"/>
      <c r="Q1306"/>
      <c r="R1306"/>
      <c r="S1306"/>
      <c r="AA1306"/>
      <c r="AB1306"/>
    </row>
    <row r="1307" spans="1:256">
      <c r="A1307" s="52"/>
      <c r="B1307" s="215"/>
      <c r="C1307" s="11"/>
      <c r="D1307" s="85"/>
      <c r="E1307" s="86"/>
      <c r="F1307" s="52"/>
      <c r="G1307" s="52"/>
      <c r="H1307" s="52"/>
      <c r="I1307" s="52"/>
      <c r="J1307" s="52"/>
      <c r="K1307" s="52"/>
      <c r="L1307" s="52"/>
      <c r="M1307" s="52"/>
      <c r="N1307"/>
      <c r="O1307"/>
      <c r="P1307"/>
      <c r="Q1307"/>
      <c r="R1307"/>
      <c r="S1307"/>
      <c r="AA1307"/>
      <c r="AB1307"/>
    </row>
    <row r="1308" spans="1:256">
      <c r="A1308" s="52" t="str">
        <f>IF(ISERROR(VLOOKUP(TRIM(B1308),ALL!$B$1:$T$1591,3,FALSE)),"(unc)",VLOOKUP(TRIM(B1308),ALL!$B$1:$T$1591,3,FALSE))</f>
        <v>HB</v>
      </c>
      <c r="B1308" s="215" t="s">
        <v>6364</v>
      </c>
      <c r="C1308" s="11" t="s">
        <v>3225</v>
      </c>
      <c r="D1308" s="85">
        <f>VLOOKUP(TRIM(B1308),BirthdateDraft!$B$1:$O$5859,2,FALSE)</f>
        <v>35131</v>
      </c>
      <c r="E1308" s="86" t="str">
        <f>VLOOKUP(TRIM(B1308),BirthdateDraft!$B$1:$O$9859,3,FALSE)</f>
        <v>17/4</v>
      </c>
      <c r="F1308" s="52" t="str">
        <f>IF(ISERROR(VLOOKUP(TRIM(B1308),ALL!$B$1:$T$1591,2,FALSE)),"",IF(ISERROR(VLOOKUP(TRIM(B1308),ALL!$B$1:$T$1591,2,FALSE))," ",VLOOKUP(TRIM(B1308),ALL!$B$1:$T$1591,2,FALSE)))</f>
        <v>INA</v>
      </c>
      <c r="G1308" s="52" t="str">
        <f>IF(ISBLANK(VLOOKUP(TRIM(B1308),ALL!$B$1:$U$1591,4,FALSE)),"",IF(ISERROR(VLOOKUP(TRIM(B1308),ALL!$B$1:$U$1591,4,FALSE))," ",VLOOKUP(TRIM(B1308),ALL!$B$1:$U$1591,4,FALSE)))</f>
        <v/>
      </c>
      <c r="H1308" s="52" t="str">
        <f>IF(ISBLANK(VLOOKUP(TRIM(B1308),ALL!$B$1:$U$1591,5,FALSE)),"",IF(ISERROR(VLOOKUP(TRIM(B1308),ALL!$B$1:$U$1591,5,FALSE))," ",VLOOKUP(TRIM(B1308),ALL!$B$1:$U$1591,5,FALSE)))</f>
        <v/>
      </c>
      <c r="I1308" s="52" t="str">
        <f>IF(ISBLANK(VLOOKUP(TRIM(B1308),ALL!$B$1:$U$1591,6,FALSE)),"",IF(ISERROR(VLOOKUP(TRIM(B1308),ALL!$B$1:$U$1591,6,FALSE))," ", VLOOKUP(TRIM(B1308),ALL!$B$1:$U$1591,6,FALSE)))</f>
        <v/>
      </c>
      <c r="J1308" s="52" t="str">
        <f>IF(ISBLANK(VLOOKUP(TRIM(B1308),ALL!$B$1:$U$1591,7,FALSE)),"",IF(ISERROR(VLOOKUP(TRIM(B1308),ALL!$B$1:$U$1591,7,FALSE))," ",VLOOKUP(TRIM(B1308),ALL!$B$1:$U$1591,7,FALSE)))</f>
        <v/>
      </c>
      <c r="K1308" s="52">
        <f>IF(ISBLANK(VLOOKUP(TRIM(B1308),ALL!$B$1:$U$1591,8,FALSE)),"",IF(ISERROR(VLOOKUP(TRIM(B1308),ALL!$B$1:$U$1591,8,FALSE))," ",VLOOKUP(TRIM(B1308),ALL!$B$1:$U$1591,8,FALSE)))</f>
        <v>0</v>
      </c>
      <c r="L1308" s="52" t="str">
        <f>IF(ISBLANK(VLOOKUP(TRIM(B1308),ALL!$B$1:$U$1591,9,FALSE)),"",IF(ISERROR(VLOOKUP(TRIM(B1308),ALL!$B$1:$U$1591,9,FALSE))," ",VLOOKUP(TRIM(B1308),ALL!$B$1:$U$1591,9,FALSE)))</f>
        <v/>
      </c>
      <c r="M1308" s="52">
        <f>IF(ISBLANK(VLOOKUP(TRIM(B1308),ALL!$B$1:$U$1591,10,FALSE)),"",IF(ISERROR(VLOOKUP(TRIM(B1308),ALL!$B$1:$U$1591,10,FALSE))," ",VLOOKUP(TRIM(B1308),ALL!$B$1:$U$1591,10,FALSE)))</f>
        <v>0</v>
      </c>
      <c r="N1308"/>
      <c r="O1308"/>
      <c r="P1308"/>
      <c r="Q1308"/>
      <c r="R1308"/>
      <c r="S1308"/>
      <c r="AA1308"/>
      <c r="AB1308"/>
    </row>
    <row r="1309" spans="1:256">
      <c r="A1309" s="52" t="str">
        <f>IF(ISERROR(VLOOKUP(TRIM(B1309),ALL!$B$1:$T$1591,3,FALSE)),"(unc)",VLOOKUP(TRIM(B1309),ALL!$B$1:$T$1591,3,FALSE))</f>
        <v>HB</v>
      </c>
      <c r="B1309" s="215" t="s">
        <v>1163</v>
      </c>
      <c r="C1309" s="11" t="s">
        <v>3225</v>
      </c>
      <c r="D1309" s="85">
        <f>VLOOKUP(TRIM(B1309),BirthdateDraft!$B$1:$O$5859,2,FALSE)</f>
        <v>32336</v>
      </c>
      <c r="E1309" s="86" t="str">
        <f>VLOOKUP(TRIM(B1309),BirthdateDraft!$B$1:$O$9859,3,FALSE)</f>
        <v>09/2</v>
      </c>
      <c r="F1309" s="52" t="str">
        <f>IF(ISERROR(VLOOKUP(TRIM(B1309),ALL!$B$1:$T$1591,2,FALSE)),"",IF(ISERROR(VLOOKUP(TRIM(B1309),ALL!$B$1:$T$1591,2,FALSE))," ",VLOOKUP(TRIM(B1309),ALL!$B$1:$T$1591,2,FALSE)))</f>
        <v>KCA</v>
      </c>
      <c r="G1309" s="52" t="str">
        <f>IF(ISBLANK(VLOOKUP(TRIM(B1309),ALL!$B$1:$U$1591,4,FALSE)),"",IF(ISERROR(VLOOKUP(TRIM(B1309),ALL!$B$1:$U$1591,4,FALSE))," ",VLOOKUP(TRIM(B1309),ALL!$B$1:$U$1591,4,FALSE)))</f>
        <v/>
      </c>
      <c r="H1309" s="52" t="str">
        <f>IF(ISBLANK(VLOOKUP(TRIM(B1309),ALL!$B$1:$U$1591,5,FALSE)),"",IF(ISERROR(VLOOKUP(TRIM(B1309),ALL!$B$1:$U$1591,5,FALSE))," ",VLOOKUP(TRIM(B1309),ALL!$B$1:$U$1591,5,FALSE)))</f>
        <v/>
      </c>
      <c r="I1309" s="52" t="str">
        <f>IF(ISBLANK(VLOOKUP(TRIM(B1309),ALL!$B$1:$U$1591,6,FALSE)),"",IF(ISERROR(VLOOKUP(TRIM(B1309),ALL!$B$1:$U$1591,6,FALSE))," ", VLOOKUP(TRIM(B1309),ALL!$B$1:$U$1591,6,FALSE)))</f>
        <v/>
      </c>
      <c r="J1309" s="52" t="str">
        <f>IF(ISBLANK(VLOOKUP(TRIM(B1309),ALL!$B$1:$U$1591,7,FALSE)),"",IF(ISERROR(VLOOKUP(TRIM(B1309),ALL!$B$1:$U$1591,7,FALSE))," ",VLOOKUP(TRIM(B1309),ALL!$B$1:$U$1591,7,FALSE)))</f>
        <v/>
      </c>
      <c r="K1309" s="52">
        <f>IF(ISBLANK(VLOOKUP(TRIM(B1309),ALL!$B$1:$U$1591,8,FALSE)),"",IF(ISERROR(VLOOKUP(TRIM(B1309),ALL!$B$1:$U$1591,8,FALSE))," ",VLOOKUP(TRIM(B1309),ALL!$B$1:$U$1591,8,FALSE)))</f>
        <v>0</v>
      </c>
      <c r="L1309" s="52" t="str">
        <f>IF(ISBLANK(VLOOKUP(TRIM(B1309),ALL!$B$1:$U$1591,9,FALSE)),"",IF(ISERROR(VLOOKUP(TRIM(B1309),ALL!$B$1:$U$1591,9,FALSE))," ",VLOOKUP(TRIM(B1309),ALL!$B$1:$U$1591,9,FALSE)))</f>
        <v/>
      </c>
      <c r="M1309" s="52">
        <f>IF(ISBLANK(VLOOKUP(TRIM(B1309),ALL!$B$1:$U$1591,10,FALSE)),"",IF(ISERROR(VLOOKUP(TRIM(B1309),ALL!$B$1:$U$1591,10,FALSE))," ",VLOOKUP(TRIM(B1309),ALL!$B$1:$U$1591,10,FALSE)))</f>
        <v>4</v>
      </c>
      <c r="N1309"/>
      <c r="O1309"/>
      <c r="P1309"/>
      <c r="Q1309"/>
      <c r="R1309"/>
      <c r="S1309"/>
      <c r="AA1309"/>
      <c r="AB1309"/>
    </row>
    <row r="1310" spans="1:256">
      <c r="A1310" s="52" t="str">
        <f>IF(ISERROR(VLOOKUP(TRIM(B1310),ALL!$B$1:$T$1591,3,FALSE)),"(unc)",VLOOKUP(TRIM(B1310),ALL!$B$1:$T$1591,3,FALSE))</f>
        <v>HB</v>
      </c>
      <c r="B1310" s="215" t="s">
        <v>6892</v>
      </c>
      <c r="C1310" s="11" t="s">
        <v>3225</v>
      </c>
      <c r="D1310" s="85">
        <f>VLOOKUP(TRIM(B1310),BirthdateDraft!$B$1:$O$5859,2,FALSE)</f>
        <v>35097</v>
      </c>
      <c r="E1310" s="86" t="str">
        <f>VLOOKUP(TRIM(B1310),BirthdateDraft!$B$1:$O$9859,3,FALSE)</f>
        <v>18/1 (27)</v>
      </c>
      <c r="F1310" s="52" t="str">
        <f>IF(ISERROR(VLOOKUP(TRIM(B1310),ALL!$B$1:$T$1591,2,FALSE)),"",IF(ISERROR(VLOOKUP(TRIM(B1310),ALL!$B$1:$T$1591,2,FALSE))," ",VLOOKUP(TRIM(B1310),ALL!$B$1:$T$1591,2,FALSE)))</f>
        <v>SEN</v>
      </c>
      <c r="G1310" s="52" t="str">
        <f>IF(ISBLANK(VLOOKUP(TRIM(B1310),ALL!$B$1:$U$1591,4,FALSE)),"",IF(ISERROR(VLOOKUP(TRIM(B1310),ALL!$B$1:$U$1591,4,FALSE))," ",VLOOKUP(TRIM(B1310),ALL!$B$1:$U$1591,4,FALSE)))</f>
        <v/>
      </c>
      <c r="H1310" s="52" t="str">
        <f>IF(ISBLANK(VLOOKUP(TRIM(B1310),ALL!$B$1:$U$1591,5,FALSE)),"",IF(ISERROR(VLOOKUP(TRIM(B1310),ALL!$B$1:$U$1591,5,FALSE))," ",VLOOKUP(TRIM(B1310),ALL!$B$1:$U$1591,5,FALSE)))</f>
        <v/>
      </c>
      <c r="I1310" s="52" t="str">
        <f>IF(ISBLANK(VLOOKUP(TRIM(B1310),ALL!$B$1:$U$1591,6,FALSE)),"",IF(ISERROR(VLOOKUP(TRIM(B1310),ALL!$B$1:$U$1591,6,FALSE))," ", VLOOKUP(TRIM(B1310),ALL!$B$1:$U$1591,6,FALSE)))</f>
        <v/>
      </c>
      <c r="J1310" s="52" t="str">
        <f>IF(ISBLANK(VLOOKUP(TRIM(B1310),ALL!$B$1:$U$1591,7,FALSE)),"",IF(ISERROR(VLOOKUP(TRIM(B1310),ALL!$B$1:$U$1591,7,FALSE))," ",VLOOKUP(TRIM(B1310),ALL!$B$1:$U$1591,7,FALSE)))</f>
        <v/>
      </c>
      <c r="K1310" s="52">
        <f>IF(ISBLANK(VLOOKUP(TRIM(B1310),ALL!$B$1:$U$1591,8,FALSE)),"",IF(ISERROR(VLOOKUP(TRIM(B1310),ALL!$B$1:$U$1591,8,FALSE))," ",VLOOKUP(TRIM(B1310),ALL!$B$1:$U$1591,8,FALSE)))</f>
        <v>0</v>
      </c>
      <c r="L1310" s="52" t="str">
        <f>IF(ISBLANK(VLOOKUP(TRIM(B1310),ALL!$B$1:$U$1591,9,FALSE)),"",IF(ISERROR(VLOOKUP(TRIM(B1310),ALL!$B$1:$U$1591,9,FALSE))," ",VLOOKUP(TRIM(B1310),ALL!$B$1:$U$1591,9,FALSE)))</f>
        <v/>
      </c>
      <c r="M1310" s="52">
        <f>IF(ISBLANK(VLOOKUP(TRIM(B1310),ALL!$B$1:$U$1591,10,FALSE)),"",IF(ISERROR(VLOOKUP(TRIM(B1310),ALL!$B$1:$U$1591,10,FALSE))," ",VLOOKUP(TRIM(B1310),ALL!$B$1:$U$1591,10,FALSE)))</f>
        <v>0</v>
      </c>
      <c r="N1310"/>
      <c r="O1310"/>
      <c r="P1310"/>
      <c r="Q1310"/>
      <c r="R1310"/>
      <c r="S1310"/>
      <c r="AA1310"/>
      <c r="AB1310"/>
    </row>
    <row r="1311" spans="1:256" ht="15">
      <c r="A1311" s="52" t="str">
        <f>IF(ISERROR(VLOOKUP(TRIM(B1311),ALL!$B$1:$T$1591,3,FALSE)),"(unc)",VLOOKUP(TRIM(B1311),ALL!$B$1:$T$1591,3,FALSE))</f>
        <v>HB</v>
      </c>
      <c r="B1311" s="407" t="s">
        <v>7762</v>
      </c>
      <c r="C1311" s="11" t="s">
        <v>3776</v>
      </c>
      <c r="D1311" s="85">
        <f>VLOOKUP(TRIM(B1311),BirthdateDraft!$B$1:$O$5859,2,FALSE)</f>
        <v>34880</v>
      </c>
      <c r="E1311" s="86" t="str">
        <f>VLOOKUP(TRIM(B1311),BirthdateDraft!$B$1:$O$9859,3,FALSE)</f>
        <v>18/FA</v>
      </c>
      <c r="F1311" s="52" t="str">
        <f>IF(ISERROR(VLOOKUP(TRIM(B1311),ALL!$B$1:$T$1591,2,FALSE)),"",IF(ISERROR(VLOOKUP(TRIM(B1311),ALL!$B$1:$T$1591,2,FALSE))," ",VLOOKUP(TRIM(B1311),ALL!$B$1:$T$1591,2,FALSE)))</f>
        <v>MIN</v>
      </c>
      <c r="G1311" s="52" t="str">
        <f>IF(ISBLANK(VLOOKUP(TRIM(B1311),ALL!$B$1:$U$1591,4,FALSE)),"",IF(ISERROR(VLOOKUP(TRIM(B1311),ALL!$B$1:$U$1591,4,FALSE))," ",VLOOKUP(TRIM(B1311),ALL!$B$1:$U$1591,4,FALSE)))</f>
        <v/>
      </c>
      <c r="H1311" s="52" t="str">
        <f>IF(ISBLANK(VLOOKUP(TRIM(B1311),ALL!$B$1:$U$1591,5,FALSE)),"",IF(ISERROR(VLOOKUP(TRIM(B1311),ALL!$B$1:$U$1591,5,FALSE))," ",VLOOKUP(TRIM(B1311),ALL!$B$1:$U$1591,5,FALSE)))</f>
        <v/>
      </c>
      <c r="I1311" s="52" t="str">
        <f>IF(ISBLANK(VLOOKUP(TRIM(B1311),ALL!$B$1:$U$1591,6,FALSE)),"",IF(ISERROR(VLOOKUP(TRIM(B1311),ALL!$B$1:$U$1591,6,FALSE))," ", VLOOKUP(TRIM(B1311),ALL!$B$1:$U$1591,6,FALSE)))</f>
        <v/>
      </c>
      <c r="J1311" s="52" t="str">
        <f>IF(ISBLANK(VLOOKUP(TRIM(B1311),ALL!$B$1:$U$1591,7,FALSE)),"",IF(ISERROR(VLOOKUP(TRIM(B1311),ALL!$B$1:$U$1591,7,FALSE))," ",VLOOKUP(TRIM(B1311),ALL!$B$1:$U$1591,7,FALSE)))</f>
        <v/>
      </c>
      <c r="K1311" s="52">
        <f>IF(ISBLANK(VLOOKUP(TRIM(B1311),ALL!$B$1:$U$1591,8,FALSE)),"",IF(ISERROR(VLOOKUP(TRIM(B1311),ALL!$B$1:$U$1591,8,FALSE))," ",VLOOKUP(TRIM(B1311),ALL!$B$1:$U$1591,8,FALSE)))</f>
        <v>0</v>
      </c>
      <c r="L1311" s="52" t="str">
        <f>IF(ISBLANK(VLOOKUP(TRIM(B1311),ALL!$B$1:$U$1591,9,FALSE)),"",IF(ISERROR(VLOOKUP(TRIM(B1311),ALL!$B$1:$U$1591,9,FALSE))," ",VLOOKUP(TRIM(B1311),ALL!$B$1:$U$1591,9,FALSE)))</f>
        <v/>
      </c>
      <c r="M1311" s="52">
        <f>IF(ISBLANK(VLOOKUP(TRIM(B1311),ALL!$B$1:$U$1591,10,FALSE)),"",IF(ISERROR(VLOOKUP(TRIM(B1311),ALL!$B$1:$U$1591,10,FALSE))," ",VLOOKUP(TRIM(B1311),ALL!$B$1:$U$1591,10,FALSE)))</f>
        <v>4</v>
      </c>
      <c r="N1311"/>
      <c r="O1311"/>
      <c r="P1311"/>
      <c r="Q1311"/>
      <c r="R1311"/>
      <c r="S1311"/>
      <c r="AA1311"/>
      <c r="AB1311"/>
    </row>
    <row r="1312" spans="1:256">
      <c r="A1312" s="52" t="str">
        <f>IF(ISERROR(VLOOKUP(TRIM(B1312),ALL!$B$1:$T$1591,3,FALSE)),"(unc)",VLOOKUP(TRIM(B1312),ALL!$B$1:$T$1591,3,FALSE))</f>
        <v>BB TE</v>
      </c>
      <c r="B1312" s="215" t="s">
        <v>737</v>
      </c>
      <c r="C1312" s="11" t="s">
        <v>3225</v>
      </c>
      <c r="D1312" s="85">
        <f>VLOOKUP(TRIM(B1312),BirthdateDraft!$B$1:$O$5859,2,FALSE)</f>
        <v>32102</v>
      </c>
      <c r="E1312" s="86" t="str">
        <f>VLOOKUP(TRIM(B1312),BirthdateDraft!$B$1:$O$3878,3,FALSE)</f>
        <v>11/5</v>
      </c>
      <c r="F1312" s="52" t="str">
        <f>IF(ISERROR(VLOOKUP(TRIM(B1312),ALL!$B$1:$T$1591,2,FALSE)),"",IF(ISERROR(VLOOKUP(TRIM(B1312),ALL!$B$1:$T$1591,2,FALSE))," ",VLOOKUP(TRIM(B1312),ALL!$B$1:$T$1591,2,FALSE)))</f>
        <v>BFA</v>
      </c>
      <c r="G1312" s="52" t="str">
        <f>IF(ISBLANK(VLOOKUP(TRIM(B1312),ALL!$B$1:$U$1591,4,FALSE)),"",IF(ISERROR(VLOOKUP(TRIM(B1312),ALL!$B$1:$U$1591,4,FALSE))," ",VLOOKUP(TRIM(B1312),ALL!$B$1:$U$1591,4,FALSE)))</f>
        <v/>
      </c>
      <c r="H1312" s="52" t="str">
        <f>IF(ISBLANK(VLOOKUP(TRIM(B1312),ALL!$B$1:$U$1591,5,FALSE)),"",IF(ISERROR(VLOOKUP(TRIM(B1312),ALL!$B$1:$U$1591,5,FALSE))," ",VLOOKUP(TRIM(B1312),ALL!$B$1:$U$1591,5,FALSE)))</f>
        <v/>
      </c>
      <c r="I1312" s="52" t="str">
        <f>IF(ISBLANK(VLOOKUP(TRIM(B1312),ALL!$B$1:$U$1591,6,FALSE)),"",IF(ISERROR(VLOOKUP(TRIM(B1312),ALL!$B$1:$U$1591,6,FALSE))," ", VLOOKUP(TRIM(B1312),ALL!$B$1:$U$1591,6,FALSE)))</f>
        <v/>
      </c>
      <c r="J1312" s="52" t="str">
        <f>IF(ISBLANK(VLOOKUP(TRIM(B1312),ALL!$B$1:$U$1591,7,FALSE)),"",IF(ISERROR(VLOOKUP(TRIM(B1312),ALL!$B$1:$U$1591,7,FALSE))," ",VLOOKUP(TRIM(B1312),ALL!$B$1:$U$1591,7,FALSE)))</f>
        <v/>
      </c>
      <c r="K1312" s="52">
        <f>IF(ISBLANK(VLOOKUP(TRIM(B1312),ALL!$B$1:$U$1591,8,FALSE)),"",IF(ISERROR(VLOOKUP(TRIM(B1312),ALL!$B$1:$U$1591,8,FALSE))," ",VLOOKUP(TRIM(B1312),ALL!$B$1:$U$1591,8,FALSE)))</f>
        <v>0</v>
      </c>
      <c r="L1312" s="52">
        <f>IF(ISBLANK(VLOOKUP(TRIM(B1312),ALL!$B$1:$U$1591,9,FALSE)),"",IF(ISERROR(VLOOKUP(TRIM(B1312),ALL!$B$1:$U$1591,9,FALSE))," ",VLOOKUP(TRIM(B1312),ALL!$B$1:$U$1591,9,FALSE)))</f>
        <v>5</v>
      </c>
      <c r="M1312" s="52">
        <f>IF(ISBLANK(VLOOKUP(TRIM(B1312),ALL!$B$1:$U$1591,10,FALSE)),"",IF(ISERROR(VLOOKUP(TRIM(B1312),ALL!$B$1:$U$1591,10,FALSE))," ",VLOOKUP(TRIM(B1312),ALL!$B$1:$U$1591,10,FALSE)))</f>
        <v>5</v>
      </c>
      <c r="N1312"/>
      <c r="O1312"/>
      <c r="P1312"/>
      <c r="Q1312"/>
      <c r="R1312"/>
      <c r="S1312"/>
      <c r="AA1312"/>
      <c r="AB1312"/>
    </row>
    <row r="1313" spans="1:256" ht="15">
      <c r="A1313" s="52" t="str">
        <f>IF(ISERROR(VLOOKUP(TRIM(B1313),ALL!$B$1:$T$1591,3,FALSE)),"(unc)",VLOOKUP(TRIM(B1313),ALL!$B$1:$T$1591,3,FALSE))</f>
        <v>FB</v>
      </c>
      <c r="B1313" s="440" t="s">
        <v>7749</v>
      </c>
      <c r="C1313" s="11" t="s">
        <v>3776</v>
      </c>
      <c r="D1313" s="85">
        <f>VLOOKUP(TRIM(B1313),BirthdateDraft!$B$1:$O$5859,2,FALSE)</f>
        <v>34630</v>
      </c>
      <c r="E1313" s="86" t="str">
        <f>VLOOKUP(TRIM(B1313),BirthdateDraft!$B$1:$O$9859,3,FALSE)</f>
        <v>16/6</v>
      </c>
      <c r="F1313" s="52" t="str">
        <f>IF(ISERROR(VLOOKUP(TRIM(B1313),ALL!$B$1:$T$1591,2,FALSE)),"",IF(ISERROR(VLOOKUP(TRIM(B1313),ALL!$B$1:$T$1591,2,FALSE))," ",VLOOKUP(TRIM(B1313),ALL!$B$1:$T$1591,2,FALSE)))</f>
        <v>GBN</v>
      </c>
      <c r="G1313" s="52" t="str">
        <f>IF(ISBLANK(VLOOKUP(TRIM(B1313),ALL!$B$1:$U$1591,4,FALSE)),"",IF(ISERROR(VLOOKUP(TRIM(B1313),ALL!$B$1:$U$1591,4,FALSE))," ",VLOOKUP(TRIM(B1313),ALL!$B$1:$U$1591,4,FALSE)))</f>
        <v/>
      </c>
      <c r="H1313" s="52" t="str">
        <f>IF(ISBLANK(VLOOKUP(TRIM(B1313),ALL!$B$1:$U$1591,5,FALSE)),"",IF(ISERROR(VLOOKUP(TRIM(B1313),ALL!$B$1:$U$1591,5,FALSE))," ",VLOOKUP(TRIM(B1313),ALL!$B$1:$U$1591,5,FALSE)))</f>
        <v/>
      </c>
      <c r="I1313" s="52" t="str">
        <f>IF(ISBLANK(VLOOKUP(TRIM(B1313),ALL!$B$1:$U$1591,6,FALSE)),"",IF(ISERROR(VLOOKUP(TRIM(B1313),ALL!$B$1:$U$1591,6,FALSE))," ", VLOOKUP(TRIM(B1313),ALL!$B$1:$U$1591,6,FALSE)))</f>
        <v/>
      </c>
      <c r="J1313" s="52" t="str">
        <f>IF(ISBLANK(VLOOKUP(TRIM(B1313),ALL!$B$1:$U$1591,7,FALSE)),"",IF(ISERROR(VLOOKUP(TRIM(B1313),ALL!$B$1:$U$1591,7,FALSE))," ",VLOOKUP(TRIM(B1313),ALL!$B$1:$U$1591,7,FALSE)))</f>
        <v/>
      </c>
      <c r="K1313" s="52">
        <f>IF(ISBLANK(VLOOKUP(TRIM(B1313),ALL!$B$1:$U$1591,8,FALSE)),"",IF(ISERROR(VLOOKUP(TRIM(B1313),ALL!$B$1:$U$1591,8,FALSE))," ",VLOOKUP(TRIM(B1313),ALL!$B$1:$U$1591,8,FALSE)))</f>
        <v>4</v>
      </c>
      <c r="L1313" s="52" t="str">
        <f>IF(ISBLANK(VLOOKUP(TRIM(B1313),ALL!$B$1:$U$1591,9,FALSE)),"",IF(ISERROR(VLOOKUP(TRIM(B1313),ALL!$B$1:$U$1591,9,FALSE))," ",VLOOKUP(TRIM(B1313),ALL!$B$1:$U$1591,9,FALSE)))</f>
        <v/>
      </c>
      <c r="M1313" s="52">
        <f>IF(ISBLANK(VLOOKUP(TRIM(B1313),ALL!$B$1:$U$1591,10,FALSE)),"",IF(ISERROR(VLOOKUP(TRIM(B1313),ALL!$B$1:$U$1591,10,FALSE))," ",VLOOKUP(TRIM(B1313),ALL!$B$1:$U$1591,10,FALSE)))</f>
        <v>4</v>
      </c>
      <c r="N1313"/>
      <c r="O1313"/>
      <c r="P1313"/>
      <c r="Q1313"/>
      <c r="R1313"/>
      <c r="S1313"/>
      <c r="AA1313"/>
      <c r="AB1313"/>
    </row>
    <row r="1314" spans="1:256">
      <c r="A1314" s="52" t="str">
        <f>IF(ISERROR(VLOOKUP(TRIM(B1314),ALL!$B$1:$T$1591,3,FALSE)),"(unc)",VLOOKUP(TRIM(B1314),ALL!$B$1:$T$1591,3,FALSE))</f>
        <v>TE HB</v>
      </c>
      <c r="B1314" s="215" t="s">
        <v>6866</v>
      </c>
      <c r="C1314" s="11" t="s">
        <v>3225</v>
      </c>
      <c r="D1314" s="85">
        <f>VLOOKUP(TRIM(B1314),BirthdateDraft!$B$1:$O$5859,2,FALSE)</f>
        <v>33108</v>
      </c>
      <c r="E1314" s="86" t="str">
        <f>VLOOKUP(TRIM(B1314),BirthdateDraft!$B$1:$O$9859,3,FALSE)</f>
        <v>17/FA</v>
      </c>
      <c r="F1314" s="52" t="str">
        <f>IF(ISERROR(VLOOKUP(TRIM(B1314),ALL!$B$1:$T$1591,2,FALSE)),"",IF(ISERROR(VLOOKUP(TRIM(B1314),ALL!$B$1:$T$1591,2,FALSE))," ",VLOOKUP(TRIM(B1314),ALL!$B$1:$T$1591,2,FALSE)))</f>
        <v>NON</v>
      </c>
      <c r="G1314" s="52"/>
      <c r="H1314" s="52"/>
      <c r="I1314" s="52"/>
      <c r="J1314" s="52"/>
      <c r="K1314" s="52"/>
      <c r="L1314" s="52">
        <f>IF(ISBLANK(VLOOKUP(TRIM(B1314),ALL!$B$1:$U$1591,9,FALSE)),"",IF(ISERROR(VLOOKUP(TRIM(B1314),ALL!$B$1:$U$1591,9,FALSE))," ",VLOOKUP(TRIM(B1314),ALL!$B$1:$U$1591,9,FALSE)))</f>
        <v>0</v>
      </c>
      <c r="M1314" s="52">
        <f>IF(ISBLANK(VLOOKUP(TRIM(B1314),ALL!$B$1:$U$1591,10,FALSE)),"",IF(ISERROR(VLOOKUP(TRIM(B1314),ALL!$B$1:$U$1591,10,FALSE))," ",VLOOKUP(TRIM(B1314),ALL!$B$1:$U$1591,10,FALSE)))</f>
        <v>0</v>
      </c>
      <c r="N1314"/>
      <c r="O1314"/>
      <c r="P1314"/>
      <c r="Q1314"/>
      <c r="R1314"/>
      <c r="S1314"/>
      <c r="AA1314"/>
      <c r="AB1314"/>
    </row>
    <row r="1315" spans="1:256">
      <c r="A1315" s="52" t="str">
        <f>IF(ISERROR(VLOOKUP(TRIM(B1315),ALL!$B$1:$T$1591,3,FALSE)),"(unc)",VLOOKUP(TRIM(B1315),ALL!$B$1:$T$1591,3,FALSE))</f>
        <v>(unc)</v>
      </c>
      <c r="B1315" s="215" t="s">
        <v>2974</v>
      </c>
      <c r="C1315" s="11" t="s">
        <v>3776</v>
      </c>
      <c r="D1315" s="85">
        <f>VLOOKUP(TRIM(B1315),BirthdateDraft!$B$1:$O$5859,2,FALSE)</f>
        <v>32642</v>
      </c>
      <c r="E1315" s="86" t="str">
        <f>VLOOKUP(TRIM(B1315),BirthdateDraft!$B$1:$O$9859,3,FALSE)</f>
        <v>10/2</v>
      </c>
      <c r="F1315" s="52" t="str">
        <f>IF(ISERROR(VLOOKUP(TRIM(B1315),ALL!$B$1:$T$1591,2,FALSE)),"",IF(ISERROR(VLOOKUP(TRIM(B1315),ALL!$B$1:$T$1591,2,FALSE))," ",VLOOKUP(TRIM(B1315),ALL!$B$1:$T$1591,2,FALSE)))</f>
        <v/>
      </c>
      <c r="G1315" s="52" t="str">
        <f>IF(ISBLANK(VLOOKUP(TRIM(B1315),ALL!$B$1:$U$1591,4,FALSE)),"",IF(ISERROR(VLOOKUP(TRIM(B1315),ALL!$B$1:$U$1591,4,FALSE))," ",VLOOKUP(TRIM(B1315),ALL!$B$1:$U$1591,4,FALSE)))</f>
        <v xml:space="preserve"> </v>
      </c>
      <c r="H1315" s="52" t="str">
        <f>IF(ISBLANK(VLOOKUP(TRIM(B1315),ALL!$B$1:$U$1591,5,FALSE)),"",IF(ISERROR(VLOOKUP(TRIM(B1315),ALL!$B$1:$U$1591,5,FALSE))," ",VLOOKUP(TRIM(B1315),ALL!$B$1:$U$1591,5,FALSE)))</f>
        <v xml:space="preserve"> </v>
      </c>
      <c r="I1315" s="52" t="str">
        <f>IF(ISBLANK(VLOOKUP(TRIM(B1315),ALL!$B$1:$U$1591,6,FALSE)),"",IF(ISERROR(VLOOKUP(TRIM(B1315),ALL!$B$1:$U$1591,6,FALSE))," ", VLOOKUP(TRIM(B1315),ALL!$B$1:$U$1591,6,FALSE)))</f>
        <v xml:space="preserve"> </v>
      </c>
      <c r="J1315" s="52" t="str">
        <f>IF(ISBLANK(VLOOKUP(TRIM(B1315),ALL!$B$1:$U$1591,7,FALSE)),"",IF(ISERROR(VLOOKUP(TRIM(B1315),ALL!$B$1:$U$1591,7,FALSE))," ",VLOOKUP(TRIM(B1315),ALL!$B$1:$U$1591,7,FALSE)))</f>
        <v xml:space="preserve"> </v>
      </c>
      <c r="K1315" s="52" t="str">
        <f>IF(ISBLANK(VLOOKUP(TRIM(B1315),ALL!$B$1:$U$1591,8,FALSE)),"",IF(ISERROR(VLOOKUP(TRIM(B1315),ALL!$B$1:$U$1591,8,FALSE))," ",VLOOKUP(TRIM(B1315),ALL!$B$1:$U$1591,8,FALSE)))</f>
        <v xml:space="preserve"> </v>
      </c>
      <c r="L1315" s="52" t="str">
        <f>IF(ISBLANK(VLOOKUP(TRIM(B1315),ALL!$B$1:$U$1591,9,FALSE)),"",IF(ISERROR(VLOOKUP(TRIM(B1315),ALL!$B$1:$U$1591,9,FALSE))," ",VLOOKUP(TRIM(B1315),ALL!$B$1:$U$1591,9,FALSE)))</f>
        <v xml:space="preserve"> </v>
      </c>
      <c r="M1315" s="52" t="str">
        <f>IF(ISBLANK(VLOOKUP(TRIM(B1315),ALL!$B$1:$U$1591,10,FALSE)),"",IF(ISERROR(VLOOKUP(TRIM(B1315),ALL!$B$1:$U$1591,10,FALSE))," ",VLOOKUP(TRIM(B1315),ALL!$B$1:$U$1591,10,FALSE)))</f>
        <v xml:space="preserve"> </v>
      </c>
      <c r="N1315"/>
      <c r="O1315"/>
      <c r="P1315"/>
      <c r="Q1315"/>
      <c r="R1315"/>
      <c r="S1315"/>
      <c r="AA1315"/>
      <c r="AB1315"/>
    </row>
    <row r="1316" spans="1:256">
      <c r="A1316" s="52"/>
      <c r="B1316" s="215"/>
      <c r="C1316" s="11"/>
      <c r="D1316" s="85"/>
      <c r="E1316" s="86"/>
      <c r="F1316" s="52"/>
      <c r="G1316" s="52"/>
      <c r="H1316" s="52"/>
      <c r="I1316" s="52"/>
      <c r="J1316" s="52"/>
      <c r="K1316" s="52"/>
      <c r="L1316" s="52"/>
      <c r="M1316" s="52"/>
      <c r="N1316"/>
      <c r="O1316"/>
      <c r="P1316"/>
      <c r="Q1316"/>
      <c r="R1316"/>
      <c r="S1316"/>
      <c r="AA1316"/>
      <c r="AB1316"/>
    </row>
    <row r="1317" spans="1:256" ht="15">
      <c r="A1317" s="52" t="str">
        <f>IF(ISERROR(VLOOKUP(TRIM(B1317),ALL!$B$1:$T$1591,3,FALSE)),"(unc)",VLOOKUP(TRIM(B1317),ALL!$B$1:$T$1591,3,FALSE))</f>
        <v>WR</v>
      </c>
      <c r="B1317" s="397" t="s">
        <v>7698</v>
      </c>
      <c r="C1317" s="11" t="s">
        <v>3776</v>
      </c>
      <c r="D1317" s="85">
        <f>VLOOKUP(TRIM(B1317),BirthdateDraft!$B$1:$O$5859,2,FALSE)</f>
        <v>35778</v>
      </c>
      <c r="E1317" s="86" t="str">
        <f>VLOOKUP(TRIM(B1317),BirthdateDraft!$B$1:$O$9859,3,FALSE)</f>
        <v>19/2</v>
      </c>
      <c r="F1317" s="52" t="str">
        <f>IF(ISERROR(VLOOKUP(TRIM(B1317),ALL!$B$1:$T$1591,2,FALSE)),"",IF(ISERROR(VLOOKUP(TRIM(B1317),ALL!$B$1:$T$1591,2,FALSE))," ",VLOOKUP(TRIM(B1317),ALL!$B$1:$T$1591,2,FALSE)))</f>
        <v>SEN</v>
      </c>
      <c r="G1317" s="52"/>
      <c r="H1317" s="52"/>
      <c r="I1317" s="52"/>
      <c r="J1317" s="52"/>
      <c r="K1317" s="52"/>
      <c r="L1317" s="52"/>
      <c r="M1317" s="52"/>
      <c r="N1317"/>
      <c r="O1317"/>
      <c r="P1317"/>
      <c r="Q1317"/>
      <c r="R1317"/>
      <c r="S1317"/>
      <c r="AA1317"/>
      <c r="AB1317"/>
    </row>
    <row r="1318" spans="1:256">
      <c r="A1318" s="52" t="str">
        <f>IF(ISERROR(VLOOKUP(TRIM(B1318),ALL!$B$1:$T$1591,3,FALSE)),"(unc)",VLOOKUP(TRIM(B1318),ALL!$B$1:$T$1591,3,FALSE))</f>
        <v>WR</v>
      </c>
      <c r="B1318" s="215" t="s">
        <v>2545</v>
      </c>
      <c r="C1318" s="11" t="s">
        <v>3776</v>
      </c>
      <c r="D1318" s="85">
        <f>VLOOKUP(TRIM(B1318),BirthdateDraft!$B$1:$O$5859,2,FALSE)</f>
        <v>31747</v>
      </c>
      <c r="E1318" s="86" t="str">
        <f>VLOOKUP(TRIM(B1318),BirthdateDraft!$B$1:$O$9859,3,FALSE)</f>
        <v>08/2</v>
      </c>
      <c r="F1318" s="52" t="str">
        <f>IF(ISERROR(VLOOKUP(TRIM(B1318),ALL!$B$1:$T$1591,2,FALSE)),"",IF(ISERROR(VLOOKUP(TRIM(B1318),ALL!$B$1:$T$1591,2,FALSE))," ",VLOOKUP(TRIM(B1318),ALL!$B$1:$T$1591,2,FALSE)))</f>
        <v>PHN</v>
      </c>
      <c r="G1318" s="52" t="str">
        <f>IF(ISBLANK(VLOOKUP(TRIM(B1318),ALL!$B$1:$U$1591,4,FALSE)),"",IF(ISERROR(VLOOKUP(TRIM(B1318),ALL!$B$1:$U$1591,4,FALSE))," ",VLOOKUP(TRIM(B1318),ALL!$B$1:$U$1591,4,FALSE)))</f>
        <v/>
      </c>
      <c r="H1318" s="52" t="str">
        <f>IF(ISBLANK(VLOOKUP(TRIM(B1318),ALL!$B$1:$U$1591,5,FALSE)),"",IF(ISERROR(VLOOKUP(TRIM(B1318),ALL!$B$1:$U$1591,5,FALSE))," ",VLOOKUP(TRIM(B1318),ALL!$B$1:$U$1591,5,FALSE)))</f>
        <v/>
      </c>
      <c r="I1318" s="52" t="str">
        <f>IF(ISBLANK(VLOOKUP(TRIM(B1318),ALL!$B$1:$U$1591,6,FALSE)),"",IF(ISERROR(VLOOKUP(TRIM(B1318),ALL!$B$1:$U$1591,6,FALSE))," ", VLOOKUP(TRIM(B1318),ALL!$B$1:$U$1591,6,FALSE)))</f>
        <v/>
      </c>
      <c r="J1318" s="52" t="str">
        <f>IF(ISBLANK(VLOOKUP(TRIM(B1318),ALL!$B$1:$U$1591,7,FALSE)),"",IF(ISERROR(VLOOKUP(TRIM(B1318),ALL!$B$1:$U$1591,7,FALSE))," ",VLOOKUP(TRIM(B1318),ALL!$B$1:$U$1591,7,FALSE)))</f>
        <v/>
      </c>
      <c r="K1318" s="52" t="str">
        <f>IF(ISBLANK(VLOOKUP(TRIM(B1318),ALL!$B$1:$U$1591,8,FALSE)),"",IF(ISERROR(VLOOKUP(TRIM(B1318),ALL!$B$1:$U$1591,8,FALSE))," ",VLOOKUP(TRIM(B1318),ALL!$B$1:$U$1591,8,FALSE)))</f>
        <v/>
      </c>
      <c r="L1318" s="52" t="str">
        <f>IF(ISBLANK(VLOOKUP(TRIM(B1318),ALL!$B$1:$U$1591,9,FALSE)),"",IF(ISERROR(VLOOKUP(TRIM(B1318),ALL!$B$1:$U$1591,9,FALSE))," ",VLOOKUP(TRIM(B1318),ALL!$B$1:$U$1591,9,FALSE)))</f>
        <v/>
      </c>
      <c r="M1318" s="52" t="str">
        <f>IF(ISBLANK(VLOOKUP(TRIM(B1318),ALL!$B$1:$U$1591,10,FALSE)),"",IF(ISERROR(VLOOKUP(TRIM(B1318),ALL!$B$1:$U$1591,10,FALSE))," ",VLOOKUP(TRIM(B1318),ALL!$B$1:$U$1591,10,FALSE)))</f>
        <v/>
      </c>
      <c r="N1318"/>
      <c r="O1318"/>
      <c r="P1318"/>
      <c r="Q1318"/>
      <c r="R1318"/>
      <c r="S1318"/>
      <c r="AA1318"/>
      <c r="AB1318"/>
    </row>
    <row r="1319" spans="1:256">
      <c r="A1319" s="52" t="str">
        <f>IF(ISERROR(VLOOKUP(TRIM(B1319),ALL!$B$1:$T$1591,3,FALSE)),"(unc)",VLOOKUP(TRIM(B1319),ALL!$B$1:$T$1591,3,FALSE))</f>
        <v>WR</v>
      </c>
      <c r="B1319" s="215" t="s">
        <v>6386</v>
      </c>
      <c r="C1319" s="11" t="s">
        <v>3776</v>
      </c>
      <c r="D1319" s="85">
        <f>VLOOKUP(TRIM(B1319),BirthdateDraft!$B$1:$O$5859,2,FALSE)</f>
        <v>35391</v>
      </c>
      <c r="E1319" s="86" t="str">
        <f>VLOOKUP(TRIM(B1319),BirthdateDraft!$B$1:$O$9859,3,FALSE)</f>
        <v>17/2</v>
      </c>
      <c r="F1319" s="52" t="str">
        <f>IF(ISERROR(VLOOKUP(TRIM(B1319),ALL!$B$1:$T$1591,2,FALSE)),"",IF(ISERROR(VLOOKUP(TRIM(B1319),ALL!$B$1:$T$1591,2,FALSE))," ",VLOOKUP(TRIM(B1319),ALL!$B$1:$T$1591,2,FALSE)))</f>
        <v>PIA</v>
      </c>
      <c r="G1319" s="52" t="str">
        <f>IF(ISBLANK(VLOOKUP(TRIM(B1319),ALL!$B$1:$U$1591,4,FALSE)),"",IF(ISERROR(VLOOKUP(TRIM(B1319),ALL!$B$1:$U$1591,4,FALSE))," ",VLOOKUP(TRIM(B1319),ALL!$B$1:$U$1591,4,FALSE)))</f>
        <v/>
      </c>
      <c r="H1319" s="52" t="str">
        <f>IF(ISBLANK(VLOOKUP(TRIM(B1319),ALL!$B$1:$U$1591,5,FALSE)),"",IF(ISERROR(VLOOKUP(TRIM(B1319),ALL!$B$1:$U$1591,5,FALSE))," ",VLOOKUP(TRIM(B1319),ALL!$B$1:$U$1591,5,FALSE)))</f>
        <v/>
      </c>
      <c r="I1319" s="52" t="str">
        <f>IF(ISBLANK(VLOOKUP(TRIM(B1319),ALL!$B$1:$U$1591,6,FALSE)),"",IF(ISERROR(VLOOKUP(TRIM(B1319),ALL!$B$1:$U$1591,6,FALSE))," ", VLOOKUP(TRIM(B1319),ALL!$B$1:$U$1591,6,FALSE)))</f>
        <v/>
      </c>
      <c r="J1319" s="52" t="str">
        <f>IF(ISBLANK(VLOOKUP(TRIM(B1319),ALL!$B$1:$U$1591,7,FALSE)),"",IF(ISERROR(VLOOKUP(TRIM(B1319),ALL!$B$1:$U$1591,7,FALSE))," ",VLOOKUP(TRIM(B1319),ALL!$B$1:$U$1591,7,FALSE)))</f>
        <v/>
      </c>
      <c r="K1319" s="52" t="str">
        <f>IF(ISBLANK(VLOOKUP(TRIM(B1319),ALL!$B$1:$U$1591,8,FALSE)),"",IF(ISERROR(VLOOKUP(TRIM(B1319),ALL!$B$1:$U$1591,8,FALSE))," ",VLOOKUP(TRIM(B1319),ALL!$B$1:$U$1591,8,FALSE)))</f>
        <v/>
      </c>
      <c r="L1319" s="52" t="str">
        <f>IF(ISBLANK(VLOOKUP(TRIM(B1319),ALL!$B$1:$U$1591,9,FALSE)),"",IF(ISERROR(VLOOKUP(TRIM(B1319),ALL!$B$1:$U$1591,9,FALSE))," ",VLOOKUP(TRIM(B1319),ALL!$B$1:$U$1591,9,FALSE)))</f>
        <v/>
      </c>
      <c r="M1319" s="52" t="str">
        <f>IF(ISBLANK(VLOOKUP(TRIM(B1319),ALL!$B$1:$U$1591,10,FALSE)),"",IF(ISERROR(VLOOKUP(TRIM(B1319),ALL!$B$1:$U$1591,10,FALSE))," ",VLOOKUP(TRIM(B1319),ALL!$B$1:$U$1591,10,FALSE)))</f>
        <v/>
      </c>
      <c r="N1319"/>
      <c r="O1319"/>
      <c r="P1319"/>
      <c r="Q1319"/>
      <c r="R1319"/>
      <c r="S1319"/>
      <c r="AA1319"/>
      <c r="AB1319"/>
    </row>
    <row r="1320" spans="1:256" ht="15">
      <c r="A1320" s="52" t="str">
        <f>IF(ISERROR(VLOOKUP(TRIM(B1320),ALL!$B$1:$T$1591,3,FALSE)),"(unc)",VLOOKUP(TRIM(B1320),ALL!$B$1:$T$1591,3,FALSE))</f>
        <v>WR</v>
      </c>
      <c r="B1320" s="417" t="s">
        <v>7697</v>
      </c>
      <c r="C1320" s="11" t="s">
        <v>3776</v>
      </c>
      <c r="D1320" s="85">
        <f>VLOOKUP(TRIM(B1320),BirthdateDraft!$B$1:$O$5859,2,FALSE)</f>
        <v>33666</v>
      </c>
      <c r="E1320" s="86" t="str">
        <f>VLOOKUP(TRIM(B1320),BirthdateDraft!$B$1:$O$9859,3,FALSE)</f>
        <v>15/2</v>
      </c>
      <c r="F1320" s="52" t="str">
        <f>IF(ISERROR(VLOOKUP(TRIM(B1320),ALL!$B$1:$T$1591,2,FALSE)),"",IF(ISERROR(VLOOKUP(TRIM(B1320),ALL!$B$1:$T$1591,2,FALSE))," ",VLOOKUP(TRIM(B1320),ALL!$B$1:$T$1591,2,FALSE)))</f>
        <v>DAN</v>
      </c>
      <c r="G1320" s="52"/>
      <c r="H1320" s="52"/>
      <c r="I1320" s="52"/>
      <c r="J1320" s="52"/>
      <c r="K1320" s="52"/>
      <c r="L1320" s="52"/>
      <c r="M1320" s="52"/>
      <c r="N1320"/>
      <c r="O1320"/>
      <c r="P1320"/>
      <c r="Q1320"/>
      <c r="R1320"/>
      <c r="S1320"/>
      <c r="AA1320"/>
      <c r="AB1320"/>
    </row>
    <row r="1321" spans="1:256">
      <c r="A1321" s="52" t="str">
        <f>IF(ISERROR(VLOOKUP(TRIM(B1321),ALL!$B$1:$T$1591,3,FALSE)),"(unc)",VLOOKUP(TRIM(B1321),ALL!$B$1:$T$1591,3,FALSE))</f>
        <v>WR</v>
      </c>
      <c r="B1321" s="215" t="s">
        <v>6919</v>
      </c>
      <c r="C1321" s="11" t="s">
        <v>3225</v>
      </c>
      <c r="D1321" s="85">
        <f>VLOOKUP(TRIM(B1321),BirthdateDraft!$B$1:$O$5859,2,FALSE)</f>
        <v>34069</v>
      </c>
      <c r="E1321" s="86" t="str">
        <f>VLOOKUP(TRIM(B1321),BirthdateDraft!$B$1:$O$9859,3,FALSE)</f>
        <v>16/FA</v>
      </c>
      <c r="F1321" s="52" t="str">
        <f>IF(ISERROR(VLOOKUP(TRIM(B1321),ALL!$B$1:$T$1591,2,FALSE)),"",IF(ISERROR(VLOOKUP(TRIM(B1321),ALL!$B$1:$T$1591,2,FALSE))," ",VLOOKUP(TRIM(B1321),ALL!$B$1:$T$1591,2,FALSE)))</f>
        <v>DEN</v>
      </c>
      <c r="G1321" s="52" t="str">
        <f>IF(ISBLANK(VLOOKUP(TRIM(B1321),ALL!$B$1:$U$1591,4,FALSE)),"",IF(ISERROR(VLOOKUP(TRIM(B1321),ALL!$B$1:$U$1591,4,FALSE))," ",VLOOKUP(TRIM(B1321),ALL!$B$1:$U$1591,4,FALSE)))</f>
        <v/>
      </c>
      <c r="H1321" s="52" t="str">
        <f>IF(ISBLANK(VLOOKUP(TRIM(B1321),ALL!$B$1:$U$1591,5,FALSE)),"",IF(ISERROR(VLOOKUP(TRIM(B1321),ALL!$B$1:$U$1591,5,FALSE))," ",VLOOKUP(TRIM(B1321),ALL!$B$1:$U$1591,5,FALSE)))</f>
        <v/>
      </c>
      <c r="I1321" s="52" t="str">
        <f>IF(ISBLANK(VLOOKUP(TRIM(B1321),ALL!$B$1:$U$1591,6,FALSE)),"",IF(ISERROR(VLOOKUP(TRIM(B1321),ALL!$B$1:$U$1591,6,FALSE))," ", VLOOKUP(TRIM(B1321),ALL!$B$1:$U$1591,6,FALSE)))</f>
        <v/>
      </c>
      <c r="J1321" s="52" t="str">
        <f>IF(ISBLANK(VLOOKUP(TRIM(B1321),ALL!$B$1:$U$1591,7,FALSE)),"",IF(ISERROR(VLOOKUP(TRIM(B1321),ALL!$B$1:$U$1591,7,FALSE))," ",VLOOKUP(TRIM(B1321),ALL!$B$1:$U$1591,7,FALSE)))</f>
        <v/>
      </c>
      <c r="K1321" s="52" t="str">
        <f>IF(ISBLANK(VLOOKUP(TRIM(B1321),ALL!$B$1:$U$1591,8,FALSE)),"",IF(ISERROR(VLOOKUP(TRIM(B1321),ALL!$B$1:$U$1591,8,FALSE))," ",VLOOKUP(TRIM(B1321),ALL!$B$1:$U$1591,8,FALSE)))</f>
        <v/>
      </c>
      <c r="L1321" s="52" t="str">
        <f>IF(ISBLANK(VLOOKUP(TRIM(B1321),ALL!$B$1:$U$1591,9,FALSE)),"",IF(ISERROR(VLOOKUP(TRIM(B1321),ALL!$B$1:$U$1591,9,FALSE))," ",VLOOKUP(TRIM(B1321),ALL!$B$1:$U$1591,9,FALSE)))</f>
        <v/>
      </c>
      <c r="M1321" s="52" t="str">
        <f>IF(ISBLANK(VLOOKUP(TRIM(B1321),ALL!$B$1:$U$1591,10,FALSE)),"",IF(ISERROR(VLOOKUP(TRIM(B1321),ALL!$B$1:$U$1591,10,FALSE))," ",VLOOKUP(TRIM(B1321),ALL!$B$1:$U$1591,10,FALSE)))</f>
        <v/>
      </c>
      <c r="N1321" s="40"/>
      <c r="O1321" s="40"/>
      <c r="P1321" s="40"/>
      <c r="Q1321" s="40"/>
      <c r="R1321" s="41"/>
      <c r="S1321" s="42"/>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c r="BW1321" s="11"/>
      <c r="BX1321" s="11"/>
      <c r="BY1321" s="11"/>
      <c r="BZ1321" s="11"/>
      <c r="CA1321" s="11"/>
      <c r="CB1321" s="11"/>
      <c r="CC1321" s="11"/>
      <c r="CD1321" s="11"/>
      <c r="CE1321" s="11"/>
      <c r="CF1321" s="11"/>
      <c r="CG1321" s="11"/>
      <c r="CH1321" s="11"/>
      <c r="CI1321" s="11"/>
      <c r="CJ1321" s="11"/>
      <c r="CK1321" s="11"/>
      <c r="CL1321" s="11"/>
      <c r="CM1321" s="11"/>
      <c r="CN1321" s="11"/>
      <c r="CO1321" s="11"/>
      <c r="CP1321" s="11"/>
      <c r="CQ1321" s="11"/>
      <c r="CR1321" s="11"/>
      <c r="CS1321" s="11"/>
      <c r="CT1321" s="11"/>
      <c r="CU1321" s="11"/>
      <c r="CV1321" s="11"/>
      <c r="CW1321" s="11"/>
      <c r="CX1321" s="11"/>
      <c r="CY1321" s="11"/>
      <c r="CZ1321" s="11"/>
      <c r="DA1321" s="11"/>
      <c r="DB1321" s="11"/>
      <c r="DC1321" s="11"/>
      <c r="DD1321" s="11"/>
      <c r="DE1321" s="11"/>
      <c r="DF1321" s="11"/>
      <c r="DG1321" s="11"/>
      <c r="DH1321" s="11"/>
      <c r="DI1321" s="11"/>
      <c r="DJ1321" s="11"/>
      <c r="DK1321" s="11"/>
      <c r="DL1321" s="11"/>
      <c r="DM1321" s="11"/>
      <c r="DN1321" s="11"/>
      <c r="DO1321" s="11"/>
      <c r="DP1321" s="11"/>
      <c r="DQ1321" s="11"/>
      <c r="DR1321" s="11"/>
      <c r="DS1321" s="11"/>
      <c r="DT1321" s="11"/>
      <c r="DU1321" s="11"/>
      <c r="DV1321" s="11"/>
      <c r="DW1321" s="11"/>
      <c r="DX1321" s="11"/>
      <c r="DY1321" s="11"/>
      <c r="DZ1321" s="11"/>
      <c r="EA1321" s="11"/>
      <c r="EB1321" s="11"/>
      <c r="EC1321" s="11"/>
      <c r="ED1321" s="11"/>
      <c r="EE1321" s="11"/>
      <c r="EF1321" s="11"/>
      <c r="EG1321" s="11"/>
      <c r="EH1321" s="11"/>
      <c r="EI1321" s="11"/>
      <c r="EJ1321" s="11"/>
      <c r="EK1321" s="11"/>
      <c r="EL1321" s="11"/>
      <c r="EM1321" s="11"/>
      <c r="EN1321" s="11"/>
      <c r="EO1321" s="11"/>
      <c r="EP1321" s="11"/>
      <c r="EQ1321" s="11"/>
      <c r="ER1321" s="11"/>
      <c r="ES1321" s="11"/>
      <c r="ET1321" s="11"/>
      <c r="EU1321" s="11"/>
      <c r="EV1321" s="11"/>
      <c r="EW1321" s="11"/>
      <c r="EX1321" s="11"/>
      <c r="EY1321" s="11"/>
      <c r="EZ1321" s="11"/>
      <c r="FA1321" s="11"/>
      <c r="FB1321" s="11"/>
      <c r="FC1321" s="11"/>
      <c r="FD1321" s="11"/>
      <c r="FE1321" s="11"/>
      <c r="FF1321" s="11"/>
      <c r="FG1321" s="11"/>
      <c r="FH1321" s="11"/>
      <c r="FI1321" s="11"/>
      <c r="FJ1321" s="11"/>
      <c r="FK1321" s="11"/>
      <c r="FL1321" s="11"/>
      <c r="FM1321" s="11"/>
      <c r="FN1321" s="11"/>
      <c r="FO1321" s="11"/>
      <c r="FP1321" s="11"/>
      <c r="FQ1321" s="11"/>
      <c r="FR1321" s="11"/>
      <c r="FS1321" s="11"/>
      <c r="FT1321" s="11"/>
      <c r="FU1321" s="11"/>
      <c r="FV1321" s="11"/>
      <c r="FW1321" s="11"/>
      <c r="FX1321" s="11"/>
      <c r="FY1321" s="11"/>
      <c r="FZ1321" s="11"/>
      <c r="GA1321" s="11"/>
      <c r="GB1321" s="11"/>
      <c r="GC1321" s="11"/>
      <c r="GD1321" s="11"/>
      <c r="GE1321" s="11"/>
      <c r="GF1321" s="11"/>
      <c r="GG1321" s="11"/>
      <c r="GH1321" s="11"/>
      <c r="GI1321" s="11"/>
      <c r="GJ1321" s="11"/>
      <c r="GK1321" s="11"/>
      <c r="GL1321" s="11"/>
      <c r="GM1321" s="11"/>
      <c r="GN1321" s="11"/>
      <c r="GO1321" s="11"/>
      <c r="GP1321" s="11"/>
      <c r="GQ1321" s="11"/>
      <c r="GR1321" s="11"/>
      <c r="GS1321" s="11"/>
      <c r="GT1321" s="11"/>
      <c r="GU1321" s="11"/>
      <c r="GV1321" s="11"/>
      <c r="GW1321" s="11"/>
      <c r="GX1321" s="11"/>
      <c r="GY1321" s="11"/>
      <c r="GZ1321" s="11"/>
      <c r="HA1321" s="11"/>
      <c r="HB1321" s="11"/>
      <c r="HC1321" s="11"/>
      <c r="HD1321" s="11"/>
      <c r="HE1321" s="11"/>
      <c r="HF1321" s="11"/>
      <c r="HG1321" s="11"/>
      <c r="HH1321" s="11"/>
      <c r="HI1321" s="11"/>
      <c r="HJ1321" s="11"/>
      <c r="HK1321" s="11"/>
      <c r="HL1321" s="11"/>
      <c r="HM1321" s="11"/>
      <c r="HN1321" s="11"/>
      <c r="HO1321" s="11"/>
      <c r="HP1321" s="11"/>
      <c r="HQ1321" s="11"/>
      <c r="HR1321" s="11"/>
      <c r="HS1321" s="11"/>
      <c r="HT1321" s="11"/>
      <c r="HU1321" s="11"/>
      <c r="HV1321" s="11"/>
      <c r="HW1321" s="11"/>
      <c r="HX1321" s="11"/>
      <c r="HY1321" s="11"/>
      <c r="HZ1321" s="11"/>
      <c r="IA1321" s="11"/>
      <c r="IB1321" s="11"/>
      <c r="IC1321" s="11"/>
      <c r="ID1321" s="11"/>
      <c r="IE1321" s="11"/>
      <c r="IF1321" s="11"/>
      <c r="IG1321" s="11"/>
      <c r="IH1321" s="11"/>
      <c r="II1321" s="11"/>
      <c r="IJ1321" s="11"/>
      <c r="IK1321" s="11"/>
      <c r="IL1321" s="11"/>
      <c r="IM1321" s="11"/>
      <c r="IN1321" s="11"/>
      <c r="IO1321" s="11"/>
      <c r="IP1321" s="11"/>
      <c r="IQ1321" s="11"/>
      <c r="IR1321" s="11"/>
      <c r="IS1321" s="11"/>
      <c r="IT1321" s="11"/>
      <c r="IU1321" s="11"/>
      <c r="IV1321" s="11"/>
    </row>
    <row r="1322" spans="1:256">
      <c r="A1322" s="52" t="str">
        <f>IF(ISERROR(VLOOKUP(TRIM(B1322),ALL!$B$1:$T$1591,3,FALSE)),"(unc)",VLOOKUP(TRIM(B1322),ALL!$B$1:$T$1591,3,FALSE))</f>
        <v>TE</v>
      </c>
      <c r="B1322" s="215" t="s">
        <v>6940</v>
      </c>
      <c r="C1322" s="11" t="s">
        <v>3776</v>
      </c>
      <c r="D1322" s="85">
        <f>VLOOKUP(TRIM(B1322),BirthdateDraft!$B$1:$O$5859,2,FALSE)</f>
        <v>35254</v>
      </c>
      <c r="E1322" s="86" t="str">
        <f>VLOOKUP(TRIM(B1322),BirthdateDraft!$B$1:$O$9859,3,FALSE)</f>
        <v>18/4</v>
      </c>
      <c r="F1322" s="52" t="str">
        <f>IF(ISERROR(VLOOKUP(TRIM(B1322),ALL!$B$1:$T$1591,2,FALSE)),"",IF(ISERROR(VLOOKUP(TRIM(B1322),ALL!$B$1:$T$1591,2,FALSE))," ",VLOOKUP(TRIM(B1322),ALL!$B$1:$T$1591,2,FALSE)))</f>
        <v>SEN</v>
      </c>
      <c r="G1322" s="52" t="str">
        <f>IF(ISBLANK(VLOOKUP(TRIM(B1322),ALL!$B$1:$U$1591,4,FALSE)),"",IF(ISERROR(VLOOKUP(TRIM(B1322),ALL!$B$1:$U$1591,4,FALSE))," ",VLOOKUP(TRIM(B1322),ALL!$B$1:$U$1591,4,FALSE)))</f>
        <v/>
      </c>
      <c r="H1322" s="52" t="str">
        <f>IF(ISBLANK(VLOOKUP(TRIM(B1322),ALL!$B$1:$U$1591,5,FALSE)),"",IF(ISERROR(VLOOKUP(TRIM(B1322),ALL!$B$1:$U$1591,5,FALSE))," ",VLOOKUP(TRIM(B1322),ALL!$B$1:$U$1591,5,FALSE)))</f>
        <v/>
      </c>
      <c r="I1322" s="52" t="str">
        <f>IF(ISBLANK(VLOOKUP(TRIM(B1322),ALL!$B$1:$U$1591,6,FALSE)),"",IF(ISERROR(VLOOKUP(TRIM(B1322),ALL!$B$1:$U$1591,6,FALSE))," ", VLOOKUP(TRIM(B1322),ALL!$B$1:$U$1591,6,FALSE)))</f>
        <v/>
      </c>
      <c r="J1322" s="52" t="str">
        <f>IF(ISBLANK(VLOOKUP(TRIM(B1322),ALL!$B$1:$U$1591,7,FALSE)),"",IF(ISERROR(VLOOKUP(TRIM(B1322),ALL!$B$1:$U$1591,7,FALSE))," ",VLOOKUP(TRIM(B1322),ALL!$B$1:$U$1591,7,FALSE)))</f>
        <v/>
      </c>
      <c r="K1322" s="52">
        <f>IF(ISBLANK(VLOOKUP(TRIM(B1322),ALL!$B$1:$U$1591,8,FALSE)),"",IF(ISERROR(VLOOKUP(TRIM(B1322),ALL!$B$1:$U$1591,8,FALSE))," ",VLOOKUP(TRIM(B1322),ALL!$B$1:$U$1591,8,FALSE)))</f>
        <v>5</v>
      </c>
      <c r="L1322" s="52" t="str">
        <f>IF(ISBLANK(VLOOKUP(TRIM(B1322),ALL!$B$1:$U$1591,9,FALSE)),"",IF(ISERROR(VLOOKUP(TRIM(B1322),ALL!$B$1:$U$1591,9,FALSE))," ",VLOOKUP(TRIM(B1322),ALL!$B$1:$U$1591,9,FALSE)))</f>
        <v/>
      </c>
      <c r="M1322" s="52" t="str">
        <f>IF(ISBLANK(VLOOKUP(TRIM(B1322),ALL!$B$1:$U$1591,10,FALSE)),"",IF(ISERROR(VLOOKUP(TRIM(B1322),ALL!$B$1:$U$1591,10,FALSE))," ",VLOOKUP(TRIM(B1322),ALL!$B$1:$U$1591,10,FALSE)))</f>
        <v/>
      </c>
      <c r="N1322"/>
      <c r="O1322"/>
      <c r="P1322"/>
      <c r="Q1322"/>
      <c r="R1322"/>
      <c r="S1322"/>
      <c r="AA1322"/>
      <c r="AB1322"/>
    </row>
    <row r="1323" spans="1:256">
      <c r="A1323" s="52" t="str">
        <f>IF(ISERROR(VLOOKUP(TRIM(B1323),ALL!$B$1:$T$1591,3,FALSE)),"(unc)",VLOOKUP(TRIM(B1323),ALL!$B$1:$T$1591,3,FALSE))</f>
        <v>TE</v>
      </c>
      <c r="B1323" s="215" t="s">
        <v>5729</v>
      </c>
      <c r="C1323" s="11" t="s">
        <v>3776</v>
      </c>
      <c r="D1323" s="85">
        <f>VLOOKUP(TRIM(B1323),BirthdateDraft!$B$1:$O$5859,2,FALSE)</f>
        <v>33860</v>
      </c>
      <c r="E1323" s="86" t="str">
        <f>VLOOKUP(TRIM(B1323),BirthdateDraft!$B$1:$O$9859,3,FALSE)</f>
        <v>15/6</v>
      </c>
      <c r="F1323" s="52" t="str">
        <f>IF(ISERROR(VLOOKUP(TRIM(B1323),ALL!$B$1:$T$1591,2,FALSE)),"",IF(ISERROR(VLOOKUP(TRIM(B1323),ALL!$B$1:$T$1591,2,FALSE))," ",VLOOKUP(TRIM(B1323),ALL!$B$1:$T$1591,2,FALSE)))</f>
        <v>OAA</v>
      </c>
      <c r="G1323" s="52" t="str">
        <f>IF(ISBLANK(VLOOKUP(TRIM(B1323),ALL!$B$1:$U$1591,4,FALSE)),"",IF(ISERROR(VLOOKUP(TRIM(B1323),ALL!$B$1:$U$1591,4,FALSE))," ",VLOOKUP(TRIM(B1323),ALL!$B$1:$U$1591,4,FALSE)))</f>
        <v/>
      </c>
      <c r="H1323" s="52" t="str">
        <f>IF(ISBLANK(VLOOKUP(TRIM(B1323),ALL!$B$1:$U$1591,5,FALSE)),"",IF(ISERROR(VLOOKUP(TRIM(B1323),ALL!$B$1:$U$1591,5,FALSE))," ",VLOOKUP(TRIM(B1323),ALL!$B$1:$U$1591,5,FALSE)))</f>
        <v/>
      </c>
      <c r="I1323" s="52" t="str">
        <f>IF(ISBLANK(VLOOKUP(TRIM(B1323),ALL!$B$1:$U$1591,6,FALSE)),"",IF(ISERROR(VLOOKUP(TRIM(B1323),ALL!$B$1:$U$1591,6,FALSE))," ", VLOOKUP(TRIM(B1323),ALL!$B$1:$U$1591,6,FALSE)))</f>
        <v/>
      </c>
      <c r="J1323" s="52" t="str">
        <f>IF(ISBLANK(VLOOKUP(TRIM(B1323),ALL!$B$1:$U$1591,7,FALSE)),"",IF(ISERROR(VLOOKUP(TRIM(B1323),ALL!$B$1:$U$1591,7,FALSE))," ",VLOOKUP(TRIM(B1323),ALL!$B$1:$U$1591,7,FALSE)))</f>
        <v/>
      </c>
      <c r="K1323" s="52">
        <f>IF(ISBLANK(VLOOKUP(TRIM(B1323),ALL!$B$1:$U$1591,8,FALSE)),"",IF(ISERROR(VLOOKUP(TRIM(B1323),ALL!$B$1:$U$1591,8,FALSE))," ",VLOOKUP(TRIM(B1323),ALL!$B$1:$U$1591,8,FALSE)))</f>
        <v>4</v>
      </c>
      <c r="L1323" s="52" t="str">
        <f>IF(ISBLANK(VLOOKUP(TRIM(B1323),ALL!$B$1:$U$1591,9,FALSE)),"",IF(ISERROR(VLOOKUP(TRIM(B1323),ALL!$B$1:$U$1591,9,FALSE))," ",VLOOKUP(TRIM(B1323),ALL!$B$1:$U$1591,9,FALSE)))</f>
        <v/>
      </c>
      <c r="M1323" s="52" t="str">
        <f>IF(ISBLANK(VLOOKUP(TRIM(B1323),ALL!$B$1:$U$1591,10,FALSE)),"",IF(ISERROR(VLOOKUP(TRIM(B1323),ALL!$B$1:$U$1591,10,FALSE))," ",VLOOKUP(TRIM(B1323),ALL!$B$1:$U$1591,10,FALSE)))</f>
        <v/>
      </c>
      <c r="N1323"/>
      <c r="O1323"/>
      <c r="P1323"/>
      <c r="Q1323"/>
      <c r="R1323"/>
      <c r="S1323"/>
      <c r="AA1323"/>
      <c r="AB1323"/>
    </row>
    <row r="1324" spans="1:256">
      <c r="A1324" s="52"/>
      <c r="B1324" s="215"/>
      <c r="C1324" s="11"/>
      <c r="D1324" s="85"/>
      <c r="E1324" s="86"/>
      <c r="F1324" s="52"/>
      <c r="G1324" s="52"/>
      <c r="H1324" s="52"/>
      <c r="I1324" s="52"/>
      <c r="J1324" s="52"/>
      <c r="K1324" s="52"/>
      <c r="L1324" s="52"/>
      <c r="M1324" s="52"/>
      <c r="N1324" s="40"/>
      <c r="O1324" s="40"/>
      <c r="P1324" s="40"/>
      <c r="Q1324" s="40"/>
      <c r="R1324" s="41"/>
      <c r="S1324" s="42"/>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D1324" s="11"/>
      <c r="CE1324" s="11"/>
      <c r="CF1324" s="11"/>
      <c r="CG1324" s="11"/>
      <c r="CH1324" s="11"/>
      <c r="CI1324" s="11"/>
      <c r="CJ1324" s="11"/>
      <c r="CK1324" s="11"/>
      <c r="CL1324" s="11"/>
      <c r="CM1324" s="11"/>
      <c r="CN1324" s="11"/>
      <c r="CO1324" s="11"/>
      <c r="CP1324" s="11"/>
      <c r="CQ1324" s="11"/>
      <c r="CR1324" s="11"/>
      <c r="CS1324" s="11"/>
      <c r="CT1324" s="11"/>
      <c r="CU1324" s="11"/>
      <c r="CV1324" s="11"/>
      <c r="CW1324" s="11"/>
      <c r="CX1324" s="11"/>
      <c r="CY1324" s="11"/>
      <c r="CZ1324" s="11"/>
      <c r="DA1324" s="11"/>
      <c r="DB1324" s="11"/>
      <c r="DC1324" s="11"/>
      <c r="DD1324" s="11"/>
      <c r="DE1324" s="11"/>
      <c r="DF1324" s="11"/>
      <c r="DG1324" s="11"/>
      <c r="DH1324" s="11"/>
      <c r="DI1324" s="11"/>
      <c r="DJ1324" s="11"/>
      <c r="DK1324" s="11"/>
      <c r="DL1324" s="11"/>
      <c r="DM1324" s="11"/>
      <c r="DN1324" s="11"/>
      <c r="DO1324" s="11"/>
      <c r="DP1324" s="11"/>
      <c r="DQ1324" s="11"/>
      <c r="DR1324" s="11"/>
      <c r="DS1324" s="11"/>
      <c r="DT1324" s="11"/>
      <c r="DU1324" s="11"/>
      <c r="DV1324" s="11"/>
      <c r="DW1324" s="11"/>
      <c r="DX1324" s="11"/>
      <c r="DY1324" s="11"/>
      <c r="DZ1324" s="11"/>
      <c r="EA1324" s="11"/>
      <c r="EB1324" s="11"/>
      <c r="EC1324" s="11"/>
      <c r="ED1324" s="11"/>
      <c r="EE1324" s="11"/>
      <c r="EF1324" s="11"/>
      <c r="EG1324" s="11"/>
      <c r="EH1324" s="11"/>
      <c r="EI1324" s="11"/>
      <c r="EJ1324" s="11"/>
      <c r="EK1324" s="11"/>
      <c r="EL1324" s="11"/>
      <c r="EM1324" s="11"/>
      <c r="EN1324" s="11"/>
      <c r="EO1324" s="11"/>
      <c r="EP1324" s="11"/>
      <c r="EQ1324" s="11"/>
      <c r="ER1324" s="11"/>
      <c r="ES1324" s="11"/>
      <c r="ET1324" s="11"/>
      <c r="EU1324" s="11"/>
      <c r="EV1324" s="11"/>
      <c r="EW1324" s="11"/>
      <c r="EX1324" s="11"/>
      <c r="EY1324" s="11"/>
      <c r="EZ1324" s="11"/>
      <c r="FA1324" s="11"/>
      <c r="FB1324" s="11"/>
      <c r="FC1324" s="11"/>
      <c r="FD1324" s="11"/>
      <c r="FE1324" s="11"/>
      <c r="FF1324" s="11"/>
      <c r="FG1324" s="11"/>
      <c r="FH1324" s="11"/>
      <c r="FI1324" s="11"/>
      <c r="FJ1324" s="11"/>
      <c r="FK1324" s="11"/>
      <c r="FL1324" s="11"/>
      <c r="FM1324" s="11"/>
      <c r="FN1324" s="11"/>
      <c r="FO1324" s="11"/>
      <c r="FP1324" s="11"/>
      <c r="FQ1324" s="11"/>
      <c r="FR1324" s="11"/>
      <c r="FS1324" s="11"/>
      <c r="FT1324" s="11"/>
      <c r="FU1324" s="11"/>
      <c r="FV1324" s="11"/>
      <c r="FW1324" s="11"/>
      <c r="FX1324" s="11"/>
      <c r="FY1324" s="11"/>
      <c r="FZ1324" s="11"/>
      <c r="GA1324" s="11"/>
      <c r="GB1324" s="11"/>
      <c r="GC1324" s="11"/>
      <c r="GD1324" s="11"/>
      <c r="GE1324" s="11"/>
      <c r="GF1324" s="11"/>
      <c r="GG1324" s="11"/>
      <c r="GH1324" s="11"/>
      <c r="GI1324" s="11"/>
      <c r="GJ1324" s="11"/>
      <c r="GK1324" s="11"/>
      <c r="GL1324" s="11"/>
      <c r="GM1324" s="11"/>
      <c r="GN1324" s="11"/>
      <c r="GO1324" s="11"/>
      <c r="GP1324" s="11"/>
      <c r="GQ1324" s="11"/>
      <c r="GR1324" s="11"/>
      <c r="GS1324" s="11"/>
      <c r="GT1324" s="11"/>
      <c r="GU1324" s="11"/>
      <c r="GV1324" s="11"/>
      <c r="GW1324" s="11"/>
      <c r="GX1324" s="11"/>
      <c r="GY1324" s="11"/>
      <c r="GZ1324" s="11"/>
      <c r="HA1324" s="11"/>
      <c r="HB1324" s="11"/>
      <c r="HC1324" s="11"/>
      <c r="HD1324" s="11"/>
      <c r="HE1324" s="11"/>
      <c r="HF1324" s="11"/>
      <c r="HG1324" s="11"/>
      <c r="HH1324" s="11"/>
      <c r="HI1324" s="11"/>
      <c r="HJ1324" s="11"/>
      <c r="HK1324" s="11"/>
      <c r="HL1324" s="11"/>
      <c r="HM1324" s="11"/>
      <c r="HN1324" s="11"/>
      <c r="HO1324" s="11"/>
      <c r="HP1324" s="11"/>
      <c r="HQ1324" s="11"/>
      <c r="HR1324" s="11"/>
      <c r="HS1324" s="11"/>
      <c r="HT1324" s="11"/>
      <c r="HU1324" s="11"/>
      <c r="HV1324" s="11"/>
      <c r="HW1324" s="11"/>
      <c r="HX1324" s="11"/>
      <c r="HY1324" s="11"/>
      <c r="HZ1324" s="11"/>
      <c r="IA1324" s="11"/>
      <c r="IB1324" s="11"/>
      <c r="IC1324" s="11"/>
      <c r="ID1324" s="11"/>
      <c r="IE1324" s="11"/>
      <c r="IF1324" s="11"/>
      <c r="IG1324" s="11"/>
      <c r="IH1324" s="11"/>
      <c r="II1324" s="11"/>
      <c r="IJ1324" s="11"/>
      <c r="IK1324" s="11"/>
      <c r="IL1324" s="11"/>
      <c r="IM1324" s="11"/>
      <c r="IN1324" s="11"/>
      <c r="IO1324" s="11"/>
      <c r="IP1324" s="11"/>
      <c r="IQ1324" s="11"/>
      <c r="IR1324" s="11"/>
      <c r="IS1324" s="11"/>
      <c r="IT1324" s="11"/>
      <c r="IU1324" s="11"/>
      <c r="IV1324" s="11"/>
    </row>
    <row r="1325" spans="1:256">
      <c r="A1325" s="52" t="str">
        <f>IF(ISERROR(VLOOKUP(TRIM(B1325),ALL!$B$1:$T$1591,3,FALSE)),"(unc)",VLOOKUP(TRIM(B1325),ALL!$B$1:$T$1591,3,FALSE))</f>
        <v>OC @</v>
      </c>
      <c r="B1325" s="215" t="s">
        <v>6127</v>
      </c>
      <c r="C1325" s="11" t="s">
        <v>3776</v>
      </c>
      <c r="D1325" s="85">
        <f>VLOOKUP(TRIM(B1325),BirthdateDraft!$B$1:$O$5859,2,FALSE)</f>
        <v>34086</v>
      </c>
      <c r="E1325" s="86" t="str">
        <f>VLOOKUP(TRIM(B1325),BirthdateDraft!$B$1:$O$9859,3,FALSE)</f>
        <v>16/5</v>
      </c>
      <c r="F1325" s="52" t="str">
        <f>IF(ISERROR(VLOOKUP(TRIM(B1325),ALL!$B$1:$T$1591,2,FALSE)),"",IF(ISERROR(VLOOKUP(TRIM(B1325),ALL!$B$1:$T$1591,2,FALSE))," ",VLOOKUP(TRIM(B1325),ALL!$B$1:$T$1591,2,FALSE)))</f>
        <v>DNA</v>
      </c>
      <c r="G1325" s="52" t="str">
        <f>IF(ISBLANK(VLOOKUP(TRIM(B1325),ALL!$B$1:$U$1591,4,FALSE)),"",IF(ISERROR(VLOOKUP(TRIM(B1325),ALL!$B$1:$U$1591,4,FALSE))," ",VLOOKUP(TRIM(B1325),ALL!$B$1:$U$1591,4,FALSE)))</f>
        <v/>
      </c>
      <c r="H1325" s="52" t="str">
        <f>IF(ISBLANK(VLOOKUP(TRIM(B1325),ALL!$B$1:$U$1591,5,FALSE)),"",IF(ISERROR(VLOOKUP(TRIM(B1325),ALL!$B$1:$U$1591,5,FALSE))," ",VLOOKUP(TRIM(B1325),ALL!$B$1:$U$1591,5,FALSE)))</f>
        <v/>
      </c>
      <c r="I1325" s="52" t="str">
        <f>IF(ISBLANK(VLOOKUP(TRIM(B1325),ALL!$B$1:$U$1591,6,FALSE)),"",IF(ISERROR(VLOOKUP(TRIM(B1325),ALL!$B$1:$U$1591,6,FALSE))," ", VLOOKUP(TRIM(B1325),ALL!$B$1:$U$1591,6,FALSE)))</f>
        <v/>
      </c>
      <c r="J1325" s="52" t="str">
        <f>IF(ISBLANK(VLOOKUP(TRIM(B1325),ALL!$B$1:$U$1591,7,FALSE)),"",IF(ISERROR(VLOOKUP(TRIM(B1325),ALL!$B$1:$U$1591,7,FALSE))," ",VLOOKUP(TRIM(B1325),ALL!$B$1:$U$1591,7,FALSE)))</f>
        <v/>
      </c>
      <c r="K1325" s="52">
        <f>IF(ISBLANK(VLOOKUP(TRIM(B1325),ALL!$B$1:$U$1591,8,FALSE)),"",IF(ISERROR(VLOOKUP(TRIM(B1325),ALL!$B$1:$U$1591,8,FALSE))," ",VLOOKUP(TRIM(B1325),ALL!$B$1:$U$1591,8,FALSE)))</f>
        <v>4</v>
      </c>
      <c r="L1325" s="52" t="str">
        <f>IF(ISBLANK(VLOOKUP(TRIM(B1325),ALL!$B$1:$U$1591,9,FALSE)),"",IF(ISERROR(VLOOKUP(TRIM(B1325),ALL!$B$1:$U$1591,9,FALSE))," ",VLOOKUP(TRIM(B1325),ALL!$B$1:$U$1591,9,FALSE)))</f>
        <v/>
      </c>
      <c r="M1325" s="52">
        <f>IF(ISBLANK(VLOOKUP(TRIM(B1325),ALL!$B$1:$U$1591,10,FALSE)),"",IF(ISERROR(VLOOKUP(TRIM(B1325),ALL!$B$1:$U$1591,10,FALSE))," ",VLOOKUP(TRIM(B1325),ALL!$B$1:$U$1591,10,FALSE)))</f>
        <v>7</v>
      </c>
      <c r="N1325"/>
      <c r="O1325"/>
      <c r="P1325"/>
      <c r="Q1325"/>
      <c r="R1325"/>
      <c r="S1325"/>
      <c r="AA1325"/>
      <c r="AB1325"/>
    </row>
    <row r="1326" spans="1:256">
      <c r="A1326" s="52" t="str">
        <f>IF(ISERROR(VLOOKUP(TRIM(B1326),ALL!$B$1:$T$1591,3,FALSE)),"(unc)",VLOOKUP(TRIM(B1326),ALL!$B$1:$T$1591,3,FALSE))</f>
        <v>ROT @</v>
      </c>
      <c r="B1326" s="215" t="s">
        <v>6157</v>
      </c>
      <c r="C1326" s="11" t="s">
        <v>3225</v>
      </c>
      <c r="D1326" s="85">
        <f>VLOOKUP(TRIM(B1326),BirthdateDraft!$B$1:$O$5859,2,FALSE)</f>
        <v>33792</v>
      </c>
      <c r="E1326" s="86" t="str">
        <f>VLOOKUP(TRIM(B1326),BirthdateDraft!$B$1:$O$9859,3,FALSE)</f>
        <v>14/FA</v>
      </c>
      <c r="F1326" s="52" t="str">
        <f>IF(ISERROR(VLOOKUP(TRIM(B1326),ALL!$B$1:$T$1591,2,FALSE)),"",IF(ISERROR(VLOOKUP(TRIM(B1326),ALL!$B$1:$T$1591,2,FALSE))," ",VLOOKUP(TRIM(B1326),ALL!$B$1:$T$1591,2,FALSE)))</f>
        <v>PIA</v>
      </c>
      <c r="G1326" s="52" t="str">
        <f>IF(ISBLANK(VLOOKUP(TRIM(B1326),ALL!$B$1:$U$1591,4,FALSE)),"",IF(ISERROR(VLOOKUP(TRIM(B1326),ALL!$B$1:$U$1591,4,FALSE))," ",VLOOKUP(TRIM(B1326),ALL!$B$1:$U$1591,4,FALSE)))</f>
        <v/>
      </c>
      <c r="H1326" s="52" t="str">
        <f>IF(ISBLANK(VLOOKUP(TRIM(B1326),ALL!$B$1:$U$1591,5,FALSE)),"",IF(ISERROR(VLOOKUP(TRIM(B1326),ALL!$B$1:$U$1591,5,FALSE))," ",VLOOKUP(TRIM(B1326),ALL!$B$1:$U$1591,5,FALSE)))</f>
        <v/>
      </c>
      <c r="I1326" s="52" t="str">
        <f>IF(ISBLANK(VLOOKUP(TRIM(B1326),ALL!$B$1:$U$1591,6,FALSE)),"",IF(ISERROR(VLOOKUP(TRIM(B1326),ALL!$B$1:$U$1591,6,FALSE))," ", VLOOKUP(TRIM(B1326),ALL!$B$1:$U$1591,6,FALSE)))</f>
        <v/>
      </c>
      <c r="J1326" s="52" t="str">
        <f>IF(ISBLANK(VLOOKUP(TRIM(B1326),ALL!$B$1:$U$1591,7,FALSE)),"",IF(ISERROR(VLOOKUP(TRIM(B1326),ALL!$B$1:$U$1591,7,FALSE))," ",VLOOKUP(TRIM(B1326),ALL!$B$1:$U$1591,7,FALSE)))</f>
        <v/>
      </c>
      <c r="K1326" s="52">
        <f>IF(ISBLANK(VLOOKUP(TRIM(B1326),ALL!$B$1:$U$1591,8,FALSE)),"",IF(ISERROR(VLOOKUP(TRIM(B1326),ALL!$B$1:$U$1591,8,FALSE))," ",VLOOKUP(TRIM(B1326),ALL!$B$1:$U$1591,8,FALSE)))</f>
        <v>4</v>
      </c>
      <c r="L1326" s="52" t="str">
        <f>IF(ISBLANK(VLOOKUP(TRIM(B1326),ALL!$B$1:$U$1591,9,FALSE)),"",IF(ISERROR(VLOOKUP(TRIM(B1326),ALL!$B$1:$U$1591,9,FALSE))," ",VLOOKUP(TRIM(B1326),ALL!$B$1:$U$1591,9,FALSE)))</f>
        <v/>
      </c>
      <c r="M1326" s="52">
        <f>IF(ISBLANK(VLOOKUP(TRIM(B1326),ALL!$B$1:$U$1591,10,FALSE)),"",IF(ISERROR(VLOOKUP(TRIM(B1326),ALL!$B$1:$U$1591,10,FALSE))," ",VLOOKUP(TRIM(B1326),ALL!$B$1:$U$1591,10,FALSE)))</f>
        <v>5</v>
      </c>
      <c r="N1326"/>
      <c r="O1326"/>
      <c r="P1326"/>
      <c r="Q1326"/>
      <c r="R1326"/>
      <c r="S1326"/>
      <c r="AA1326"/>
      <c r="AB1326"/>
    </row>
    <row r="1327" spans="1:256">
      <c r="A1327" s="52" t="str">
        <f>IF(ISERROR(VLOOKUP(TRIM(B1327),ALL!$B$1:$T$1591,3,FALSE)),"(unc)",VLOOKUP(TRIM(B1327),ALL!$B$1:$T$1591,3,FALSE))</f>
        <v>ROT @</v>
      </c>
      <c r="B1327" s="215" t="s">
        <v>7633</v>
      </c>
      <c r="C1327" s="11" t="s">
        <v>3776</v>
      </c>
      <c r="D1327" s="85">
        <f>VLOOKUP(TRIM(B1327),BirthdateDraft!$B$1:$O$5859,2,FALSE)</f>
        <v>35187</v>
      </c>
      <c r="E1327" s="86" t="str">
        <f>VLOOKUP(TRIM(B1327),BirthdateDraft!$B$1:$O$9859,3,FALSE)</f>
        <v>18/3</v>
      </c>
      <c r="F1327" s="52" t="str">
        <f>IF(ISERROR(VLOOKUP(TRIM(B1327),ALL!$B$1:$T$1591,2,FALSE)),"",IF(ISERROR(VLOOKUP(TRIM(B1327),ALL!$B$1:$T$1591,2,FALSE))," ",VLOOKUP(TRIM(B1327),ALL!$B$1:$T$1591,2,FALSE)))</f>
        <v>BAA</v>
      </c>
      <c r="G1327" s="52" t="str">
        <f>IF(ISBLANK(VLOOKUP(TRIM(B1327),ALL!$B$1:$U$1591,4,FALSE)),"",IF(ISERROR(VLOOKUP(TRIM(B1327),ALL!$B$1:$U$1591,4,FALSE))," ",VLOOKUP(TRIM(B1327),ALL!$B$1:$U$1591,4,FALSE)))</f>
        <v/>
      </c>
      <c r="H1327" s="52" t="str">
        <f>IF(ISBLANK(VLOOKUP(TRIM(B1327),ALL!$B$1:$U$1591,5,FALSE)),"",IF(ISERROR(VLOOKUP(TRIM(B1327),ALL!$B$1:$U$1591,5,FALSE))," ",VLOOKUP(TRIM(B1327),ALL!$B$1:$U$1591,5,FALSE)))</f>
        <v/>
      </c>
      <c r="I1327" s="52" t="str">
        <f>IF(ISBLANK(VLOOKUP(TRIM(B1327),ALL!$B$1:$U$1591,6,FALSE)),"",IF(ISERROR(VLOOKUP(TRIM(B1327),ALL!$B$1:$U$1591,6,FALSE))," ", VLOOKUP(TRIM(B1327),ALL!$B$1:$U$1591,6,FALSE)))</f>
        <v/>
      </c>
      <c r="J1327" s="52" t="str">
        <f>IF(ISBLANK(VLOOKUP(TRIM(B1327),ALL!$B$1:$U$1591,7,FALSE)),"",IF(ISERROR(VLOOKUP(TRIM(B1327),ALL!$B$1:$U$1591,7,FALSE))," ",VLOOKUP(TRIM(B1327),ALL!$B$1:$U$1591,7,FALSE)))</f>
        <v/>
      </c>
      <c r="K1327" s="52">
        <f>IF(ISBLANK(VLOOKUP(TRIM(B1327),ALL!$B$1:$U$1591,8,FALSE)),"",IF(ISERROR(VLOOKUP(TRIM(B1327),ALL!$B$1:$U$1591,8,FALSE))," ",VLOOKUP(TRIM(B1327),ALL!$B$1:$U$1591,8,FALSE)))</f>
        <v>4</v>
      </c>
      <c r="L1327" s="52" t="str">
        <f>IF(ISBLANK(VLOOKUP(TRIM(B1327),ALL!$B$1:$U$1591,9,FALSE)),"",IF(ISERROR(VLOOKUP(TRIM(B1327),ALL!$B$1:$U$1591,9,FALSE))," ",VLOOKUP(TRIM(B1327),ALL!$B$1:$U$1591,9,FALSE)))</f>
        <v/>
      </c>
      <c r="M1327" s="52">
        <f>IF(ISBLANK(VLOOKUP(TRIM(B1327),ALL!$B$1:$U$1591,10,FALSE)),"",IF(ISERROR(VLOOKUP(TRIM(B1327),ALL!$B$1:$U$1591,10,FALSE))," ",VLOOKUP(TRIM(B1327),ALL!$B$1:$U$1591,10,FALSE)))</f>
        <v>5</v>
      </c>
      <c r="N1327"/>
      <c r="O1327"/>
      <c r="P1327"/>
      <c r="Q1327"/>
      <c r="R1327"/>
      <c r="S1327"/>
      <c r="AA1327"/>
      <c r="AB1327"/>
    </row>
    <row r="1328" spans="1:256">
      <c r="A1328" s="52" t="str">
        <f>IF(ISERROR(VLOOKUP(TRIM(B1328),ALL!$B$1:$T$1591,3,FALSE)),"(unc)",VLOOKUP(TRIM(B1328),ALL!$B$1:$T$1591,3,FALSE))</f>
        <v>RG @ OC @</v>
      </c>
      <c r="B1328" s="215" t="s">
        <v>5274</v>
      </c>
      <c r="C1328" s="11" t="s">
        <v>3225</v>
      </c>
      <c r="D1328" s="85">
        <f>VLOOKUP(TRIM(B1328),BirthdateDraft!$B$1:$O$5859,2,FALSE)</f>
        <v>33644</v>
      </c>
      <c r="E1328" s="86" t="str">
        <f>VLOOKUP(TRIM(B1328),BirthdateDraft!$B$1:$O$9859,3,FALSE)</f>
        <v>15/4</v>
      </c>
      <c r="F1328" s="52" t="str">
        <f>IF(ISERROR(VLOOKUP(TRIM(B1328),ALL!$B$1:$T$1591,2,FALSE)),"",IF(ISERROR(VLOOKUP(TRIM(B1328),ALL!$B$1:$T$1591,2,FALSE))," ",VLOOKUP(TRIM(B1328),ALL!$B$1:$T$1591,2,FALSE)))</f>
        <v>BFA</v>
      </c>
      <c r="G1328" s="52" t="str">
        <f>IF(ISBLANK(VLOOKUP(TRIM(B1328),ALL!$B$1:$U$1591,4,FALSE)),"",IF(ISERROR(VLOOKUP(TRIM(B1328),ALL!$B$1:$U$1591,4,FALSE))," ",VLOOKUP(TRIM(B1328),ALL!$B$1:$U$1591,4,FALSE)))</f>
        <v/>
      </c>
      <c r="H1328" s="52" t="str">
        <f>IF(ISBLANK(VLOOKUP(TRIM(B1328),ALL!$B$1:$U$1591,5,FALSE)),"",IF(ISERROR(VLOOKUP(TRIM(B1328),ALL!$B$1:$U$1591,5,FALSE))," ",VLOOKUP(TRIM(B1328),ALL!$B$1:$U$1591,5,FALSE)))</f>
        <v/>
      </c>
      <c r="I1328" s="52" t="str">
        <f>IF(ISBLANK(VLOOKUP(TRIM(B1328),ALL!$B$1:$U$1591,6,FALSE)),"",IF(ISERROR(VLOOKUP(TRIM(B1328),ALL!$B$1:$U$1591,6,FALSE))," ", VLOOKUP(TRIM(B1328),ALL!$B$1:$U$1591,6,FALSE)))</f>
        <v/>
      </c>
      <c r="J1328" s="52" t="str">
        <f>IF(ISBLANK(VLOOKUP(TRIM(B1328),ALL!$B$1:$U$1591,7,FALSE)),"",IF(ISERROR(VLOOKUP(TRIM(B1328),ALL!$B$1:$U$1591,7,FALSE))," ",VLOOKUP(TRIM(B1328),ALL!$B$1:$U$1591,7,FALSE)))</f>
        <v/>
      </c>
      <c r="K1328" s="52">
        <f>IF(ISBLANK(VLOOKUP(TRIM(B1328),ALL!$B$1:$U$1591,8,FALSE)),"",IF(ISERROR(VLOOKUP(TRIM(B1328),ALL!$B$1:$U$1591,8,FALSE))," ",VLOOKUP(TRIM(B1328),ALL!$B$1:$U$1591,8,FALSE)))</f>
        <v>4</v>
      </c>
      <c r="L1328" s="52">
        <f>IF(ISBLANK(VLOOKUP(TRIM(B1328),ALL!$B$1:$U$1591,9,FALSE)),"",IF(ISERROR(VLOOKUP(TRIM(B1328),ALL!$B$1:$U$1591,9,FALSE))," ",VLOOKUP(TRIM(B1328),ALL!$B$1:$U$1591,9,FALSE)))</f>
        <v>0</v>
      </c>
      <c r="M1328" s="52">
        <f>IF(ISBLANK(VLOOKUP(TRIM(B1328),ALL!$B$1:$U$1591,10,FALSE)),"",IF(ISERROR(VLOOKUP(TRIM(B1328),ALL!$B$1:$U$1591,10,FALSE))," ",VLOOKUP(TRIM(B1328),ALL!$B$1:$U$1591,10,FALSE)))</f>
        <v>4</v>
      </c>
      <c r="N1328"/>
      <c r="O1328"/>
      <c r="P1328"/>
      <c r="Q1328"/>
      <c r="R1328"/>
      <c r="S1328"/>
      <c r="AA1328"/>
      <c r="AB1328"/>
    </row>
    <row r="1329" spans="1:28">
      <c r="A1329" s="52" t="str">
        <f>IF(ISERROR(VLOOKUP(TRIM(B1329),ALL!$B$1:$T$1591,3,FALSE)),"(unc)",VLOOKUP(TRIM(B1329),ALL!$B$1:$T$1591,3,FALSE))</f>
        <v>LG @</v>
      </c>
      <c r="B1329" s="215" t="s">
        <v>2999</v>
      </c>
      <c r="C1329" s="11" t="s">
        <v>3776</v>
      </c>
      <c r="D1329" s="85">
        <f>VLOOKUP(TRIM(B1329),BirthdateDraft!$B$1:$O$5859,2,FALSE)</f>
        <v>31909</v>
      </c>
      <c r="E1329" s="86" t="str">
        <f>VLOOKUP(TRIM(B1329),BirthdateDraft!$B$1:$O$9859,3,FALSE)</f>
        <v>10/1 (17)</v>
      </c>
      <c r="F1329" s="52" t="str">
        <f>IF(ISERROR(VLOOKUP(TRIM(B1329),ALL!$B$1:$T$1591,2,FALSE)),"",IF(ISERROR(VLOOKUP(TRIM(B1329),ALL!$B$1:$T$1591,2,FALSE))," ",VLOOKUP(TRIM(B1329),ALL!$B$1:$T$1591,2,FALSE)))</f>
        <v>SEN</v>
      </c>
      <c r="G1329" s="52" t="str">
        <f>IF(ISBLANK(VLOOKUP(TRIM(B1329),ALL!$B$1:$U$1591,4,FALSE)),"",IF(ISERROR(VLOOKUP(TRIM(B1329),ALL!$B$1:$U$1591,4,FALSE))," ",VLOOKUP(TRIM(B1329),ALL!$B$1:$U$1591,4,FALSE)))</f>
        <v/>
      </c>
      <c r="H1329" s="52" t="str">
        <f>IF(ISBLANK(VLOOKUP(TRIM(B1329),ALL!$B$1:$U$1591,5,FALSE)),"",IF(ISERROR(VLOOKUP(TRIM(B1329),ALL!$B$1:$U$1591,5,FALSE))," ",VLOOKUP(TRIM(B1329),ALL!$B$1:$U$1591,5,FALSE)))</f>
        <v/>
      </c>
      <c r="I1329" s="52" t="str">
        <f>IF(ISBLANK(VLOOKUP(TRIM(B1329),ALL!$B$1:$U$1591,6,FALSE)),"",IF(ISERROR(VLOOKUP(TRIM(B1329),ALL!$B$1:$U$1591,6,FALSE))," ", VLOOKUP(TRIM(B1329),ALL!$B$1:$U$1591,6,FALSE)))</f>
        <v/>
      </c>
      <c r="J1329" s="52" t="str">
        <f>IF(ISBLANK(VLOOKUP(TRIM(B1329),ALL!$B$1:$U$1591,7,FALSE)),"",IF(ISERROR(VLOOKUP(TRIM(B1329),ALL!$B$1:$U$1591,7,FALSE))," ",VLOOKUP(TRIM(B1329),ALL!$B$1:$U$1591,7,FALSE)))</f>
        <v/>
      </c>
      <c r="K1329" s="52">
        <f>IF(ISBLANK(VLOOKUP(TRIM(B1329),ALL!$B$1:$U$1591,8,FALSE)),"",IF(ISERROR(VLOOKUP(TRIM(B1329),ALL!$B$1:$U$1591,8,FALSE))," ",VLOOKUP(TRIM(B1329),ALL!$B$1:$U$1591,8,FALSE)))</f>
        <v>4</v>
      </c>
      <c r="L1329" s="52" t="str">
        <f>IF(ISBLANK(VLOOKUP(TRIM(B1329),ALL!$B$1:$U$1591,9,FALSE)),"",IF(ISERROR(VLOOKUP(TRIM(B1329),ALL!$B$1:$U$1591,9,FALSE))," ",VLOOKUP(TRIM(B1329),ALL!$B$1:$U$1591,9,FALSE)))</f>
        <v/>
      </c>
      <c r="M1329" s="52">
        <f>IF(ISBLANK(VLOOKUP(TRIM(B1329),ALL!$B$1:$U$1591,10,FALSE)),"",IF(ISERROR(VLOOKUP(TRIM(B1329),ALL!$B$1:$U$1591,10,FALSE))," ",VLOOKUP(TRIM(B1329),ALL!$B$1:$U$1591,10,FALSE)))</f>
        <v>3</v>
      </c>
      <c r="N1329"/>
      <c r="O1329"/>
      <c r="P1329"/>
      <c r="Q1329"/>
      <c r="R1329"/>
      <c r="S1329"/>
      <c r="AA1329"/>
      <c r="AB1329"/>
    </row>
    <row r="1330" spans="1:28">
      <c r="A1330" s="52" t="str">
        <f>IF(ISERROR(VLOOKUP(TRIM(B1330),ALL!$B$1:$T$1591,3,FALSE)),"(unc)",VLOOKUP(TRIM(B1330),ALL!$B$1:$T$1591,3,FALSE))</f>
        <v>G @</v>
      </c>
      <c r="B1330" s="215" t="s">
        <v>4673</v>
      </c>
      <c r="C1330" s="11" t="s">
        <v>3776</v>
      </c>
      <c r="D1330" s="85">
        <f>VLOOKUP(TRIM(B1330),BirthdateDraft!$B$1:$O$5859,2,FALSE)</f>
        <v>33239</v>
      </c>
      <c r="E1330" s="86" t="str">
        <f>VLOOKUP(TRIM(B1330),BirthdateDraft!$B$1:$O$9859,3,FALSE)</f>
        <v>14/2</v>
      </c>
      <c r="F1330" s="52" t="str">
        <f>IF(ISERROR(VLOOKUP(TRIM(B1330),ALL!$B$1:$T$1591,2,FALSE)),"",IF(ISERROR(VLOOKUP(TRIM(B1330),ALL!$B$1:$T$1591,2,FALSE))," ",VLOOKUP(TRIM(B1330),ALL!$B$1:$T$1591,2,FALSE)))</f>
        <v>DAN</v>
      </c>
      <c r="G1330" s="52" t="str">
        <f>IF(ISBLANK(VLOOKUP(TRIM(B1330),ALL!$B$1:$U$1591,4,FALSE)),"",IF(ISERROR(VLOOKUP(TRIM(B1330),ALL!$B$1:$U$1591,4,FALSE))," ",VLOOKUP(TRIM(B1330),ALL!$B$1:$U$1591,4,FALSE)))</f>
        <v/>
      </c>
      <c r="H1330" s="52" t="str">
        <f>IF(ISBLANK(VLOOKUP(TRIM(B1330),ALL!$B$1:$U$1591,5,FALSE)),"",IF(ISERROR(VLOOKUP(TRIM(B1330),ALL!$B$1:$U$1591,5,FALSE))," ",VLOOKUP(TRIM(B1330),ALL!$B$1:$U$1591,5,FALSE)))</f>
        <v/>
      </c>
      <c r="I1330" s="52" t="str">
        <f>IF(ISBLANK(VLOOKUP(TRIM(B1330),ALL!$B$1:$U$1591,6,FALSE)),"",IF(ISERROR(VLOOKUP(TRIM(B1330),ALL!$B$1:$U$1591,6,FALSE))," ", VLOOKUP(TRIM(B1330),ALL!$B$1:$U$1591,6,FALSE)))</f>
        <v/>
      </c>
      <c r="J1330" s="52" t="str">
        <f>IF(ISBLANK(VLOOKUP(TRIM(B1330),ALL!$B$1:$U$1591,7,FALSE)),"",IF(ISERROR(VLOOKUP(TRIM(B1330),ALL!$B$1:$U$1591,7,FALSE))," ",VLOOKUP(TRIM(B1330),ALL!$B$1:$U$1591,7,FALSE)))</f>
        <v/>
      </c>
      <c r="K1330" s="52">
        <f>IF(ISBLANK(VLOOKUP(TRIM(B1330),ALL!$B$1:$U$1591,8,FALSE)),"",IF(ISERROR(VLOOKUP(TRIM(B1330),ALL!$B$1:$U$1591,8,FALSE))," ",VLOOKUP(TRIM(B1330),ALL!$B$1:$U$1591,8,FALSE)))</f>
        <v>0</v>
      </c>
      <c r="L1330" s="52" t="str">
        <f>IF(ISBLANK(VLOOKUP(TRIM(B1330),ALL!$B$1:$U$1591,9,FALSE)),"",IF(ISERROR(VLOOKUP(TRIM(B1330),ALL!$B$1:$U$1591,9,FALSE))," ",VLOOKUP(TRIM(B1330),ALL!$B$1:$U$1591,9,FALSE)))</f>
        <v/>
      </c>
      <c r="M1330" s="52">
        <f>IF(ISBLANK(VLOOKUP(TRIM(B1330),ALL!$B$1:$U$1591,10,FALSE)),"",IF(ISERROR(VLOOKUP(TRIM(B1330),ALL!$B$1:$U$1591,10,FALSE))," ",VLOOKUP(TRIM(B1330),ALL!$B$1:$U$1591,10,FALSE)))</f>
        <v>4</v>
      </c>
      <c r="N1330"/>
      <c r="O1330"/>
      <c r="P1330"/>
      <c r="Q1330"/>
      <c r="R1330"/>
      <c r="S1330"/>
      <c r="AA1330"/>
      <c r="AB1330"/>
    </row>
    <row r="1331" spans="1:28">
      <c r="A1331" s="52" t="str">
        <f>IF(ISERROR(VLOOKUP(TRIM(B1331),ALL!$B$1:$T$1591,3,FALSE)),"(unc)",VLOOKUP(TRIM(B1331),ALL!$B$1:$T$1591,3,FALSE))</f>
        <v>T G @ TE</v>
      </c>
      <c r="B1331" s="215" t="s">
        <v>8399</v>
      </c>
      <c r="C1331" s="11" t="s">
        <v>3776</v>
      </c>
      <c r="D1331" s="85">
        <f>VLOOKUP(TRIM(B1331),BirthdateDraft!$B$1:$O$5859,2,FALSE)</f>
        <v>33589</v>
      </c>
      <c r="E1331" s="86" t="str">
        <f>VLOOKUP(TRIM(B1331),BirthdateDraft!$B$1:$O$9859,3,FALSE)</f>
        <v>14/FA</v>
      </c>
      <c r="F1331" s="52" t="str">
        <f>IF(ISERROR(VLOOKUP(TRIM(B1331),ALL!$B$1:$T$1591,2,FALSE)),"",IF(ISERROR(VLOOKUP(TRIM(B1331),ALL!$B$1:$T$1591,2,FALSE))," ",VLOOKUP(TRIM(B1331),ALL!$B$1:$T$1591,2,FALSE)))</f>
        <v>BAA</v>
      </c>
      <c r="G1331" s="52" t="str">
        <f>IF(ISBLANK(VLOOKUP(TRIM(B1331),ALL!$B$1:$U$1591,4,FALSE)),"",IF(ISERROR(VLOOKUP(TRIM(B1331),ALL!$B$1:$U$1591,4,FALSE))," ",VLOOKUP(TRIM(B1331),ALL!$B$1:$U$1591,4,FALSE)))</f>
        <v/>
      </c>
      <c r="H1331" s="52" t="str">
        <f>IF(ISBLANK(VLOOKUP(TRIM(B1331),ALL!$B$1:$U$1591,5,FALSE)),"",IF(ISERROR(VLOOKUP(TRIM(B1331),ALL!$B$1:$U$1591,5,FALSE))," ",VLOOKUP(TRIM(B1331),ALL!$B$1:$U$1591,5,FALSE)))</f>
        <v/>
      </c>
      <c r="I1331" s="52" t="str">
        <f>IF(ISBLANK(VLOOKUP(TRIM(B1331),ALL!$B$1:$U$1591,6,FALSE)),"",IF(ISERROR(VLOOKUP(TRIM(B1331),ALL!$B$1:$U$1591,6,FALSE))," ", VLOOKUP(TRIM(B1331),ALL!$B$1:$U$1591,6,FALSE)))</f>
        <v/>
      </c>
      <c r="J1331" s="52" t="str">
        <f>IF(ISBLANK(VLOOKUP(TRIM(B1331),ALL!$B$1:$U$1591,7,FALSE)),"",IF(ISERROR(VLOOKUP(TRIM(B1331),ALL!$B$1:$U$1591,7,FALSE))," ",VLOOKUP(TRIM(B1331),ALL!$B$1:$U$1591,7,FALSE)))</f>
        <v/>
      </c>
      <c r="K1331" s="52">
        <f>IF(ISBLANK(VLOOKUP(TRIM(B1331),ALL!$B$1:$U$1591,8,FALSE)),"",IF(ISERROR(VLOOKUP(TRIM(B1331),ALL!$B$1:$U$1591,8,FALSE))," ",VLOOKUP(TRIM(B1331),ALL!$B$1:$U$1591,8,FALSE)))</f>
        <v>0</v>
      </c>
      <c r="L1331" s="52">
        <f>IF(ISBLANK(VLOOKUP(TRIM(B1331),ALL!$B$1:$U$1591,9,FALSE)),"",IF(ISERROR(VLOOKUP(TRIM(B1331),ALL!$B$1:$U$1591,9,FALSE))," ",VLOOKUP(TRIM(B1331),ALL!$B$1:$U$1591,9,FALSE)))</f>
        <v>0</v>
      </c>
      <c r="M1331" s="52">
        <f>IF(ISBLANK(VLOOKUP(TRIM(B1331),ALL!$B$1:$U$1591,10,FALSE)),"",IF(ISERROR(VLOOKUP(TRIM(B1331),ALL!$B$1:$U$1591,10,FALSE))," ",VLOOKUP(TRIM(B1331),ALL!$B$1:$U$1591,10,FALSE)))</f>
        <v>4</v>
      </c>
    </row>
    <row r="1332" spans="1:28" ht="15">
      <c r="A1332" s="52" t="str">
        <f>IF(ISERROR(VLOOKUP(TRIM(B1332),ALL!$B$1:$T$1591,3,FALSE)),"(unc)",VLOOKUP(TRIM(B1332),ALL!$B$1:$T$1591,3,FALSE))</f>
        <v>OT G @ TE</v>
      </c>
      <c r="B1332" s="417" t="s">
        <v>7674</v>
      </c>
      <c r="C1332" s="11" t="s">
        <v>3776</v>
      </c>
      <c r="D1332" s="85">
        <f>VLOOKUP(TRIM(B1332),BirthdateDraft!$B$1:$O$5859,2,FALSE)</f>
        <v>35030</v>
      </c>
      <c r="E1332" s="86" t="str">
        <f>VLOOKUP(TRIM(B1332),BirthdateDraft!$B$1:$O$9859,3,FALSE)</f>
        <v>18/FA</v>
      </c>
      <c r="F1332" s="52" t="str">
        <f>IF(ISERROR(VLOOKUP(TRIM(B1332),ALL!$B$1:$T$1591,2,FALSE)),"",IF(ISERROR(VLOOKUP(TRIM(B1332),ALL!$B$1:$T$1591,2,FALSE))," ",VLOOKUP(TRIM(B1332),ALL!$B$1:$T$1591,2,FALSE)))</f>
        <v>NYN</v>
      </c>
      <c r="G1332" s="52" t="str">
        <f>IF(ISBLANK(VLOOKUP(TRIM(B1332),ALL!$B$1:$U$1591,4,FALSE)),"",IF(ISERROR(VLOOKUP(TRIM(B1332),ALL!$B$1:$U$1591,4,FALSE))," ",VLOOKUP(TRIM(B1332),ALL!$B$1:$U$1591,4,FALSE)))</f>
        <v/>
      </c>
      <c r="H1332" s="52" t="str">
        <f>IF(ISBLANK(VLOOKUP(TRIM(B1332),ALL!$B$1:$U$1591,5,FALSE)),"",IF(ISERROR(VLOOKUP(TRIM(B1332),ALL!$B$1:$U$1591,5,FALSE))," ",VLOOKUP(TRIM(B1332),ALL!$B$1:$U$1591,5,FALSE)))</f>
        <v/>
      </c>
      <c r="I1332" s="52" t="str">
        <f>IF(ISBLANK(VLOOKUP(TRIM(B1332),ALL!$B$1:$U$1591,6,FALSE)),"",IF(ISERROR(VLOOKUP(TRIM(B1332),ALL!$B$1:$U$1591,6,FALSE))," ", VLOOKUP(TRIM(B1332),ALL!$B$1:$U$1591,6,FALSE)))</f>
        <v/>
      </c>
      <c r="J1332" s="52" t="str">
        <f>IF(ISBLANK(VLOOKUP(TRIM(B1332),ALL!$B$1:$U$1591,7,FALSE)),"",IF(ISERROR(VLOOKUP(TRIM(B1332),ALL!$B$1:$U$1591,7,FALSE))," ",VLOOKUP(TRIM(B1332),ALL!$B$1:$U$1591,7,FALSE)))</f>
        <v/>
      </c>
      <c r="K1332" s="52">
        <f>IF(ISBLANK(VLOOKUP(TRIM(B1332),ALL!$B$1:$U$1591,8,FALSE)),"",IF(ISERROR(VLOOKUP(TRIM(B1332),ALL!$B$1:$U$1591,8,FALSE))," ",VLOOKUP(TRIM(B1332),ALL!$B$1:$U$1591,8,FALSE)))</f>
        <v>0</v>
      </c>
      <c r="L1332" s="52">
        <f>IF(ISBLANK(VLOOKUP(TRIM(B1332),ALL!$B$1:$U$1591,9,FALSE)),"",IF(ISERROR(VLOOKUP(TRIM(B1332),ALL!$B$1:$U$1591,9,FALSE))," ",VLOOKUP(TRIM(B1332),ALL!$B$1:$U$1591,9,FALSE)))</f>
        <v>0</v>
      </c>
      <c r="M1332" s="52">
        <f>IF(ISBLANK(VLOOKUP(TRIM(B1332),ALL!$B$1:$U$1591,10,FALSE)),"",IF(ISERROR(VLOOKUP(TRIM(B1332),ALL!$B$1:$U$1591,10,FALSE))," ",VLOOKUP(TRIM(B1332),ALL!$B$1:$U$1591,10,FALSE)))</f>
        <v>0</v>
      </c>
      <c r="N1332"/>
      <c r="O1332"/>
      <c r="P1332"/>
      <c r="Q1332"/>
      <c r="R1332"/>
      <c r="S1332"/>
      <c r="AA1332"/>
      <c r="AB1332"/>
    </row>
    <row r="1333" spans="1:28">
      <c r="A1333" s="52"/>
      <c r="B1333" s="215"/>
      <c r="C1333" s="11"/>
      <c r="D1333" s="85"/>
      <c r="E1333" s="86"/>
      <c r="F1333" s="52"/>
      <c r="G1333" s="52"/>
      <c r="H1333" s="52"/>
      <c r="I1333" s="52"/>
      <c r="J1333" s="52"/>
      <c r="K1333" s="52"/>
      <c r="L1333" s="52"/>
      <c r="M1333" s="52"/>
      <c r="N1333"/>
      <c r="O1333"/>
      <c r="P1333"/>
      <c r="Q1333"/>
      <c r="R1333"/>
      <c r="S1333"/>
      <c r="AA1333"/>
      <c r="AB1333"/>
    </row>
    <row r="1334" spans="1:28">
      <c r="A1334" s="52" t="str">
        <f>IF(ISERROR(VLOOKUP(TRIM(B1334),ALL!$B$1:$T$1591,3,FALSE)),"(unc)",VLOOKUP(TRIM(B1334),ALL!$B$1:$T$1591,3,FALSE))</f>
        <v>LE $ DT $</v>
      </c>
      <c r="B1334" s="215" t="s">
        <v>1639</v>
      </c>
      <c r="C1334" s="11" t="s">
        <v>3776</v>
      </c>
      <c r="D1334" s="85">
        <f>VLOOKUP(TRIM(B1334),BirthdateDraft!$B$1:$O$5859,2,FALSE)</f>
        <v>31656</v>
      </c>
      <c r="E1334" s="86" t="str">
        <f>VLOOKUP(TRIM(B1334),BirthdateDraft!$B$1:$O$9859,3,FALSE)</f>
        <v>08/2</v>
      </c>
      <c r="F1334" s="52" t="str">
        <f>IF(ISERROR(VLOOKUP(TRIM(B1334),ALL!$B$1:$T$1591,2,FALSE)),"",IF(ISERROR(VLOOKUP(TRIM(B1334),ALL!$B$1:$T$1591,2,FALSE))," ",VLOOKUP(TRIM(B1334),ALL!$B$1:$T$1591,2,FALSE)))</f>
        <v>JXA</v>
      </c>
      <c r="G1334" s="52" t="str">
        <f>IF(ISBLANK(VLOOKUP(TRIM(B1334),ALL!$B$1:$U$1591,4,FALSE)),"",IF(ISERROR(VLOOKUP(TRIM(B1334),ALL!$B$1:$U$1591,4,FALSE))," ",VLOOKUP(TRIM(B1334),ALL!$B$1:$U$1591,4,FALSE)))</f>
        <v>6</v>
      </c>
      <c r="H1334" s="52" t="str">
        <f>IF(ISBLANK(VLOOKUP(TRIM(B1334),ALL!$B$1:$U$1591,5,FALSE)),"",IF(ISERROR(VLOOKUP(TRIM(B1334),ALL!$B$1:$U$1591,5,FALSE))," ",VLOOKUP(TRIM(B1334),ALL!$B$1:$U$1591,5,FALSE)))</f>
        <v>4</v>
      </c>
      <c r="I1334" s="52">
        <f>IF(ISBLANK(VLOOKUP(TRIM(B1334),ALL!$B$1:$U$1591,6,FALSE)),"",IF(ISERROR(VLOOKUP(TRIM(B1334),ALL!$B$1:$U$1591,6,FALSE))," ", VLOOKUP(TRIM(B1334),ALL!$B$1:$U$1591,6,FALSE)))</f>
        <v>8</v>
      </c>
      <c r="J1334" s="52" t="str">
        <f>IF(ISBLANK(VLOOKUP(TRIM(B1334),ALL!$B$1:$U$1591,7,FALSE)),"",IF(ISERROR(VLOOKUP(TRIM(B1334),ALL!$B$1:$U$1591,7,FALSE))," ",VLOOKUP(TRIM(B1334),ALL!$B$1:$U$1591,7,FALSE)))</f>
        <v/>
      </c>
      <c r="K1334" s="52" t="str">
        <f>IF(ISBLANK(VLOOKUP(TRIM(B1334),ALL!$B$1:$U$1591,8,FALSE)),"",IF(ISERROR(VLOOKUP(TRIM(B1334),ALL!$B$1:$U$1591,8,FALSE))," ",VLOOKUP(TRIM(B1334),ALL!$B$1:$U$1591,8,FALSE)))</f>
        <v/>
      </c>
      <c r="L1334" s="52" t="str">
        <f>IF(ISBLANK(VLOOKUP(TRIM(B1334),ALL!$B$1:$U$1591,9,FALSE)),"",IF(ISERROR(VLOOKUP(TRIM(B1334),ALL!$B$1:$U$1591,9,FALSE))," ",VLOOKUP(TRIM(B1334),ALL!$B$1:$U$1591,9,FALSE)))</f>
        <v/>
      </c>
      <c r="M1334" s="52" t="str">
        <f>IF(ISBLANK(VLOOKUP(TRIM(B1334),ALL!$B$1:$U$1591,10,FALSE)),"",IF(ISERROR(VLOOKUP(TRIM(B1334),ALL!$B$1:$U$1591,10,FALSE))," ",VLOOKUP(TRIM(B1334),ALL!$B$1:$U$1591,10,FALSE)))</f>
        <v/>
      </c>
      <c r="N1334"/>
      <c r="O1334"/>
      <c r="P1334"/>
      <c r="Q1334"/>
      <c r="R1334"/>
      <c r="S1334"/>
      <c r="AA1334"/>
      <c r="AB1334"/>
    </row>
    <row r="1335" spans="1:28">
      <c r="A1335" s="52" t="str">
        <f>IF(ISERROR(VLOOKUP(TRIM(B1335),ALL!$B$1:$T$1591,3,FALSE)),"(unc)",VLOOKUP(TRIM(B1335),ALL!$B$1:$T$1591,3,FALSE))</f>
        <v>RE $</v>
      </c>
      <c r="B1335" s="215" t="s">
        <v>767</v>
      </c>
      <c r="C1335" s="11" t="s">
        <v>3776</v>
      </c>
      <c r="D1335" s="85">
        <f>VLOOKUP(TRIM(B1335),BirthdateDraft!$B$1:$O$5859,2,FALSE)</f>
        <v>32529</v>
      </c>
      <c r="E1335" s="86" t="str">
        <f>VLOOKUP(TRIM(B1335),BirthdateDraft!$B$1:$O$9859,3,FALSE)</f>
        <v>11/3</v>
      </c>
      <c r="F1335" s="52" t="str">
        <f>IF(ISERROR(VLOOKUP(TRIM(B1335),ALL!$B$1:$T$1591,2,FALSE)),"",IF(ISERROR(VLOOKUP(TRIM(B1335),ALL!$B$1:$T$1591,2,FALSE))," ",VLOOKUP(TRIM(B1335),ALL!$B$1:$T$1591,2,FALSE)))</f>
        <v>INA</v>
      </c>
      <c r="G1335" s="52" t="str">
        <f>IF(ISBLANK(VLOOKUP(TRIM(B1335),ALL!$B$1:$U$1591,4,FALSE)),"",IF(ISERROR(VLOOKUP(TRIM(B1335),ALL!$B$1:$U$1591,4,FALSE))," ",VLOOKUP(TRIM(B1335),ALL!$B$1:$U$1591,4,FALSE)))</f>
        <v>5</v>
      </c>
      <c r="H1335" s="52" t="str">
        <f>IF(ISBLANK(VLOOKUP(TRIM(B1335),ALL!$B$1:$U$1591,5,FALSE)),"",IF(ISERROR(VLOOKUP(TRIM(B1335),ALL!$B$1:$U$1591,5,FALSE))," ",VLOOKUP(TRIM(B1335),ALL!$B$1:$U$1591,5,FALSE)))</f>
        <v/>
      </c>
      <c r="I1335" s="52">
        <f>IF(ISBLANK(VLOOKUP(TRIM(B1335),ALL!$B$1:$U$1591,6,FALSE)),"",IF(ISERROR(VLOOKUP(TRIM(B1335),ALL!$B$1:$U$1591,6,FALSE))," ", VLOOKUP(TRIM(B1335),ALL!$B$1:$U$1591,6,FALSE)))</f>
        <v>12</v>
      </c>
      <c r="J1335" s="52">
        <f>IF(ISBLANK(VLOOKUP(TRIM(B1335),ALL!$B$1:$U$1591,7,FALSE)),"",IF(ISERROR(VLOOKUP(TRIM(B1335),ALL!$B$1:$U$1591,7,FALSE))," ",VLOOKUP(TRIM(B1335),ALL!$B$1:$U$1591,7,FALSE)))</f>
        <v>1</v>
      </c>
      <c r="K1335" s="52" t="str">
        <f>IF(ISBLANK(VLOOKUP(TRIM(B1335),ALL!$B$1:$U$1591,8,FALSE)),"",IF(ISERROR(VLOOKUP(TRIM(B1335),ALL!$B$1:$U$1591,8,FALSE))," ",VLOOKUP(TRIM(B1335),ALL!$B$1:$U$1591,8,FALSE)))</f>
        <v/>
      </c>
      <c r="L1335" s="52" t="str">
        <f>IF(ISBLANK(VLOOKUP(TRIM(B1335),ALL!$B$1:$U$1591,9,FALSE)),"",IF(ISERROR(VLOOKUP(TRIM(B1335),ALL!$B$1:$U$1591,9,FALSE))," ",VLOOKUP(TRIM(B1335),ALL!$B$1:$U$1591,9,FALSE)))</f>
        <v/>
      </c>
      <c r="M1335" s="52" t="str">
        <f>IF(ISBLANK(VLOOKUP(TRIM(B1335),ALL!$B$1:$U$1591,10,FALSE)),"",IF(ISERROR(VLOOKUP(TRIM(B1335),ALL!$B$1:$U$1591,10,FALSE))," ",VLOOKUP(TRIM(B1335),ALL!$B$1:$U$1591,10,FALSE)))</f>
        <v/>
      </c>
      <c r="N1335"/>
      <c r="O1335"/>
      <c r="P1335"/>
      <c r="Q1335"/>
      <c r="R1335"/>
      <c r="S1335"/>
      <c r="AA1335"/>
      <c r="AB1335"/>
    </row>
    <row r="1336" spans="1:28">
      <c r="A1336" s="52" t="str">
        <f>IF(ISERROR(VLOOKUP(TRIM(B1336),ALL!$B$1:$T$1591,3,FALSE)),"(unc)",VLOOKUP(TRIM(B1336),ALL!$B$1:$T$1591,3,FALSE))</f>
        <v>NDT $</v>
      </c>
      <c r="B1336" s="215" t="s">
        <v>6857</v>
      </c>
      <c r="C1336" s="11" t="s">
        <v>3225</v>
      </c>
      <c r="D1336" s="85">
        <f>VLOOKUP(TRIM(B1336),BirthdateDraft!$B$1:$O$5859,2,FALSE)</f>
        <v>35577</v>
      </c>
      <c r="E1336" s="86" t="str">
        <f>VLOOKUP(TRIM(B1336),BirthdateDraft!$B$1:$O$9859,3,FALSE)</f>
        <v>18/1 (13)</v>
      </c>
      <c r="F1336" s="52" t="str">
        <f>IF(ISERROR(VLOOKUP(TRIM(B1336),ALL!$B$1:$T$1591,2,FALSE)),"",IF(ISERROR(VLOOKUP(TRIM(B1336),ALL!$B$1:$T$1591,2,FALSE))," ",VLOOKUP(TRIM(B1336),ALL!$B$1:$T$1591,2,FALSE)))</f>
        <v>WAN</v>
      </c>
      <c r="G1336" s="52" t="str">
        <f>IF(ISBLANK(VLOOKUP(TRIM(B1336),ALL!$B$1:$U$1591,4,FALSE)),"",IF(ISERROR(VLOOKUP(TRIM(B1336),ALL!$B$1:$U$1591,4,FALSE))," ",VLOOKUP(TRIM(B1336),ALL!$B$1:$U$1591,4,FALSE)))</f>
        <v>5</v>
      </c>
      <c r="H1336" s="52" t="str">
        <f>IF(ISBLANK(VLOOKUP(TRIM(B1336),ALL!$B$1:$U$1591,5,FALSE)),"",IF(ISERROR(VLOOKUP(TRIM(B1336),ALL!$B$1:$U$1591,5,FALSE))," ",VLOOKUP(TRIM(B1336),ALL!$B$1:$U$1591,5,FALSE)))</f>
        <v/>
      </c>
      <c r="I1336" s="52">
        <f>IF(ISBLANK(VLOOKUP(TRIM(B1336),ALL!$B$1:$U$1591,6,FALSE)),"",IF(ISERROR(VLOOKUP(TRIM(B1336),ALL!$B$1:$U$1591,6,FALSE))," ", VLOOKUP(TRIM(B1336),ALL!$B$1:$U$1591,6,FALSE)))</f>
        <v>3</v>
      </c>
      <c r="J1336" s="52"/>
      <c r="K1336" s="52"/>
      <c r="L1336" s="52"/>
      <c r="M1336" s="52"/>
      <c r="N1336"/>
      <c r="O1336"/>
      <c r="P1336"/>
      <c r="Q1336"/>
      <c r="R1336"/>
      <c r="S1336"/>
      <c r="AA1336"/>
      <c r="AB1336"/>
    </row>
    <row r="1337" spans="1:28">
      <c r="A1337" s="52" t="str">
        <f>IF(ISERROR(VLOOKUP(TRIM(B1337),ALL!$B$1:$T$1591,3,FALSE)),"(unc)",VLOOKUP(TRIM(B1337),ALL!$B$1:$T$1591,3,FALSE))</f>
        <v>DT $</v>
      </c>
      <c r="B1337" s="408" t="s">
        <v>7570</v>
      </c>
      <c r="C1337" s="11" t="s">
        <v>3776</v>
      </c>
      <c r="D1337" s="85">
        <f>VLOOKUP(TRIM(B1337),BirthdateDraft!$B$1:$O$5859,2,FALSE)</f>
        <v>34762</v>
      </c>
      <c r="E1337" s="86" t="str">
        <f>VLOOKUP(TRIM(B1337),BirthdateDraft!$B$1:$O$9859,3,FALSE)</f>
        <v>18/6</v>
      </c>
      <c r="F1337" s="52" t="str">
        <f>IF(ISERROR(VLOOKUP(TRIM(B1337),ALL!$B$1:$T$1591,2,FALSE)),"",IF(ISERROR(VLOOKUP(TRIM(B1337),ALL!$B$1:$T$1591,2,FALSE))," ",VLOOKUP(TRIM(B1337),ALL!$B$1:$T$1591,2,FALSE)))</f>
        <v>NYA</v>
      </c>
      <c r="G1337" s="52" t="str">
        <f>IF(ISBLANK(VLOOKUP(TRIM(B1337),ALL!$B$1:$U$1591,4,FALSE)),"",IF(ISERROR(VLOOKUP(TRIM(B1337),ALL!$B$1:$U$1591,4,FALSE))," ",VLOOKUP(TRIM(B1337),ALL!$B$1:$U$1591,4,FALSE)))</f>
        <v>4</v>
      </c>
      <c r="H1337" s="52" t="str">
        <f>IF(ISBLANK(VLOOKUP(TRIM(B1337),ALL!$B$1:$U$1591,5,FALSE)),"",IF(ISERROR(VLOOKUP(TRIM(B1337),ALL!$B$1:$U$1591,5,FALSE))," ",VLOOKUP(TRIM(B1337),ALL!$B$1:$U$1591,5,FALSE)))</f>
        <v/>
      </c>
      <c r="I1337" s="52">
        <f>IF(ISBLANK(VLOOKUP(TRIM(B1337),ALL!$B$1:$U$1591,6,FALSE)),"",IF(ISERROR(VLOOKUP(TRIM(B1337),ALL!$B$1:$U$1591,6,FALSE))," ", VLOOKUP(TRIM(B1337),ALL!$B$1:$U$1591,6,FALSE)))</f>
        <v>2</v>
      </c>
      <c r="J1337" s="52"/>
      <c r="K1337" s="52"/>
      <c r="L1337" s="52"/>
      <c r="M1337" s="52"/>
      <c r="N1337"/>
      <c r="O1337"/>
      <c r="P1337"/>
      <c r="Q1337"/>
      <c r="R1337"/>
      <c r="S1337"/>
      <c r="AA1337"/>
      <c r="AB1337"/>
    </row>
    <row r="1338" spans="1:28">
      <c r="A1338" s="52" t="str">
        <f>IF(ISERROR(VLOOKUP(TRIM(B1338),ALL!$B$1:$T$1591,3,FALSE)),"(unc)",VLOOKUP(TRIM(B1338),ALL!$B$1:$T$1591,3,FALSE))</f>
        <v>DT $</v>
      </c>
      <c r="B1338" s="215" t="s">
        <v>5209</v>
      </c>
      <c r="C1338" s="11" t="s">
        <v>3776</v>
      </c>
      <c r="D1338" s="85">
        <f>VLOOKUP(TRIM(B1338),BirthdateDraft!$B$1:$O$5859,2,FALSE)</f>
        <v>32675</v>
      </c>
      <c r="E1338" s="86" t="str">
        <f>VLOOKUP(TRIM(B1338),BirthdateDraft!$B$1:$O$9859,3,FALSE)</f>
        <v>12/FA</v>
      </c>
      <c r="F1338" s="52" t="str">
        <f>IF(ISERROR(VLOOKUP(TRIM(B1338),ALL!$B$1:$T$1591,2,FALSE)),"",IF(ISERROR(VLOOKUP(TRIM(B1338),ALL!$B$1:$T$1591,2,FALSE))," ",VLOOKUP(TRIM(B1338),ALL!$B$1:$T$1591,2,FALSE)))</f>
        <v>TNA</v>
      </c>
      <c r="G1338" s="52" t="str">
        <f>IF(ISBLANK(VLOOKUP(TRIM(B1338),ALL!$B$1:$U$1591,4,FALSE)),"",IF(ISERROR(VLOOKUP(TRIM(B1338),ALL!$B$1:$U$1591,4,FALSE))," ",VLOOKUP(TRIM(B1338),ALL!$B$1:$U$1591,4,FALSE)))</f>
        <v>4</v>
      </c>
      <c r="H1338" s="52" t="str">
        <f>IF(ISBLANK(VLOOKUP(TRIM(B1338),ALL!$B$1:$U$1591,5,FALSE)),"",IF(ISERROR(VLOOKUP(TRIM(B1338),ALL!$B$1:$U$1591,5,FALSE))," ",VLOOKUP(TRIM(B1338),ALL!$B$1:$U$1591,5,FALSE)))</f>
        <v/>
      </c>
      <c r="I1338" s="52">
        <f>IF(ISBLANK(VLOOKUP(TRIM(B1338),ALL!$B$1:$U$1591,6,FALSE)),"",IF(ISERROR(VLOOKUP(TRIM(B1338),ALL!$B$1:$U$1591,6,FALSE))," ", VLOOKUP(TRIM(B1338),ALL!$B$1:$U$1591,6,FALSE)))</f>
        <v>0</v>
      </c>
      <c r="J1338" s="52" t="str">
        <f>IF(ISBLANK(VLOOKUP(TRIM(B1338),ALL!$B$1:$U$1591,7,FALSE)),"",IF(ISERROR(VLOOKUP(TRIM(B1338),ALL!$B$1:$U$1591,7,FALSE))," ",VLOOKUP(TRIM(B1338),ALL!$B$1:$U$1591,7,FALSE)))</f>
        <v/>
      </c>
      <c r="K1338" s="52" t="str">
        <f>IF(ISBLANK(VLOOKUP(TRIM(B1338),ALL!$B$1:$U$1591,8,FALSE)),"",IF(ISERROR(VLOOKUP(TRIM(B1338),ALL!$B$1:$U$1591,8,FALSE))," ",VLOOKUP(TRIM(B1338),ALL!$B$1:$U$1591,8,FALSE)))</f>
        <v/>
      </c>
      <c r="L1338" s="52" t="str">
        <f>IF(ISBLANK(VLOOKUP(TRIM(B1338),ALL!$B$1:$U$1591,9,FALSE)),"",IF(ISERROR(VLOOKUP(TRIM(B1338),ALL!$B$1:$U$1591,9,FALSE))," ",VLOOKUP(TRIM(B1338),ALL!$B$1:$U$1591,9,FALSE)))</f>
        <v/>
      </c>
      <c r="M1338" s="52" t="str">
        <f>IF(ISBLANK(VLOOKUP(TRIM(B1338),ALL!$B$1:$U$1591,10,FALSE)),"",IF(ISERROR(VLOOKUP(TRIM(B1338),ALL!$B$1:$U$1591,10,FALSE))," ",VLOOKUP(TRIM(B1338),ALL!$B$1:$U$1591,10,FALSE)))</f>
        <v/>
      </c>
      <c r="N1338"/>
      <c r="O1338"/>
      <c r="P1338"/>
      <c r="Q1338"/>
      <c r="R1338"/>
      <c r="S1338"/>
      <c r="AA1338"/>
      <c r="AB1338"/>
    </row>
    <row r="1339" spans="1:28">
      <c r="A1339" s="52" t="str">
        <f>IF(ISERROR(VLOOKUP(TRIM(B1339),ALL!$B$1:$T$1591,3,FALSE)),"(unc)",VLOOKUP(TRIM(B1339),ALL!$B$1:$T$1591,3,FALSE))</f>
        <v>RE $</v>
      </c>
      <c r="B1339" s="215" t="s">
        <v>5163</v>
      </c>
      <c r="C1339" s="11" t="s">
        <v>3776</v>
      </c>
      <c r="D1339" s="85">
        <f>VLOOKUP(TRIM(B1339),BirthdateDraft!$B$1:$O$5859,2,FALSE)</f>
        <v>33891</v>
      </c>
      <c r="E1339" s="86" t="str">
        <f>VLOOKUP(TRIM(B1339),BirthdateDraft!$B$1:$O$9859,3,FALSE)</f>
        <v>15/4</v>
      </c>
      <c r="F1339" s="52" t="str">
        <f>IF(ISERROR(VLOOKUP(TRIM(B1339),ALL!$B$1:$T$1591,2,FALSE)),"",IF(ISERROR(VLOOKUP(TRIM(B1339),ALL!$B$1:$T$1591,2,FALSE))," ",VLOOKUP(TRIM(B1339),ALL!$B$1:$T$1591,2,FALSE)))</f>
        <v>HOA</v>
      </c>
      <c r="G1339" s="52" t="str">
        <f>IF(ISBLANK(VLOOKUP(TRIM(B1339),ALL!$B$1:$U$1591,4,FALSE)),"",IF(ISERROR(VLOOKUP(TRIM(B1339),ALL!$B$1:$U$1591,4,FALSE))," ",VLOOKUP(TRIM(B1339),ALL!$B$1:$U$1591,4,FALSE)))</f>
        <v>4</v>
      </c>
      <c r="H1339" s="52" t="str">
        <f>IF(ISBLANK(VLOOKUP(TRIM(B1339),ALL!$B$1:$U$1591,5,FALSE)),"",IF(ISERROR(VLOOKUP(TRIM(B1339),ALL!$B$1:$U$1591,5,FALSE))," ",VLOOKUP(TRIM(B1339),ALL!$B$1:$U$1591,5,FALSE)))</f>
        <v/>
      </c>
      <c r="I1339" s="52">
        <f>IF(ISBLANK(VLOOKUP(TRIM(B1339),ALL!$B$1:$U$1591,6,FALSE)),"",IF(ISERROR(VLOOKUP(TRIM(B1339),ALL!$B$1:$U$1591,6,FALSE))," ", VLOOKUP(TRIM(B1339),ALL!$B$1:$U$1591,6,FALSE)))</f>
        <v>0</v>
      </c>
      <c r="J1339" s="52"/>
      <c r="K1339" s="52"/>
      <c r="L1339" s="52" t="str">
        <f>IF(ISBLANK(VLOOKUP(TRIM(B1339),ALL!$B$1:$U$1591,9,FALSE)),"",IF(ISERROR(VLOOKUP(TRIM(B1339),ALL!$B$1:$U$1591,9,FALSE))," ",VLOOKUP(TRIM(B1339),ALL!$B$1:$U$1591,9,FALSE)))</f>
        <v/>
      </c>
      <c r="M1339" s="52" t="str">
        <f>IF(ISBLANK(VLOOKUP(TRIM(B1339),ALL!$B$1:$U$1591,10,FALSE)),"",IF(ISERROR(VLOOKUP(TRIM(B1339),ALL!$B$1:$U$1591,10,FALSE))," ",VLOOKUP(TRIM(B1339),ALL!$B$1:$U$1591,10,FALSE)))</f>
        <v/>
      </c>
      <c r="N1339"/>
      <c r="O1339"/>
      <c r="P1339"/>
      <c r="Q1339"/>
      <c r="R1339"/>
      <c r="S1339"/>
      <c r="AA1339"/>
      <c r="AB1339"/>
    </row>
    <row r="1340" spans="1:28">
      <c r="A1340" s="52" t="str">
        <f>IF(ISERROR(VLOOKUP(TRIM(B1340),ALL!$B$1:$T$1591,3,FALSE)),"(unc)",VLOOKUP(TRIM(B1340),ALL!$B$1:$T$1591,3,FALSE))</f>
        <v>LE $</v>
      </c>
      <c r="B1340" s="215" t="s">
        <v>5581</v>
      </c>
      <c r="C1340" s="11" t="s">
        <v>3776</v>
      </c>
      <c r="D1340" s="85">
        <f>VLOOKUP(TRIM(B1340),BirthdateDraft!$B$1:$O$5859,2,FALSE)</f>
        <v>34499</v>
      </c>
      <c r="E1340" s="86" t="str">
        <f>VLOOKUP(TRIM(B1340),BirthdateDraft!$B$1:$O$9859,3,FALSE)</f>
        <v>16/1 (30)</v>
      </c>
      <c r="F1340" s="52" t="str">
        <f>IF(ISERROR(VLOOKUP(TRIM(B1340),ALL!$B$1:$T$1591,2,FALSE)),"",IF(ISERROR(VLOOKUP(TRIM(B1340),ALL!$B$1:$T$1591,2,FALSE))," ",VLOOKUP(TRIM(B1340),ALL!$B$1:$T$1591,2,FALSE)))</f>
        <v>CAN</v>
      </c>
      <c r="G1340" s="52" t="str">
        <f>IF(ISBLANK(VLOOKUP(TRIM(B1340),ALL!$B$1:$U$1591,4,FALSE)),"",IF(ISERROR(VLOOKUP(TRIM(B1340),ALL!$B$1:$U$1591,4,FALSE))," ",VLOOKUP(TRIM(B1340),ALL!$B$1:$U$1591,4,FALSE)))</f>
        <v>0</v>
      </c>
      <c r="H1340" s="52" t="str">
        <f>IF(ISBLANK(VLOOKUP(TRIM(B1340),ALL!$B$1:$U$1591,5,FALSE)),"",IF(ISERROR(VLOOKUP(TRIM(B1340),ALL!$B$1:$U$1591,5,FALSE))," ",VLOOKUP(TRIM(B1340),ALL!$B$1:$U$1591,5,FALSE)))</f>
        <v/>
      </c>
      <c r="I1340" s="52">
        <f>IF(ISBLANK(VLOOKUP(TRIM(B1340),ALL!$B$1:$U$1591,6,FALSE)),"",IF(ISERROR(VLOOKUP(TRIM(B1340),ALL!$B$1:$U$1591,6,FALSE))," ", VLOOKUP(TRIM(B1340),ALL!$B$1:$U$1591,6,FALSE)))</f>
        <v>5</v>
      </c>
      <c r="J1340" s="52" t="str">
        <f>IF(ISBLANK(VLOOKUP(TRIM(B1340),ALL!$B$1:$U$1591,7,FALSE)),"",IF(ISERROR(VLOOKUP(TRIM(B1340),ALL!$B$1:$U$1591,7,FALSE))," ",VLOOKUP(TRIM(B1340),ALL!$B$1:$U$1591,7,FALSE)))</f>
        <v/>
      </c>
      <c r="K1340" s="52" t="str">
        <f>IF(ISBLANK(VLOOKUP(TRIM(B1340),ALL!$B$1:$U$1591,8,FALSE)),"",IF(ISERROR(VLOOKUP(TRIM(B1340),ALL!$B$1:$U$1591,8,FALSE))," ",VLOOKUP(TRIM(B1340),ALL!$B$1:$U$1591,8,FALSE)))</f>
        <v/>
      </c>
      <c r="L1340" s="52" t="str">
        <f>IF(ISBLANK(VLOOKUP(TRIM(B1340),ALL!$B$1:$U$1591,9,FALSE)),"",IF(ISERROR(VLOOKUP(TRIM(B1340),ALL!$B$1:$U$1591,9,FALSE))," ",VLOOKUP(TRIM(B1340),ALL!$B$1:$U$1591,9,FALSE)))</f>
        <v/>
      </c>
      <c r="M1340" s="52" t="str">
        <f>IF(ISBLANK(VLOOKUP(TRIM(B1340),ALL!$B$1:$U$1591,10,FALSE)),"",IF(ISERROR(VLOOKUP(TRIM(B1340),ALL!$B$1:$U$1591,10,FALSE))," ",VLOOKUP(TRIM(B1340),ALL!$B$1:$U$1591,10,FALSE)))</f>
        <v/>
      </c>
      <c r="N1340"/>
      <c r="O1340"/>
      <c r="P1340"/>
      <c r="Q1340"/>
      <c r="R1340"/>
      <c r="S1340"/>
      <c r="AA1340"/>
      <c r="AB1340"/>
    </row>
    <row r="1341" spans="1:28">
      <c r="A1341" s="52" t="str">
        <f>IF(ISERROR(VLOOKUP(TRIM(B1341),ALL!$B$1:$T$1591,3,FALSE)),"(unc)",VLOOKUP(TRIM(B1341),ALL!$B$1:$T$1591,3,FALSE))</f>
        <v>End $</v>
      </c>
      <c r="B1341" s="215" t="s">
        <v>6263</v>
      </c>
      <c r="C1341" s="11" t="s">
        <v>3776</v>
      </c>
      <c r="D1341" s="85">
        <f>VLOOKUP(TRIM(B1341),BirthdateDraft!$B$1:$O$5859,2,FALSE)</f>
        <v>34499</v>
      </c>
      <c r="E1341" s="86" t="str">
        <f>VLOOKUP(TRIM(B1341),BirthdateDraft!$B$1:$O$9859,3,FALSE)</f>
        <v>17/2</v>
      </c>
      <c r="F1341" s="52" t="str">
        <f>IF(ISERROR(VLOOKUP(TRIM(B1341),ALL!$B$1:$T$1591,2,FALSE)),"",IF(ISERROR(VLOOKUP(TRIM(B1341),ALL!$B$1:$T$1591,2,FALSE))," ",VLOOKUP(TRIM(B1341),ALL!$B$1:$T$1591,2,FALSE)))</f>
        <v>KCA</v>
      </c>
      <c r="G1341" s="52" t="str">
        <f>IF(ISBLANK(VLOOKUP(TRIM(B1341),ALL!$B$1:$U$1591,4,FALSE)),"",IF(ISERROR(VLOOKUP(TRIM(B1341),ALL!$B$1:$U$1591,4,FALSE))," ",VLOOKUP(TRIM(B1341),ALL!$B$1:$U$1591,4,FALSE)))</f>
        <v>0</v>
      </c>
      <c r="H1341" s="52" t="str">
        <f>IF(ISBLANK(VLOOKUP(TRIM(B1341),ALL!$B$1:$U$1591,5,FALSE)),"",IF(ISERROR(VLOOKUP(TRIM(B1341),ALL!$B$1:$U$1591,5,FALSE))," ",VLOOKUP(TRIM(B1341),ALL!$B$1:$U$1591,5,FALSE)))</f>
        <v/>
      </c>
      <c r="I1341" s="52">
        <f>IF(ISBLANK(VLOOKUP(TRIM(B1341),ALL!$B$1:$U$1591,6,FALSE)),"",IF(ISERROR(VLOOKUP(TRIM(B1341),ALL!$B$1:$U$1591,6,FALSE))," ", VLOOKUP(TRIM(B1341),ALL!$B$1:$U$1591,6,FALSE)))</f>
        <v>5</v>
      </c>
      <c r="J1341" s="52" t="str">
        <f>IF(ISBLANK(VLOOKUP(TRIM(B1341),ALL!$B$1:$U$1591,7,FALSE)),"",IF(ISERROR(VLOOKUP(TRIM(B1341),ALL!$B$1:$U$1591,7,FALSE))," ",VLOOKUP(TRIM(B1341),ALL!$B$1:$U$1591,7,FALSE)))</f>
        <v/>
      </c>
      <c r="K1341" s="52" t="str">
        <f>IF(ISBLANK(VLOOKUP(TRIM(B1341),ALL!$B$1:$U$1591,8,FALSE)),"",IF(ISERROR(VLOOKUP(TRIM(B1341),ALL!$B$1:$U$1591,8,FALSE))," ",VLOOKUP(TRIM(B1341),ALL!$B$1:$U$1591,8,FALSE)))</f>
        <v/>
      </c>
      <c r="L1341" s="52" t="str">
        <f>IF(ISBLANK(VLOOKUP(TRIM(B1341),ALL!$B$1:$U$1591,9,FALSE)),"",IF(ISERROR(VLOOKUP(TRIM(B1341),ALL!$B$1:$U$1591,9,FALSE))," ",VLOOKUP(TRIM(B1341),ALL!$B$1:$U$1591,9,FALSE)))</f>
        <v/>
      </c>
      <c r="M1341" s="52" t="str">
        <f>IF(ISBLANK(VLOOKUP(TRIM(B1341),ALL!$B$1:$U$1591,10,FALSE)),"",IF(ISERROR(VLOOKUP(TRIM(B1341),ALL!$B$1:$U$1591,10,FALSE))," ",VLOOKUP(TRIM(B1341),ALL!$B$1:$U$1591,10,FALSE)))</f>
        <v/>
      </c>
      <c r="N1341"/>
      <c r="O1341"/>
      <c r="P1341"/>
      <c r="Q1341"/>
      <c r="R1341"/>
      <c r="S1341"/>
      <c r="AA1341"/>
      <c r="AB1341"/>
    </row>
    <row r="1342" spans="1:28">
      <c r="A1342" s="52"/>
      <c r="B1342" s="215"/>
      <c r="C1342" s="11"/>
      <c r="D1342" s="85"/>
      <c r="E1342" s="86"/>
      <c r="F1342" s="52"/>
      <c r="G1342" s="52"/>
      <c r="H1342" s="52"/>
      <c r="I1342" s="52"/>
      <c r="J1342" s="52"/>
      <c r="K1342" s="52"/>
      <c r="L1342" s="52"/>
      <c r="M1342" s="52"/>
      <c r="N1342"/>
      <c r="O1342"/>
      <c r="P1342"/>
      <c r="Q1342"/>
      <c r="R1342"/>
      <c r="S1342"/>
      <c r="AA1342"/>
      <c r="AB1342"/>
    </row>
    <row r="1343" spans="1:28">
      <c r="A1343" s="52" t="str">
        <f>IF(ISERROR(VLOOKUP(TRIM(B1343),ALL!$B$1:$T$1591,3,FALSE)),"(unc)",VLOOKUP(TRIM(B1343),ALL!$B$1:$T$1591,3,FALSE))</f>
        <v>LILB</v>
      </c>
      <c r="B1343" s="215" t="s">
        <v>6331</v>
      </c>
      <c r="C1343" s="11" t="s">
        <v>3776</v>
      </c>
      <c r="D1343" s="85">
        <f>VLOOKUP(TRIM(B1343),BirthdateDraft!$B$1:$O$5859,2,FALSE)</f>
        <v>34756</v>
      </c>
      <c r="E1343" s="86" t="str">
        <f>VLOOKUP(TRIM(B1343),BirthdateDraft!$B$1:$O$9859,3,FALSE)</f>
        <v>17/5</v>
      </c>
      <c r="F1343" s="52" t="str">
        <f>IF(ISERROR(VLOOKUP(TRIM(B1343),ALL!$B$1:$T$1591,2,FALSE)),"",IF(ISERROR(VLOOKUP(TRIM(B1343),ALL!$B$1:$T$1591,2,FALSE))," ",VLOOKUP(TRIM(B1343),ALL!$B$1:$T$1591,2,FALSE)))</f>
        <v>TNA</v>
      </c>
      <c r="G1343" s="52" t="str">
        <f>IF(ISBLANK(VLOOKUP(TRIM(B1343),ALL!$B$1:$U$1591,4,FALSE)),"",IF(ISERROR(VLOOKUP(TRIM(B1343),ALL!$B$1:$U$1591,4,FALSE))," ",VLOOKUP(TRIM(B1343),ALL!$B$1:$U$1591,4,FALSE)))</f>
        <v>6-5</v>
      </c>
      <c r="H1343" s="52" t="str">
        <f>IF(ISBLANK(VLOOKUP(TRIM(B1343),ALL!$B$1:$U$1591,5,FALSE)),"",IF(ISERROR(VLOOKUP(TRIM(B1343),ALL!$B$1:$U$1591,5,FALSE))," ",VLOOKUP(TRIM(B1343),ALL!$B$1:$U$1591,5,FALSE)))</f>
        <v/>
      </c>
      <c r="I1343" s="52">
        <f>IF(ISBLANK(VLOOKUP(TRIM(B1343),ALL!$B$1:$U$1591,6,FALSE)),"",IF(ISERROR(VLOOKUP(TRIM(B1343),ALL!$B$1:$U$1591,6,FALSE))," ", VLOOKUP(TRIM(B1343),ALL!$B$1:$U$1591,6,FALSE)))</f>
        <v>4</v>
      </c>
      <c r="J1343" s="52" t="str">
        <f>IF(ISBLANK(VLOOKUP(TRIM(B1343),ALL!$B$1:$U$1591,7,FALSE)),"",IF(ISERROR(VLOOKUP(TRIM(B1343),ALL!$B$1:$U$1591,7,FALSE))," ",VLOOKUP(TRIM(B1343),ALL!$B$1:$U$1591,7,FALSE)))</f>
        <v/>
      </c>
      <c r="K1343" s="52" t="str">
        <f>IF(ISBLANK(VLOOKUP(TRIM(B1343),ALL!$B$1:$U$1591,8,FALSE)),"",IF(ISERROR(VLOOKUP(TRIM(B1343),ALL!$B$1:$U$1591,8,FALSE))," ",VLOOKUP(TRIM(B1343),ALL!$B$1:$U$1591,8,FALSE)))</f>
        <v/>
      </c>
      <c r="L1343" s="52" t="str">
        <f>IF(ISBLANK(VLOOKUP(TRIM(B1343),ALL!$B$1:$U$1591,9,FALSE)),"",IF(ISERROR(VLOOKUP(TRIM(B1343),ALL!$B$1:$U$1591,9,FALSE))," ",VLOOKUP(TRIM(B1343),ALL!$B$1:$U$1591,9,FALSE)))</f>
        <v/>
      </c>
      <c r="M1343" s="52" t="str">
        <f>IF(ISBLANK(VLOOKUP(TRIM(B1343),ALL!$B$1:$U$1591,10,FALSE)),"",IF(ISERROR(VLOOKUP(TRIM(B1343),ALL!$B$1:$U$1591,10,FALSE))," ",VLOOKUP(TRIM(B1343),ALL!$B$1:$U$1591,10,FALSE)))</f>
        <v/>
      </c>
      <c r="N1343"/>
      <c r="O1343"/>
      <c r="P1343"/>
      <c r="Q1343"/>
      <c r="R1343"/>
      <c r="S1343"/>
      <c r="AA1343"/>
      <c r="AB1343"/>
    </row>
    <row r="1344" spans="1:28">
      <c r="A1344" s="52" t="str">
        <f>IF(ISERROR(VLOOKUP(TRIM(B1344),ALL!$B$1:$T$1591,3,FALSE)),"(unc)",VLOOKUP(TRIM(B1344),ALL!$B$1:$T$1591,3,FALSE))</f>
        <v>LOLB</v>
      </c>
      <c r="B1344" s="215" t="s">
        <v>6316</v>
      </c>
      <c r="C1344" s="11" t="s">
        <v>3776</v>
      </c>
      <c r="D1344" s="85">
        <f>VLOOKUP(TRIM(B1344),BirthdateDraft!$B$1:$O$5859,2,FALSE)</f>
        <v>34618</v>
      </c>
      <c r="E1344" s="86" t="str">
        <f>VLOOKUP(TRIM(B1344),BirthdateDraft!$B$1:$O$9859,3,FALSE)</f>
        <v>17/1 (30)</v>
      </c>
      <c r="F1344" s="52" t="str">
        <f>IF(ISERROR(VLOOKUP(TRIM(B1344),ALL!$B$1:$T$1591,2,FALSE)),"",IF(ISERROR(VLOOKUP(TRIM(B1344),ALL!$B$1:$T$1591,2,FALSE))," ",VLOOKUP(TRIM(B1344),ALL!$B$1:$T$1591,2,FALSE)))</f>
        <v>PIA</v>
      </c>
      <c r="G1344" s="52" t="str">
        <f>IF(ISBLANK(VLOOKUP(TRIM(B1344),ALL!$B$1:$U$1591,4,FALSE)),"",IF(ISERROR(VLOOKUP(TRIM(B1344),ALL!$B$1:$U$1591,4,FALSE))," ",VLOOKUP(TRIM(B1344),ALL!$B$1:$U$1591,4,FALSE)))</f>
        <v>5-6</v>
      </c>
      <c r="H1344" s="52" t="str">
        <f>IF(ISBLANK(VLOOKUP(TRIM(B1344),ALL!$B$1:$U$1591,5,FALSE)),"",IF(ISERROR(VLOOKUP(TRIM(B1344),ALL!$B$1:$U$1591,5,FALSE))," ",VLOOKUP(TRIM(B1344),ALL!$B$1:$U$1591,5,FALSE)))</f>
        <v/>
      </c>
      <c r="I1344" s="52">
        <f>IF(ISBLANK(VLOOKUP(TRIM(B1344),ALL!$B$1:$U$1591,6,FALSE)),"",IF(ISERROR(VLOOKUP(TRIM(B1344),ALL!$B$1:$U$1591,6,FALSE))," ", VLOOKUP(TRIM(B1344),ALL!$B$1:$U$1591,6,FALSE)))</f>
        <v>12</v>
      </c>
      <c r="J1344" s="52">
        <f>IF(ISBLANK(VLOOKUP(TRIM(B1344),ALL!$B$1:$U$1591,7,FALSE)),"",IF(ISERROR(VLOOKUP(TRIM(B1344),ALL!$B$1:$U$1591,7,FALSE))," ",VLOOKUP(TRIM(B1344),ALL!$B$1:$U$1591,7,FALSE)))</f>
        <v>11</v>
      </c>
      <c r="K1344" s="52" t="str">
        <f>IF(ISBLANK(VLOOKUP(TRIM(B1344),ALL!$B$1:$U$1591,8,FALSE)),"",IF(ISERROR(VLOOKUP(TRIM(B1344),ALL!$B$1:$U$1591,8,FALSE))," ",VLOOKUP(TRIM(B1344),ALL!$B$1:$U$1591,8,FALSE)))</f>
        <v/>
      </c>
      <c r="L1344" s="52" t="str">
        <f>IF(ISBLANK(VLOOKUP(TRIM(B1344),ALL!$B$1:$U$1591,9,FALSE)),"",IF(ISERROR(VLOOKUP(TRIM(B1344),ALL!$B$1:$U$1591,9,FALSE))," ",VLOOKUP(TRIM(B1344),ALL!$B$1:$U$1591,9,FALSE)))</f>
        <v/>
      </c>
      <c r="M1344" s="52" t="str">
        <f>IF(ISBLANK(VLOOKUP(TRIM(B1344),ALL!$B$1:$U$1591,10,FALSE)),"",IF(ISERROR(VLOOKUP(TRIM(B1344),ALL!$B$1:$U$1591,10,FALSE))," ",VLOOKUP(TRIM(B1344),ALL!$B$1:$U$1591,10,FALSE)))</f>
        <v/>
      </c>
      <c r="N1344"/>
      <c r="O1344"/>
      <c r="P1344"/>
      <c r="Q1344"/>
      <c r="R1344"/>
      <c r="S1344"/>
      <c r="AA1344"/>
      <c r="AB1344"/>
    </row>
    <row r="1345" spans="1:46">
      <c r="A1345" s="52" t="str">
        <f>IF(ISERROR(VLOOKUP(TRIM(B1345),ALL!$B$1:$T$1591,3,FALSE)),"(unc)",VLOOKUP(TRIM(B1345),ALL!$B$1:$T$1591,3,FALSE))</f>
        <v>LOLB</v>
      </c>
      <c r="B1345" s="215" t="s">
        <v>854</v>
      </c>
      <c r="C1345" s="11" t="s">
        <v>3225</v>
      </c>
      <c r="D1345" s="85">
        <f>VLOOKUP(TRIM(B1345),BirthdateDraft!$B$1:$O$5859,2,FALSE)</f>
        <v>32593</v>
      </c>
      <c r="E1345" s="86" t="str">
        <f>VLOOKUP(TRIM(B1345),BirthdateDraft!$B$1:$O$9859,3,FALSE)</f>
        <v>11/1 (2)</v>
      </c>
      <c r="F1345" s="52" t="str">
        <f>IF(ISERROR(VLOOKUP(TRIM(B1345),ALL!$B$1:$T$1591,2,FALSE)),"",IF(ISERROR(VLOOKUP(TRIM(B1345),ALL!$B$1:$T$1591,2,FALSE))," ",VLOOKUP(TRIM(B1345),ALL!$B$1:$T$1591,2,FALSE)))</f>
        <v>DNA</v>
      </c>
      <c r="G1345" s="52" t="str">
        <f>IF(ISBLANK(VLOOKUP(TRIM(B1345),ALL!$B$1:$U$1591,4,FALSE)),"",IF(ISERROR(VLOOKUP(TRIM(B1345),ALL!$B$1:$U$1591,4,FALSE))," ",VLOOKUP(TRIM(B1345),ALL!$B$1:$U$1591,4,FALSE)))</f>
        <v>4-6</v>
      </c>
      <c r="H1345" s="52" t="str">
        <f>IF(ISBLANK(VLOOKUP(TRIM(B1345),ALL!$B$1:$U$1591,5,FALSE)),"",IF(ISERROR(VLOOKUP(TRIM(B1345),ALL!$B$1:$U$1591,5,FALSE))," ",VLOOKUP(TRIM(B1345),ALL!$B$1:$U$1591,5,FALSE)))</f>
        <v/>
      </c>
      <c r="I1345" s="52">
        <f>IF(ISBLANK(VLOOKUP(TRIM(B1345),ALL!$B$1:$U$1591,6,FALSE)),"",IF(ISERROR(VLOOKUP(TRIM(B1345),ALL!$B$1:$U$1591,6,FALSE))," ", VLOOKUP(TRIM(B1345),ALL!$B$1:$U$1591,6,FALSE)))</f>
        <v>11</v>
      </c>
      <c r="J1345" s="52" t="str">
        <f>IF(ISBLANK(VLOOKUP(TRIM(B1345),ALL!$B$1:$U$1591,7,FALSE)),"",IF(ISERROR(VLOOKUP(TRIM(B1345),ALL!$B$1:$U$1591,7,FALSE))," ",VLOOKUP(TRIM(B1345),ALL!$B$1:$U$1591,7,FALSE)))</f>
        <v/>
      </c>
      <c r="K1345" s="52" t="str">
        <f>IF(ISBLANK(VLOOKUP(TRIM(B1345),ALL!$B$1:$U$1591,8,FALSE)),"",IF(ISERROR(VLOOKUP(TRIM(B1345),ALL!$B$1:$U$1591,8,FALSE))," ",VLOOKUP(TRIM(B1345),ALL!$B$1:$U$1591,8,FALSE)))</f>
        <v/>
      </c>
      <c r="L1345" s="52" t="str">
        <f>IF(ISBLANK(VLOOKUP(TRIM(B1345),ALL!$B$1:$U$1591,9,FALSE)),"",IF(ISERROR(VLOOKUP(TRIM(B1345),ALL!$B$1:$U$1591,9,FALSE))," ",VLOOKUP(TRIM(B1345),ALL!$B$1:$U$1591,9,FALSE)))</f>
        <v/>
      </c>
      <c r="M1345" s="52" t="str">
        <f>IF(ISBLANK(VLOOKUP(TRIM(B1345),ALL!$B$1:$U$1591,10,FALSE)),"",IF(ISERROR(VLOOKUP(TRIM(B1345),ALL!$B$1:$U$1591,10,FALSE))," ",VLOOKUP(TRIM(B1345),ALL!$B$1:$U$1591,10,FALSE)))</f>
        <v/>
      </c>
      <c r="N1345"/>
      <c r="O1345"/>
      <c r="P1345"/>
      <c r="Q1345"/>
      <c r="R1345"/>
      <c r="S1345"/>
      <c r="AA1345"/>
      <c r="AB1345"/>
    </row>
    <row r="1346" spans="1:46">
      <c r="A1346" s="52" t="str">
        <f>IF(ISERROR(VLOOKUP(TRIM(B1346),ALL!$B$1:$T$1591,3,FALSE)),"(unc)",VLOOKUP(TRIM(B1346),ALL!$B$1:$T$1591,3,FALSE))</f>
        <v>MLB</v>
      </c>
      <c r="B1346" s="215" t="s">
        <v>3880</v>
      </c>
      <c r="C1346" s="11" t="s">
        <v>3225</v>
      </c>
      <c r="D1346" s="85">
        <f>VLOOKUP(TRIM(B1346),BirthdateDraft!$B$1:$O$5859,2,FALSE)</f>
        <v>33099</v>
      </c>
      <c r="E1346" s="86" t="str">
        <f>VLOOKUP(TRIM(B1346),BirthdateDraft!$B$1:$O$9859,3,FALSE)</f>
        <v>13/2</v>
      </c>
      <c r="F1346" s="52" t="str">
        <f>IF(ISERROR(VLOOKUP(TRIM(B1346),ALL!$B$1:$T$1591,2,FALSE)),"",IF(ISERROR(VLOOKUP(TRIM(B1346),ALL!$B$1:$T$1591,2,FALSE))," ",VLOOKUP(TRIM(B1346),ALL!$B$1:$T$1591,2,FALSE)))</f>
        <v>NON</v>
      </c>
      <c r="G1346" s="52" t="str">
        <f>IF(ISBLANK(VLOOKUP(TRIM(B1346),ALL!$B$1:$U$1591,4,FALSE)),"",IF(ISERROR(VLOOKUP(TRIM(B1346),ALL!$B$1:$U$1591,4,FALSE))," ",VLOOKUP(TRIM(B1346),ALL!$B$1:$U$1591,4,FALSE)))</f>
        <v>4-4</v>
      </c>
      <c r="H1346" s="52" t="str">
        <f>IF(ISBLANK(VLOOKUP(TRIM(B1346),ALL!$B$1:$U$1591,5,FALSE)),"",IF(ISERROR(VLOOKUP(TRIM(B1346),ALL!$B$1:$U$1591,5,FALSE))," ",VLOOKUP(TRIM(B1346),ALL!$B$1:$U$1591,5,FALSE)))</f>
        <v/>
      </c>
      <c r="I1346" s="52">
        <f>IF(ISBLANK(VLOOKUP(TRIM(B1346),ALL!$B$1:$U$1591,6,FALSE)),"",IF(ISERROR(VLOOKUP(TRIM(B1346),ALL!$B$1:$U$1591,6,FALSE))," ", VLOOKUP(TRIM(B1346),ALL!$B$1:$U$1591,6,FALSE)))</f>
        <v>0</v>
      </c>
      <c r="J1346" s="52" t="str">
        <f>IF(ISBLANK(VLOOKUP(TRIM(B1346),ALL!$B$1:$U$1591,7,FALSE)),"",IF(ISERROR(VLOOKUP(TRIM(B1346),ALL!$B$1:$U$1591,7,FALSE))," ",VLOOKUP(TRIM(B1346),ALL!$B$1:$U$1591,7,FALSE)))</f>
        <v/>
      </c>
      <c r="K1346" s="52" t="str">
        <f>IF(ISBLANK(VLOOKUP(TRIM(B1346),ALL!$B$1:$U$1591,8,FALSE)),"",IF(ISERROR(VLOOKUP(TRIM(B1346),ALL!$B$1:$U$1591,8,FALSE))," ",VLOOKUP(TRIM(B1346),ALL!$B$1:$U$1591,8,FALSE)))</f>
        <v/>
      </c>
      <c r="L1346" s="52" t="str">
        <f>IF(ISBLANK(VLOOKUP(TRIM(B1346),ALL!$B$1:$U$1591,9,FALSE)),"",IF(ISERROR(VLOOKUP(TRIM(B1346),ALL!$B$1:$U$1591,9,FALSE))," ",VLOOKUP(TRIM(B1346),ALL!$B$1:$U$1591,9,FALSE)))</f>
        <v/>
      </c>
      <c r="M1346" s="52" t="str">
        <f>IF(ISBLANK(VLOOKUP(TRIM(B1346),ALL!$B$1:$U$1591,10,FALSE)),"",IF(ISERROR(VLOOKUP(TRIM(B1346),ALL!$B$1:$U$1591,10,FALSE))," ",VLOOKUP(TRIM(B1346),ALL!$B$1:$U$1591,10,FALSE)))</f>
        <v/>
      </c>
      <c r="N1346"/>
      <c r="O1346"/>
      <c r="P1346"/>
      <c r="Q1346"/>
      <c r="R1346" t="str">
        <f>""</f>
        <v/>
      </c>
      <c r="S1346" t="str">
        <f>""</f>
        <v/>
      </c>
      <c r="T1346" t="str">
        <f>""</f>
        <v/>
      </c>
      <c r="U1346" t="str">
        <f>""</f>
        <v/>
      </c>
      <c r="V1346" t="str">
        <f>""</f>
        <v/>
      </c>
      <c r="W1346" t="str">
        <f>""</f>
        <v/>
      </c>
      <c r="X1346" t="str">
        <f>""</f>
        <v/>
      </c>
      <c r="Y1346" t="str">
        <f>""</f>
        <v/>
      </c>
      <c r="Z1346" t="str">
        <f>""</f>
        <v/>
      </c>
      <c r="AA1346" t="str">
        <f>""</f>
        <v/>
      </c>
      <c r="AB1346" t="str">
        <f>""</f>
        <v/>
      </c>
      <c r="AC1346" t="str">
        <f>""</f>
        <v/>
      </c>
      <c r="AD1346" t="str">
        <f>""</f>
        <v/>
      </c>
      <c r="AE1346" t="str">
        <f>""</f>
        <v/>
      </c>
      <c r="AF1346" t="str">
        <f>""</f>
        <v/>
      </c>
      <c r="AG1346" t="str">
        <f>""</f>
        <v/>
      </c>
      <c r="AH1346" t="str">
        <f>""</f>
        <v/>
      </c>
      <c r="AI1346" t="str">
        <f>""</f>
        <v/>
      </c>
      <c r="AJ1346" t="str">
        <f>""</f>
        <v/>
      </c>
      <c r="AK1346" t="str">
        <f>""</f>
        <v/>
      </c>
      <c r="AL1346" t="str">
        <f>""</f>
        <v/>
      </c>
      <c r="AM1346" t="str">
        <f>""</f>
        <v/>
      </c>
      <c r="AN1346" t="str">
        <f>""</f>
        <v/>
      </c>
      <c r="AO1346" t="str">
        <f>""</f>
        <v/>
      </c>
      <c r="AP1346" t="str">
        <f>""</f>
        <v/>
      </c>
      <c r="AQ1346" t="str">
        <f>""</f>
        <v/>
      </c>
      <c r="AR1346" t="str">
        <f>""</f>
        <v/>
      </c>
      <c r="AS1346" t="str">
        <f>""</f>
        <v/>
      </c>
      <c r="AT1346" t="str">
        <f>""</f>
        <v/>
      </c>
    </row>
    <row r="1347" spans="1:46">
      <c r="A1347" s="52" t="str">
        <f>IF(ISERROR(VLOOKUP(TRIM(B1347),ALL!$B$1:$T$1591,3,FALSE)),"(unc)",VLOOKUP(TRIM(B1347),ALL!$B$1:$T$1591,3,FALSE))</f>
        <v>LB</v>
      </c>
      <c r="B1347" s="215" t="s">
        <v>6206</v>
      </c>
      <c r="C1347" s="11" t="s">
        <v>3776</v>
      </c>
      <c r="D1347" s="85">
        <f>VLOOKUP(TRIM(B1347),BirthdateDraft!$B$1:$O$5859,2,FALSE)</f>
        <v>34726</v>
      </c>
      <c r="E1347" s="86" t="str">
        <f>VLOOKUP(TRIM(B1347),BirthdateDraft!$B$1:$O$9859,3,FALSE)</f>
        <v>17/6</v>
      </c>
      <c r="F1347" s="52" t="str">
        <f>IF(ISERROR(VLOOKUP(TRIM(B1347),ALL!$B$1:$T$1591,2,FALSE)),"",IF(ISERROR(VLOOKUP(TRIM(B1347),ALL!$B$1:$T$1591,2,FALSE))," ",VLOOKUP(TRIM(B1347),ALL!$B$1:$T$1591,2,FALSE)))</f>
        <v>CNA</v>
      </c>
      <c r="G1347" s="52" t="str">
        <f>IF(ISBLANK(VLOOKUP(TRIM(B1347),ALL!$B$1:$U$1591,4,FALSE)),"",IF(ISERROR(VLOOKUP(TRIM(B1347),ALL!$B$1:$U$1591,4,FALSE))," ",VLOOKUP(TRIM(B1347),ALL!$B$1:$U$1591,4,FALSE)))</f>
        <v>0-0</v>
      </c>
      <c r="H1347" s="52" t="str">
        <f>IF(ISBLANK(VLOOKUP(TRIM(B1347),ALL!$B$1:$U$1591,5,FALSE)),"",IF(ISERROR(VLOOKUP(TRIM(B1347),ALL!$B$1:$U$1591,5,FALSE))," ",VLOOKUP(TRIM(B1347),ALL!$B$1:$U$1591,5,FALSE)))</f>
        <v/>
      </c>
      <c r="I1347" s="52">
        <f>IF(ISBLANK(VLOOKUP(TRIM(B1347),ALL!$B$1:$U$1591,6,FALSE)),"",IF(ISERROR(VLOOKUP(TRIM(B1347),ALL!$B$1:$U$1591,6,FALSE))," ", VLOOKUP(TRIM(B1347),ALL!$B$1:$U$1591,6,FALSE)))</f>
        <v>0</v>
      </c>
      <c r="J1347" s="52" t="str">
        <f>IF(ISBLANK(VLOOKUP(TRIM(B1347),ALL!$B$1:$U$1591,7,FALSE)),"",IF(ISERROR(VLOOKUP(TRIM(B1347),ALL!$B$1:$U$1591,7,FALSE))," ",VLOOKUP(TRIM(B1347),ALL!$B$1:$U$1591,7,FALSE)))</f>
        <v/>
      </c>
      <c r="K1347" s="52" t="str">
        <f>IF(ISBLANK(VLOOKUP(TRIM(B1347),ALL!$B$1:$U$1591,8,FALSE)),"",IF(ISERROR(VLOOKUP(TRIM(B1347),ALL!$B$1:$U$1591,8,FALSE))," ",VLOOKUP(TRIM(B1347),ALL!$B$1:$U$1591,8,FALSE)))</f>
        <v/>
      </c>
      <c r="L1347" s="52" t="str">
        <f>IF(ISBLANK(VLOOKUP(TRIM(B1347),ALL!$B$1:$U$1591,9,FALSE)),"",IF(ISERROR(VLOOKUP(TRIM(B1347),ALL!$B$1:$U$1591,9,FALSE))," ",VLOOKUP(TRIM(B1347),ALL!$B$1:$U$1591,9,FALSE)))</f>
        <v/>
      </c>
      <c r="M1347" s="52" t="str">
        <f>IF(ISBLANK(VLOOKUP(TRIM(B1347),ALL!$B$1:$U$1591,10,FALSE)),"",IF(ISERROR(VLOOKUP(TRIM(B1347),ALL!$B$1:$U$1591,10,FALSE))," ",VLOOKUP(TRIM(B1347),ALL!$B$1:$U$1591,10,FALSE)))</f>
        <v/>
      </c>
      <c r="N1347"/>
      <c r="O1347"/>
      <c r="P1347"/>
      <c r="Q1347"/>
      <c r="R1347"/>
      <c r="S1347"/>
      <c r="AA1347"/>
      <c r="AB1347"/>
    </row>
    <row r="1348" spans="1:46">
      <c r="A1348" s="52" t="str">
        <f>IF(ISERROR(VLOOKUP(TRIM(B1348),ALL!$B$1:$T$1591,3,FALSE)),"(unc)",VLOOKUP(TRIM(B1348),ALL!$B$1:$T$1591,3,FALSE))</f>
        <v>OLB</v>
      </c>
      <c r="B1348" s="408" t="s">
        <v>7551</v>
      </c>
      <c r="C1348" s="11" t="s">
        <v>3776</v>
      </c>
      <c r="D1348" s="85">
        <f>VLOOKUP(TRIM(B1348),BirthdateDraft!$B$1:$O$5859,2,FALSE)</f>
        <v>34881</v>
      </c>
      <c r="E1348" s="86" t="str">
        <f>VLOOKUP(TRIM(B1348),BirthdateDraft!$B$1:$O$9859,3,FALSE)</f>
        <v>19/5</v>
      </c>
      <c r="F1348" s="52" t="str">
        <f>IF(ISERROR(VLOOKUP(TRIM(B1348),ALL!$B$1:$T$1591,2,FALSE)),"",IF(ISERROR(VLOOKUP(TRIM(B1348),ALL!$B$1:$T$1591,2,FALSE))," ",VLOOKUP(TRIM(B1348),ALL!$B$1:$T$1591,2,FALSE)))</f>
        <v>MIA</v>
      </c>
      <c r="G1348" s="52" t="str">
        <f>IF(ISBLANK(VLOOKUP(TRIM(B1348),ALL!$B$1:$U$1591,4,FALSE)),"",IF(ISERROR(VLOOKUP(TRIM(B1348),ALL!$B$1:$U$1591,4,FALSE))," ",VLOOKUP(TRIM(B1348),ALL!$B$1:$U$1591,4,FALSE)))</f>
        <v>0-0</v>
      </c>
      <c r="H1348" s="52" t="str">
        <f>IF(ISBLANK(VLOOKUP(TRIM(B1348),ALL!$B$1:$U$1591,5,FALSE)),"",IF(ISERROR(VLOOKUP(TRIM(B1348),ALL!$B$1:$U$1591,5,FALSE))," ",VLOOKUP(TRIM(B1348),ALL!$B$1:$U$1591,5,FALSE)))</f>
        <v/>
      </c>
      <c r="I1348" s="52">
        <f>IF(ISBLANK(VLOOKUP(TRIM(B1348),ALL!$B$1:$U$1591,6,FALSE)),"",IF(ISERROR(VLOOKUP(TRIM(B1348),ALL!$B$1:$U$1591,6,FALSE))," ", VLOOKUP(TRIM(B1348),ALL!$B$1:$U$1591,6,FALSE)))</f>
        <v>3</v>
      </c>
      <c r="J1348" s="52"/>
      <c r="K1348" s="52"/>
      <c r="L1348" s="52"/>
      <c r="M1348" s="52"/>
      <c r="N1348"/>
      <c r="O1348"/>
      <c r="P1348"/>
      <c r="Q1348"/>
      <c r="R1348"/>
      <c r="S1348"/>
      <c r="AA1348"/>
      <c r="AB1348"/>
    </row>
    <row r="1349" spans="1:46">
      <c r="A1349" s="52" t="str">
        <f>IF(ISERROR(VLOOKUP(TRIM(B1349),ALL!$B$1:$T$1591,3,FALSE)),"(unc)",VLOOKUP(TRIM(B1349),ALL!$B$1:$T$1591,3,FALSE))</f>
        <v>RLB</v>
      </c>
      <c r="B1349" s="408" t="s">
        <v>7479</v>
      </c>
      <c r="C1349" s="11" t="s">
        <v>3776</v>
      </c>
      <c r="D1349" s="85">
        <f>VLOOKUP(TRIM(B1349),BirthdateDraft!$B$1:$O$5859,2,FALSE)</f>
        <v>35840</v>
      </c>
      <c r="E1349" s="86" t="str">
        <f>VLOOKUP(TRIM(B1349),BirthdateDraft!$B$1:$O$9859,3,FALSE)</f>
        <v>19/5</v>
      </c>
      <c r="F1349" s="52" t="str">
        <f>IF(ISERROR(VLOOKUP(TRIM(B1349),ALL!$B$1:$T$1591,2,FALSE)),"",IF(ISERROR(VLOOKUP(TRIM(B1349),ALL!$B$1:$T$1591,2,FALSE))," ",VLOOKUP(TRIM(B1349),ALL!$B$1:$T$1591,2,FALSE)))</f>
        <v>CLA</v>
      </c>
      <c r="G1349" s="52" t="str">
        <f>IF(ISBLANK(VLOOKUP(TRIM(B1349),ALL!$B$1:$U$1591,4,FALSE)),"",IF(ISERROR(VLOOKUP(TRIM(B1349),ALL!$B$1:$U$1591,4,FALSE))," ",VLOOKUP(TRIM(B1349),ALL!$B$1:$U$1591,4,FALSE)))</f>
        <v>0-0</v>
      </c>
      <c r="H1349" s="52" t="str">
        <f>IF(ISBLANK(VLOOKUP(TRIM(B1349),ALL!$B$1:$U$1591,5,FALSE)),"",IF(ISERROR(VLOOKUP(TRIM(B1349),ALL!$B$1:$U$1591,5,FALSE))," ",VLOOKUP(TRIM(B1349),ALL!$B$1:$U$1591,5,FALSE)))</f>
        <v/>
      </c>
      <c r="I1349" s="52">
        <f>IF(ISBLANK(VLOOKUP(TRIM(B1349),ALL!$B$1:$U$1591,6,FALSE)),"",IF(ISERROR(VLOOKUP(TRIM(B1349),ALL!$B$1:$U$1591,6,FALSE))," ", VLOOKUP(TRIM(B1349),ALL!$B$1:$U$1591,6,FALSE)))</f>
        <v>3</v>
      </c>
      <c r="J1349" s="52"/>
      <c r="K1349" s="52"/>
      <c r="L1349" s="52"/>
      <c r="M1349" s="52"/>
      <c r="N1349"/>
      <c r="O1349"/>
      <c r="P1349"/>
      <c r="Q1349"/>
      <c r="R1349"/>
      <c r="S1349"/>
      <c r="AA1349"/>
      <c r="AB1349"/>
    </row>
    <row r="1350" spans="1:46">
      <c r="A1350" s="52"/>
      <c r="B1350" s="395"/>
      <c r="C1350" s="11"/>
      <c r="D1350" s="85"/>
      <c r="E1350" s="86"/>
      <c r="F1350" s="52"/>
      <c r="G1350" s="52"/>
      <c r="H1350" s="52"/>
      <c r="I1350" s="52"/>
      <c r="J1350" s="52"/>
      <c r="K1350" s="52"/>
      <c r="L1350" s="52"/>
      <c r="M1350" s="52"/>
      <c r="N1350"/>
      <c r="O1350"/>
      <c r="P1350"/>
      <c r="Q1350"/>
      <c r="R1350"/>
      <c r="S1350"/>
      <c r="AA1350"/>
      <c r="AB1350"/>
    </row>
    <row r="1351" spans="1:46">
      <c r="A1351" s="52" t="str">
        <f>IF(ISERROR(VLOOKUP(TRIM(B1351),ALL!$B$1:$T$1591,3,FALSE)),"(unc)",VLOOKUP(TRIM(B1351),ALL!$B$1:$T$1591,3,FALSE))</f>
        <v>FS ^</v>
      </c>
      <c r="B1351" s="215" t="s">
        <v>2144</v>
      </c>
      <c r="C1351" s="11" t="s">
        <v>3225</v>
      </c>
      <c r="D1351" s="85">
        <f>VLOOKUP(TRIM(B1351),BirthdateDraft!$B$1:$O$5859,2,FALSE)</f>
        <v>32002</v>
      </c>
      <c r="E1351" s="86" t="str">
        <f>VLOOKUP(TRIM(B1351),BirthdateDraft!$B$1:$O$9859,3,FALSE)</f>
        <v>10/1 (27)</v>
      </c>
      <c r="F1351" s="52" t="str">
        <f>IF(ISERROR(VLOOKUP(TRIM(B1351),ALL!$B$1:$T$1591,2,FALSE)),"",IF(ISERROR(VLOOKUP(TRIM(B1351),ALL!$B$1:$T$1591,2,FALSE))," ",VLOOKUP(TRIM(B1351),ALL!$B$1:$T$1591,2,FALSE)))</f>
        <v>NEA</v>
      </c>
      <c r="G1351" s="52" t="str">
        <f>IF(ISBLANK(VLOOKUP(TRIM(B1351),ALL!$B$1:$U$1591,4,FALSE)),"",IF(ISERROR(VLOOKUP(TRIM(B1351),ALL!$B$1:$U$1591,4,FALSE))," ",VLOOKUP(TRIM(B1351),ALL!$B$1:$U$1591,4,FALSE)))</f>
        <v>6-4</v>
      </c>
      <c r="H1351" s="52" t="str">
        <f>IF(ISBLANK(VLOOKUP(TRIM(B1351),ALL!$B$1:$U$1591,5,FALSE)),"",IF(ISERROR(VLOOKUP(TRIM(B1351),ALL!$B$1:$U$1591,5,FALSE))," ",VLOOKUP(TRIM(B1351),ALL!$B$1:$U$1591,5,FALSE)))</f>
        <v/>
      </c>
      <c r="I1351" s="52" t="str">
        <f>IF(ISBLANK(VLOOKUP(TRIM(B1351),ALL!$B$1:$U$1591,6,FALSE)),"",IF(ISERROR(VLOOKUP(TRIM(B1351),ALL!$B$1:$U$1591,6,FALSE))," ", VLOOKUP(TRIM(B1351),ALL!$B$1:$U$1591,6,FALSE)))</f>
        <v/>
      </c>
      <c r="J1351" s="52" t="str">
        <f>IF(ISBLANK(VLOOKUP(TRIM(B1351),ALL!$B$1:$U$1591,7,FALSE)),"",IF(ISERROR(VLOOKUP(TRIM(B1351),ALL!$B$1:$U$1591,7,FALSE))," ",VLOOKUP(TRIM(B1351),ALL!$B$1:$U$1591,7,FALSE)))</f>
        <v/>
      </c>
      <c r="K1351" s="52" t="str">
        <f>IF(ISBLANK(VLOOKUP(TRIM(B1351),ALL!$B$1:$U$1591,8,FALSE)),"",IF(ISERROR(VLOOKUP(TRIM(B1351),ALL!$B$1:$U$1591,8,FALSE))," ",VLOOKUP(TRIM(B1351),ALL!$B$1:$U$1591,8,FALSE)))</f>
        <v/>
      </c>
      <c r="L1351" s="52" t="str">
        <f>IF(ISBLANK(VLOOKUP(TRIM(B1351),ALL!$B$1:$U$1591,9,FALSE)),"",IF(ISERROR(VLOOKUP(TRIM(B1351),ALL!$B$1:$U$1591,9,FALSE))," ",VLOOKUP(TRIM(B1351),ALL!$B$1:$U$1591,9,FALSE)))</f>
        <v/>
      </c>
      <c r="M1351" s="52" t="str">
        <f>IF(ISBLANK(VLOOKUP(TRIM(B1351),ALL!$B$1:$U$1591,10,FALSE)),"",IF(ISERROR(VLOOKUP(TRIM(B1351),ALL!$B$1:$U$1591,10,FALSE))," ",VLOOKUP(TRIM(B1351),ALL!$B$1:$U$1591,10,FALSE)))</f>
        <v/>
      </c>
      <c r="N1351"/>
      <c r="O1351"/>
      <c r="P1351"/>
      <c r="Q1351"/>
      <c r="R1351"/>
      <c r="S1351"/>
      <c r="AA1351"/>
      <c r="AB1351"/>
    </row>
    <row r="1352" spans="1:46">
      <c r="A1352" s="52" t="str">
        <f>IF(ISERROR(VLOOKUP(TRIM(B1352),ALL!$B$1:$T$1591,3,FALSE)),"(unc)",VLOOKUP(TRIM(B1352),ALL!$B$1:$T$1591,3,FALSE))</f>
        <v>FS ^</v>
      </c>
      <c r="B1352" s="215" t="s">
        <v>6296</v>
      </c>
      <c r="C1352" s="11" t="s">
        <v>3776</v>
      </c>
      <c r="D1352" s="85">
        <f>VLOOKUP(TRIM(B1352),BirthdateDraft!$B$1:$O$5859,2,FALSE)</f>
        <v>34037</v>
      </c>
      <c r="E1352" s="86" t="str">
        <f>VLOOKUP(TRIM(B1352),BirthdateDraft!$B$1:$O$9859,3,FALSE)</f>
        <v>17/2</v>
      </c>
      <c r="F1352" s="52" t="str">
        <f>IF(ISERROR(VLOOKUP(TRIM(B1352),ALL!$B$1:$T$1591,2,FALSE)),"",IF(ISERROR(VLOOKUP(TRIM(B1352),ALL!$B$1:$T$1591,2,FALSE))," ",VLOOKUP(TRIM(B1352),ALL!$B$1:$T$1591,2,FALSE)))</f>
        <v>NYA</v>
      </c>
      <c r="G1352" s="52" t="str">
        <f>IF(ISBLANK(VLOOKUP(TRIM(B1352),ALL!$B$1:$U$1591,4,FALSE)),"",IF(ISERROR(VLOOKUP(TRIM(B1352),ALL!$B$1:$U$1591,4,FALSE))," ",VLOOKUP(TRIM(B1352),ALL!$B$1:$U$1591,4,FALSE)))</f>
        <v>5-4</v>
      </c>
      <c r="H1352" s="52" t="str">
        <f>IF(ISBLANK(VLOOKUP(TRIM(B1352),ALL!$B$1:$U$1591,5,FALSE)),"",IF(ISERROR(VLOOKUP(TRIM(B1352),ALL!$B$1:$U$1591,5,FALSE))," ",VLOOKUP(TRIM(B1352),ALL!$B$1:$U$1591,5,FALSE)))</f>
        <v/>
      </c>
      <c r="I1352" s="52" t="str">
        <f>IF(ISBLANK(VLOOKUP(TRIM(B1352),ALL!$B$1:$U$1591,6,FALSE)),"",IF(ISERROR(VLOOKUP(TRIM(B1352),ALL!$B$1:$U$1591,6,FALSE))," ", VLOOKUP(TRIM(B1352),ALL!$B$1:$U$1591,6,FALSE)))</f>
        <v/>
      </c>
      <c r="J1352" s="52" t="str">
        <f>IF(ISBLANK(VLOOKUP(TRIM(B1352),ALL!$B$1:$U$1591,7,FALSE)),"",IF(ISERROR(VLOOKUP(TRIM(B1352),ALL!$B$1:$U$1591,7,FALSE))," ",VLOOKUP(TRIM(B1352),ALL!$B$1:$U$1591,7,FALSE)))</f>
        <v/>
      </c>
      <c r="K1352" s="52" t="str">
        <f>IF(ISBLANK(VLOOKUP(TRIM(B1352),ALL!$B$1:$U$1591,8,FALSE)),"",IF(ISERROR(VLOOKUP(TRIM(B1352),ALL!$B$1:$U$1591,8,FALSE))," ",VLOOKUP(TRIM(B1352),ALL!$B$1:$U$1591,8,FALSE)))</f>
        <v/>
      </c>
      <c r="L1352" s="52" t="str">
        <f>IF(ISBLANK(VLOOKUP(TRIM(B1352),ALL!$B$1:$U$1591,9,FALSE)),"",IF(ISERROR(VLOOKUP(TRIM(B1352),ALL!$B$1:$U$1591,9,FALSE))," ",VLOOKUP(TRIM(B1352),ALL!$B$1:$U$1591,9,FALSE)))</f>
        <v/>
      </c>
      <c r="M1352" s="52"/>
      <c r="N1352"/>
      <c r="O1352"/>
      <c r="P1352"/>
      <c r="Q1352"/>
      <c r="R1352"/>
      <c r="S1352"/>
      <c r="AA1352"/>
      <c r="AB1352"/>
    </row>
    <row r="1353" spans="1:46">
      <c r="A1353" s="52" t="str">
        <f>IF(ISERROR(VLOOKUP(TRIM(B1353),ALL!$B$1:$T$1591,3,FALSE)),"(unc)",VLOOKUP(TRIM(B1353),ALL!$B$1:$T$1591,3,FALSE))</f>
        <v>RCB ^</v>
      </c>
      <c r="B1353" s="215" t="s">
        <v>5089</v>
      </c>
      <c r="C1353" s="11" t="s">
        <v>3776</v>
      </c>
      <c r="D1353" s="85">
        <f>VLOOKUP(TRIM(B1353),BirthdateDraft!$B$1:$O$5859,2,FALSE)</f>
        <v>32934</v>
      </c>
      <c r="E1353" s="86" t="str">
        <f>VLOOKUP(TRIM(B1353),BirthdateDraft!$B$1:$O$9859,3,FALSE)</f>
        <v>14/FA</v>
      </c>
      <c r="F1353" s="52" t="str">
        <f>IF(ISERROR(VLOOKUP(TRIM(B1353),ALL!$B$1:$T$1591,2,FALSE)),"",IF(ISERROR(VLOOKUP(TRIM(B1353),ALL!$B$1:$T$1591,2,FALSE))," ",VLOOKUP(TRIM(B1353),ALL!$B$1:$T$1591,2,FALSE)))</f>
        <v>TNA</v>
      </c>
      <c r="G1353" s="52" t="str">
        <f>IF(ISBLANK(VLOOKUP(TRIM(B1353),ALL!$B$1:$U$1591,4,FALSE)),"",IF(ISERROR(VLOOKUP(TRIM(B1353),ALL!$B$1:$U$1591,4,FALSE))," ",VLOOKUP(TRIM(B1353),ALL!$B$1:$U$1591,4,FALSE)))</f>
        <v>5</v>
      </c>
      <c r="H1353" s="52" t="str">
        <f>IF(ISBLANK(VLOOKUP(TRIM(B1353),ALL!$B$1:$U$1591,5,FALSE)),"",IF(ISERROR(VLOOKUP(TRIM(B1353),ALL!$B$1:$U$1591,5,FALSE))," ",VLOOKUP(TRIM(B1353),ALL!$B$1:$U$1591,5,FALSE)))</f>
        <v/>
      </c>
      <c r="I1353" s="52" t="str">
        <f>IF(ISBLANK(VLOOKUP(TRIM(B1353),ALL!$B$1:$U$1591,6,FALSE)),"",IF(ISERROR(VLOOKUP(TRIM(B1353),ALL!$B$1:$U$1591,6,FALSE))," ", VLOOKUP(TRIM(B1353),ALL!$B$1:$U$1591,6,FALSE)))</f>
        <v/>
      </c>
      <c r="J1353" s="52" t="str">
        <f>IF(ISBLANK(VLOOKUP(TRIM(B1353),ALL!$B$1:$U$1591,7,FALSE)),"",IF(ISERROR(VLOOKUP(TRIM(B1353),ALL!$B$1:$U$1591,7,FALSE))," ",VLOOKUP(TRIM(B1353),ALL!$B$1:$U$1591,7,FALSE)))</f>
        <v/>
      </c>
      <c r="K1353" s="52" t="str">
        <f>IF(ISBLANK(VLOOKUP(TRIM(B1353),ALL!$B$1:$U$1591,8,FALSE)),"",IF(ISERROR(VLOOKUP(TRIM(B1353),ALL!$B$1:$U$1591,8,FALSE))," ",VLOOKUP(TRIM(B1353),ALL!$B$1:$U$1591,8,FALSE)))</f>
        <v/>
      </c>
      <c r="L1353" s="52" t="str">
        <f>IF(ISBLANK(VLOOKUP(TRIM(B1353),ALL!$B$1:$U$1591,9,FALSE)),"",IF(ISERROR(VLOOKUP(TRIM(B1353),ALL!$B$1:$U$1591,9,FALSE))," ",VLOOKUP(TRIM(B1353),ALL!$B$1:$U$1591,9,FALSE)))</f>
        <v/>
      </c>
      <c r="M1353" s="52" t="str">
        <f>IF(ISBLANK(VLOOKUP(TRIM(B1353),ALL!$B$1:$U$1591,10,FALSE)),"",IF(ISERROR(VLOOKUP(TRIM(B1353),ALL!$B$1:$U$1591,10,FALSE))," ",VLOOKUP(TRIM(B1353),ALL!$B$1:$U$1591,10,FALSE)))</f>
        <v/>
      </c>
      <c r="N1353"/>
      <c r="O1353"/>
      <c r="P1353"/>
      <c r="Q1353"/>
      <c r="R1353"/>
      <c r="S1353"/>
      <c r="AA1353"/>
      <c r="AB1353"/>
    </row>
    <row r="1354" spans="1:46">
      <c r="A1354" s="52" t="str">
        <f>IF(ISERROR(VLOOKUP(TRIM(B1354),ALL!$B$1:$T$1591,3,FALSE)),"(unc)",VLOOKUP(TRIM(B1354),ALL!$B$1:$T$1591,3,FALSE))</f>
        <v>RCB ^</v>
      </c>
      <c r="B1354" s="215" t="s">
        <v>4446</v>
      </c>
      <c r="C1354" s="11" t="s">
        <v>3225</v>
      </c>
      <c r="D1354" s="85">
        <f>VLOOKUP(TRIM(B1354),BirthdateDraft!$B$1:$O$5859,2,FALSE)</f>
        <v>33466</v>
      </c>
      <c r="E1354" s="86" t="str">
        <f>VLOOKUP(TRIM(B1354),BirthdateDraft!$B$1:$O$9859,3,FALSE)</f>
        <v>13/FA</v>
      </c>
      <c r="F1354" s="52" t="str">
        <f>IF(ISERROR(VLOOKUP(TRIM(B1354),ALL!$B$1:$T$1591,2,FALSE)),"",IF(ISERROR(VLOOKUP(TRIM(B1354),ALL!$B$1:$T$1591,2,FALSE))," ",VLOOKUP(TRIM(B1354),ALL!$B$1:$T$1591,2,FALSE)))</f>
        <v>JXA</v>
      </c>
      <c r="G1354" s="52" t="str">
        <f>IF(ISBLANK(VLOOKUP(TRIM(B1354),ALL!$B$1:$U$1591,4,FALSE)),"",IF(ISERROR(VLOOKUP(TRIM(B1354),ALL!$B$1:$U$1591,4,FALSE))," ",VLOOKUP(TRIM(B1354),ALL!$B$1:$U$1591,4,FALSE)))</f>
        <v>4</v>
      </c>
      <c r="H1354" s="52" t="str">
        <f>IF(ISBLANK(VLOOKUP(TRIM(B1354),ALL!$B$1:$U$1591,5,FALSE)),"",IF(ISERROR(VLOOKUP(TRIM(B1354),ALL!$B$1:$U$1591,5,FALSE))," ",VLOOKUP(TRIM(B1354),ALL!$B$1:$U$1591,5,FALSE)))</f>
        <v/>
      </c>
      <c r="I1354" s="52" t="str">
        <f>IF(ISBLANK(VLOOKUP(TRIM(B1354),ALL!$B$1:$U$1591,6,FALSE)),"",IF(ISERROR(VLOOKUP(TRIM(B1354),ALL!$B$1:$U$1591,6,FALSE))," ", VLOOKUP(TRIM(B1354),ALL!$B$1:$U$1591,6,FALSE)))</f>
        <v/>
      </c>
      <c r="J1354" s="52" t="str">
        <f>IF(ISBLANK(VLOOKUP(TRIM(B1354),ALL!$B$1:$U$1591,7,FALSE)),"",IF(ISERROR(VLOOKUP(TRIM(B1354),ALL!$B$1:$U$1591,7,FALSE))," ",VLOOKUP(TRIM(B1354),ALL!$B$1:$U$1591,7,FALSE)))</f>
        <v/>
      </c>
      <c r="K1354" s="52" t="str">
        <f>IF(ISBLANK(VLOOKUP(TRIM(B1354),ALL!$B$1:$U$1591,8,FALSE)),"",IF(ISERROR(VLOOKUP(TRIM(B1354),ALL!$B$1:$U$1591,8,FALSE))," ",VLOOKUP(TRIM(B1354),ALL!$B$1:$U$1591,8,FALSE)))</f>
        <v/>
      </c>
      <c r="L1354" s="52" t="str">
        <f>IF(ISBLANK(VLOOKUP(TRIM(B1354),ALL!$B$1:$U$1591,9,FALSE)),"",IF(ISERROR(VLOOKUP(TRIM(B1354),ALL!$B$1:$U$1591,9,FALSE))," ",VLOOKUP(TRIM(B1354),ALL!$B$1:$U$1591,9,FALSE)))</f>
        <v/>
      </c>
      <c r="M1354" s="52" t="str">
        <f>IF(ISBLANK(VLOOKUP(TRIM(B1354),ALL!$B$1:$U$1591,10,FALSE)),"",IF(ISERROR(VLOOKUP(TRIM(B1354),ALL!$B$1:$U$1591,10,FALSE))," ",VLOOKUP(TRIM(B1354),ALL!$B$1:$U$1591,10,FALSE)))</f>
        <v/>
      </c>
      <c r="N1354"/>
      <c r="O1354"/>
      <c r="P1354"/>
      <c r="Q1354"/>
      <c r="R1354"/>
      <c r="S1354"/>
      <c r="AA1354"/>
      <c r="AB1354"/>
    </row>
    <row r="1355" spans="1:46">
      <c r="A1355" s="52" t="str">
        <f>IF(ISERROR(VLOOKUP(TRIM(B1355),ALL!$B$1:$T$1591,3,FALSE)),"(unc)",VLOOKUP(TRIM(B1355),ALL!$B$1:$T$1591,3,FALSE))</f>
        <v>CB ^</v>
      </c>
      <c r="B1355" s="215" t="s">
        <v>5574</v>
      </c>
      <c r="C1355" s="11" t="s">
        <v>3776</v>
      </c>
      <c r="D1355" s="85">
        <f>VLOOKUP(TRIM(B1355),BirthdateDraft!$B$1:$O$5859,2,FALSE)</f>
        <v>34224</v>
      </c>
      <c r="E1355" s="86" t="str">
        <f>VLOOKUP(TRIM(B1355),BirthdateDraft!$B$1:$O$9859,3,FALSE)</f>
        <v>16/2</v>
      </c>
      <c r="F1355" s="52" t="str">
        <f>IF(ISERROR(VLOOKUP(TRIM(B1355),ALL!$B$1:$T$1591,2,FALSE)),"",IF(ISERROR(VLOOKUP(TRIM(B1355),ALL!$B$1:$T$1591,2,FALSE))," ",VLOOKUP(TRIM(B1355),ALL!$B$1:$T$1591,2,FALSE)))</f>
        <v>MIN</v>
      </c>
      <c r="G1355" s="52" t="str">
        <f>IF(ISBLANK(VLOOKUP(TRIM(B1355),ALL!$B$1:$U$1591,4,FALSE)),"",IF(ISERROR(VLOOKUP(TRIM(B1355),ALL!$B$1:$U$1591,4,FALSE))," ",VLOOKUP(TRIM(B1355),ALL!$B$1:$U$1591,4,FALSE)))</f>
        <v>4</v>
      </c>
      <c r="H1355" s="52" t="str">
        <f>IF(ISBLANK(VLOOKUP(TRIM(B1355),ALL!$B$1:$U$1591,5,FALSE)),"",IF(ISERROR(VLOOKUP(TRIM(B1355),ALL!$B$1:$U$1591,5,FALSE))," ",VLOOKUP(TRIM(B1355),ALL!$B$1:$U$1591,5,FALSE)))</f>
        <v/>
      </c>
      <c r="I1355" s="52" t="str">
        <f>IF(ISBLANK(VLOOKUP(TRIM(B1355),ALL!$B$1:$U$1591,6,FALSE)),"",IF(ISERROR(VLOOKUP(TRIM(B1355),ALL!$B$1:$U$1591,6,FALSE))," ", VLOOKUP(TRIM(B1355),ALL!$B$1:$U$1591,6,FALSE)))</f>
        <v/>
      </c>
      <c r="J1355" s="52" t="str">
        <f>IF(ISBLANK(VLOOKUP(TRIM(B1355),ALL!$B$1:$U$1591,7,FALSE)),"",IF(ISERROR(VLOOKUP(TRIM(B1355),ALL!$B$1:$U$1591,7,FALSE))," ",VLOOKUP(TRIM(B1355),ALL!$B$1:$U$1591,7,FALSE)))</f>
        <v/>
      </c>
      <c r="K1355" s="52" t="str">
        <f>IF(ISBLANK(VLOOKUP(TRIM(B1355),ALL!$B$1:$U$1591,8,FALSE)),"",IF(ISERROR(VLOOKUP(TRIM(B1355),ALL!$B$1:$U$1591,8,FALSE))," ",VLOOKUP(TRIM(B1355),ALL!$B$1:$U$1591,8,FALSE)))</f>
        <v/>
      </c>
      <c r="L1355" s="52" t="str">
        <f>IF(ISBLANK(VLOOKUP(TRIM(B1355),ALL!$B$1:$U$1591,9,FALSE)),"",IF(ISERROR(VLOOKUP(TRIM(B1355),ALL!$B$1:$U$1591,9,FALSE))," ",VLOOKUP(TRIM(B1355),ALL!$B$1:$U$1591,9,FALSE)))</f>
        <v/>
      </c>
      <c r="M1355" s="52"/>
      <c r="N1355"/>
      <c r="O1355"/>
      <c r="P1355"/>
      <c r="Q1355"/>
      <c r="R1355"/>
      <c r="S1355"/>
      <c r="AA1355"/>
      <c r="AB1355"/>
    </row>
    <row r="1356" spans="1:46">
      <c r="A1356" s="52" t="str">
        <f>IF(ISERROR(VLOOKUP(TRIM(B1356),ALL!$B$1:$T$1591,3,FALSE)),"(unc)",VLOOKUP(TRIM(B1356),ALL!$B$1:$T$1591,3,FALSE))</f>
        <v>DB ^</v>
      </c>
      <c r="B1356" s="215" t="s">
        <v>5635</v>
      </c>
      <c r="C1356" s="11" t="s">
        <v>3776</v>
      </c>
      <c r="D1356" s="85">
        <f>VLOOKUP(TRIM(B1356),BirthdateDraft!$B$1:$O$5859,2,FALSE)</f>
        <v>34318</v>
      </c>
      <c r="E1356" s="86" t="str">
        <f>VLOOKUP(TRIM(B1356),BirthdateDraft!$B$1:$O$9859,3,FALSE)</f>
        <v>16/6</v>
      </c>
      <c r="F1356" s="52" t="str">
        <f>IF(ISERROR(VLOOKUP(TRIM(B1356),ALL!$B$1:$T$1591,2,FALSE)),"",IF(ISERROR(VLOOKUP(TRIM(B1356),ALL!$B$1:$T$1591,2,FALSE))," ",VLOOKUP(TRIM(B1356),ALL!$B$1:$T$1591,2,FALSE)))</f>
        <v>DAN</v>
      </c>
      <c r="G1356" s="52" t="str">
        <f>IF(ISBLANK(VLOOKUP(TRIM(B1356),ALL!$B$1:$U$1591,4,FALSE)),"",IF(ISERROR(VLOOKUP(TRIM(B1356),ALL!$B$1:$U$1591,4,FALSE))," ",VLOOKUP(TRIM(B1356),ALL!$B$1:$U$1591,4,FALSE)))</f>
        <v>0-4</v>
      </c>
      <c r="H1356" s="52" t="str">
        <f>IF(ISBLANK(VLOOKUP(TRIM(B1356),ALL!$B$1:$U$1591,5,FALSE)),"",IF(ISERROR(VLOOKUP(TRIM(B1356),ALL!$B$1:$U$1591,5,FALSE))," ",VLOOKUP(TRIM(B1356),ALL!$B$1:$U$1591,5,FALSE)))</f>
        <v/>
      </c>
      <c r="I1356" s="52" t="str">
        <f>IF(ISBLANK(VLOOKUP(TRIM(B1356),ALL!$B$1:$U$1591,6,FALSE)),"",IF(ISERROR(VLOOKUP(TRIM(B1356),ALL!$B$1:$U$1591,6,FALSE))," ", VLOOKUP(TRIM(B1356),ALL!$B$1:$U$1591,6,FALSE)))</f>
        <v/>
      </c>
      <c r="J1356" s="52" t="str">
        <f>IF(ISBLANK(VLOOKUP(TRIM(B1356),ALL!$B$1:$U$1591,7,FALSE)),"",IF(ISERROR(VLOOKUP(TRIM(B1356),ALL!$B$1:$U$1591,7,FALSE))," ",VLOOKUP(TRIM(B1356),ALL!$B$1:$U$1591,7,FALSE)))</f>
        <v/>
      </c>
      <c r="K1356" s="52" t="str">
        <f>IF(ISBLANK(VLOOKUP(TRIM(B1356),ALL!$B$1:$U$1591,8,FALSE)),"",IF(ISERROR(VLOOKUP(TRIM(B1356),ALL!$B$1:$U$1591,8,FALSE))," ",VLOOKUP(TRIM(B1356),ALL!$B$1:$U$1591,8,FALSE)))</f>
        <v/>
      </c>
      <c r="L1356" s="52" t="str">
        <f>IF(ISBLANK(VLOOKUP(TRIM(B1356),ALL!$B$1:$U$1591,9,FALSE)),"",IF(ISERROR(VLOOKUP(TRIM(B1356),ALL!$B$1:$U$1591,9,FALSE))," ",VLOOKUP(TRIM(B1356),ALL!$B$1:$U$1591,9,FALSE)))</f>
        <v/>
      </c>
      <c r="M1356" s="52" t="str">
        <f>IF(ISBLANK(VLOOKUP(TRIM(B1356),ALL!$B$1:$U$1591,10,FALSE)),"",IF(ISERROR(VLOOKUP(TRIM(B1356),ALL!$B$1:$U$1591,10,FALSE))," ",VLOOKUP(TRIM(B1356),ALL!$B$1:$U$1591,10,FALSE)))</f>
        <v/>
      </c>
      <c r="N1356"/>
      <c r="O1356"/>
      <c r="P1356"/>
      <c r="Q1356"/>
      <c r="R1356"/>
      <c r="S1356"/>
      <c r="AA1356"/>
      <c r="AB1356"/>
    </row>
    <row r="1357" spans="1:46">
      <c r="A1357" s="52" t="str">
        <f>IF(ISERROR(VLOOKUP(TRIM(B1357),ALL!$B$1:$T$1591,3,FALSE)),"(unc)",VLOOKUP(TRIM(B1357),ALL!$B$1:$T$1591,3,FALSE))</f>
        <v>SS ^</v>
      </c>
      <c r="B1357" s="215" t="s">
        <v>4124</v>
      </c>
      <c r="C1357" s="11" t="s">
        <v>3225</v>
      </c>
      <c r="D1357" s="85">
        <f>VLOOKUP(TRIM(B1357),BirthdateDraft!$B$1:$O$5859,2,FALSE)</f>
        <v>33582</v>
      </c>
      <c r="E1357" s="86" t="str">
        <f>VLOOKUP(TRIM(B1357),BirthdateDraft!$B$1:$O$9859,3,FALSE)</f>
        <v>13/1 (18)</v>
      </c>
      <c r="F1357" s="52" t="str">
        <f>IF(ISERROR(VLOOKUP(TRIM(B1357),ALL!$B$1:$T$1591,2,FALSE)),"",IF(ISERROR(VLOOKUP(TRIM(B1357),ALL!$B$1:$T$1591,2,FALSE))," ",VLOOKUP(TRIM(B1357),ALL!$B$1:$T$1591,2,FALSE)))</f>
        <v>CAN</v>
      </c>
      <c r="G1357" s="52" t="str">
        <f>IF(ISBLANK(VLOOKUP(TRIM(B1357),ALL!$B$1:$U$1591,4,FALSE)),"",IF(ISERROR(VLOOKUP(TRIM(B1357),ALL!$B$1:$U$1591,4,FALSE))," ",VLOOKUP(TRIM(B1357),ALL!$B$1:$U$1591,4,FALSE)))</f>
        <v>0-4</v>
      </c>
      <c r="H1357" s="52" t="str">
        <f>IF(ISBLANK(VLOOKUP(TRIM(B1357),ALL!$B$1:$U$1591,5,FALSE)),"",IF(ISERROR(VLOOKUP(TRIM(B1357),ALL!$B$1:$U$1591,5,FALSE))," ",VLOOKUP(TRIM(B1357),ALL!$B$1:$U$1591,5,FALSE)))</f>
        <v/>
      </c>
      <c r="I1357" s="52" t="str">
        <f>IF(ISBLANK(VLOOKUP(TRIM(B1357),ALL!$B$1:$U$1591,6,FALSE)),"",IF(ISERROR(VLOOKUP(TRIM(B1357),ALL!$B$1:$U$1591,6,FALSE))," ", VLOOKUP(TRIM(B1357),ALL!$B$1:$U$1591,6,FALSE)))</f>
        <v/>
      </c>
      <c r="J1357" s="52" t="str">
        <f>IF(ISBLANK(VLOOKUP(TRIM(B1357),ALL!$B$1:$U$1591,7,FALSE)),"",IF(ISERROR(VLOOKUP(TRIM(B1357),ALL!$B$1:$U$1591,7,FALSE))," ",VLOOKUP(TRIM(B1357),ALL!$B$1:$U$1591,7,FALSE)))</f>
        <v/>
      </c>
      <c r="K1357" s="52" t="str">
        <f>IF(ISBLANK(VLOOKUP(TRIM(B1357),ALL!$B$1:$U$1591,8,FALSE)),"",IF(ISERROR(VLOOKUP(TRIM(B1357),ALL!$B$1:$U$1591,8,FALSE))," ",VLOOKUP(TRIM(B1357),ALL!$B$1:$U$1591,8,FALSE)))</f>
        <v/>
      </c>
      <c r="L1357" s="52" t="str">
        <f>IF(ISBLANK(VLOOKUP(TRIM(B1357),ALL!$B$1:$U$1591,9,FALSE)),"",IF(ISERROR(VLOOKUP(TRIM(B1357),ALL!$B$1:$U$1591,9,FALSE))," ",VLOOKUP(TRIM(B1357),ALL!$B$1:$U$1591,9,FALSE)))</f>
        <v/>
      </c>
      <c r="M1357" s="52" t="str">
        <f>IF(ISBLANK(VLOOKUP(TRIM(B1357),ALL!$B$1:$U$1591,10,FALSE)),"",IF(ISERROR(VLOOKUP(TRIM(B1357),ALL!$B$1:$U$1591,10,FALSE))," ",VLOOKUP(TRIM(B1357),ALL!$B$1:$U$1591,10,FALSE)))</f>
        <v/>
      </c>
      <c r="N1357"/>
      <c r="O1357"/>
      <c r="P1357"/>
      <c r="Q1357"/>
      <c r="R1357"/>
      <c r="S1357"/>
      <c r="AA1357"/>
      <c r="AB1357"/>
    </row>
    <row r="1358" spans="1:46">
      <c r="A1358" s="52" t="str">
        <f>IF(ISERROR(VLOOKUP(TRIM(B1358),ALL!$B$1:$T$1591,3,FALSE)),"(unc)",VLOOKUP(TRIM(B1358),ALL!$B$1:$T$1591,3,FALSE))</f>
        <v>DB ^</v>
      </c>
      <c r="B1358" s="215" t="s">
        <v>4925</v>
      </c>
      <c r="C1358" s="11" t="s">
        <v>3776</v>
      </c>
      <c r="D1358" s="85">
        <f>VLOOKUP(TRIM(B1358),BirthdateDraft!$B$1:$O$5859,2,FALSE)</f>
        <v>32126</v>
      </c>
      <c r="E1358" s="86" t="str">
        <f>VLOOKUP(TRIM(B1358),BirthdateDraft!$B$1:$O$9859,3,FALSE)</f>
        <v>12/5</v>
      </c>
      <c r="F1358" s="52" t="str">
        <f>IF(ISERROR(VLOOKUP(TRIM(B1358),ALL!$B$1:$T$1591,2,FALSE)),"",IF(ISERROR(VLOOKUP(TRIM(B1358),ALL!$B$1:$T$1591,2,FALSE))," ",VLOOKUP(TRIM(B1358),ALL!$B$1:$T$1591,2,FALSE)))</f>
        <v>WAN</v>
      </c>
      <c r="G1358" s="52" t="str">
        <f>IF(ISBLANK(VLOOKUP(TRIM(B1358),ALL!$B$1:$U$1591,4,FALSE)),"",IF(ISERROR(VLOOKUP(TRIM(B1358),ALL!$B$1:$U$1591,4,FALSE))," ",VLOOKUP(TRIM(B1358),ALL!$B$1:$U$1591,4,FALSE)))</f>
        <v>0-0</v>
      </c>
      <c r="H1358" s="52" t="str">
        <f>IF(ISBLANK(VLOOKUP(TRIM(B1358),ALL!$B$1:$U$1591,5,FALSE)),"",IF(ISERROR(VLOOKUP(TRIM(B1358),ALL!$B$1:$U$1591,5,FALSE))," ",VLOOKUP(TRIM(B1358),ALL!$B$1:$U$1591,5,FALSE)))</f>
        <v/>
      </c>
      <c r="I1358" s="52" t="str">
        <f>IF(ISBLANK(VLOOKUP(TRIM(B1358),ALL!$B$1:$U$1591,6,FALSE)),"",IF(ISERROR(VLOOKUP(TRIM(B1358),ALL!$B$1:$U$1591,6,FALSE))," ", VLOOKUP(TRIM(B1358),ALL!$B$1:$U$1591,6,FALSE)))</f>
        <v/>
      </c>
      <c r="J1358" s="52" t="str">
        <f>IF(ISBLANK(VLOOKUP(TRIM(B1358),ALL!$B$1:$U$1591,7,FALSE)),"",IF(ISERROR(VLOOKUP(TRIM(B1358),ALL!$B$1:$U$1591,7,FALSE))," ",VLOOKUP(TRIM(B1358),ALL!$B$1:$U$1591,7,FALSE)))</f>
        <v/>
      </c>
      <c r="K1358" s="52" t="str">
        <f>IF(ISBLANK(VLOOKUP(TRIM(B1358),ALL!$B$1:$U$1591,8,FALSE)),"",IF(ISERROR(VLOOKUP(TRIM(B1358),ALL!$B$1:$U$1591,8,FALSE))," ",VLOOKUP(TRIM(B1358),ALL!$B$1:$U$1591,8,FALSE)))</f>
        <v/>
      </c>
      <c r="L1358" s="52" t="str">
        <f>IF(ISBLANK(VLOOKUP(TRIM(B1358),ALL!$B$1:$U$1591,9,FALSE)),"",IF(ISERROR(VLOOKUP(TRIM(B1358),ALL!$B$1:$U$1591,9,FALSE))," ",VLOOKUP(TRIM(B1358),ALL!$B$1:$U$1591,9,FALSE)))</f>
        <v/>
      </c>
      <c r="M1358" s="52" t="str">
        <f>IF(ISBLANK(VLOOKUP(TRIM(B1358),ALL!$B$1:$U$1591,10,FALSE)),"",IF(ISERROR(VLOOKUP(TRIM(B1358),ALL!$B$1:$U$1591,10,FALSE))," ",VLOOKUP(TRIM(B1358),ALL!$B$1:$U$1591,10,FALSE)))</f>
        <v/>
      </c>
      <c r="N1358"/>
      <c r="O1358"/>
      <c r="P1358"/>
      <c r="Q1358"/>
      <c r="R1358"/>
      <c r="S1358"/>
      <c r="AA1358"/>
      <c r="AB1358"/>
    </row>
    <row r="1359" spans="1:46" ht="15">
      <c r="A1359" s="52" t="str">
        <f>IF(ISERROR(VLOOKUP(TRIM(B1359),ALL!$B$1:$T$1591,3,FALSE)),"(unc)",VLOOKUP(TRIM(B1359),ALL!$B$1:$T$1591,3,FALSE))</f>
        <v>DB ^</v>
      </c>
      <c r="B1359" s="407" t="s">
        <v>7461</v>
      </c>
      <c r="C1359" s="11" t="s">
        <v>3225</v>
      </c>
      <c r="D1359" s="85">
        <f>VLOOKUP(TRIM(B1359),BirthdateDraft!$B$1:$O$5859,2,FALSE)</f>
        <v>35541</v>
      </c>
      <c r="E1359" s="86" t="str">
        <f>VLOOKUP(TRIM(B1359),BirthdateDraft!$B$1:$O$9859,3,FALSE)</f>
        <v>18/6</v>
      </c>
      <c r="F1359" s="52" t="str">
        <f>IF(ISERROR(VLOOKUP(TRIM(B1359),ALL!$B$1:$T$1591,2,FALSE)),"",IF(ISERROR(VLOOKUP(TRIM(B1359),ALL!$B$1:$T$1591,2,FALSE))," ",VLOOKUP(TRIM(B1359),ALL!$B$1:$T$1591,2,FALSE)))</f>
        <v>BAA</v>
      </c>
      <c r="G1359" s="52" t="str">
        <f>IF(ISBLANK(VLOOKUP(TRIM(B1359),ALL!$B$1:$U$1591,4,FALSE)),"",IF(ISERROR(VLOOKUP(TRIM(B1359),ALL!$B$1:$U$1591,4,FALSE))," ",VLOOKUP(TRIM(B1359),ALL!$B$1:$U$1591,4,FALSE)))</f>
        <v>0-0</v>
      </c>
      <c r="H1359" s="52"/>
      <c r="I1359" s="52"/>
      <c r="J1359" s="52"/>
      <c r="K1359" s="52"/>
      <c r="L1359" s="52"/>
      <c r="M1359" s="52"/>
      <c r="N1359"/>
      <c r="O1359"/>
      <c r="P1359"/>
      <c r="Q1359"/>
      <c r="R1359"/>
      <c r="S1359"/>
      <c r="AA1359"/>
      <c r="AB1359"/>
    </row>
    <row r="1361" spans="1:33">
      <c r="A1361" s="52"/>
      <c r="B1361" s="215"/>
      <c r="C1361" s="11"/>
      <c r="D1361" s="85"/>
      <c r="E1361" s="86"/>
      <c r="F1361" s="52"/>
      <c r="G1361" s="52"/>
      <c r="H1361" s="52"/>
      <c r="I1361" s="52"/>
      <c r="J1361" s="52"/>
      <c r="K1361" s="52"/>
      <c r="L1361" s="52"/>
      <c r="M1361" s="52"/>
      <c r="N1361"/>
      <c r="O1361"/>
      <c r="P1361"/>
      <c r="Q1361"/>
      <c r="R1361"/>
      <c r="S1361"/>
      <c r="AA1361"/>
      <c r="AB1361"/>
    </row>
    <row r="1362" spans="1:33" ht="15">
      <c r="A1362" s="52" t="str">
        <f>IF(ISERROR(VLOOKUP(TRIM(B1362),ALL!$B$1:$T$1591,3,FALSE)),"(unc)",VLOOKUP(TRIM(B1362),ALL!$B$1:$T$1591,3,FALSE))</f>
        <v>Punt</v>
      </c>
      <c r="B1362" s="407" t="s">
        <v>7811</v>
      </c>
      <c r="C1362" s="11" t="s">
        <v>3225</v>
      </c>
      <c r="D1362" s="85">
        <f>VLOOKUP(TRIM(B1362),BirthdateDraft!$B$1:$O$5859,2,FALSE)</f>
        <v>34065</v>
      </c>
      <c r="E1362" s="86" t="str">
        <f>VLOOKUP(TRIM(B1362),BirthdateDraft!$B$1:$O$9859,3,FALSE)</f>
        <v>15/FA</v>
      </c>
      <c r="F1362" s="52" t="str">
        <f>IF(ISERROR(VLOOKUP(TRIM(B1362),ALL!$B$1:$T$1591,2,FALSE)),"",IF(ISERROR(VLOOKUP(TRIM(B1362),ALL!$B$1:$T$1591,2,FALSE))," ",VLOOKUP(TRIM(B1362),ALL!$B$1:$T$1591,2,FALSE)))</f>
        <v>LAA</v>
      </c>
      <c r="G1362" s="52" t="str">
        <f>IF(ISBLANK(VLOOKUP(TRIM(B1362),ALL!$B$1:$U$1591,4,FALSE)),"",IF(ISERROR(VLOOKUP(TRIM(B1362),ALL!$B$1:$U$1591,4,FALSE))," ",VLOOKUP(TRIM(B1362),ALL!$B$1:$U$1591,4,FALSE)))</f>
        <v/>
      </c>
      <c r="H1362" s="52"/>
      <c r="I1362" s="52"/>
      <c r="J1362" s="52"/>
      <c r="K1362" s="52"/>
      <c r="L1362" s="52"/>
      <c r="M1362" s="52"/>
      <c r="N1362"/>
      <c r="O1362"/>
      <c r="P1362"/>
      <c r="Q1362"/>
      <c r="R1362"/>
      <c r="S1362"/>
      <c r="AA1362"/>
      <c r="AB1362"/>
    </row>
    <row r="1363" spans="1:33">
      <c r="A1363" s="52" t="str">
        <f>IF(ISERROR(VLOOKUP(TRIM(B1363),ALL!$B$1:$T$1591,3,FALSE)),"(unc)",VLOOKUP(TRIM(B1363),ALL!$B$1:$T$1591,3,FALSE))</f>
        <v>PR</v>
      </c>
      <c r="B1363" s="215" t="s">
        <v>5621</v>
      </c>
      <c r="C1363" s="11" t="s">
        <v>3776</v>
      </c>
      <c r="D1363" s="85">
        <f>VLOOKUP(TRIM(B1363),BirthdateDraft!$B$1:$O$5859,2,FALSE)</f>
        <v>34302</v>
      </c>
      <c r="E1363" s="86" t="str">
        <f>VLOOKUP(TRIM(B1363),BirthdateDraft!$B$1:$O$9859,3,FALSE)</f>
        <v>16/2</v>
      </c>
      <c r="F1363" s="52" t="str">
        <f>IF(ISERROR(VLOOKUP(TRIM(B1363),ALL!$B$1:$T$1591,2,FALSE)),"",IF(ISERROR(VLOOKUP(TRIM(B1363),ALL!$B$1:$T$1591,2,FALSE))," ",VLOOKUP(TRIM(B1363),ALL!$B$1:$T$1591,2,FALSE)))</f>
        <v>BAA</v>
      </c>
      <c r="G1363" s="52"/>
      <c r="H1363" s="52"/>
      <c r="I1363" s="52"/>
      <c r="J1363" s="52"/>
      <c r="K1363" s="52"/>
      <c r="L1363" s="52" t="str">
        <f>IF(ISBLANK(VLOOKUP(TRIM(B1363),ALL!$B$1:$U$1591,9,FALSE)),"",IF(ISERROR(VLOOKUP(TRIM(B1363),ALL!$B$1:$U$1591,9,FALSE))," ",VLOOKUP(TRIM(B1363),ALL!$B$1:$U$1591,9,FALSE)))</f>
        <v/>
      </c>
      <c r="M1363" s="52" t="str">
        <f>IF(ISBLANK(VLOOKUP(TRIM(B1363),ALL!$B$1:$U$1591,10,FALSE)),"",IF(ISERROR(VLOOKUP(TRIM(B1363),ALL!$B$1:$U$1591,10,FALSE))," ",VLOOKUP(TRIM(B1363),ALL!$B$1:$U$1591,10,FALSE)))</f>
        <v/>
      </c>
      <c r="N1363"/>
      <c r="O1363"/>
      <c r="P1363"/>
      <c r="Q1363"/>
      <c r="R1363"/>
      <c r="S1363"/>
      <c r="AA1363"/>
      <c r="AB1363"/>
    </row>
    <row r="1364" spans="1:33">
      <c r="A1364" s="52" t="str">
        <f>IF(ISERROR(VLOOKUP(TRIM(B1364),ALL!$B$1:$T$1591,3,FALSE)),"(unc)",VLOOKUP(TRIM(B1364),ALL!$B$1:$T$1591,3,FALSE))</f>
        <v>PK</v>
      </c>
      <c r="B1364" s="215" t="s">
        <v>6426</v>
      </c>
      <c r="C1364" s="11" t="s">
        <v>3776</v>
      </c>
      <c r="D1364" s="85">
        <f>VLOOKUP(TRIM(B1364),BirthdateDraft!$B$1:$O$5859,2,FALSE)</f>
        <v>34720</v>
      </c>
      <c r="E1364" s="86" t="str">
        <f>VLOOKUP(TRIM(B1364),BirthdateDraft!$B$1:$O$9859,3,FALSE)</f>
        <v>17/5</v>
      </c>
      <c r="F1364" s="52" t="str">
        <f>IF(ISERROR(VLOOKUP(TRIM(B1364),ALL!$B$1:$T$1591,2,FALSE)),"",IF(ISERROR(VLOOKUP(TRIM(B1364),ALL!$B$1:$T$1591,2,FALSE))," ",VLOOKUP(TRIM(B1364),ALL!$B$1:$T$1591,2,FALSE)))</f>
        <v>PHN</v>
      </c>
      <c r="G1364" s="52" t="s">
        <v>4387</v>
      </c>
      <c r="H1364" s="52" t="s">
        <v>4387</v>
      </c>
      <c r="I1364" s="52"/>
      <c r="J1364" s="52"/>
      <c r="K1364" s="52"/>
      <c r="L1364" s="52"/>
      <c r="M1364" s="52"/>
      <c r="N1364"/>
      <c r="O1364"/>
      <c r="P1364"/>
      <c r="Q1364"/>
      <c r="R1364"/>
      <c r="S1364"/>
      <c r="AA1364"/>
      <c r="AB1364"/>
    </row>
    <row r="1365" spans="1:33">
      <c r="A1365" s="52" t="str">
        <f>IF(ISERROR(VLOOKUP(TRIM(B1365),ALL!$B$1:$T$1591,3,FALSE)),"(unc)",VLOOKUP(TRIM(B1365),ALL!$B$1:$T$1591,3,FALSE))</f>
        <v>KOR</v>
      </c>
      <c r="B1365" s="215" t="s">
        <v>6925</v>
      </c>
      <c r="C1365" s="11" t="s">
        <v>3776</v>
      </c>
      <c r="D1365" s="85">
        <f>VLOOKUP(TRIM(B1365),BirthdateDraft!$B$1:$O$5859,2,FALSE)</f>
        <v>33783</v>
      </c>
      <c r="E1365" s="86" t="str">
        <f>VLOOKUP(TRIM(B1365),BirthdateDraft!$B$1:$O$9859,3,FALSE)</f>
        <v>15/FA</v>
      </c>
      <c r="F1365" s="52" t="str">
        <f>IF(ISERROR(VLOOKUP(TRIM(B1365),ALL!$B$1:$T$1591,2,FALSE)),"",IF(ISERROR(VLOOKUP(TRIM(B1365),ALL!$B$1:$T$1591,2,FALSE))," ",VLOOKUP(TRIM(B1365),ALL!$B$1:$T$1591,2,FALSE)))</f>
        <v>TNA</v>
      </c>
      <c r="G1365" s="52" t="str">
        <f>IF(ISBLANK(VLOOKUP(TRIM(B1365),ALL!$B$1:$U$1591,4,FALSE)),"",IF(ISERROR(VLOOKUP(TRIM(B1365),ALL!$B$1:$U$1591,4,FALSE))," ",VLOOKUP(TRIM(B1365),ALL!$B$1:$U$1591,4,FALSE)))</f>
        <v/>
      </c>
      <c r="H1365" s="52" t="str">
        <f>IF(ISBLANK(VLOOKUP(TRIM(B1365),ALL!$B$1:$U$1591,5,FALSE)),"",IF(ISERROR(VLOOKUP(TRIM(B1365),ALL!$B$1:$U$1591,5,FALSE))," ",VLOOKUP(TRIM(B1365),ALL!$B$1:$U$1591,5,FALSE)))</f>
        <v/>
      </c>
      <c r="I1365" s="52" t="str">
        <f>IF(ISBLANK(VLOOKUP(TRIM(B1365),ALL!$B$1:$U$1591,6,FALSE)),"",IF(ISERROR(VLOOKUP(TRIM(B1365),ALL!$B$1:$U$1591,6,FALSE))," ", VLOOKUP(TRIM(B1365),ALL!$B$1:$U$1591,6,FALSE)))</f>
        <v/>
      </c>
      <c r="J1365" s="52" t="str">
        <f>IF(ISBLANK(VLOOKUP(TRIM(B1365),ALL!$B$1:$U$1591,7,FALSE)),"",IF(ISERROR(VLOOKUP(TRIM(B1365),ALL!$B$1:$U$1591,7,FALSE))," ",VLOOKUP(TRIM(B1365),ALL!$B$1:$U$1591,7,FALSE)))</f>
        <v/>
      </c>
      <c r="K1365" s="52" t="str">
        <f>IF(ISBLANK(VLOOKUP(TRIM(B1365),ALL!$B$1:$U$1591,8,FALSE)),"",IF(ISERROR(VLOOKUP(TRIM(B1365),ALL!$B$1:$U$1591,8,FALSE))," ",VLOOKUP(TRIM(B1365),ALL!$B$1:$U$1591,8,FALSE)))</f>
        <v/>
      </c>
      <c r="L1365" s="52" t="str">
        <f>IF(ISBLANK(VLOOKUP(TRIM(B1365),ALL!$B$1:$U$1591,9,FALSE)),"",IF(ISERROR(VLOOKUP(TRIM(B1365),ALL!$B$1:$U$1591,9,FALSE))," ",VLOOKUP(TRIM(B1365),ALL!$B$1:$U$1591,9,FALSE)))</f>
        <v/>
      </c>
      <c r="M1365" s="52" t="str">
        <f>IF(ISBLANK(VLOOKUP(TRIM(B1365),ALL!$B$1:$U$1591,10,FALSE)),"",IF(ISERROR(VLOOKUP(TRIM(B1365),ALL!$B$1:$U$1591,10,FALSE))," ",VLOOKUP(TRIM(B1365),ALL!$B$1:$U$1591,10,FALSE)))</f>
        <v/>
      </c>
      <c r="N1365"/>
      <c r="O1365"/>
      <c r="P1365"/>
      <c r="Q1365"/>
      <c r="R1365"/>
      <c r="S1365"/>
      <c r="AA1365"/>
      <c r="AB1365"/>
    </row>
    <row r="1366" spans="1:33" ht="15">
      <c r="A1366" s="52" t="str">
        <f>IF(ISERROR(VLOOKUP(TRIM(B1366),ALL!$B$1:$T$1591,3,FALSE)),"(unc)",VLOOKUP(TRIM(B1366),ALL!$B$1:$T$1591,3,FALSE))</f>
        <v>KOR PR</v>
      </c>
      <c r="B1366" s="441" t="s">
        <v>5862</v>
      </c>
      <c r="C1366" s="11" t="s">
        <v>3776</v>
      </c>
      <c r="D1366" s="85">
        <f>VLOOKUP(TRIM(B1366),BirthdateDraft!$B$1:$O$5859,2,FALSE)</f>
        <v>34154</v>
      </c>
      <c r="E1366" s="86" t="str">
        <f>VLOOKUP(TRIM(B1366),BirthdateDraft!$B$1:$O$9859,3,FALSE)</f>
        <v>16/5</v>
      </c>
      <c r="F1366" s="52" t="str">
        <f>IF(ISERROR(VLOOKUP(TRIM(B1366),ALL!$B$1:$T$1591,2,FALSE)),"",IF(ISERROR(VLOOKUP(TRIM(B1366),ALL!$B$1:$T$1591,2,FALSE))," ",VLOOKUP(TRIM(B1366),ALL!$B$1:$T$1591,2,FALSE)))</f>
        <v>MIA</v>
      </c>
      <c r="G1366" s="44"/>
      <c r="H1366" s="44"/>
      <c r="I1366" s="44"/>
      <c r="J1366" s="44"/>
      <c r="K1366" s="44"/>
      <c r="L1366" s="44"/>
      <c r="M1366" s="44"/>
      <c r="N1366" s="52"/>
      <c r="P1366"/>
      <c r="S1366"/>
      <c r="T1366" s="2"/>
      <c r="U1366" s="2"/>
      <c r="W1366" s="2"/>
      <c r="X1366" s="2"/>
      <c r="AA1366"/>
      <c r="AB1366"/>
      <c r="AF1366" s="3"/>
      <c r="AG1366" s="3"/>
    </row>
    <row r="1367" spans="1:33" ht="18">
      <c r="A1367" s="454" t="s">
        <v>8468</v>
      </c>
      <c r="B1367" s="454"/>
      <c r="C1367" s="454"/>
      <c r="D1367" s="454"/>
      <c r="E1367" s="454"/>
      <c r="F1367" s="454"/>
      <c r="G1367" s="454"/>
      <c r="H1367" s="454"/>
      <c r="I1367" s="454"/>
      <c r="J1367" s="454"/>
      <c r="K1367" s="454"/>
      <c r="L1367" s="454"/>
      <c r="M1367" s="456"/>
      <c r="P1367" s="4"/>
      <c r="S1367"/>
      <c r="T1367" s="2"/>
      <c r="U1367" s="2"/>
      <c r="W1367" s="2"/>
      <c r="X1367" s="2"/>
      <c r="AA1367" s="2"/>
      <c r="AB1367"/>
      <c r="AF1367" s="3"/>
      <c r="AG1367" s="3"/>
    </row>
    <row r="1368" spans="1:33" ht="16.5" customHeight="1">
      <c r="A1368" s="454" t="s">
        <v>8467</v>
      </c>
      <c r="B1368" s="454"/>
      <c r="C1368" s="454"/>
      <c r="D1368" s="454"/>
      <c r="E1368" s="454"/>
      <c r="F1368" s="454"/>
      <c r="G1368" s="454"/>
      <c r="H1368" s="454"/>
      <c r="I1368" s="454"/>
      <c r="J1368" s="454"/>
      <c r="K1368" s="454"/>
      <c r="L1368" s="454"/>
      <c r="M1368" s="455"/>
      <c r="P1368"/>
      <c r="S1368"/>
      <c r="T1368" s="6"/>
      <c r="V1368" s="6"/>
      <c r="W1368" s="2"/>
      <c r="Z1368" s="2"/>
      <c r="AA1368" s="2"/>
      <c r="AB1368" s="2"/>
      <c r="AC1368" s="2"/>
      <c r="AE1368" s="3"/>
      <c r="AF1368" s="3"/>
      <c r="AG1368" s="7"/>
    </row>
    <row r="1369" spans="1:33" ht="18">
      <c r="N1369"/>
      <c r="O1369"/>
      <c r="P1369" s="4"/>
      <c r="Q1369"/>
      <c r="R1369"/>
      <c r="S1369"/>
      <c r="X1369" s="2"/>
      <c r="AA1369"/>
      <c r="AB1369"/>
    </row>
    <row r="1370" spans="1:33" ht="20.25">
      <c r="A1370" s="46" t="s">
        <v>6454</v>
      </c>
      <c r="H1370" s="38">
        <f>COUNTA(B1371:B1434)</f>
        <v>54</v>
      </c>
      <c r="I1370" s="38"/>
      <c r="N1370"/>
      <c r="O1370"/>
      <c r="P1370"/>
      <c r="Q1370"/>
      <c r="R1370"/>
      <c r="S1370"/>
      <c r="X1370" s="2"/>
      <c r="AA1370"/>
      <c r="AB1370"/>
    </row>
    <row r="1371" spans="1:33">
      <c r="N1371" s="6"/>
      <c r="O1371" s="6"/>
      <c r="S1371" s="3"/>
      <c r="T1371" s="7"/>
      <c r="AA1371"/>
      <c r="AB1371"/>
    </row>
    <row r="1372" spans="1:33">
      <c r="A1372" s="52" t="s">
        <v>4574</v>
      </c>
      <c r="B1372" s="215" t="s">
        <v>6865</v>
      </c>
      <c r="C1372" s="11" t="s">
        <v>6474</v>
      </c>
      <c r="D1372" s="85">
        <f>VLOOKUP(TRIM(B1372),BirthdateDraft!$B$1:$O$5859,2,FALSE)</f>
        <v>35437</v>
      </c>
      <c r="E1372" s="86" t="str">
        <f>VLOOKUP(TRIM(B1372),BirthdateDraft!$B$1:$O$9859,3,FALSE)</f>
        <v>18/1 (32)</v>
      </c>
      <c r="F1372" s="52" t="str">
        <f>IF(ISERROR(VLOOKUP(TRIM(B1372),ALL!$B$1:$T$1591,2,FALSE)),"",IF(ISERROR(VLOOKUP(TRIM(B1372),ALL!$B$1:$T$1591,2,FALSE))," ",VLOOKUP(TRIM(B1372),ALL!$B$1:$T$1591,2,FALSE)))</f>
        <v>BAA</v>
      </c>
      <c r="G1372" s="52" t="str">
        <f>IF(ISBLANK(VLOOKUP(TRIM(B1372),ALL!$B$1:$U$1591,4,FALSE)),"",IF(ISERROR(VLOOKUP(TRIM(B1372),ALL!$B$1:$U$1591,4,FALSE))," ",VLOOKUP(TRIM(B1372),ALL!$B$1:$U$1591,4,FALSE)))</f>
        <v/>
      </c>
      <c r="H1372" s="52" t="str">
        <f>IF(ISBLANK(VLOOKUP(TRIM(B1372),ALL!$B$1:$U$1591,5,FALSE)),"",IF(ISERROR(VLOOKUP(TRIM(B1372),ALL!$B$1:$U$1591,5,FALSE))," ",VLOOKUP(TRIM(B1372),ALL!$B$1:$U$1591,5,FALSE)))</f>
        <v/>
      </c>
      <c r="I1372" s="52" t="str">
        <f>IF(ISBLANK(VLOOKUP(TRIM(B1372),ALL!$B$1:$U$1591,6,FALSE)),"",IF(ISERROR(VLOOKUP(TRIM(B1372),ALL!$B$1:$U$1591,6,FALSE))," ", VLOOKUP(TRIM(B1372),ALL!$B$1:$U$1591,6,FALSE)))</f>
        <v/>
      </c>
      <c r="J1372" s="52" t="str">
        <f>IF(ISBLANK(VLOOKUP(TRIM(B1372),ALL!$B$1:$U$1591,7,FALSE)),"",IF(ISERROR(VLOOKUP(TRIM(B1372),ALL!$B$1:$U$1591,7,FALSE))," ",VLOOKUP(TRIM(B1372),ALL!$B$1:$U$1591,7,FALSE)))</f>
        <v/>
      </c>
      <c r="K1372" s="52" t="str">
        <f>IF(ISBLANK(VLOOKUP(TRIM(B1372),ALL!$B$1:$U$1591,8,FALSE)),"",IF(ISERROR(VLOOKUP(TRIM(B1372),ALL!$B$1:$U$1591,8,FALSE))," ",VLOOKUP(TRIM(B1372),ALL!$B$1:$U$1591,8,FALSE)))</f>
        <v/>
      </c>
      <c r="L1372" s="52" t="str">
        <f>IF(ISBLANK(VLOOKUP(TRIM(B1372),ALL!$B$1:$U$1591,9,FALSE)),"",IF(ISERROR(VLOOKUP(TRIM(B1372),ALL!$B$1:$U$1591,9,FALSE))," ",VLOOKUP(TRIM(B1372),ALL!$B$1:$U$1591,9,FALSE)))</f>
        <v/>
      </c>
      <c r="M1372" s="52"/>
      <c r="N1372"/>
      <c r="O1372"/>
      <c r="P1372"/>
      <c r="Q1372"/>
      <c r="R1372"/>
      <c r="S1372"/>
      <c r="AA1372"/>
      <c r="AB1372"/>
    </row>
    <row r="1373" spans="1:33" ht="15">
      <c r="A1373" s="52" t="s">
        <v>4574</v>
      </c>
      <c r="B1373" s="417" t="s">
        <v>7779</v>
      </c>
      <c r="C1373" s="11" t="s">
        <v>6474</v>
      </c>
      <c r="D1373" s="85">
        <f>VLOOKUP(TRIM(B1373),BirthdateDraft!$B$1:$O$5859,2,FALSE)</f>
        <v>35285</v>
      </c>
      <c r="E1373" s="86" t="str">
        <f>VLOOKUP(TRIM(B1373),BirthdateDraft!$B$1:$O$9859,3,FALSE)</f>
        <v>19/4</v>
      </c>
      <c r="F1373" s="52" t="str">
        <f>IF(ISERROR(VLOOKUP(TRIM(B1373),ALL!$B$1:$T$1591,2,FALSE)),"",IF(ISERROR(VLOOKUP(TRIM(B1373),ALL!$B$1:$T$1591,2,FALSE))," ",VLOOKUP(TRIM(B1373),ALL!$B$1:$T$1591,2,FALSE)))</f>
        <v>NEA</v>
      </c>
      <c r="G1373" s="52"/>
      <c r="H1373" s="52"/>
      <c r="I1373" s="52"/>
      <c r="J1373" s="52"/>
      <c r="K1373" s="52"/>
      <c r="L1373" s="52"/>
      <c r="M1373" s="52"/>
      <c r="N1373"/>
      <c r="O1373"/>
      <c r="P1373"/>
      <c r="Q1373"/>
      <c r="R1373"/>
      <c r="S1373"/>
      <c r="AA1373"/>
      <c r="AB1373"/>
    </row>
    <row r="1374" spans="1:33" ht="15">
      <c r="A1374" s="52"/>
      <c r="B1374" s="417"/>
      <c r="C1374" s="11"/>
      <c r="D1374" s="85"/>
      <c r="E1374" s="86"/>
      <c r="F1374" s="52"/>
      <c r="G1374" s="52"/>
      <c r="H1374" s="52"/>
      <c r="I1374" s="52"/>
      <c r="J1374" s="52"/>
      <c r="K1374" s="52"/>
      <c r="L1374" s="52"/>
      <c r="M1374" s="52"/>
      <c r="N1374"/>
      <c r="O1374"/>
      <c r="P1374"/>
      <c r="Q1374"/>
      <c r="R1374"/>
      <c r="S1374"/>
      <c r="AA1374"/>
      <c r="AB1374"/>
    </row>
    <row r="1375" spans="1:33" ht="15">
      <c r="A1375" s="52" t="str">
        <f>IF(ISERROR(VLOOKUP(TRIM(B1375),ALL!$B$1:$T$1591,3,FALSE)),"(unc)",VLOOKUP(TRIM(B1375),ALL!$B$1:$T$1591,3,FALSE))</f>
        <v>HB KOR</v>
      </c>
      <c r="B1375" s="397" t="s">
        <v>7745</v>
      </c>
      <c r="C1375" s="11" t="s">
        <v>6474</v>
      </c>
      <c r="D1375" s="85">
        <f>VLOOKUP(TRIM(B1375),BirthdateDraft!$B$1:$O$5859,2,FALSE)</f>
        <v>35551</v>
      </c>
      <c r="E1375" s="86" t="str">
        <f>VLOOKUP(TRIM(B1375),BirthdateDraft!$B$1:$O$9859,3,FALSE)</f>
        <v>19/2</v>
      </c>
      <c r="F1375" s="52" t="str">
        <f>IF(ISERROR(VLOOKUP(TRIM(B1375),ALL!$B$1:$T$1591,2,FALSE)),"",IF(ISERROR(VLOOKUP(TRIM(B1375),ALL!$B$1:$T$1591,2,FALSE))," ",VLOOKUP(TRIM(B1375),ALL!$B$1:$T$1591,2,FALSE)))</f>
        <v>PHN</v>
      </c>
      <c r="G1375" s="52" t="str">
        <f>IF(ISBLANK(VLOOKUP(TRIM(B1375),ALL!$B$1:$U$1591,4,FALSE)),"",IF(ISERROR(VLOOKUP(TRIM(B1375),ALL!$B$1:$U$1591,4,FALSE))," ",VLOOKUP(TRIM(B1375),ALL!$B$1:$U$1591,4,FALSE)))</f>
        <v/>
      </c>
      <c r="H1375" s="52" t="str">
        <f>IF(ISBLANK(VLOOKUP(TRIM(B1375),ALL!$B$1:$U$1591,5,FALSE)),"",IF(ISERROR(VLOOKUP(TRIM(B1375),ALL!$B$1:$U$1591,5,FALSE))," ",VLOOKUP(TRIM(B1375),ALL!$B$1:$U$1591,5,FALSE)))</f>
        <v/>
      </c>
      <c r="I1375" s="52" t="str">
        <f>IF(ISBLANK(VLOOKUP(TRIM(B1375),ALL!$B$1:$U$1591,6,FALSE)),"",IF(ISERROR(VLOOKUP(TRIM(B1375),ALL!$B$1:$U$1591,6,FALSE))," ", VLOOKUP(TRIM(B1375),ALL!$B$1:$U$1591,6,FALSE)))</f>
        <v/>
      </c>
      <c r="J1375" s="52" t="str">
        <f>IF(ISBLANK(VLOOKUP(TRIM(B1375),ALL!$B$1:$U$1591,7,FALSE)),"",IF(ISERROR(VLOOKUP(TRIM(B1375),ALL!$B$1:$U$1591,7,FALSE))," ",VLOOKUP(TRIM(B1375),ALL!$B$1:$U$1591,7,FALSE)))</f>
        <v/>
      </c>
      <c r="K1375" s="52">
        <f>IF(ISBLANK(VLOOKUP(TRIM(B1375),ALL!$B$1:$U$1591,8,FALSE)),"",IF(ISERROR(VLOOKUP(TRIM(B1375),ALL!$B$1:$U$1591,8,FALSE))," ",VLOOKUP(TRIM(B1375),ALL!$B$1:$U$1591,8,FALSE)))</f>
        <v>0</v>
      </c>
      <c r="L1375" s="52" t="str">
        <f>IF(ISBLANK(VLOOKUP(TRIM(B1375),ALL!$B$1:$U$1591,9,FALSE)),"",IF(ISERROR(VLOOKUP(TRIM(B1375),ALL!$B$1:$U$1591,9,FALSE))," ",VLOOKUP(TRIM(B1375),ALL!$B$1:$U$1591,9,FALSE)))</f>
        <v/>
      </c>
      <c r="M1375" s="52">
        <f>IF(ISBLANK(VLOOKUP(TRIM(B1375),ALL!$B$1:$U$1591,10,FALSE)),"",IF(ISERROR(VLOOKUP(TRIM(B1375),ALL!$B$1:$U$1591,10,FALSE))," ",VLOOKUP(TRIM(B1375),ALL!$B$1:$U$1591,10,FALSE)))</f>
        <v>0</v>
      </c>
      <c r="N1375"/>
      <c r="O1375"/>
      <c r="P1375"/>
      <c r="Q1375"/>
      <c r="R1375"/>
      <c r="S1375"/>
      <c r="AA1375"/>
      <c r="AB1375"/>
    </row>
    <row r="1376" spans="1:33">
      <c r="A1376" s="52" t="str">
        <f>IF(ISERROR(VLOOKUP(TRIM(B1376),ALL!$B$1:$T$1591,3,FALSE)),"(unc)",VLOOKUP(TRIM(B1376),ALL!$B$1:$T$1591,3,FALSE))</f>
        <v>HB FB</v>
      </c>
      <c r="B1376" s="215" t="s">
        <v>5814</v>
      </c>
      <c r="C1376" s="11" t="s">
        <v>6474</v>
      </c>
      <c r="D1376" s="85">
        <f>VLOOKUP(TRIM(B1376),BirthdateDraft!$B$1:$O$5859,2,FALSE)</f>
        <v>34579</v>
      </c>
      <c r="E1376" s="86" t="str">
        <f>VLOOKUP(TRIM(B1376),BirthdateDraft!$B$1:$O$9859,3,FALSE)</f>
        <v>16/5</v>
      </c>
      <c r="F1376" s="52" t="str">
        <f>IF(ISERROR(VLOOKUP(TRIM(B1376),ALL!$B$1:$T$1591,2,FALSE)),"",IF(ISERROR(VLOOKUP(TRIM(B1376),ALL!$B$1:$T$1591,2,FALSE))," ",VLOOKUP(TRIM(B1376),ALL!$B$1:$T$1591,2,FALSE)))</f>
        <v>PHN</v>
      </c>
      <c r="G1376" s="52" t="str">
        <f>IF(ISBLANK(VLOOKUP(TRIM(B1376),ALL!$B$1:$U$1591,4,FALSE)),"",IF(ISERROR(VLOOKUP(TRIM(B1376),ALL!$B$1:$U$1591,4,FALSE))," ",VLOOKUP(TRIM(B1376),ALL!$B$1:$U$1591,4,FALSE)))</f>
        <v/>
      </c>
      <c r="H1376" s="52" t="str">
        <f>IF(ISBLANK(VLOOKUP(TRIM(B1376),ALL!$B$1:$U$1591,5,FALSE)),"",IF(ISERROR(VLOOKUP(TRIM(B1376),ALL!$B$1:$U$1591,5,FALSE))," ",VLOOKUP(TRIM(B1376),ALL!$B$1:$U$1591,5,FALSE)))</f>
        <v/>
      </c>
      <c r="I1376" s="52" t="str">
        <f>IF(ISBLANK(VLOOKUP(TRIM(B1376),ALL!$B$1:$U$1591,6,FALSE)),"",IF(ISERROR(VLOOKUP(TRIM(B1376),ALL!$B$1:$U$1591,6,FALSE))," ", VLOOKUP(TRIM(B1376),ALL!$B$1:$U$1591,6,FALSE)))</f>
        <v/>
      </c>
      <c r="J1376" s="52" t="str">
        <f>IF(ISBLANK(VLOOKUP(TRIM(B1376),ALL!$B$1:$U$1591,7,FALSE)),"",IF(ISERROR(VLOOKUP(TRIM(B1376),ALL!$B$1:$U$1591,7,FALSE))," ",VLOOKUP(TRIM(B1376),ALL!$B$1:$U$1591,7,FALSE)))</f>
        <v/>
      </c>
      <c r="K1376" s="52">
        <f>IF(ISBLANK(VLOOKUP(TRIM(B1376),ALL!$B$1:$U$1591,8,FALSE)),"",IF(ISERROR(VLOOKUP(TRIM(B1376),ALL!$B$1:$U$1591,8,FALSE))," ",VLOOKUP(TRIM(B1376),ALL!$B$1:$U$1591,8,FALSE)))</f>
        <v>0</v>
      </c>
      <c r="L1376" s="52" t="str">
        <f>IF(ISBLANK(VLOOKUP(TRIM(B1376),ALL!$B$1:$U$1591,9,FALSE)),"",IF(ISERROR(VLOOKUP(TRIM(B1376),ALL!$B$1:$U$1591,9,FALSE))," ",VLOOKUP(TRIM(B1376),ALL!$B$1:$U$1591,9,FALSE)))</f>
        <v/>
      </c>
      <c r="M1376" s="52">
        <f>IF(ISBLANK(VLOOKUP(TRIM(B1376),ALL!$B$1:$U$1591,10,FALSE)),"",IF(ISERROR(VLOOKUP(TRIM(B1376),ALL!$B$1:$U$1591,10,FALSE))," ",VLOOKUP(TRIM(B1376),ALL!$B$1:$U$1591,10,FALSE)))</f>
        <v>4</v>
      </c>
      <c r="N1376"/>
      <c r="O1376"/>
      <c r="P1376"/>
      <c r="Q1376"/>
      <c r="R1376"/>
      <c r="S1376"/>
      <c r="AA1376"/>
      <c r="AB1376"/>
    </row>
    <row r="1377" spans="1:28">
      <c r="A1377" s="52" t="str">
        <f>IF(ISERROR(VLOOKUP(TRIM(B1377),ALL!$B$1:$T$1591,3,FALSE)),"(unc)",VLOOKUP(TRIM(B1377),ALL!$B$1:$T$1591,3,FALSE))</f>
        <v>HB KOR</v>
      </c>
      <c r="B1377" s="215" t="s">
        <v>6968</v>
      </c>
      <c r="C1377" s="11" t="s">
        <v>6474</v>
      </c>
      <c r="D1377" s="85">
        <f>VLOOKUP(TRIM(B1377),BirthdateDraft!$B$1:$O$5859,2,FALSE)</f>
        <v>34816</v>
      </c>
      <c r="E1377" s="86" t="str">
        <f>VLOOKUP(TRIM(B1377),BirthdateDraft!$B$1:$O$9859,3,FALSE)</f>
        <v>18/6</v>
      </c>
      <c r="F1377" s="52" t="str">
        <f>IF(ISERROR(VLOOKUP(TRIM(B1377),ALL!$B$1:$T$1591,2,FALSE)),"",IF(ISERROR(VLOOKUP(TRIM(B1377),ALL!$B$1:$T$1591,2,FALSE))," ",VLOOKUP(TRIM(B1377),ALL!$B$1:$T$1591,2,FALSE)))</f>
        <v>PHN</v>
      </c>
      <c r="G1377" s="52" t="str">
        <f>IF(ISBLANK(VLOOKUP(TRIM(B1377),ALL!$B$1:$U$1591,4,FALSE)),"",IF(ISERROR(VLOOKUP(TRIM(B1377),ALL!$B$1:$U$1591,4,FALSE))," ",VLOOKUP(TRIM(B1377),ALL!$B$1:$U$1591,4,FALSE)))</f>
        <v/>
      </c>
      <c r="H1377" s="52"/>
      <c r="I1377" s="52"/>
      <c r="J1377" s="52"/>
      <c r="K1377" s="52"/>
      <c r="L1377" s="52" t="str">
        <f>IF(ISBLANK(VLOOKUP(TRIM(B1377),ALL!$B$1:$U$1591,9,FALSE)),"",IF(ISERROR(VLOOKUP(TRIM(B1377),ALL!$B$1:$U$1591,9,FALSE))," ",VLOOKUP(TRIM(B1377),ALL!$B$1:$U$1591,9,FALSE)))</f>
        <v/>
      </c>
      <c r="M1377" s="52">
        <f>IF(ISBLANK(VLOOKUP(TRIM(B1377),ALL!$B$1:$U$1591,10,FALSE)),"",IF(ISERROR(VLOOKUP(TRIM(B1377),ALL!$B$1:$U$1591,10,FALSE))," ",VLOOKUP(TRIM(B1377),ALL!$B$1:$U$1591,10,FALSE)))</f>
        <v>2</v>
      </c>
      <c r="N1377"/>
      <c r="O1377"/>
      <c r="P1377"/>
      <c r="Q1377"/>
      <c r="R1377"/>
      <c r="S1377"/>
      <c r="AA1377"/>
      <c r="AB1377"/>
    </row>
    <row r="1378" spans="1:28">
      <c r="A1378" s="52" t="str">
        <f>IF(ISERROR(VLOOKUP(TRIM(B1378),ALL!$B$1:$T$1591,3,FALSE)),"(unc)",VLOOKUP(TRIM(B1378),ALL!$B$1:$T$1591,3,FALSE))</f>
        <v>HB</v>
      </c>
      <c r="B1378" s="215" t="s">
        <v>6891</v>
      </c>
      <c r="C1378" s="11" t="s">
        <v>6474</v>
      </c>
      <c r="D1378" s="85">
        <f>VLOOKUP(TRIM(B1378),BirthdateDraft!$B$1:$O$5859,2,FALSE)</f>
        <v>34953</v>
      </c>
      <c r="E1378" s="86" t="str">
        <f>VLOOKUP(TRIM(B1378),BirthdateDraft!$B$1:$O$9859,3,FALSE)</f>
        <v>18/4</v>
      </c>
      <c r="F1378" s="52" t="str">
        <f>IF(ISERROR(VLOOKUP(TRIM(B1378),ALL!$B$1:$T$1591,2,FALSE)),"",IF(ISERROR(VLOOKUP(TRIM(B1378),ALL!$B$1:$T$1591,2,FALSE))," ",VLOOKUP(TRIM(B1378),ALL!$B$1:$T$1591,2,FALSE)))</f>
        <v>ATN</v>
      </c>
      <c r="G1378" s="52" t="str">
        <f>IF(ISBLANK(VLOOKUP(TRIM(B1378),ALL!$B$1:$U$1591,4,FALSE)),"",IF(ISERROR(VLOOKUP(TRIM(B1378),ALL!$B$1:$U$1591,4,FALSE))," ",VLOOKUP(TRIM(B1378),ALL!$B$1:$U$1591,4,FALSE)))</f>
        <v/>
      </c>
      <c r="H1378" s="52" t="str">
        <f>IF(ISBLANK(VLOOKUP(TRIM(B1378),ALL!$B$1:$U$1591,5,FALSE)),"",IF(ISERROR(VLOOKUP(TRIM(B1378),ALL!$B$1:$U$1591,5,FALSE))," ",VLOOKUP(TRIM(B1378),ALL!$B$1:$U$1591,5,FALSE)))</f>
        <v/>
      </c>
      <c r="I1378" s="52" t="str">
        <f>IF(ISBLANK(VLOOKUP(TRIM(B1378),ALL!$B$1:$U$1591,6,FALSE)),"",IF(ISERROR(VLOOKUP(TRIM(B1378),ALL!$B$1:$U$1591,6,FALSE))," ", VLOOKUP(TRIM(B1378),ALL!$B$1:$U$1591,6,FALSE)))</f>
        <v/>
      </c>
      <c r="J1378" s="52" t="str">
        <f>IF(ISBLANK(VLOOKUP(TRIM(B1378),ALL!$B$1:$U$1591,7,FALSE)),"",IF(ISERROR(VLOOKUP(TRIM(B1378),ALL!$B$1:$U$1591,7,FALSE))," ",VLOOKUP(TRIM(B1378),ALL!$B$1:$U$1591,7,FALSE)))</f>
        <v/>
      </c>
      <c r="K1378" s="52">
        <f>IF(ISBLANK(VLOOKUP(TRIM(B1378),ALL!$B$1:$U$1591,8,FALSE)),"",IF(ISERROR(VLOOKUP(TRIM(B1378),ALL!$B$1:$U$1591,8,FALSE))," ",VLOOKUP(TRIM(B1378),ALL!$B$1:$U$1591,8,FALSE)))</f>
        <v>0</v>
      </c>
      <c r="L1378" s="52" t="str">
        <f>IF(ISBLANK(VLOOKUP(TRIM(B1378),ALL!$B$1:$U$1591,9,FALSE)),"",IF(ISERROR(VLOOKUP(TRIM(B1378),ALL!$B$1:$U$1591,9,FALSE))," ",VLOOKUP(TRIM(B1378),ALL!$B$1:$U$1591,9,FALSE)))</f>
        <v/>
      </c>
      <c r="M1378" s="52">
        <f>IF(ISBLANK(VLOOKUP(TRIM(B1378),ALL!$B$1:$U$1591,10,FALSE)),"",IF(ISERROR(VLOOKUP(TRIM(B1378),ALL!$B$1:$U$1591,10,FALSE))," ",VLOOKUP(TRIM(B1378),ALL!$B$1:$U$1591,10,FALSE)))</f>
        <v>0</v>
      </c>
      <c r="N1378"/>
      <c r="O1378"/>
      <c r="P1378"/>
      <c r="Q1378"/>
      <c r="R1378"/>
      <c r="S1378"/>
      <c r="AA1378"/>
      <c r="AB1378"/>
    </row>
    <row r="1379" spans="1:28">
      <c r="A1379" s="52" t="str">
        <f>IF(ISERROR(VLOOKUP(TRIM(B1379),ALL!$B$1:$T$1591,3,FALSE)),"(unc)",VLOOKUP(TRIM(B1379),ALL!$B$1:$T$1591,3,FALSE))</f>
        <v>FB</v>
      </c>
      <c r="B1379" s="215" t="s">
        <v>4106</v>
      </c>
      <c r="C1379" s="11" t="s">
        <v>6474</v>
      </c>
      <c r="D1379" s="85">
        <f>VLOOKUP(TRIM(B1379),BirthdateDraft!$B$1:$O$5859,2,FALSE)</f>
        <v>32615</v>
      </c>
      <c r="E1379" s="86" t="str">
        <f>VLOOKUP(TRIM(B1379),BirthdateDraft!$B$1:$O$9859,3,FALSE)</f>
        <v>12/FA</v>
      </c>
      <c r="F1379" s="52" t="str">
        <f>IF(ISERROR(VLOOKUP(TRIM(B1379),ALL!$B$1:$T$1591,2,FALSE)),"",IF(ISERROR(VLOOKUP(TRIM(B1379),ALL!$B$1:$T$1591,2,FALSE))," ",VLOOKUP(TRIM(B1379),ALL!$B$1:$T$1591,2,FALSE)))</f>
        <v>DAN</v>
      </c>
      <c r="G1379" s="52" t="str">
        <f>IF(ISBLANK(VLOOKUP(TRIM(B1379),ALL!$B$1:$U$1591,4,FALSE)),"",IF(ISERROR(VLOOKUP(TRIM(B1379),ALL!$B$1:$U$1591,4,FALSE))," ",VLOOKUP(TRIM(B1379),ALL!$B$1:$U$1591,4,FALSE)))</f>
        <v/>
      </c>
      <c r="H1379" s="52" t="str">
        <f>IF(ISBLANK(VLOOKUP(TRIM(B1379),ALL!$B$1:$U$1591,5,FALSE)),"",IF(ISERROR(VLOOKUP(TRIM(B1379),ALL!$B$1:$U$1591,5,FALSE))," ",VLOOKUP(TRIM(B1379),ALL!$B$1:$U$1591,5,FALSE)))</f>
        <v/>
      </c>
      <c r="I1379" s="52" t="str">
        <f>IF(ISBLANK(VLOOKUP(TRIM(B1379),ALL!$B$1:$U$1591,6,FALSE)),"",IF(ISERROR(VLOOKUP(TRIM(B1379),ALL!$B$1:$U$1591,6,FALSE))," ", VLOOKUP(TRIM(B1379),ALL!$B$1:$U$1591,6,FALSE)))</f>
        <v/>
      </c>
      <c r="J1379" s="52" t="str">
        <f>IF(ISBLANK(VLOOKUP(TRIM(B1379),ALL!$B$1:$U$1591,7,FALSE)),"",IF(ISERROR(VLOOKUP(TRIM(B1379),ALL!$B$1:$U$1591,7,FALSE))," ",VLOOKUP(TRIM(B1379),ALL!$B$1:$U$1591,7,FALSE)))</f>
        <v/>
      </c>
      <c r="K1379" s="52">
        <f>IF(ISBLANK(VLOOKUP(TRIM(B1379),ALL!$B$1:$U$1591,8,FALSE)),"",IF(ISERROR(VLOOKUP(TRIM(B1379),ALL!$B$1:$U$1591,8,FALSE))," ",VLOOKUP(TRIM(B1379),ALL!$B$1:$U$1591,8,FALSE)))</f>
        <v>5</v>
      </c>
      <c r="L1379" s="52" t="str">
        <f>IF(ISBLANK(VLOOKUP(TRIM(B1379),ALL!$B$1:$U$1591,9,FALSE)),"",IF(ISERROR(VLOOKUP(TRIM(B1379),ALL!$B$1:$U$1591,9,FALSE))," ",VLOOKUP(TRIM(B1379),ALL!$B$1:$U$1591,9,FALSE)))</f>
        <v/>
      </c>
      <c r="M1379" s="52">
        <f>IF(ISBLANK(VLOOKUP(TRIM(B1379),ALL!$B$1:$U$1591,10,FALSE)),"",IF(ISERROR(VLOOKUP(TRIM(B1379),ALL!$B$1:$U$1591,10,FALSE))," ",VLOOKUP(TRIM(B1379),ALL!$B$1:$U$1591,10,FALSE)))</f>
        <v>5</v>
      </c>
      <c r="N1379"/>
      <c r="O1379"/>
      <c r="P1379"/>
      <c r="Q1379"/>
      <c r="R1379"/>
      <c r="S1379"/>
      <c r="AA1379"/>
      <c r="AB1379"/>
    </row>
    <row r="1380" spans="1:28">
      <c r="A1380" s="52"/>
      <c r="B1380" s="215"/>
      <c r="C1380" s="11"/>
      <c r="D1380" s="85"/>
      <c r="E1380" s="86"/>
      <c r="F1380" s="52"/>
      <c r="G1380" s="52"/>
      <c r="H1380" s="52"/>
      <c r="I1380" s="52"/>
      <c r="J1380" s="52"/>
      <c r="K1380" s="52"/>
      <c r="L1380" s="52"/>
      <c r="M1380" s="52"/>
      <c r="N1380"/>
      <c r="O1380"/>
      <c r="P1380"/>
      <c r="Q1380"/>
      <c r="R1380"/>
      <c r="S1380"/>
      <c r="AA1380"/>
      <c r="AB1380"/>
    </row>
    <row r="1381" spans="1:28" ht="15">
      <c r="A1381" s="52" t="str">
        <f>IF(ISERROR(VLOOKUP(TRIM(B1381),ALL!$B$1:$T$1591,3,FALSE)),"(unc)",VLOOKUP(TRIM(B1381),ALL!$B$1:$T$1591,3,FALSE))</f>
        <v>WR PR</v>
      </c>
      <c r="B1381" s="397" t="s">
        <v>7707</v>
      </c>
      <c r="C1381" s="11" t="s">
        <v>6474</v>
      </c>
      <c r="D1381" s="85">
        <f>VLOOKUP(TRIM(B1381),BirthdateDraft!$B$1:$O$5859,2,FALSE)</f>
        <v>35251</v>
      </c>
      <c r="E1381" s="86" t="str">
        <f>VLOOKUP(TRIM(B1381),BirthdateDraft!$B$1:$O$9859,3,FALSE)</f>
        <v>19/3</v>
      </c>
      <c r="F1381" s="52" t="str">
        <f>IF(ISERROR(VLOOKUP(TRIM(B1381),ALL!$B$1:$T$1591,2,FALSE)),"",IF(ISERROR(VLOOKUP(TRIM(B1381),ALL!$B$1:$T$1591,2,FALSE))," ",VLOOKUP(TRIM(B1381),ALL!$B$1:$T$1591,2,FALSE)))</f>
        <v>PIA</v>
      </c>
      <c r="G1381" s="52" t="str">
        <f>IF(ISBLANK(VLOOKUP(TRIM(B1381),ALL!$B$1:$U$1591,4,FALSE)),"",IF(ISERROR(VLOOKUP(TRIM(B1381),ALL!$B$1:$U$1591,4,FALSE))," ",VLOOKUP(TRIM(B1381),ALL!$B$1:$U$1591,4,FALSE)))</f>
        <v/>
      </c>
      <c r="H1381" s="52" t="str">
        <f>IF(ISBLANK(VLOOKUP(TRIM(B1381),ALL!$B$1:$U$1591,5,FALSE)),"",IF(ISERROR(VLOOKUP(TRIM(B1381),ALL!$B$1:$U$1591,5,FALSE))," ",VLOOKUP(TRIM(B1381),ALL!$B$1:$U$1591,5,FALSE)))</f>
        <v/>
      </c>
      <c r="I1381" s="52" t="str">
        <f>IF(ISBLANK(VLOOKUP(TRIM(B1381),ALL!$B$1:$U$1591,6,FALSE)),"",IF(ISERROR(VLOOKUP(TRIM(B1381),ALL!$B$1:$U$1591,6,FALSE))," ", VLOOKUP(TRIM(B1381),ALL!$B$1:$U$1591,6,FALSE)))</f>
        <v/>
      </c>
      <c r="J1381" s="52" t="str">
        <f>IF(ISBLANK(VLOOKUP(TRIM(B1381),ALL!$B$1:$U$1591,7,FALSE)),"",IF(ISERROR(VLOOKUP(TRIM(B1381),ALL!$B$1:$U$1591,7,FALSE))," ",VLOOKUP(TRIM(B1381),ALL!$B$1:$U$1591,7,FALSE)))</f>
        <v/>
      </c>
      <c r="K1381" s="52" t="str">
        <f>IF(ISBLANK(VLOOKUP(TRIM(B1381),ALL!$B$1:$U$1591,8,FALSE)),"",IF(ISERROR(VLOOKUP(TRIM(B1381),ALL!$B$1:$U$1591,8,FALSE))," ",VLOOKUP(TRIM(B1381),ALL!$B$1:$U$1591,8,FALSE)))</f>
        <v/>
      </c>
      <c r="L1381" s="52" t="str">
        <f>IF(ISBLANK(VLOOKUP(TRIM(B1381),ALL!$B$1:$U$1591,9,FALSE)),"",IF(ISERROR(VLOOKUP(TRIM(B1381),ALL!$B$1:$U$1591,9,FALSE))," ",VLOOKUP(TRIM(B1381),ALL!$B$1:$U$1591,9,FALSE)))</f>
        <v/>
      </c>
      <c r="M1381" s="52" t="str">
        <f>IF(ISBLANK(VLOOKUP(TRIM(B1381),ALL!$B$1:$U$1591,10,FALSE)),"",IF(ISERROR(VLOOKUP(TRIM(B1381),ALL!$B$1:$U$1591,10,FALSE))," ",VLOOKUP(TRIM(B1381),ALL!$B$1:$U$1591,10,FALSE)))</f>
        <v/>
      </c>
      <c r="N1381"/>
      <c r="O1381"/>
      <c r="P1381"/>
      <c r="Q1381"/>
      <c r="R1381"/>
      <c r="S1381"/>
      <c r="AA1381"/>
      <c r="AB1381"/>
    </row>
    <row r="1382" spans="1:28">
      <c r="A1382" s="52" t="str">
        <f>IF(ISERROR(VLOOKUP(TRIM(B1382),ALL!$B$1:$T$1591,3,FALSE)),"(unc)",VLOOKUP(TRIM(B1382),ALL!$B$1:$T$1591,3,FALSE))</f>
        <v>WR</v>
      </c>
      <c r="B1382" s="215" t="s">
        <v>4014</v>
      </c>
      <c r="C1382" s="11" t="s">
        <v>6474</v>
      </c>
      <c r="D1382" s="85">
        <f>VLOOKUP(TRIM(B1382),BirthdateDraft!$B$1:$O$5859,2,FALSE)</f>
        <v>33761</v>
      </c>
      <c r="E1382" s="86" t="str">
        <f>VLOOKUP(TRIM(B1382),BirthdateDraft!$B$1:$O$9859,3,FALSE)</f>
        <v>13/1 (27)</v>
      </c>
      <c r="F1382" s="52" t="str">
        <f>IF(ISERROR(VLOOKUP(TRIM(B1382),ALL!$B$1:$T$1591,2,FALSE)),"",IF(ISERROR(VLOOKUP(TRIM(B1382),ALL!$B$1:$T$1591,2,FALSE))," ",VLOOKUP(TRIM(B1382),ALL!$B$1:$T$1591,2,FALSE)))</f>
        <v>HOA</v>
      </c>
      <c r="G1382" s="52" t="str">
        <f>IF(ISBLANK(VLOOKUP(TRIM(B1382),ALL!$B$1:$U$1591,4,FALSE)),"",IF(ISERROR(VLOOKUP(TRIM(B1382),ALL!$B$1:$U$1591,4,FALSE))," ",VLOOKUP(TRIM(B1382),ALL!$B$1:$U$1591,4,FALSE)))</f>
        <v/>
      </c>
      <c r="H1382" s="52" t="str">
        <f>IF(ISBLANK(VLOOKUP(TRIM(B1382),ALL!$B$1:$U$1591,5,FALSE)),"",IF(ISERROR(VLOOKUP(TRIM(B1382),ALL!$B$1:$U$1591,5,FALSE))," ",VLOOKUP(TRIM(B1382),ALL!$B$1:$U$1591,5,FALSE)))</f>
        <v/>
      </c>
      <c r="I1382" s="52" t="str">
        <f>IF(ISBLANK(VLOOKUP(TRIM(B1382),ALL!$B$1:$U$1591,6,FALSE)),"",IF(ISERROR(VLOOKUP(TRIM(B1382),ALL!$B$1:$U$1591,6,FALSE))," ", VLOOKUP(TRIM(B1382),ALL!$B$1:$U$1591,6,FALSE)))</f>
        <v/>
      </c>
      <c r="J1382" s="52" t="str">
        <f>IF(ISBLANK(VLOOKUP(TRIM(B1382),ALL!$B$1:$U$1591,7,FALSE)),"",IF(ISERROR(VLOOKUP(TRIM(B1382),ALL!$B$1:$U$1591,7,FALSE))," ",VLOOKUP(TRIM(B1382),ALL!$B$1:$U$1591,7,FALSE)))</f>
        <v/>
      </c>
      <c r="K1382" s="52" t="str">
        <f>IF(ISBLANK(VLOOKUP(TRIM(B1382),ALL!$B$1:$U$1591,8,FALSE)),"",IF(ISERROR(VLOOKUP(TRIM(B1382),ALL!$B$1:$U$1591,8,FALSE))," ",VLOOKUP(TRIM(B1382),ALL!$B$1:$U$1591,8,FALSE)))</f>
        <v/>
      </c>
      <c r="L1382" s="52" t="str">
        <f>IF(ISBLANK(VLOOKUP(TRIM(B1382),ALL!$B$1:$U$1591,9,FALSE)),"",IF(ISERROR(VLOOKUP(TRIM(B1382),ALL!$B$1:$U$1591,9,FALSE))," ",VLOOKUP(TRIM(B1382),ALL!$B$1:$U$1591,9,FALSE)))</f>
        <v/>
      </c>
      <c r="M1382" s="52" t="str">
        <f>IF(ISBLANK(VLOOKUP(TRIM(B1382),ALL!$B$1:$U$1591,10,FALSE)),"",IF(ISERROR(VLOOKUP(TRIM(B1382),ALL!$B$1:$U$1591,10,FALSE))," ",VLOOKUP(TRIM(B1382),ALL!$B$1:$U$1591,10,FALSE)))</f>
        <v/>
      </c>
      <c r="N1382"/>
      <c r="O1382"/>
      <c r="P1382"/>
      <c r="Q1382"/>
      <c r="R1382"/>
      <c r="S1382"/>
      <c r="AA1382"/>
      <c r="AB1382"/>
    </row>
    <row r="1383" spans="1:28">
      <c r="A1383" s="52" t="str">
        <f>IF(ISERROR(VLOOKUP(TRIM(B1383),ALL!$B$1:$T$1591,3,FALSE)),"(unc)",VLOOKUP(TRIM(B1383),ALL!$B$1:$T$1591,3,FALSE))</f>
        <v>WR</v>
      </c>
      <c r="B1383" s="215" t="s">
        <v>5794</v>
      </c>
      <c r="C1383" s="11" t="s">
        <v>6474</v>
      </c>
      <c r="D1383" s="85">
        <f>VLOOKUP(TRIM(B1383),BirthdateDraft!$B$1:$O$5859,2,FALSE)</f>
        <v>34010</v>
      </c>
      <c r="E1383" s="86" t="str">
        <f>VLOOKUP(TRIM(B1383),BirthdateDraft!$B$1:$O$9859,3,FALSE)</f>
        <v>16/2</v>
      </c>
      <c r="F1383" s="52" t="str">
        <f>IF(ISERROR(VLOOKUP(TRIM(B1383),ALL!$B$1:$T$1591,2,FALSE)),"",IF(ISERROR(VLOOKUP(TRIM(B1383),ALL!$B$1:$T$1591,2,FALSE))," ",VLOOKUP(TRIM(B1383),ALL!$B$1:$T$1591,2,FALSE)))</f>
        <v>NYN</v>
      </c>
      <c r="G1383" s="52" t="str">
        <f>IF(ISBLANK(VLOOKUP(TRIM(B1383),ALL!$B$1:$U$1591,4,FALSE)),"",IF(ISERROR(VLOOKUP(TRIM(B1383),ALL!$B$1:$U$1591,4,FALSE))," ",VLOOKUP(TRIM(B1383),ALL!$B$1:$U$1591,4,FALSE)))</f>
        <v/>
      </c>
      <c r="H1383" s="52" t="str">
        <f>IF(ISBLANK(VLOOKUP(TRIM(B1383),ALL!$B$1:$U$1591,5,FALSE)),"",IF(ISERROR(VLOOKUP(TRIM(B1383),ALL!$B$1:$U$1591,5,FALSE))," ",VLOOKUP(TRIM(B1383),ALL!$B$1:$U$1591,5,FALSE)))</f>
        <v/>
      </c>
      <c r="I1383" s="52" t="str">
        <f>IF(ISBLANK(VLOOKUP(TRIM(B1383),ALL!$B$1:$U$1591,6,FALSE)),"",IF(ISERROR(VLOOKUP(TRIM(B1383),ALL!$B$1:$U$1591,6,FALSE))," ", VLOOKUP(TRIM(B1383),ALL!$B$1:$U$1591,6,FALSE)))</f>
        <v/>
      </c>
      <c r="J1383" s="52" t="str">
        <f>IF(ISBLANK(VLOOKUP(TRIM(B1383),ALL!$B$1:$U$1591,7,FALSE)),"",IF(ISERROR(VLOOKUP(TRIM(B1383),ALL!$B$1:$U$1591,7,FALSE))," ",VLOOKUP(TRIM(B1383),ALL!$B$1:$U$1591,7,FALSE)))</f>
        <v/>
      </c>
      <c r="K1383" s="52" t="str">
        <f>IF(ISBLANK(VLOOKUP(TRIM(B1383),ALL!$B$1:$U$1591,8,FALSE)),"",IF(ISERROR(VLOOKUP(TRIM(B1383),ALL!$B$1:$U$1591,8,FALSE))," ",VLOOKUP(TRIM(B1383),ALL!$B$1:$U$1591,8,FALSE)))</f>
        <v/>
      </c>
      <c r="L1383" s="52" t="str">
        <f>IF(ISBLANK(VLOOKUP(TRIM(B1383),ALL!$B$1:$U$1591,9,FALSE)),"",IF(ISERROR(VLOOKUP(TRIM(B1383),ALL!$B$1:$U$1591,9,FALSE))," ",VLOOKUP(TRIM(B1383),ALL!$B$1:$U$1591,9,FALSE)))</f>
        <v/>
      </c>
      <c r="M1383" s="52" t="str">
        <f>IF(ISBLANK(VLOOKUP(TRIM(B1383),ALL!$B$1:$U$1591,10,FALSE)),"",IF(ISERROR(VLOOKUP(TRIM(B1383),ALL!$B$1:$U$1591,10,FALSE))," ",VLOOKUP(TRIM(B1383),ALL!$B$1:$U$1591,10,FALSE)))</f>
        <v/>
      </c>
      <c r="N1383"/>
      <c r="O1383"/>
      <c r="P1383"/>
      <c r="Q1383"/>
      <c r="R1383"/>
      <c r="S1383"/>
      <c r="AA1383"/>
      <c r="AB1383"/>
    </row>
    <row r="1384" spans="1:28">
      <c r="A1384" s="52" t="str">
        <f>IF(ISERROR(VLOOKUP(TRIM(B1384),ALL!$B$1:$T$1591,3,FALSE)),"(unc)",VLOOKUP(TRIM(B1384),ALL!$B$1:$T$1591,3,FALSE))</f>
        <v>WR</v>
      </c>
      <c r="B1384" s="215" t="s">
        <v>6402</v>
      </c>
      <c r="C1384" s="11" t="s">
        <v>6474</v>
      </c>
      <c r="D1384" s="85">
        <f>VLOOKUP(TRIM(B1384),BirthdateDraft!$B$1:$O$5859,2,FALSE)</f>
        <v>34746</v>
      </c>
      <c r="E1384" s="86" t="str">
        <f>VLOOKUP(TRIM(B1384),BirthdateDraft!$B$1:$O$9859,3,FALSE)</f>
        <v>17/4</v>
      </c>
      <c r="F1384" s="52" t="str">
        <f>IF(ISERROR(VLOOKUP(TRIM(B1384),ALL!$B$1:$T$1591,2,FALSE)),"",IF(ISERROR(VLOOKUP(TRIM(B1384),ALL!$B$1:$T$1591,2,FALSE))," ",VLOOKUP(TRIM(B1384),ALL!$B$1:$T$1591,2,FALSE)))</f>
        <v>LAN</v>
      </c>
      <c r="G1384" s="52" t="str">
        <f>IF(ISBLANK(VLOOKUP(TRIM(B1384),ALL!$B$1:$U$1591,4,FALSE)),"",IF(ISERROR(VLOOKUP(TRIM(B1384),ALL!$B$1:$U$1591,4,FALSE))," ",VLOOKUP(TRIM(B1384),ALL!$B$1:$U$1591,4,FALSE)))</f>
        <v/>
      </c>
      <c r="H1384" s="52" t="str">
        <f>IF(ISBLANK(VLOOKUP(TRIM(B1384),ALL!$B$1:$U$1591,5,FALSE)),"",IF(ISERROR(VLOOKUP(TRIM(B1384),ALL!$B$1:$U$1591,5,FALSE))," ",VLOOKUP(TRIM(B1384),ALL!$B$1:$U$1591,5,FALSE)))</f>
        <v/>
      </c>
      <c r="I1384" s="52" t="str">
        <f>IF(ISBLANK(VLOOKUP(TRIM(B1384),ALL!$B$1:$U$1591,6,FALSE)),"",IF(ISERROR(VLOOKUP(TRIM(B1384),ALL!$B$1:$U$1591,6,FALSE))," ", VLOOKUP(TRIM(B1384),ALL!$B$1:$U$1591,6,FALSE)))</f>
        <v/>
      </c>
      <c r="J1384" s="52" t="str">
        <f>IF(ISBLANK(VLOOKUP(TRIM(B1384),ALL!$B$1:$U$1591,7,FALSE)),"",IF(ISERROR(VLOOKUP(TRIM(B1384),ALL!$B$1:$U$1591,7,FALSE))," ",VLOOKUP(TRIM(B1384),ALL!$B$1:$U$1591,7,FALSE)))</f>
        <v/>
      </c>
      <c r="K1384" s="52" t="str">
        <f>IF(ISBLANK(VLOOKUP(TRIM(B1384),ALL!$B$1:$U$1591,8,FALSE)),"",IF(ISERROR(VLOOKUP(TRIM(B1384),ALL!$B$1:$U$1591,8,FALSE))," ",VLOOKUP(TRIM(B1384),ALL!$B$1:$U$1591,8,FALSE)))</f>
        <v/>
      </c>
      <c r="L1384" s="52" t="str">
        <f>IF(ISBLANK(VLOOKUP(TRIM(B1384),ALL!$B$1:$U$1591,9,FALSE)),"",IF(ISERROR(VLOOKUP(TRIM(B1384),ALL!$B$1:$U$1591,9,FALSE))," ",VLOOKUP(TRIM(B1384),ALL!$B$1:$U$1591,9,FALSE)))</f>
        <v/>
      </c>
      <c r="M1384" s="52" t="str">
        <f>IF(ISBLANK(VLOOKUP(TRIM(B1384),ALL!$B$1:$U$1591,10,FALSE)),"",IF(ISERROR(VLOOKUP(TRIM(B1384),ALL!$B$1:$U$1591,10,FALSE))," ",VLOOKUP(TRIM(B1384),ALL!$B$1:$U$1591,10,FALSE)))</f>
        <v/>
      </c>
      <c r="N1384"/>
      <c r="O1384"/>
      <c r="P1384"/>
      <c r="Q1384"/>
      <c r="R1384"/>
      <c r="S1384"/>
      <c r="AA1384"/>
      <c r="AB1384"/>
    </row>
    <row r="1385" spans="1:28">
      <c r="A1385" s="52" t="str">
        <f>IF(ISERROR(VLOOKUP(TRIM(B1385),ALL!$B$1:$T$1591,3,FALSE)),"(unc)",VLOOKUP(TRIM(B1385),ALL!$B$1:$T$1591,3,FALSE))</f>
        <v>WR</v>
      </c>
      <c r="B1385" s="215" t="s">
        <v>6392</v>
      </c>
      <c r="C1385" s="11" t="s">
        <v>6474</v>
      </c>
      <c r="D1385" s="85">
        <f>VLOOKUP(TRIM(B1385),BirthdateDraft!$B$1:$O$5859,2,FALSE)</f>
        <v>34788</v>
      </c>
      <c r="E1385" s="86" t="str">
        <f>VLOOKUP(TRIM(B1385),BirthdateDraft!$B$1:$O$9859,3,FALSE)</f>
        <v>17/2</v>
      </c>
      <c r="F1385" s="52" t="str">
        <f>IF(ISERROR(VLOOKUP(TRIM(B1385),ALL!$B$1:$T$1591,2,FALSE)),"",IF(ISERROR(VLOOKUP(TRIM(B1385),ALL!$B$1:$T$1591,2,FALSE))," ",VLOOKUP(TRIM(B1385),ALL!$B$1:$T$1591,2,FALSE)))</f>
        <v>OAA</v>
      </c>
      <c r="G1385" s="52" t="str">
        <f>IF(ISBLANK(VLOOKUP(TRIM(B1385),ALL!$B$1:$U$1591,4,FALSE)),"",IF(ISERROR(VLOOKUP(TRIM(B1385),ALL!$B$1:$U$1591,4,FALSE))," ",VLOOKUP(TRIM(B1385),ALL!$B$1:$U$1591,4,FALSE)))</f>
        <v/>
      </c>
      <c r="H1385" s="52" t="str">
        <f>IF(ISBLANK(VLOOKUP(TRIM(B1385),ALL!$B$1:$U$1591,5,FALSE)),"",IF(ISERROR(VLOOKUP(TRIM(B1385),ALL!$B$1:$U$1591,5,FALSE))," ",VLOOKUP(TRIM(B1385),ALL!$B$1:$U$1591,5,FALSE)))</f>
        <v/>
      </c>
      <c r="I1385" s="52" t="str">
        <f>IF(ISBLANK(VLOOKUP(TRIM(B1385),ALL!$B$1:$U$1591,6,FALSE)),"",IF(ISERROR(VLOOKUP(TRIM(B1385),ALL!$B$1:$U$1591,6,FALSE))," ", VLOOKUP(TRIM(B1385),ALL!$B$1:$U$1591,6,FALSE)))</f>
        <v/>
      </c>
      <c r="J1385" s="52" t="str">
        <f>IF(ISBLANK(VLOOKUP(TRIM(B1385),ALL!$B$1:$U$1591,7,FALSE)),"",IF(ISERROR(VLOOKUP(TRIM(B1385),ALL!$B$1:$U$1591,7,FALSE))," ",VLOOKUP(TRIM(B1385),ALL!$B$1:$U$1591,7,FALSE)))</f>
        <v/>
      </c>
      <c r="K1385" s="52" t="str">
        <f>IF(ISBLANK(VLOOKUP(TRIM(B1385),ALL!$B$1:$U$1591,8,FALSE)),"",IF(ISERROR(VLOOKUP(TRIM(B1385),ALL!$B$1:$U$1591,8,FALSE))," ",VLOOKUP(TRIM(B1385),ALL!$B$1:$U$1591,8,FALSE)))</f>
        <v/>
      </c>
      <c r="L1385" s="52" t="str">
        <f>IF(ISBLANK(VLOOKUP(TRIM(B1385),ALL!$B$1:$U$1591,9,FALSE)),"",IF(ISERROR(VLOOKUP(TRIM(B1385),ALL!$B$1:$U$1591,9,FALSE))," ",VLOOKUP(TRIM(B1385),ALL!$B$1:$U$1591,9,FALSE)))</f>
        <v/>
      </c>
      <c r="M1385" s="52" t="str">
        <f>IF(ISBLANK(VLOOKUP(TRIM(B1385),ALL!$B$1:$U$1591,10,FALSE)),"",IF(ISERROR(VLOOKUP(TRIM(B1385),ALL!$B$1:$U$1591,10,FALSE))," ",VLOOKUP(TRIM(B1385),ALL!$B$1:$U$1591,10,FALSE)))</f>
        <v/>
      </c>
      <c r="N1385"/>
      <c r="O1385"/>
      <c r="P1385"/>
      <c r="Q1385"/>
      <c r="R1385"/>
      <c r="S1385"/>
      <c r="AA1385"/>
      <c r="AB1385"/>
    </row>
    <row r="1386" spans="1:28">
      <c r="A1386" s="52" t="str">
        <f>IF(ISERROR(VLOOKUP(TRIM(B1386),ALL!$B$1:$T$1591,3,FALSE)),"(unc)",VLOOKUP(TRIM(B1386),ALL!$B$1:$T$1591,3,FALSE))</f>
        <v>TE</v>
      </c>
      <c r="B1386" s="215" t="s">
        <v>3962</v>
      </c>
      <c r="C1386" s="11" t="s">
        <v>6474</v>
      </c>
      <c r="D1386" s="85">
        <f>VLOOKUP(TRIM(B1386),BirthdateDraft!$B$1:$O$5859,2,FALSE)</f>
        <v>33187</v>
      </c>
      <c r="E1386" s="86" t="str">
        <f>VLOOKUP(TRIM(B1386),BirthdateDraft!$B$1:$O$9859,3,FALSE)</f>
        <v>13/2</v>
      </c>
      <c r="F1386" s="52" t="str">
        <f>IF(ISERROR(VLOOKUP(TRIM(B1386),ALL!$B$1:$T$1591,2,FALSE)),"",IF(ISERROR(VLOOKUP(TRIM(B1386),ALL!$B$1:$T$1591,2,FALSE))," ",VLOOKUP(TRIM(B1386),ALL!$B$1:$T$1591,2,FALSE)))</f>
        <v>PHN</v>
      </c>
      <c r="G1386" s="52" t="str">
        <f>IF(ISBLANK(VLOOKUP(TRIM(B1386),ALL!$B$1:$U$1591,4,FALSE)),"",IF(ISERROR(VLOOKUP(TRIM(B1386),ALL!$B$1:$U$1591,4,FALSE))," ",VLOOKUP(TRIM(B1386),ALL!$B$1:$U$1591,4,FALSE)))</f>
        <v/>
      </c>
      <c r="H1386" s="52" t="str">
        <f>IF(ISBLANK(VLOOKUP(TRIM(B1386),ALL!$B$1:$U$1591,5,FALSE)),"",IF(ISERROR(VLOOKUP(TRIM(B1386),ALL!$B$1:$U$1591,5,FALSE))," ",VLOOKUP(TRIM(B1386),ALL!$B$1:$U$1591,5,FALSE)))</f>
        <v/>
      </c>
      <c r="I1386" s="52" t="str">
        <f>IF(ISBLANK(VLOOKUP(TRIM(B1386),ALL!$B$1:$U$1591,6,FALSE)),"",IF(ISERROR(VLOOKUP(TRIM(B1386),ALL!$B$1:$U$1591,6,FALSE))," ", VLOOKUP(TRIM(B1386),ALL!$B$1:$U$1591,6,FALSE)))</f>
        <v/>
      </c>
      <c r="J1386" s="52" t="str">
        <f>IF(ISBLANK(VLOOKUP(TRIM(B1386),ALL!$B$1:$U$1591,7,FALSE)),"",IF(ISERROR(VLOOKUP(TRIM(B1386),ALL!$B$1:$U$1591,7,FALSE))," ",VLOOKUP(TRIM(B1386),ALL!$B$1:$U$1591,7,FALSE)))</f>
        <v/>
      </c>
      <c r="K1386" s="52">
        <f>IF(ISBLANK(VLOOKUP(TRIM(B1386),ALL!$B$1:$U$1591,8,FALSE)),"",IF(ISERROR(VLOOKUP(TRIM(B1386),ALL!$B$1:$U$1591,8,FALSE))," ",VLOOKUP(TRIM(B1386),ALL!$B$1:$U$1591,8,FALSE)))</f>
        <v>4</v>
      </c>
      <c r="L1386" s="52" t="str">
        <f>IF(ISBLANK(VLOOKUP(TRIM(B1386),ALL!$B$1:$U$1591,9,FALSE)),"",IF(ISERROR(VLOOKUP(TRIM(B1386),ALL!$B$1:$U$1591,9,FALSE))," ",VLOOKUP(TRIM(B1386),ALL!$B$1:$U$1591,9,FALSE)))</f>
        <v/>
      </c>
      <c r="M1386" s="52" t="str">
        <f>IF(ISBLANK(VLOOKUP(TRIM(B1386),ALL!$B$1:$U$1591,10,FALSE)),"",IF(ISERROR(VLOOKUP(TRIM(B1386),ALL!$B$1:$U$1591,10,FALSE))," ",VLOOKUP(TRIM(B1386),ALL!$B$1:$U$1591,10,FALSE)))</f>
        <v/>
      </c>
      <c r="N1386"/>
      <c r="O1386"/>
      <c r="P1386"/>
      <c r="Q1386"/>
      <c r="R1386"/>
      <c r="S1386"/>
      <c r="AA1386"/>
      <c r="AB1386"/>
    </row>
    <row r="1387" spans="1:28">
      <c r="A1387" s="52" t="str">
        <f>IF(ISERROR(VLOOKUP(TRIM(B1387),ALL!$B$1:$T$1591,3,FALSE)),"(unc)",VLOOKUP(TRIM(B1387),ALL!$B$1:$T$1591,3,FALSE))</f>
        <v>TE BB</v>
      </c>
      <c r="B1387" s="215" t="s">
        <v>6944</v>
      </c>
      <c r="C1387" s="11" t="s">
        <v>6474</v>
      </c>
      <c r="D1387" s="85">
        <f>VLOOKUP(TRIM(B1387),BirthdateDraft!$B$1:$O$5859,2,FALSE)</f>
        <v>35279</v>
      </c>
      <c r="E1387" s="86" t="str">
        <f>VLOOKUP(TRIM(B1387),BirthdateDraft!$B$1:$O$9859,3,FALSE)</f>
        <v>18/6</v>
      </c>
      <c r="F1387" s="52" t="str">
        <f>IF(ISERROR(VLOOKUP(TRIM(B1387),ALL!$B$1:$T$1591,2,FALSE)),"",IF(ISERROR(VLOOKUP(TRIM(B1387),ALL!$B$1:$T$1591,2,FALSE))," ",VLOOKUP(TRIM(B1387),ALL!$B$1:$T$1591,2,FALSE)))</f>
        <v>HOA</v>
      </c>
      <c r="G1387" s="52" t="str">
        <f>IF(ISBLANK(VLOOKUP(TRIM(B1387),ALL!$B$1:$U$1591,4,FALSE)),"",IF(ISERROR(VLOOKUP(TRIM(B1387),ALL!$B$1:$U$1591,4,FALSE))," ",VLOOKUP(TRIM(B1387),ALL!$B$1:$U$1591,4,FALSE)))</f>
        <v/>
      </c>
      <c r="H1387" s="52" t="str">
        <f>IF(ISBLANK(VLOOKUP(TRIM(B1387),ALL!$B$1:$U$1591,5,FALSE)),"",IF(ISERROR(VLOOKUP(TRIM(B1387),ALL!$B$1:$U$1591,5,FALSE))," ",VLOOKUP(TRIM(B1387),ALL!$B$1:$U$1591,5,FALSE)))</f>
        <v/>
      </c>
      <c r="I1387" s="52" t="str">
        <f>IF(ISBLANK(VLOOKUP(TRIM(B1387),ALL!$B$1:$U$1591,6,FALSE)),"",IF(ISERROR(VLOOKUP(TRIM(B1387),ALL!$B$1:$U$1591,6,FALSE))," ", VLOOKUP(TRIM(B1387),ALL!$B$1:$U$1591,6,FALSE)))</f>
        <v/>
      </c>
      <c r="J1387" s="52" t="str">
        <f>IF(ISBLANK(VLOOKUP(TRIM(B1387),ALL!$B$1:$U$1591,7,FALSE)),"",IF(ISERROR(VLOOKUP(TRIM(B1387),ALL!$B$1:$U$1591,7,FALSE))," ",VLOOKUP(TRIM(B1387),ALL!$B$1:$U$1591,7,FALSE)))</f>
        <v/>
      </c>
      <c r="K1387" s="52">
        <f>IF(ISBLANK(VLOOKUP(TRIM(B1387),ALL!$B$1:$U$1591,8,FALSE)),"",IF(ISERROR(VLOOKUP(TRIM(B1387),ALL!$B$1:$U$1591,8,FALSE))," ",VLOOKUP(TRIM(B1387),ALL!$B$1:$U$1591,8,FALSE)))</f>
        <v>4</v>
      </c>
      <c r="L1387" s="52" t="str">
        <f>IF(ISBLANK(VLOOKUP(TRIM(B1387),ALL!$B$1:$U$1591,9,FALSE)),"",IF(ISERROR(VLOOKUP(TRIM(B1387),ALL!$B$1:$U$1591,9,FALSE))," ",VLOOKUP(TRIM(B1387),ALL!$B$1:$U$1591,9,FALSE)))</f>
        <v/>
      </c>
      <c r="M1387" s="52">
        <f>IF(ISBLANK(VLOOKUP(TRIM(B1387),ALL!$B$1:$U$1591,10,FALSE)),"",IF(ISERROR(VLOOKUP(TRIM(B1387),ALL!$B$1:$U$1591,10,FALSE))," ",VLOOKUP(TRIM(B1387),ALL!$B$1:$U$1591,10,FALSE)))</f>
        <v>0</v>
      </c>
      <c r="N1387"/>
      <c r="O1387"/>
      <c r="P1387"/>
      <c r="Q1387"/>
      <c r="R1387"/>
      <c r="S1387"/>
      <c r="AA1387"/>
      <c r="AB1387"/>
    </row>
    <row r="1388" spans="1:28" ht="15">
      <c r="A1388" s="52" t="str">
        <f>IF(ISERROR(VLOOKUP(TRIM(B1388),ALL!$B$1:$T$1591,3,FALSE)),"(unc)",VLOOKUP(TRIM(B1388),ALL!$B$1:$T$1591,3,FALSE))</f>
        <v>BB TE</v>
      </c>
      <c r="B1388" s="417" t="s">
        <v>7802</v>
      </c>
      <c r="C1388" s="11" t="s">
        <v>6474</v>
      </c>
      <c r="D1388" s="85">
        <f>VLOOKUP(TRIM(B1388),BirthdateDraft!$B$1:$O$5859,2,FALSE)</f>
        <v>35556</v>
      </c>
      <c r="E1388" s="86" t="str">
        <f>VLOOKUP(TRIM(B1388),BirthdateDraft!$B$1:$O$9859,3,FALSE)</f>
        <v>19/4</v>
      </c>
      <c r="F1388" s="52" t="str">
        <f>IF(ISERROR(VLOOKUP(TRIM(B1388),ALL!$B$1:$T$1591,2,FALSE)),"",IF(ISERROR(VLOOKUP(TRIM(B1388),ALL!$B$1:$T$1591,2,FALSE))," ",VLOOKUP(TRIM(B1388),ALL!$B$1:$T$1591,2,FALSE)))</f>
        <v>OAA</v>
      </c>
      <c r="G1388" s="52" t="str">
        <f>IF(ISBLANK(VLOOKUP(TRIM(B1388),ALL!$B$1:$U$1591,4,FALSE)),"",IF(ISERROR(VLOOKUP(TRIM(B1388),ALL!$B$1:$U$1591,4,FALSE))," ",VLOOKUP(TRIM(B1388),ALL!$B$1:$U$1591,4,FALSE)))</f>
        <v/>
      </c>
      <c r="H1388" s="52" t="str">
        <f>IF(ISBLANK(VLOOKUP(TRIM(B1388),ALL!$B$1:$U$1591,5,FALSE)),"",IF(ISERROR(VLOOKUP(TRIM(B1388),ALL!$B$1:$U$1591,5,FALSE))," ",VLOOKUP(TRIM(B1388),ALL!$B$1:$U$1591,5,FALSE)))</f>
        <v/>
      </c>
      <c r="I1388" s="52" t="str">
        <f>IF(ISBLANK(VLOOKUP(TRIM(B1388),ALL!$B$1:$U$1591,6,FALSE)),"",IF(ISERROR(VLOOKUP(TRIM(B1388),ALL!$B$1:$U$1591,6,FALSE))," ", VLOOKUP(TRIM(B1388),ALL!$B$1:$U$1591,6,FALSE)))</f>
        <v/>
      </c>
      <c r="J1388" s="52" t="str">
        <f>IF(ISBLANK(VLOOKUP(TRIM(B1388),ALL!$B$1:$U$1591,7,FALSE)),"",IF(ISERROR(VLOOKUP(TRIM(B1388),ALL!$B$1:$U$1591,7,FALSE))," ",VLOOKUP(TRIM(B1388),ALL!$B$1:$U$1591,7,FALSE)))</f>
        <v/>
      </c>
      <c r="K1388" s="52">
        <f>IF(ISBLANK(VLOOKUP(TRIM(B1388),ALL!$B$1:$U$1591,8,FALSE)),"",IF(ISERROR(VLOOKUP(TRIM(B1388),ALL!$B$1:$U$1591,8,FALSE))," ",VLOOKUP(TRIM(B1388),ALL!$B$1:$U$1591,8,FALSE)))</f>
        <v>0</v>
      </c>
      <c r="L1388" s="52" t="str">
        <f>IF(ISBLANK(VLOOKUP(TRIM(B1388),ALL!$B$1:$U$1591,9,FALSE)),"",IF(ISERROR(VLOOKUP(TRIM(B1388),ALL!$B$1:$U$1591,9,FALSE))," ",VLOOKUP(TRIM(B1388),ALL!$B$1:$U$1591,9,FALSE)))</f>
        <v/>
      </c>
      <c r="M1388" s="52" t="str">
        <f>IF(ISBLANK(VLOOKUP(TRIM(B1388),ALL!$B$1:$U$1591,10,FALSE)),"",IF(ISERROR(VLOOKUP(TRIM(B1388),ALL!$B$1:$U$1591,10,FALSE))," ",VLOOKUP(TRIM(B1388),ALL!$B$1:$U$1591,10,FALSE)))</f>
        <v/>
      </c>
      <c r="N1388"/>
      <c r="O1388"/>
      <c r="P1388"/>
      <c r="Q1388"/>
      <c r="R1388"/>
      <c r="S1388"/>
      <c r="AA1388"/>
      <c r="AB1388"/>
    </row>
    <row r="1389" spans="1:28">
      <c r="A1389" s="52"/>
      <c r="B1389" s="215"/>
      <c r="C1389" s="11"/>
      <c r="D1389" s="85"/>
      <c r="E1389" s="86"/>
      <c r="F1389" s="52"/>
      <c r="G1389" s="52"/>
      <c r="H1389" s="52"/>
      <c r="I1389" s="52"/>
      <c r="J1389" s="52"/>
      <c r="K1389" s="52"/>
      <c r="L1389" s="52"/>
      <c r="M1389" s="52"/>
      <c r="N1389"/>
      <c r="O1389"/>
      <c r="P1389"/>
      <c r="Q1389"/>
      <c r="R1389"/>
      <c r="S1389"/>
      <c r="AA1389"/>
      <c r="AB1389"/>
    </row>
    <row r="1390" spans="1:28" ht="15">
      <c r="A1390" s="52" t="str">
        <f>IF(ISERROR(VLOOKUP(TRIM(B1390),ALL!$B$1:$T$1591,3,FALSE)),"(unc)",VLOOKUP(TRIM(B1390),ALL!$B$1:$T$1591,3,FALSE))</f>
        <v>OC @</v>
      </c>
      <c r="B1390" s="407" t="s">
        <v>1003</v>
      </c>
      <c r="C1390" s="11" t="s">
        <v>6474</v>
      </c>
      <c r="D1390" s="85">
        <f>VLOOKUP(TRIM(B1390),BirthdateDraft!$B$1:$O$5859,2,FALSE)</f>
        <v>32129</v>
      </c>
      <c r="E1390" s="86" t="str">
        <f>VLOOKUP(TRIM(B1390),BirthdateDraft!$B$1:$O$9859,3,FALSE)</f>
        <v>11/5</v>
      </c>
      <c r="F1390" s="52" t="str">
        <f>IF(ISERROR(VLOOKUP(TRIM(B1390),ALL!$B$1:$T$1591,2,FALSE)),"",IF(ISERROR(VLOOKUP(TRIM(B1390),ALL!$B$1:$T$1591,2,FALSE))," ",VLOOKUP(TRIM(B1390),ALL!$B$1:$T$1591,2,FALSE)))</f>
        <v>MIA</v>
      </c>
      <c r="G1390" s="52" t="str">
        <f>IF(ISBLANK(VLOOKUP(TRIM(B1390),ALL!$B$1:$U$1591,4,FALSE)),"",IF(ISERROR(VLOOKUP(TRIM(B1390),ALL!$B$1:$U$1591,4,FALSE))," ",VLOOKUP(TRIM(B1390),ALL!$B$1:$U$1591,4,FALSE)))</f>
        <v/>
      </c>
      <c r="H1390" s="52" t="str">
        <f>IF(ISBLANK(VLOOKUP(TRIM(B1390),ALL!$B$1:$U$1591,5,FALSE)),"",IF(ISERROR(VLOOKUP(TRIM(B1390),ALL!$B$1:$U$1591,5,FALSE))," ",VLOOKUP(TRIM(B1390),ALL!$B$1:$U$1591,5,FALSE)))</f>
        <v/>
      </c>
      <c r="I1390" s="52" t="str">
        <f>IF(ISBLANK(VLOOKUP(TRIM(B1390),ALL!$B$1:$U$1591,6,FALSE)),"",IF(ISERROR(VLOOKUP(TRIM(B1390),ALL!$B$1:$U$1591,6,FALSE))," ", VLOOKUP(TRIM(B1390),ALL!$B$1:$U$1591,6,FALSE)))</f>
        <v/>
      </c>
      <c r="J1390" s="52" t="str">
        <f>IF(ISBLANK(VLOOKUP(TRIM(B1390),ALL!$B$1:$U$1591,7,FALSE)),"",IF(ISERROR(VLOOKUP(TRIM(B1390),ALL!$B$1:$U$1591,7,FALSE))," ",VLOOKUP(TRIM(B1390),ALL!$B$1:$U$1591,7,FALSE)))</f>
        <v/>
      </c>
      <c r="K1390" s="52">
        <f>IF(ISBLANK(VLOOKUP(TRIM(B1390),ALL!$B$1:$U$1591,8,FALSE)),"",IF(ISERROR(VLOOKUP(TRIM(B1390),ALL!$B$1:$U$1591,8,FALSE))," ",VLOOKUP(TRIM(B1390),ALL!$B$1:$U$1591,8,FALSE)))</f>
        <v>4</v>
      </c>
      <c r="L1390" s="52" t="str">
        <f>IF(ISBLANK(VLOOKUP(TRIM(B1390),ALL!$B$1:$U$1591,9,FALSE)),"",IF(ISERROR(VLOOKUP(TRIM(B1390),ALL!$B$1:$U$1591,9,FALSE))," ",VLOOKUP(TRIM(B1390),ALL!$B$1:$U$1591,9,FALSE)))</f>
        <v/>
      </c>
      <c r="M1390" s="52">
        <f>IF(ISBLANK(VLOOKUP(TRIM(B1390),ALL!$B$1:$U$1591,10,FALSE)),"",IF(ISERROR(VLOOKUP(TRIM(B1390),ALL!$B$1:$U$1591,10,FALSE))," ",VLOOKUP(TRIM(B1390),ALL!$B$1:$U$1591,10,FALSE)))</f>
        <v>7</v>
      </c>
      <c r="N1390"/>
      <c r="O1390"/>
      <c r="P1390"/>
      <c r="Q1390"/>
      <c r="R1390"/>
      <c r="S1390"/>
      <c r="AA1390"/>
      <c r="AB1390"/>
    </row>
    <row r="1391" spans="1:28">
      <c r="A1391" s="52" t="str">
        <f>IF(ISERROR(VLOOKUP(TRIM(B1391),ALL!$B$1:$T$1591,3,FALSE)),"(unc)",VLOOKUP(TRIM(B1391),ALL!$B$1:$T$1591,3,FALSE))</f>
        <v>ROT @ TE</v>
      </c>
      <c r="B1391" s="215" t="s">
        <v>6120</v>
      </c>
      <c r="C1391" s="11" t="s">
        <v>6474</v>
      </c>
      <c r="D1391" s="85">
        <f>VLOOKUP(TRIM(B1391),BirthdateDraft!$B$1:$O$5859,2,FALSE)</f>
        <v>34564</v>
      </c>
      <c r="E1391" s="86" t="str">
        <f>VLOOKUP(TRIM(B1391),BirthdateDraft!$B$1:$O$9859,3,FALSE)</f>
        <v>17/2</v>
      </c>
      <c r="F1391" s="52" t="str">
        <f>IF(ISERROR(VLOOKUP(TRIM(B1391),ALL!$B$1:$T$1591,2,FALSE)),"",IF(ISERROR(VLOOKUP(TRIM(B1391),ALL!$B$1:$T$1591,2,FALSE))," ",VLOOKUP(TRIM(B1391),ALL!$B$1:$T$1591,2,FALSE)))</f>
        <v>CAN</v>
      </c>
      <c r="G1391" s="52" t="str">
        <f>IF(ISBLANK(VLOOKUP(TRIM(B1391),ALL!$B$1:$U$1591,4,FALSE)),"",IF(ISERROR(VLOOKUP(TRIM(B1391),ALL!$B$1:$U$1591,4,FALSE))," ",VLOOKUP(TRIM(B1391),ALL!$B$1:$U$1591,4,FALSE)))</f>
        <v/>
      </c>
      <c r="H1391" s="52" t="str">
        <f>IF(ISBLANK(VLOOKUP(TRIM(B1391),ALL!$B$1:$U$1591,5,FALSE)),"",IF(ISERROR(VLOOKUP(TRIM(B1391),ALL!$B$1:$U$1591,5,FALSE))," ",VLOOKUP(TRIM(B1391),ALL!$B$1:$U$1591,5,FALSE)))</f>
        <v/>
      </c>
      <c r="I1391" s="52" t="str">
        <f>IF(ISBLANK(VLOOKUP(TRIM(B1391),ALL!$B$1:$U$1591,6,FALSE)),"",IF(ISERROR(VLOOKUP(TRIM(B1391),ALL!$B$1:$U$1591,6,FALSE))," ", VLOOKUP(TRIM(B1391),ALL!$B$1:$U$1591,6,FALSE)))</f>
        <v/>
      </c>
      <c r="J1391" s="52" t="str">
        <f>IF(ISBLANK(VLOOKUP(TRIM(B1391),ALL!$B$1:$U$1591,7,FALSE)),"",IF(ISERROR(VLOOKUP(TRIM(B1391),ALL!$B$1:$U$1591,7,FALSE))," ",VLOOKUP(TRIM(B1391),ALL!$B$1:$U$1591,7,FALSE)))</f>
        <v/>
      </c>
      <c r="K1391" s="52">
        <f>IF(ISBLANK(VLOOKUP(TRIM(B1391),ALL!$B$1:$U$1591,8,FALSE)),"",IF(ISERROR(VLOOKUP(TRIM(B1391),ALL!$B$1:$U$1591,8,FALSE))," ",VLOOKUP(TRIM(B1391),ALL!$B$1:$U$1591,8,FALSE)))</f>
        <v>5</v>
      </c>
      <c r="L1391" s="52">
        <f>IF(ISBLANK(VLOOKUP(TRIM(B1391),ALL!$B$1:$U$1591,9,FALSE)),"",IF(ISERROR(VLOOKUP(TRIM(B1391),ALL!$B$1:$U$1591,9,FALSE))," ",VLOOKUP(TRIM(B1391),ALL!$B$1:$U$1591,9,FALSE)))</f>
        <v>4</v>
      </c>
      <c r="M1391" s="52">
        <f>IF(ISBLANK(VLOOKUP(TRIM(B1391),ALL!$B$1:$U$1591,10,FALSE)),"",IF(ISERROR(VLOOKUP(TRIM(B1391),ALL!$B$1:$U$1591,10,FALSE))," ",VLOOKUP(TRIM(B1391),ALL!$B$1:$U$1591,10,FALSE)))</f>
        <v>5</v>
      </c>
      <c r="N1391"/>
      <c r="O1391"/>
      <c r="P1391"/>
      <c r="Q1391"/>
      <c r="R1391"/>
      <c r="S1391"/>
      <c r="AA1391"/>
      <c r="AB1391"/>
    </row>
    <row r="1392" spans="1:28">
      <c r="A1392" s="52" t="str">
        <f>IF(ISERROR(VLOOKUP(TRIM(B1392),ALL!$B$1:$T$1591,3,FALSE)),"(unc)",VLOOKUP(TRIM(B1392),ALL!$B$1:$T$1591,3,FALSE))</f>
        <v>LG @</v>
      </c>
      <c r="B1392" s="215" t="s">
        <v>6149</v>
      </c>
      <c r="C1392" s="11" t="s">
        <v>6474</v>
      </c>
      <c r="D1392" s="85">
        <f>VLOOKUP(TRIM(B1392),BirthdateDraft!$B$1:$O$5859,2,FALSE)</f>
        <v>34521</v>
      </c>
      <c r="E1392" s="86" t="str">
        <f>VLOOKUP(TRIM(B1392),BirthdateDraft!$B$1:$O$9859,3,FALSE)</f>
        <v>17/3</v>
      </c>
      <c r="F1392" s="52" t="str">
        <f>IF(ISERROR(VLOOKUP(TRIM(B1392),ALL!$B$1:$T$1591,2,FALSE)),"",IF(ISERROR(VLOOKUP(TRIM(B1392),ALL!$B$1:$T$1591,2,FALSE))," ",VLOOKUP(TRIM(B1392),ALL!$B$1:$T$1591,2,FALSE)))</f>
        <v>MIN</v>
      </c>
      <c r="G1392" s="52" t="str">
        <f>IF(ISBLANK(VLOOKUP(TRIM(B1392),ALL!$B$1:$U$1591,4,FALSE)),"",IF(ISERROR(VLOOKUP(TRIM(B1392),ALL!$B$1:$U$1591,4,FALSE))," ",VLOOKUP(TRIM(B1392),ALL!$B$1:$U$1591,4,FALSE)))</f>
        <v/>
      </c>
      <c r="H1392" s="52" t="str">
        <f>IF(ISBLANK(VLOOKUP(TRIM(B1392),ALL!$B$1:$U$1591,5,FALSE)),"",IF(ISERROR(VLOOKUP(TRIM(B1392),ALL!$B$1:$U$1591,5,FALSE))," ",VLOOKUP(TRIM(B1392),ALL!$B$1:$U$1591,5,FALSE)))</f>
        <v/>
      </c>
      <c r="I1392" s="52" t="str">
        <f>IF(ISBLANK(VLOOKUP(TRIM(B1392),ALL!$B$1:$U$1591,6,FALSE)),"",IF(ISERROR(VLOOKUP(TRIM(B1392),ALL!$B$1:$U$1591,6,FALSE))," ", VLOOKUP(TRIM(B1392),ALL!$B$1:$U$1591,6,FALSE)))</f>
        <v/>
      </c>
      <c r="J1392" s="52" t="str">
        <f>IF(ISBLANK(VLOOKUP(TRIM(B1392),ALL!$B$1:$U$1591,7,FALSE)),"",IF(ISERROR(VLOOKUP(TRIM(B1392),ALL!$B$1:$U$1591,7,FALSE))," ",VLOOKUP(TRIM(B1392),ALL!$B$1:$U$1591,7,FALSE)))</f>
        <v/>
      </c>
      <c r="K1392" s="52">
        <f>IF(ISBLANK(VLOOKUP(TRIM(B1392),ALL!$B$1:$U$1591,8,FALSE)),"",IF(ISERROR(VLOOKUP(TRIM(B1392),ALL!$B$1:$U$1591,8,FALSE))," ",VLOOKUP(TRIM(B1392),ALL!$B$1:$U$1591,8,FALSE)))</f>
        <v>5</v>
      </c>
      <c r="L1392" s="52" t="str">
        <f>IF(ISBLANK(VLOOKUP(TRIM(B1392),ALL!$B$1:$U$1591,9,FALSE)),"",IF(ISERROR(VLOOKUP(TRIM(B1392),ALL!$B$1:$U$1591,9,FALSE))," ",VLOOKUP(TRIM(B1392),ALL!$B$1:$U$1591,9,FALSE)))</f>
        <v/>
      </c>
      <c r="M1392" s="52">
        <f>IF(ISBLANK(VLOOKUP(TRIM(B1392),ALL!$B$1:$U$1591,10,FALSE)),"",IF(ISERROR(VLOOKUP(TRIM(B1392),ALL!$B$1:$U$1591,10,FALSE))," ",VLOOKUP(TRIM(B1392),ALL!$B$1:$U$1591,10,FALSE)))</f>
        <v>3</v>
      </c>
      <c r="N1392"/>
      <c r="O1392"/>
      <c r="P1392"/>
      <c r="Q1392"/>
      <c r="R1392"/>
      <c r="S1392"/>
      <c r="AA1392"/>
      <c r="AB1392"/>
    </row>
    <row r="1393" spans="1:28">
      <c r="A1393" s="52" t="str">
        <f>IF(ISERROR(VLOOKUP(TRIM(B1393),ALL!$B$1:$T$1591,3,FALSE)),"(unc)",VLOOKUP(TRIM(B1393),ALL!$B$1:$T$1591,3,FALSE))</f>
        <v>LOT @</v>
      </c>
      <c r="B1393" s="215" t="s">
        <v>5778</v>
      </c>
      <c r="C1393" s="11" t="s">
        <v>6474</v>
      </c>
      <c r="D1393" s="85">
        <f>VLOOKUP(TRIM(B1393),BirthdateDraft!$B$1:$O$5859,2,FALSE)</f>
        <v>34204</v>
      </c>
      <c r="E1393" s="86" t="str">
        <f>VLOOKUP(TRIM(B1393),BirthdateDraft!$B$1:$O$9859,3,FALSE)</f>
        <v>16/1 (16)</v>
      </c>
      <c r="F1393" s="52" t="str">
        <f>IF(ISERROR(VLOOKUP(TRIM(B1393),ALL!$B$1:$T$1591,2,FALSE)),"",IF(ISERROR(VLOOKUP(TRIM(B1393),ALL!$B$1:$T$1591,2,FALSE))," ",VLOOKUP(TRIM(B1393),ALL!$B$1:$T$1591,2,FALSE)))</f>
        <v>DEN</v>
      </c>
      <c r="G1393" s="52" t="str">
        <f>IF(ISBLANK(VLOOKUP(TRIM(B1393),ALL!$B$1:$U$1591,4,FALSE)),"",IF(ISERROR(VLOOKUP(TRIM(B1393),ALL!$B$1:$U$1591,4,FALSE))," ",VLOOKUP(TRIM(B1393),ALL!$B$1:$U$1591,4,FALSE)))</f>
        <v/>
      </c>
      <c r="H1393" s="52" t="str">
        <f>IF(ISBLANK(VLOOKUP(TRIM(B1393),ALL!$B$1:$U$1591,5,FALSE)),"",IF(ISERROR(VLOOKUP(TRIM(B1393),ALL!$B$1:$U$1591,5,FALSE))," ",VLOOKUP(TRIM(B1393),ALL!$B$1:$U$1591,5,FALSE)))</f>
        <v/>
      </c>
      <c r="I1393" s="52" t="str">
        <f>IF(ISBLANK(VLOOKUP(TRIM(B1393),ALL!$B$1:$U$1591,6,FALSE)),"",IF(ISERROR(VLOOKUP(TRIM(B1393),ALL!$B$1:$U$1591,6,FALSE))," ", VLOOKUP(TRIM(B1393),ALL!$B$1:$U$1591,6,FALSE)))</f>
        <v/>
      </c>
      <c r="J1393" s="52" t="str">
        <f>IF(ISBLANK(VLOOKUP(TRIM(B1393),ALL!$B$1:$U$1591,7,FALSE)),"",IF(ISERROR(VLOOKUP(TRIM(B1393),ALL!$B$1:$U$1591,7,FALSE))," ",VLOOKUP(TRIM(B1393),ALL!$B$1:$U$1591,7,FALSE)))</f>
        <v/>
      </c>
      <c r="K1393" s="52">
        <f>IF(ISBLANK(VLOOKUP(TRIM(B1393),ALL!$B$1:$U$1591,8,FALSE)),"",IF(ISERROR(VLOOKUP(TRIM(B1393),ALL!$B$1:$U$1591,8,FALSE))," ",VLOOKUP(TRIM(B1393),ALL!$B$1:$U$1591,8,FALSE)))</f>
        <v>4</v>
      </c>
      <c r="L1393" s="52" t="str">
        <f>IF(ISBLANK(VLOOKUP(TRIM(B1393),ALL!$B$1:$U$1591,9,FALSE)),"",IF(ISERROR(VLOOKUP(TRIM(B1393),ALL!$B$1:$U$1591,9,FALSE))," ",VLOOKUP(TRIM(B1393),ALL!$B$1:$U$1591,9,FALSE)))</f>
        <v/>
      </c>
      <c r="M1393" s="52">
        <f>IF(ISBLANK(VLOOKUP(TRIM(B1393),ALL!$B$1:$U$1591,10,FALSE)),"",IF(ISERROR(VLOOKUP(TRIM(B1393),ALL!$B$1:$U$1591,10,FALSE))," ",VLOOKUP(TRIM(B1393),ALL!$B$1:$U$1591,10,FALSE)))</f>
        <v>5</v>
      </c>
      <c r="N1393"/>
      <c r="O1393"/>
      <c r="P1393"/>
      <c r="Q1393"/>
      <c r="R1393"/>
      <c r="S1393"/>
      <c r="AA1393"/>
      <c r="AB1393"/>
    </row>
    <row r="1394" spans="1:28">
      <c r="A1394" s="52" t="str">
        <f>IF(ISERROR(VLOOKUP(TRIM(B1394),ALL!$B$1:$T$1591,3,FALSE)),"(unc)",VLOOKUP(TRIM(B1394),ALL!$B$1:$T$1591,3,FALSE))</f>
        <v>LOT @</v>
      </c>
      <c r="B1394" s="215" t="s">
        <v>4633</v>
      </c>
      <c r="C1394" s="11" t="s">
        <v>6474</v>
      </c>
      <c r="D1394" s="85">
        <f>VLOOKUP(TRIM(B1394),BirthdateDraft!$B$1:$O$5859,2,FALSE)</f>
        <v>33898</v>
      </c>
      <c r="E1394" s="86" t="str">
        <f>VLOOKUP(TRIM(B1394),BirthdateDraft!$B$1:$O$9859,3,FALSE)</f>
        <v>14/1 (2)</v>
      </c>
      <c r="F1394" s="52" t="str">
        <f>IF(ISERROR(VLOOKUP(TRIM(B1394),ALL!$B$1:$T$1591,2,FALSE)),"",IF(ISERROR(VLOOKUP(TRIM(B1394),ALL!$B$1:$T$1591,2,FALSE))," ",VLOOKUP(TRIM(B1394),ALL!$B$1:$T$1591,2,FALSE)))</f>
        <v>CLA</v>
      </c>
      <c r="G1394" s="52" t="str">
        <f>IF(ISBLANK(VLOOKUP(TRIM(B1394),ALL!$B$1:$U$1591,4,FALSE)),"",IF(ISERROR(VLOOKUP(TRIM(B1394),ALL!$B$1:$U$1591,4,FALSE))," ",VLOOKUP(TRIM(B1394),ALL!$B$1:$U$1591,4,FALSE)))</f>
        <v/>
      </c>
      <c r="H1394" s="52" t="str">
        <f>IF(ISBLANK(VLOOKUP(TRIM(B1394),ALL!$B$1:$U$1591,5,FALSE)),"",IF(ISERROR(VLOOKUP(TRIM(B1394),ALL!$B$1:$U$1591,5,FALSE))," ",VLOOKUP(TRIM(B1394),ALL!$B$1:$U$1591,5,FALSE)))</f>
        <v/>
      </c>
      <c r="I1394" s="52" t="str">
        <f>IF(ISBLANK(VLOOKUP(TRIM(B1394),ALL!$B$1:$U$1591,6,FALSE)),"",IF(ISERROR(VLOOKUP(TRIM(B1394),ALL!$B$1:$U$1591,6,FALSE))," ", VLOOKUP(TRIM(B1394),ALL!$B$1:$U$1591,6,FALSE)))</f>
        <v/>
      </c>
      <c r="J1394" s="52" t="str">
        <f>IF(ISBLANK(VLOOKUP(TRIM(B1394),ALL!$B$1:$U$1591,7,FALSE)),"",IF(ISERROR(VLOOKUP(TRIM(B1394),ALL!$B$1:$U$1591,7,FALSE))," ",VLOOKUP(TRIM(B1394),ALL!$B$1:$U$1591,7,FALSE)))</f>
        <v/>
      </c>
      <c r="K1394" s="52">
        <f>IF(ISBLANK(VLOOKUP(TRIM(B1394),ALL!$B$1:$U$1591,8,FALSE)),"",IF(ISERROR(VLOOKUP(TRIM(B1394),ALL!$B$1:$U$1591,8,FALSE))," ",VLOOKUP(TRIM(B1394),ALL!$B$1:$U$1591,8,FALSE)))</f>
        <v>4</v>
      </c>
      <c r="L1394" s="52" t="str">
        <f>IF(ISBLANK(VLOOKUP(TRIM(B1394),ALL!$B$1:$U$1591,9,FALSE)),"",IF(ISERROR(VLOOKUP(TRIM(B1394),ALL!$B$1:$U$1591,9,FALSE))," ",VLOOKUP(TRIM(B1394),ALL!$B$1:$U$1591,9,FALSE)))</f>
        <v/>
      </c>
      <c r="M1394" s="52">
        <f>IF(ISBLANK(VLOOKUP(TRIM(B1394),ALL!$B$1:$U$1591,10,FALSE)),"",IF(ISERROR(VLOOKUP(TRIM(B1394),ALL!$B$1:$U$1591,10,FALSE))," ",VLOOKUP(TRIM(B1394),ALL!$B$1:$U$1591,10,FALSE)))</f>
        <v>3</v>
      </c>
      <c r="N1394"/>
      <c r="O1394"/>
      <c r="P1394"/>
      <c r="Q1394"/>
      <c r="R1394"/>
      <c r="S1394"/>
      <c r="AA1394"/>
      <c r="AB1394"/>
    </row>
    <row r="1395" spans="1:28">
      <c r="A1395" s="52" t="str">
        <f>IF(ISERROR(VLOOKUP(TRIM(B1395),ALL!$B$1:$T$1591,3,FALSE)),"(unc)",VLOOKUP(TRIM(B1395),ALL!$B$1:$T$1591,3,FALSE))</f>
        <v>OC @</v>
      </c>
      <c r="B1395" s="215" t="s">
        <v>5709</v>
      </c>
      <c r="C1395" s="11" t="s">
        <v>6474</v>
      </c>
      <c r="D1395" s="85">
        <f>VLOOKUP(TRIM(B1395),BirthdateDraft!$B$1:$O$5859,2,FALSE)</f>
        <v>33791</v>
      </c>
      <c r="E1395" s="86" t="str">
        <f>VLOOKUP(TRIM(B1395),BirthdateDraft!$B$1:$O$9859,3,FALSE)</f>
        <v>14/FA</v>
      </c>
      <c r="F1395" s="52" t="str">
        <f>IF(ISERROR(VLOOKUP(TRIM(B1395),ALL!$B$1:$T$1591,2,FALSE)),"",IF(ISERROR(VLOOKUP(TRIM(B1395),ALL!$B$1:$T$1591,2,FALSE))," ",VLOOKUP(TRIM(B1395),ALL!$B$1:$T$1591,2,FALSE)))</f>
        <v>CNA</v>
      </c>
      <c r="G1395" s="52" t="str">
        <f>IF(ISBLANK(VLOOKUP(TRIM(B1395),ALL!$B$1:$U$1591,4,FALSE)),"",IF(ISERROR(VLOOKUP(TRIM(B1395),ALL!$B$1:$U$1591,4,FALSE))," ",VLOOKUP(TRIM(B1395),ALL!$B$1:$U$1591,4,FALSE)))</f>
        <v/>
      </c>
      <c r="H1395" s="52" t="str">
        <f>IF(ISBLANK(VLOOKUP(TRIM(B1395),ALL!$B$1:$U$1591,5,FALSE)),"",IF(ISERROR(VLOOKUP(TRIM(B1395),ALL!$B$1:$U$1591,5,FALSE))," ",VLOOKUP(TRIM(B1395),ALL!$B$1:$U$1591,5,FALSE)))</f>
        <v/>
      </c>
      <c r="I1395" s="52" t="str">
        <f>IF(ISBLANK(VLOOKUP(TRIM(B1395),ALL!$B$1:$U$1591,6,FALSE)),"",IF(ISERROR(VLOOKUP(TRIM(B1395),ALL!$B$1:$U$1591,6,FALSE))," ", VLOOKUP(TRIM(B1395),ALL!$B$1:$U$1591,6,FALSE)))</f>
        <v/>
      </c>
      <c r="J1395" s="52" t="str">
        <f>IF(ISBLANK(VLOOKUP(TRIM(B1395),ALL!$B$1:$U$1591,7,FALSE)),"",IF(ISERROR(VLOOKUP(TRIM(B1395),ALL!$B$1:$U$1591,7,FALSE))," ",VLOOKUP(TRIM(B1395),ALL!$B$1:$U$1591,7,FALSE)))</f>
        <v/>
      </c>
      <c r="K1395" s="52">
        <f>IF(ISBLANK(VLOOKUP(TRIM(B1395),ALL!$B$1:$U$1591,8,FALSE)),"",IF(ISERROR(VLOOKUP(TRIM(B1395),ALL!$B$1:$U$1591,8,FALSE))," ",VLOOKUP(TRIM(B1395),ALL!$B$1:$U$1591,8,FALSE)))</f>
        <v>0</v>
      </c>
      <c r="L1395" s="52" t="str">
        <f>IF(ISBLANK(VLOOKUP(TRIM(B1395),ALL!$B$1:$U$1591,9,FALSE)),"",IF(ISERROR(VLOOKUP(TRIM(B1395),ALL!$B$1:$U$1591,9,FALSE))," ",VLOOKUP(TRIM(B1395),ALL!$B$1:$U$1591,9,FALSE)))</f>
        <v/>
      </c>
      <c r="M1395" s="52">
        <f>IF(ISBLANK(VLOOKUP(TRIM(B1395),ALL!$B$1:$U$1591,10,FALSE)),"",IF(ISERROR(VLOOKUP(TRIM(B1395),ALL!$B$1:$U$1591,10,FALSE))," ",VLOOKUP(TRIM(B1395),ALL!$B$1:$U$1591,10,FALSE)))</f>
        <v>7</v>
      </c>
      <c r="N1395"/>
      <c r="O1395"/>
      <c r="P1395"/>
      <c r="Q1395"/>
      <c r="R1395"/>
      <c r="S1395"/>
      <c r="AA1395"/>
      <c r="AB1395"/>
    </row>
    <row r="1396" spans="1:28">
      <c r="A1396" s="52" t="str">
        <f>IF(ISERROR(VLOOKUP(TRIM(B1396),ALL!$B$1:$T$1591,3,FALSE)),"(unc)",VLOOKUP(TRIM(B1396),ALL!$B$1:$T$1591,3,FALSE))</f>
        <v>LG @</v>
      </c>
      <c r="B1396" s="215" t="s">
        <v>6667</v>
      </c>
      <c r="C1396" s="11" t="s">
        <v>6474</v>
      </c>
      <c r="D1396" s="85">
        <f>VLOOKUP(TRIM(B1396),BirthdateDraft!$B$1:$O$5859,2,FALSE)</f>
        <v>34944</v>
      </c>
      <c r="E1396" s="86" t="str">
        <f>VLOOKUP(TRIM(B1396),BirthdateDraft!$B$1:$O$9859,3,FALSE)</f>
        <v>18/2</v>
      </c>
      <c r="F1396" s="52" t="str">
        <f>IF(ISERROR(VLOOKUP(TRIM(B1396),ALL!$B$1:$T$1591,2,FALSE)),"",IF(ISERROR(VLOOKUP(TRIM(B1396),ALL!$B$1:$T$1591,2,FALSE))," ",VLOOKUP(TRIM(B1396),ALL!$B$1:$T$1591,2,FALSE)))</f>
        <v>NYN</v>
      </c>
      <c r="G1396" s="52" t="str">
        <f>IF(ISBLANK(VLOOKUP(TRIM(B1396),ALL!$B$1:$U$1591,4,FALSE)),"",IF(ISERROR(VLOOKUP(TRIM(B1396),ALL!$B$1:$U$1591,4,FALSE))," ",VLOOKUP(TRIM(B1396),ALL!$B$1:$U$1591,4,FALSE)))</f>
        <v/>
      </c>
      <c r="H1396" s="52" t="str">
        <f>IF(ISBLANK(VLOOKUP(TRIM(B1396),ALL!$B$1:$U$1591,5,FALSE)),"",IF(ISERROR(VLOOKUP(TRIM(B1396),ALL!$B$1:$U$1591,5,FALSE))," ",VLOOKUP(TRIM(B1396),ALL!$B$1:$U$1591,5,FALSE)))</f>
        <v/>
      </c>
      <c r="I1396" s="52" t="str">
        <f>IF(ISBLANK(VLOOKUP(TRIM(B1396),ALL!$B$1:$U$1591,6,FALSE)),"",IF(ISERROR(VLOOKUP(TRIM(B1396),ALL!$B$1:$U$1591,6,FALSE))," ", VLOOKUP(TRIM(B1396),ALL!$B$1:$U$1591,6,FALSE)))</f>
        <v/>
      </c>
      <c r="J1396" s="52" t="str">
        <f>IF(ISBLANK(VLOOKUP(TRIM(B1396),ALL!$B$1:$U$1591,7,FALSE)),"",IF(ISERROR(VLOOKUP(TRIM(B1396),ALL!$B$1:$U$1591,7,FALSE))," ",VLOOKUP(TRIM(B1396),ALL!$B$1:$U$1591,7,FALSE)))</f>
        <v/>
      </c>
      <c r="K1396" s="52">
        <f>IF(ISBLANK(VLOOKUP(TRIM(B1396),ALL!$B$1:$U$1591,8,FALSE)),"",IF(ISERROR(VLOOKUP(TRIM(B1396),ALL!$B$1:$U$1591,8,FALSE))," ",VLOOKUP(TRIM(B1396),ALL!$B$1:$U$1591,8,FALSE)))</f>
        <v>0</v>
      </c>
      <c r="L1396" s="52" t="str">
        <f>IF(ISBLANK(VLOOKUP(TRIM(B1396),ALL!$B$1:$U$1591,9,FALSE)),"",IF(ISERROR(VLOOKUP(TRIM(B1396),ALL!$B$1:$U$1591,9,FALSE))," ",VLOOKUP(TRIM(B1396),ALL!$B$1:$U$1591,9,FALSE)))</f>
        <v/>
      </c>
      <c r="M1396" s="52">
        <f>IF(ISBLANK(VLOOKUP(TRIM(B1396),ALL!$B$1:$U$1591,10,FALSE)),"",IF(ISERROR(VLOOKUP(TRIM(B1396),ALL!$B$1:$U$1591,10,FALSE))," ",VLOOKUP(TRIM(B1396),ALL!$B$1:$U$1591,10,FALSE)))</f>
        <v>5</v>
      </c>
      <c r="N1396"/>
      <c r="O1396"/>
      <c r="P1396"/>
      <c r="Q1396"/>
      <c r="R1396"/>
      <c r="S1396"/>
      <c r="AA1396"/>
      <c r="AB1396"/>
    </row>
    <row r="1397" spans="1:28">
      <c r="A1397" s="52" t="str">
        <f>IF(ISERROR(VLOOKUP(TRIM(B1397),ALL!$B$1:$T$1591,3,FALSE)),"(unc)",VLOOKUP(TRIM(B1397),ALL!$B$1:$T$1591,3,FALSE))</f>
        <v>G @ OC @</v>
      </c>
      <c r="B1397" s="215" t="s">
        <v>6648</v>
      </c>
      <c r="C1397" s="11" t="s">
        <v>6474</v>
      </c>
      <c r="D1397" s="85">
        <f>VLOOKUP(TRIM(B1397),BirthdateDraft!$B$1:$O$5859,2,FALSE)</f>
        <v>34618</v>
      </c>
      <c r="E1397" s="86" t="str">
        <f>VLOOKUP(TRIM(B1397),BirthdateDraft!$B$1:$O$9859,3,FALSE)</f>
        <v>18/1 (21)</v>
      </c>
      <c r="F1397" s="52" t="str">
        <f>IF(ISERROR(VLOOKUP(TRIM(B1397),ALL!$B$1:$T$1591,2,FALSE)),"",IF(ISERROR(VLOOKUP(TRIM(B1397),ALL!$B$1:$T$1591,2,FALSE))," ",VLOOKUP(TRIM(B1397),ALL!$B$1:$T$1591,2,FALSE)))</f>
        <v>CNA</v>
      </c>
      <c r="G1397" s="52" t="str">
        <f>IF(ISBLANK(VLOOKUP(TRIM(B1397),ALL!$B$1:$U$1591,4,FALSE)),"",IF(ISERROR(VLOOKUP(TRIM(B1397),ALL!$B$1:$U$1591,4,FALSE))," ",VLOOKUP(TRIM(B1397),ALL!$B$1:$U$1591,4,FALSE)))</f>
        <v/>
      </c>
      <c r="H1397" s="52" t="str">
        <f>IF(ISBLANK(VLOOKUP(TRIM(B1397),ALL!$B$1:$U$1591,5,FALSE)),"",IF(ISERROR(VLOOKUP(TRIM(B1397),ALL!$B$1:$U$1591,5,FALSE))," ",VLOOKUP(TRIM(B1397),ALL!$B$1:$U$1591,5,FALSE)))</f>
        <v/>
      </c>
      <c r="I1397" s="52" t="str">
        <f>IF(ISBLANK(VLOOKUP(TRIM(B1397),ALL!$B$1:$U$1591,6,FALSE)),"",IF(ISERROR(VLOOKUP(TRIM(B1397),ALL!$B$1:$U$1591,6,FALSE))," ", VLOOKUP(TRIM(B1397),ALL!$B$1:$U$1591,6,FALSE)))</f>
        <v/>
      </c>
      <c r="J1397" s="52" t="str">
        <f>IF(ISBLANK(VLOOKUP(TRIM(B1397),ALL!$B$1:$U$1591,7,FALSE)),"",IF(ISERROR(VLOOKUP(TRIM(B1397),ALL!$B$1:$U$1591,7,FALSE))," ",VLOOKUP(TRIM(B1397),ALL!$B$1:$U$1591,7,FALSE)))</f>
        <v/>
      </c>
      <c r="K1397" s="52">
        <f>IF(ISBLANK(VLOOKUP(TRIM(B1397),ALL!$B$1:$U$1591,8,FALSE)),"",IF(ISERROR(VLOOKUP(TRIM(B1397),ALL!$B$1:$U$1591,8,FALSE))," ",VLOOKUP(TRIM(B1397),ALL!$B$1:$U$1591,8,FALSE)))</f>
        <v>0</v>
      </c>
      <c r="L1397" s="52">
        <f>IF(ISBLANK(VLOOKUP(TRIM(B1397),ALL!$B$1:$U$1591,9,FALSE)),"",IF(ISERROR(VLOOKUP(TRIM(B1397),ALL!$B$1:$U$1591,9,FALSE))," ",VLOOKUP(TRIM(B1397),ALL!$B$1:$U$1591,9,FALSE)))</f>
        <v>0</v>
      </c>
      <c r="M1397" s="52">
        <f>IF(ISBLANK(VLOOKUP(TRIM(B1397),ALL!$B$1:$U$1591,10,FALSE)),"",IF(ISERROR(VLOOKUP(TRIM(B1397),ALL!$B$1:$U$1591,10,FALSE))," ",VLOOKUP(TRIM(B1397),ALL!$B$1:$U$1591,10,FALSE)))</f>
        <v>0</v>
      </c>
      <c r="N1397"/>
      <c r="O1397"/>
      <c r="P1397"/>
      <c r="Q1397"/>
      <c r="R1397"/>
      <c r="S1397"/>
      <c r="AA1397"/>
      <c r="AB1397"/>
    </row>
    <row r="1398" spans="1:28">
      <c r="A1398" s="52" t="str">
        <f>IF(ISERROR(VLOOKUP(TRIM(B1398),ALL!$B$1:$T$1591,3,FALSE)),"(unc)",VLOOKUP(TRIM(B1398),ALL!$B$1:$T$1591,3,FALSE))</f>
        <v>G @ OC @</v>
      </c>
      <c r="B1398" s="215" t="s">
        <v>6114</v>
      </c>
      <c r="C1398" s="11" t="s">
        <v>6474</v>
      </c>
      <c r="D1398" s="85">
        <f>VLOOKUP(TRIM(B1398),BirthdateDraft!$B$1:$O$5859,2,FALSE)</f>
        <v>34223</v>
      </c>
      <c r="E1398" s="86" t="str">
        <f>VLOOKUP(TRIM(B1398),BirthdateDraft!$B$1:$O$9859,3,FALSE)</f>
        <v>16/6</v>
      </c>
      <c r="F1398" s="52" t="str">
        <f>IF(ISERROR(VLOOKUP(TRIM(B1398),ALL!$B$1:$T$1591,2,FALSE)),"",IF(ISERROR(VLOOKUP(TRIM(B1398),ALL!$B$1:$T$1591,2,FALSE))," ",VLOOKUP(TRIM(B1398),ALL!$B$1:$T$1591,2,FALSE)))</f>
        <v>ATN</v>
      </c>
      <c r="G1398" s="52" t="str">
        <f>IF(ISBLANK(VLOOKUP(TRIM(B1398),ALL!$B$1:$U$1591,4,FALSE)),"",IF(ISERROR(VLOOKUP(TRIM(B1398),ALL!$B$1:$U$1591,4,FALSE))," ",VLOOKUP(TRIM(B1398),ALL!$B$1:$U$1591,4,FALSE)))</f>
        <v/>
      </c>
      <c r="H1398" s="52" t="str">
        <f>IF(ISBLANK(VLOOKUP(TRIM(B1398),ALL!$B$1:$U$1591,5,FALSE)),"",IF(ISERROR(VLOOKUP(TRIM(B1398),ALL!$B$1:$U$1591,5,FALSE))," ",VLOOKUP(TRIM(B1398),ALL!$B$1:$U$1591,5,FALSE)))</f>
        <v/>
      </c>
      <c r="I1398" s="52" t="str">
        <f>IF(ISBLANK(VLOOKUP(TRIM(B1398),ALL!$B$1:$U$1591,6,FALSE)),"",IF(ISERROR(VLOOKUP(TRIM(B1398),ALL!$B$1:$U$1591,6,FALSE))," ", VLOOKUP(TRIM(B1398),ALL!$B$1:$U$1591,6,FALSE)))</f>
        <v/>
      </c>
      <c r="J1398" s="52" t="str">
        <f>IF(ISBLANK(VLOOKUP(TRIM(B1398),ALL!$B$1:$U$1591,7,FALSE)),"",IF(ISERROR(VLOOKUP(TRIM(B1398),ALL!$B$1:$U$1591,7,FALSE))," ",VLOOKUP(TRIM(B1398),ALL!$B$1:$U$1591,7,FALSE)))</f>
        <v/>
      </c>
      <c r="K1398" s="52">
        <f>IF(ISBLANK(VLOOKUP(TRIM(B1398),ALL!$B$1:$U$1591,8,FALSE)),"",IF(ISERROR(VLOOKUP(TRIM(B1398),ALL!$B$1:$U$1591,8,FALSE))," ",VLOOKUP(TRIM(B1398),ALL!$B$1:$U$1591,8,FALSE)))</f>
        <v>0</v>
      </c>
      <c r="L1398" s="52">
        <f>IF(ISBLANK(VLOOKUP(TRIM(B1398),ALL!$B$1:$U$1591,9,FALSE)),"",IF(ISERROR(VLOOKUP(TRIM(B1398),ALL!$B$1:$U$1591,9,FALSE))," ",VLOOKUP(TRIM(B1398),ALL!$B$1:$U$1591,9,FALSE)))</f>
        <v>0</v>
      </c>
      <c r="M1398" s="52">
        <f>IF(ISBLANK(VLOOKUP(TRIM(B1398),ALL!$B$1:$U$1591,10,FALSE)),"",IF(ISERROR(VLOOKUP(TRIM(B1398),ALL!$B$1:$U$1591,10,FALSE))," ",VLOOKUP(TRIM(B1398),ALL!$B$1:$U$1591,10,FALSE)))</f>
        <v>0</v>
      </c>
      <c r="N1398"/>
      <c r="O1398"/>
      <c r="P1398"/>
      <c r="Q1398"/>
      <c r="R1398"/>
      <c r="S1398"/>
      <c r="AA1398"/>
      <c r="AB1398"/>
    </row>
    <row r="1399" spans="1:28">
      <c r="A1399" s="52" t="str">
        <f>IF(ISERROR(VLOOKUP(TRIM(B1399),ALL!$B$1:$T$1591,3,FALSE)),"(unc)",VLOOKUP(TRIM(B1399),ALL!$B$1:$T$1591,3,FALSE))</f>
        <v>G @</v>
      </c>
      <c r="B1399" s="215" t="s">
        <v>4168</v>
      </c>
      <c r="C1399" s="11" t="s">
        <v>6474</v>
      </c>
      <c r="D1399" s="85">
        <f>VLOOKUP(TRIM(B1399),BirthdateDraft!$B$1:$O$5859,2,FALSE)</f>
        <v>32834</v>
      </c>
      <c r="E1399" s="86" t="str">
        <f>VLOOKUP(TRIM(B1399),BirthdateDraft!$B$1:$O$9859,3,FALSE)</f>
        <v>13/FA</v>
      </c>
      <c r="F1399" s="52" t="str">
        <f>IF(ISERROR(VLOOKUP(TRIM(B1399),ALL!$B$1:$T$1591,2,FALSE)),"",IF(ISERROR(VLOOKUP(TRIM(B1399),ALL!$B$1:$T$1591,2,FALSE))," ",VLOOKUP(TRIM(B1399),ALL!$B$1:$T$1591,2,FALSE)))</f>
        <v>GBN</v>
      </c>
      <c r="G1399" s="52" t="str">
        <f>IF(ISBLANK(VLOOKUP(TRIM(B1399),ALL!$B$1:$U$1591,4,FALSE)),"",IF(ISERROR(VLOOKUP(TRIM(B1399),ALL!$B$1:$U$1591,4,FALSE))," ",VLOOKUP(TRIM(B1399),ALL!$B$1:$U$1591,4,FALSE)))</f>
        <v/>
      </c>
      <c r="H1399" s="52" t="str">
        <f>IF(ISBLANK(VLOOKUP(TRIM(B1399),ALL!$B$1:$U$1591,5,FALSE)),"",IF(ISERROR(VLOOKUP(TRIM(B1399),ALL!$B$1:$U$1591,5,FALSE))," ",VLOOKUP(TRIM(B1399),ALL!$B$1:$U$1591,5,FALSE)))</f>
        <v/>
      </c>
      <c r="I1399" s="52" t="str">
        <f>IF(ISBLANK(VLOOKUP(TRIM(B1399),ALL!$B$1:$U$1591,6,FALSE)),"",IF(ISERROR(VLOOKUP(TRIM(B1399),ALL!$B$1:$U$1591,6,FALSE))," ", VLOOKUP(TRIM(B1399),ALL!$B$1:$U$1591,6,FALSE)))</f>
        <v/>
      </c>
      <c r="J1399" s="52" t="str">
        <f>IF(ISBLANK(VLOOKUP(TRIM(B1399),ALL!$B$1:$U$1591,7,FALSE)),"",IF(ISERROR(VLOOKUP(TRIM(B1399),ALL!$B$1:$U$1591,7,FALSE))," ",VLOOKUP(TRIM(B1399),ALL!$B$1:$U$1591,7,FALSE)))</f>
        <v/>
      </c>
      <c r="K1399" s="52">
        <f>IF(ISBLANK(VLOOKUP(TRIM(B1399),ALL!$B$1:$U$1591,8,FALSE)),"",IF(ISERROR(VLOOKUP(TRIM(B1399),ALL!$B$1:$U$1591,8,FALSE))," ",VLOOKUP(TRIM(B1399),ALL!$B$1:$U$1591,8,FALSE)))</f>
        <v>0</v>
      </c>
      <c r="L1399" s="52" t="str">
        <f>IF(ISBLANK(VLOOKUP(TRIM(B1399),ALL!$B$1:$U$1591,9,FALSE)),"",IF(ISERROR(VLOOKUP(TRIM(B1399),ALL!$B$1:$U$1591,9,FALSE))," ",VLOOKUP(TRIM(B1399),ALL!$B$1:$U$1591,9,FALSE)))</f>
        <v/>
      </c>
      <c r="M1399" s="52">
        <f>IF(ISBLANK(VLOOKUP(TRIM(B1399),ALL!$B$1:$U$1591,10,FALSE)),"",IF(ISERROR(VLOOKUP(TRIM(B1399),ALL!$B$1:$U$1591,10,FALSE))," ",VLOOKUP(TRIM(B1399),ALL!$B$1:$U$1591,10,FALSE)))</f>
        <v>0</v>
      </c>
      <c r="N1399"/>
      <c r="O1399"/>
      <c r="P1399"/>
      <c r="Q1399"/>
      <c r="R1399"/>
      <c r="S1399"/>
      <c r="AA1399"/>
      <c r="AB1399"/>
    </row>
    <row r="1401" spans="1:28">
      <c r="A1401" s="52"/>
      <c r="B1401" s="215"/>
      <c r="C1401" s="11"/>
      <c r="D1401" s="85"/>
      <c r="E1401" s="86"/>
      <c r="F1401" s="52"/>
      <c r="G1401" s="52" t="str">
        <f>IF(ISBLANK(VLOOKUP(TRIM(B1401),ALL!$B$1:$U$1591,4,FALSE)),"",IF(ISERROR(VLOOKUP(TRIM(B1401),ALL!$B$1:$U$1591,4,FALSE))," ",VLOOKUP(TRIM(B1401),ALL!$B$1:$U$1591,4,FALSE)))</f>
        <v xml:space="preserve"> </v>
      </c>
      <c r="H1401" s="52" t="str">
        <f>IF(ISBLANK(VLOOKUP(TRIM(B1401),ALL!$B$1:$U$1591,5,FALSE)),"",IF(ISERROR(VLOOKUP(TRIM(B1401),ALL!$B$1:$U$1591,5,FALSE))," ",VLOOKUP(TRIM(B1401),ALL!$B$1:$U$1591,5,FALSE)))</f>
        <v xml:space="preserve"> </v>
      </c>
      <c r="I1401" s="52" t="str">
        <f>IF(ISBLANK(VLOOKUP(TRIM(B1401),ALL!$B$1:$U$1591,6,FALSE)),"",IF(ISERROR(VLOOKUP(TRIM(B1401),ALL!$B$1:$U$1591,6,FALSE))," ", VLOOKUP(TRIM(B1401),ALL!$B$1:$U$1591,6,FALSE)))</f>
        <v xml:space="preserve"> </v>
      </c>
      <c r="J1401" s="52" t="str">
        <f>IF(ISBLANK(VLOOKUP(TRIM(B1401),ALL!$B$1:$U$1591,7,FALSE)),"",IF(ISERROR(VLOOKUP(TRIM(B1401),ALL!$B$1:$U$1591,7,FALSE))," ",VLOOKUP(TRIM(B1401),ALL!$B$1:$U$1591,7,FALSE)))</f>
        <v xml:space="preserve"> </v>
      </c>
      <c r="K1401" s="52" t="str">
        <f>IF(ISBLANK(VLOOKUP(TRIM(B1401),ALL!$B$1:$U$1591,8,FALSE)),"",IF(ISERROR(VLOOKUP(TRIM(B1401),ALL!$B$1:$U$1591,8,FALSE))," ",VLOOKUP(TRIM(B1401),ALL!$B$1:$U$1591,8,FALSE)))</f>
        <v xml:space="preserve"> </v>
      </c>
      <c r="L1401" s="52" t="str">
        <f>IF(ISBLANK(VLOOKUP(TRIM(B1401),ALL!$B$1:$U$1591,9,FALSE)),"",IF(ISERROR(VLOOKUP(TRIM(B1401),ALL!$B$1:$U$1591,9,FALSE))," ",VLOOKUP(TRIM(B1401),ALL!$B$1:$U$1591,9,FALSE)))</f>
        <v xml:space="preserve"> </v>
      </c>
      <c r="M1401" s="52" t="str">
        <f>IF(ISBLANK(VLOOKUP(TRIM(B1401),ALL!$B$1:$U$1591,10,FALSE)),"",IF(ISERROR(VLOOKUP(TRIM(B1401),ALL!$B$1:$U$1591,10,FALSE))," ",VLOOKUP(TRIM(B1401),ALL!$B$1:$U$1591,10,FALSE)))</f>
        <v xml:space="preserve"> </v>
      </c>
      <c r="N1401"/>
      <c r="O1401"/>
      <c r="P1401"/>
      <c r="Q1401"/>
      <c r="R1401"/>
      <c r="S1401"/>
      <c r="AA1401"/>
      <c r="AB1401"/>
    </row>
    <row r="1402" spans="1:28">
      <c r="A1402" s="52" t="str">
        <f>IF(ISERROR(VLOOKUP(TRIM(B1402),ALL!$B$1:$T$1591,3,FALSE)),"(unc)",VLOOKUP(TRIM(B1402),ALL!$B$1:$T$1591,3,FALSE))</f>
        <v>RDT $</v>
      </c>
      <c r="B1402" s="215" t="s">
        <v>5593</v>
      </c>
      <c r="C1402" s="11" t="s">
        <v>6474</v>
      </c>
      <c r="D1402" s="85">
        <f>VLOOKUP(TRIM(B1402),BirthdateDraft!$B$1:$O$5859,2,FALSE)</f>
        <v>34410</v>
      </c>
      <c r="E1402" s="86" t="str">
        <f>VLOOKUP(TRIM(B1402),BirthdateDraft!$B$1:$O$9859,3,FALSE)</f>
        <v>16/1 (7)</v>
      </c>
      <c r="F1402" s="52" t="str">
        <f>IF(ISERROR(VLOOKUP(TRIM(B1402),ALL!$B$1:$T$1591,2,FALSE)),"",IF(ISERROR(VLOOKUP(TRIM(B1402),ALL!$B$1:$T$1591,2,FALSE))," ",VLOOKUP(TRIM(B1402),ALL!$B$1:$T$1591,2,FALSE)))</f>
        <v>SFN</v>
      </c>
      <c r="G1402" s="52" t="str">
        <f>IF(ISBLANK(VLOOKUP(TRIM(B1402),ALL!$B$1:$U$1591,4,FALSE)),"",IF(ISERROR(VLOOKUP(TRIM(B1402),ALL!$B$1:$U$1591,4,FALSE))," ",VLOOKUP(TRIM(B1402),ALL!$B$1:$U$1591,4,FALSE)))</f>
        <v>6</v>
      </c>
      <c r="H1402" s="52" t="str">
        <f>IF(ISBLANK(VLOOKUP(TRIM(B1402),ALL!$B$1:$U$1591,5,FALSE)),"",IF(ISERROR(VLOOKUP(TRIM(B1402),ALL!$B$1:$U$1591,5,FALSE))," ",VLOOKUP(TRIM(B1402),ALL!$B$1:$U$1591,5,FALSE)))</f>
        <v/>
      </c>
      <c r="I1402" s="52">
        <f>IF(ISBLANK(VLOOKUP(TRIM(B1402),ALL!$B$1:$U$1591,6,FALSE)),"",IF(ISERROR(VLOOKUP(TRIM(B1402),ALL!$B$1:$U$1591,6,FALSE))," ", VLOOKUP(TRIM(B1402),ALL!$B$1:$U$1591,6,FALSE)))</f>
        <v>10</v>
      </c>
      <c r="J1402" s="52" t="str">
        <f>IF(ISBLANK(VLOOKUP(TRIM(B1402),ALL!$B$1:$U$1591,7,FALSE)),"",IF(ISERROR(VLOOKUP(TRIM(B1402),ALL!$B$1:$U$1591,7,FALSE))," ",VLOOKUP(TRIM(B1402),ALL!$B$1:$U$1591,7,FALSE)))</f>
        <v/>
      </c>
      <c r="K1402" s="52" t="str">
        <f>IF(ISBLANK(VLOOKUP(TRIM(B1402),ALL!$B$1:$U$1591,8,FALSE)),"",IF(ISERROR(VLOOKUP(TRIM(B1402),ALL!$B$1:$U$1591,8,FALSE))," ",VLOOKUP(TRIM(B1402),ALL!$B$1:$U$1591,8,FALSE)))</f>
        <v/>
      </c>
      <c r="L1402" s="52" t="str">
        <f>IF(ISBLANK(VLOOKUP(TRIM(B1402),ALL!$B$1:$U$1591,9,FALSE)),"",IF(ISERROR(VLOOKUP(TRIM(B1402),ALL!$B$1:$U$1591,9,FALSE))," ",VLOOKUP(TRIM(B1402),ALL!$B$1:$U$1591,9,FALSE)))</f>
        <v/>
      </c>
      <c r="M1402" s="52" t="str">
        <f>IF(ISBLANK(VLOOKUP(TRIM(B1402),ALL!$B$1:$U$1591,10,FALSE)),"",IF(ISERROR(VLOOKUP(TRIM(B1402),ALL!$B$1:$U$1591,10,FALSE))," ",VLOOKUP(TRIM(B1402),ALL!$B$1:$U$1591,10,FALSE)))</f>
        <v/>
      </c>
      <c r="N1402"/>
      <c r="O1402"/>
      <c r="P1402"/>
      <c r="Q1402"/>
      <c r="R1402"/>
      <c r="S1402"/>
      <c r="AA1402"/>
      <c r="AB1402"/>
    </row>
    <row r="1403" spans="1:28">
      <c r="A1403" s="52" t="str">
        <f>IF(ISERROR(VLOOKUP(TRIM(B1403),ALL!$B$1:$T$1591,3,FALSE)),"(unc)",VLOOKUP(TRIM(B1403),ALL!$B$1:$T$1591,3,FALSE))</f>
        <v>RE $ DT $</v>
      </c>
      <c r="B1403" s="215" t="s">
        <v>5619</v>
      </c>
      <c r="C1403" s="11" t="s">
        <v>6474</v>
      </c>
      <c r="D1403" s="85">
        <f>VLOOKUP(TRIM(B1403),BirthdateDraft!$B$1:$O$5859,2,FALSE)</f>
        <v>34059</v>
      </c>
      <c r="E1403" s="86" t="str">
        <f>VLOOKUP(TRIM(B1403),BirthdateDraft!$B$1:$O$9859,3,FALSE)</f>
        <v>16/5</v>
      </c>
      <c r="F1403" s="52" t="str">
        <f>IF(ISERROR(VLOOKUP(TRIM(B1403),ALL!$B$1:$T$1591,2,FALSE)),"",IF(ISERROR(VLOOKUP(TRIM(B1403),ALL!$B$1:$T$1591,2,FALSE))," ",VLOOKUP(TRIM(B1403),ALL!$B$1:$T$1591,2,FALSE)))</f>
        <v>SEN</v>
      </c>
      <c r="G1403" s="52" t="str">
        <f>IF(ISBLANK(VLOOKUP(TRIM(B1403),ALL!$B$1:$U$1591,4,FALSE)),"",IF(ISERROR(VLOOKUP(TRIM(B1403),ALL!$B$1:$U$1591,4,FALSE))," ",VLOOKUP(TRIM(B1403),ALL!$B$1:$U$1591,4,FALSE)))</f>
        <v>5</v>
      </c>
      <c r="H1403" s="52" t="str">
        <f>IF(ISBLANK(VLOOKUP(TRIM(B1403),ALL!$B$1:$U$1591,5,FALSE)),"",IF(ISERROR(VLOOKUP(TRIM(B1403),ALL!$B$1:$U$1591,5,FALSE))," ",VLOOKUP(TRIM(B1403),ALL!$B$1:$U$1591,5,FALSE)))</f>
        <v>4</v>
      </c>
      <c r="I1403" s="52">
        <f>IF(ISBLANK(VLOOKUP(TRIM(B1403),ALL!$B$1:$U$1591,6,FALSE)),"",IF(ISERROR(VLOOKUP(TRIM(B1403),ALL!$B$1:$U$1591,6,FALSE))," ", VLOOKUP(TRIM(B1403),ALL!$B$1:$U$1591,6,FALSE)))</f>
        <v>4</v>
      </c>
      <c r="J1403" s="52"/>
      <c r="K1403" s="52"/>
      <c r="L1403" s="52" t="str">
        <f>IF(ISBLANK(VLOOKUP(TRIM(B1403),ALL!$B$1:$U$1591,9,FALSE)),"",IF(ISERROR(VLOOKUP(TRIM(B1403),ALL!$B$1:$U$1591,9,FALSE))," ",VLOOKUP(TRIM(B1403),ALL!$B$1:$U$1591,9,FALSE)))</f>
        <v/>
      </c>
      <c r="M1403" s="52" t="str">
        <f>IF(ISBLANK(VLOOKUP(TRIM(B1403),ALL!$B$1:$U$1591,10,FALSE)),"",IF(ISERROR(VLOOKUP(TRIM(B1403),ALL!$B$1:$U$1591,10,FALSE))," ",VLOOKUP(TRIM(B1403),ALL!$B$1:$U$1591,10,FALSE)))</f>
        <v/>
      </c>
      <c r="N1403"/>
      <c r="O1403"/>
      <c r="P1403"/>
      <c r="Q1403"/>
      <c r="R1403"/>
      <c r="S1403"/>
      <c r="AA1403"/>
      <c r="AB1403"/>
    </row>
    <row r="1404" spans="1:28">
      <c r="A1404" s="52" t="str">
        <f>IF(ISERROR(VLOOKUP(TRIM(B1404),ALL!$B$1:$T$1591,3,FALSE)),"(unc)",VLOOKUP(TRIM(B1404),ALL!$B$1:$T$1591,3,FALSE))</f>
        <v>RDT $</v>
      </c>
      <c r="B1404" s="215" t="s">
        <v>2898</v>
      </c>
      <c r="C1404" s="11" t="s">
        <v>6474</v>
      </c>
      <c r="D1404" s="85">
        <f>VLOOKUP(TRIM(B1404),BirthdateDraft!$B$1:$O$5859,2,FALSE)</f>
        <v>32426</v>
      </c>
      <c r="E1404" s="86" t="str">
        <f>VLOOKUP(TRIM(B1404),BirthdateDraft!$B$1:$O$9859,3,FALSE)</f>
        <v>10/2</v>
      </c>
      <c r="F1404" s="52" t="str">
        <f>IF(ISERROR(VLOOKUP(TRIM(B1404),ALL!$B$1:$T$1591,2,FALSE)),"",IF(ISERROR(VLOOKUP(TRIM(B1404),ALL!$B$1:$T$1591,2,FALSE))," ",VLOOKUP(TRIM(B1404),ALL!$B$1:$T$1591,2,FALSE)))</f>
        <v>MIN</v>
      </c>
      <c r="G1404" s="52" t="str">
        <f>IF(ISBLANK(VLOOKUP(TRIM(B1404),ALL!$B$1:$U$1591,4,FALSE)),"",IF(ISERROR(VLOOKUP(TRIM(B1404),ALL!$B$1:$U$1591,4,FALSE))," ",VLOOKUP(TRIM(B1404),ALL!$B$1:$U$1591,4,FALSE)))</f>
        <v>5</v>
      </c>
      <c r="H1404" s="52" t="str">
        <f>IF(ISBLANK(VLOOKUP(TRIM(B1404),ALL!$B$1:$U$1591,5,FALSE)),"",IF(ISERROR(VLOOKUP(TRIM(B1404),ALL!$B$1:$U$1591,5,FALSE))," ",VLOOKUP(TRIM(B1404),ALL!$B$1:$U$1591,5,FALSE)))</f>
        <v/>
      </c>
      <c r="I1404" s="52">
        <f>IF(ISBLANK(VLOOKUP(TRIM(B1404),ALL!$B$1:$U$1591,6,FALSE)),"",IF(ISERROR(VLOOKUP(TRIM(B1404),ALL!$B$1:$U$1591,6,FALSE))," ", VLOOKUP(TRIM(B1404),ALL!$B$1:$U$1591,6,FALSE)))</f>
        <v>4</v>
      </c>
      <c r="J1404" s="52" t="str">
        <f>IF(ISBLANK(VLOOKUP(TRIM(B1404),ALL!$B$1:$U$1591,7,FALSE)),"",IF(ISERROR(VLOOKUP(TRIM(B1404),ALL!$B$1:$U$1591,7,FALSE))," ",VLOOKUP(TRIM(B1404),ALL!$B$1:$U$1591,7,FALSE)))</f>
        <v/>
      </c>
      <c r="K1404" s="52" t="str">
        <f>IF(ISBLANK(VLOOKUP(TRIM(B1404),ALL!$B$1:$U$1591,8,FALSE)),"",IF(ISERROR(VLOOKUP(TRIM(B1404),ALL!$B$1:$U$1591,8,FALSE))," ",VLOOKUP(TRIM(B1404),ALL!$B$1:$U$1591,8,FALSE)))</f>
        <v/>
      </c>
      <c r="L1404" s="52" t="str">
        <f>IF(ISBLANK(VLOOKUP(TRIM(B1404),ALL!$B$1:$U$1591,9,FALSE)),"",IF(ISERROR(VLOOKUP(TRIM(B1404),ALL!$B$1:$U$1591,9,FALSE))," ",VLOOKUP(TRIM(B1404),ALL!$B$1:$U$1591,9,FALSE)))</f>
        <v/>
      </c>
      <c r="M1404" s="52" t="str">
        <f>IF(ISBLANK(VLOOKUP(TRIM(B1404),ALL!$B$1:$U$1591,10,FALSE)),"",IF(ISERROR(VLOOKUP(TRIM(B1404),ALL!$B$1:$U$1591,10,FALSE))," ",VLOOKUP(TRIM(B1404),ALL!$B$1:$U$1591,10,FALSE)))</f>
        <v/>
      </c>
      <c r="N1404"/>
      <c r="O1404"/>
      <c r="P1404"/>
      <c r="Q1404"/>
      <c r="R1404"/>
      <c r="S1404"/>
      <c r="AA1404"/>
      <c r="AB1404"/>
    </row>
    <row r="1405" spans="1:28">
      <c r="A1405" s="52" t="str">
        <f>IF(ISERROR(VLOOKUP(TRIM(B1405),ALL!$B$1:$T$1591,3,FALSE)),"(unc)",VLOOKUP(TRIM(B1405),ALL!$B$1:$T$1591,3,FALSE))</f>
        <v>RE $</v>
      </c>
      <c r="B1405" s="215" t="s">
        <v>6430</v>
      </c>
      <c r="C1405" s="11" t="s">
        <v>6474</v>
      </c>
      <c r="D1405" s="85">
        <f>VLOOKUP(TRIM(B1405),BirthdateDraft!$B$1:$O$5859,2,FALSE)</f>
        <v>32560</v>
      </c>
      <c r="E1405" s="86" t="str">
        <f>VLOOKUP(TRIM(B1405),BirthdateDraft!$B$1:$O$9859,3,FALSE)</f>
        <v>13/3</v>
      </c>
      <c r="F1405" s="52" t="str">
        <f>IF(ISERROR(VLOOKUP(TRIM(B1405),ALL!$B$1:$T$1591,2,FALSE)),"",IF(ISERROR(VLOOKUP(TRIM(B1405),ALL!$B$1:$T$1591,2,FALSE))," ",VLOOKUP(TRIM(B1405),ALL!$B$1:$T$1591,2,FALSE)))</f>
        <v>BAA</v>
      </c>
      <c r="G1405" s="52" t="str">
        <f>IF(ISBLANK(VLOOKUP(TRIM(B1405),ALL!$B$1:$U$1591,4,FALSE)),"",IF(ISERROR(VLOOKUP(TRIM(B1405),ALL!$B$1:$U$1591,4,FALSE))," ",VLOOKUP(TRIM(B1405),ALL!$B$1:$U$1591,4,FALSE)))</f>
        <v>5</v>
      </c>
      <c r="H1405" s="52" t="str">
        <f>IF(ISBLANK(VLOOKUP(TRIM(B1405),ALL!$B$1:$U$1591,5,FALSE)),"",IF(ISERROR(VLOOKUP(TRIM(B1405),ALL!$B$1:$U$1591,5,FALSE))," ",VLOOKUP(TRIM(B1405),ALL!$B$1:$U$1591,5,FALSE)))</f>
        <v/>
      </c>
      <c r="I1405" s="52">
        <f>IF(ISBLANK(VLOOKUP(TRIM(B1405),ALL!$B$1:$U$1591,6,FALSE)),"",IF(ISERROR(VLOOKUP(TRIM(B1405),ALL!$B$1:$U$1591,6,FALSE))," ", VLOOKUP(TRIM(B1405),ALL!$B$1:$U$1591,6,FALSE)))</f>
        <v>1</v>
      </c>
      <c r="J1405" s="52" t="str">
        <f>IF(ISBLANK(VLOOKUP(TRIM(B1405),ALL!$B$1:$U$1591,7,FALSE)),"",IF(ISERROR(VLOOKUP(TRIM(B1405),ALL!$B$1:$U$1591,7,FALSE))," ",VLOOKUP(TRIM(B1405),ALL!$B$1:$U$1591,7,FALSE)))</f>
        <v/>
      </c>
      <c r="K1405" s="52" t="str">
        <f>IF(ISBLANK(VLOOKUP(TRIM(B1405),ALL!$B$1:$U$1591,8,FALSE)),"",IF(ISERROR(VLOOKUP(TRIM(B1405),ALL!$B$1:$U$1591,8,FALSE))," ",VLOOKUP(TRIM(B1405),ALL!$B$1:$U$1591,8,FALSE)))</f>
        <v/>
      </c>
      <c r="L1405" s="52" t="str">
        <f>IF(ISBLANK(VLOOKUP(TRIM(B1405),ALL!$B$1:$U$1591,9,FALSE)),"",IF(ISERROR(VLOOKUP(TRIM(B1405),ALL!$B$1:$U$1591,9,FALSE))," ",VLOOKUP(TRIM(B1405),ALL!$B$1:$U$1591,9,FALSE)))</f>
        <v/>
      </c>
      <c r="M1405" s="52" t="str">
        <f>IF(ISBLANK(VLOOKUP(TRIM(B1405),ALL!$B$1:$U$1591,10,FALSE)),"",IF(ISERROR(VLOOKUP(TRIM(B1405),ALL!$B$1:$U$1591,10,FALSE))," ",VLOOKUP(TRIM(B1405),ALL!$B$1:$U$1591,10,FALSE)))</f>
        <v/>
      </c>
      <c r="N1405"/>
      <c r="O1405"/>
      <c r="P1405"/>
      <c r="Q1405"/>
      <c r="R1405"/>
      <c r="S1405"/>
      <c r="AA1405"/>
      <c r="AB1405"/>
    </row>
    <row r="1406" spans="1:28">
      <c r="A1406" s="52" t="str">
        <f>IF(ISERROR(VLOOKUP(TRIM(B1406),ALL!$B$1:$T$1591,3,FALSE)),"(unc)",VLOOKUP(TRIM(B1406),ALL!$B$1:$T$1591,3,FALSE))</f>
        <v>LDT $</v>
      </c>
      <c r="B1406" s="215" t="s">
        <v>5626</v>
      </c>
      <c r="C1406" s="11" t="s">
        <v>6474</v>
      </c>
      <c r="D1406" s="85">
        <f>VLOOKUP(TRIM(B1406),BirthdateDraft!$B$1:$O$5859,2,FALSE)</f>
        <v>34797</v>
      </c>
      <c r="E1406" s="86" t="str">
        <f>VLOOKUP(TRIM(B1406),BirthdateDraft!$B$1:$O$9859,3,FALSE)</f>
        <v>16/3</v>
      </c>
      <c r="F1406" s="52" t="str">
        <f>IF(ISERROR(VLOOKUP(TRIM(B1406),ALL!$B$1:$T$1591,2,FALSE)),"",IF(ISERROR(VLOOKUP(TRIM(B1406),ALL!$B$1:$T$1591,2,FALSE))," ",VLOOKUP(TRIM(B1406),ALL!$B$1:$T$1591,2,FALSE)))</f>
        <v>DAN</v>
      </c>
      <c r="G1406" s="52" t="str">
        <f>IF(ISBLANK(VLOOKUP(TRIM(B1406),ALL!$B$1:$U$1591,4,FALSE)),"",IF(ISERROR(VLOOKUP(TRIM(B1406),ALL!$B$1:$U$1591,4,FALSE))," ",VLOOKUP(TRIM(B1406),ALL!$B$1:$U$1591,4,FALSE)))</f>
        <v>4</v>
      </c>
      <c r="H1406" s="52" t="str">
        <f>IF(ISBLANK(VLOOKUP(TRIM(B1406),ALL!$B$1:$U$1591,5,FALSE)),"",IF(ISERROR(VLOOKUP(TRIM(B1406),ALL!$B$1:$U$1591,5,FALSE))," ",VLOOKUP(TRIM(B1406),ALL!$B$1:$U$1591,5,FALSE)))</f>
        <v/>
      </c>
      <c r="I1406" s="52">
        <f>IF(ISBLANK(VLOOKUP(TRIM(B1406),ALL!$B$1:$U$1591,6,FALSE)),"",IF(ISERROR(VLOOKUP(TRIM(B1406),ALL!$B$1:$U$1591,6,FALSE))," ", VLOOKUP(TRIM(B1406),ALL!$B$1:$U$1591,6,FALSE)))</f>
        <v>5</v>
      </c>
      <c r="J1406" s="52" t="str">
        <f>IF(ISBLANK(VLOOKUP(TRIM(B1406),ALL!$B$1:$U$1591,7,FALSE)),"",IF(ISERROR(VLOOKUP(TRIM(B1406),ALL!$B$1:$U$1591,7,FALSE))," ",VLOOKUP(TRIM(B1406),ALL!$B$1:$U$1591,7,FALSE)))</f>
        <v/>
      </c>
      <c r="K1406" s="52" t="str">
        <f>IF(ISBLANK(VLOOKUP(TRIM(B1406),ALL!$B$1:$U$1591,8,FALSE)),"",IF(ISERROR(VLOOKUP(TRIM(B1406),ALL!$B$1:$U$1591,8,FALSE))," ",VLOOKUP(TRIM(B1406),ALL!$B$1:$U$1591,8,FALSE)))</f>
        <v/>
      </c>
      <c r="L1406" s="52" t="str">
        <f>IF(ISBLANK(VLOOKUP(TRIM(B1406),ALL!$B$1:$U$1591,9,FALSE)),"",IF(ISERROR(VLOOKUP(TRIM(B1406),ALL!$B$1:$U$1591,9,FALSE))," ",VLOOKUP(TRIM(B1406),ALL!$B$1:$U$1591,9,FALSE)))</f>
        <v/>
      </c>
      <c r="M1406" s="52" t="str">
        <f>IF(ISBLANK(VLOOKUP(TRIM(B1406),ALL!$B$1:$U$1591,10,FALSE)),"",IF(ISERROR(VLOOKUP(TRIM(B1406),ALL!$B$1:$U$1591,10,FALSE))," ",VLOOKUP(TRIM(B1406),ALL!$B$1:$U$1591,10,FALSE)))</f>
        <v/>
      </c>
      <c r="N1406"/>
      <c r="O1406"/>
      <c r="P1406"/>
      <c r="Q1406"/>
      <c r="R1406"/>
      <c r="S1406"/>
      <c r="AA1406"/>
      <c r="AB1406"/>
    </row>
    <row r="1407" spans="1:28">
      <c r="A1407" s="52" t="str">
        <f>IF(ISERROR(VLOOKUP(TRIM(B1407),ALL!$B$1:$T$1591,3,FALSE)),"(unc)",VLOOKUP(TRIM(B1407),ALL!$B$1:$T$1591,3,FALSE))</f>
        <v>End $</v>
      </c>
      <c r="B1407" s="215" t="s">
        <v>5595</v>
      </c>
      <c r="C1407" s="11" t="s">
        <v>6474</v>
      </c>
      <c r="D1407" s="85">
        <f>VLOOKUP(TRIM(B1407),BirthdateDraft!$B$1:$O$5859,2,FALSE)</f>
        <v>34279</v>
      </c>
      <c r="E1407" s="86" t="str">
        <f>VLOOKUP(TRIM(B1407),BirthdateDraft!$B$1:$O$9859,3,FALSE)</f>
        <v>16/2</v>
      </c>
      <c r="F1407" s="52" t="str">
        <f>IF(ISERROR(VLOOKUP(TRIM(B1407),ALL!$B$1:$T$1591,2,FALSE)),"",IF(ISERROR(VLOOKUP(TRIM(B1407),ALL!$B$1:$T$1591,2,FALSE))," ",VLOOKUP(TRIM(B1407),ALL!$B$1:$T$1591,2,FALSE)))</f>
        <v>KCA</v>
      </c>
      <c r="G1407" s="52" t="str">
        <f>IF(ISBLANK(VLOOKUP(TRIM(B1407),ALL!$B$1:$U$1591,4,FALSE)),"",IF(ISERROR(VLOOKUP(TRIM(B1407),ALL!$B$1:$U$1591,4,FALSE))," ",VLOOKUP(TRIM(B1407),ALL!$B$1:$U$1591,4,FALSE)))</f>
        <v>0</v>
      </c>
      <c r="H1407" s="52" t="str">
        <f>IF(ISBLANK(VLOOKUP(TRIM(B1407),ALL!$B$1:$U$1591,5,FALSE)),"",IF(ISERROR(VLOOKUP(TRIM(B1407),ALL!$B$1:$U$1591,5,FALSE))," ",VLOOKUP(TRIM(B1407),ALL!$B$1:$U$1591,5,FALSE)))</f>
        <v/>
      </c>
      <c r="I1407" s="52">
        <f>IF(ISBLANK(VLOOKUP(TRIM(B1407),ALL!$B$1:$U$1591,6,FALSE)),"",IF(ISERROR(VLOOKUP(TRIM(B1407),ALL!$B$1:$U$1591,6,FALSE))," ", VLOOKUP(TRIM(B1407),ALL!$B$1:$U$1591,6,FALSE)))</f>
        <v>6</v>
      </c>
      <c r="J1407" s="52" t="str">
        <f>IF(ISBLANK(VLOOKUP(TRIM(B1407),ALL!$B$1:$U$1591,7,FALSE)),"",IF(ISERROR(VLOOKUP(TRIM(B1407),ALL!$B$1:$U$1591,7,FALSE))," ",VLOOKUP(TRIM(B1407),ALL!$B$1:$U$1591,7,FALSE)))</f>
        <v/>
      </c>
      <c r="K1407" s="52" t="str">
        <f>IF(ISBLANK(VLOOKUP(TRIM(B1407),ALL!$B$1:$U$1591,8,FALSE)),"",IF(ISERROR(VLOOKUP(TRIM(B1407),ALL!$B$1:$U$1591,8,FALSE))," ",VLOOKUP(TRIM(B1407),ALL!$B$1:$U$1591,8,FALSE)))</f>
        <v/>
      </c>
      <c r="L1407" s="52" t="str">
        <f>IF(ISBLANK(VLOOKUP(TRIM(B1407),ALL!$B$1:$U$1591,9,FALSE)),"",IF(ISERROR(VLOOKUP(TRIM(B1407),ALL!$B$1:$U$1591,9,FALSE))," ",VLOOKUP(TRIM(B1407),ALL!$B$1:$U$1591,9,FALSE)))</f>
        <v/>
      </c>
      <c r="M1407" s="52" t="str">
        <f>IF(ISBLANK(VLOOKUP(TRIM(B1407),ALL!$B$1:$U$1591,10,FALSE)),"",IF(ISERROR(VLOOKUP(TRIM(B1407),ALL!$B$1:$U$1591,10,FALSE))," ",VLOOKUP(TRIM(B1407),ALL!$B$1:$U$1591,10,FALSE)))</f>
        <v/>
      </c>
      <c r="N1407"/>
      <c r="O1407"/>
      <c r="P1407"/>
      <c r="Q1407"/>
      <c r="R1407"/>
      <c r="S1407"/>
      <c r="AA1407"/>
      <c r="AB1407"/>
    </row>
    <row r="1408" spans="1:28">
      <c r="A1408" s="52" t="str">
        <f>IF(ISERROR(VLOOKUP(TRIM(B1408),ALL!$B$1:$T$1591,3,FALSE)),"(unc)",VLOOKUP(TRIM(B1408),ALL!$B$1:$T$1591,3,FALSE))</f>
        <v>End $ DT $</v>
      </c>
      <c r="B1408" s="215" t="s">
        <v>6289</v>
      </c>
      <c r="C1408" s="11" t="s">
        <v>6474</v>
      </c>
      <c r="D1408" s="85">
        <f>VLOOKUP(TRIM(B1408),BirthdateDraft!$B$1:$O$5859,2,FALSE)</f>
        <v>34541</v>
      </c>
      <c r="E1408" s="86" t="str">
        <f>VLOOKUP(TRIM(B1408),BirthdateDraft!$B$1:$O$9859,3,FALSE)</f>
        <v>17/4</v>
      </c>
      <c r="F1408" s="52" t="str">
        <f>IF(ISERROR(VLOOKUP(TRIM(B1408),ALL!$B$1:$T$1591,2,FALSE)),"",IF(ISERROR(VLOOKUP(TRIM(B1408),ALL!$B$1:$T$1591,2,FALSE))," ",VLOOKUP(TRIM(B1408),ALL!$B$1:$T$1591,2,FALSE)))</f>
        <v>NEA</v>
      </c>
      <c r="G1408" s="52" t="str">
        <f>IF(ISBLANK(VLOOKUP(TRIM(B1408),ALL!$B$1:$U$1591,4,FALSE)),"",IF(ISERROR(VLOOKUP(TRIM(B1408),ALL!$B$1:$U$1591,4,FALSE))," ",VLOOKUP(TRIM(B1408),ALL!$B$1:$U$1591,4,FALSE)))</f>
        <v>0</v>
      </c>
      <c r="H1408" s="52" t="str">
        <f>IF(ISBLANK(VLOOKUP(TRIM(B1408),ALL!$B$1:$U$1591,5,FALSE)),"",IF(ISERROR(VLOOKUP(TRIM(B1408),ALL!$B$1:$U$1591,5,FALSE))," ",VLOOKUP(TRIM(B1408),ALL!$B$1:$U$1591,5,FALSE)))</f>
        <v>0</v>
      </c>
      <c r="I1408" s="52">
        <f>IF(ISBLANK(VLOOKUP(TRIM(B1408),ALL!$B$1:$U$1591,6,FALSE)),"",IF(ISERROR(VLOOKUP(TRIM(B1408),ALL!$B$1:$U$1591,6,FALSE))," ", VLOOKUP(TRIM(B1408),ALL!$B$1:$U$1591,6,FALSE)))</f>
        <v>3</v>
      </c>
      <c r="J1408" s="52" t="str">
        <f>IF(ISBLANK(VLOOKUP(TRIM(B1408),ALL!$B$1:$U$1591,7,FALSE)),"",IF(ISERROR(VLOOKUP(TRIM(B1408),ALL!$B$1:$U$1591,7,FALSE))," ",VLOOKUP(TRIM(B1408),ALL!$B$1:$U$1591,7,FALSE)))</f>
        <v/>
      </c>
      <c r="K1408" s="52" t="str">
        <f>IF(ISBLANK(VLOOKUP(TRIM(B1408),ALL!$B$1:$U$1591,8,FALSE)),"",IF(ISERROR(VLOOKUP(TRIM(B1408),ALL!$B$1:$U$1591,8,FALSE))," ",VLOOKUP(TRIM(B1408),ALL!$B$1:$U$1591,8,FALSE)))</f>
        <v/>
      </c>
      <c r="L1408" s="52" t="str">
        <f>IF(ISBLANK(VLOOKUP(TRIM(B1408),ALL!$B$1:$U$1591,9,FALSE)),"",IF(ISERROR(VLOOKUP(TRIM(B1408),ALL!$B$1:$U$1591,9,FALSE))," ",VLOOKUP(TRIM(B1408),ALL!$B$1:$U$1591,9,FALSE)))</f>
        <v/>
      </c>
      <c r="M1408" s="52" t="str">
        <f>IF(ISBLANK(VLOOKUP(TRIM(B1408),ALL!$B$1:$U$1591,10,FALSE)),"",IF(ISERROR(VLOOKUP(TRIM(B1408),ALL!$B$1:$U$1591,10,FALSE))," ",VLOOKUP(TRIM(B1408),ALL!$B$1:$U$1591,10,FALSE)))</f>
        <v/>
      </c>
      <c r="N1408"/>
      <c r="O1408"/>
      <c r="P1408"/>
      <c r="Q1408"/>
      <c r="R1408"/>
      <c r="S1408"/>
      <c r="AA1408"/>
      <c r="AB1408"/>
    </row>
    <row r="1409" spans="1:28">
      <c r="A1409" s="52"/>
      <c r="B1409" s="215"/>
      <c r="C1409" s="11"/>
      <c r="D1409" s="85"/>
      <c r="E1409" s="86"/>
      <c r="F1409" s="52"/>
      <c r="G1409" s="52"/>
      <c r="H1409" s="52"/>
      <c r="I1409" s="52"/>
      <c r="J1409" s="52"/>
      <c r="K1409" s="52"/>
      <c r="L1409" s="52"/>
      <c r="M1409" s="52"/>
      <c r="N1409"/>
      <c r="O1409"/>
      <c r="P1409"/>
      <c r="Q1409"/>
      <c r="R1409"/>
      <c r="S1409"/>
      <c r="AA1409"/>
      <c r="AB1409"/>
    </row>
    <row r="1410" spans="1:28">
      <c r="A1410" s="52" t="str">
        <f>IF(ISERROR(VLOOKUP(TRIM(B1410),ALL!$B$1:$T$1591,3,FALSE)),"(unc)",VLOOKUP(TRIM(B1410),ALL!$B$1:$T$1591,3,FALSE))</f>
        <v>RILB OLB</v>
      </c>
      <c r="B1410" s="215" t="s">
        <v>347</v>
      </c>
      <c r="C1410" s="11" t="s">
        <v>6474</v>
      </c>
      <c r="D1410" s="85">
        <f>VLOOKUP(TRIM(B1410),BirthdateDraft!$B$1:$O$9813,2,FALSE)</f>
        <v>32944</v>
      </c>
      <c r="E1410" s="86" t="str">
        <f>VLOOKUP(TRIM(B1410),BirthdateDraft!$B$1:$O$9813,3,FALSE)</f>
        <v>12/1 (25)</v>
      </c>
      <c r="F1410" s="52" t="str">
        <f>IF(ISERROR(VLOOKUP(TRIM(B1410),ALL!$B$1:$T$1591,2,FALSE)),"",IF(ISERROR(VLOOKUP(TRIM(B1410),ALL!$B$1:$T$1591,2,FALSE))," ",VLOOKUP(TRIM(B1410),ALL!$B$1:$T$1591,2,FALSE)))</f>
        <v>NEA</v>
      </c>
      <c r="G1410" s="52" t="str">
        <f>IF(ISBLANK(VLOOKUP(TRIM(B1410),ALL!$B$1:$U$1591,4,FALSE)),"",IF(ISERROR(VLOOKUP(TRIM(B1410),ALL!$B$1:$U$1591,4,FALSE))," ",VLOOKUP(TRIM(B1410),ALL!$B$1:$U$1591,4,FALSE)))</f>
        <v>6-5</v>
      </c>
      <c r="H1410" s="52" t="str">
        <f>IF(ISBLANK(VLOOKUP(TRIM(B1410),ALL!$B$1:$U$1591,5,FALSE)),"",IF(ISERROR(VLOOKUP(TRIM(B1410),ALL!$B$1:$U$1591,5,FALSE))," ",VLOOKUP(TRIM(B1410),ALL!$B$1:$U$1591,5,FALSE)))</f>
        <v>5-5</v>
      </c>
      <c r="I1410" s="52">
        <f>IF(ISBLANK(VLOOKUP(TRIM(B1410),ALL!$B$1:$U$1591,6,FALSE)),"",IF(ISERROR(VLOOKUP(TRIM(B1410),ALL!$B$1:$U$1591,6,FALSE))," ", VLOOKUP(TRIM(B1410),ALL!$B$1:$U$1591,6,FALSE)))</f>
        <v>8</v>
      </c>
      <c r="J1410" s="52" t="str">
        <f>IF(ISBLANK(VLOOKUP(TRIM(B1410),ALL!$B$1:$U$1591,7,FALSE)),"",IF(ISERROR(VLOOKUP(TRIM(B1410),ALL!$B$1:$U$1591,7,FALSE))," ",VLOOKUP(TRIM(B1410),ALL!$B$1:$U$1591,7,FALSE)))</f>
        <v/>
      </c>
      <c r="K1410" s="52" t="str">
        <f>IF(ISBLANK(VLOOKUP(TRIM(B1410),ALL!$B$1:$U$1591,8,FALSE)),"",IF(ISERROR(VLOOKUP(TRIM(B1410),ALL!$B$1:$U$1591,8,FALSE))," ",VLOOKUP(TRIM(B1410),ALL!$B$1:$U$1591,8,FALSE)))</f>
        <v/>
      </c>
      <c r="L1410" s="52" t="str">
        <f>IF(ISBLANK(VLOOKUP(TRIM(B1410),ALL!$B$1:$U$1591,9,FALSE)),"",IF(ISERROR(VLOOKUP(TRIM(B1410),ALL!$B$1:$U$1591,9,FALSE))," ",VLOOKUP(TRIM(B1410),ALL!$B$1:$U$1591,9,FALSE)))</f>
        <v/>
      </c>
      <c r="M1410" s="52" t="str">
        <f>IF(ISBLANK(VLOOKUP(TRIM(B1410),ALL!$B$1:$U$1591,10,FALSE)),"",IF(ISERROR(VLOOKUP(TRIM(B1410),ALL!$B$1:$U$1591,10,FALSE))," ",VLOOKUP(TRIM(B1410),ALL!$B$1:$U$1591,10,FALSE)))</f>
        <v/>
      </c>
      <c r="N1410"/>
      <c r="O1410"/>
      <c r="P1410"/>
      <c r="Q1410"/>
      <c r="R1410"/>
      <c r="S1410"/>
      <c r="AA1410"/>
      <c r="AB1410"/>
    </row>
    <row r="1411" spans="1:28">
      <c r="A1411" s="52" t="str">
        <f>IF(ISERROR(VLOOKUP(TRIM(B1411),ALL!$B$1:$T$1591,3,FALSE)),"(unc)",VLOOKUP(TRIM(B1411),ALL!$B$1:$T$1591,3,FALSE))</f>
        <v>LLB</v>
      </c>
      <c r="B1411" s="215" t="s">
        <v>6185</v>
      </c>
      <c r="C1411" s="11" t="s">
        <v>6474</v>
      </c>
      <c r="D1411" s="85">
        <f>VLOOKUP(TRIM(B1411),BirthdateDraft!$B$1:$O$9813,2,FALSE)</f>
        <v>34543</v>
      </c>
      <c r="E1411" s="86" t="str">
        <f>VLOOKUP(TRIM(B1411),BirthdateDraft!$B$1:$O$9813,3,FALSE)</f>
        <v>17/5</v>
      </c>
      <c r="F1411" s="52" t="str">
        <f>IF(ISERROR(VLOOKUP(TRIM(B1411),ALL!$B$1:$T$1591,2,FALSE)),"",IF(ISERROR(VLOOKUP(TRIM(B1411),ALL!$B$1:$T$1591,2,FALSE))," ",VLOOKUP(TRIM(B1411),ALL!$B$1:$T$1591,2,FALSE)))</f>
        <v>BFA</v>
      </c>
      <c r="G1411" s="52" t="str">
        <f>IF(ISBLANK(VLOOKUP(TRIM(B1411),ALL!$B$1:$U$1591,4,FALSE)),"",IF(ISERROR(VLOOKUP(TRIM(B1411),ALL!$B$1:$U$1591,4,FALSE))," ",VLOOKUP(TRIM(B1411),ALL!$B$1:$U$1591,4,FALSE)))</f>
        <v>6-4</v>
      </c>
      <c r="H1411" s="52" t="str">
        <f>IF(ISBLANK(VLOOKUP(TRIM(B1411),ALL!$B$1:$U$1591,5,FALSE)),"",IF(ISERROR(VLOOKUP(TRIM(B1411),ALL!$B$1:$U$1591,5,FALSE))," ",VLOOKUP(TRIM(B1411),ALL!$B$1:$U$1591,5,FALSE)))</f>
        <v/>
      </c>
      <c r="I1411" s="52">
        <f>IF(ISBLANK(VLOOKUP(TRIM(B1411),ALL!$B$1:$U$1591,6,FALSE)),"",IF(ISERROR(VLOOKUP(TRIM(B1411),ALL!$B$1:$U$1591,6,FALSE))," ", VLOOKUP(TRIM(B1411),ALL!$B$1:$U$1591,6,FALSE)))</f>
        <v>4</v>
      </c>
      <c r="J1411" s="52" t="str">
        <f>IF(ISBLANK(VLOOKUP(TRIM(B1411),ALL!$B$1:$U$1591,7,FALSE)),"",IF(ISERROR(VLOOKUP(TRIM(B1411),ALL!$B$1:$U$1591,7,FALSE))," ",VLOOKUP(TRIM(B1411),ALL!$B$1:$U$1591,7,FALSE)))</f>
        <v/>
      </c>
      <c r="K1411" s="52" t="str">
        <f>IF(ISBLANK(VLOOKUP(TRIM(B1411),ALL!$B$1:$U$1591,8,FALSE)),"",IF(ISERROR(VLOOKUP(TRIM(B1411),ALL!$B$1:$U$1591,8,FALSE))," ",VLOOKUP(TRIM(B1411),ALL!$B$1:$U$1591,8,FALSE)))</f>
        <v/>
      </c>
      <c r="L1411" s="52" t="str">
        <f>IF(ISBLANK(VLOOKUP(TRIM(B1411),ALL!$B$1:$U$1591,9,FALSE)),"",IF(ISERROR(VLOOKUP(TRIM(B1411),ALL!$B$1:$U$1591,9,FALSE))," ",VLOOKUP(TRIM(B1411),ALL!$B$1:$U$1591,9,FALSE)))</f>
        <v/>
      </c>
      <c r="M1411" s="52" t="str">
        <f>IF(ISBLANK(VLOOKUP(TRIM(B1411),ALL!$B$1:$U$1591,10,FALSE)),"",IF(ISERROR(VLOOKUP(TRIM(B1411),ALL!$B$1:$U$1591,10,FALSE))," ",VLOOKUP(TRIM(B1411),ALL!$B$1:$U$1591,10,FALSE)))</f>
        <v/>
      </c>
      <c r="N1411"/>
      <c r="O1411"/>
      <c r="P1411"/>
      <c r="Q1411"/>
      <c r="R1411"/>
      <c r="S1411"/>
      <c r="AA1411"/>
      <c r="AB1411"/>
    </row>
    <row r="1412" spans="1:28">
      <c r="A1412" s="52" t="str">
        <f>IF(ISERROR(VLOOKUP(TRIM(B1412),ALL!$B$1:$T$1591,3,FALSE)),"(unc)",VLOOKUP(TRIM(B1412),ALL!$B$1:$T$1591,3,FALSE))</f>
        <v>ROLB</v>
      </c>
      <c r="B1412" s="215" t="s">
        <v>7462</v>
      </c>
      <c r="C1412" s="11" t="s">
        <v>6474</v>
      </c>
      <c r="D1412" s="85">
        <f>VLOOKUP(TRIM(B1412),BirthdateDraft!$B$1:$O$9813,2,FALSE)</f>
        <v>35047</v>
      </c>
      <c r="E1412" s="86" t="str">
        <f>VLOOKUP(TRIM(B1412),BirthdateDraft!$B$1:$O$9813,3,FALSE)</f>
        <v>19/3</v>
      </c>
      <c r="F1412" s="52" t="str">
        <f>IF(ISERROR(VLOOKUP(TRIM(B1412),ALL!$B$1:$T$1591,2,FALSE)),"",IF(ISERROR(VLOOKUP(TRIM(B1412),ALL!$B$1:$T$1591,2,FALSE))," ",VLOOKUP(TRIM(B1412),ALL!$B$1:$T$1591,2,FALSE)))</f>
        <v>BAA</v>
      </c>
      <c r="G1412" s="52" t="str">
        <f>IF(ISBLANK(VLOOKUP(TRIM(B1412),ALL!$B$1:$U$1591,4,FALSE)),"",IF(ISERROR(VLOOKUP(TRIM(B1412),ALL!$B$1:$U$1591,4,FALSE))," ",VLOOKUP(TRIM(B1412),ALL!$B$1:$U$1591,4,FALSE)))</f>
        <v>5-4</v>
      </c>
      <c r="H1412" s="52" t="str">
        <f>IF(ISBLANK(VLOOKUP(TRIM(B1412),ALL!$B$1:$U$1591,5,FALSE)),"",IF(ISERROR(VLOOKUP(TRIM(B1412),ALL!$B$1:$U$1591,5,FALSE))," ",VLOOKUP(TRIM(B1412),ALL!$B$1:$U$1591,5,FALSE)))</f>
        <v/>
      </c>
      <c r="I1412" s="52">
        <f>IF(ISBLANK(VLOOKUP(TRIM(B1412),ALL!$B$1:$U$1591,6,FALSE)),"",IF(ISERROR(VLOOKUP(TRIM(B1412),ALL!$B$1:$U$1591,6,FALSE))," ", VLOOKUP(TRIM(B1412),ALL!$B$1:$U$1591,6,FALSE)))</f>
        <v>6</v>
      </c>
      <c r="J1412" s="52"/>
      <c r="K1412" s="52"/>
      <c r="L1412" s="52"/>
      <c r="M1412" s="52"/>
      <c r="N1412"/>
      <c r="O1412"/>
      <c r="P1412"/>
      <c r="Q1412"/>
      <c r="R1412"/>
      <c r="S1412"/>
      <c r="AA1412"/>
      <c r="AB1412"/>
    </row>
    <row r="1413" spans="1:28">
      <c r="A1413" s="52" t="str">
        <f>IF(ISERROR(VLOOKUP(TRIM(B1413),ALL!$B$1:$T$1591,3,FALSE)),"(unc)",VLOOKUP(TRIM(B1413),ALL!$B$1:$T$1591,3,FALSE))</f>
        <v>RILB</v>
      </c>
      <c r="B1413" s="215" t="s">
        <v>5139</v>
      </c>
      <c r="C1413" s="11" t="s">
        <v>6474</v>
      </c>
      <c r="D1413" s="85">
        <f>VLOOKUP(TRIM(B1413),BirthdateDraft!$B$1:$O$5859,2,FALSE)</f>
        <v>34445</v>
      </c>
      <c r="E1413" s="86" t="str">
        <f>VLOOKUP(TRIM(B1413),BirthdateDraft!$B$1:$O$9859,3,FALSE)</f>
        <v>15/1 (25)</v>
      </c>
      <c r="F1413" s="52" t="str">
        <f>IF(ISERROR(VLOOKUP(TRIM(B1413),ALL!$B$1:$T$1591,2,FALSE)),"",IF(ISERROR(VLOOKUP(TRIM(B1413),ALL!$B$1:$T$1591,2,FALSE))," ",VLOOKUP(TRIM(B1413),ALL!$B$1:$T$1591,2,FALSE)))</f>
        <v>CAN</v>
      </c>
      <c r="G1413" s="52" t="str">
        <f>IF(ISBLANK(VLOOKUP(TRIM(B1413),ALL!$B$1:$U$1591,4,FALSE)),"",IF(ISERROR(VLOOKUP(TRIM(B1413),ALL!$B$1:$U$1591,4,FALSE))," ",VLOOKUP(TRIM(B1413),ALL!$B$1:$U$1591,4,FALSE)))</f>
        <v>4-5</v>
      </c>
      <c r="H1413" s="52" t="str">
        <f>IF(ISBLANK(VLOOKUP(TRIM(B1413),ALL!$B$1:$U$1591,5,FALSE)),"",IF(ISERROR(VLOOKUP(TRIM(B1413),ALL!$B$1:$U$1591,5,FALSE))," ",VLOOKUP(TRIM(B1413),ALL!$B$1:$U$1591,5,FALSE)))</f>
        <v/>
      </c>
      <c r="I1413" s="52">
        <f>IF(ISBLANK(VLOOKUP(TRIM(B1413),ALL!$B$1:$U$1591,6,FALSE)),"",IF(ISERROR(VLOOKUP(TRIM(B1413),ALL!$B$1:$U$1591,6,FALSE))," ", VLOOKUP(TRIM(B1413),ALL!$B$1:$U$1591,6,FALSE)))</f>
        <v>7</v>
      </c>
      <c r="J1413" s="52" t="str">
        <f>IF(ISBLANK(VLOOKUP(TRIM(B1413),ALL!$B$1:$U$1591,7,FALSE)),"",IF(ISERROR(VLOOKUP(TRIM(B1413),ALL!$B$1:$U$1591,7,FALSE))," ",VLOOKUP(TRIM(B1413),ALL!$B$1:$U$1591,7,FALSE)))</f>
        <v/>
      </c>
      <c r="K1413" s="52" t="str">
        <f>IF(ISBLANK(VLOOKUP(TRIM(B1413),ALL!$B$1:$U$1591,8,FALSE)),"",IF(ISERROR(VLOOKUP(TRIM(B1413),ALL!$B$1:$U$1591,8,FALSE))," ",VLOOKUP(TRIM(B1413),ALL!$B$1:$U$1591,8,FALSE)))</f>
        <v/>
      </c>
      <c r="L1413" s="52" t="str">
        <f>IF(ISBLANK(VLOOKUP(TRIM(B1413),ALL!$B$1:$U$1591,9,FALSE)),"",IF(ISERROR(VLOOKUP(TRIM(B1413),ALL!$B$1:$U$1591,9,FALSE))," ",VLOOKUP(TRIM(B1413),ALL!$B$1:$U$1591,9,FALSE)))</f>
        <v/>
      </c>
      <c r="M1413" s="52" t="str">
        <f>IF(ISBLANK(VLOOKUP(TRIM(B1413),ALL!$B$1:$U$1591,10,FALSE)),"",IF(ISERROR(VLOOKUP(TRIM(B1413),ALL!$B$1:$U$1591,10,FALSE))," ",VLOOKUP(TRIM(B1413),ALL!$B$1:$U$1591,10,FALSE)))</f>
        <v/>
      </c>
      <c r="N1413"/>
      <c r="O1413"/>
      <c r="P1413"/>
      <c r="Q1413"/>
      <c r="R1413"/>
      <c r="S1413"/>
      <c r="AA1413"/>
      <c r="AB1413"/>
    </row>
    <row r="1414" spans="1:28">
      <c r="A1414" s="52" t="str">
        <f>IF(ISERROR(VLOOKUP(TRIM(B1414),ALL!$B$1:$T$1591,3,FALSE)),"(unc)",VLOOKUP(TRIM(B1414),ALL!$B$1:$T$1591,3,FALSE))</f>
        <v>RLB</v>
      </c>
      <c r="B1414" s="215" t="s">
        <v>3790</v>
      </c>
      <c r="C1414" s="11" t="s">
        <v>6474</v>
      </c>
      <c r="D1414" s="85">
        <f>VLOOKUP(TRIM(B1414),BirthdateDraft!$B$1:$O$5859,2,FALSE)</f>
        <v>30467</v>
      </c>
      <c r="E1414" s="86" t="str">
        <f>VLOOKUP(TRIM(B1414),BirthdateDraft!$B$1:$O$9859,3,FALSE)</f>
        <v>07/FA</v>
      </c>
      <c r="F1414" s="52" t="str">
        <f>IF(ISERROR(VLOOKUP(TRIM(B1414),ALL!$B$1:$T$1591,2,FALSE)),"",IF(ISERROR(VLOOKUP(TRIM(B1414),ALL!$B$1:$T$1591,2,FALSE))," ",VLOOKUP(TRIM(B1414),ALL!$B$1:$T$1591,2,FALSE)))</f>
        <v>BFA</v>
      </c>
      <c r="G1414" s="52" t="str">
        <f>IF(ISBLANK(VLOOKUP(TRIM(B1414),ALL!$B$1:$U$1591,4,FALSE)),"",IF(ISERROR(VLOOKUP(TRIM(B1414),ALL!$B$1:$U$1591,4,FALSE))," ",VLOOKUP(TRIM(B1414),ALL!$B$1:$U$1591,4,FALSE)))</f>
        <v>4-4</v>
      </c>
      <c r="H1414" s="52" t="str">
        <f>IF(ISBLANK(VLOOKUP(TRIM(B1414),ALL!$B$1:$U$1591,5,FALSE)),"",IF(ISERROR(VLOOKUP(TRIM(B1414),ALL!$B$1:$U$1591,5,FALSE))," ",VLOOKUP(TRIM(B1414),ALL!$B$1:$U$1591,5,FALSE)))</f>
        <v/>
      </c>
      <c r="I1414" s="52">
        <f>IF(ISBLANK(VLOOKUP(TRIM(B1414),ALL!$B$1:$U$1591,6,FALSE)),"",IF(ISERROR(VLOOKUP(TRIM(B1414),ALL!$B$1:$U$1591,6,FALSE))," ", VLOOKUP(TRIM(B1414),ALL!$B$1:$U$1591,6,FALSE)))</f>
        <v>4</v>
      </c>
      <c r="J1414" s="52" t="str">
        <f>IF(ISBLANK(VLOOKUP(TRIM(B1414),ALL!$B$1:$U$1591,7,FALSE)),"",IF(ISERROR(VLOOKUP(TRIM(B1414),ALL!$B$1:$U$1591,7,FALSE))," ",VLOOKUP(TRIM(B1414),ALL!$B$1:$U$1591,7,FALSE)))</f>
        <v/>
      </c>
      <c r="K1414" s="52" t="str">
        <f>IF(ISBLANK(VLOOKUP(TRIM(B1414),ALL!$B$1:$U$1591,8,FALSE)),"",IF(ISERROR(VLOOKUP(TRIM(B1414),ALL!$B$1:$U$1591,8,FALSE))," ",VLOOKUP(TRIM(B1414),ALL!$B$1:$U$1591,8,FALSE)))</f>
        <v/>
      </c>
      <c r="L1414" s="52" t="str">
        <f>IF(ISBLANK(VLOOKUP(TRIM(B1414),ALL!$B$1:$U$1591,9,FALSE)),"",IF(ISERROR(VLOOKUP(TRIM(B1414),ALL!$B$1:$U$1591,9,FALSE))," ",VLOOKUP(TRIM(B1414),ALL!$B$1:$U$1591,9,FALSE)))</f>
        <v/>
      </c>
      <c r="M1414" s="52" t="str">
        <f>IF(ISBLANK(VLOOKUP(TRIM(B1414),ALL!$B$1:$U$1591,10,FALSE)),"",IF(ISERROR(VLOOKUP(TRIM(B1414),ALL!$B$1:$U$1591,10,FALSE))," ",VLOOKUP(TRIM(B1414),ALL!$B$1:$U$1591,10,FALSE)))</f>
        <v/>
      </c>
      <c r="N1414"/>
      <c r="O1414"/>
      <c r="P1414"/>
      <c r="Q1414"/>
      <c r="R1414"/>
      <c r="S1414"/>
      <c r="AA1414"/>
      <c r="AB1414"/>
    </row>
    <row r="1415" spans="1:28">
      <c r="A1415" s="52" t="str">
        <f>IF(ISERROR(VLOOKUP(TRIM(B1415),ALL!$B$1:$T$1591,3,FALSE)),"(unc)",VLOOKUP(TRIM(B1415),ALL!$B$1:$T$1591,3,FALSE))</f>
        <v>RILB</v>
      </c>
      <c r="B1415" s="215" t="s">
        <v>5547</v>
      </c>
      <c r="C1415" s="11" t="s">
        <v>6474</v>
      </c>
      <c r="D1415" s="85">
        <f>VLOOKUP(TRIM(B1415),BirthdateDraft!$B$1:$O$9813,2,FALSE)</f>
        <v>34199</v>
      </c>
      <c r="E1415" s="86" t="str">
        <f>VLOOKUP(TRIM(B1415),BirthdateDraft!$B$1:$O$9813,3,FALSE)</f>
        <v>15/5</v>
      </c>
      <c r="F1415" s="52" t="str">
        <f>IF(ISERROR(VLOOKUP(TRIM(B1415),ALL!$B$1:$T$1591,2,FALSE)),"",IF(ISERROR(VLOOKUP(TRIM(B1415),ALL!$B$1:$T$1591,2,FALSE))," ",VLOOKUP(TRIM(B1415),ALL!$B$1:$T$1591,2,FALSE)))</f>
        <v>NYN</v>
      </c>
      <c r="G1415" s="52" t="str">
        <f>IF(ISBLANK(VLOOKUP(TRIM(B1415),ALL!$B$1:$U$1591,4,FALSE)),"",IF(ISERROR(VLOOKUP(TRIM(B1415),ALL!$B$1:$U$1591,4,FALSE))," ",VLOOKUP(TRIM(B1415),ALL!$B$1:$U$1591,4,FALSE)))</f>
        <v>0-6</v>
      </c>
      <c r="H1415" s="52" t="str">
        <f>IF(ISBLANK(VLOOKUP(TRIM(B1415),ALL!$B$1:$U$1591,5,FALSE)),"",IF(ISERROR(VLOOKUP(TRIM(B1415),ALL!$B$1:$U$1591,5,FALSE))," ",VLOOKUP(TRIM(B1415),ALL!$B$1:$U$1591,5,FALSE)))</f>
        <v/>
      </c>
      <c r="I1415" s="52">
        <f>IF(ISBLANK(VLOOKUP(TRIM(B1415),ALL!$B$1:$U$1591,6,FALSE)),"",IF(ISERROR(VLOOKUP(TRIM(B1415),ALL!$B$1:$U$1591,6,FALSE))," ", VLOOKUP(TRIM(B1415),ALL!$B$1:$U$1591,6,FALSE)))</f>
        <v>4</v>
      </c>
      <c r="J1415" s="52" t="str">
        <f>IF(ISBLANK(VLOOKUP(TRIM(B1415),ALL!$B$1:$U$1591,7,FALSE)),"",IF(ISERROR(VLOOKUP(TRIM(B1415),ALL!$B$1:$U$1591,7,FALSE))," ",VLOOKUP(TRIM(B1415),ALL!$B$1:$U$1591,7,FALSE)))</f>
        <v/>
      </c>
      <c r="K1415" s="52" t="str">
        <f>IF(ISBLANK(VLOOKUP(TRIM(B1415),ALL!$B$1:$U$1591,8,FALSE)),"",IF(ISERROR(VLOOKUP(TRIM(B1415),ALL!$B$1:$U$1591,8,FALSE))," ",VLOOKUP(TRIM(B1415),ALL!$B$1:$U$1591,8,FALSE)))</f>
        <v/>
      </c>
      <c r="L1415" s="52" t="str">
        <f>IF(ISBLANK(VLOOKUP(TRIM(B1415),ALL!$B$1:$U$1591,9,FALSE)),"",IF(ISERROR(VLOOKUP(TRIM(B1415),ALL!$B$1:$U$1591,9,FALSE))," ",VLOOKUP(TRIM(B1415),ALL!$B$1:$U$1591,9,FALSE)))</f>
        <v/>
      </c>
      <c r="M1415" s="52" t="str">
        <f>IF(ISBLANK(VLOOKUP(TRIM(B1415),ALL!$B$1:$U$1591,10,FALSE)),"",IF(ISERROR(VLOOKUP(TRIM(B1415),ALL!$B$1:$U$1591,10,FALSE))," ",VLOOKUP(TRIM(B1415),ALL!$B$1:$U$1591,10,FALSE)))</f>
        <v/>
      </c>
      <c r="N1415"/>
      <c r="O1415"/>
      <c r="P1415"/>
      <c r="Q1415"/>
      <c r="R1415"/>
      <c r="S1415"/>
      <c r="AA1415"/>
      <c r="AB1415"/>
    </row>
    <row r="1416" spans="1:28">
      <c r="A1416" s="52" t="str">
        <f>IF(ISERROR(VLOOKUP(TRIM(B1416),ALL!$B$1:$T$1591,3,FALSE)),"(unc)",VLOOKUP(TRIM(B1416),ALL!$B$1:$T$1591,3,FALSE))</f>
        <v>LB</v>
      </c>
      <c r="B1416" s="215" t="s">
        <v>5607</v>
      </c>
      <c r="C1416" s="11" t="s">
        <v>6474</v>
      </c>
      <c r="D1416" s="85">
        <f>VLOOKUP(TRIM(B1416),BirthdateDraft!$B$1:$O$9813,2,FALSE)</f>
        <v>34625</v>
      </c>
      <c r="E1416" s="86" t="str">
        <f>VLOOKUP(TRIM(B1416),BirthdateDraft!$B$1:$O$9813,3,FALSE)</f>
        <v>16/1 (20)</v>
      </c>
      <c r="F1416" s="52" t="str">
        <f>IF(ISERROR(VLOOKUP(TRIM(B1416),ALL!$B$1:$T$1591,2,FALSE)),"",IF(ISERROR(VLOOKUP(TRIM(B1416),ALL!$B$1:$T$1591,2,FALSE))," ",VLOOKUP(TRIM(B1416),ALL!$B$1:$T$1591,2,FALSE)))</f>
        <v>KCA</v>
      </c>
      <c r="G1416" s="52" t="str">
        <f>IF(ISBLANK(VLOOKUP(TRIM(B1416),ALL!$B$1:$U$1591,4,FALSE)),"",IF(ISERROR(VLOOKUP(TRIM(B1416),ALL!$B$1:$U$1591,4,FALSE))," ",VLOOKUP(TRIM(B1416),ALL!$B$1:$U$1591,4,FALSE)))</f>
        <v>0-0</v>
      </c>
      <c r="H1416" s="52" t="str">
        <f>IF(ISBLANK(VLOOKUP(TRIM(B1416),ALL!$B$1:$U$1591,5,FALSE)),"",IF(ISERROR(VLOOKUP(TRIM(B1416),ALL!$B$1:$U$1591,5,FALSE))," ",VLOOKUP(TRIM(B1416),ALL!$B$1:$U$1591,5,FALSE)))</f>
        <v/>
      </c>
      <c r="I1416" s="52">
        <f>IF(ISBLANK(VLOOKUP(TRIM(B1416),ALL!$B$1:$U$1591,6,FALSE)),"",IF(ISERROR(VLOOKUP(TRIM(B1416),ALL!$B$1:$U$1591,6,FALSE))," ", VLOOKUP(TRIM(B1416),ALL!$B$1:$U$1591,6,FALSE)))</f>
        <v>0</v>
      </c>
      <c r="J1416" s="52" t="str">
        <f>IF(ISBLANK(VLOOKUP(TRIM(B1416),ALL!$B$1:$U$1591,7,FALSE)),"",IF(ISERROR(VLOOKUP(TRIM(B1416),ALL!$B$1:$U$1591,7,FALSE))," ",VLOOKUP(TRIM(B1416),ALL!$B$1:$U$1591,7,FALSE)))</f>
        <v/>
      </c>
      <c r="K1416" s="52" t="str">
        <f>IF(ISBLANK(VLOOKUP(TRIM(B1416),ALL!$B$1:$U$1591,8,FALSE)),"",IF(ISERROR(VLOOKUP(TRIM(B1416),ALL!$B$1:$U$1591,8,FALSE))," ",VLOOKUP(TRIM(B1416),ALL!$B$1:$U$1591,8,FALSE)))</f>
        <v/>
      </c>
      <c r="L1416" s="52" t="str">
        <f>IF(ISBLANK(VLOOKUP(TRIM(B1416),ALL!$B$1:$U$1591,9,FALSE)),"",IF(ISERROR(VLOOKUP(TRIM(B1416),ALL!$B$1:$U$1591,9,FALSE))," ",VLOOKUP(TRIM(B1416),ALL!$B$1:$U$1591,9,FALSE)))</f>
        <v/>
      </c>
      <c r="M1416" s="52" t="str">
        <f>IF(ISBLANK(VLOOKUP(TRIM(B1416),ALL!$B$1:$U$1591,10,FALSE)),"",IF(ISERROR(VLOOKUP(TRIM(B1416),ALL!$B$1:$U$1591,10,FALSE))," ",VLOOKUP(TRIM(B1416),ALL!$B$1:$U$1591,10,FALSE)))</f>
        <v/>
      </c>
      <c r="N1416"/>
      <c r="O1416"/>
      <c r="P1416"/>
      <c r="Q1416"/>
      <c r="R1416"/>
      <c r="S1416"/>
      <c r="AA1416"/>
      <c r="AB1416"/>
    </row>
    <row r="1417" spans="1:28">
      <c r="A1417" s="52" t="str">
        <f>IF(ISERROR(VLOOKUP(TRIM(B1417),ALL!$B$1:$T$1591,3,FALSE)),"(unc)",VLOOKUP(TRIM(B1417),ALL!$B$1:$T$1591,3,FALSE))</f>
        <v>LB</v>
      </c>
      <c r="B1417" s="215" t="s">
        <v>6751</v>
      </c>
      <c r="C1417" s="11" t="s">
        <v>6474</v>
      </c>
      <c r="D1417" s="85">
        <f>VLOOKUP(TRIM(B1417),BirthdateDraft!$B$1:$O$9813,2,FALSE)</f>
        <v>35045</v>
      </c>
      <c r="E1417" s="86" t="str">
        <f>VLOOKUP(TRIM(B1417),BirthdateDraft!$B$1:$O$9813,3,FALSE)</f>
        <v>18/7</v>
      </c>
      <c r="F1417" s="52" t="str">
        <f>IF(ISERROR(VLOOKUP(TRIM(B1417),ALL!$B$1:$T$1591,2,FALSE)),"",IF(ISERROR(VLOOKUP(TRIM(B1417),ALL!$B$1:$T$1591,2,FALSE))," ",VLOOKUP(TRIM(B1417),ALL!$B$1:$T$1591,2,FALSE)))</f>
        <v>INA</v>
      </c>
      <c r="G1417" s="52" t="str">
        <f>IF(ISBLANK(VLOOKUP(TRIM(B1417),ALL!$B$1:$U$1591,4,FALSE)),"",IF(ISERROR(VLOOKUP(TRIM(B1417),ALL!$B$1:$U$1591,4,FALSE))," ",VLOOKUP(TRIM(B1417),ALL!$B$1:$U$1591,4,FALSE)))</f>
        <v>0-0</v>
      </c>
      <c r="H1417" s="52" t="str">
        <f>IF(ISBLANK(VLOOKUP(TRIM(B1417),ALL!$B$1:$U$1591,5,FALSE)),"",IF(ISERROR(VLOOKUP(TRIM(B1417),ALL!$B$1:$U$1591,5,FALSE))," ",VLOOKUP(TRIM(B1417),ALL!$B$1:$U$1591,5,FALSE)))</f>
        <v/>
      </c>
      <c r="I1417" s="52">
        <f>IF(ISBLANK(VLOOKUP(TRIM(B1417),ALL!$B$1:$U$1591,6,FALSE)),"",IF(ISERROR(VLOOKUP(TRIM(B1417),ALL!$B$1:$U$1591,6,FALSE))," ", VLOOKUP(TRIM(B1417),ALL!$B$1:$U$1591,6,FALSE)))</f>
        <v>0</v>
      </c>
      <c r="J1417" s="52"/>
      <c r="K1417" s="52"/>
      <c r="L1417" s="52" t="str">
        <f>IF(ISBLANK(VLOOKUP(TRIM(B1417),ALL!$B$1:$U$1591,9,FALSE)),"",IF(ISERROR(VLOOKUP(TRIM(B1417),ALL!$B$1:$U$1591,9,FALSE))," ",VLOOKUP(TRIM(B1417),ALL!$B$1:$U$1591,9,FALSE)))</f>
        <v/>
      </c>
      <c r="M1417" s="52" t="str">
        <f>IF(ISBLANK(VLOOKUP(TRIM(B1417),ALL!$B$1:$U$1591,10,FALSE)),"",IF(ISERROR(VLOOKUP(TRIM(B1417),ALL!$B$1:$U$1591,10,FALSE))," ",VLOOKUP(TRIM(B1417),ALL!$B$1:$U$1591,10,FALSE)))</f>
        <v/>
      </c>
      <c r="N1417"/>
      <c r="O1417"/>
      <c r="P1417"/>
      <c r="Q1417"/>
      <c r="R1417"/>
      <c r="S1417"/>
      <c r="AA1417"/>
      <c r="AB1417"/>
    </row>
    <row r="1418" spans="1:28">
      <c r="A1418" s="52" t="str">
        <f>IF(ISERROR(VLOOKUP(TRIM(B1418),ALL!$B$1:$T$1591,3,FALSE)),"(unc)",VLOOKUP(TRIM(B1418),ALL!$B$1:$T$1591,3,FALSE))</f>
        <v>(unc)</v>
      </c>
      <c r="B1418" s="215" t="s">
        <v>6323</v>
      </c>
      <c r="C1418" s="11" t="s">
        <v>6474</v>
      </c>
      <c r="D1418" s="85">
        <f>VLOOKUP(TRIM(B1418),BirthdateDraft!$B$1:$O$5859,2,FALSE)</f>
        <v>34428</v>
      </c>
      <c r="E1418" s="86" t="str">
        <f>VLOOKUP(TRIM(B1418),BirthdateDraft!$B$1:$O$9859,3,FALSE)</f>
        <v>17/1 (31)</v>
      </c>
      <c r="F1418" s="52" t="str">
        <f>IF(ISERROR(VLOOKUP(TRIM(B1418),ALL!$B$1:$T$1591,2,FALSE)),"",IF(ISERROR(VLOOKUP(TRIM(B1418),ALL!$B$1:$T$1591,2,FALSE))," ",VLOOKUP(TRIM(B1418),ALL!$B$1:$T$1591,2,FALSE)))</f>
        <v/>
      </c>
      <c r="G1418" s="52" t="str">
        <f>IF(ISBLANK(VLOOKUP(TRIM(B1418),ALL!$B$1:$U$1591,4,FALSE)),"",IF(ISERROR(VLOOKUP(TRIM(B1418),ALL!$B$1:$U$1591,4,FALSE))," ",VLOOKUP(TRIM(B1418),ALL!$B$1:$U$1591,4,FALSE)))</f>
        <v xml:space="preserve"> </v>
      </c>
      <c r="H1418" s="52" t="str">
        <f>IF(ISBLANK(VLOOKUP(TRIM(B1418),ALL!$B$1:$U$1591,5,FALSE)),"",IF(ISERROR(VLOOKUP(TRIM(B1418),ALL!$B$1:$U$1591,5,FALSE))," ",VLOOKUP(TRIM(B1418),ALL!$B$1:$U$1591,5,FALSE)))</f>
        <v xml:space="preserve"> </v>
      </c>
      <c r="I1418" s="52" t="str">
        <f>IF(ISBLANK(VLOOKUP(TRIM(B1418),ALL!$B$1:$U$1591,6,FALSE)),"",IF(ISERROR(VLOOKUP(TRIM(B1418),ALL!$B$1:$U$1591,6,FALSE))," ", VLOOKUP(TRIM(B1418),ALL!$B$1:$U$1591,6,FALSE)))</f>
        <v xml:space="preserve"> </v>
      </c>
      <c r="J1418" s="52" t="str">
        <f>IF(ISBLANK(VLOOKUP(TRIM(B1418),ALL!$B$1:$U$1591,7,FALSE)),"",IF(ISERROR(VLOOKUP(TRIM(B1418),ALL!$B$1:$U$1591,7,FALSE))," ",VLOOKUP(TRIM(B1418),ALL!$B$1:$U$1591,7,FALSE)))</f>
        <v xml:space="preserve"> </v>
      </c>
      <c r="K1418" s="52" t="str">
        <f>IF(ISBLANK(VLOOKUP(TRIM(B1418),ALL!$B$1:$U$1591,8,FALSE)),"",IF(ISERROR(VLOOKUP(TRIM(B1418),ALL!$B$1:$U$1591,8,FALSE))," ",VLOOKUP(TRIM(B1418),ALL!$B$1:$U$1591,8,FALSE)))</f>
        <v xml:space="preserve"> </v>
      </c>
      <c r="L1418" s="52" t="str">
        <f>IF(ISBLANK(VLOOKUP(TRIM(B1418),ALL!$B$1:$U$1591,9,FALSE)),"",IF(ISERROR(VLOOKUP(TRIM(B1418),ALL!$B$1:$U$1591,9,FALSE))," ",VLOOKUP(TRIM(B1418),ALL!$B$1:$U$1591,9,FALSE)))</f>
        <v xml:space="preserve"> </v>
      </c>
      <c r="M1418" s="52" t="str">
        <f>IF(ISBLANK(VLOOKUP(TRIM(B1418),ALL!$B$1:$U$1591,10,FALSE)),"",IF(ISERROR(VLOOKUP(TRIM(B1418),ALL!$B$1:$U$1591,10,FALSE))," ",VLOOKUP(TRIM(B1418),ALL!$B$1:$U$1591,10,FALSE)))</f>
        <v xml:space="preserve"> </v>
      </c>
      <c r="N1418"/>
      <c r="O1418"/>
      <c r="P1418"/>
      <c r="Q1418"/>
      <c r="R1418"/>
      <c r="S1418"/>
      <c r="AA1418"/>
      <c r="AB1418"/>
    </row>
    <row r="1419" spans="1:28">
      <c r="A1419" s="52" t="str">
        <f>IF(ISERROR(VLOOKUP(TRIM(B1419),ALL!$B$1:$T$1591,3,FALSE)),"(unc)",VLOOKUP(TRIM(B1419),ALL!$B$1:$T$1591,3,FALSE))</f>
        <v>(unc)</v>
      </c>
      <c r="B1419" s="215" t="s">
        <v>6824</v>
      </c>
      <c r="C1419" s="11" t="s">
        <v>6474</v>
      </c>
      <c r="D1419" s="85">
        <f>VLOOKUP(TRIM(B1419),BirthdateDraft!$B$1:$O$9813,2,FALSE)</f>
        <v>34901</v>
      </c>
      <c r="E1419" s="86" t="str">
        <f>VLOOKUP(TRIM(B1419),BirthdateDraft!$B$1:$O$9813,3,FALSE)</f>
        <v>18/FA</v>
      </c>
      <c r="F1419" s="52" t="str">
        <f>IF(ISERROR(VLOOKUP(TRIM(B1419),ALL!$B$1:$T$1591,2,FALSE)),"",IF(ISERROR(VLOOKUP(TRIM(B1419),ALL!$B$1:$T$1591,2,FALSE))," ",VLOOKUP(TRIM(B1419),ALL!$B$1:$T$1591,2,FALSE)))</f>
        <v/>
      </c>
      <c r="G1419" s="52" t="str">
        <f>IF(ISBLANK(VLOOKUP(TRIM(B1419),ALL!$B$1:$U$1591,4,FALSE)),"",IF(ISERROR(VLOOKUP(TRIM(B1419),ALL!$B$1:$U$1591,4,FALSE))," ",VLOOKUP(TRIM(B1419),ALL!$B$1:$U$1591,4,FALSE)))</f>
        <v xml:space="preserve"> </v>
      </c>
      <c r="H1419" s="52" t="str">
        <f>IF(ISBLANK(VLOOKUP(TRIM(B1419),ALL!$B$1:$U$1591,5,FALSE)),"",IF(ISERROR(VLOOKUP(TRIM(B1419),ALL!$B$1:$U$1591,5,FALSE))," ",VLOOKUP(TRIM(B1419),ALL!$B$1:$U$1591,5,FALSE)))</f>
        <v xml:space="preserve"> </v>
      </c>
      <c r="I1419" s="52" t="str">
        <f>IF(ISBLANK(VLOOKUP(TRIM(B1419),ALL!$B$1:$U$1591,6,FALSE)),"",IF(ISERROR(VLOOKUP(TRIM(B1419),ALL!$B$1:$U$1591,6,FALSE))," ", VLOOKUP(TRIM(B1419),ALL!$B$1:$U$1591,6,FALSE)))</f>
        <v xml:space="preserve"> </v>
      </c>
      <c r="J1419" s="52"/>
      <c r="K1419" s="52"/>
      <c r="L1419" s="52" t="str">
        <f>IF(ISBLANK(VLOOKUP(TRIM(B1419),ALL!$B$1:$U$1591,9,FALSE)),"",IF(ISERROR(VLOOKUP(TRIM(B1419),ALL!$B$1:$U$1591,9,FALSE))," ",VLOOKUP(TRIM(B1419),ALL!$B$1:$U$1591,9,FALSE)))</f>
        <v xml:space="preserve"> </v>
      </c>
      <c r="M1419" s="52" t="str">
        <f>IF(ISBLANK(VLOOKUP(TRIM(B1419),ALL!$B$1:$U$1591,10,FALSE)),"",IF(ISERROR(VLOOKUP(TRIM(B1419),ALL!$B$1:$U$1591,10,FALSE))," ",VLOOKUP(TRIM(B1419),ALL!$B$1:$U$1591,10,FALSE)))</f>
        <v xml:space="preserve"> </v>
      </c>
      <c r="N1419"/>
      <c r="O1419"/>
      <c r="P1419"/>
      <c r="Q1419"/>
      <c r="R1419"/>
      <c r="S1419"/>
      <c r="AA1419"/>
      <c r="AB1419"/>
    </row>
    <row r="1420" spans="1:28">
      <c r="A1420" s="52"/>
      <c r="B1420" s="215"/>
      <c r="C1420" s="11"/>
      <c r="D1420" s="85"/>
      <c r="E1420" s="86"/>
      <c r="F1420" s="52"/>
      <c r="G1420" s="52"/>
      <c r="H1420" s="52"/>
      <c r="I1420" s="52"/>
      <c r="J1420" s="52"/>
      <c r="K1420" s="52"/>
      <c r="L1420" s="52"/>
      <c r="M1420" s="52"/>
      <c r="N1420"/>
      <c r="O1420"/>
      <c r="P1420"/>
      <c r="Q1420"/>
      <c r="R1420"/>
      <c r="S1420"/>
      <c r="AA1420"/>
      <c r="AB1420"/>
    </row>
    <row r="1421" spans="1:28">
      <c r="A1421" s="52" t="str">
        <f>IF(ISERROR(VLOOKUP(TRIM(B1421),ALL!$B$1:$T$1591,3,FALSE)),"(unc)",VLOOKUP(TRIM(B1421),ALL!$B$1:$T$1591,3,FALSE))</f>
        <v>FS ^</v>
      </c>
      <c r="B1421" s="215" t="s">
        <v>3372</v>
      </c>
      <c r="C1421" s="11" t="s">
        <v>6474</v>
      </c>
      <c r="D1421" s="85">
        <f>VLOOKUP(TRIM(B1421),BirthdateDraft!$B$1:$O$5859,2,FALSE)</f>
        <v>32635</v>
      </c>
      <c r="E1421" s="86" t="str">
        <f>VLOOKUP(TRIM(B1421),BirthdateDraft!$B$1:$O$9859,3,FALSE)</f>
        <v>10/1 (14)</v>
      </c>
      <c r="F1421" s="52" t="str">
        <f>IF(ISERROR(VLOOKUP(TRIM(B1421),ALL!$B$1:$T$1591,2,FALSE)),"",IF(ISERROR(VLOOKUP(TRIM(B1421),ALL!$B$1:$T$1591,2,FALSE))," ",VLOOKUP(TRIM(B1421),ALL!$B$1:$T$1591,2,FALSE)))</f>
        <v>BAA</v>
      </c>
      <c r="G1421" s="52" t="str">
        <f>IF(ISBLANK(VLOOKUP(TRIM(B1421),ALL!$B$1:$U$1591,4,FALSE)),"",IF(ISERROR(VLOOKUP(TRIM(B1421),ALL!$B$1:$U$1591,4,FALSE))," ",VLOOKUP(TRIM(B1421),ALL!$B$1:$U$1591,4,FALSE)))</f>
        <v>6-4</v>
      </c>
      <c r="H1421" s="52" t="str">
        <f>IF(ISBLANK(VLOOKUP(TRIM(B1421),ALL!$B$1:$U$1591,5,FALSE)),"",IF(ISERROR(VLOOKUP(TRIM(B1421),ALL!$B$1:$U$1591,5,FALSE))," ",VLOOKUP(TRIM(B1421),ALL!$B$1:$U$1591,5,FALSE)))</f>
        <v/>
      </c>
      <c r="I1421" s="52" t="str">
        <f>IF(ISBLANK(VLOOKUP(TRIM(B1421),ALL!$B$1:$U$1591,6,FALSE)),"",IF(ISERROR(VLOOKUP(TRIM(B1421),ALL!$B$1:$U$1591,6,FALSE))," ", VLOOKUP(TRIM(B1421),ALL!$B$1:$U$1591,6,FALSE)))</f>
        <v/>
      </c>
      <c r="J1421" s="52" t="str">
        <f>IF(ISBLANK(VLOOKUP(TRIM(B1421),ALL!$B$1:$U$1591,7,FALSE)),"",IF(ISERROR(VLOOKUP(TRIM(B1421),ALL!$B$1:$U$1591,7,FALSE))," ",VLOOKUP(TRIM(B1421),ALL!$B$1:$U$1591,7,FALSE)))</f>
        <v/>
      </c>
      <c r="K1421" s="52" t="str">
        <f>IF(ISBLANK(VLOOKUP(TRIM(B1421),ALL!$B$1:$U$1591,8,FALSE)),"",IF(ISERROR(VLOOKUP(TRIM(B1421),ALL!$B$1:$U$1591,8,FALSE))," ",VLOOKUP(TRIM(B1421),ALL!$B$1:$U$1591,8,FALSE)))</f>
        <v/>
      </c>
      <c r="L1421" s="52" t="str">
        <f>IF(ISBLANK(VLOOKUP(TRIM(B1421),ALL!$B$1:$U$1591,9,FALSE)),"",IF(ISERROR(VLOOKUP(TRIM(B1421),ALL!$B$1:$U$1591,9,FALSE))," ",VLOOKUP(TRIM(B1421),ALL!$B$1:$U$1591,9,FALSE)))</f>
        <v/>
      </c>
      <c r="M1421" s="52" t="str">
        <f>IF(ISBLANK(VLOOKUP(TRIM(B1421),ALL!$B$1:$U$1591,10,FALSE)),"",IF(ISERROR(VLOOKUP(TRIM(B1421),ALL!$B$1:$U$1591,10,FALSE))," ",VLOOKUP(TRIM(B1421),ALL!$B$1:$U$1591,10,FALSE)))</f>
        <v/>
      </c>
      <c r="N1421"/>
      <c r="O1421"/>
      <c r="P1421"/>
      <c r="Q1421"/>
      <c r="R1421"/>
      <c r="S1421"/>
      <c r="AA1421"/>
      <c r="AB1421"/>
    </row>
    <row r="1422" spans="1:28">
      <c r="A1422" s="52" t="str">
        <f>IF(ISERROR(VLOOKUP(TRIM(B1422),ALL!$B$1:$T$1591,3,FALSE)),"(unc)",VLOOKUP(TRIM(B1422),ALL!$B$1:$T$1591,3,FALSE))</f>
        <v>LCB ^</v>
      </c>
      <c r="B1422" s="215" t="s">
        <v>6178</v>
      </c>
      <c r="C1422" s="11" t="s">
        <v>6474</v>
      </c>
      <c r="D1422" s="85">
        <f>VLOOKUP(TRIM(B1422),BirthdateDraft!$B$1:$O$5859,2,FALSE)</f>
        <v>35254</v>
      </c>
      <c r="E1422" s="86" t="str">
        <f>VLOOKUP(TRIM(B1422),BirthdateDraft!$B$1:$O$9859,3,FALSE)</f>
        <v>17/1 (16)</v>
      </c>
      <c r="F1422" s="52" t="str">
        <f>IF(ISERROR(VLOOKUP(TRIM(B1422),ALL!$B$1:$T$1591,2,FALSE)),"",IF(ISERROR(VLOOKUP(TRIM(B1422),ALL!$B$1:$T$1591,2,FALSE))," ",VLOOKUP(TRIM(B1422),ALL!$B$1:$T$1591,2,FALSE)))</f>
        <v>BAA</v>
      </c>
      <c r="G1422" s="52" t="str">
        <f>IF(ISBLANK(VLOOKUP(TRIM(B1422),ALL!$B$1:$U$1591,4,FALSE)),"",IF(ISERROR(VLOOKUP(TRIM(B1422),ALL!$B$1:$U$1591,4,FALSE))," ",VLOOKUP(TRIM(B1422),ALL!$B$1:$U$1591,4,FALSE)))</f>
        <v>6</v>
      </c>
      <c r="H1422" s="52" t="str">
        <f>IF(ISBLANK(VLOOKUP(TRIM(B1422),ALL!$B$1:$U$1591,5,FALSE)),"",IF(ISERROR(VLOOKUP(TRIM(B1422),ALL!$B$1:$U$1591,5,FALSE))," ",VLOOKUP(TRIM(B1422),ALL!$B$1:$U$1591,5,FALSE)))</f>
        <v/>
      </c>
      <c r="I1422" s="52" t="str">
        <f>IF(ISBLANK(VLOOKUP(TRIM(B1422),ALL!$B$1:$U$1591,6,FALSE)),"",IF(ISERROR(VLOOKUP(TRIM(B1422),ALL!$B$1:$U$1591,6,FALSE))," ", VLOOKUP(TRIM(B1422),ALL!$B$1:$U$1591,6,FALSE)))</f>
        <v/>
      </c>
      <c r="J1422" s="52" t="str">
        <f>IF(ISBLANK(VLOOKUP(TRIM(B1422),ALL!$B$1:$U$1591,7,FALSE)),"",IF(ISERROR(VLOOKUP(TRIM(B1422),ALL!$B$1:$U$1591,7,FALSE))," ",VLOOKUP(TRIM(B1422),ALL!$B$1:$U$1591,7,FALSE)))</f>
        <v/>
      </c>
      <c r="K1422" s="52" t="str">
        <f>IF(ISBLANK(VLOOKUP(TRIM(B1422),ALL!$B$1:$U$1591,8,FALSE)),"",IF(ISERROR(VLOOKUP(TRIM(B1422),ALL!$B$1:$U$1591,8,FALSE))," ",VLOOKUP(TRIM(B1422),ALL!$B$1:$U$1591,8,FALSE)))</f>
        <v/>
      </c>
      <c r="L1422" s="52" t="str">
        <f>IF(ISBLANK(VLOOKUP(TRIM(B1422),ALL!$B$1:$U$1591,9,FALSE)),"",IF(ISERROR(VLOOKUP(TRIM(B1422),ALL!$B$1:$U$1591,9,FALSE))," ",VLOOKUP(TRIM(B1422),ALL!$B$1:$U$1591,9,FALSE)))</f>
        <v/>
      </c>
      <c r="M1422" s="52" t="str">
        <f>IF(ISBLANK(VLOOKUP(TRIM(B1422),ALL!$B$1:$U$1591,10,FALSE)),"",IF(ISERROR(VLOOKUP(TRIM(B1422),ALL!$B$1:$U$1591,10,FALSE))," ",VLOOKUP(TRIM(B1422),ALL!$B$1:$U$1591,10,FALSE)))</f>
        <v/>
      </c>
      <c r="N1422"/>
      <c r="O1422"/>
      <c r="P1422"/>
      <c r="Q1422"/>
      <c r="R1422"/>
      <c r="S1422"/>
      <c r="AA1422"/>
      <c r="AB1422"/>
    </row>
    <row r="1423" spans="1:28">
      <c r="A1423" s="52" t="str">
        <f>IF(ISERROR(VLOOKUP(TRIM(B1423),ALL!$B$1:$T$1591,3,FALSE)),"(unc)",VLOOKUP(TRIM(B1423),ALL!$B$1:$T$1591,3,FALSE))</f>
        <v>SS ^</v>
      </c>
      <c r="B1423" s="215" t="s">
        <v>6749</v>
      </c>
      <c r="C1423" s="11" t="s">
        <v>6474</v>
      </c>
      <c r="D1423" s="85">
        <f>VLOOKUP(TRIM(B1423),BirthdateDraft!$B$1:$O$9813,2,FALSE)</f>
        <v>35476</v>
      </c>
      <c r="E1423" s="86" t="str">
        <f>VLOOKUP(TRIM(B1423),BirthdateDraft!$B$1:$O$9813,3,FALSE)</f>
        <v>18/3</v>
      </c>
      <c r="F1423" s="52" t="str">
        <f>IF(ISERROR(VLOOKUP(TRIM(B1423),ALL!$B$1:$T$1591,2,FALSE)),"",IF(ISERROR(VLOOKUP(TRIM(B1423),ALL!$B$1:$T$1591,2,FALSE))," ",VLOOKUP(TRIM(B1423),ALL!$B$1:$T$1591,2,FALSE)))</f>
        <v>HOA</v>
      </c>
      <c r="G1423" s="52" t="str">
        <f>IF(ISBLANK(VLOOKUP(TRIM(B1423),ALL!$B$1:$U$1591,4,FALSE)),"",IF(ISERROR(VLOOKUP(TRIM(B1423),ALL!$B$1:$U$1591,4,FALSE))," ",VLOOKUP(TRIM(B1423),ALL!$B$1:$U$1591,4,FALSE)))</f>
        <v>5-4</v>
      </c>
      <c r="H1423" s="52" t="str">
        <f>IF(ISBLANK(VLOOKUP(TRIM(B1423),ALL!$B$1:$U$1591,5,FALSE)),"",IF(ISERROR(VLOOKUP(TRIM(B1423),ALL!$B$1:$U$1591,5,FALSE))," ",VLOOKUP(TRIM(B1423),ALL!$B$1:$U$1591,5,FALSE)))</f>
        <v/>
      </c>
      <c r="I1423" s="52" t="str">
        <f>IF(ISBLANK(VLOOKUP(TRIM(B1423),ALL!$B$1:$U$1591,6,FALSE)),"",IF(ISERROR(VLOOKUP(TRIM(B1423),ALL!$B$1:$U$1591,6,FALSE))," ", VLOOKUP(TRIM(B1423),ALL!$B$1:$U$1591,6,FALSE)))</f>
        <v/>
      </c>
      <c r="J1423" s="52"/>
      <c r="K1423" s="52"/>
      <c r="L1423" s="52"/>
      <c r="M1423" s="52"/>
      <c r="N1423"/>
      <c r="O1423"/>
      <c r="P1423"/>
      <c r="Q1423"/>
      <c r="R1423"/>
      <c r="S1423"/>
      <c r="AA1423"/>
      <c r="AB1423"/>
    </row>
    <row r="1424" spans="1:28">
      <c r="A1424" s="52" t="str">
        <f>IF(ISERROR(VLOOKUP(TRIM(B1424),ALL!$B$1:$T$1591,3,FALSE)),"(unc)",VLOOKUP(TRIM(B1424),ALL!$B$1:$T$1591,3,FALSE))</f>
        <v>LCB ^</v>
      </c>
      <c r="B1424" s="215" t="s">
        <v>6718</v>
      </c>
      <c r="C1424" s="11" t="s">
        <v>6474</v>
      </c>
      <c r="D1424" s="85">
        <f>VLOOKUP(TRIM(B1424),BirthdateDraft!$B$1:$O$9813,2,FALSE)</f>
        <v>35548</v>
      </c>
      <c r="E1424" s="86" t="str">
        <f>VLOOKUP(TRIM(B1424),BirthdateDraft!$B$1:$O$9813,3,FALSE)</f>
        <v>18/1 (4)</v>
      </c>
      <c r="F1424" s="52" t="str">
        <f>IF(ISERROR(VLOOKUP(TRIM(B1424),ALL!$B$1:$T$1591,2,FALSE)),"",IF(ISERROR(VLOOKUP(TRIM(B1424),ALL!$B$1:$T$1591,2,FALSE))," ",VLOOKUP(TRIM(B1424),ALL!$B$1:$T$1591,2,FALSE)))</f>
        <v>CLA</v>
      </c>
      <c r="G1424" s="52" t="str">
        <f>IF(ISBLANK(VLOOKUP(TRIM(B1424),ALL!$B$1:$U$1591,4,FALSE)),"",IF(ISERROR(VLOOKUP(TRIM(B1424),ALL!$B$1:$U$1591,4,FALSE))," ",VLOOKUP(TRIM(B1424),ALL!$B$1:$U$1591,4,FALSE)))</f>
        <v>5</v>
      </c>
      <c r="H1424" s="52" t="str">
        <f>IF(ISBLANK(VLOOKUP(TRIM(B1424),ALL!$B$1:$U$1591,5,FALSE)),"",IF(ISERROR(VLOOKUP(TRIM(B1424),ALL!$B$1:$U$1591,5,FALSE))," ",VLOOKUP(TRIM(B1424),ALL!$B$1:$U$1591,5,FALSE)))</f>
        <v/>
      </c>
      <c r="I1424" s="52" t="str">
        <f>IF(ISBLANK(VLOOKUP(TRIM(B1424),ALL!$B$1:$U$1591,6,FALSE)),"",IF(ISERROR(VLOOKUP(TRIM(B1424),ALL!$B$1:$U$1591,6,FALSE))," ", VLOOKUP(TRIM(B1424),ALL!$B$1:$U$1591,6,FALSE)))</f>
        <v/>
      </c>
      <c r="J1424" s="52"/>
      <c r="K1424" s="52"/>
      <c r="L1424" s="52" t="str">
        <f>IF(ISBLANK(VLOOKUP(TRIM(B1424),ALL!$B$1:$U$1591,9,FALSE)),"",IF(ISERROR(VLOOKUP(TRIM(B1424),ALL!$B$1:$U$1591,9,FALSE))," ",VLOOKUP(TRIM(B1424),ALL!$B$1:$U$1591,9,FALSE)))</f>
        <v/>
      </c>
      <c r="M1424" s="52" t="str">
        <f>IF(ISBLANK(VLOOKUP(TRIM(B1424),ALL!$B$1:$U$1591,10,FALSE)),"",IF(ISERROR(VLOOKUP(TRIM(B1424),ALL!$B$1:$U$1591,10,FALSE))," ",VLOOKUP(TRIM(B1424),ALL!$B$1:$U$1591,10,FALSE)))</f>
        <v/>
      </c>
      <c r="N1424"/>
      <c r="O1424"/>
      <c r="P1424"/>
      <c r="Q1424"/>
      <c r="R1424"/>
      <c r="S1424"/>
      <c r="AA1424"/>
      <c r="AB1424"/>
    </row>
    <row r="1425" spans="1:33">
      <c r="A1425" s="52" t="str">
        <f>IF(ISERROR(VLOOKUP(TRIM(B1425),ALL!$B$1:$T$1591,3,FALSE)),"(unc)",VLOOKUP(TRIM(B1425),ALL!$B$1:$T$1591,3,FALSE))</f>
        <v>FS ^</v>
      </c>
      <c r="B1425" s="215" t="s">
        <v>6266</v>
      </c>
      <c r="C1425" s="11" t="s">
        <v>6474</v>
      </c>
      <c r="D1425" s="85">
        <f>VLOOKUP(TRIM(B1425),BirthdateDraft!$B$1:$O$5859,2,FALSE)</f>
        <v>34359</v>
      </c>
      <c r="E1425" s="86" t="str">
        <f>VLOOKUP(TRIM(B1425),BirthdateDraft!$B$1:$O$9859,3,FALSE)</f>
        <v>17/4</v>
      </c>
      <c r="F1425" s="52" t="str">
        <f>IF(ISERROR(VLOOKUP(TRIM(B1425),ALL!$B$1:$T$1591,2,FALSE)),"",IF(ISERROR(VLOOKUP(TRIM(B1425),ALL!$B$1:$T$1591,2,FALSE))," ",VLOOKUP(TRIM(B1425),ALL!$B$1:$T$1591,2,FALSE)))</f>
        <v>LAA</v>
      </c>
      <c r="G1425" s="52" t="str">
        <f>IF(ISBLANK(VLOOKUP(TRIM(B1425),ALL!$B$1:$U$1591,4,FALSE)),"",IF(ISERROR(VLOOKUP(TRIM(B1425),ALL!$B$1:$U$1591,4,FALSE))," ",VLOOKUP(TRIM(B1425),ALL!$B$1:$U$1591,4,FALSE)))</f>
        <v>4-0</v>
      </c>
      <c r="H1425" s="52" t="str">
        <f>IF(ISBLANK(VLOOKUP(TRIM(B1425),ALL!$B$1:$U$1591,5,FALSE)),"",IF(ISERROR(VLOOKUP(TRIM(B1425),ALL!$B$1:$U$1591,5,FALSE))," ",VLOOKUP(TRIM(B1425),ALL!$B$1:$U$1591,5,FALSE)))</f>
        <v/>
      </c>
      <c r="I1425" s="52" t="str">
        <f>IF(ISBLANK(VLOOKUP(TRIM(B1425),ALL!$B$1:$U$1591,6,FALSE)),"",IF(ISERROR(VLOOKUP(TRIM(B1425),ALL!$B$1:$U$1591,6,FALSE))," ", VLOOKUP(TRIM(B1425),ALL!$B$1:$U$1591,6,FALSE)))</f>
        <v/>
      </c>
      <c r="J1425" s="52" t="str">
        <f>IF(ISBLANK(VLOOKUP(TRIM(B1425),ALL!$B$1:$U$1591,7,FALSE)),"",IF(ISERROR(VLOOKUP(TRIM(B1425),ALL!$B$1:$U$1591,7,FALSE))," ",VLOOKUP(TRIM(B1425),ALL!$B$1:$U$1591,7,FALSE)))</f>
        <v/>
      </c>
      <c r="K1425" s="52" t="str">
        <f>IF(ISBLANK(VLOOKUP(TRIM(B1425),ALL!$B$1:$U$1591,8,FALSE)),"",IF(ISERROR(VLOOKUP(TRIM(B1425),ALL!$B$1:$U$1591,8,FALSE))," ",VLOOKUP(TRIM(B1425),ALL!$B$1:$U$1591,8,FALSE)))</f>
        <v/>
      </c>
      <c r="L1425" s="52" t="str">
        <f>IF(ISBLANK(VLOOKUP(TRIM(B1425),ALL!$B$1:$U$1591,9,FALSE)),"",IF(ISERROR(VLOOKUP(TRIM(B1425),ALL!$B$1:$U$1591,9,FALSE))," ",VLOOKUP(TRIM(B1425),ALL!$B$1:$U$1591,9,FALSE)))</f>
        <v/>
      </c>
      <c r="M1425" s="52" t="str">
        <f>IF(ISBLANK(VLOOKUP(TRIM(B1425),ALL!$B$1:$U$1591,10,FALSE)),"",IF(ISERROR(VLOOKUP(TRIM(B1425),ALL!$B$1:$U$1591,10,FALSE))," ",VLOOKUP(TRIM(B1425),ALL!$B$1:$U$1591,10,FALSE)))</f>
        <v/>
      </c>
      <c r="N1425"/>
      <c r="O1425"/>
      <c r="P1425"/>
      <c r="Q1425"/>
      <c r="R1425"/>
      <c r="S1425"/>
      <c r="AA1425"/>
      <c r="AB1425"/>
    </row>
    <row r="1426" spans="1:33">
      <c r="A1426" s="52" t="str">
        <f>IF(ISERROR(VLOOKUP(TRIM(B1426),ALL!$B$1:$T$1591,3,FALSE)),"(unc)",VLOOKUP(TRIM(B1426),ALL!$B$1:$T$1591,3,FALSE))</f>
        <v>DB ^</v>
      </c>
      <c r="B1426" s="215" t="s">
        <v>6838</v>
      </c>
      <c r="C1426" s="11" t="s">
        <v>6474</v>
      </c>
      <c r="D1426" s="85">
        <f>VLOOKUP(TRIM(B1426),BirthdateDraft!$B$1:$O$5859,2,FALSE)</f>
        <v>35380</v>
      </c>
      <c r="E1426" s="86" t="str">
        <f>VLOOKUP(TRIM(B1426),BirthdateDraft!$B$1:$O$9859,3,FALSE)</f>
        <v>18/5</v>
      </c>
      <c r="F1426" s="52" t="str">
        <f>IF(ISERROR(VLOOKUP(TRIM(B1426),ALL!$B$1:$T$1591,2,FALSE)),"",IF(ISERROR(VLOOKUP(TRIM(B1426),ALL!$B$1:$T$1591,2,FALSE))," ",VLOOKUP(TRIM(B1426),ALL!$B$1:$T$1591,2,FALSE)))</f>
        <v>SFN</v>
      </c>
      <c r="G1426" s="52" t="str">
        <f>IF(ISBLANK(VLOOKUP(TRIM(B1426),ALL!$B$1:$U$1591,4,FALSE)),"",IF(ISERROR(VLOOKUP(TRIM(B1426),ALL!$B$1:$U$1591,4,FALSE))," ",VLOOKUP(TRIM(B1426),ALL!$B$1:$U$1591,4,FALSE)))</f>
        <v>0-0</v>
      </c>
      <c r="H1426" s="52"/>
      <c r="I1426" s="52"/>
      <c r="J1426" s="52"/>
      <c r="K1426" s="52"/>
      <c r="L1426" s="52" t="str">
        <f>IF(ISBLANK(VLOOKUP(TRIM(B1426),ALL!$B$1:$U$1591,9,FALSE)),"",IF(ISERROR(VLOOKUP(TRIM(B1426),ALL!$B$1:$U$1591,9,FALSE))," ",VLOOKUP(TRIM(B1426),ALL!$B$1:$U$1591,9,FALSE)))</f>
        <v/>
      </c>
      <c r="M1426" s="52" t="str">
        <f>IF(ISBLANK(VLOOKUP(TRIM(B1426),ALL!$B$1:$U$1591,10,FALSE)),"",IF(ISERROR(VLOOKUP(TRIM(B1426),ALL!$B$1:$U$1591,10,FALSE))," ",VLOOKUP(TRIM(B1426),ALL!$B$1:$U$1591,10,FALSE)))</f>
        <v/>
      </c>
      <c r="N1426"/>
      <c r="O1426"/>
      <c r="P1426"/>
      <c r="Q1426"/>
      <c r="R1426"/>
      <c r="S1426"/>
      <c r="AA1426"/>
      <c r="AB1426"/>
    </row>
    <row r="1427" spans="1:33">
      <c r="A1427" s="52" t="str">
        <f>IF(ISERROR(VLOOKUP(TRIM(B1427),ALL!$B$1:$T$1591,3,FALSE)),"(unc)",VLOOKUP(TRIM(B1427),ALL!$B$1:$T$1591,3,FALSE))</f>
        <v>LCB ^</v>
      </c>
      <c r="B1427" s="215" t="s">
        <v>5594</v>
      </c>
      <c r="C1427" s="11" t="s">
        <v>6474</v>
      </c>
      <c r="D1427" s="85">
        <f>VLOOKUP(TRIM(B1427),BirthdateDraft!$B$1:$O$5859,2,FALSE)</f>
        <v>34920</v>
      </c>
      <c r="E1427" s="86" t="str">
        <f>VLOOKUP(TRIM(B1427),BirthdateDraft!$B$1:$O$9859,3,FALSE)</f>
        <v>16/1 (10)</v>
      </c>
      <c r="F1427" s="52" t="str">
        <f>IF(ISERROR(VLOOKUP(TRIM(B1427),ALL!$B$1:$T$1591,2,FALSE)),"",IF(ISERROR(VLOOKUP(TRIM(B1427),ALL!$B$1:$T$1591,2,FALSE))," ",VLOOKUP(TRIM(B1427),ALL!$B$1:$T$1591,2,FALSE)))</f>
        <v>NON</v>
      </c>
      <c r="G1427" s="52" t="str">
        <f>IF(ISBLANK(VLOOKUP(TRIM(B1427),ALL!$B$1:$U$1591,4,FALSE)),"",IF(ISERROR(VLOOKUP(TRIM(B1427),ALL!$B$1:$U$1591,4,FALSE))," ",VLOOKUP(TRIM(B1427),ALL!$B$1:$U$1591,4,FALSE)))</f>
        <v>0</v>
      </c>
      <c r="H1427" s="52" t="str">
        <f>IF(ISBLANK(VLOOKUP(TRIM(B1427),ALL!$B$1:$U$1591,5,FALSE)),"",IF(ISERROR(VLOOKUP(TRIM(B1427),ALL!$B$1:$U$1591,5,FALSE))," ",VLOOKUP(TRIM(B1427),ALL!$B$1:$U$1591,5,FALSE)))</f>
        <v/>
      </c>
      <c r="I1427" s="52" t="str">
        <f>IF(ISBLANK(VLOOKUP(TRIM(B1427),ALL!$B$1:$U$1591,6,FALSE)),"",IF(ISERROR(VLOOKUP(TRIM(B1427),ALL!$B$1:$U$1591,6,FALSE))," ", VLOOKUP(TRIM(B1427),ALL!$B$1:$U$1591,6,FALSE)))</f>
        <v/>
      </c>
      <c r="J1427" s="52" t="str">
        <f>IF(ISBLANK(VLOOKUP(TRIM(B1427),ALL!$B$1:$U$1591,7,FALSE)),"",IF(ISERROR(VLOOKUP(TRIM(B1427),ALL!$B$1:$U$1591,7,FALSE))," ",VLOOKUP(TRIM(B1427),ALL!$B$1:$U$1591,7,FALSE)))</f>
        <v/>
      </c>
      <c r="K1427" s="52" t="str">
        <f>IF(ISBLANK(VLOOKUP(TRIM(B1427),ALL!$B$1:$U$1591,8,FALSE)),"",IF(ISERROR(VLOOKUP(TRIM(B1427),ALL!$B$1:$U$1591,8,FALSE))," ",VLOOKUP(TRIM(B1427),ALL!$B$1:$U$1591,8,FALSE)))</f>
        <v/>
      </c>
      <c r="L1427" s="52" t="str">
        <f>IF(ISBLANK(VLOOKUP(TRIM(B1427),ALL!$B$1:$U$1591,9,FALSE)),"",IF(ISERROR(VLOOKUP(TRIM(B1427),ALL!$B$1:$U$1591,9,FALSE))," ",VLOOKUP(TRIM(B1427),ALL!$B$1:$U$1591,9,FALSE)))</f>
        <v/>
      </c>
      <c r="M1427" s="52" t="str">
        <f>IF(ISBLANK(VLOOKUP(TRIM(B1427),ALL!$B$1:$U$1591,10,FALSE)),"",IF(ISERROR(VLOOKUP(TRIM(B1427),ALL!$B$1:$U$1591,10,FALSE))," ",VLOOKUP(TRIM(B1427),ALL!$B$1:$U$1591,10,FALSE)))</f>
        <v/>
      </c>
      <c r="N1427"/>
      <c r="O1427"/>
      <c r="P1427"/>
      <c r="Q1427"/>
      <c r="R1427"/>
      <c r="S1427"/>
      <c r="AA1427"/>
      <c r="AB1427"/>
    </row>
    <row r="1428" spans="1:33">
      <c r="A1428" s="52" t="str">
        <f>IF(ISERROR(VLOOKUP(TRIM(B1428),ALL!$B$1:$T$1591,3,FALSE)),"(unc)",VLOOKUP(TRIM(B1428),ALL!$B$1:$T$1591,3,FALSE))</f>
        <v>(unc)</v>
      </c>
      <c r="B1428" s="215" t="s">
        <v>6271</v>
      </c>
      <c r="C1428" s="11" t="s">
        <v>6474</v>
      </c>
      <c r="D1428" s="85">
        <f>VLOOKUP(TRIM(B1428),BirthdateDraft!$B$1:$O$5859,2,FALSE)</f>
        <v>35052</v>
      </c>
      <c r="E1428" s="86" t="str">
        <f>VLOOKUP(TRIM(B1428),BirthdateDraft!$B$1:$O$9859,3,FALSE)</f>
        <v>17/3</v>
      </c>
      <c r="F1428" s="52" t="str">
        <f>IF(ISERROR(VLOOKUP(TRIM(B1428),ALL!$B$1:$T$1591,2,FALSE)),"",IF(ISERROR(VLOOKUP(TRIM(B1428),ALL!$B$1:$T$1591,2,FALSE))," ",VLOOKUP(TRIM(B1428),ALL!$B$1:$T$1591,2,FALSE)))</f>
        <v/>
      </c>
      <c r="G1428" s="52" t="str">
        <f>IF(ISBLANK(VLOOKUP(TRIM(B1428),ALL!$B$1:$U$1591,4,FALSE)),"",IF(ISERROR(VLOOKUP(TRIM(B1428),ALL!$B$1:$U$1591,4,FALSE))," ",VLOOKUP(TRIM(B1428),ALL!$B$1:$U$1591,4,FALSE)))</f>
        <v xml:space="preserve"> </v>
      </c>
      <c r="H1428" s="52" t="str">
        <f>IF(ISBLANK(VLOOKUP(TRIM(B1428),ALL!$B$1:$U$1591,5,FALSE)),"",IF(ISERROR(VLOOKUP(TRIM(B1428),ALL!$B$1:$U$1591,5,FALSE))," ",VLOOKUP(TRIM(B1428),ALL!$B$1:$U$1591,5,FALSE)))</f>
        <v xml:space="preserve"> </v>
      </c>
      <c r="I1428" s="52" t="str">
        <f>IF(ISBLANK(VLOOKUP(TRIM(B1428),ALL!$B$1:$U$1591,6,FALSE)),"",IF(ISERROR(VLOOKUP(TRIM(B1428),ALL!$B$1:$U$1591,6,FALSE))," ", VLOOKUP(TRIM(B1428),ALL!$B$1:$U$1591,6,FALSE)))</f>
        <v xml:space="preserve"> </v>
      </c>
      <c r="J1428" s="52" t="str">
        <f>IF(ISBLANK(VLOOKUP(TRIM(B1428),ALL!$B$1:$U$1591,7,FALSE)),"",IF(ISERROR(VLOOKUP(TRIM(B1428),ALL!$B$1:$U$1591,7,FALSE))," ",VLOOKUP(TRIM(B1428),ALL!$B$1:$U$1591,7,FALSE)))</f>
        <v xml:space="preserve"> </v>
      </c>
      <c r="K1428" s="52" t="str">
        <f>IF(ISBLANK(VLOOKUP(TRIM(B1428),ALL!$B$1:$U$1591,8,FALSE)),"",IF(ISERROR(VLOOKUP(TRIM(B1428),ALL!$B$1:$U$1591,8,FALSE))," ",VLOOKUP(TRIM(B1428),ALL!$B$1:$U$1591,8,FALSE)))</f>
        <v xml:space="preserve"> </v>
      </c>
      <c r="L1428" s="52" t="str">
        <f>IF(ISBLANK(VLOOKUP(TRIM(B1428),ALL!$B$1:$U$1591,9,FALSE)),"",IF(ISERROR(VLOOKUP(TRIM(B1428),ALL!$B$1:$U$1591,9,FALSE))," ",VLOOKUP(TRIM(B1428),ALL!$B$1:$U$1591,9,FALSE)))</f>
        <v xml:space="preserve"> </v>
      </c>
      <c r="M1428" s="52" t="str">
        <f>IF(ISBLANK(VLOOKUP(TRIM(B1428),ALL!$B$1:$U$1591,10,FALSE)),"",IF(ISERROR(VLOOKUP(TRIM(B1428),ALL!$B$1:$U$1591,10,FALSE))," ",VLOOKUP(TRIM(B1428),ALL!$B$1:$U$1591,10,FALSE)))</f>
        <v xml:space="preserve"> </v>
      </c>
      <c r="N1428"/>
      <c r="O1428"/>
      <c r="P1428"/>
      <c r="Q1428"/>
      <c r="R1428"/>
      <c r="S1428"/>
      <c r="AA1428"/>
      <c r="AB1428"/>
    </row>
    <row r="1429" spans="1:33">
      <c r="A1429" s="52" t="str">
        <f>IF(ISERROR(VLOOKUP(TRIM(B1429),ALL!$B$1:$T$1591,3,FALSE)),"(unc)",VLOOKUP(TRIM(B1429),ALL!$B$1:$T$1591,3,FALSE))</f>
        <v>(unc)</v>
      </c>
      <c r="B1429" s="215" t="s">
        <v>3878</v>
      </c>
      <c r="C1429" s="11" t="s">
        <v>6474</v>
      </c>
      <c r="D1429" s="85">
        <f>VLOOKUP(TRIM(B1429),BirthdateDraft!$B$1:$O$5859,2,FALSE)</f>
        <v>32448</v>
      </c>
      <c r="E1429" s="86" t="str">
        <f>VLOOKUP(TRIM(B1429),BirthdateDraft!$B$1:$O$9859,3,FALSE)</f>
        <v>13/2</v>
      </c>
      <c r="F1429" s="52" t="str">
        <f>IF(ISERROR(VLOOKUP(TRIM(B1429),ALL!$B$1:$T$1591,2,FALSE)),"",IF(ISERROR(VLOOKUP(TRIM(B1429),ALL!$B$1:$T$1591,2,FALSE))," ",VLOOKUP(TRIM(B1429),ALL!$B$1:$T$1591,2,FALSE)))</f>
        <v/>
      </c>
      <c r="G1429" s="52" t="str">
        <f>IF(ISBLANK(VLOOKUP(TRIM(B1429),ALL!$B$1:$U$1591,4,FALSE)),"",IF(ISERROR(VLOOKUP(TRIM(B1429),ALL!$B$1:$U$1591,4,FALSE))," ",VLOOKUP(TRIM(B1429),ALL!$B$1:$U$1591,4,FALSE)))</f>
        <v xml:space="preserve"> </v>
      </c>
      <c r="H1429" s="52" t="str">
        <f>IF(ISBLANK(VLOOKUP(TRIM(B1429),ALL!$B$1:$U$1591,5,FALSE)),"",IF(ISERROR(VLOOKUP(TRIM(B1429),ALL!$B$1:$U$1591,5,FALSE))," ",VLOOKUP(TRIM(B1429),ALL!$B$1:$U$1591,5,FALSE)))</f>
        <v xml:space="preserve"> </v>
      </c>
      <c r="I1429" s="52" t="str">
        <f>IF(ISBLANK(VLOOKUP(TRIM(B1429),ALL!$B$1:$U$1591,6,FALSE)),"",IF(ISERROR(VLOOKUP(TRIM(B1429),ALL!$B$1:$U$1591,6,FALSE))," ", VLOOKUP(TRIM(B1429),ALL!$B$1:$U$1591,6,FALSE)))</f>
        <v xml:space="preserve"> </v>
      </c>
      <c r="J1429" s="52" t="str">
        <f>IF(ISBLANK(VLOOKUP(TRIM(B1429),ALL!$B$1:$U$1591,7,FALSE)),"",IF(ISERROR(VLOOKUP(TRIM(B1429),ALL!$B$1:$U$1591,7,FALSE))," ",VLOOKUP(TRIM(B1429),ALL!$B$1:$U$1591,7,FALSE)))</f>
        <v xml:space="preserve"> </v>
      </c>
      <c r="K1429" s="52" t="str">
        <f>IF(ISBLANK(VLOOKUP(TRIM(B1429),ALL!$B$1:$U$1591,8,FALSE)),"",IF(ISERROR(VLOOKUP(TRIM(B1429),ALL!$B$1:$U$1591,8,FALSE))," ",VLOOKUP(TRIM(B1429),ALL!$B$1:$U$1591,8,FALSE)))</f>
        <v xml:space="preserve"> </v>
      </c>
      <c r="L1429" s="52" t="str">
        <f>IF(ISBLANK(VLOOKUP(TRIM(B1429),ALL!$B$1:$U$1591,9,FALSE)),"",IF(ISERROR(VLOOKUP(TRIM(B1429),ALL!$B$1:$U$1591,9,FALSE))," ",VLOOKUP(TRIM(B1429),ALL!$B$1:$U$1591,9,FALSE)))</f>
        <v xml:space="preserve"> </v>
      </c>
      <c r="M1429" s="52" t="str">
        <f>IF(ISBLANK(VLOOKUP(TRIM(B1429),ALL!$B$1:$U$1591,10,FALSE)),"",IF(ISERROR(VLOOKUP(TRIM(B1429),ALL!$B$1:$U$1591,10,FALSE))," ",VLOOKUP(TRIM(B1429),ALL!$B$1:$U$1591,10,FALSE)))</f>
        <v xml:space="preserve"> </v>
      </c>
      <c r="N1429"/>
      <c r="O1429"/>
      <c r="P1429"/>
      <c r="Q1429"/>
      <c r="R1429"/>
      <c r="S1429"/>
      <c r="AA1429"/>
      <c r="AB1429"/>
    </row>
    <row r="1430" spans="1:33">
      <c r="A1430" s="52" t="str">
        <f>IF(ISERROR(VLOOKUP(TRIM(B1430),ALL!$B$1:$T$1591,3,FALSE)),"(unc)",VLOOKUP(TRIM(B1430),ALL!$B$1:$T$1591,3,FALSE))</f>
        <v>(unc)</v>
      </c>
      <c r="B1430" s="215" t="s">
        <v>5639</v>
      </c>
      <c r="C1430" s="11" t="s">
        <v>6474</v>
      </c>
      <c r="D1430" s="85">
        <f>VLOOKUP(TRIM(B1430),BirthdateDraft!$B$1:$O$5859,2,FALSE)</f>
        <v>34906</v>
      </c>
      <c r="E1430" s="86" t="str">
        <f>VLOOKUP(TRIM(B1430),BirthdateDraft!$B$1:$O$9859,3,FALSE)</f>
        <v>16/1 (17)</v>
      </c>
      <c r="F1430" s="52" t="str">
        <f>IF(ISERROR(VLOOKUP(TRIM(B1430),ALL!$B$1:$T$1591,2,FALSE)),"",IF(ISERROR(VLOOKUP(TRIM(B1430),ALL!$B$1:$T$1591,2,FALSE))," ",VLOOKUP(TRIM(B1430),ALL!$B$1:$T$1591,2,FALSE)))</f>
        <v/>
      </c>
      <c r="G1430" s="52" t="str">
        <f>IF(ISBLANK(VLOOKUP(TRIM(B1430),ALL!$B$1:$U$1591,4,FALSE)),"",IF(ISERROR(VLOOKUP(TRIM(B1430),ALL!$B$1:$U$1591,4,FALSE))," ",VLOOKUP(TRIM(B1430),ALL!$B$1:$U$1591,4,FALSE)))</f>
        <v xml:space="preserve"> </v>
      </c>
      <c r="H1430" s="52" t="str">
        <f>IF(ISBLANK(VLOOKUP(TRIM(B1430),ALL!$B$1:$U$1591,5,FALSE)),"",IF(ISERROR(VLOOKUP(TRIM(B1430),ALL!$B$1:$U$1591,5,FALSE))," ",VLOOKUP(TRIM(B1430),ALL!$B$1:$U$1591,5,FALSE)))</f>
        <v xml:space="preserve"> </v>
      </c>
      <c r="I1430" s="52" t="str">
        <f>IF(ISBLANK(VLOOKUP(TRIM(B1430),ALL!$B$1:$U$1591,6,FALSE)),"",IF(ISERROR(VLOOKUP(TRIM(B1430),ALL!$B$1:$U$1591,6,FALSE))," ", VLOOKUP(TRIM(B1430),ALL!$B$1:$U$1591,6,FALSE)))</f>
        <v xml:space="preserve"> </v>
      </c>
      <c r="J1430" s="52" t="str">
        <f>IF(ISBLANK(VLOOKUP(TRIM(B1430),ALL!$B$1:$U$1591,7,FALSE)),"",IF(ISERROR(VLOOKUP(TRIM(B1430),ALL!$B$1:$U$1591,7,FALSE))," ",VLOOKUP(TRIM(B1430),ALL!$B$1:$U$1591,7,FALSE)))</f>
        <v xml:space="preserve"> </v>
      </c>
      <c r="K1430" s="52" t="str">
        <f>IF(ISBLANK(VLOOKUP(TRIM(B1430),ALL!$B$1:$U$1591,8,FALSE)),"",IF(ISERROR(VLOOKUP(TRIM(B1430),ALL!$B$1:$U$1591,8,FALSE))," ",VLOOKUP(TRIM(B1430),ALL!$B$1:$U$1591,8,FALSE)))</f>
        <v xml:space="preserve"> </v>
      </c>
      <c r="L1430" s="52" t="str">
        <f>IF(ISBLANK(VLOOKUP(TRIM(B1430),ALL!$B$1:$U$1591,9,FALSE)),"",IF(ISERROR(VLOOKUP(TRIM(B1430),ALL!$B$1:$U$1591,9,FALSE))," ",VLOOKUP(TRIM(B1430),ALL!$B$1:$U$1591,9,FALSE)))</f>
        <v xml:space="preserve"> </v>
      </c>
      <c r="M1430" s="52" t="str">
        <f>IF(ISBLANK(VLOOKUP(TRIM(B1430),ALL!$B$1:$U$1591,10,FALSE)),"",IF(ISERROR(VLOOKUP(TRIM(B1430),ALL!$B$1:$U$1591,10,FALSE))," ",VLOOKUP(TRIM(B1430),ALL!$B$1:$U$1591,10,FALSE)))</f>
        <v xml:space="preserve"> </v>
      </c>
      <c r="N1430"/>
      <c r="O1430"/>
      <c r="P1430"/>
      <c r="Q1430"/>
      <c r="R1430"/>
      <c r="S1430"/>
      <c r="AA1430"/>
      <c r="AB1430"/>
    </row>
    <row r="1431" spans="1:33">
      <c r="A1431" s="52"/>
      <c r="B1431" s="215"/>
      <c r="C1431" s="11"/>
      <c r="D1431" s="85"/>
      <c r="E1431" s="86"/>
      <c r="F1431" s="52"/>
      <c r="G1431" s="52"/>
      <c r="H1431" s="52"/>
      <c r="I1431" s="52"/>
      <c r="J1431" s="52"/>
      <c r="K1431" s="52"/>
      <c r="L1431" s="52"/>
      <c r="M1431" s="52"/>
      <c r="N1431"/>
      <c r="O1431"/>
      <c r="P1431"/>
      <c r="Q1431"/>
      <c r="R1431"/>
      <c r="S1431"/>
      <c r="AA1431"/>
      <c r="AB1431"/>
    </row>
    <row r="1432" spans="1:33" ht="15">
      <c r="A1432" s="52" t="str">
        <f>IF(ISERROR(VLOOKUP(TRIM(B1432),ALL!$B$1:$T$1591,3,FALSE)),"(unc)",VLOOKUP(TRIM(B1432),ALL!$B$1:$T$1591,3,FALSE))</f>
        <v>PK</v>
      </c>
      <c r="B1432" s="440" t="s">
        <v>202</v>
      </c>
      <c r="C1432" s="11" t="s">
        <v>6474</v>
      </c>
      <c r="D1432" s="85">
        <f>VLOOKUP(TRIM(B1432),BirthdateDraft!$B$1:$O$5859,2,FALSE)</f>
        <v>32022</v>
      </c>
      <c r="E1432" s="86" t="str">
        <f>VLOOKUP(TRIM(B1432),BirthdateDraft!$B$1:$O$9859,3,FALSE)</f>
        <v>11/FA</v>
      </c>
      <c r="F1432" s="52" t="str">
        <f>IF(ISERROR(VLOOKUP(TRIM(B1432),ALL!$B$1:$T$1591,2,FALSE)),"",IF(ISERROR(VLOOKUP(TRIM(B1432),ALL!$B$1:$T$1591,2,FALSE))," ",VLOOKUP(TRIM(B1432),ALL!$B$1:$T$1591,2,FALSE)))</f>
        <v>DAN</v>
      </c>
      <c r="G1432" s="52"/>
      <c r="H1432" s="52"/>
      <c r="I1432" s="52"/>
      <c r="J1432" s="52"/>
      <c r="K1432" s="52"/>
      <c r="L1432" s="52"/>
      <c r="M1432" s="52"/>
      <c r="N1432"/>
      <c r="O1432"/>
      <c r="P1432"/>
      <c r="Q1432"/>
      <c r="R1432"/>
      <c r="S1432"/>
      <c r="AA1432"/>
      <c r="AB1432"/>
    </row>
    <row r="1433" spans="1:33">
      <c r="A1433" s="52" t="str">
        <f>IF(ISERROR(VLOOKUP(TRIM(B1433),ALL!$B$1:$T$1591,3,FALSE)),"(unc)",VLOOKUP(TRIM(B1433),ALL!$B$1:$T$1591,3,FALSE))</f>
        <v>Punt</v>
      </c>
      <c r="B1433" s="215" t="s">
        <v>4748</v>
      </c>
      <c r="C1433" s="11" t="s">
        <v>6474</v>
      </c>
      <c r="D1433" s="85">
        <f>VLOOKUP(TRIM(B1433),BirthdateDraft!$B$1:$O$5859,2,FALSE)</f>
        <v>33291</v>
      </c>
      <c r="E1433" s="86" t="str">
        <f>VLOOKUP(TRIM(B1433),BirthdateDraft!$B$1:$O$9859,3,FALSE)</f>
        <v>14/6</v>
      </c>
      <c r="F1433" s="52" t="str">
        <f>IF(ISERROR(VLOOKUP(TRIM(B1433),ALL!$B$1:$T$1591,2,FALSE)),"",IF(ISERROR(VLOOKUP(TRIM(B1433),ALL!$B$1:$T$1591,2,FALSE))," ",VLOOKUP(TRIM(B1433),ALL!$B$1:$T$1591,2,FALSE)))</f>
        <v>CHN</v>
      </c>
      <c r="G1433" s="52" t="str">
        <f>IF(ISBLANK(VLOOKUP(TRIM(B1433),ALL!$B$1:$U$1591,4,FALSE)),"",IF(ISERROR(VLOOKUP(TRIM(B1433),ALL!$B$1:$U$1591,4,FALSE))," ",VLOOKUP(TRIM(B1433),ALL!$B$1:$U$1591,4,FALSE)))</f>
        <v/>
      </c>
      <c r="H1433" s="52" t="str">
        <f>IF(ISBLANK(VLOOKUP(TRIM(B1433),ALL!$B$1:$U$1591,5,FALSE)),"",IF(ISERROR(VLOOKUP(TRIM(B1433),ALL!$B$1:$U$1591,5,FALSE))," ",VLOOKUP(TRIM(B1433),ALL!$B$1:$U$1591,5,FALSE)))</f>
        <v/>
      </c>
      <c r="I1433" s="52" t="str">
        <f>IF(ISBLANK(VLOOKUP(TRIM(B1433),ALL!$B$1:$U$1591,6,FALSE)),"",IF(ISERROR(VLOOKUP(TRIM(B1433),ALL!$B$1:$U$1591,6,FALSE))," ", VLOOKUP(TRIM(B1433),ALL!$B$1:$U$1591,6,FALSE)))</f>
        <v/>
      </c>
      <c r="J1433" s="52"/>
      <c r="K1433" s="52"/>
      <c r="L1433" s="52"/>
      <c r="M1433" s="52"/>
      <c r="N1433"/>
      <c r="O1433"/>
      <c r="P1433"/>
      <c r="Q1433"/>
      <c r="R1433"/>
      <c r="S1433"/>
      <c r="AA1433"/>
      <c r="AB1433"/>
    </row>
    <row r="1434" spans="1:33">
      <c r="A1434" s="52"/>
      <c r="F1434" s="5"/>
      <c r="G1434" s="44"/>
      <c r="H1434" s="44"/>
      <c r="I1434" s="44"/>
      <c r="J1434" s="44"/>
      <c r="K1434" s="44"/>
      <c r="L1434" s="44"/>
      <c r="M1434" s="44"/>
      <c r="S1434"/>
      <c r="U1434" s="3"/>
      <c r="AA1434"/>
      <c r="AB1434"/>
    </row>
    <row r="1435" spans="1:33" ht="15.75">
      <c r="A1435" s="454" t="s">
        <v>8490</v>
      </c>
      <c r="B1435" s="454"/>
      <c r="C1435" s="454"/>
      <c r="D1435" s="454"/>
      <c r="E1435" s="454"/>
      <c r="F1435" s="454"/>
      <c r="G1435" s="454"/>
      <c r="H1435" s="454"/>
      <c r="I1435" s="454"/>
      <c r="J1435" s="454"/>
      <c r="K1435" s="454"/>
      <c r="L1435" s="454"/>
      <c r="M1435" s="456"/>
      <c r="N1435" s="52"/>
      <c r="P1435"/>
      <c r="S1435"/>
      <c r="T1435" s="2"/>
      <c r="U1435" s="2"/>
      <c r="W1435" s="2"/>
      <c r="X1435" s="2"/>
      <c r="AA1435"/>
      <c r="AB1435"/>
      <c r="AF1435" s="3"/>
      <c r="AG1435" s="3"/>
    </row>
    <row r="1436" spans="1:33" ht="15.75">
      <c r="A1436" s="454" t="s">
        <v>8489</v>
      </c>
      <c r="B1436" s="454"/>
      <c r="C1436" s="454"/>
      <c r="D1436" s="454"/>
      <c r="E1436" s="454"/>
      <c r="F1436" s="454"/>
      <c r="G1436" s="454"/>
      <c r="H1436" s="454"/>
      <c r="I1436" s="454"/>
      <c r="J1436" s="454"/>
      <c r="K1436" s="454"/>
      <c r="L1436" s="454"/>
      <c r="M1436" s="455"/>
      <c r="N1436" s="6"/>
      <c r="O1436" s="6"/>
      <c r="P1436"/>
      <c r="Q1436" s="6"/>
      <c r="R1436" s="6"/>
      <c r="S1436"/>
      <c r="T1436" s="6"/>
      <c r="U1436" s="6"/>
      <c r="W1436" s="6"/>
      <c r="X1436" s="6"/>
      <c r="Z1436" s="5"/>
      <c r="AA1436" s="6"/>
      <c r="AD1436" s="2"/>
      <c r="AF1436" s="3"/>
      <c r="AG1436" s="3"/>
    </row>
    <row r="1437" spans="1:33">
      <c r="P1437"/>
      <c r="S1437"/>
      <c r="T1437" s="6"/>
      <c r="V1437" s="6"/>
      <c r="W1437" s="2"/>
      <c r="Z1437" s="2"/>
      <c r="AA1437" s="2"/>
      <c r="AB1437" s="2"/>
      <c r="AC1437" s="2"/>
      <c r="AE1437" s="3"/>
      <c r="AF1437" s="3"/>
      <c r="AG1437" s="7"/>
    </row>
    <row r="1438" spans="1:33" ht="20.25">
      <c r="A1438" s="46" t="s">
        <v>6077</v>
      </c>
      <c r="H1438" s="38">
        <f>COUNTA(B1439:B1502)</f>
        <v>54</v>
      </c>
      <c r="I1438" s="38"/>
      <c r="P1438"/>
      <c r="S1438"/>
      <c r="T1438" s="6"/>
      <c r="V1438" s="6"/>
      <c r="W1438" s="2"/>
      <c r="Z1438" s="2"/>
      <c r="AA1438" s="2"/>
      <c r="AB1438" s="2"/>
      <c r="AC1438" s="2"/>
      <c r="AE1438" s="3"/>
      <c r="AF1438" s="3"/>
      <c r="AG1438" s="7"/>
    </row>
    <row r="1439" spans="1:33" ht="15" customHeight="1"/>
    <row r="1440" spans="1:33">
      <c r="A1440" s="52" t="str">
        <f>IF(ISERROR(VLOOKUP(TRIM(B1440),ALL!$B$1:$T$1591,3,FALSE)),"(unc)",VLOOKUP(TRIM(B1440),ALL!$B$1:$T$1591,3,FALSE))</f>
        <v>QB</v>
      </c>
      <c r="B1440" s="215" t="s">
        <v>6346</v>
      </c>
      <c r="C1440" s="11" t="s">
        <v>3440</v>
      </c>
      <c r="D1440" s="85">
        <f>VLOOKUP(TRIM(B1440),BirthdateDraft!$B$1:$O$5859,2,FALSE)</f>
        <v>34959</v>
      </c>
      <c r="E1440" s="86" t="str">
        <f>VLOOKUP(TRIM(B1440),BirthdateDraft!$B$1:$O$9859,3,FALSE)</f>
        <v>17/1 (10)</v>
      </c>
      <c r="F1440" s="52" t="str">
        <f>IF(ISERROR(VLOOKUP(TRIM(B1440),ALL!$B$1:$T$1591,2,FALSE)),"",IF(ISERROR(VLOOKUP(TRIM(B1440),ALL!$B$1:$T$1591,2,FALSE))," ",VLOOKUP(TRIM(B1440),ALL!$B$1:$T$1591,2,FALSE)))</f>
        <v>KCA</v>
      </c>
      <c r="G1440" s="52" t="str">
        <f>IF(ISBLANK(VLOOKUP(TRIM(B1440),ALL!$B$1:$U$1591,4,FALSE)),"",IF(ISERROR(VLOOKUP(TRIM(B1440),ALL!$B$1:$U$1591,4,FALSE))," ",VLOOKUP(TRIM(B1440),ALL!$B$1:$U$1591,4,FALSE)))</f>
        <v/>
      </c>
      <c r="H1440" s="52" t="str">
        <f>IF(ISBLANK(VLOOKUP(TRIM(B1440),ALL!$B$1:$U$1591,5,FALSE)),"",IF(ISERROR(VLOOKUP(TRIM(B1440),ALL!$B$1:$U$1591,5,FALSE))," ",VLOOKUP(TRIM(B1440),ALL!$B$1:$U$1591,5,FALSE)))</f>
        <v/>
      </c>
      <c r="I1440" s="52" t="str">
        <f>IF(ISBLANK(VLOOKUP(TRIM(B1440),ALL!$B$1:$U$1591,6,FALSE)),"",IF(ISERROR(VLOOKUP(TRIM(B1440),ALL!$B$1:$U$1591,6,FALSE))," ", VLOOKUP(TRIM(B1440),ALL!$B$1:$U$1591,6,FALSE)))</f>
        <v/>
      </c>
      <c r="J1440" s="52" t="str">
        <f>IF(ISBLANK(VLOOKUP(TRIM(B1440),ALL!$B$1:$U$1591,7,FALSE)),"",IF(ISERROR(VLOOKUP(TRIM(B1440),ALL!$B$1:$U$1591,7,FALSE))," ",VLOOKUP(TRIM(B1440),ALL!$B$1:$U$1591,7,FALSE)))</f>
        <v/>
      </c>
      <c r="K1440" s="52" t="str">
        <f>IF(ISBLANK(VLOOKUP(TRIM(B1440),ALL!$B$1:$U$1591,8,FALSE)),"",IF(ISERROR(VLOOKUP(TRIM(B1440),ALL!$B$1:$U$1591,8,FALSE))," ",VLOOKUP(TRIM(B1440),ALL!$B$1:$U$1591,8,FALSE)))</f>
        <v/>
      </c>
      <c r="L1440" s="52" t="str">
        <f>IF(ISBLANK(VLOOKUP(TRIM(B1440),ALL!$B$1:$U$1591,9,FALSE)),"",IF(ISERROR(VLOOKUP(TRIM(B1440),ALL!$B$1:$U$1591,9,FALSE))," ",VLOOKUP(TRIM(B1440),ALL!$B$1:$U$1591,9,FALSE)))</f>
        <v/>
      </c>
      <c r="M1440" s="52" t="str">
        <f>IF(ISBLANK(VLOOKUP(TRIM(B1440),ALL!$B$1:$U$1591,10,FALSE)),"",IF(ISERROR(VLOOKUP(TRIM(B1440),ALL!$B$1:$U$1591,10,FALSE))," ",VLOOKUP(TRIM(B1440),ALL!$B$1:$U$1591,10,FALSE)))</f>
        <v/>
      </c>
      <c r="N1440"/>
      <c r="O1440"/>
      <c r="P1440"/>
      <c r="Q1440"/>
      <c r="R1440"/>
      <c r="S1440"/>
      <c r="AA1440"/>
      <c r="AB1440"/>
    </row>
    <row r="1441" spans="1:28">
      <c r="A1441" s="52" t="str">
        <f>IF(ISERROR(VLOOKUP(TRIM(B1441),ALL!$B$1:$T$1591,3,FALSE)),"(unc)",VLOOKUP(TRIM(B1441),ALL!$B$1:$T$1591,3,FALSE))</f>
        <v>QB</v>
      </c>
      <c r="B1441" s="215" t="s">
        <v>3899</v>
      </c>
      <c r="C1441" s="11" t="s">
        <v>3440</v>
      </c>
      <c r="D1441" s="85">
        <f>VLOOKUP(TRIM(B1441),BirthdateDraft!$B$1:$O$5859,2,FALSE)</f>
        <v>33124</v>
      </c>
      <c r="E1441" s="86" t="str">
        <f>VLOOKUP(TRIM(B1441),BirthdateDraft!$B$1:$O$9859,3,FALSE)</f>
        <v>13/4</v>
      </c>
      <c r="F1441" s="52" t="str">
        <f>IF(ISERROR(VLOOKUP(TRIM(B1441),ALL!$B$1:$T$1591,2,FALSE)),"",IF(ISERROR(VLOOKUP(TRIM(B1441),ALL!$B$1:$T$1591,2,FALSE))," ",VLOOKUP(TRIM(B1441),ALL!$B$1:$T$1591,2,FALSE)))</f>
        <v>BFA</v>
      </c>
      <c r="G1441" s="52"/>
      <c r="H1441" s="52"/>
      <c r="I1441" s="52"/>
      <c r="J1441" s="52"/>
      <c r="K1441" s="52"/>
      <c r="L1441" s="52" t="str">
        <f>IF(ISBLANK(VLOOKUP(TRIM(B1441),ALL!$B$1:$U$1591,9,FALSE)),"",IF(ISERROR(VLOOKUP(TRIM(B1441),ALL!$B$1:$U$1591,9,FALSE))," ",VLOOKUP(TRIM(B1441),ALL!$B$1:$U$1591,9,FALSE)))</f>
        <v/>
      </c>
      <c r="M1441" s="52" t="str">
        <f>IF(ISBLANK(VLOOKUP(TRIM(B1441),ALL!$B$1:$U$1591,10,FALSE)),"",IF(ISERROR(VLOOKUP(TRIM(B1441),ALL!$B$1:$U$1591,10,FALSE))," ",VLOOKUP(TRIM(B1441),ALL!$B$1:$U$1591,10,FALSE)))</f>
        <v/>
      </c>
      <c r="N1441"/>
      <c r="O1441"/>
      <c r="P1441"/>
      <c r="Q1441"/>
      <c r="R1441"/>
      <c r="S1441"/>
      <c r="AA1441"/>
      <c r="AB1441"/>
    </row>
    <row r="1442" spans="1:28">
      <c r="A1442" s="52" t="str">
        <f>IF(ISERROR(VLOOKUP(TRIM(B1442),ALL!$B$1:$T$1591,3,FALSE)),"(unc)",VLOOKUP(TRIM(B1442),ALL!$B$1:$T$1591,3,FALSE))</f>
        <v>(unc)</v>
      </c>
      <c r="B1442" s="215" t="s">
        <v>6342</v>
      </c>
      <c r="C1442" s="11" t="s">
        <v>3440</v>
      </c>
      <c r="D1442" s="85">
        <f>VLOOKUP(TRIM(B1442),BirthdateDraft!$B$1:$O$5859,2,FALSE)</f>
        <v>35067</v>
      </c>
      <c r="E1442" s="86" t="str">
        <f>VLOOKUP(TRIM(B1442),BirthdateDraft!$B$1:$O$9859,3,FALSE)</f>
        <v>17/2</v>
      </c>
      <c r="F1442" s="52" t="str">
        <f>IF(ISERROR(VLOOKUP(TRIM(B1442),ALL!$B$1:$T$1591,2,FALSE)),"",IF(ISERROR(VLOOKUP(TRIM(B1442),ALL!$B$1:$T$1591,2,FALSE))," ",VLOOKUP(TRIM(B1442),ALL!$B$1:$T$1591,2,FALSE)))</f>
        <v/>
      </c>
      <c r="G1442" s="52" t="str">
        <f>IF(ISBLANK(VLOOKUP(TRIM(B1442),ALL!$B$1:$U$1591,4,FALSE)),"",IF(ISERROR(VLOOKUP(TRIM(B1442),ALL!$B$1:$U$1591,4,FALSE))," ",VLOOKUP(TRIM(B1442),ALL!$B$1:$U$1591,4,FALSE)))</f>
        <v xml:space="preserve"> </v>
      </c>
      <c r="H1442" s="52" t="str">
        <f>IF(ISBLANK(VLOOKUP(TRIM(B1442),ALL!$B$1:$U$1591,5,FALSE)),"",IF(ISERROR(VLOOKUP(TRIM(B1442),ALL!$B$1:$U$1591,5,FALSE))," ",VLOOKUP(TRIM(B1442),ALL!$B$1:$U$1591,5,FALSE)))</f>
        <v xml:space="preserve"> </v>
      </c>
      <c r="I1442" s="52" t="str">
        <f>IF(ISBLANK(VLOOKUP(TRIM(B1442),ALL!$B$1:$U$1591,6,FALSE)),"",IF(ISERROR(VLOOKUP(TRIM(B1442),ALL!$B$1:$U$1591,6,FALSE))," ", VLOOKUP(TRIM(B1442),ALL!$B$1:$U$1591,6,FALSE)))</f>
        <v xml:space="preserve"> </v>
      </c>
      <c r="J1442" s="52" t="str">
        <f>IF(ISBLANK(VLOOKUP(TRIM(B1442),ALL!$B$1:$U$1591,7,FALSE)),"",IF(ISERROR(VLOOKUP(TRIM(B1442),ALL!$B$1:$U$1591,7,FALSE))," ",VLOOKUP(TRIM(B1442),ALL!$B$1:$U$1591,7,FALSE)))</f>
        <v xml:space="preserve"> </v>
      </c>
      <c r="K1442" s="52" t="str">
        <f>IF(ISBLANK(VLOOKUP(TRIM(B1442),ALL!$B$1:$U$1591,8,FALSE)),"",IF(ISERROR(VLOOKUP(TRIM(B1442),ALL!$B$1:$U$1591,8,FALSE))," ",VLOOKUP(TRIM(B1442),ALL!$B$1:$U$1591,8,FALSE)))</f>
        <v xml:space="preserve"> </v>
      </c>
      <c r="L1442" s="52"/>
      <c r="M1442" s="52"/>
      <c r="N1442"/>
      <c r="O1442"/>
      <c r="P1442"/>
      <c r="Q1442"/>
      <c r="R1442"/>
      <c r="S1442"/>
      <c r="AA1442"/>
      <c r="AB1442"/>
    </row>
    <row r="1443" spans="1:28">
      <c r="A1443" s="52"/>
      <c r="B1443" s="215"/>
      <c r="C1443" s="11"/>
      <c r="D1443" s="85"/>
      <c r="E1443" s="86"/>
      <c r="F1443" s="52"/>
      <c r="G1443" s="52"/>
      <c r="H1443" s="52"/>
      <c r="I1443" s="52"/>
      <c r="J1443" s="52"/>
      <c r="K1443" s="52"/>
      <c r="L1443" s="52"/>
      <c r="M1443" s="52"/>
      <c r="N1443"/>
      <c r="O1443"/>
      <c r="P1443"/>
      <c r="Q1443"/>
      <c r="R1443"/>
      <c r="S1443"/>
      <c r="AA1443"/>
      <c r="AB1443"/>
    </row>
    <row r="1444" spans="1:28">
      <c r="A1444" s="52" t="str">
        <f>IF(ISERROR(VLOOKUP(TRIM(B1444),ALL!$B$1:$T$1591,3,FALSE)),"(unc)",VLOOKUP(TRIM(B1444),ALL!$B$1:$T$1591,3,FALSE))</f>
        <v>HB</v>
      </c>
      <c r="B1444" s="215" t="s">
        <v>6894</v>
      </c>
      <c r="C1444" s="11" t="s">
        <v>3440</v>
      </c>
      <c r="D1444" s="85">
        <f>VLOOKUP(TRIM(B1444),BirthdateDraft!$B$1:$O$5859,2,FALSE)</f>
        <v>34802</v>
      </c>
      <c r="E1444" s="86" t="str">
        <f>VLOOKUP(TRIM(B1444),BirthdateDraft!$B$1:$O$9859,3,FALSE)</f>
        <v>18/FA</v>
      </c>
      <c r="F1444" s="52" t="str">
        <f>IF(ISERROR(VLOOKUP(TRIM(B1444),ALL!$B$1:$T$1591,2,FALSE)),"",IF(ISERROR(VLOOKUP(TRIM(B1444),ALL!$B$1:$T$1591,2,FALSE))," ",VLOOKUP(TRIM(B1444),ALL!$B$1:$T$1591,2,FALSE)))</f>
        <v>BAA</v>
      </c>
      <c r="G1444" s="52" t="str">
        <f>IF(ISBLANK(VLOOKUP(TRIM(B1444),ALL!$B$1:$U$1591,4,FALSE)),"",IF(ISERROR(VLOOKUP(TRIM(B1444),ALL!$B$1:$U$1591,4,FALSE))," ",VLOOKUP(TRIM(B1444),ALL!$B$1:$U$1591,4,FALSE)))</f>
        <v/>
      </c>
      <c r="H1444" s="52" t="str">
        <f>IF(ISBLANK(VLOOKUP(TRIM(B1444),ALL!$B$1:$U$1591,5,FALSE)),"",IF(ISERROR(VLOOKUP(TRIM(B1444),ALL!$B$1:$U$1591,5,FALSE))," ",VLOOKUP(TRIM(B1444),ALL!$B$1:$U$1591,5,FALSE)))</f>
        <v/>
      </c>
      <c r="I1444" s="52" t="str">
        <f>IF(ISBLANK(VLOOKUP(TRIM(B1444),ALL!$B$1:$U$1591,6,FALSE)),"",IF(ISERROR(VLOOKUP(TRIM(B1444),ALL!$B$1:$U$1591,6,FALSE))," ", VLOOKUP(TRIM(B1444),ALL!$B$1:$U$1591,6,FALSE)))</f>
        <v/>
      </c>
      <c r="J1444" s="52" t="str">
        <f>IF(ISBLANK(VLOOKUP(TRIM(B1444),ALL!$B$1:$U$1591,7,FALSE)),"",IF(ISERROR(VLOOKUP(TRIM(B1444),ALL!$B$1:$U$1591,7,FALSE))," ",VLOOKUP(TRIM(B1444),ALL!$B$1:$U$1591,7,FALSE)))</f>
        <v/>
      </c>
      <c r="K1444" s="52">
        <f>IF(ISBLANK(VLOOKUP(TRIM(B1444),ALL!$B$1:$U$1591,8,FALSE)),"",IF(ISERROR(VLOOKUP(TRIM(B1444),ALL!$B$1:$U$1591,8,FALSE))," ",VLOOKUP(TRIM(B1444),ALL!$B$1:$U$1591,8,FALSE)))</f>
        <v>0</v>
      </c>
      <c r="L1444" s="52" t="str">
        <f>IF(ISBLANK(VLOOKUP(TRIM(B1444),ALL!$B$1:$U$1591,9,FALSE)),"",IF(ISERROR(VLOOKUP(TRIM(B1444),ALL!$B$1:$U$1591,9,FALSE))," ",VLOOKUP(TRIM(B1444),ALL!$B$1:$U$1591,9,FALSE)))</f>
        <v/>
      </c>
      <c r="M1444" s="52">
        <f>IF(ISBLANK(VLOOKUP(TRIM(B1444),ALL!$B$1:$U$1591,10,FALSE)),"",IF(ISERROR(VLOOKUP(TRIM(B1444),ALL!$B$1:$U$1591,10,FALSE))," ",VLOOKUP(TRIM(B1444),ALL!$B$1:$U$1591,10,FALSE)))</f>
        <v>3</v>
      </c>
      <c r="N1444"/>
      <c r="O1444"/>
      <c r="P1444"/>
      <c r="Q1444"/>
      <c r="R1444"/>
      <c r="S1444"/>
      <c r="AA1444"/>
      <c r="AB1444"/>
    </row>
    <row r="1445" spans="1:28">
      <c r="A1445" s="52" t="str">
        <f>IF(ISERROR(VLOOKUP(TRIM(B1445),ALL!$B$1:$T$1591,3,FALSE)),"(unc)",VLOOKUP(TRIM(B1445),ALL!$B$1:$T$1591,3,FALSE))</f>
        <v>HB</v>
      </c>
      <c r="B1445" s="215" t="s">
        <v>5222</v>
      </c>
      <c r="C1445" s="11" t="s">
        <v>3777</v>
      </c>
      <c r="D1445" s="85">
        <f>VLOOKUP(TRIM(B1445),BirthdateDraft!$B$1:$O$5859,2,FALSE)</f>
        <v>33166</v>
      </c>
      <c r="E1445" s="86" t="str">
        <f>VLOOKUP(TRIM(B1445),BirthdateDraft!$B$1:$O$9859,3,FALSE)</f>
        <v>13/5</v>
      </c>
      <c r="F1445" s="52" t="str">
        <f>IF(ISERROR(VLOOKUP(TRIM(B1445),ALL!$B$1:$T$1591,2,FALSE)),"",IF(ISERROR(VLOOKUP(TRIM(B1445),ALL!$B$1:$T$1591,2,FALSE))," ",VLOOKUP(TRIM(B1445),ALL!$B$1:$T$1591,2,FALSE)))</f>
        <v>WAN</v>
      </c>
      <c r="G1445" s="52" t="str">
        <f>IF(ISBLANK(VLOOKUP(TRIM(B1445),ALL!$B$1:$U$1591,4,FALSE)),"",IF(ISERROR(VLOOKUP(TRIM(B1445),ALL!$B$1:$U$1591,4,FALSE))," ",VLOOKUP(TRIM(B1445),ALL!$B$1:$U$1591,4,FALSE)))</f>
        <v/>
      </c>
      <c r="H1445" s="52" t="str">
        <f>IF(ISBLANK(VLOOKUP(TRIM(B1445),ALL!$B$1:$U$1591,5,FALSE)),"",IF(ISERROR(VLOOKUP(TRIM(B1445),ALL!$B$1:$U$1591,5,FALSE))," ",VLOOKUP(TRIM(B1445),ALL!$B$1:$U$1591,5,FALSE)))</f>
        <v/>
      </c>
      <c r="I1445" s="52" t="str">
        <f>IF(ISBLANK(VLOOKUP(TRIM(B1445),ALL!$B$1:$U$1591,6,FALSE)),"",IF(ISERROR(VLOOKUP(TRIM(B1445),ALL!$B$1:$U$1591,6,FALSE))," ", VLOOKUP(TRIM(B1445),ALL!$B$1:$U$1591,6,FALSE)))</f>
        <v/>
      </c>
      <c r="J1445" s="52" t="str">
        <f>IF(ISBLANK(VLOOKUP(TRIM(B1445),ALL!$B$1:$U$1591,7,FALSE)),"",IF(ISERROR(VLOOKUP(TRIM(B1445),ALL!$B$1:$U$1591,7,FALSE))," ",VLOOKUP(TRIM(B1445),ALL!$B$1:$U$1591,7,FALSE)))</f>
        <v/>
      </c>
      <c r="K1445" s="52">
        <f>IF(ISBLANK(VLOOKUP(TRIM(B1445),ALL!$B$1:$U$1591,8,FALSE)),"",IF(ISERROR(VLOOKUP(TRIM(B1445),ALL!$B$1:$U$1591,8,FALSE))," ",VLOOKUP(TRIM(B1445),ALL!$B$1:$U$1591,8,FALSE)))</f>
        <v>0</v>
      </c>
      <c r="L1445" s="52" t="str">
        <f>IF(ISBLANK(VLOOKUP(TRIM(B1445),ALL!$B$1:$U$1591,9,FALSE)),"",IF(ISERROR(VLOOKUP(TRIM(B1445),ALL!$B$1:$U$1591,9,FALSE))," ",VLOOKUP(TRIM(B1445),ALL!$B$1:$U$1591,9,FALSE)))</f>
        <v/>
      </c>
      <c r="M1445" s="52">
        <f>IF(ISBLANK(VLOOKUP(TRIM(B1445),ALL!$B$1:$U$1591,10,FALSE)),"",IF(ISERROR(VLOOKUP(TRIM(B1445),ALL!$B$1:$U$1591,10,FALSE))," ",VLOOKUP(TRIM(B1445),ALL!$B$1:$U$1591,10,FALSE)))</f>
        <v>2</v>
      </c>
      <c r="N1445"/>
      <c r="O1445"/>
      <c r="P1445"/>
      <c r="Q1445"/>
      <c r="R1445"/>
      <c r="S1445"/>
      <c r="AA1445"/>
      <c r="AB1445"/>
    </row>
    <row r="1446" spans="1:28" ht="15">
      <c r="A1446" s="52" t="str">
        <f>IF(ISERROR(VLOOKUP(TRIM(B1446),ALL!$B$1:$T$1591,3,FALSE)),"(unc)",VLOOKUP(TRIM(B1446),ALL!$B$1:$T$1591,3,FALSE))</f>
        <v>HB</v>
      </c>
      <c r="B1446" s="440" t="s">
        <v>5785</v>
      </c>
      <c r="C1446" s="11" t="s">
        <v>3777</v>
      </c>
      <c r="D1446" s="85">
        <f>VLOOKUP(TRIM(B1446),BirthdateDraft!$B$1:$O$5859,2,FALSE)</f>
        <v>34367</v>
      </c>
      <c r="E1446" s="86" t="str">
        <f>VLOOKUP(TRIM(B1446),BirthdateDraft!$B$1:$O$9859,3,FALSE)</f>
        <v>16/5</v>
      </c>
      <c r="F1446" s="52" t="str">
        <f>IF(ISERROR(VLOOKUP(TRIM(B1446),ALL!$B$1:$T$1591,2,FALSE)),"",IF(ISERROR(VLOOKUP(TRIM(B1446),ALL!$B$1:$T$1591,2,FALSE))," ",VLOOKUP(TRIM(B1446),ALL!$B$1:$T$1591,2,FALSE)))</f>
        <v>INA</v>
      </c>
      <c r="G1446" s="52" t="str">
        <f>IF(ISBLANK(VLOOKUP(TRIM(B1446),ALL!$B$1:$U$1591,4,FALSE)),"",IF(ISERROR(VLOOKUP(TRIM(B1446),ALL!$B$1:$U$1591,4,FALSE))," ",VLOOKUP(TRIM(B1446),ALL!$B$1:$U$1591,4,FALSE)))</f>
        <v/>
      </c>
      <c r="H1446" s="52" t="str">
        <f>IF(ISBLANK(VLOOKUP(TRIM(B1446),ALL!$B$1:$U$1591,5,FALSE)),"",IF(ISERROR(VLOOKUP(TRIM(B1446),ALL!$B$1:$U$1591,5,FALSE))," ",VLOOKUP(TRIM(B1446),ALL!$B$1:$U$1591,5,FALSE)))</f>
        <v/>
      </c>
      <c r="I1446" s="52" t="str">
        <f>IF(ISBLANK(VLOOKUP(TRIM(B1446),ALL!$B$1:$U$1591,6,FALSE)),"",IF(ISERROR(VLOOKUP(TRIM(B1446),ALL!$B$1:$U$1591,6,FALSE))," ", VLOOKUP(TRIM(B1446),ALL!$B$1:$U$1591,6,FALSE)))</f>
        <v/>
      </c>
      <c r="J1446" s="52" t="str">
        <f>IF(ISBLANK(VLOOKUP(TRIM(B1446),ALL!$B$1:$U$1591,7,FALSE)),"",IF(ISERROR(VLOOKUP(TRIM(B1446),ALL!$B$1:$U$1591,7,FALSE))," ",VLOOKUP(TRIM(B1446),ALL!$B$1:$U$1591,7,FALSE)))</f>
        <v/>
      </c>
      <c r="K1446" s="52">
        <f>IF(ISBLANK(VLOOKUP(TRIM(B1446),ALL!$B$1:$U$1591,8,FALSE)),"",IF(ISERROR(VLOOKUP(TRIM(B1446),ALL!$B$1:$U$1591,8,FALSE))," ",VLOOKUP(TRIM(B1446),ALL!$B$1:$U$1591,8,FALSE)))</f>
        <v>0</v>
      </c>
      <c r="L1446" s="52" t="str">
        <f>IF(ISBLANK(VLOOKUP(TRIM(B1446),ALL!$B$1:$U$1591,9,FALSE)),"",IF(ISERROR(VLOOKUP(TRIM(B1446),ALL!$B$1:$U$1591,9,FALSE))," ",VLOOKUP(TRIM(B1446),ALL!$B$1:$U$1591,9,FALSE)))</f>
        <v/>
      </c>
      <c r="M1446" s="52">
        <f>IF(ISBLANK(VLOOKUP(TRIM(B1446),ALL!$B$1:$U$1591,10,FALSE)),"",IF(ISERROR(VLOOKUP(TRIM(B1446),ALL!$B$1:$U$1591,10,FALSE))," ",VLOOKUP(TRIM(B1446),ALL!$B$1:$U$1591,10,FALSE)))</f>
        <v>0</v>
      </c>
      <c r="N1446"/>
      <c r="O1446"/>
      <c r="P1446"/>
      <c r="Q1446"/>
      <c r="R1446"/>
      <c r="S1446"/>
      <c r="AA1446"/>
      <c r="AB1446"/>
    </row>
    <row r="1447" spans="1:28" ht="15">
      <c r="A1447" s="52" t="str">
        <f>IF(ISERROR(VLOOKUP(TRIM(B1447),ALL!$B$1:$T$1591,3,FALSE)),"(unc)",VLOOKUP(TRIM(B1447),ALL!$B$1:$T$1591,3,FALSE))</f>
        <v>HB</v>
      </c>
      <c r="B1447" s="417" t="s">
        <v>7741</v>
      </c>
      <c r="C1447" s="11" t="s">
        <v>3440</v>
      </c>
      <c r="D1447" s="85">
        <f>VLOOKUP(TRIM(B1447),BirthdateDraft!$B$1:$O$5859,2,FALSE)</f>
        <v>34951</v>
      </c>
      <c r="E1447" s="86" t="str">
        <f>VLOOKUP(TRIM(B1447),BirthdateDraft!$B$1:$O$9859,3,FALSE)</f>
        <v>17/5</v>
      </c>
      <c r="F1447" s="52" t="str">
        <f>IF(ISERROR(VLOOKUP(TRIM(B1447),ALL!$B$1:$T$1591,2,FALSE)),"",IF(ISERROR(VLOOKUP(TRIM(B1447),ALL!$B$1:$T$1591,2,FALSE))," ",VLOOKUP(TRIM(B1447),ALL!$B$1:$T$1591,2,FALSE)))</f>
        <v>ATN</v>
      </c>
      <c r="G1447" s="52" t="str">
        <f>IF(ISBLANK(VLOOKUP(TRIM(B1447),ALL!$B$1:$U$1591,4,FALSE)),"",IF(ISERROR(VLOOKUP(TRIM(B1447),ALL!$B$1:$U$1591,4,FALSE))," ",VLOOKUP(TRIM(B1447),ALL!$B$1:$U$1591,4,FALSE)))</f>
        <v/>
      </c>
      <c r="H1447" s="52" t="str">
        <f>IF(ISBLANK(VLOOKUP(TRIM(B1447),ALL!$B$1:$U$1591,5,FALSE)),"",IF(ISERROR(VLOOKUP(TRIM(B1447),ALL!$B$1:$U$1591,5,FALSE))," ",VLOOKUP(TRIM(B1447),ALL!$B$1:$U$1591,5,FALSE)))</f>
        <v/>
      </c>
      <c r="I1447" s="52" t="str">
        <f>IF(ISBLANK(VLOOKUP(TRIM(B1447),ALL!$B$1:$U$1591,6,FALSE)),"",IF(ISERROR(VLOOKUP(TRIM(B1447),ALL!$B$1:$U$1591,6,FALSE))," ", VLOOKUP(TRIM(B1447),ALL!$B$1:$U$1591,6,FALSE)))</f>
        <v/>
      </c>
      <c r="J1447" s="52" t="str">
        <f>IF(ISBLANK(VLOOKUP(TRIM(B1447),ALL!$B$1:$U$1591,7,FALSE)),"",IF(ISERROR(VLOOKUP(TRIM(B1447),ALL!$B$1:$U$1591,7,FALSE))," ",VLOOKUP(TRIM(B1447),ALL!$B$1:$U$1591,7,FALSE)))</f>
        <v/>
      </c>
      <c r="K1447" s="52">
        <f>IF(ISBLANK(VLOOKUP(TRIM(B1447),ALL!$B$1:$U$1591,8,FALSE)),"",IF(ISERROR(VLOOKUP(TRIM(B1447),ALL!$B$1:$U$1591,8,FALSE))," ",VLOOKUP(TRIM(B1447),ALL!$B$1:$U$1591,8,FALSE)))</f>
        <v>0</v>
      </c>
      <c r="L1447" s="52" t="str">
        <f>IF(ISBLANK(VLOOKUP(TRIM(B1447),ALL!$B$1:$U$1591,9,FALSE)),"",IF(ISERROR(VLOOKUP(TRIM(B1447),ALL!$B$1:$U$1591,9,FALSE))," ",VLOOKUP(TRIM(B1447),ALL!$B$1:$U$1591,9,FALSE)))</f>
        <v/>
      </c>
      <c r="M1447" s="52">
        <f>IF(ISBLANK(VLOOKUP(TRIM(B1447),ALL!$B$1:$U$1591,10,FALSE)),"",IF(ISERROR(VLOOKUP(TRIM(B1447),ALL!$B$1:$U$1591,10,FALSE))," ",VLOOKUP(TRIM(B1447),ALL!$B$1:$U$1591,10,FALSE)))</f>
        <v>0</v>
      </c>
      <c r="N1447"/>
      <c r="O1447"/>
      <c r="P1447"/>
      <c r="Q1447"/>
      <c r="R1447"/>
      <c r="S1447"/>
      <c r="AA1447"/>
      <c r="AB1447"/>
    </row>
    <row r="1448" spans="1:28">
      <c r="A1448" s="52" t="str">
        <f>IF(ISERROR(VLOOKUP(TRIM(B1448),ALL!$B$1:$T$1591,3,FALSE)),"(unc)",VLOOKUP(TRIM(B1448),ALL!$B$1:$T$1591,3,FALSE))</f>
        <v>(unc)</v>
      </c>
      <c r="B1448" s="215" t="s">
        <v>5783</v>
      </c>
      <c r="C1448" s="11" t="s">
        <v>3777</v>
      </c>
      <c r="D1448" s="85">
        <f>VLOOKUP(TRIM(B1448),BirthdateDraft!$B$1:$O$5859,2,FALSE)</f>
        <v>33751</v>
      </c>
      <c r="E1448" s="86" t="str">
        <f>VLOOKUP(TRIM(B1448),BirthdateDraft!$B$1:$O$9859,3,FALSE)</f>
        <v>16/4</v>
      </c>
      <c r="F1448" s="52" t="str">
        <f>IF(ISERROR(VLOOKUP(TRIM(B1448),ALL!$B$1:$T$1591,2,FALSE)),"",IF(ISERROR(VLOOKUP(TRIM(B1448),ALL!$B$1:$T$1591,2,FALSE))," ",VLOOKUP(TRIM(B1448),ALL!$B$1:$T$1591,2,FALSE)))</f>
        <v/>
      </c>
      <c r="G1448" s="52" t="str">
        <f>IF(ISBLANK(VLOOKUP(TRIM(B1448),ALL!$B$1:$U$1591,4,FALSE)),"",IF(ISERROR(VLOOKUP(TRIM(B1448),ALL!$B$1:$U$1591,4,FALSE))," ",VLOOKUP(TRIM(B1448),ALL!$B$1:$U$1591,4,FALSE)))</f>
        <v xml:space="preserve"> </v>
      </c>
      <c r="H1448" s="52" t="str">
        <f>IF(ISBLANK(VLOOKUP(TRIM(B1448),ALL!$B$1:$U$1591,5,FALSE)),"",IF(ISERROR(VLOOKUP(TRIM(B1448),ALL!$B$1:$U$1591,5,FALSE))," ",VLOOKUP(TRIM(B1448),ALL!$B$1:$U$1591,5,FALSE)))</f>
        <v xml:space="preserve"> </v>
      </c>
      <c r="I1448" s="52" t="str">
        <f>IF(ISBLANK(VLOOKUP(TRIM(B1448),ALL!$B$1:$U$1591,6,FALSE)),"",IF(ISERROR(VLOOKUP(TRIM(B1448),ALL!$B$1:$U$1591,6,FALSE))," ", VLOOKUP(TRIM(B1448),ALL!$B$1:$U$1591,6,FALSE)))</f>
        <v xml:space="preserve"> </v>
      </c>
      <c r="J1448" s="52" t="str">
        <f>IF(ISBLANK(VLOOKUP(TRIM(B1448),ALL!$B$1:$U$1591,7,FALSE)),"",IF(ISERROR(VLOOKUP(TRIM(B1448),ALL!$B$1:$U$1591,7,FALSE))," ",VLOOKUP(TRIM(B1448),ALL!$B$1:$U$1591,7,FALSE)))</f>
        <v xml:space="preserve"> </v>
      </c>
      <c r="K1448" s="52" t="str">
        <f>IF(ISBLANK(VLOOKUP(TRIM(B1448),ALL!$B$1:$U$1591,8,FALSE)),"",IF(ISERROR(VLOOKUP(TRIM(B1448),ALL!$B$1:$U$1591,8,FALSE))," ",VLOOKUP(TRIM(B1448),ALL!$B$1:$U$1591,8,FALSE)))</f>
        <v xml:space="preserve"> </v>
      </c>
      <c r="L1448" s="52" t="str">
        <f>IF(ISBLANK(VLOOKUP(TRIM(B1448),ALL!$B$1:$U$1591,9,FALSE)),"",IF(ISERROR(VLOOKUP(TRIM(B1448),ALL!$B$1:$U$1591,9,FALSE))," ",VLOOKUP(TRIM(B1448),ALL!$B$1:$U$1591,9,FALSE)))</f>
        <v xml:space="preserve"> </v>
      </c>
      <c r="M1448" s="52" t="str">
        <f>IF(ISBLANK(VLOOKUP(TRIM(B1448),ALL!$B$1:$U$1591,10,FALSE)),"",IF(ISERROR(VLOOKUP(TRIM(B1448),ALL!$B$1:$U$1591,10,FALSE))," ",VLOOKUP(TRIM(B1448),ALL!$B$1:$U$1591,10,FALSE)))</f>
        <v xml:space="preserve"> </v>
      </c>
      <c r="N1448"/>
      <c r="O1448"/>
      <c r="P1448"/>
      <c r="Q1448"/>
      <c r="R1448"/>
      <c r="S1448"/>
      <c r="AA1448"/>
      <c r="AB1448"/>
    </row>
    <row r="1449" spans="1:28">
      <c r="A1449" s="52" t="str">
        <f>IF(ISERROR(VLOOKUP(TRIM(B1449),ALL!$B$1:$T$1591,3,FALSE)),"(unc)",VLOOKUP(TRIM(B1449),ALL!$B$1:$T$1591,3,FALSE))</f>
        <v>(unc)</v>
      </c>
      <c r="B1449" s="215" t="s">
        <v>5744</v>
      </c>
      <c r="C1449" s="11" t="s">
        <v>3777</v>
      </c>
      <c r="D1449" s="85">
        <f>VLOOKUP(TRIM(B1449),BirthdateDraft!$B$1:$O$5859,2,FALSE)</f>
        <v>34019</v>
      </c>
      <c r="E1449" s="86" t="str">
        <f>VLOOKUP(TRIM(B1449),BirthdateDraft!$B$1:$O$9859,3,FALSE)</f>
        <v>15/4</v>
      </c>
      <c r="F1449" s="52" t="str">
        <f>IF(ISERROR(VLOOKUP(TRIM(B1449),ALL!$B$1:$T$1591,2,FALSE)),"",IF(ISERROR(VLOOKUP(TRIM(B1449),ALL!$B$1:$T$1591,2,FALSE))," ",VLOOKUP(TRIM(B1449),ALL!$B$1:$T$1591,2,FALSE)))</f>
        <v/>
      </c>
      <c r="G1449" s="52" t="str">
        <f>IF(ISBLANK(VLOOKUP(TRIM(B1449),ALL!$B$1:$U$1591,4,FALSE)),"",IF(ISERROR(VLOOKUP(TRIM(B1449),ALL!$B$1:$U$1591,4,FALSE))," ",VLOOKUP(TRIM(B1449),ALL!$B$1:$U$1591,4,FALSE)))</f>
        <v xml:space="preserve"> </v>
      </c>
      <c r="H1449" s="52" t="str">
        <f>IF(ISBLANK(VLOOKUP(TRIM(B1449),ALL!$B$1:$U$1591,5,FALSE)),"",IF(ISERROR(VLOOKUP(TRIM(B1449),ALL!$B$1:$U$1591,5,FALSE))," ",VLOOKUP(TRIM(B1449),ALL!$B$1:$U$1591,5,FALSE)))</f>
        <v xml:space="preserve"> </v>
      </c>
      <c r="I1449" s="52" t="str">
        <f>IF(ISBLANK(VLOOKUP(TRIM(B1449),ALL!$B$1:$U$1591,6,FALSE)),"",IF(ISERROR(VLOOKUP(TRIM(B1449),ALL!$B$1:$U$1591,6,FALSE))," ", VLOOKUP(TRIM(B1449),ALL!$B$1:$U$1591,6,FALSE)))</f>
        <v xml:space="preserve"> </v>
      </c>
      <c r="J1449" s="52" t="str">
        <f>IF(ISBLANK(VLOOKUP(TRIM(B1449),ALL!$B$1:$U$1591,7,FALSE)),"",IF(ISERROR(VLOOKUP(TRIM(B1449),ALL!$B$1:$U$1591,7,FALSE))," ",VLOOKUP(TRIM(B1449),ALL!$B$1:$U$1591,7,FALSE)))</f>
        <v xml:space="preserve"> </v>
      </c>
      <c r="K1449" s="52" t="str">
        <f>IF(ISBLANK(VLOOKUP(TRIM(B1449),ALL!$B$1:$U$1591,8,FALSE)),"",IF(ISERROR(VLOOKUP(TRIM(B1449),ALL!$B$1:$U$1591,8,FALSE))," ",VLOOKUP(TRIM(B1449),ALL!$B$1:$U$1591,8,FALSE)))</f>
        <v xml:space="preserve"> </v>
      </c>
      <c r="L1449" s="52" t="str">
        <f>IF(ISBLANK(VLOOKUP(TRIM(B1449),ALL!$B$1:$U$1591,9,FALSE)),"",IF(ISERROR(VLOOKUP(TRIM(B1449),ALL!$B$1:$U$1591,9,FALSE))," ",VLOOKUP(TRIM(B1449),ALL!$B$1:$U$1591,9,FALSE)))</f>
        <v xml:space="preserve"> </v>
      </c>
      <c r="M1449" s="52" t="str">
        <f>IF(ISBLANK(VLOOKUP(TRIM(B1449),ALL!$B$1:$U$1591,10,FALSE)),"",IF(ISERROR(VLOOKUP(TRIM(B1449),ALL!$B$1:$U$1591,10,FALSE))," ",VLOOKUP(TRIM(B1449),ALL!$B$1:$U$1591,10,FALSE)))</f>
        <v xml:space="preserve"> </v>
      </c>
      <c r="N1449"/>
      <c r="O1449"/>
      <c r="P1449"/>
      <c r="Q1449"/>
      <c r="R1449"/>
      <c r="S1449"/>
      <c r="AA1449"/>
      <c r="AB1449"/>
    </row>
    <row r="1450" spans="1:28">
      <c r="A1450" s="52" t="str">
        <f>IF(ISERROR(VLOOKUP(TRIM(B1450),ALL!$B$1:$T$1591,3,FALSE)),"(unc)",VLOOKUP(TRIM(B1450),ALL!$B$1:$T$1591,3,FALSE))</f>
        <v>BB TE</v>
      </c>
      <c r="B1450" s="215" t="s">
        <v>6948</v>
      </c>
      <c r="C1450" s="11" t="s">
        <v>3440</v>
      </c>
      <c r="D1450" s="85">
        <f>VLOOKUP(TRIM(B1450),BirthdateDraft!$B$1:$O$5859,2,FALSE)</f>
        <v>33868</v>
      </c>
      <c r="E1450" s="86" t="str">
        <f>VLOOKUP(TRIM(B1450),BirthdateDraft!$B$1:$O$9859,3,FALSE)</f>
        <v>15/FA</v>
      </c>
      <c r="F1450" s="52" t="str">
        <f>IF(ISERROR(VLOOKUP(TRIM(B1450),ALL!$B$1:$T$1591,2,FALSE)),"",IF(ISERROR(VLOOKUP(TRIM(B1450),ALL!$B$1:$T$1591,2,FALSE))," ",VLOOKUP(TRIM(B1450),ALL!$B$1:$T$1591,2,FALSE)))</f>
        <v>NEA</v>
      </c>
      <c r="G1450" s="52" t="str">
        <f>IF(ISBLANK(VLOOKUP(TRIM(B1450),ALL!$B$1:$U$1591,4,FALSE)),"",IF(ISERROR(VLOOKUP(TRIM(B1450),ALL!$B$1:$U$1591,4,FALSE))," ",VLOOKUP(TRIM(B1450),ALL!$B$1:$U$1591,4,FALSE)))</f>
        <v/>
      </c>
      <c r="H1450" s="52" t="str">
        <f>IF(ISBLANK(VLOOKUP(TRIM(B1450),ALL!$B$1:$U$1591,5,FALSE)),"",IF(ISERROR(VLOOKUP(TRIM(B1450),ALL!$B$1:$U$1591,5,FALSE))," ",VLOOKUP(TRIM(B1450),ALL!$B$1:$U$1591,5,FALSE)))</f>
        <v/>
      </c>
      <c r="I1450" s="52" t="str">
        <f>IF(ISBLANK(VLOOKUP(TRIM(B1450),ALL!$B$1:$U$1591,6,FALSE)),"",IF(ISERROR(VLOOKUP(TRIM(B1450),ALL!$B$1:$U$1591,6,FALSE))," ", VLOOKUP(TRIM(B1450),ALL!$B$1:$U$1591,6,FALSE)))</f>
        <v/>
      </c>
      <c r="J1450" s="52" t="str">
        <f>IF(ISBLANK(VLOOKUP(TRIM(B1450),ALL!$B$1:$U$1591,7,FALSE)),"",IF(ISERROR(VLOOKUP(TRIM(B1450),ALL!$B$1:$U$1591,7,FALSE))," ",VLOOKUP(TRIM(B1450),ALL!$B$1:$U$1591,7,FALSE)))</f>
        <v/>
      </c>
      <c r="K1450" s="52">
        <f>IF(ISBLANK(VLOOKUP(TRIM(B1450),ALL!$B$1:$U$1591,8,FALSE)),"",IF(ISERROR(VLOOKUP(TRIM(B1450),ALL!$B$1:$U$1591,8,FALSE))," ",VLOOKUP(TRIM(B1450),ALL!$B$1:$U$1591,8,FALSE)))</f>
        <v>0</v>
      </c>
      <c r="L1450" s="52" t="str">
        <f>IF(ISBLANK(VLOOKUP(TRIM(B1450),ALL!$B$1:$U$1591,9,FALSE)),"",IF(ISERROR(VLOOKUP(TRIM(B1450),ALL!$B$1:$U$1591,9,FALSE))," ",VLOOKUP(TRIM(B1450),ALL!$B$1:$U$1591,9,FALSE)))</f>
        <v/>
      </c>
      <c r="M1450" s="52" t="str">
        <f>IF(ISBLANK(VLOOKUP(TRIM(B1450),ALL!$B$1:$U$1591,10,FALSE)),"",IF(ISERROR(VLOOKUP(TRIM(B1450),ALL!$B$1:$U$1591,10,FALSE))," ",VLOOKUP(TRIM(B1450),ALL!$B$1:$U$1591,10,FALSE)))</f>
        <v/>
      </c>
      <c r="N1450"/>
      <c r="O1450"/>
      <c r="P1450"/>
      <c r="Q1450"/>
      <c r="R1450"/>
      <c r="S1450"/>
      <c r="AA1450"/>
      <c r="AB1450"/>
    </row>
    <row r="1451" spans="1:28">
      <c r="A1451" s="52"/>
      <c r="B1451" s="215"/>
      <c r="C1451" s="11"/>
      <c r="D1451" s="85"/>
      <c r="E1451" s="86"/>
      <c r="F1451" s="52"/>
      <c r="G1451" s="52"/>
      <c r="H1451" s="52"/>
      <c r="I1451" s="52"/>
      <c r="J1451" s="52"/>
      <c r="K1451" s="52"/>
      <c r="L1451" s="52"/>
      <c r="M1451" s="52"/>
      <c r="N1451"/>
      <c r="O1451"/>
      <c r="P1451"/>
      <c r="Q1451"/>
      <c r="R1451"/>
      <c r="S1451"/>
      <c r="AA1451"/>
      <c r="AB1451"/>
    </row>
    <row r="1452" spans="1:28">
      <c r="A1452" s="52" t="str">
        <f>IF(ISERROR(VLOOKUP(TRIM(B1452),ALL!$B$1:$T$1591,3,FALSE)),"(unc)",VLOOKUP(TRIM(B1452),ALL!$B$1:$T$1591,3,FALSE))</f>
        <v>WR</v>
      </c>
      <c r="B1452" s="215" t="s">
        <v>5227</v>
      </c>
      <c r="C1452" s="11" t="s">
        <v>3440</v>
      </c>
      <c r="D1452" s="85">
        <f>VLOOKUP(TRIM(B1452),BirthdateDraft!$B$1:$O$5859,2,FALSE)</f>
        <v>33107</v>
      </c>
      <c r="E1452" s="86" t="str">
        <f>VLOOKUP(TRIM(B1452),BirthdateDraft!$B$1:$O$9859,3,FALSE)</f>
        <v>13/FA</v>
      </c>
      <c r="F1452" s="52" t="str">
        <f>IF(ISERROR(VLOOKUP(TRIM(B1452),ALL!$B$1:$T$1591,2,FALSE)),"",IF(ISERROR(VLOOKUP(TRIM(B1452),ALL!$B$1:$T$1591,2,FALSE))," ",VLOOKUP(TRIM(B1452),ALL!$B$1:$T$1591,2,FALSE)))</f>
        <v>MIN</v>
      </c>
      <c r="G1452" s="52" t="str">
        <f>IF(ISBLANK(VLOOKUP(TRIM(B1452),ALL!$B$1:$U$1591,4,FALSE)),"",IF(ISERROR(VLOOKUP(TRIM(B1452),ALL!$B$1:$U$1591,4,FALSE))," ",VLOOKUP(TRIM(B1452),ALL!$B$1:$U$1591,4,FALSE)))</f>
        <v/>
      </c>
      <c r="H1452" s="52" t="str">
        <f>IF(ISBLANK(VLOOKUP(TRIM(B1452),ALL!$B$1:$U$1591,5,FALSE)),"",IF(ISERROR(VLOOKUP(TRIM(B1452),ALL!$B$1:$U$1591,5,FALSE))," ",VLOOKUP(TRIM(B1452),ALL!$B$1:$U$1591,5,FALSE)))</f>
        <v/>
      </c>
      <c r="I1452" s="52" t="str">
        <f>IF(ISBLANK(VLOOKUP(TRIM(B1452),ALL!$B$1:$U$1591,6,FALSE)),"",IF(ISERROR(VLOOKUP(TRIM(B1452),ALL!$B$1:$U$1591,6,FALSE))," ", VLOOKUP(TRIM(B1452),ALL!$B$1:$U$1591,6,FALSE)))</f>
        <v/>
      </c>
      <c r="J1452" s="52" t="str">
        <f>IF(ISBLANK(VLOOKUP(TRIM(B1452),ALL!$B$1:$U$1591,7,FALSE)),"",IF(ISERROR(VLOOKUP(TRIM(B1452),ALL!$B$1:$U$1591,7,FALSE))," ",VLOOKUP(TRIM(B1452),ALL!$B$1:$U$1591,7,FALSE)))</f>
        <v/>
      </c>
      <c r="K1452" s="52" t="str">
        <f>IF(ISBLANK(VLOOKUP(TRIM(B1452),ALL!$B$1:$U$1591,8,FALSE)),"",IF(ISERROR(VLOOKUP(TRIM(B1452),ALL!$B$1:$U$1591,8,FALSE))," ",VLOOKUP(TRIM(B1452),ALL!$B$1:$U$1591,8,FALSE)))</f>
        <v/>
      </c>
      <c r="L1452" s="52" t="str">
        <f>IF(ISBLANK(VLOOKUP(TRIM(B1452),ALL!$B$1:$U$1591,9,FALSE)),"",IF(ISERROR(VLOOKUP(TRIM(B1452),ALL!$B$1:$U$1591,9,FALSE))," ",VLOOKUP(TRIM(B1452),ALL!$B$1:$U$1591,9,FALSE)))</f>
        <v/>
      </c>
      <c r="M1452" s="52" t="str">
        <f>IF(ISBLANK(VLOOKUP(TRIM(B1452),ALL!$B$1:$U$1591,10,FALSE)),"",IF(ISERROR(VLOOKUP(TRIM(B1452),ALL!$B$1:$U$1591,10,FALSE))," ",VLOOKUP(TRIM(B1452),ALL!$B$1:$U$1591,10,FALSE)))</f>
        <v/>
      </c>
      <c r="N1452"/>
      <c r="O1452"/>
      <c r="P1452"/>
      <c r="Q1452"/>
      <c r="R1452"/>
      <c r="S1452"/>
      <c r="AA1452"/>
      <c r="AB1452"/>
    </row>
    <row r="1453" spans="1:28">
      <c r="A1453" s="52" t="str">
        <f>IF(ISERROR(VLOOKUP(TRIM(B1453),ALL!$B$1:$T$1591,3,FALSE)),"(unc)",VLOOKUP(TRIM(B1453),ALL!$B$1:$T$1591,3,FALSE))</f>
        <v>WR</v>
      </c>
      <c r="B1453" s="215" t="s">
        <v>2706</v>
      </c>
      <c r="C1453" s="11" t="s">
        <v>3440</v>
      </c>
      <c r="D1453" s="85">
        <f>VLOOKUP(TRIM(B1453),BirthdateDraft!$B$1:$O$5859,2,FALSE)</f>
        <v>30559</v>
      </c>
      <c r="E1453" s="86" t="str">
        <f>VLOOKUP(TRIM(B1453),BirthdateDraft!$B$1:$O$9859,3,FALSE)</f>
        <v>04/1 (3)</v>
      </c>
      <c r="F1453" s="52" t="str">
        <f>IF(ISERROR(VLOOKUP(TRIM(B1453),ALL!$B$1:$T$1591,2,FALSE)),"",IF(ISERROR(VLOOKUP(TRIM(B1453),ALL!$B$1:$T$1591,2,FALSE))," ",VLOOKUP(TRIM(B1453),ALL!$B$1:$T$1591,2,FALSE)))</f>
        <v>ARN</v>
      </c>
      <c r="G1453" s="52" t="str">
        <f>IF(ISBLANK(VLOOKUP(TRIM(B1453),ALL!$B$1:$U$1591,4,FALSE)),"",IF(ISERROR(VLOOKUP(TRIM(B1453),ALL!$B$1:$U$1591,4,FALSE))," ",VLOOKUP(TRIM(B1453),ALL!$B$1:$U$1591,4,FALSE)))</f>
        <v/>
      </c>
      <c r="H1453" s="52" t="str">
        <f>IF(ISBLANK(VLOOKUP(TRIM(B1453),ALL!$B$1:$U$1591,5,FALSE)),"",IF(ISERROR(VLOOKUP(TRIM(B1453),ALL!$B$1:$U$1591,5,FALSE))," ",VLOOKUP(TRIM(B1453),ALL!$B$1:$U$1591,5,FALSE)))</f>
        <v/>
      </c>
      <c r="I1453" s="52" t="str">
        <f>IF(ISBLANK(VLOOKUP(TRIM(B1453),ALL!$B$1:$U$1591,6,FALSE)),"",IF(ISERROR(VLOOKUP(TRIM(B1453),ALL!$B$1:$U$1591,6,FALSE))," ", VLOOKUP(TRIM(B1453),ALL!$B$1:$U$1591,6,FALSE)))</f>
        <v/>
      </c>
      <c r="J1453" s="52" t="str">
        <f>IF(ISBLANK(VLOOKUP(TRIM(B1453),ALL!$B$1:$U$1591,7,FALSE)),"",IF(ISERROR(VLOOKUP(TRIM(B1453),ALL!$B$1:$U$1591,7,FALSE))," ",VLOOKUP(TRIM(B1453),ALL!$B$1:$U$1591,7,FALSE)))</f>
        <v/>
      </c>
      <c r="K1453" s="52" t="str">
        <f>IF(ISBLANK(VLOOKUP(TRIM(B1453),ALL!$B$1:$U$1591,8,FALSE)),"",IF(ISERROR(VLOOKUP(TRIM(B1453),ALL!$B$1:$U$1591,8,FALSE))," ",VLOOKUP(TRIM(B1453),ALL!$B$1:$U$1591,8,FALSE)))</f>
        <v/>
      </c>
      <c r="L1453" s="52" t="str">
        <f>IF(ISBLANK(VLOOKUP(TRIM(B1453),ALL!$B$1:$U$1591,9,FALSE)),"",IF(ISERROR(VLOOKUP(TRIM(B1453),ALL!$B$1:$U$1591,9,FALSE))," ",VLOOKUP(TRIM(B1453),ALL!$B$1:$U$1591,9,FALSE)))</f>
        <v/>
      </c>
      <c r="M1453" s="52" t="str">
        <f>IF(ISBLANK(VLOOKUP(TRIM(B1453),ALL!$B$1:$U$1591,10,FALSE)),"",IF(ISERROR(VLOOKUP(TRIM(B1453),ALL!$B$1:$U$1591,10,FALSE))," ",VLOOKUP(TRIM(B1453),ALL!$B$1:$U$1591,10,FALSE)))</f>
        <v/>
      </c>
      <c r="N1453"/>
      <c r="O1453"/>
      <c r="P1453"/>
      <c r="Q1453"/>
      <c r="R1453"/>
      <c r="S1453"/>
      <c r="AA1453"/>
      <c r="AB1453"/>
    </row>
    <row r="1454" spans="1:28">
      <c r="A1454" s="52" t="str">
        <f>IF(ISERROR(VLOOKUP(TRIM(B1454),ALL!$B$1:$T$1591,3,FALSE)),"(unc)",VLOOKUP(TRIM(B1454),ALL!$B$1:$T$1591,3,FALSE))</f>
        <v>WR PR</v>
      </c>
      <c r="B1454" s="215" t="s">
        <v>5351</v>
      </c>
      <c r="C1454" s="11" t="s">
        <v>3777</v>
      </c>
      <c r="D1454" s="85">
        <f>VLOOKUP(TRIM(B1454),BirthdateDraft!$B$1:$O$5859,2,FALSE)</f>
        <v>34144</v>
      </c>
      <c r="E1454" s="86" t="str">
        <f>VLOOKUP(TRIM(B1454),BirthdateDraft!$B$1:$O$9859,3,FALSE)</f>
        <v>15/FA</v>
      </c>
      <c r="F1454" s="52" t="str">
        <f>IF(ISERROR(VLOOKUP(TRIM(B1454),ALL!$B$1:$T$1591,2,FALSE)),"",IF(ISERROR(VLOOKUP(TRIM(B1454),ALL!$B$1:$T$1591,2,FALSE))," ",VLOOKUP(TRIM(B1454),ALL!$B$1:$T$1591,2,FALSE)))</f>
        <v>TNA</v>
      </c>
      <c r="G1454" s="52" t="str">
        <f>IF(ISBLANK(VLOOKUP(TRIM(B1454),ALL!$B$1:$U$1591,4,FALSE)),"",IF(ISERROR(VLOOKUP(TRIM(B1454),ALL!$B$1:$U$1591,4,FALSE))," ",VLOOKUP(TRIM(B1454),ALL!$B$1:$U$1591,4,FALSE)))</f>
        <v/>
      </c>
      <c r="H1454" s="52" t="str">
        <f>IF(ISBLANK(VLOOKUP(TRIM(B1454),ALL!$B$1:$U$1591,5,FALSE)),"",IF(ISERROR(VLOOKUP(TRIM(B1454),ALL!$B$1:$U$1591,5,FALSE))," ",VLOOKUP(TRIM(B1454),ALL!$B$1:$U$1591,5,FALSE)))</f>
        <v/>
      </c>
      <c r="I1454" s="52" t="str">
        <f>IF(ISBLANK(VLOOKUP(TRIM(B1454),ALL!$B$1:$U$1591,6,FALSE)),"",IF(ISERROR(VLOOKUP(TRIM(B1454),ALL!$B$1:$U$1591,6,FALSE))," ", VLOOKUP(TRIM(B1454),ALL!$B$1:$U$1591,6,FALSE)))</f>
        <v/>
      </c>
      <c r="J1454" s="52" t="str">
        <f>IF(ISBLANK(VLOOKUP(TRIM(B1454),ALL!$B$1:$U$1591,7,FALSE)),"",IF(ISERROR(VLOOKUP(TRIM(B1454),ALL!$B$1:$U$1591,7,FALSE))," ",VLOOKUP(TRIM(B1454),ALL!$B$1:$U$1591,7,FALSE)))</f>
        <v/>
      </c>
      <c r="K1454" s="52" t="str">
        <f>IF(ISBLANK(VLOOKUP(TRIM(B1454),ALL!$B$1:$U$1591,8,FALSE)),"",IF(ISERROR(VLOOKUP(TRIM(B1454),ALL!$B$1:$U$1591,8,FALSE))," ",VLOOKUP(TRIM(B1454),ALL!$B$1:$U$1591,8,FALSE)))</f>
        <v/>
      </c>
      <c r="L1454" s="52" t="str">
        <f>IF(ISBLANK(VLOOKUP(TRIM(B1454),ALL!$B$1:$U$1591,9,FALSE)),"",IF(ISERROR(VLOOKUP(TRIM(B1454),ALL!$B$1:$U$1591,9,FALSE))," ",VLOOKUP(TRIM(B1454),ALL!$B$1:$U$1591,9,FALSE)))</f>
        <v/>
      </c>
      <c r="M1454" s="52" t="str">
        <f>IF(ISBLANK(VLOOKUP(TRIM(B1454),ALL!$B$1:$U$1591,10,FALSE)),"",IF(ISERROR(VLOOKUP(TRIM(B1454),ALL!$B$1:$U$1591,10,FALSE))," ",VLOOKUP(TRIM(B1454),ALL!$B$1:$U$1591,10,FALSE)))</f>
        <v/>
      </c>
      <c r="N1454"/>
      <c r="O1454"/>
      <c r="P1454"/>
      <c r="Q1454"/>
      <c r="R1454"/>
      <c r="S1454"/>
      <c r="AA1454"/>
      <c r="AB1454"/>
    </row>
    <row r="1455" spans="1:28">
      <c r="A1455" s="52" t="str">
        <f>IF(ISERROR(VLOOKUP(TRIM(B1455),ALL!$B$1:$T$1591,3,FALSE)),"(unc)",VLOOKUP(TRIM(B1455),ALL!$B$1:$T$1591,3,FALSE))</f>
        <v>WR PR</v>
      </c>
      <c r="B1455" s="215" t="s">
        <v>6922</v>
      </c>
      <c r="C1455" s="11" t="s">
        <v>3777</v>
      </c>
      <c r="D1455" s="85">
        <f>VLOOKUP(TRIM(B1455),BirthdateDraft!$B$1:$O$5859,2,FALSE)</f>
        <v>34715</v>
      </c>
      <c r="E1455" s="86" t="str">
        <f>VLOOKUP(TRIM(B1455),BirthdateDraft!$B$1:$O$9859,3,FALSE)</f>
        <v>17/7</v>
      </c>
      <c r="F1455" s="52" t="str">
        <f>IF(ISERROR(VLOOKUP(TRIM(B1455),ALL!$B$1:$T$1591,2,FALSE)),"",IF(ISERROR(VLOOKUP(TRIM(B1455),ALL!$B$1:$T$1591,2,FALSE))," ",VLOOKUP(TRIM(B1455),ALL!$B$1:$T$1591,2,FALSE)))</f>
        <v>SEN</v>
      </c>
      <c r="G1455" s="52"/>
      <c r="H1455" s="52"/>
      <c r="I1455" s="52"/>
      <c r="J1455" s="52"/>
      <c r="K1455" s="52"/>
      <c r="L1455" s="52" t="str">
        <f>IF(ISBLANK(VLOOKUP(TRIM(B1455),ALL!$B$1:$U$1591,9,FALSE)),"",IF(ISERROR(VLOOKUP(TRIM(B1455),ALL!$B$1:$U$1591,9,FALSE))," ",VLOOKUP(TRIM(B1455),ALL!$B$1:$U$1591,9,FALSE)))</f>
        <v/>
      </c>
      <c r="M1455" s="52" t="str">
        <f>IF(ISBLANK(VLOOKUP(TRIM(B1455),ALL!$B$1:$U$1591,10,FALSE)),"",IF(ISERROR(VLOOKUP(TRIM(B1455),ALL!$B$1:$U$1591,10,FALSE))," ",VLOOKUP(TRIM(B1455),ALL!$B$1:$U$1591,10,FALSE)))</f>
        <v/>
      </c>
      <c r="N1455"/>
      <c r="O1455"/>
      <c r="P1455"/>
      <c r="Q1455"/>
      <c r="R1455"/>
      <c r="S1455"/>
      <c r="AA1455"/>
      <c r="AB1455"/>
    </row>
    <row r="1456" spans="1:28">
      <c r="A1456" s="52" t="str">
        <f>IF(ISERROR(VLOOKUP(TRIM(B1456),ALL!$B$1:$T$1591,3,FALSE)),"(unc)",VLOOKUP(TRIM(B1456),ALL!$B$1:$T$1591,3,FALSE))</f>
        <v>WR</v>
      </c>
      <c r="B1456" s="215" t="s">
        <v>3919</v>
      </c>
      <c r="C1456" s="11" t="s">
        <v>3777</v>
      </c>
      <c r="D1456" s="85">
        <f>VLOOKUP(TRIM(B1456),BirthdateDraft!$B$1:$O$5859,2,FALSE)</f>
        <v>32881</v>
      </c>
      <c r="E1456" s="86" t="str">
        <f>VLOOKUP(TRIM(B1456),BirthdateDraft!$B$1:$O$9859,3,FALSE)</f>
        <v>13/FA</v>
      </c>
      <c r="F1456" s="52" t="str">
        <f>IF(ISERROR(VLOOKUP(TRIM(B1456),ALL!$B$1:$T$1591,2,FALSE)),"",IF(ISERROR(VLOOKUP(TRIM(B1456),ALL!$B$1:$T$1591,2,FALSE))," ",VLOOKUP(TRIM(B1456),ALL!$B$1:$T$1591,2,FALSE)))</f>
        <v>SEN</v>
      </c>
      <c r="G1456" s="52" t="str">
        <f>IF(ISBLANK(VLOOKUP(TRIM(B1456),ALL!$B$1:$U$1591,4,FALSE)),"",IF(ISERROR(VLOOKUP(TRIM(B1456),ALL!$B$1:$U$1591,4,FALSE))," ",VLOOKUP(TRIM(B1456),ALL!$B$1:$U$1591,4,FALSE)))</f>
        <v/>
      </c>
      <c r="H1456" s="52" t="str">
        <f>IF(ISBLANK(VLOOKUP(TRIM(B1456),ALL!$B$1:$U$1591,5,FALSE)),"",IF(ISERROR(VLOOKUP(TRIM(B1456),ALL!$B$1:$U$1591,5,FALSE))," ",VLOOKUP(TRIM(B1456),ALL!$B$1:$U$1591,5,FALSE)))</f>
        <v/>
      </c>
      <c r="I1456" s="52" t="str">
        <f>IF(ISBLANK(VLOOKUP(TRIM(B1456),ALL!$B$1:$U$1591,6,FALSE)),"",IF(ISERROR(VLOOKUP(TRIM(B1456),ALL!$B$1:$U$1591,6,FALSE))," ", VLOOKUP(TRIM(B1456),ALL!$B$1:$U$1591,6,FALSE)))</f>
        <v/>
      </c>
      <c r="J1456" s="52" t="str">
        <f>IF(ISBLANK(VLOOKUP(TRIM(B1456),ALL!$B$1:$U$1591,7,FALSE)),"",IF(ISERROR(VLOOKUP(TRIM(B1456),ALL!$B$1:$U$1591,7,FALSE))," ",VLOOKUP(TRIM(B1456),ALL!$B$1:$U$1591,7,FALSE)))</f>
        <v/>
      </c>
      <c r="K1456" s="52" t="str">
        <f>IF(ISBLANK(VLOOKUP(TRIM(B1456),ALL!$B$1:$U$1591,8,FALSE)),"",IF(ISERROR(VLOOKUP(TRIM(B1456),ALL!$B$1:$U$1591,8,FALSE))," ",VLOOKUP(TRIM(B1456),ALL!$B$1:$U$1591,8,FALSE)))</f>
        <v/>
      </c>
      <c r="L1456" s="52" t="str">
        <f>IF(ISBLANK(VLOOKUP(TRIM(B1456),ALL!$B$1:$U$1591,9,FALSE)),"",IF(ISERROR(VLOOKUP(TRIM(B1456),ALL!$B$1:$U$1591,9,FALSE))," ",VLOOKUP(TRIM(B1456),ALL!$B$1:$U$1591,9,FALSE)))</f>
        <v/>
      </c>
      <c r="M1456" s="52" t="str">
        <f>IF(ISBLANK(VLOOKUP(TRIM(B1456),ALL!$B$1:$U$1591,10,FALSE)),"",IF(ISERROR(VLOOKUP(TRIM(B1456),ALL!$B$1:$U$1591,10,FALSE))," ",VLOOKUP(TRIM(B1456),ALL!$B$1:$U$1591,10,FALSE)))</f>
        <v/>
      </c>
      <c r="N1456"/>
      <c r="O1456"/>
      <c r="P1456"/>
      <c r="Q1456"/>
      <c r="R1456"/>
      <c r="S1456"/>
      <c r="AA1456"/>
      <c r="AB1456"/>
    </row>
    <row r="1457" spans="1:45">
      <c r="A1457" s="52" t="str">
        <f>IF(ISERROR(VLOOKUP(TRIM(B1457),ALL!$B$1:$T$1591,3,FALSE)),"(unc)",VLOOKUP(TRIM(B1457),ALL!$B$1:$T$1591,3,FALSE))</f>
        <v>WR PR</v>
      </c>
      <c r="B1457" s="215" t="s">
        <v>5865</v>
      </c>
      <c r="C1457" s="11" t="s">
        <v>3777</v>
      </c>
      <c r="D1457" s="85">
        <f>VLOOKUP(TRIM(B1457),BirthdateDraft!$B$1:$O$5859,2,FALSE)</f>
        <v>33914</v>
      </c>
      <c r="E1457" s="86" t="str">
        <f>VLOOKUP(TRIM(B1457),BirthdateDraft!$B$1:$O$9859,3,FALSE)</f>
        <v>16/FA</v>
      </c>
      <c r="F1457" s="52" t="str">
        <f>IF(ISERROR(VLOOKUP(TRIM(B1457),ALL!$B$1:$T$1591,2,FALSE)),"",IF(ISERROR(VLOOKUP(TRIM(B1457),ALL!$B$1:$T$1591,2,FALSE))," ",VLOOKUP(TRIM(B1457),ALL!$B$1:$T$1591,2,FALSE)))</f>
        <v>CNA</v>
      </c>
      <c r="G1457" s="52" t="str">
        <f>IF(ISBLANK(VLOOKUP(TRIM(B1457),ALL!$B$1:$U$1591,4,FALSE)),"",IF(ISERROR(VLOOKUP(TRIM(B1457),ALL!$B$1:$U$1591,4,FALSE))," ",VLOOKUP(TRIM(B1457),ALL!$B$1:$U$1591,4,FALSE)))</f>
        <v/>
      </c>
      <c r="H1457" s="52" t="str">
        <f>IF(ISBLANK(VLOOKUP(TRIM(B1457),ALL!$B$1:$U$1591,5,FALSE)),"",IF(ISERROR(VLOOKUP(TRIM(B1457),ALL!$B$1:$U$1591,5,FALSE))," ",VLOOKUP(TRIM(B1457),ALL!$B$1:$U$1591,5,FALSE)))</f>
        <v/>
      </c>
      <c r="I1457" s="52" t="str">
        <f>IF(ISBLANK(VLOOKUP(TRIM(B1457),ALL!$B$1:$U$1591,6,FALSE)),"",IF(ISERROR(VLOOKUP(TRIM(B1457),ALL!$B$1:$U$1591,6,FALSE))," ", VLOOKUP(TRIM(B1457),ALL!$B$1:$U$1591,6,FALSE)))</f>
        <v/>
      </c>
      <c r="J1457" s="52" t="str">
        <f>IF(ISBLANK(VLOOKUP(TRIM(B1457),ALL!$B$1:$U$1591,7,FALSE)),"",IF(ISERROR(VLOOKUP(TRIM(B1457),ALL!$B$1:$U$1591,7,FALSE))," ",VLOOKUP(TRIM(B1457),ALL!$B$1:$U$1591,7,FALSE)))</f>
        <v/>
      </c>
      <c r="K1457" s="52" t="str">
        <f>IF(ISBLANK(VLOOKUP(TRIM(B1457),ALL!$B$1:$U$1591,8,FALSE)),"",IF(ISERROR(VLOOKUP(TRIM(B1457),ALL!$B$1:$U$1591,8,FALSE))," ",VLOOKUP(TRIM(B1457),ALL!$B$1:$U$1591,8,FALSE)))</f>
        <v/>
      </c>
      <c r="L1457" s="52" t="str">
        <f>IF(ISBLANK(VLOOKUP(TRIM(B1457),ALL!$B$1:$U$1591,9,FALSE)),"",IF(ISERROR(VLOOKUP(TRIM(B1457),ALL!$B$1:$U$1591,9,FALSE))," ",VLOOKUP(TRIM(B1457),ALL!$B$1:$U$1591,9,FALSE)))</f>
        <v/>
      </c>
      <c r="M1457" s="52" t="str">
        <f>IF(ISBLANK(VLOOKUP(TRIM(B1457),ALL!$B$1:$U$1591,10,FALSE)),"",IF(ISERROR(VLOOKUP(TRIM(B1457),ALL!$B$1:$U$1591,10,FALSE))," ",VLOOKUP(TRIM(B1457),ALL!$B$1:$U$1591,10,FALSE)))</f>
        <v/>
      </c>
      <c r="N1457"/>
      <c r="O1457"/>
      <c r="P1457"/>
      <c r="Q1457"/>
      <c r="R1457"/>
      <c r="S1457"/>
      <c r="AA1457"/>
      <c r="AB1457"/>
    </row>
    <row r="1458" spans="1:45">
      <c r="A1458" s="52" t="str">
        <f>IF(ISERROR(VLOOKUP(TRIM(B1458),ALL!$B$1:$T$1591,3,FALSE)),"(unc)",VLOOKUP(TRIM(B1458),ALL!$B$1:$T$1591,3,FALSE))</f>
        <v>TE</v>
      </c>
      <c r="B1458" s="215" t="s">
        <v>2039</v>
      </c>
      <c r="C1458" s="11" t="s">
        <v>3777</v>
      </c>
      <c r="D1458" s="85">
        <f>VLOOKUP(TRIM(B1458),BirthdateDraft!$B$1:$O$5859,2,FALSE)</f>
        <v>30821</v>
      </c>
      <c r="E1458" s="86" t="str">
        <f>VLOOKUP(TRIM(B1458),BirthdateDraft!$B$1:$O$9859,3,FALSE)</f>
        <v>06/1 (28)</v>
      </c>
      <c r="F1458" s="52" t="str">
        <f>IF(ISERROR(VLOOKUP(TRIM(B1458),ALL!$B$1:$T$1591,2,FALSE)),"",IF(ISERROR(VLOOKUP(TRIM(B1458),ALL!$B$1:$T$1591,2,FALSE))," ",VLOOKUP(TRIM(B1458),ALL!$B$1:$T$1591,2,FALSE)))</f>
        <v>GBN</v>
      </c>
      <c r="G1458" s="52" t="str">
        <f>IF(ISBLANK(VLOOKUP(TRIM(B1458),ALL!$B$1:$U$1591,4,FALSE)),"",IF(ISERROR(VLOOKUP(TRIM(B1458),ALL!$B$1:$U$1591,4,FALSE))," ",VLOOKUP(TRIM(B1458),ALL!$B$1:$U$1591,4,FALSE)))</f>
        <v/>
      </c>
      <c r="H1458" s="52" t="str">
        <f>IF(ISBLANK(VLOOKUP(TRIM(B1458),ALL!$B$1:$U$1591,5,FALSE)),"",IF(ISERROR(VLOOKUP(TRIM(B1458),ALL!$B$1:$U$1591,5,FALSE))," ",VLOOKUP(TRIM(B1458),ALL!$B$1:$U$1591,5,FALSE)))</f>
        <v/>
      </c>
      <c r="I1458" s="52" t="str">
        <f>IF(ISBLANK(VLOOKUP(TRIM(B1458),ALL!$B$1:$U$1591,6,FALSE)),"",IF(ISERROR(VLOOKUP(TRIM(B1458),ALL!$B$1:$U$1591,6,FALSE))," ", VLOOKUP(TRIM(B1458),ALL!$B$1:$U$1591,6,FALSE)))</f>
        <v/>
      </c>
      <c r="J1458" s="52" t="str">
        <f>IF(ISBLANK(VLOOKUP(TRIM(B1458),ALL!$B$1:$U$1591,7,FALSE)),"",IF(ISERROR(VLOOKUP(TRIM(B1458),ALL!$B$1:$U$1591,7,FALSE))," ",VLOOKUP(TRIM(B1458),ALL!$B$1:$U$1591,7,FALSE)))</f>
        <v/>
      </c>
      <c r="K1458" s="52">
        <f>IF(ISBLANK(VLOOKUP(TRIM(B1458),ALL!$B$1:$U$1591,8,FALSE)),"",IF(ISERROR(VLOOKUP(TRIM(B1458),ALL!$B$1:$U$1591,8,FALSE))," ",VLOOKUP(TRIM(B1458),ALL!$B$1:$U$1591,8,FALSE)))</f>
        <v>5</v>
      </c>
      <c r="L1458" s="52" t="str">
        <f>IF(ISBLANK(VLOOKUP(TRIM(B1458),ALL!$B$1:$U$1591,9,FALSE)),"",IF(ISERROR(VLOOKUP(TRIM(B1458),ALL!$B$1:$U$1591,9,FALSE))," ",VLOOKUP(TRIM(B1458),ALL!$B$1:$U$1591,9,FALSE)))</f>
        <v/>
      </c>
      <c r="M1458" s="52" t="str">
        <f>IF(ISBLANK(VLOOKUP(TRIM(B1458),ALL!$B$1:$U$1591,10,FALSE)),"",IF(ISERROR(VLOOKUP(TRIM(B1458),ALL!$B$1:$U$1591,10,FALSE))," ",VLOOKUP(TRIM(B1458),ALL!$B$1:$U$1591,10,FALSE)))</f>
        <v/>
      </c>
      <c r="N1458"/>
      <c r="O1458"/>
      <c r="P1458"/>
      <c r="Q1458"/>
      <c r="R1458"/>
      <c r="S1458"/>
      <c r="AA1458"/>
      <c r="AB1458"/>
    </row>
    <row r="1459" spans="1:45">
      <c r="A1459" s="52" t="str">
        <f>IF(ISERROR(VLOOKUP(TRIM(B1459),ALL!$B$1:$T$1591,3,FALSE)),"(unc)",VLOOKUP(TRIM(B1459),ALL!$B$1:$T$1591,3,FALSE))</f>
        <v>TE BB</v>
      </c>
      <c r="B1459" s="215" t="s">
        <v>6881</v>
      </c>
      <c r="C1459" s="11" t="s">
        <v>3777</v>
      </c>
      <c r="D1459" s="85">
        <f>VLOOKUP(TRIM(B1459),BirthdateDraft!$B$1:$O$5859,2,FALSE)</f>
        <v>34454</v>
      </c>
      <c r="E1459" s="86" t="str">
        <f>VLOOKUP(TRIM(B1459),BirthdateDraft!$B$1:$O$9859,3,FALSE)</f>
        <v>17/FA</v>
      </c>
      <c r="F1459" s="52" t="str">
        <f>IF(ISERROR(VLOOKUP(TRIM(B1459),ALL!$B$1:$T$1591,2,FALSE)),"",IF(ISERROR(VLOOKUP(TRIM(B1459),ALL!$B$1:$T$1591,2,FALSE))," ",VLOOKUP(TRIM(B1459),ALL!$B$1:$T$1591,2,FALSE)))</f>
        <v>GBN</v>
      </c>
      <c r="G1459" s="52" t="str">
        <f>IF(ISBLANK(VLOOKUP(TRIM(B1459),ALL!$B$1:$U$1591,4,FALSE)),"",IF(ISERROR(VLOOKUP(TRIM(B1459),ALL!$B$1:$U$1591,4,FALSE))," ",VLOOKUP(TRIM(B1459),ALL!$B$1:$U$1591,4,FALSE)))</f>
        <v/>
      </c>
      <c r="H1459" s="52" t="str">
        <f>IF(ISBLANK(VLOOKUP(TRIM(B1459),ALL!$B$1:$U$1591,5,FALSE)),"",IF(ISERROR(VLOOKUP(TRIM(B1459),ALL!$B$1:$U$1591,5,FALSE))," ",VLOOKUP(TRIM(B1459),ALL!$B$1:$U$1591,5,FALSE)))</f>
        <v/>
      </c>
      <c r="I1459" s="52" t="str">
        <f>IF(ISBLANK(VLOOKUP(TRIM(B1459),ALL!$B$1:$U$1591,6,FALSE)),"",IF(ISERROR(VLOOKUP(TRIM(B1459),ALL!$B$1:$U$1591,6,FALSE))," ", VLOOKUP(TRIM(B1459),ALL!$B$1:$U$1591,6,FALSE)))</f>
        <v/>
      </c>
      <c r="J1459" s="52" t="str">
        <f>IF(ISBLANK(VLOOKUP(TRIM(B1459),ALL!$B$1:$U$1591,7,FALSE)),"",IF(ISERROR(VLOOKUP(TRIM(B1459),ALL!$B$1:$U$1591,7,FALSE))," ",VLOOKUP(TRIM(B1459),ALL!$B$1:$U$1591,7,FALSE)))</f>
        <v/>
      </c>
      <c r="K1459" s="52">
        <f>IF(ISBLANK(VLOOKUP(TRIM(B1459),ALL!$B$1:$U$1591,8,FALSE)),"",IF(ISERROR(VLOOKUP(TRIM(B1459),ALL!$B$1:$U$1591,8,FALSE))," ",VLOOKUP(TRIM(B1459),ALL!$B$1:$U$1591,8,FALSE)))</f>
        <v>4</v>
      </c>
      <c r="L1459" s="52" t="str">
        <f>IF(ISBLANK(VLOOKUP(TRIM(B1459),ALL!$B$1:$U$1591,9,FALSE)),"",IF(ISERROR(VLOOKUP(TRIM(B1459),ALL!$B$1:$U$1591,9,FALSE))," ",VLOOKUP(TRIM(B1459),ALL!$B$1:$U$1591,9,FALSE)))</f>
        <v/>
      </c>
      <c r="M1459" s="52">
        <f>IF(ISBLANK(VLOOKUP(TRIM(B1459),ALL!$B$1:$U$1591,10,FALSE)),"",IF(ISERROR(VLOOKUP(TRIM(B1459),ALL!$B$1:$U$1591,10,FALSE))," ",VLOOKUP(TRIM(B1459),ALL!$B$1:$U$1591,10,FALSE)))</f>
        <v>0</v>
      </c>
      <c r="N1459"/>
      <c r="O1459"/>
      <c r="P1459"/>
      <c r="Q1459"/>
      <c r="R1459"/>
      <c r="S1459"/>
      <c r="AA1459"/>
      <c r="AB1459"/>
    </row>
    <row r="1460" spans="1:45" ht="15">
      <c r="A1460" s="52"/>
      <c r="B1460" s="418"/>
      <c r="C1460" s="11"/>
      <c r="D1460" s="85"/>
      <c r="E1460" s="86"/>
      <c r="F1460" s="52"/>
      <c r="G1460" s="52"/>
      <c r="H1460" s="52"/>
      <c r="I1460" s="52"/>
      <c r="J1460" s="52"/>
      <c r="K1460" s="52"/>
      <c r="L1460" s="52"/>
      <c r="M1460" s="52"/>
      <c r="N1460"/>
      <c r="O1460"/>
      <c r="P1460"/>
      <c r="Q1460"/>
      <c r="R1460"/>
      <c r="S1460"/>
      <c r="AA1460"/>
      <c r="AB1460"/>
    </row>
    <row r="1461" spans="1:45">
      <c r="A1461" s="52" t="str">
        <f>IF(ISERROR(VLOOKUP(TRIM(B1461),ALL!$B$1:$T$1591,3,FALSE)),"(unc)",VLOOKUP(TRIM(B1461),ALL!$B$1:$T$1591,3,FALSE))</f>
        <v>LOT @</v>
      </c>
      <c r="B1461" s="215" t="s">
        <v>3401</v>
      </c>
      <c r="C1461" s="11" t="s">
        <v>3440</v>
      </c>
      <c r="D1461" s="85">
        <f>VLOOKUP(TRIM(B1461),BirthdateDraft!$B$1:$O$5859,2,FALSE)</f>
        <v>31289</v>
      </c>
      <c r="E1461" s="86" t="str">
        <f>VLOOKUP(TRIM(B1461),BirthdateDraft!$B$1:$O$9859,3,FALSE)</f>
        <v>08/1 (26)</v>
      </c>
      <c r="F1461" s="52" t="str">
        <f>IF(ISERROR(VLOOKUP(TRIM(B1461),ALL!$B$1:$T$1591,2,FALSE)),"",IF(ISERROR(VLOOKUP(TRIM(B1461),ALL!$B$1:$T$1591,2,FALSE))," ",VLOOKUP(TRIM(B1461),ALL!$B$1:$T$1591,2,FALSE)))</f>
        <v>SEN</v>
      </c>
      <c r="G1461" s="52" t="str">
        <f>IF(ISBLANK(VLOOKUP(TRIM(B1461),ALL!$B$1:$U$1591,4,FALSE)),"",IF(ISERROR(VLOOKUP(TRIM(B1461),ALL!$B$1:$U$1591,4,FALSE))," ",VLOOKUP(TRIM(B1461),ALL!$B$1:$U$1591,4,FALSE)))</f>
        <v/>
      </c>
      <c r="H1461" s="52" t="str">
        <f>IF(ISBLANK(VLOOKUP(TRIM(B1461),ALL!$B$1:$U$1591,5,FALSE)),"",IF(ISERROR(VLOOKUP(TRIM(B1461),ALL!$B$1:$U$1591,5,FALSE))," ",VLOOKUP(TRIM(B1461),ALL!$B$1:$U$1591,5,FALSE)))</f>
        <v/>
      </c>
      <c r="I1461" s="52" t="str">
        <f>IF(ISBLANK(VLOOKUP(TRIM(B1461),ALL!$B$1:$U$1591,6,FALSE)),"",IF(ISERROR(VLOOKUP(TRIM(B1461),ALL!$B$1:$U$1591,6,FALSE))," ", VLOOKUP(TRIM(B1461),ALL!$B$1:$U$1591,6,FALSE)))</f>
        <v/>
      </c>
      <c r="J1461" s="52" t="str">
        <f>IF(ISBLANK(VLOOKUP(TRIM(B1461),ALL!$B$1:$U$1591,7,FALSE)),"",IF(ISERROR(VLOOKUP(TRIM(B1461),ALL!$B$1:$U$1591,7,FALSE))," ",VLOOKUP(TRIM(B1461),ALL!$B$1:$U$1591,7,FALSE)))</f>
        <v/>
      </c>
      <c r="K1461" s="52">
        <f>IF(ISBLANK(VLOOKUP(TRIM(B1461),ALL!$B$1:$U$1591,8,FALSE)),"",IF(ISERROR(VLOOKUP(TRIM(B1461),ALL!$B$1:$U$1591,8,FALSE))," ",VLOOKUP(TRIM(B1461),ALL!$B$1:$U$1591,8,FALSE)))</f>
        <v>5</v>
      </c>
      <c r="L1461" s="52" t="str">
        <f>IF(ISBLANK(VLOOKUP(TRIM(B1461),ALL!$B$1:$U$1591,9,FALSE)),"",IF(ISERROR(VLOOKUP(TRIM(B1461),ALL!$B$1:$U$1591,9,FALSE))," ",VLOOKUP(TRIM(B1461),ALL!$B$1:$U$1591,9,FALSE)))</f>
        <v/>
      </c>
      <c r="M1461" s="52">
        <f>IF(ISBLANK(VLOOKUP(TRIM(B1461),ALL!$B$1:$U$1591,10,FALSE)),"",IF(ISERROR(VLOOKUP(TRIM(B1461),ALL!$B$1:$U$1591,10,FALSE))," ",VLOOKUP(TRIM(B1461),ALL!$B$1:$U$1591,10,FALSE)))</f>
        <v>7</v>
      </c>
      <c r="N1461"/>
      <c r="O1461"/>
      <c r="P1461"/>
      <c r="Q1461"/>
      <c r="R1461"/>
      <c r="S1461"/>
      <c r="AA1461"/>
      <c r="AB1461"/>
    </row>
    <row r="1462" spans="1:45">
      <c r="A1462" s="52" t="str">
        <f>IF(ISERROR(VLOOKUP(TRIM(B1462),ALL!$B$1:$T$1591,3,FALSE)),"(unc)",VLOOKUP(TRIM(B1462),ALL!$B$1:$T$1591,3,FALSE))</f>
        <v>RG @</v>
      </c>
      <c r="B1462" s="215" t="s">
        <v>448</v>
      </c>
      <c r="C1462" s="11" t="s">
        <v>3440</v>
      </c>
      <c r="D1462" s="85">
        <f>VLOOKUP(TRIM(B1462),BirthdateDraft!$B$1:$O$5859,2,FALSE)</f>
        <v>32884</v>
      </c>
      <c r="E1462" s="86" t="str">
        <f>VLOOKUP(TRIM(B1462),BirthdateDraft!$B$1:$O$9859,3,FALSE)</f>
        <v>12/1 (24)</v>
      </c>
      <c r="F1462" s="52" t="str">
        <f>IF(ISERROR(VLOOKUP(TRIM(B1462),ALL!$B$1:$T$1591,2,FALSE)),"",IF(ISERROR(VLOOKUP(TRIM(B1462),ALL!$B$1:$T$1591,2,FALSE))," ",VLOOKUP(TRIM(B1462),ALL!$B$1:$T$1591,2,FALSE)))</f>
        <v>PIA</v>
      </c>
      <c r="G1462" s="52" t="str">
        <f>IF(ISBLANK(VLOOKUP(TRIM(B1462),ALL!$B$1:$U$1591,4,FALSE)),"",IF(ISERROR(VLOOKUP(TRIM(B1462),ALL!$B$1:$U$1591,4,FALSE))," ",VLOOKUP(TRIM(B1462),ALL!$B$1:$U$1591,4,FALSE)))</f>
        <v/>
      </c>
      <c r="H1462" s="52" t="str">
        <f>IF(ISBLANK(VLOOKUP(TRIM(B1462),ALL!$B$1:$U$1591,5,FALSE)),"",IF(ISERROR(VLOOKUP(TRIM(B1462),ALL!$B$1:$U$1591,5,FALSE))," ",VLOOKUP(TRIM(B1462),ALL!$B$1:$U$1591,5,FALSE)))</f>
        <v/>
      </c>
      <c r="I1462" s="52" t="str">
        <f>IF(ISBLANK(VLOOKUP(TRIM(B1462),ALL!$B$1:$U$1591,6,FALSE)),"",IF(ISERROR(VLOOKUP(TRIM(B1462),ALL!$B$1:$U$1591,6,FALSE))," ", VLOOKUP(TRIM(B1462),ALL!$B$1:$U$1591,6,FALSE)))</f>
        <v/>
      </c>
      <c r="J1462" s="52" t="str">
        <f>IF(ISBLANK(VLOOKUP(TRIM(B1462),ALL!$B$1:$U$1591,7,FALSE)),"",IF(ISERROR(VLOOKUP(TRIM(B1462),ALL!$B$1:$U$1591,7,FALSE))," ",VLOOKUP(TRIM(B1462),ALL!$B$1:$U$1591,7,FALSE)))</f>
        <v/>
      </c>
      <c r="K1462" s="52">
        <f>IF(ISBLANK(VLOOKUP(TRIM(B1462),ALL!$B$1:$U$1591,8,FALSE)),"",IF(ISERROR(VLOOKUP(TRIM(B1462),ALL!$B$1:$U$1591,8,FALSE))," ",VLOOKUP(TRIM(B1462),ALL!$B$1:$U$1591,8,FALSE)))</f>
        <v>5</v>
      </c>
      <c r="L1462" s="52" t="str">
        <f>IF(ISBLANK(VLOOKUP(TRIM(B1462),ALL!$B$1:$U$1591,9,FALSE)),"",IF(ISERROR(VLOOKUP(TRIM(B1462),ALL!$B$1:$U$1591,9,FALSE))," ",VLOOKUP(TRIM(B1462),ALL!$B$1:$U$1591,9,FALSE)))</f>
        <v/>
      </c>
      <c r="M1462" s="52">
        <f>IF(ISBLANK(VLOOKUP(TRIM(B1462),ALL!$B$1:$U$1591,10,FALSE)),"",IF(ISERROR(VLOOKUP(TRIM(B1462),ALL!$B$1:$U$1591,10,FALSE))," ",VLOOKUP(TRIM(B1462),ALL!$B$1:$U$1591,10,FALSE)))</f>
        <v>7</v>
      </c>
      <c r="N1462"/>
      <c r="O1462"/>
      <c r="P1462"/>
      <c r="Q1462" t="str">
        <f>""</f>
        <v/>
      </c>
      <c r="R1462" t="str">
        <f>""</f>
        <v/>
      </c>
      <c r="S1462" t="str">
        <f>""</f>
        <v/>
      </c>
      <c r="T1462" t="str">
        <f>""</f>
        <v/>
      </c>
      <c r="U1462" t="str">
        <f>""</f>
        <v/>
      </c>
      <c r="V1462" t="str">
        <f>""</f>
        <v/>
      </c>
      <c r="W1462" t="str">
        <f>""</f>
        <v/>
      </c>
      <c r="X1462" t="str">
        <f>""</f>
        <v/>
      </c>
      <c r="Y1462" t="str">
        <f>""</f>
        <v/>
      </c>
      <c r="Z1462" t="str">
        <f>""</f>
        <v/>
      </c>
      <c r="AA1462" t="str">
        <f>""</f>
        <v/>
      </c>
      <c r="AB1462" t="str">
        <f>""</f>
        <v/>
      </c>
      <c r="AC1462" t="str">
        <f>""</f>
        <v/>
      </c>
      <c r="AD1462" t="str">
        <f>""</f>
        <v/>
      </c>
      <c r="AE1462" t="str">
        <f>""</f>
        <v/>
      </c>
      <c r="AF1462" t="str">
        <f>""</f>
        <v/>
      </c>
      <c r="AG1462" t="str">
        <f>""</f>
        <v/>
      </c>
      <c r="AH1462" t="str">
        <f>""</f>
        <v/>
      </c>
      <c r="AI1462" t="str">
        <f>""</f>
        <v/>
      </c>
      <c r="AJ1462" t="str">
        <f>""</f>
        <v/>
      </c>
      <c r="AK1462" t="str">
        <f>""</f>
        <v/>
      </c>
      <c r="AL1462" t="str">
        <f>""</f>
        <v/>
      </c>
      <c r="AM1462" t="str">
        <f>""</f>
        <v/>
      </c>
      <c r="AN1462" t="str">
        <f>""</f>
        <v/>
      </c>
      <c r="AO1462" t="str">
        <f>""</f>
        <v/>
      </c>
      <c r="AP1462" t="str">
        <f>""</f>
        <v/>
      </c>
      <c r="AQ1462" t="str">
        <f>""</f>
        <v/>
      </c>
      <c r="AR1462" t="str">
        <f>""</f>
        <v/>
      </c>
      <c r="AS1462" t="str">
        <f>""</f>
        <v/>
      </c>
    </row>
    <row r="1463" spans="1:45">
      <c r="A1463" s="52" t="str">
        <f>IF(ISERROR(VLOOKUP(TRIM(B1463),ALL!$B$1:$T$1591,3,FALSE)),"(unc)",VLOOKUP(TRIM(B1463),ALL!$B$1:$T$1591,3,FALSE))</f>
        <v>OC @</v>
      </c>
      <c r="B1463" s="215" t="s">
        <v>5326</v>
      </c>
      <c r="C1463" s="11" t="s">
        <v>3440</v>
      </c>
      <c r="D1463" s="85">
        <f>VLOOKUP(TRIM(B1463),BirthdateDraft!$B$1:$O$5859,2,FALSE)</f>
        <v>33715</v>
      </c>
      <c r="E1463" s="86" t="str">
        <f>VLOOKUP(TRIM(B1463),BirthdateDraft!$B$1:$O$9859,3,FALSE)</f>
        <v>15/2</v>
      </c>
      <c r="F1463" s="52" t="str">
        <f>IF(ISERROR(VLOOKUP(TRIM(B1463),ALL!$B$1:$T$1591,2,FALSE)),"",IF(ISERROR(VLOOKUP(TRIM(B1463),ALL!$B$1:$T$1591,2,FALSE))," ",VLOOKUP(TRIM(B1463),ALL!$B$1:$T$1591,2,FALSE)))</f>
        <v>BFA</v>
      </c>
      <c r="G1463" s="52" t="str">
        <f>IF(ISBLANK(VLOOKUP(TRIM(B1463),ALL!$B$1:$U$1591,4,FALSE)),"",IF(ISERROR(VLOOKUP(TRIM(B1463),ALL!$B$1:$U$1591,4,FALSE))," ",VLOOKUP(TRIM(B1463),ALL!$B$1:$U$1591,4,FALSE)))</f>
        <v/>
      </c>
      <c r="H1463" s="52" t="str">
        <f>IF(ISBLANK(VLOOKUP(TRIM(B1463),ALL!$B$1:$U$1591,5,FALSE)),"",IF(ISERROR(VLOOKUP(TRIM(B1463),ALL!$B$1:$U$1591,5,FALSE))," ",VLOOKUP(TRIM(B1463),ALL!$B$1:$U$1591,5,FALSE)))</f>
        <v/>
      </c>
      <c r="I1463" s="52" t="str">
        <f>IF(ISBLANK(VLOOKUP(TRIM(B1463),ALL!$B$1:$U$1591,6,FALSE)),"",IF(ISERROR(VLOOKUP(TRIM(B1463),ALL!$B$1:$U$1591,6,FALSE))," ", VLOOKUP(TRIM(B1463),ALL!$B$1:$U$1591,6,FALSE)))</f>
        <v/>
      </c>
      <c r="J1463" s="52" t="str">
        <f>IF(ISBLANK(VLOOKUP(TRIM(B1463),ALL!$B$1:$U$1591,7,FALSE)),"",IF(ISERROR(VLOOKUP(TRIM(B1463),ALL!$B$1:$U$1591,7,FALSE))," ",VLOOKUP(TRIM(B1463),ALL!$B$1:$U$1591,7,FALSE)))</f>
        <v/>
      </c>
      <c r="K1463" s="52">
        <f>IF(ISBLANK(VLOOKUP(TRIM(B1463),ALL!$B$1:$U$1591,8,FALSE)),"",IF(ISERROR(VLOOKUP(TRIM(B1463),ALL!$B$1:$U$1591,8,FALSE))," ",VLOOKUP(TRIM(B1463),ALL!$B$1:$U$1591,8,FALSE)))</f>
        <v>4</v>
      </c>
      <c r="L1463" s="52" t="str">
        <f>IF(ISBLANK(VLOOKUP(TRIM(B1463),ALL!$B$1:$U$1591,9,FALSE)),"",IF(ISERROR(VLOOKUP(TRIM(B1463),ALL!$B$1:$U$1591,9,FALSE))," ",VLOOKUP(TRIM(B1463),ALL!$B$1:$U$1591,9,FALSE)))</f>
        <v/>
      </c>
      <c r="M1463" s="52">
        <f>IF(ISBLANK(VLOOKUP(TRIM(B1463),ALL!$B$1:$U$1591,10,FALSE)),"",IF(ISERROR(VLOOKUP(TRIM(B1463),ALL!$B$1:$U$1591,10,FALSE))," ",VLOOKUP(TRIM(B1463),ALL!$B$1:$U$1591,10,FALSE)))</f>
        <v>7</v>
      </c>
      <c r="N1463"/>
      <c r="O1463"/>
      <c r="P1463"/>
      <c r="Q1463"/>
      <c r="R1463"/>
      <c r="S1463"/>
      <c r="AA1463"/>
      <c r="AB1463"/>
    </row>
    <row r="1464" spans="1:45" ht="15">
      <c r="A1464" s="52" t="str">
        <f>IF(ISERROR(VLOOKUP(TRIM(B1464),ALL!$B$1:$T$1591,3,FALSE)),"(unc)",VLOOKUP(TRIM(B1464),ALL!$B$1:$T$1591,3,FALSE))</f>
        <v>RG @ OT @</v>
      </c>
      <c r="B1464" s="397" t="s">
        <v>7661</v>
      </c>
      <c r="C1464" s="11" t="s">
        <v>3777</v>
      </c>
      <c r="D1464" s="85">
        <f>VLOOKUP(TRIM(B1464),BirthdateDraft!$B$1:$O$5859,2,FALSE)</f>
        <v>35509</v>
      </c>
      <c r="E1464" s="86" t="str">
        <f>VLOOKUP(TRIM(B1464),BirthdateDraft!$B$1:$O$9859,3,FALSE)</f>
        <v>19/5</v>
      </c>
      <c r="F1464" s="52" t="str">
        <f>IF(ISERROR(VLOOKUP(TRIM(B1464),ALL!$B$1:$T$1591,2,FALSE)),"",IF(ISERROR(VLOOKUP(TRIM(B1464),ALL!$B$1:$T$1591,2,FALSE))," ",VLOOKUP(TRIM(B1464),ALL!$B$1:$T$1591,2,FALSE)))</f>
        <v>LAN</v>
      </c>
      <c r="G1464" s="52" t="str">
        <f>IF(ISBLANK(VLOOKUP(TRIM(B1464),ALL!$B$1:$U$1591,4,FALSE)),"",IF(ISERROR(VLOOKUP(TRIM(B1464),ALL!$B$1:$U$1591,4,FALSE))," ",VLOOKUP(TRIM(B1464),ALL!$B$1:$U$1591,4,FALSE)))</f>
        <v/>
      </c>
      <c r="H1464" s="52" t="str">
        <f>IF(ISBLANK(VLOOKUP(TRIM(B1464),ALL!$B$1:$U$1591,5,FALSE)),"",IF(ISERROR(VLOOKUP(TRIM(B1464),ALL!$B$1:$U$1591,5,FALSE))," ",VLOOKUP(TRIM(B1464),ALL!$B$1:$U$1591,5,FALSE)))</f>
        <v/>
      </c>
      <c r="I1464" s="52" t="str">
        <f>IF(ISBLANK(VLOOKUP(TRIM(B1464),ALL!$B$1:$U$1591,6,FALSE)),"",IF(ISERROR(VLOOKUP(TRIM(B1464),ALL!$B$1:$U$1591,6,FALSE))," ", VLOOKUP(TRIM(B1464),ALL!$B$1:$U$1591,6,FALSE)))</f>
        <v/>
      </c>
      <c r="J1464" s="52" t="str">
        <f>IF(ISBLANK(VLOOKUP(TRIM(B1464),ALL!$B$1:$U$1591,7,FALSE)),"",IF(ISERROR(VLOOKUP(TRIM(B1464),ALL!$B$1:$U$1591,7,FALSE))," ",VLOOKUP(TRIM(B1464),ALL!$B$1:$U$1591,7,FALSE)))</f>
        <v/>
      </c>
      <c r="K1464" s="52">
        <f>IF(ISBLANK(VLOOKUP(TRIM(B1464),ALL!$B$1:$U$1591,8,FALSE)),"",IF(ISERROR(VLOOKUP(TRIM(B1464),ALL!$B$1:$U$1591,8,FALSE))," ",VLOOKUP(TRIM(B1464),ALL!$B$1:$U$1591,8,FALSE)))</f>
        <v>4</v>
      </c>
      <c r="L1464" s="52">
        <f>IF(ISBLANK(VLOOKUP(TRIM(B1464),ALL!$B$1:$U$1591,9,FALSE)),"",IF(ISERROR(VLOOKUP(TRIM(B1464),ALL!$B$1:$U$1591,9,FALSE))," ",VLOOKUP(TRIM(B1464),ALL!$B$1:$U$1591,9,FALSE)))</f>
        <v>4</v>
      </c>
      <c r="M1464" s="52">
        <f>IF(ISBLANK(VLOOKUP(TRIM(B1464),ALL!$B$1:$U$1591,10,FALSE)),"",IF(ISERROR(VLOOKUP(TRIM(B1464),ALL!$B$1:$U$1591,10,FALSE))," ",VLOOKUP(TRIM(B1464),ALL!$B$1:$U$1591,10,FALSE)))</f>
        <v>5</v>
      </c>
      <c r="N1464"/>
      <c r="O1464"/>
      <c r="P1464"/>
      <c r="Q1464"/>
      <c r="R1464"/>
      <c r="S1464"/>
      <c r="AA1464"/>
      <c r="AB1464"/>
    </row>
    <row r="1465" spans="1:45">
      <c r="A1465" s="52" t="str">
        <f>IF(ISERROR(VLOOKUP(TRIM(B1465),ALL!$B$1:$T$1591,3,FALSE)),"(unc)",VLOOKUP(TRIM(B1465),ALL!$B$1:$T$1591,3,FALSE))</f>
        <v>LG @</v>
      </c>
      <c r="B1465" s="215" t="s">
        <v>322</v>
      </c>
      <c r="C1465" s="11" t="s">
        <v>3777</v>
      </c>
      <c r="D1465" s="85">
        <f>VLOOKUP(TRIM(B1465),BirthdateDraft!$B$1:$O$5859,2,FALSE)</f>
        <v>32930</v>
      </c>
      <c r="E1465" s="86" t="str">
        <f>VLOOKUP(TRIM(B1465),BirthdateDraft!$B$1:$O$9859,3,FALSE)</f>
        <v>12/FA</v>
      </c>
      <c r="F1465" s="52" t="str">
        <f>IF(ISERROR(VLOOKUP(TRIM(B1465),ALL!$B$1:$T$1591,2,FALSE)),"",IF(ISERROR(VLOOKUP(TRIM(B1465),ALL!$B$1:$T$1591,2,FALSE))," ",VLOOKUP(TRIM(B1465),ALL!$B$1:$T$1591,2,FALSE)))</f>
        <v>CAN</v>
      </c>
      <c r="G1465" s="52" t="str">
        <f>IF(ISBLANK(VLOOKUP(TRIM(B1465),ALL!$B$1:$U$1591,4,FALSE)),"",IF(ISERROR(VLOOKUP(TRIM(B1465),ALL!$B$1:$U$1591,4,FALSE))," ",VLOOKUP(TRIM(B1465),ALL!$B$1:$U$1591,4,FALSE)))</f>
        <v/>
      </c>
      <c r="H1465" s="52" t="str">
        <f>IF(ISBLANK(VLOOKUP(TRIM(B1465),ALL!$B$1:$U$1591,5,FALSE)),"",IF(ISERROR(VLOOKUP(TRIM(B1465),ALL!$B$1:$U$1591,5,FALSE))," ",VLOOKUP(TRIM(B1465),ALL!$B$1:$U$1591,5,FALSE)))</f>
        <v/>
      </c>
      <c r="I1465" s="52" t="str">
        <f>IF(ISBLANK(VLOOKUP(TRIM(B1465),ALL!$B$1:$U$1591,6,FALSE)),"",IF(ISERROR(VLOOKUP(TRIM(B1465),ALL!$B$1:$U$1591,6,FALSE))," ", VLOOKUP(TRIM(B1465),ALL!$B$1:$U$1591,6,FALSE)))</f>
        <v/>
      </c>
      <c r="J1465" s="52" t="str">
        <f>IF(ISBLANK(VLOOKUP(TRIM(B1465),ALL!$B$1:$U$1591,7,FALSE)),"",IF(ISERROR(VLOOKUP(TRIM(B1465),ALL!$B$1:$U$1591,7,FALSE))," ",VLOOKUP(TRIM(B1465),ALL!$B$1:$U$1591,7,FALSE)))</f>
        <v/>
      </c>
      <c r="K1465" s="52">
        <f>IF(ISBLANK(VLOOKUP(TRIM(B1465),ALL!$B$1:$U$1591,8,FALSE)),"",IF(ISERROR(VLOOKUP(TRIM(B1465),ALL!$B$1:$U$1591,8,FALSE))," ",VLOOKUP(TRIM(B1465),ALL!$B$1:$U$1591,8,FALSE)))</f>
        <v>4</v>
      </c>
      <c r="L1465" s="52" t="str">
        <f>IF(ISBLANK(VLOOKUP(TRIM(B1465),ALL!$B$1:$U$1591,9,FALSE)),"",IF(ISERROR(VLOOKUP(TRIM(B1465),ALL!$B$1:$U$1591,9,FALSE))," ",VLOOKUP(TRIM(B1465),ALL!$B$1:$U$1591,9,FALSE)))</f>
        <v/>
      </c>
      <c r="M1465" s="52">
        <f>IF(ISBLANK(VLOOKUP(TRIM(B1465),ALL!$B$1:$U$1591,10,FALSE)),"",IF(ISERROR(VLOOKUP(TRIM(B1465),ALL!$B$1:$U$1591,10,FALSE))," ",VLOOKUP(TRIM(B1465),ALL!$B$1:$U$1591,10,FALSE)))</f>
        <v>5</v>
      </c>
      <c r="N1465"/>
      <c r="O1465"/>
      <c r="P1465"/>
      <c r="Q1465"/>
      <c r="R1465"/>
      <c r="S1465"/>
      <c r="AA1465"/>
      <c r="AB1465"/>
    </row>
    <row r="1466" spans="1:45" ht="15">
      <c r="A1466" s="52" t="str">
        <f>IF(ISERROR(VLOOKUP(TRIM(B1466),ALL!$B$1:$T$1591,3,FALSE)),"(unc)",VLOOKUP(TRIM(B1466),ALL!$B$1:$T$1591,3,FALSE))</f>
        <v>OT @</v>
      </c>
      <c r="B1466" s="425" t="s">
        <v>7658</v>
      </c>
      <c r="C1466" s="11" t="s">
        <v>3777</v>
      </c>
      <c r="D1466" s="85">
        <f>VLOOKUP(TRIM(B1466),BirthdateDraft!$B$1:$O$5859,2,FALSE)</f>
        <v>35313</v>
      </c>
      <c r="E1466" s="86" t="str">
        <f>VLOOKUP(TRIM(B1466),BirthdateDraft!$B$1:$O$9859,3,FALSE)</f>
        <v>19/3</v>
      </c>
      <c r="F1466" s="52" t="str">
        <f>IF(ISERROR(VLOOKUP(TRIM(B1466),ALL!$B$1:$T$1591,2,FALSE)),"",IF(ISERROR(VLOOKUP(TRIM(B1466),ALL!$B$1:$T$1591,2,FALSE))," ",VLOOKUP(TRIM(B1466),ALL!$B$1:$T$1591,2,FALSE)))</f>
        <v>LAA</v>
      </c>
      <c r="G1466" s="52" t="str">
        <f>IF(ISBLANK(VLOOKUP(TRIM(B1466),ALL!$B$1:$U$1591,4,FALSE)),"",IF(ISERROR(VLOOKUP(TRIM(B1466),ALL!$B$1:$U$1591,4,FALSE))," ",VLOOKUP(TRIM(B1466),ALL!$B$1:$U$1591,4,FALSE)))</f>
        <v/>
      </c>
      <c r="H1466" s="52" t="str">
        <f>IF(ISBLANK(VLOOKUP(TRIM(B1466),ALL!$B$1:$U$1591,5,FALSE)),"",IF(ISERROR(VLOOKUP(TRIM(B1466),ALL!$B$1:$U$1591,5,FALSE))," ",VLOOKUP(TRIM(B1466),ALL!$B$1:$U$1591,5,FALSE)))</f>
        <v/>
      </c>
      <c r="I1466" s="52" t="str">
        <f>IF(ISBLANK(VLOOKUP(TRIM(B1466),ALL!$B$1:$U$1591,6,FALSE)),"",IF(ISERROR(VLOOKUP(TRIM(B1466),ALL!$B$1:$U$1591,6,FALSE))," ", VLOOKUP(TRIM(B1466),ALL!$B$1:$U$1591,6,FALSE)))</f>
        <v/>
      </c>
      <c r="J1466" s="52" t="str">
        <f>IF(ISBLANK(VLOOKUP(TRIM(B1466),ALL!$B$1:$U$1591,7,FALSE)),"",IF(ISERROR(VLOOKUP(TRIM(B1466),ALL!$B$1:$U$1591,7,FALSE))," ",VLOOKUP(TRIM(B1466),ALL!$B$1:$U$1591,7,FALSE)))</f>
        <v/>
      </c>
      <c r="K1466" s="52">
        <f>IF(ISBLANK(VLOOKUP(TRIM(B1466),ALL!$B$1:$U$1591,8,FALSE)),"",IF(ISERROR(VLOOKUP(TRIM(B1466),ALL!$B$1:$U$1591,8,FALSE))," ",VLOOKUP(TRIM(B1466),ALL!$B$1:$U$1591,8,FALSE)))</f>
        <v>0</v>
      </c>
      <c r="L1466" s="52" t="str">
        <f>IF(ISBLANK(VLOOKUP(TRIM(B1466),ALL!$B$1:$U$1591,9,FALSE)),"",IF(ISERROR(VLOOKUP(TRIM(B1466),ALL!$B$1:$U$1591,9,FALSE))," ",VLOOKUP(TRIM(B1466),ALL!$B$1:$U$1591,9,FALSE)))</f>
        <v/>
      </c>
      <c r="M1466" s="52">
        <f>IF(ISBLANK(VLOOKUP(TRIM(B1466),ALL!$B$1:$U$1591,10,FALSE)),"",IF(ISERROR(VLOOKUP(TRIM(B1466),ALL!$B$1:$U$1591,10,FALSE))," ",VLOOKUP(TRIM(B1466),ALL!$B$1:$U$1591,10,FALSE)))</f>
        <v>0</v>
      </c>
    </row>
    <row r="1467" spans="1:45">
      <c r="A1467" s="52" t="str">
        <f>IF(ISERROR(VLOOKUP(TRIM(B1467),ALL!$B$1:$T$1591,3,FALSE)),"(unc)",VLOOKUP(TRIM(B1467),ALL!$B$1:$T$1591,3,FALSE))</f>
        <v>RG @</v>
      </c>
      <c r="B1467" s="215" t="s">
        <v>5329</v>
      </c>
      <c r="C1467" s="11" t="s">
        <v>3777</v>
      </c>
      <c r="D1467" s="85">
        <f>VLOOKUP(TRIM(B1467),BirthdateDraft!$B$1:$O$5859,2,FALSE)</f>
        <v>34193</v>
      </c>
      <c r="E1467" s="86" t="str">
        <f>VLOOKUP(TRIM(B1467),BirthdateDraft!$B$1:$O$9859,3,FALSE)</f>
        <v>15/3</v>
      </c>
      <c r="F1467" s="52" t="str">
        <f>IF(ISERROR(VLOOKUP(TRIM(B1467),ALL!$B$1:$T$1591,2,FALSE)),"",IF(ISERROR(VLOOKUP(TRIM(B1467),ALL!$B$1:$T$1591,2,FALSE))," ",VLOOKUP(TRIM(B1467),ALL!$B$1:$T$1591,2,FALSE)))</f>
        <v>CNA</v>
      </c>
      <c r="G1467" s="52" t="str">
        <f>IF(ISBLANK(VLOOKUP(TRIM(B1467),ALL!$B$1:$U$1591,4,FALSE)),"",IF(ISERROR(VLOOKUP(TRIM(B1467),ALL!$B$1:$U$1591,4,FALSE))," ",VLOOKUP(TRIM(B1467),ALL!$B$1:$U$1591,4,FALSE)))</f>
        <v/>
      </c>
      <c r="H1467" s="52" t="str">
        <f>IF(ISBLANK(VLOOKUP(TRIM(B1467),ALL!$B$1:$U$1591,5,FALSE)),"",IF(ISERROR(VLOOKUP(TRIM(B1467),ALL!$B$1:$U$1591,5,FALSE))," ",VLOOKUP(TRIM(B1467),ALL!$B$1:$U$1591,5,FALSE)))</f>
        <v/>
      </c>
      <c r="I1467" s="52" t="str">
        <f>IF(ISBLANK(VLOOKUP(TRIM(B1467),ALL!$B$1:$U$1591,6,FALSE)),"",IF(ISERROR(VLOOKUP(TRIM(B1467),ALL!$B$1:$U$1591,6,FALSE))," ", VLOOKUP(TRIM(B1467),ALL!$B$1:$U$1591,6,FALSE)))</f>
        <v/>
      </c>
      <c r="J1467" s="52" t="str">
        <f>IF(ISBLANK(VLOOKUP(TRIM(B1467),ALL!$B$1:$U$1591,7,FALSE)),"",IF(ISERROR(VLOOKUP(TRIM(B1467),ALL!$B$1:$U$1591,7,FALSE))," ",VLOOKUP(TRIM(B1467),ALL!$B$1:$U$1591,7,FALSE)))</f>
        <v/>
      </c>
      <c r="K1467" s="52">
        <f>IF(ISBLANK(VLOOKUP(TRIM(B1467),ALL!$B$1:$U$1591,8,FALSE)),"",IF(ISERROR(VLOOKUP(TRIM(B1467),ALL!$B$1:$U$1591,8,FALSE))," ",VLOOKUP(TRIM(B1467),ALL!$B$1:$U$1591,8,FALSE)))</f>
        <v>0</v>
      </c>
      <c r="L1467" s="52" t="str">
        <f>IF(ISBLANK(VLOOKUP(TRIM(B1467),ALL!$B$1:$U$1591,9,FALSE)),"",IF(ISERROR(VLOOKUP(TRIM(B1467),ALL!$B$1:$U$1591,9,FALSE))," ",VLOOKUP(TRIM(B1467),ALL!$B$1:$U$1591,9,FALSE)))</f>
        <v/>
      </c>
      <c r="M1467" s="52">
        <f>IF(ISBLANK(VLOOKUP(TRIM(B1467),ALL!$B$1:$U$1591,10,FALSE)),"",IF(ISERROR(VLOOKUP(TRIM(B1467),ALL!$B$1:$U$1591,10,FALSE))," ",VLOOKUP(TRIM(B1467),ALL!$B$1:$U$1591,10,FALSE)))</f>
        <v>3</v>
      </c>
      <c r="N1467"/>
      <c r="O1467"/>
      <c r="P1467"/>
      <c r="Q1467"/>
      <c r="R1467"/>
      <c r="S1467"/>
      <c r="AA1467"/>
      <c r="AB1467"/>
    </row>
    <row r="1468" spans="1:45">
      <c r="A1468" s="52" t="str">
        <f>IF(ISERROR(VLOOKUP(TRIM(B1468),ALL!$B$1:$T$1591,3,FALSE)),"(unc)",VLOOKUP(TRIM(B1468),ALL!$B$1:$T$1591,3,FALSE))</f>
        <v>OT @ TE</v>
      </c>
      <c r="B1468" s="215" t="s">
        <v>4671</v>
      </c>
      <c r="C1468" s="11" t="s">
        <v>3777</v>
      </c>
      <c r="D1468" s="85">
        <f>VLOOKUP(TRIM(B1468),BirthdateDraft!$B$1:$O$5859,2,FALSE)</f>
        <v>33850</v>
      </c>
      <c r="E1468" s="86" t="str">
        <f>VLOOKUP(TRIM(B1468),BirthdateDraft!$B$1:$O$9859,3,FALSE)</f>
        <v>14/4</v>
      </c>
      <c r="F1468" s="52" t="str">
        <f>IF(ISERROR(VLOOKUP(TRIM(B1468),ALL!$B$1:$T$1591,2,FALSE)),"",IF(ISERROR(VLOOKUP(TRIM(B1468),ALL!$B$1:$T$1591,2,FALSE))," ",VLOOKUP(TRIM(B1468),ALL!$B$1:$T$1591,2,FALSE)))</f>
        <v>DAN</v>
      </c>
      <c r="G1468" s="52" t="str">
        <f>IF(ISBLANK(VLOOKUP(TRIM(B1468),ALL!$B$1:$U$1591,4,FALSE)),"",IF(ISERROR(VLOOKUP(TRIM(B1468),ALL!$B$1:$U$1591,4,FALSE))," ",VLOOKUP(TRIM(B1468),ALL!$B$1:$U$1591,4,FALSE)))</f>
        <v/>
      </c>
      <c r="H1468" s="52" t="str">
        <f>IF(ISBLANK(VLOOKUP(TRIM(B1468),ALL!$B$1:$U$1591,5,FALSE)),"",IF(ISERROR(VLOOKUP(TRIM(B1468),ALL!$B$1:$U$1591,5,FALSE))," ",VLOOKUP(TRIM(B1468),ALL!$B$1:$U$1591,5,FALSE)))</f>
        <v/>
      </c>
      <c r="I1468" s="52" t="str">
        <f>IF(ISBLANK(VLOOKUP(TRIM(B1468),ALL!$B$1:$U$1591,6,FALSE)),"",IF(ISERROR(VLOOKUP(TRIM(B1468),ALL!$B$1:$U$1591,6,FALSE))," ", VLOOKUP(TRIM(B1468),ALL!$B$1:$U$1591,6,FALSE)))</f>
        <v/>
      </c>
      <c r="J1468" s="52" t="str">
        <f>IF(ISBLANK(VLOOKUP(TRIM(B1468),ALL!$B$1:$U$1591,7,FALSE)),"",IF(ISERROR(VLOOKUP(TRIM(B1468),ALL!$B$1:$U$1591,7,FALSE))," ",VLOOKUP(TRIM(B1468),ALL!$B$1:$U$1591,7,FALSE)))</f>
        <v/>
      </c>
      <c r="K1468" s="52">
        <f>IF(ISBLANK(VLOOKUP(TRIM(B1468),ALL!$B$1:$U$1591,8,FALSE)),"",IF(ISERROR(VLOOKUP(TRIM(B1468),ALL!$B$1:$U$1591,8,FALSE))," ",VLOOKUP(TRIM(B1468),ALL!$B$1:$U$1591,8,FALSE)))</f>
        <v>0</v>
      </c>
      <c r="L1468" s="52">
        <f>IF(ISBLANK(VLOOKUP(TRIM(B1468),ALL!$B$1:$U$1591,9,FALSE)),"",IF(ISERROR(VLOOKUP(TRIM(B1468),ALL!$B$1:$U$1591,9,FALSE))," ",VLOOKUP(TRIM(B1468),ALL!$B$1:$U$1591,9,FALSE)))</f>
        <v>4</v>
      </c>
      <c r="M1468" s="52">
        <f>IF(ISBLANK(VLOOKUP(TRIM(B1468),ALL!$B$1:$U$1591,10,FALSE)),"",IF(ISERROR(VLOOKUP(TRIM(B1468),ALL!$B$1:$U$1591,10,FALSE))," ",VLOOKUP(TRIM(B1468),ALL!$B$1:$U$1591,10,FALSE)))</f>
        <v>3</v>
      </c>
      <c r="N1468"/>
      <c r="O1468"/>
      <c r="P1468"/>
      <c r="Q1468"/>
      <c r="R1468"/>
      <c r="S1468"/>
      <c r="AA1468"/>
      <c r="AB1468"/>
    </row>
    <row r="1469" spans="1:45">
      <c r="A1469" s="52" t="str">
        <f>IF(ISERROR(VLOOKUP(TRIM(B1469),ALL!$B$1:$T$1591,3,FALSE)),"(unc)",VLOOKUP(TRIM(B1469),ALL!$B$1:$T$1591,3,FALSE))</f>
        <v>G @ TE</v>
      </c>
      <c r="B1469" s="215" t="s">
        <v>5257</v>
      </c>
      <c r="C1469" s="11" t="s">
        <v>3777</v>
      </c>
      <c r="D1469" s="85">
        <f>VLOOKUP(TRIM(B1469),BirthdateDraft!$B$1:$O$5859,2,FALSE)</f>
        <v>33308</v>
      </c>
      <c r="E1469" s="86" t="str">
        <f>VLOOKUP(TRIM(B1469),BirthdateDraft!$B$1:$O$9859,3,FALSE)</f>
        <v>14/FA</v>
      </c>
      <c r="F1469" s="52" t="str">
        <f>IF(ISERROR(VLOOKUP(TRIM(B1469),ALL!$B$1:$T$1591,2,FALSE)),"",IF(ISERROR(VLOOKUP(TRIM(B1469),ALL!$B$1:$T$1591,2,FALSE))," ",VLOOKUP(TRIM(B1469),ALL!$B$1:$T$1591,2,FALSE)))</f>
        <v>NYA</v>
      </c>
      <c r="G1469" s="52" t="str">
        <f>IF(ISBLANK(VLOOKUP(TRIM(B1469),ALL!$B$1:$U$1591,4,FALSE)),"",IF(ISERROR(VLOOKUP(TRIM(B1469),ALL!$B$1:$U$1591,4,FALSE))," ",VLOOKUP(TRIM(B1469),ALL!$B$1:$U$1591,4,FALSE)))</f>
        <v/>
      </c>
      <c r="H1469" s="52" t="str">
        <f>IF(ISBLANK(VLOOKUP(TRIM(B1469),ALL!$B$1:$U$1591,5,FALSE)),"",IF(ISERROR(VLOOKUP(TRIM(B1469),ALL!$B$1:$U$1591,5,FALSE))," ",VLOOKUP(TRIM(B1469),ALL!$B$1:$U$1591,5,FALSE)))</f>
        <v/>
      </c>
      <c r="I1469" s="52" t="str">
        <f>IF(ISBLANK(VLOOKUP(TRIM(B1469),ALL!$B$1:$U$1591,6,FALSE)),"",IF(ISERROR(VLOOKUP(TRIM(B1469),ALL!$B$1:$U$1591,6,FALSE))," ", VLOOKUP(TRIM(B1469),ALL!$B$1:$U$1591,6,FALSE)))</f>
        <v/>
      </c>
      <c r="J1469" s="52" t="str">
        <f>IF(ISBLANK(VLOOKUP(TRIM(B1469),ALL!$B$1:$U$1591,7,FALSE)),"",IF(ISERROR(VLOOKUP(TRIM(B1469),ALL!$B$1:$U$1591,7,FALSE))," ",VLOOKUP(TRIM(B1469),ALL!$B$1:$U$1591,7,FALSE)))</f>
        <v/>
      </c>
      <c r="K1469" s="52">
        <f>IF(ISBLANK(VLOOKUP(TRIM(B1469),ALL!$B$1:$U$1591,8,FALSE)),"",IF(ISERROR(VLOOKUP(TRIM(B1469),ALL!$B$1:$U$1591,8,FALSE))," ",VLOOKUP(TRIM(B1469),ALL!$B$1:$U$1591,8,FALSE)))</f>
        <v>0</v>
      </c>
      <c r="L1469" s="52">
        <f>IF(ISBLANK(VLOOKUP(TRIM(B1469),ALL!$B$1:$U$1591,9,FALSE)),"",IF(ISERROR(VLOOKUP(TRIM(B1469),ALL!$B$1:$U$1591,9,FALSE))," ",VLOOKUP(TRIM(B1469),ALL!$B$1:$U$1591,9,FALSE)))</f>
        <v>4</v>
      </c>
      <c r="M1469" s="52">
        <f>IF(ISBLANK(VLOOKUP(TRIM(B1469),ALL!$B$1:$U$1591,10,FALSE)),"",IF(ISERROR(VLOOKUP(TRIM(B1469),ALL!$B$1:$U$1591,10,FALSE))," ",VLOOKUP(TRIM(B1469),ALL!$B$1:$U$1591,10,FALSE)))</f>
        <v>2</v>
      </c>
      <c r="N1469"/>
      <c r="O1469"/>
      <c r="P1469"/>
      <c r="Q1469"/>
      <c r="R1469"/>
      <c r="S1469"/>
      <c r="AA1469"/>
      <c r="AB1469"/>
    </row>
    <row r="1470" spans="1:45">
      <c r="A1470" s="52" t="str">
        <f>IF(ISERROR(VLOOKUP(TRIM(B1470),ALL!$B$1:$T$1591,3,FALSE)),"(unc)",VLOOKUP(TRIM(B1470),ALL!$B$1:$T$1591,3,FALSE))</f>
        <v>G @ OC @</v>
      </c>
      <c r="B1470" s="215" t="s">
        <v>4049</v>
      </c>
      <c r="C1470" s="11" t="s">
        <v>3777</v>
      </c>
      <c r="D1470" s="85">
        <f>VLOOKUP(TRIM(B1470),BirthdateDraft!$B$1:$O$5859,2,FALSE)</f>
        <v>32760</v>
      </c>
      <c r="E1470" s="86" t="str">
        <f>VLOOKUP(TRIM(B1470),BirthdateDraft!$B$1:$O$9859,3,FALSE)</f>
        <v>13/6</v>
      </c>
      <c r="F1470" s="52" t="str">
        <f>IF(ISERROR(VLOOKUP(TRIM(B1470),ALL!$B$1:$T$1591,2,FALSE)),"",IF(ISERROR(VLOOKUP(TRIM(B1470),ALL!$B$1:$T$1591,2,FALSE))," ",VLOOKUP(TRIM(B1470),ALL!$B$1:$T$1591,2,FALSE)))</f>
        <v>CLA</v>
      </c>
      <c r="G1470" s="52" t="str">
        <f>IF(ISBLANK(VLOOKUP(TRIM(B1470),ALL!$B$1:$U$1591,4,FALSE)),"",IF(ISERROR(VLOOKUP(TRIM(B1470),ALL!$B$1:$U$1591,4,FALSE))," ",VLOOKUP(TRIM(B1470),ALL!$B$1:$U$1591,4,FALSE)))</f>
        <v/>
      </c>
      <c r="H1470" s="52" t="str">
        <f>IF(ISBLANK(VLOOKUP(TRIM(B1470),ALL!$B$1:$U$1591,5,FALSE)),"",IF(ISERROR(VLOOKUP(TRIM(B1470),ALL!$B$1:$U$1591,5,FALSE))," ",VLOOKUP(TRIM(B1470),ALL!$B$1:$U$1591,5,FALSE)))</f>
        <v/>
      </c>
      <c r="I1470" s="52" t="str">
        <f>IF(ISBLANK(VLOOKUP(TRIM(B1470),ALL!$B$1:$U$1591,6,FALSE)),"",IF(ISERROR(VLOOKUP(TRIM(B1470),ALL!$B$1:$U$1591,6,FALSE))," ", VLOOKUP(TRIM(B1470),ALL!$B$1:$U$1591,6,FALSE)))</f>
        <v/>
      </c>
      <c r="J1470" s="52" t="str">
        <f>IF(ISBLANK(VLOOKUP(TRIM(B1470),ALL!$B$1:$U$1591,7,FALSE)),"",IF(ISERROR(VLOOKUP(TRIM(B1470),ALL!$B$1:$U$1591,7,FALSE))," ",VLOOKUP(TRIM(B1470),ALL!$B$1:$U$1591,7,FALSE)))</f>
        <v/>
      </c>
      <c r="K1470" s="52">
        <f>IF(ISBLANK(VLOOKUP(TRIM(B1470),ALL!$B$1:$U$1591,8,FALSE)),"",IF(ISERROR(VLOOKUP(TRIM(B1470),ALL!$B$1:$U$1591,8,FALSE))," ",VLOOKUP(TRIM(B1470),ALL!$B$1:$U$1591,8,FALSE)))</f>
        <v>0</v>
      </c>
      <c r="L1470" s="52">
        <f>IF(ISBLANK(VLOOKUP(TRIM(B1470),ALL!$B$1:$U$1591,9,FALSE)),"",IF(ISERROR(VLOOKUP(TRIM(B1470),ALL!$B$1:$U$1591,9,FALSE))," ",VLOOKUP(TRIM(B1470),ALL!$B$1:$U$1591,9,FALSE)))</f>
        <v>0</v>
      </c>
      <c r="M1470" s="52">
        <f>IF(ISBLANK(VLOOKUP(TRIM(B1470),ALL!$B$1:$U$1591,10,FALSE)),"",IF(ISERROR(VLOOKUP(TRIM(B1470),ALL!$B$1:$U$1591,10,FALSE))," ",VLOOKUP(TRIM(B1470),ALL!$B$1:$U$1591,10,FALSE)))</f>
        <v>0</v>
      </c>
      <c r="N1470"/>
      <c r="O1470"/>
      <c r="P1470"/>
      <c r="Q1470"/>
      <c r="R1470"/>
      <c r="S1470"/>
      <c r="AA1470"/>
      <c r="AB1470"/>
    </row>
    <row r="1471" spans="1:45">
      <c r="A1471" s="52"/>
      <c r="B1471" s="215"/>
      <c r="C1471" s="11"/>
      <c r="D1471" s="85"/>
      <c r="E1471" s="86"/>
      <c r="F1471" s="52"/>
      <c r="G1471" s="52"/>
      <c r="H1471" s="52"/>
      <c r="I1471" s="52"/>
      <c r="J1471" s="52"/>
      <c r="K1471" s="52"/>
      <c r="L1471" s="52"/>
      <c r="M1471" s="52"/>
      <c r="N1471"/>
      <c r="O1471"/>
      <c r="P1471"/>
      <c r="Q1471"/>
      <c r="R1471"/>
      <c r="S1471"/>
      <c r="AA1471"/>
      <c r="AB1471"/>
    </row>
    <row r="1472" spans="1:45">
      <c r="A1472" s="52" t="str">
        <f>IF(ISERROR(VLOOKUP(TRIM(B1472),ALL!$B$1:$T$1591,3,FALSE)),"(unc)",VLOOKUP(TRIM(B1472),ALL!$B$1:$T$1591,3,FALSE))</f>
        <v>LDT $</v>
      </c>
      <c r="B1472" s="215" t="s">
        <v>4039</v>
      </c>
      <c r="C1472" s="11" t="s">
        <v>3440</v>
      </c>
      <c r="D1472" s="85">
        <f>VLOOKUP(TRIM(B1472),BirthdateDraft!$B$1:$O$5859,2,FALSE)</f>
        <v>34518</v>
      </c>
      <c r="E1472" s="86" t="str">
        <f>VLOOKUP(TRIM(B1472),BirthdateDraft!$B$1:$O$9859,3,FALSE)</f>
        <v>16/2</v>
      </c>
      <c r="F1472" s="52" t="str">
        <f>IF(ISERROR(VLOOKUP(TRIM(B1472),ALL!$B$1:$T$1591,2,FALSE)),"",IF(ISERROR(VLOOKUP(TRIM(B1472),ALL!$B$1:$T$1591,2,FALSE))," ",VLOOKUP(TRIM(B1472),ALL!$B$1:$T$1591,2,FALSE)))</f>
        <v>KCA</v>
      </c>
      <c r="G1472" s="52" t="str">
        <f>IF(ISBLANK(VLOOKUP(TRIM(B1472),ALL!$B$1:$U$1591,4,FALSE)),"",IF(ISERROR(VLOOKUP(TRIM(B1472),ALL!$B$1:$U$1591,4,FALSE))," ",VLOOKUP(TRIM(B1472),ALL!$B$1:$U$1591,4,FALSE)))</f>
        <v>6</v>
      </c>
      <c r="H1472" s="52" t="str">
        <f>IF(ISBLANK(VLOOKUP(TRIM(B1472),ALL!$B$1:$U$1591,5,FALSE)),"",IF(ISERROR(VLOOKUP(TRIM(B1472),ALL!$B$1:$U$1591,5,FALSE))," ",VLOOKUP(TRIM(B1472),ALL!$B$1:$U$1591,5,FALSE)))</f>
        <v/>
      </c>
      <c r="I1472" s="52">
        <f>IF(ISBLANK(VLOOKUP(TRIM(B1472),ALL!$B$1:$U$1591,6,FALSE)),"",IF(ISERROR(VLOOKUP(TRIM(B1472),ALL!$B$1:$U$1591,6,FALSE))," ", VLOOKUP(TRIM(B1472),ALL!$B$1:$U$1591,6,FALSE)))</f>
        <v>10</v>
      </c>
      <c r="J1472" s="52" t="str">
        <f>IF(ISBLANK(VLOOKUP(TRIM(B1472),ALL!$B$1:$U$1591,7,FALSE)),"",IF(ISERROR(VLOOKUP(TRIM(B1472),ALL!$B$1:$U$1591,7,FALSE))," ",VLOOKUP(TRIM(B1472),ALL!$B$1:$U$1591,7,FALSE)))</f>
        <v/>
      </c>
      <c r="K1472" s="52" t="str">
        <f>IF(ISBLANK(VLOOKUP(TRIM(B1472),ALL!$B$1:$U$1591,8,FALSE)),"",IF(ISERROR(VLOOKUP(TRIM(B1472),ALL!$B$1:$U$1591,8,FALSE))," ",VLOOKUP(TRIM(B1472),ALL!$B$1:$U$1591,8,FALSE)))</f>
        <v/>
      </c>
      <c r="L1472" s="52" t="str">
        <f>IF(ISBLANK(VLOOKUP(TRIM(B1472),ALL!$B$1:$U$1591,9,FALSE)),"",IF(ISERROR(VLOOKUP(TRIM(B1472),ALL!$B$1:$U$1591,9,FALSE))," ",VLOOKUP(TRIM(B1472),ALL!$B$1:$U$1591,9,FALSE)))</f>
        <v/>
      </c>
      <c r="M1472" s="52" t="str">
        <f>IF(ISBLANK(VLOOKUP(TRIM(B1472),ALL!$B$1:$U$1591,10,FALSE)),"",IF(ISERROR(VLOOKUP(TRIM(B1472),ALL!$B$1:$U$1591,10,FALSE))," ",VLOOKUP(TRIM(B1472),ALL!$B$1:$U$1591,10,FALSE)))</f>
        <v/>
      </c>
      <c r="N1472"/>
      <c r="O1472"/>
      <c r="P1472"/>
      <c r="Q1472"/>
      <c r="R1472"/>
      <c r="S1472"/>
      <c r="AA1472"/>
      <c r="AB1472"/>
    </row>
    <row r="1473" spans="1:28">
      <c r="A1473" s="52" t="str">
        <f>IF(ISERROR(VLOOKUP(TRIM(B1473),ALL!$B$1:$T$1591,3,FALSE)),"(unc)",VLOOKUP(TRIM(B1473),ALL!$B$1:$T$1591,3,FALSE))</f>
        <v>RE $</v>
      </c>
      <c r="B1473" s="215" t="s">
        <v>5161</v>
      </c>
      <c r="C1473" s="11" t="s">
        <v>3440</v>
      </c>
      <c r="D1473" s="85">
        <f>VLOOKUP(TRIM(B1473),BirthdateDraft!$B$1:$O$5859,2,FALSE)</f>
        <v>34134</v>
      </c>
      <c r="E1473" s="86" t="str">
        <f>VLOOKUP(TRIM(B1473),BirthdateDraft!$B$1:$O$9859,3,FALSE)</f>
        <v>15/2</v>
      </c>
      <c r="F1473" s="52" t="str">
        <f>IF(ISERROR(VLOOKUP(TRIM(B1473),ALL!$B$1:$T$1591,2,FALSE)),"",IF(ISERROR(VLOOKUP(TRIM(B1473),ALL!$B$1:$T$1591,2,FALSE))," ",VLOOKUP(TRIM(B1473),ALL!$B$1:$T$1591,2,FALSE)))</f>
        <v>KCA</v>
      </c>
      <c r="G1473" s="52" t="str">
        <f>IF(ISBLANK(VLOOKUP(TRIM(B1473),ALL!$B$1:$U$1591,4,FALSE)),"",IF(ISERROR(VLOOKUP(TRIM(B1473),ALL!$B$1:$U$1591,4,FALSE))," ",VLOOKUP(TRIM(B1473),ALL!$B$1:$U$1591,4,FALSE)))</f>
        <v>6</v>
      </c>
      <c r="H1473" s="52" t="str">
        <f>IF(ISBLANK(VLOOKUP(TRIM(B1473),ALL!$B$1:$U$1591,5,FALSE)),"",IF(ISERROR(VLOOKUP(TRIM(B1473),ALL!$B$1:$U$1591,5,FALSE))," ",VLOOKUP(TRIM(B1473),ALL!$B$1:$U$1591,5,FALSE)))</f>
        <v/>
      </c>
      <c r="I1473" s="52">
        <f>IF(ISBLANK(VLOOKUP(TRIM(B1473),ALL!$B$1:$U$1591,6,FALSE)),"",IF(ISERROR(VLOOKUP(TRIM(B1473),ALL!$B$1:$U$1591,6,FALSE))," ", VLOOKUP(TRIM(B1473),ALL!$B$1:$U$1591,6,FALSE)))</f>
        <v>9</v>
      </c>
      <c r="J1473" s="52" t="str">
        <f>IF(ISBLANK(VLOOKUP(TRIM(B1473),ALL!$B$1:$U$1591,7,FALSE)),"",IF(ISERROR(VLOOKUP(TRIM(B1473),ALL!$B$1:$U$1591,7,FALSE))," ",VLOOKUP(TRIM(B1473),ALL!$B$1:$U$1591,7,FALSE)))</f>
        <v/>
      </c>
      <c r="K1473" s="52" t="str">
        <f>IF(ISBLANK(VLOOKUP(TRIM(B1473),ALL!$B$1:$U$1591,8,FALSE)),"",IF(ISERROR(VLOOKUP(TRIM(B1473),ALL!$B$1:$U$1591,8,FALSE))," ",VLOOKUP(TRIM(B1473),ALL!$B$1:$U$1591,8,FALSE)))</f>
        <v/>
      </c>
      <c r="L1473" s="52" t="str">
        <f>IF(ISBLANK(VLOOKUP(TRIM(B1473),ALL!$B$1:$U$1591,9,FALSE)),"",IF(ISERROR(VLOOKUP(TRIM(B1473),ALL!$B$1:$U$1591,9,FALSE))," ",VLOOKUP(TRIM(B1473),ALL!$B$1:$U$1591,9,FALSE)))</f>
        <v/>
      </c>
      <c r="M1473" s="52" t="str">
        <f>IF(ISBLANK(VLOOKUP(TRIM(B1473),ALL!$B$1:$U$1591,10,FALSE)),"",IF(ISERROR(VLOOKUP(TRIM(B1473),ALL!$B$1:$U$1591,10,FALSE))," ",VLOOKUP(TRIM(B1473),ALL!$B$1:$U$1591,10,FALSE)))</f>
        <v/>
      </c>
      <c r="N1473"/>
      <c r="O1473"/>
      <c r="P1473"/>
      <c r="Q1473"/>
      <c r="R1473"/>
      <c r="S1473"/>
      <c r="AA1473"/>
      <c r="AB1473"/>
    </row>
    <row r="1474" spans="1:28">
      <c r="A1474" s="52" t="str">
        <f>IF(ISERROR(VLOOKUP(TRIM(B1474),ALL!$B$1:$T$1591,3,FALSE)),"(unc)",VLOOKUP(TRIM(B1474),ALL!$B$1:$T$1591,3,FALSE))</f>
        <v>LDT $</v>
      </c>
      <c r="B1474" s="215" t="s">
        <v>4128</v>
      </c>
      <c r="C1474" s="11" t="s">
        <v>3440</v>
      </c>
      <c r="D1474" s="85">
        <f>VLOOKUP(TRIM(B1474),BirthdateDraft!$B$1:$O$5859,2,FALSE)</f>
        <v>33145</v>
      </c>
      <c r="E1474" s="86" t="str">
        <f>VLOOKUP(TRIM(B1474),BirthdateDraft!$B$1:$O$9859,3,FALSE)</f>
        <v>13/1 (13)</v>
      </c>
      <c r="F1474" s="52" t="str">
        <f>IF(ISERROR(VLOOKUP(TRIM(B1474),ALL!$B$1:$T$1591,2,FALSE)),"",IF(ISERROR(VLOOKUP(TRIM(B1474),ALL!$B$1:$T$1591,2,FALSE))," ",VLOOKUP(TRIM(B1474),ALL!$B$1:$T$1591,2,FALSE)))</f>
        <v>CLA</v>
      </c>
      <c r="G1474" s="52" t="str">
        <f>IF(ISBLANK(VLOOKUP(TRIM(B1474),ALL!$B$1:$U$1591,4,FALSE)),"",IF(ISERROR(VLOOKUP(TRIM(B1474),ALL!$B$1:$U$1591,4,FALSE))," ",VLOOKUP(TRIM(B1474),ALL!$B$1:$U$1591,4,FALSE)))</f>
        <v>5</v>
      </c>
      <c r="H1474" s="52" t="str">
        <f>IF(ISBLANK(VLOOKUP(TRIM(B1474),ALL!$B$1:$U$1591,5,FALSE)),"",IF(ISERROR(VLOOKUP(TRIM(B1474),ALL!$B$1:$U$1591,5,FALSE))," ",VLOOKUP(TRIM(B1474),ALL!$B$1:$U$1591,5,FALSE)))</f>
        <v/>
      </c>
      <c r="I1474" s="52">
        <f>IF(ISBLANK(VLOOKUP(TRIM(B1474),ALL!$B$1:$U$1591,6,FALSE)),"",IF(ISERROR(VLOOKUP(TRIM(B1474),ALL!$B$1:$U$1591,6,FALSE))," ", VLOOKUP(TRIM(B1474),ALL!$B$1:$U$1591,6,FALSE)))</f>
        <v>3</v>
      </c>
      <c r="J1474" s="52" t="str">
        <f>IF(ISBLANK(VLOOKUP(TRIM(B1474),ALL!$B$1:$U$1591,7,FALSE)),"",IF(ISERROR(VLOOKUP(TRIM(B1474),ALL!$B$1:$U$1591,7,FALSE))," ",VLOOKUP(TRIM(B1474),ALL!$B$1:$U$1591,7,FALSE)))</f>
        <v/>
      </c>
      <c r="K1474" s="52" t="str">
        <f>IF(ISBLANK(VLOOKUP(TRIM(B1474),ALL!$B$1:$U$1591,8,FALSE)),"",IF(ISERROR(VLOOKUP(TRIM(B1474),ALL!$B$1:$U$1591,8,FALSE))," ",VLOOKUP(TRIM(B1474),ALL!$B$1:$U$1591,8,FALSE)))</f>
        <v/>
      </c>
      <c r="L1474" s="52" t="str">
        <f>IF(ISBLANK(VLOOKUP(TRIM(B1474),ALL!$B$1:$U$1591,9,FALSE)),"",IF(ISERROR(VLOOKUP(TRIM(B1474),ALL!$B$1:$U$1591,9,FALSE))," ",VLOOKUP(TRIM(B1474),ALL!$B$1:$U$1591,9,FALSE)))</f>
        <v/>
      </c>
      <c r="M1474" s="52" t="str">
        <f>IF(ISBLANK(VLOOKUP(TRIM(B1474),ALL!$B$1:$U$1591,10,FALSE)),"",IF(ISERROR(VLOOKUP(TRIM(B1474),ALL!$B$1:$U$1591,10,FALSE))," ",VLOOKUP(TRIM(B1474),ALL!$B$1:$U$1591,10,FALSE)))</f>
        <v/>
      </c>
      <c r="N1474"/>
      <c r="O1474"/>
      <c r="P1474"/>
      <c r="Q1474"/>
      <c r="R1474"/>
      <c r="S1474"/>
      <c r="AA1474"/>
      <c r="AB1474"/>
    </row>
    <row r="1475" spans="1:28">
      <c r="A1475" s="52" t="str">
        <f>IF(ISERROR(VLOOKUP(TRIM(B1475),ALL!$B$1:$T$1591,3,FALSE)),"(unc)",VLOOKUP(TRIM(B1475),ALL!$B$1:$T$1591,3,FALSE))</f>
        <v>DT $</v>
      </c>
      <c r="B1475" s="215" t="s">
        <v>4539</v>
      </c>
      <c r="C1475" s="11" t="s">
        <v>3440</v>
      </c>
      <c r="D1475" s="85">
        <f>VLOOKUP(TRIM(B1475),BirthdateDraft!$B$1:$O$5859,2,FALSE)</f>
        <v>33367</v>
      </c>
      <c r="E1475" s="86" t="str">
        <f>VLOOKUP(TRIM(B1475),BirthdateDraft!$B$1:$O$9859,3,FALSE)</f>
        <v>14/FA</v>
      </c>
      <c r="F1475" s="52" t="str">
        <f>IF(ISERROR(VLOOKUP(TRIM(B1475),ALL!$B$1:$T$1591,2,FALSE)),"",IF(ISERROR(VLOOKUP(TRIM(B1475),ALL!$B$1:$T$1591,2,FALSE))," ",VLOOKUP(TRIM(B1475),ALL!$B$1:$T$1591,2,FALSE)))</f>
        <v>KCA</v>
      </c>
      <c r="G1475" s="52" t="str">
        <f>IF(ISBLANK(VLOOKUP(TRIM(B1475),ALL!$B$1:$U$1591,4,FALSE)),"",IF(ISERROR(VLOOKUP(TRIM(B1475),ALL!$B$1:$U$1591,4,FALSE))," ",VLOOKUP(TRIM(B1475),ALL!$B$1:$U$1591,4,FALSE)))</f>
        <v>4</v>
      </c>
      <c r="H1475" s="52" t="str">
        <f>IF(ISBLANK(VLOOKUP(TRIM(B1475),ALL!$B$1:$U$1591,5,FALSE)),"",IF(ISERROR(VLOOKUP(TRIM(B1475),ALL!$B$1:$U$1591,5,FALSE))," ",VLOOKUP(TRIM(B1475),ALL!$B$1:$U$1591,5,FALSE)))</f>
        <v/>
      </c>
      <c r="I1475" s="52">
        <f>IF(ISBLANK(VLOOKUP(TRIM(B1475),ALL!$B$1:$U$1591,6,FALSE)),"",IF(ISERROR(VLOOKUP(TRIM(B1475),ALL!$B$1:$U$1591,6,FALSE))," ", VLOOKUP(TRIM(B1475),ALL!$B$1:$U$1591,6,FALSE)))</f>
        <v>2</v>
      </c>
      <c r="J1475" s="52" t="str">
        <f>IF(ISBLANK(VLOOKUP(TRIM(B1475),ALL!$B$1:$U$1591,7,FALSE)),"",IF(ISERROR(VLOOKUP(TRIM(B1475),ALL!$B$1:$U$1591,7,FALSE))," ",VLOOKUP(TRIM(B1475),ALL!$B$1:$U$1591,7,FALSE)))</f>
        <v/>
      </c>
      <c r="K1475" s="52" t="str">
        <f>IF(ISBLANK(VLOOKUP(TRIM(B1475),ALL!$B$1:$U$1591,8,FALSE)),"",IF(ISERROR(VLOOKUP(TRIM(B1475),ALL!$B$1:$U$1591,8,FALSE))," ",VLOOKUP(TRIM(B1475),ALL!$B$1:$U$1591,8,FALSE)))</f>
        <v/>
      </c>
      <c r="L1475" s="52" t="str">
        <f>IF(ISBLANK(VLOOKUP(TRIM(B1475),ALL!$B$1:$U$1591,9,FALSE)),"",IF(ISERROR(VLOOKUP(TRIM(B1475),ALL!$B$1:$U$1591,9,FALSE))," ",VLOOKUP(TRIM(B1475),ALL!$B$1:$U$1591,9,FALSE)))</f>
        <v/>
      </c>
      <c r="M1475" s="52" t="str">
        <f>IF(ISBLANK(VLOOKUP(TRIM(B1475),ALL!$B$1:$U$1591,10,FALSE)),"",IF(ISERROR(VLOOKUP(TRIM(B1475),ALL!$B$1:$U$1591,10,FALSE))," ",VLOOKUP(TRIM(B1475),ALL!$B$1:$U$1591,10,FALSE)))</f>
        <v/>
      </c>
      <c r="N1475"/>
      <c r="O1475"/>
      <c r="P1475"/>
      <c r="Q1475"/>
      <c r="R1475"/>
      <c r="S1475"/>
      <c r="AA1475"/>
      <c r="AB1475"/>
    </row>
    <row r="1476" spans="1:28">
      <c r="A1476" s="52" t="str">
        <f>IF(ISERROR(VLOOKUP(TRIM(B1476),ALL!$B$1:$T$1591,3,FALSE)),"(unc)",VLOOKUP(TRIM(B1476),ALL!$B$1:$T$1591,3,FALSE))</f>
        <v>End $ DT $</v>
      </c>
      <c r="B1476" s="215" t="s">
        <v>5628</v>
      </c>
      <c r="C1476" s="11" t="s">
        <v>3440</v>
      </c>
      <c r="D1476" s="85">
        <f>VLOOKUP(TRIM(B1476),BirthdateDraft!$B$1:$O$5859,2,FALSE)</f>
        <v>33870</v>
      </c>
      <c r="E1476" s="86" t="str">
        <f>VLOOKUP(TRIM(B1476),BirthdateDraft!$B$1:$O$9859,3,FALSE)</f>
        <v>16/2</v>
      </c>
      <c r="F1476" s="52" t="str">
        <f>IF(ISERROR(VLOOKUP(TRIM(B1476),ALL!$B$1:$T$1591,2,FALSE)),"",IF(ISERROR(VLOOKUP(TRIM(B1476),ALL!$B$1:$T$1591,2,FALSE))," ",VLOOKUP(TRIM(B1476),ALL!$B$1:$T$1591,2,FALSE)))</f>
        <v>DNA</v>
      </c>
      <c r="G1476" s="52" t="str">
        <f>IF(ISBLANK(VLOOKUP(TRIM(B1476),ALL!$B$1:$U$1591,4,FALSE)),"",IF(ISERROR(VLOOKUP(TRIM(B1476),ALL!$B$1:$U$1591,4,FALSE))," ",VLOOKUP(TRIM(B1476),ALL!$B$1:$U$1591,4,FALSE)))</f>
        <v>4</v>
      </c>
      <c r="H1476" s="52" t="str">
        <f>IF(ISBLANK(VLOOKUP(TRIM(B1476),ALL!$B$1:$U$1591,5,FALSE)),"",IF(ISERROR(VLOOKUP(TRIM(B1476),ALL!$B$1:$U$1591,5,FALSE))," ",VLOOKUP(TRIM(B1476),ALL!$B$1:$U$1591,5,FALSE)))</f>
        <v>4</v>
      </c>
      <c r="I1476" s="52">
        <f>IF(ISBLANK(VLOOKUP(TRIM(B1476),ALL!$B$1:$U$1591,6,FALSE)),"",IF(ISERROR(VLOOKUP(TRIM(B1476),ALL!$B$1:$U$1591,6,FALSE))," ", VLOOKUP(TRIM(B1476),ALL!$B$1:$U$1591,6,FALSE)))</f>
        <v>0</v>
      </c>
      <c r="J1476" s="52" t="str">
        <f>IF(ISBLANK(VLOOKUP(TRIM(B1476),ALL!$B$1:$U$1591,7,FALSE)),"",IF(ISERROR(VLOOKUP(TRIM(B1476),ALL!$B$1:$U$1591,7,FALSE))," ",VLOOKUP(TRIM(B1476),ALL!$B$1:$U$1591,7,FALSE)))</f>
        <v/>
      </c>
      <c r="K1476" s="52" t="str">
        <f>IF(ISBLANK(VLOOKUP(TRIM(B1476),ALL!$B$1:$U$1591,8,FALSE)),"",IF(ISERROR(VLOOKUP(TRIM(B1476),ALL!$B$1:$U$1591,8,FALSE))," ",VLOOKUP(TRIM(B1476),ALL!$B$1:$U$1591,8,FALSE)))</f>
        <v/>
      </c>
      <c r="L1476" s="52" t="str">
        <f>IF(ISBLANK(VLOOKUP(TRIM(B1476),ALL!$B$1:$U$1591,9,FALSE)),"",IF(ISERROR(VLOOKUP(TRIM(B1476),ALL!$B$1:$U$1591,9,FALSE))," ",VLOOKUP(TRIM(B1476),ALL!$B$1:$U$1591,9,FALSE)))</f>
        <v/>
      </c>
      <c r="M1476" s="52"/>
      <c r="N1476"/>
      <c r="O1476"/>
      <c r="P1476"/>
      <c r="Q1476"/>
      <c r="R1476"/>
      <c r="S1476"/>
      <c r="AA1476"/>
      <c r="AB1476"/>
    </row>
    <row r="1477" spans="1:28">
      <c r="A1477" s="52" t="str">
        <f>IF(ISERROR(VLOOKUP(TRIM(B1477),ALL!$B$1:$T$1591,3,FALSE)),"(unc)",VLOOKUP(TRIM(B1477),ALL!$B$1:$T$1591,3,FALSE))</f>
        <v>DT $</v>
      </c>
      <c r="B1477" s="215" t="s">
        <v>5088</v>
      </c>
      <c r="C1477" s="11" t="s">
        <v>3440</v>
      </c>
      <c r="D1477" s="85">
        <f>VLOOKUP(TRIM(B1477),BirthdateDraft!$B$1:$O$5859,2,FALSE)</f>
        <v>33852</v>
      </c>
      <c r="E1477" s="86" t="str">
        <f>VLOOKUP(TRIM(B1477),BirthdateDraft!$B$1:$O$9859,3,FALSE)</f>
        <v>14/FA</v>
      </c>
      <c r="F1477" s="52" t="str">
        <f>IF(ISERROR(VLOOKUP(TRIM(B1477),ALL!$B$1:$T$1591,2,FALSE)),"",IF(ISERROR(VLOOKUP(TRIM(B1477),ALL!$B$1:$T$1591,2,FALSE))," ",VLOOKUP(TRIM(B1477),ALL!$B$1:$T$1591,2,FALSE)))</f>
        <v>HOA</v>
      </c>
      <c r="G1477" s="52" t="str">
        <f>IF(ISBLANK(VLOOKUP(TRIM(B1477),ALL!$B$1:$U$1591,4,FALSE)),"",IF(ISERROR(VLOOKUP(TRIM(B1477),ALL!$B$1:$U$1591,4,FALSE))," ",VLOOKUP(TRIM(B1477),ALL!$B$1:$U$1591,4,FALSE)))</f>
        <v>0</v>
      </c>
      <c r="H1477" s="52" t="str">
        <f>IF(ISBLANK(VLOOKUP(TRIM(B1477),ALL!$B$1:$U$1591,5,FALSE)),"",IF(ISERROR(VLOOKUP(TRIM(B1477),ALL!$B$1:$U$1591,5,FALSE))," ",VLOOKUP(TRIM(B1477),ALL!$B$1:$U$1591,5,FALSE)))</f>
        <v/>
      </c>
      <c r="I1477" s="52">
        <f>IF(ISBLANK(VLOOKUP(TRIM(B1477),ALL!$B$1:$U$1591,6,FALSE)),"",IF(ISERROR(VLOOKUP(TRIM(B1477),ALL!$B$1:$U$1591,6,FALSE))," ", VLOOKUP(TRIM(B1477),ALL!$B$1:$U$1591,6,FALSE)))</f>
        <v>1</v>
      </c>
      <c r="J1477" s="52" t="str">
        <f>IF(ISBLANK(VLOOKUP(TRIM(B1477),ALL!$B$1:$U$1591,7,FALSE)),"",IF(ISERROR(VLOOKUP(TRIM(B1477),ALL!$B$1:$U$1591,7,FALSE))," ",VLOOKUP(TRIM(B1477),ALL!$B$1:$U$1591,7,FALSE)))</f>
        <v/>
      </c>
      <c r="K1477" s="52" t="str">
        <f>IF(ISBLANK(VLOOKUP(TRIM(B1477),ALL!$B$1:$U$1591,8,FALSE)),"",IF(ISERROR(VLOOKUP(TRIM(B1477),ALL!$B$1:$U$1591,8,FALSE))," ",VLOOKUP(TRIM(B1477),ALL!$B$1:$U$1591,8,FALSE)))</f>
        <v/>
      </c>
      <c r="L1477" s="52" t="str">
        <f>IF(ISBLANK(VLOOKUP(TRIM(B1477),ALL!$B$1:$U$1591,9,FALSE)),"",IF(ISERROR(VLOOKUP(TRIM(B1477),ALL!$B$1:$U$1591,9,FALSE))," ",VLOOKUP(TRIM(B1477),ALL!$B$1:$U$1591,9,FALSE)))</f>
        <v/>
      </c>
      <c r="M1477" s="52" t="str">
        <f>IF(ISBLANK(VLOOKUP(TRIM(B1477),ALL!$B$1:$U$1591,10,FALSE)),"",IF(ISERROR(VLOOKUP(TRIM(B1477),ALL!$B$1:$U$1591,10,FALSE))," ",VLOOKUP(TRIM(B1477),ALL!$B$1:$U$1591,10,FALSE)))</f>
        <v/>
      </c>
      <c r="N1477"/>
      <c r="O1477"/>
      <c r="P1477"/>
      <c r="Q1477"/>
      <c r="R1477"/>
      <c r="S1477"/>
      <c r="AA1477"/>
      <c r="AB1477"/>
    </row>
    <row r="1478" spans="1:28">
      <c r="A1478" s="52"/>
      <c r="B1478" s="215"/>
      <c r="C1478" s="11"/>
      <c r="D1478" s="85"/>
      <c r="E1478" s="86"/>
      <c r="F1478" s="52"/>
      <c r="G1478" s="52"/>
      <c r="H1478" s="52"/>
      <c r="I1478" s="52"/>
      <c r="J1478" s="52"/>
      <c r="K1478" s="52"/>
      <c r="L1478" s="52"/>
      <c r="M1478" s="52"/>
      <c r="N1478"/>
      <c r="O1478"/>
      <c r="P1478"/>
      <c r="Q1478"/>
      <c r="R1478"/>
      <c r="S1478"/>
      <c r="AA1478"/>
      <c r="AB1478"/>
    </row>
    <row r="1479" spans="1:28">
      <c r="A1479" s="52"/>
      <c r="B1479" s="215"/>
      <c r="C1479" s="11"/>
      <c r="D1479" s="85"/>
      <c r="E1479" s="86"/>
      <c r="F1479" s="52"/>
      <c r="G1479" s="52"/>
      <c r="H1479" s="52"/>
      <c r="I1479" s="52"/>
      <c r="J1479" s="52"/>
      <c r="K1479" s="52"/>
      <c r="L1479" s="52"/>
      <c r="M1479" s="52"/>
      <c r="N1479"/>
      <c r="O1479"/>
      <c r="P1479"/>
      <c r="Q1479"/>
      <c r="R1479"/>
      <c r="S1479"/>
      <c r="AA1479"/>
      <c r="AB1479"/>
    </row>
    <row r="1480" spans="1:28">
      <c r="A1480" s="52" t="str">
        <f>IF(ISERROR(VLOOKUP(TRIM(B1480),ALL!$B$1:$T$1591,3,FALSE)),"(unc)",VLOOKUP(TRIM(B1480),ALL!$B$1:$T$1591,3,FALSE))</f>
        <v>ROLB</v>
      </c>
      <c r="B1480" s="215" t="s">
        <v>6852</v>
      </c>
      <c r="C1480" s="11" t="s">
        <v>3440</v>
      </c>
      <c r="D1480" s="85">
        <f>VLOOKUP(TRIM(B1480),BirthdateDraft!$B$1:$O$5859,2,FALSE)</f>
        <v>35221</v>
      </c>
      <c r="E1480" s="86" t="str">
        <f>VLOOKUP(TRIM(B1480),BirthdateDraft!$B$1:$O$9859,3,FALSE)</f>
        <v>18/2</v>
      </c>
      <c r="F1480" s="52" t="str">
        <f>IF(ISERROR(VLOOKUP(TRIM(B1480),ALL!$B$1:$T$1591,2,FALSE)),"",IF(ISERROR(VLOOKUP(TRIM(B1480),ALL!$B$1:$T$1591,2,FALSE))," ",VLOOKUP(TRIM(B1480),ALL!$B$1:$T$1591,2,FALSE)))</f>
        <v>TNA</v>
      </c>
      <c r="G1480" s="52" t="str">
        <f>IF(ISBLANK(VLOOKUP(TRIM(B1480),ALL!$B$1:$U$1591,4,FALSE)),"",IF(ISERROR(VLOOKUP(TRIM(B1480),ALL!$B$1:$U$1591,4,FALSE))," ",VLOOKUP(TRIM(B1480),ALL!$B$1:$U$1591,4,FALSE)))</f>
        <v>4-5</v>
      </c>
      <c r="H1480" s="52" t="str">
        <f>IF(ISBLANK(VLOOKUP(TRIM(B1480),ALL!$B$1:$U$1591,5,FALSE)),"",IF(ISERROR(VLOOKUP(TRIM(B1480),ALL!$B$1:$U$1591,5,FALSE))," ",VLOOKUP(TRIM(B1480),ALL!$B$1:$U$1591,5,FALSE)))</f>
        <v/>
      </c>
      <c r="I1480" s="52">
        <f>IF(ISBLANK(VLOOKUP(TRIM(B1480),ALL!$B$1:$U$1591,6,FALSE)),"",IF(ISERROR(VLOOKUP(TRIM(B1480),ALL!$B$1:$U$1591,6,FALSE))," ", VLOOKUP(TRIM(B1480),ALL!$B$1:$U$1591,6,FALSE)))</f>
        <v>12</v>
      </c>
      <c r="J1480" s="52">
        <f>IF(ISBLANK(VLOOKUP(TRIM(B1480),ALL!$B$1:$U$1591,7,FALSE)),"",IF(ISERROR(VLOOKUP(TRIM(B1480),ALL!$B$1:$U$1591,7,FALSE))," ",VLOOKUP(TRIM(B1480),ALL!$B$1:$U$1591,7,FALSE)))</f>
        <v>1</v>
      </c>
      <c r="K1480" s="52" t="str">
        <f>IF(ISBLANK(VLOOKUP(TRIM(B1480),ALL!$B$1:$U$1591,8,FALSE)),"",IF(ISERROR(VLOOKUP(TRIM(B1480),ALL!$B$1:$U$1591,8,FALSE))," ",VLOOKUP(TRIM(B1480),ALL!$B$1:$U$1591,8,FALSE)))</f>
        <v/>
      </c>
      <c r="L1480" s="52" t="str">
        <f>IF(ISBLANK(VLOOKUP(TRIM(B1480),ALL!$B$1:$U$1591,9,FALSE)),"",IF(ISERROR(VLOOKUP(TRIM(B1480),ALL!$B$1:$U$1591,9,FALSE))," ",VLOOKUP(TRIM(B1480),ALL!$B$1:$U$1591,9,FALSE)))</f>
        <v/>
      </c>
      <c r="M1480" s="52" t="str">
        <f>IF(ISBLANK(VLOOKUP(TRIM(B1480),ALL!$B$1:$U$1591,10,FALSE)),"",IF(ISERROR(VLOOKUP(TRIM(B1480),ALL!$B$1:$U$1591,10,FALSE))," ",VLOOKUP(TRIM(B1480),ALL!$B$1:$U$1591,10,FALSE)))</f>
        <v/>
      </c>
      <c r="N1480"/>
      <c r="O1480"/>
      <c r="P1480"/>
      <c r="Q1480"/>
      <c r="R1480"/>
      <c r="S1480"/>
      <c r="AA1480"/>
      <c r="AB1480"/>
    </row>
    <row r="1481" spans="1:28">
      <c r="A1481" s="52" t="str">
        <f>IF(ISERROR(VLOOKUP(TRIM(B1481),ALL!$B$1:$T$1591,3,FALSE)),"(unc)",VLOOKUP(TRIM(B1481),ALL!$B$1:$T$1591,3,FALSE))</f>
        <v>ROLB End $</v>
      </c>
      <c r="B1481" s="215" t="s">
        <v>5591</v>
      </c>
      <c r="C1481" s="11" t="s">
        <v>3440</v>
      </c>
      <c r="D1481" s="85">
        <f>VLOOKUP(TRIM(B1481),BirthdateDraft!$B$1:$O$5859,2,FALSE)</f>
        <v>34071</v>
      </c>
      <c r="E1481" s="86" t="str">
        <f>VLOOKUP(TRIM(B1481),BirthdateDraft!$B$1:$O$9859,3,FALSE)</f>
        <v>16/3</v>
      </c>
      <c r="F1481" s="52" t="str">
        <f>IF(ISERROR(VLOOKUP(TRIM(B1481),ALL!$B$1:$T$1591,2,FALSE)),"",IF(ISERROR(VLOOKUP(TRIM(B1481),ALL!$B$1:$T$1591,2,FALSE))," ",VLOOKUP(TRIM(B1481),ALL!$B$1:$T$1591,2,FALSE)))</f>
        <v>TBN</v>
      </c>
      <c r="G1481" s="52" t="str">
        <f>IF(ISBLANK(VLOOKUP(TRIM(B1481),ALL!$B$1:$U$1591,4,FALSE)),"",IF(ISERROR(VLOOKUP(TRIM(B1481),ALL!$B$1:$U$1591,4,FALSE))," ",VLOOKUP(TRIM(B1481),ALL!$B$1:$U$1591,4,FALSE)))</f>
        <v>4-5</v>
      </c>
      <c r="H1481" s="52" t="str">
        <f>IF(ISBLANK(VLOOKUP(TRIM(B1481),ALL!$B$1:$U$1591,5,FALSE)),"",IF(ISERROR(VLOOKUP(TRIM(B1481),ALL!$B$1:$U$1591,5,FALSE))," ",VLOOKUP(TRIM(B1481),ALL!$B$1:$U$1591,5,FALSE)))</f>
        <v>4</v>
      </c>
      <c r="I1481" s="52">
        <f>IF(ISBLANK(VLOOKUP(TRIM(B1481),ALL!$B$1:$U$1591,6,FALSE)),"",IF(ISERROR(VLOOKUP(TRIM(B1481),ALL!$B$1:$U$1591,6,FALSE))," ", VLOOKUP(TRIM(B1481),ALL!$B$1:$U$1591,6,FALSE)))</f>
        <v>6</v>
      </c>
      <c r="J1481" s="52" t="str">
        <f>IF(ISBLANK(VLOOKUP(TRIM(B1481),ALL!$B$1:$U$1591,7,FALSE)),"",IF(ISERROR(VLOOKUP(TRIM(B1481),ALL!$B$1:$U$1591,7,FALSE))," ",VLOOKUP(TRIM(B1481),ALL!$B$1:$U$1591,7,FALSE)))</f>
        <v/>
      </c>
      <c r="K1481" s="52" t="str">
        <f>IF(ISBLANK(VLOOKUP(TRIM(B1481),ALL!$B$1:$U$1591,8,FALSE)),"",IF(ISERROR(VLOOKUP(TRIM(B1481),ALL!$B$1:$U$1591,8,FALSE))," ",VLOOKUP(TRIM(B1481),ALL!$B$1:$U$1591,8,FALSE)))</f>
        <v/>
      </c>
      <c r="L1481" s="52" t="str">
        <f>IF(ISBLANK(VLOOKUP(TRIM(B1481),ALL!$B$1:$U$1591,9,FALSE)),"",IF(ISERROR(VLOOKUP(TRIM(B1481),ALL!$B$1:$U$1591,9,FALSE))," ",VLOOKUP(TRIM(B1481),ALL!$B$1:$U$1591,9,FALSE)))</f>
        <v/>
      </c>
      <c r="M1481" s="52"/>
      <c r="N1481"/>
      <c r="O1481"/>
      <c r="P1481"/>
      <c r="Q1481"/>
      <c r="R1481"/>
      <c r="S1481"/>
      <c r="AA1481"/>
      <c r="AB1481"/>
    </row>
    <row r="1482" spans="1:28">
      <c r="A1482" s="52" t="str">
        <f>IF(ISERROR(VLOOKUP(TRIM(B1482),ALL!$B$1:$T$1591,3,FALSE)),"(unc)",VLOOKUP(TRIM(B1482),ALL!$B$1:$T$1591,3,FALSE))</f>
        <v>RLB</v>
      </c>
      <c r="B1482" s="215" t="s">
        <v>6791</v>
      </c>
      <c r="C1482" s="11" t="s">
        <v>3777</v>
      </c>
      <c r="D1482" s="85">
        <f>VLOOKUP(TRIM(B1482),BirthdateDraft!$B$1:$O$5859,2,FALSE)</f>
        <v>34603</v>
      </c>
      <c r="E1482" s="86" t="str">
        <f>VLOOKUP(TRIM(B1482),BirthdateDraft!$B$1:$O$9859,3,FALSE)</f>
        <v>17/FA</v>
      </c>
      <c r="F1482" s="52" t="str">
        <f>IF(ISERROR(VLOOKUP(TRIM(B1482),ALL!$B$1:$T$1591,2,FALSE)),"",IF(ISERROR(VLOOKUP(TRIM(B1482),ALL!$B$1:$T$1591,2,FALSE))," ",VLOOKUP(TRIM(B1482),ALL!$B$1:$T$1591,2,FALSE)))</f>
        <v>MIN</v>
      </c>
      <c r="G1482" s="52" t="str">
        <f>IF(ISBLANK(VLOOKUP(TRIM(B1482),ALL!$B$1:$U$1591,4,FALSE)),"",IF(ISERROR(VLOOKUP(TRIM(B1482),ALL!$B$1:$U$1591,4,FALSE))," ",VLOOKUP(TRIM(B1482),ALL!$B$1:$U$1591,4,FALSE)))</f>
        <v>4-0</v>
      </c>
      <c r="H1482" s="52" t="str">
        <f>IF(ISBLANK(VLOOKUP(TRIM(B1482),ALL!$B$1:$U$1591,5,FALSE)),"",IF(ISERROR(VLOOKUP(TRIM(B1482),ALL!$B$1:$U$1591,5,FALSE))," ",VLOOKUP(TRIM(B1482),ALL!$B$1:$U$1591,5,FALSE)))</f>
        <v/>
      </c>
      <c r="I1482" s="52">
        <f>IF(ISBLANK(VLOOKUP(TRIM(B1482),ALL!$B$1:$U$1591,6,FALSE)),"",IF(ISERROR(VLOOKUP(TRIM(B1482),ALL!$B$1:$U$1591,6,FALSE))," ", VLOOKUP(TRIM(B1482),ALL!$B$1:$U$1591,6,FALSE)))</f>
        <v>5</v>
      </c>
      <c r="J1482" s="52"/>
      <c r="K1482" s="52"/>
      <c r="L1482" s="52" t="str">
        <f>IF(ISBLANK(VLOOKUP(TRIM(B1482),ALL!$B$1:$U$1591,9,FALSE)),"",IF(ISERROR(VLOOKUP(TRIM(B1482),ALL!$B$1:$U$1591,9,FALSE))," ",VLOOKUP(TRIM(B1482),ALL!$B$1:$U$1591,9,FALSE)))</f>
        <v/>
      </c>
      <c r="M1482" s="52" t="str">
        <f>IF(ISBLANK(VLOOKUP(TRIM(B1482),ALL!$B$1:$U$1591,10,FALSE)),"",IF(ISERROR(VLOOKUP(TRIM(B1482),ALL!$B$1:$U$1591,10,FALSE))," ",VLOOKUP(TRIM(B1482),ALL!$B$1:$U$1591,10,FALSE)))</f>
        <v/>
      </c>
      <c r="N1482"/>
      <c r="O1482"/>
      <c r="P1482"/>
      <c r="Q1482"/>
      <c r="R1482"/>
      <c r="S1482"/>
      <c r="AA1482"/>
      <c r="AB1482"/>
    </row>
    <row r="1483" spans="1:28">
      <c r="A1483" s="52" t="str">
        <f>IF(ISERROR(VLOOKUP(TRIM(B1483),ALL!$B$1:$T$1591,3,FALSE)),"(unc)",VLOOKUP(TRIM(B1483),ALL!$B$1:$T$1591,3,FALSE))</f>
        <v>MLB</v>
      </c>
      <c r="B1483" s="215" t="s">
        <v>4482</v>
      </c>
      <c r="C1483" s="11" t="s">
        <v>3777</v>
      </c>
      <c r="D1483" s="85">
        <f>VLOOKUP(TRIM(B1483),BirthdateDraft!$B$1:$O$5859,2,FALSE)</f>
        <v>33765</v>
      </c>
      <c r="E1483" s="86" t="str">
        <f>VLOOKUP(TRIM(B1483),BirthdateDraft!$B$1:$O$9859,3,FALSE)</f>
        <v>14/4</v>
      </c>
      <c r="F1483" s="52" t="str">
        <f>IF(ISERROR(VLOOKUP(TRIM(B1483),ALL!$B$1:$T$1591,2,FALSE)),"",IF(ISERROR(VLOOKUP(TRIM(B1483),ALL!$B$1:$T$1591,2,FALSE))," ",VLOOKUP(TRIM(B1483),ALL!$B$1:$T$1591,2,FALSE)))</f>
        <v>KCA</v>
      </c>
      <c r="G1483" s="52" t="str">
        <f>IF(ISBLANK(VLOOKUP(TRIM(B1483),ALL!$B$1:$U$1591,4,FALSE)),"",IF(ISERROR(VLOOKUP(TRIM(B1483),ALL!$B$1:$U$1591,4,FALSE))," ",VLOOKUP(TRIM(B1483),ALL!$B$1:$U$1591,4,FALSE)))</f>
        <v>4-0</v>
      </c>
      <c r="H1483" s="52" t="str">
        <f>IF(ISBLANK(VLOOKUP(TRIM(B1483),ALL!$B$1:$U$1591,5,FALSE)),"",IF(ISERROR(VLOOKUP(TRIM(B1483),ALL!$B$1:$U$1591,5,FALSE))," ",VLOOKUP(TRIM(B1483),ALL!$B$1:$U$1591,5,FALSE)))</f>
        <v/>
      </c>
      <c r="I1483" s="52">
        <f>IF(ISBLANK(VLOOKUP(TRIM(B1483),ALL!$B$1:$U$1591,6,FALSE)),"",IF(ISERROR(VLOOKUP(TRIM(B1483),ALL!$B$1:$U$1591,6,FALSE))," ", VLOOKUP(TRIM(B1483),ALL!$B$1:$U$1591,6,FALSE)))</f>
        <v>4</v>
      </c>
      <c r="J1483" s="52" t="str">
        <f>IF(ISBLANK(VLOOKUP(TRIM(B1483),ALL!$B$1:$U$1591,7,FALSE)),"",IF(ISERROR(VLOOKUP(TRIM(B1483),ALL!$B$1:$U$1591,7,FALSE))," ",VLOOKUP(TRIM(B1483),ALL!$B$1:$U$1591,7,FALSE)))</f>
        <v/>
      </c>
      <c r="K1483" s="52" t="str">
        <f>IF(ISBLANK(VLOOKUP(TRIM(B1483),ALL!$B$1:$U$1591,8,FALSE)),"",IF(ISERROR(VLOOKUP(TRIM(B1483),ALL!$B$1:$U$1591,8,FALSE))," ",VLOOKUP(TRIM(B1483),ALL!$B$1:$U$1591,8,FALSE)))</f>
        <v/>
      </c>
      <c r="L1483" s="52" t="str">
        <f>IF(ISBLANK(VLOOKUP(TRIM(B1483),ALL!$B$1:$U$1591,9,FALSE)),"",IF(ISERROR(VLOOKUP(TRIM(B1483),ALL!$B$1:$U$1591,9,FALSE))," ",VLOOKUP(TRIM(B1483),ALL!$B$1:$U$1591,9,FALSE)))</f>
        <v/>
      </c>
      <c r="M1483" s="52" t="str">
        <f>IF(ISBLANK(VLOOKUP(TRIM(B1483),ALL!$B$1:$U$1591,10,FALSE)),"",IF(ISERROR(VLOOKUP(TRIM(B1483),ALL!$B$1:$U$1591,10,FALSE))," ",VLOOKUP(TRIM(B1483),ALL!$B$1:$U$1591,10,FALSE)))</f>
        <v/>
      </c>
      <c r="N1483"/>
      <c r="O1483"/>
      <c r="P1483"/>
      <c r="Q1483"/>
      <c r="R1483"/>
      <c r="S1483"/>
      <c r="AA1483"/>
      <c r="AB1483"/>
    </row>
    <row r="1484" spans="1:28">
      <c r="A1484" s="52" t="str">
        <f>IF(ISERROR(VLOOKUP(TRIM(B1484),ALL!$B$1:$T$1591,3,FALSE)),"(unc)",VLOOKUP(TRIM(B1484),ALL!$B$1:$T$1591,3,FALSE))</f>
        <v>LOLB</v>
      </c>
      <c r="B1484" s="215" t="s">
        <v>4523</v>
      </c>
      <c r="C1484" s="11" t="s">
        <v>3440</v>
      </c>
      <c r="D1484" s="85">
        <f>VLOOKUP(TRIM(B1484),BirthdateDraft!$B$1:$O$5859,2,FALSE)</f>
        <v>33792</v>
      </c>
      <c r="E1484" s="86" t="str">
        <f>VLOOKUP(TRIM(B1484),BirthdateDraft!$B$1:$O$9859,3,FALSE)</f>
        <v>14/4</v>
      </c>
      <c r="F1484" s="52" t="str">
        <f>IF(ISERROR(VLOOKUP(TRIM(B1484),ALL!$B$1:$T$1591,2,FALSE)),"",IF(ISERROR(VLOOKUP(TRIM(B1484),ALL!$B$1:$T$1591,2,FALSE))," ",VLOOKUP(TRIM(B1484),ALL!$B$1:$T$1591,2,FALSE)))</f>
        <v>ARN</v>
      </c>
      <c r="G1484" s="52" t="str">
        <f>IF(ISBLANK(VLOOKUP(TRIM(B1484),ALL!$B$1:$U$1591,4,FALSE)),"",IF(ISERROR(VLOOKUP(TRIM(B1484),ALL!$B$1:$U$1591,4,FALSE))," ",VLOOKUP(TRIM(B1484),ALL!$B$1:$U$1591,4,FALSE)))</f>
        <v>0-4</v>
      </c>
      <c r="H1484" s="52" t="str">
        <f>IF(ISBLANK(VLOOKUP(TRIM(B1484),ALL!$B$1:$U$1591,5,FALSE)),"",IF(ISERROR(VLOOKUP(TRIM(B1484),ALL!$B$1:$U$1591,5,FALSE))," ",VLOOKUP(TRIM(B1484),ALL!$B$1:$U$1591,5,FALSE)))</f>
        <v/>
      </c>
      <c r="I1484" s="52">
        <f>IF(ISBLANK(VLOOKUP(TRIM(B1484),ALL!$B$1:$U$1591,6,FALSE)),"",IF(ISERROR(VLOOKUP(TRIM(B1484),ALL!$B$1:$U$1591,6,FALSE))," ", VLOOKUP(TRIM(B1484),ALL!$B$1:$U$1591,6,FALSE)))</f>
        <v>5</v>
      </c>
      <c r="J1484" s="52" t="str">
        <f>IF(ISBLANK(VLOOKUP(TRIM(B1484),ALL!$B$1:$U$1591,7,FALSE)),"",IF(ISERROR(VLOOKUP(TRIM(B1484),ALL!$B$1:$U$1591,7,FALSE))," ",VLOOKUP(TRIM(B1484),ALL!$B$1:$U$1591,7,FALSE)))</f>
        <v/>
      </c>
      <c r="K1484" s="52" t="str">
        <f>IF(ISBLANK(VLOOKUP(TRIM(B1484),ALL!$B$1:$U$1591,8,FALSE)),"",IF(ISERROR(VLOOKUP(TRIM(B1484),ALL!$B$1:$U$1591,8,FALSE))," ",VLOOKUP(TRIM(B1484),ALL!$B$1:$U$1591,8,FALSE)))</f>
        <v/>
      </c>
      <c r="L1484" s="52" t="str">
        <f>IF(ISBLANK(VLOOKUP(TRIM(B1484),ALL!$B$1:$U$1591,9,FALSE)),"",IF(ISERROR(VLOOKUP(TRIM(B1484),ALL!$B$1:$U$1591,9,FALSE))," ",VLOOKUP(TRIM(B1484),ALL!$B$1:$U$1591,9,FALSE)))</f>
        <v/>
      </c>
      <c r="M1484" s="52" t="str">
        <f>IF(ISBLANK(VLOOKUP(TRIM(B1484),ALL!$B$1:$U$1591,10,FALSE)),"",IF(ISERROR(VLOOKUP(TRIM(B1484),ALL!$B$1:$U$1591,10,FALSE))," ",VLOOKUP(TRIM(B1484),ALL!$B$1:$U$1591,10,FALSE)))</f>
        <v/>
      </c>
      <c r="N1484"/>
      <c r="O1484"/>
      <c r="P1484"/>
      <c r="Q1484"/>
      <c r="R1484"/>
      <c r="S1484"/>
      <c r="AA1484"/>
      <c r="AB1484"/>
    </row>
    <row r="1485" spans="1:28">
      <c r="A1485" s="52" t="str">
        <f>IF(ISERROR(VLOOKUP(TRIM(B1485),ALL!$B$1:$T$1591,3,FALSE)),"(unc)",VLOOKUP(TRIM(B1485),ALL!$B$1:$T$1591,3,FALSE))</f>
        <v>LB</v>
      </c>
      <c r="B1485" s="215" t="s">
        <v>6700</v>
      </c>
      <c r="C1485" s="11" t="s">
        <v>3777</v>
      </c>
      <c r="D1485" s="85">
        <f>VLOOKUP(TRIM(B1485),BirthdateDraft!$B$1:$O$5859,2,FALSE)</f>
        <v>34326</v>
      </c>
      <c r="E1485" s="86" t="str">
        <f>VLOOKUP(TRIM(B1485),BirthdateDraft!$B$1:$O$9859,3,FALSE)</f>
        <v>18/FA</v>
      </c>
      <c r="F1485" s="52" t="str">
        <f>IF(ISERROR(VLOOKUP(TRIM(B1485),ALL!$B$1:$T$1591,2,FALSE)),"",IF(ISERROR(VLOOKUP(TRIM(B1485),ALL!$B$1:$T$1591,2,FALSE))," ",VLOOKUP(TRIM(B1485),ALL!$B$1:$T$1591,2,FALSE)))</f>
        <v>BFA</v>
      </c>
      <c r="G1485" s="52" t="str">
        <f>IF(ISBLANK(VLOOKUP(TRIM(B1485),ALL!$B$1:$U$1591,4,FALSE)),"",IF(ISERROR(VLOOKUP(TRIM(B1485),ALL!$B$1:$U$1591,4,FALSE))," ",VLOOKUP(TRIM(B1485),ALL!$B$1:$U$1591,4,FALSE)))</f>
        <v>0-0</v>
      </c>
      <c r="H1485" s="52" t="str">
        <f>IF(ISBLANK(VLOOKUP(TRIM(B1485),ALL!$B$1:$U$1591,5,FALSE)),"",IF(ISERROR(VLOOKUP(TRIM(B1485),ALL!$B$1:$U$1591,5,FALSE))," ",VLOOKUP(TRIM(B1485),ALL!$B$1:$U$1591,5,FALSE)))</f>
        <v/>
      </c>
      <c r="I1485" s="52">
        <f>IF(ISBLANK(VLOOKUP(TRIM(B1485),ALL!$B$1:$U$1591,6,FALSE)),"",IF(ISERROR(VLOOKUP(TRIM(B1485),ALL!$B$1:$U$1591,6,FALSE))," ", VLOOKUP(TRIM(B1485),ALL!$B$1:$U$1591,6,FALSE)))</f>
        <v>0</v>
      </c>
      <c r="J1485" s="52" t="str">
        <f>IF(ISBLANK(VLOOKUP(TRIM(B1485),ALL!$B$1:$U$1591,7,FALSE)),"",IF(ISERROR(VLOOKUP(TRIM(B1485),ALL!$B$1:$U$1591,7,FALSE))," ",VLOOKUP(TRIM(B1485),ALL!$B$1:$U$1591,7,FALSE)))</f>
        <v/>
      </c>
      <c r="K1485" s="52"/>
      <c r="L1485" s="52" t="str">
        <f>IF(ISBLANK(VLOOKUP(TRIM(B1485),ALL!$B$1:$U$1591,9,FALSE)),"",IF(ISERROR(VLOOKUP(TRIM(B1485),ALL!$B$1:$U$1591,9,FALSE))," ",VLOOKUP(TRIM(B1485),ALL!$B$1:$U$1591,9,FALSE)))</f>
        <v/>
      </c>
      <c r="M1485" s="52" t="str">
        <f>IF(ISBLANK(VLOOKUP(TRIM(B1485),ALL!$B$1:$U$1591,10,FALSE)),"",IF(ISERROR(VLOOKUP(TRIM(B1485),ALL!$B$1:$U$1591,10,FALSE))," ",VLOOKUP(TRIM(B1485),ALL!$B$1:$U$1591,10,FALSE)))</f>
        <v/>
      </c>
      <c r="N1485"/>
      <c r="O1485"/>
      <c r="P1485"/>
      <c r="Q1485"/>
      <c r="R1485"/>
      <c r="S1485"/>
      <c r="AA1485"/>
      <c r="AB1485"/>
    </row>
    <row r="1486" spans="1:28" ht="15">
      <c r="A1486" s="52" t="str">
        <f>IF(ISERROR(VLOOKUP(TRIM(B1486),ALL!$B$1:$T$1591,3,FALSE)),"(unc)",VLOOKUP(TRIM(B1486),ALL!$B$1:$T$1591,3,FALSE))</f>
        <v>LB</v>
      </c>
      <c r="B1486" s="417" t="s">
        <v>6702</v>
      </c>
      <c r="C1486" s="11" t="s">
        <v>3777</v>
      </c>
      <c r="D1486" s="85">
        <f>VLOOKUP(TRIM(B1486),BirthdateDraft!$B$1:$O$5859,2,FALSE)</f>
        <v>34713</v>
      </c>
      <c r="E1486" s="86" t="str">
        <f>VLOOKUP(TRIM(B1486),BirthdateDraft!$B$1:$O$9859,3,FALSE)</f>
        <v>18/5</v>
      </c>
      <c r="F1486" s="52" t="str">
        <f>IF(ISERROR(VLOOKUP(TRIM(B1486),ALL!$B$1:$T$1591,2,FALSE)),"",IF(ISERROR(VLOOKUP(TRIM(B1486),ALL!$B$1:$T$1591,2,FALSE))," ",VLOOKUP(TRIM(B1486),ALL!$B$1:$T$1591,2,FALSE)))</f>
        <v>CAN</v>
      </c>
      <c r="G1486" s="52" t="str">
        <f>IF(ISBLANK(VLOOKUP(TRIM(B1486),ALL!$B$1:$U$1591,4,FALSE)),"",IF(ISERROR(VLOOKUP(TRIM(B1486),ALL!$B$1:$U$1591,4,FALSE))," ",VLOOKUP(TRIM(B1486),ALL!$B$1:$U$1591,4,FALSE)))</f>
        <v>0-0</v>
      </c>
      <c r="H1486" s="52" t="str">
        <f>IF(ISBLANK(VLOOKUP(TRIM(B1486),ALL!$B$1:$U$1591,5,FALSE)),"",IF(ISERROR(VLOOKUP(TRIM(B1486),ALL!$B$1:$U$1591,5,FALSE))," ",VLOOKUP(TRIM(B1486),ALL!$B$1:$U$1591,5,FALSE)))</f>
        <v/>
      </c>
      <c r="I1486" s="52">
        <f>IF(ISBLANK(VLOOKUP(TRIM(B1486),ALL!$B$1:$U$1591,6,FALSE)),"",IF(ISERROR(VLOOKUP(TRIM(B1486),ALL!$B$1:$U$1591,6,FALSE))," ", VLOOKUP(TRIM(B1486),ALL!$B$1:$U$1591,6,FALSE)))</f>
        <v>4</v>
      </c>
      <c r="J1486" s="52"/>
      <c r="K1486" s="52"/>
      <c r="L1486" s="52"/>
      <c r="M1486" s="52"/>
      <c r="N1486"/>
      <c r="O1486"/>
      <c r="P1486"/>
      <c r="Q1486"/>
      <c r="R1486"/>
      <c r="S1486"/>
      <c r="AA1486"/>
      <c r="AB1486"/>
    </row>
    <row r="1487" spans="1:28" ht="15">
      <c r="A1487" s="52"/>
      <c r="B1487" s="418"/>
      <c r="C1487" s="11"/>
      <c r="D1487" s="85"/>
      <c r="E1487" s="86"/>
      <c r="F1487" s="52"/>
      <c r="G1487" s="52"/>
      <c r="H1487" s="52"/>
      <c r="I1487" s="52"/>
      <c r="J1487" s="52"/>
      <c r="K1487" s="52"/>
      <c r="L1487" s="52"/>
      <c r="M1487" s="52"/>
      <c r="N1487"/>
      <c r="O1487"/>
      <c r="P1487"/>
      <c r="Q1487"/>
      <c r="R1487"/>
      <c r="S1487"/>
      <c r="AA1487"/>
      <c r="AB1487"/>
    </row>
    <row r="1488" spans="1:28">
      <c r="A1488" s="52" t="str">
        <f>IF(ISERROR(VLOOKUP(TRIM(B1488),ALL!$B$1:$T$1591,3,FALSE)),"(unc)",VLOOKUP(TRIM(B1488),ALL!$B$1:$T$1591,3,FALSE))</f>
        <v>FS ^</v>
      </c>
      <c r="B1488" s="215" t="s">
        <v>397</v>
      </c>
      <c r="C1488" s="11" t="s">
        <v>3440</v>
      </c>
      <c r="D1488" s="85">
        <f>VLOOKUP(TRIM(B1488),BirthdateDraft!$B$1:$O$5859,2,FALSE)</f>
        <v>33047</v>
      </c>
      <c r="E1488" s="86" t="str">
        <f>VLOOKUP(TRIM(B1488),BirthdateDraft!$B$1:$O$9859,3,FALSE)</f>
        <v>12/FA</v>
      </c>
      <c r="F1488" s="52" t="str">
        <f>IF(ISERROR(VLOOKUP(TRIM(B1488),ALL!$B$1:$T$1591,2,FALSE)),"",IF(ISERROR(VLOOKUP(TRIM(B1488),ALL!$B$1:$T$1591,2,FALSE))," ",VLOOKUP(TRIM(B1488),ALL!$B$1:$T$1591,2,FALSE)))</f>
        <v>PHN</v>
      </c>
      <c r="G1488" s="52" t="str">
        <f>IF(ISBLANK(VLOOKUP(TRIM(B1488),ALL!$B$1:$U$1591,4,FALSE)),"",IF(ISERROR(VLOOKUP(TRIM(B1488),ALL!$B$1:$U$1591,4,FALSE))," ",VLOOKUP(TRIM(B1488),ALL!$B$1:$U$1591,4,FALSE)))</f>
        <v>5-4</v>
      </c>
      <c r="H1488" s="52" t="str">
        <f>IF(ISBLANK(VLOOKUP(TRIM(B1488),ALL!$B$1:$U$1591,5,FALSE)),"",IF(ISERROR(VLOOKUP(TRIM(B1488),ALL!$B$1:$U$1591,5,FALSE))," ",VLOOKUP(TRIM(B1488),ALL!$B$1:$U$1591,5,FALSE)))</f>
        <v/>
      </c>
      <c r="I1488" s="52" t="str">
        <f>IF(ISBLANK(VLOOKUP(TRIM(B1488),ALL!$B$1:$U$1591,6,FALSE)),"",IF(ISERROR(VLOOKUP(TRIM(B1488),ALL!$B$1:$U$1591,6,FALSE))," ", VLOOKUP(TRIM(B1488),ALL!$B$1:$U$1591,6,FALSE)))</f>
        <v/>
      </c>
      <c r="J1488" s="52" t="str">
        <f>IF(ISBLANK(VLOOKUP(TRIM(B1488),ALL!$B$1:$U$1591,7,FALSE)),"",IF(ISERROR(VLOOKUP(TRIM(B1488),ALL!$B$1:$U$1591,7,FALSE))," ",VLOOKUP(TRIM(B1488),ALL!$B$1:$U$1591,7,FALSE)))</f>
        <v/>
      </c>
      <c r="K1488" s="52" t="str">
        <f>IF(ISBLANK(VLOOKUP(TRIM(B1488),ALL!$B$1:$U$1591,8,FALSE)),"",IF(ISERROR(VLOOKUP(TRIM(B1488),ALL!$B$1:$U$1591,8,FALSE))," ",VLOOKUP(TRIM(B1488),ALL!$B$1:$U$1591,8,FALSE)))</f>
        <v/>
      </c>
      <c r="L1488" s="52" t="str">
        <f>IF(ISBLANK(VLOOKUP(TRIM(B1488),ALL!$B$1:$U$1591,9,FALSE)),"",IF(ISERROR(VLOOKUP(TRIM(B1488),ALL!$B$1:$U$1591,9,FALSE))," ",VLOOKUP(TRIM(B1488),ALL!$B$1:$U$1591,9,FALSE)))</f>
        <v/>
      </c>
      <c r="M1488" s="52" t="str">
        <f>IF(ISBLANK(VLOOKUP(TRIM(B1488),ALL!$B$1:$U$1591,10,FALSE)),"",IF(ISERROR(VLOOKUP(TRIM(B1488),ALL!$B$1:$U$1591,10,FALSE))," ",VLOOKUP(TRIM(B1488),ALL!$B$1:$U$1591,10,FALSE)))</f>
        <v/>
      </c>
      <c r="N1488">
        <f>16+6</f>
        <v>22</v>
      </c>
      <c r="O1488"/>
      <c r="P1488"/>
      <c r="Q1488"/>
      <c r="R1488"/>
      <c r="S1488"/>
      <c r="AA1488"/>
      <c r="AB1488"/>
    </row>
    <row r="1489" spans="1:33">
      <c r="A1489" s="52" t="str">
        <f>IF(ISERROR(VLOOKUP(TRIM(B1489),ALL!$B$1:$T$1591,3,FALSE)),"(unc)",VLOOKUP(TRIM(B1489),ALL!$B$1:$T$1591,3,FALSE))</f>
        <v>DB ^</v>
      </c>
      <c r="B1489" s="215" t="s">
        <v>3877</v>
      </c>
      <c r="C1489" s="11" t="s">
        <v>3777</v>
      </c>
      <c r="D1489" s="85">
        <f>VLOOKUP(TRIM(B1489),BirthdateDraft!$B$1:$O$5859,2,FALSE)</f>
        <v>32897</v>
      </c>
      <c r="E1489" s="86" t="str">
        <f>VLOOKUP(TRIM(B1489),BirthdateDraft!$B$1:$O$9859,3,FALSE)</f>
        <v>13/FA</v>
      </c>
      <c r="F1489" s="52" t="str">
        <f>IF(ISERROR(VLOOKUP(TRIM(B1489),ALL!$B$1:$T$1591,2,FALSE)),"",IF(ISERROR(VLOOKUP(TRIM(B1489),ALL!$B$1:$T$1591,2,FALSE))," ",VLOOKUP(TRIM(B1489),ALL!$B$1:$T$1591,2,FALSE)))</f>
        <v>HOA</v>
      </c>
      <c r="G1489" s="52" t="str">
        <f>IF(ISBLANK(VLOOKUP(TRIM(B1489),ALL!$B$1:$U$1591,4,FALSE)),"",IF(ISERROR(VLOOKUP(TRIM(B1489),ALL!$B$1:$U$1591,4,FALSE))," ",VLOOKUP(TRIM(B1489),ALL!$B$1:$U$1591,4,FALSE)))</f>
        <v>4-4</v>
      </c>
      <c r="H1489" s="52" t="str">
        <f>IF(ISBLANK(VLOOKUP(TRIM(B1489),ALL!$B$1:$U$1591,5,FALSE)),"",IF(ISERROR(VLOOKUP(TRIM(B1489),ALL!$B$1:$U$1591,5,FALSE))," ",VLOOKUP(TRIM(B1489),ALL!$B$1:$U$1591,5,FALSE)))</f>
        <v/>
      </c>
      <c r="I1489" s="52" t="str">
        <f>IF(ISBLANK(VLOOKUP(TRIM(B1489),ALL!$B$1:$U$1591,6,FALSE)),"",IF(ISERROR(VLOOKUP(TRIM(B1489),ALL!$B$1:$U$1591,6,FALSE))," ", VLOOKUP(TRIM(B1489),ALL!$B$1:$U$1591,6,FALSE)))</f>
        <v/>
      </c>
      <c r="J1489" s="52" t="str">
        <f>IF(ISBLANK(VLOOKUP(TRIM(B1489),ALL!$B$1:$U$1591,7,FALSE)),"",IF(ISERROR(VLOOKUP(TRIM(B1489),ALL!$B$1:$U$1591,7,FALSE))," ",VLOOKUP(TRIM(B1489),ALL!$B$1:$U$1591,7,FALSE)))</f>
        <v/>
      </c>
      <c r="K1489" s="52" t="str">
        <f>IF(ISBLANK(VLOOKUP(TRIM(B1489),ALL!$B$1:$U$1591,8,FALSE)),"",IF(ISERROR(VLOOKUP(TRIM(B1489),ALL!$B$1:$U$1591,8,FALSE))," ",VLOOKUP(TRIM(B1489),ALL!$B$1:$U$1591,8,FALSE)))</f>
        <v/>
      </c>
      <c r="L1489" s="52" t="str">
        <f>IF(ISBLANK(VLOOKUP(TRIM(B1489),ALL!$B$1:$U$1591,9,FALSE)),"",IF(ISERROR(VLOOKUP(TRIM(B1489),ALL!$B$1:$U$1591,9,FALSE))," ",VLOOKUP(TRIM(B1489),ALL!$B$1:$U$1591,9,FALSE)))</f>
        <v/>
      </c>
      <c r="M1489" s="52" t="str">
        <f>IF(ISBLANK(VLOOKUP(TRIM(B1489),ALL!$B$1:$U$1591,10,FALSE)),"",IF(ISERROR(VLOOKUP(TRIM(B1489),ALL!$B$1:$U$1591,10,FALSE))," ",VLOOKUP(TRIM(B1489),ALL!$B$1:$U$1591,10,FALSE)))</f>
        <v/>
      </c>
      <c r="N1489"/>
      <c r="O1489"/>
      <c r="P1489"/>
      <c r="Q1489"/>
      <c r="R1489"/>
      <c r="S1489"/>
      <c r="AA1489"/>
      <c r="AB1489"/>
    </row>
    <row r="1490" spans="1:33">
      <c r="A1490" s="52" t="str">
        <f>IF(ISERROR(VLOOKUP(TRIM(B1490),ALL!$B$1:$T$1591,3,FALSE)),"(unc)",VLOOKUP(TRIM(B1490),ALL!$B$1:$T$1591,3,FALSE))</f>
        <v>CB ^</v>
      </c>
      <c r="B1490" s="215" t="s">
        <v>6793</v>
      </c>
      <c r="C1490" s="11" t="s">
        <v>3777</v>
      </c>
      <c r="D1490" s="85">
        <f>VLOOKUP(TRIM(B1490),BirthdateDraft!$B$1:$O$5859,2,FALSE)</f>
        <v>35020</v>
      </c>
      <c r="E1490" s="86" t="str">
        <f>VLOOKUP(TRIM(B1490),BirthdateDraft!$B$1:$O$9859,3,FALSE)</f>
        <v>18/FA</v>
      </c>
      <c r="F1490" s="52" t="str">
        <f>IF(ISERROR(VLOOKUP(TRIM(B1490),ALL!$B$1:$T$1591,2,FALSE)),"",IF(ISERROR(VLOOKUP(TRIM(B1490),ALL!$B$1:$T$1591,2,FALSE))," ",VLOOKUP(TRIM(B1490),ALL!$B$1:$T$1591,2,FALSE)))</f>
        <v>NEA</v>
      </c>
      <c r="G1490" s="52" t="str">
        <f>IF(ISBLANK(VLOOKUP(TRIM(B1490),ALL!$B$1:$U$1591,4,FALSE)),"",IF(ISERROR(VLOOKUP(TRIM(B1490),ALL!$B$1:$U$1591,4,FALSE))," ",VLOOKUP(TRIM(B1490),ALL!$B$1:$U$1591,4,FALSE)))</f>
        <v>4</v>
      </c>
      <c r="H1490" s="52" t="str">
        <f>IF(ISBLANK(VLOOKUP(TRIM(B1490),ALL!$B$1:$U$1591,5,FALSE)),"",IF(ISERROR(VLOOKUP(TRIM(B1490),ALL!$B$1:$U$1591,5,FALSE))," ",VLOOKUP(TRIM(B1490),ALL!$B$1:$U$1591,5,FALSE)))</f>
        <v/>
      </c>
      <c r="I1490" s="52" t="str">
        <f>IF(ISBLANK(VLOOKUP(TRIM(B1490),ALL!$B$1:$U$1591,6,FALSE)),"",IF(ISERROR(VLOOKUP(TRIM(B1490),ALL!$B$1:$U$1591,6,FALSE))," ", VLOOKUP(TRIM(B1490),ALL!$B$1:$U$1591,6,FALSE)))</f>
        <v/>
      </c>
      <c r="J1490" s="52" t="str">
        <f>IF(ISBLANK(VLOOKUP(TRIM(B1490),ALL!$B$1:$U$1591,7,FALSE)),"",IF(ISERROR(VLOOKUP(TRIM(B1490),ALL!$B$1:$U$1591,7,FALSE))," ",VLOOKUP(TRIM(B1490),ALL!$B$1:$U$1591,7,FALSE)))</f>
        <v/>
      </c>
      <c r="K1490" s="52" t="str">
        <f>IF(ISBLANK(VLOOKUP(TRIM(B1490),ALL!$B$1:$U$1591,8,FALSE)),"",IF(ISERROR(VLOOKUP(TRIM(B1490),ALL!$B$1:$U$1591,8,FALSE))," ",VLOOKUP(TRIM(B1490),ALL!$B$1:$U$1591,8,FALSE)))</f>
        <v/>
      </c>
      <c r="L1490" s="52" t="str">
        <f>IF(ISBLANK(VLOOKUP(TRIM(B1490),ALL!$B$1:$U$1591,9,FALSE)),"",IF(ISERROR(VLOOKUP(TRIM(B1490),ALL!$B$1:$U$1591,9,FALSE))," ",VLOOKUP(TRIM(B1490),ALL!$B$1:$U$1591,9,FALSE)))</f>
        <v/>
      </c>
      <c r="M1490" s="52" t="str">
        <f>IF(ISBLANK(VLOOKUP(TRIM(B1490),ALL!$B$1:$U$1591,10,FALSE)),"",IF(ISERROR(VLOOKUP(TRIM(B1490),ALL!$B$1:$U$1591,10,FALSE))," ",VLOOKUP(TRIM(B1490),ALL!$B$1:$U$1591,10,FALSE)))</f>
        <v/>
      </c>
      <c r="N1490"/>
      <c r="O1490"/>
      <c r="P1490"/>
      <c r="Q1490"/>
      <c r="R1490"/>
      <c r="S1490"/>
      <c r="AA1490"/>
      <c r="AB1490"/>
    </row>
    <row r="1491" spans="1:33">
      <c r="A1491" s="52" t="str">
        <f>IF(ISERROR(VLOOKUP(TRIM(B1491),ALL!$B$1:$T$1591,3,FALSE)),"(unc)",VLOOKUP(TRIM(B1491),ALL!$B$1:$T$1591,3,FALSE))</f>
        <v>S ^ OLB</v>
      </c>
      <c r="B1491" s="408" t="s">
        <v>7549</v>
      </c>
      <c r="C1491" s="11" t="s">
        <v>3440</v>
      </c>
      <c r="D1491" s="85">
        <f>VLOOKUP(TRIM(B1491),BirthdateDraft!$B$1:$O$5859,2,FALSE)</f>
        <v>35047</v>
      </c>
      <c r="E1491" s="86" t="str">
        <f>VLOOKUP(TRIM(B1491),BirthdateDraft!$B$1:$O$9859,3,FALSE)</f>
        <v>18/FA</v>
      </c>
      <c r="F1491" s="52" t="str">
        <f>IF(ISERROR(VLOOKUP(TRIM(B1491),ALL!$B$1:$T$1591,2,FALSE)),"",IF(ISERROR(VLOOKUP(TRIM(B1491),ALL!$B$1:$T$1591,2,FALSE))," ",VLOOKUP(TRIM(B1491),ALL!$B$1:$T$1591,2,FALSE)))</f>
        <v>MIA</v>
      </c>
      <c r="G1491" s="52" t="str">
        <f>IF(ISBLANK(VLOOKUP(TRIM(B1491),ALL!$B$1:$U$1591,4,FALSE)),"",IF(ISERROR(VLOOKUP(TRIM(B1491),ALL!$B$1:$U$1591,4,FALSE))," ",VLOOKUP(TRIM(B1491),ALL!$B$1:$U$1591,4,FALSE)))</f>
        <v>4-0</v>
      </c>
      <c r="H1491" s="52" t="str">
        <f>IF(ISBLANK(VLOOKUP(TRIM(B1491),ALL!$B$1:$U$1591,5,FALSE)),"",IF(ISERROR(VLOOKUP(TRIM(B1491),ALL!$B$1:$U$1591,5,FALSE))," ",VLOOKUP(TRIM(B1491),ALL!$B$1:$U$1591,5,FALSE)))</f>
        <v/>
      </c>
      <c r="I1491" s="52" t="str">
        <f>IF(ISBLANK(VLOOKUP(TRIM(B1491),ALL!$B$1:$U$1591,6,FALSE)),"",IF(ISERROR(VLOOKUP(TRIM(B1491),ALL!$B$1:$U$1591,6,FALSE))," ", VLOOKUP(TRIM(B1491),ALL!$B$1:$U$1591,6,FALSE)))</f>
        <v/>
      </c>
      <c r="J1491" s="52" t="str">
        <f>IF(ISBLANK(VLOOKUP(TRIM(B1491),ALL!$B$1:$U$1591,7,FALSE)),"",IF(ISERROR(VLOOKUP(TRIM(B1491),ALL!$B$1:$U$1591,7,FALSE))," ",VLOOKUP(TRIM(B1491),ALL!$B$1:$U$1591,7,FALSE)))</f>
        <v/>
      </c>
      <c r="K1491" s="52" t="str">
        <f>IF(ISBLANK(VLOOKUP(TRIM(B1491),ALL!$B$1:$U$1591,8,FALSE)),"",IF(ISERROR(VLOOKUP(TRIM(B1491),ALL!$B$1:$U$1591,8,FALSE))," ",VLOOKUP(TRIM(B1491),ALL!$B$1:$U$1591,8,FALSE)))</f>
        <v/>
      </c>
      <c r="L1491" s="52" t="str">
        <f>IF(ISBLANK(VLOOKUP(TRIM(B1491),ALL!$B$1:$U$1591,9,FALSE)),"",IF(ISERROR(VLOOKUP(TRIM(B1491),ALL!$B$1:$U$1591,9,FALSE))," ",VLOOKUP(TRIM(B1491),ALL!$B$1:$U$1591,9,FALSE)))</f>
        <v/>
      </c>
      <c r="M1491" s="52" t="str">
        <f>IF(ISBLANK(VLOOKUP(TRIM(B1491),ALL!$B$1:$U$1591,10,FALSE)),"",IF(ISERROR(VLOOKUP(TRIM(B1491),ALL!$B$1:$U$1591,10,FALSE))," ",VLOOKUP(TRIM(B1491),ALL!$B$1:$U$1591,10,FALSE)))</f>
        <v/>
      </c>
      <c r="N1491"/>
      <c r="O1491"/>
      <c r="P1491"/>
      <c r="Q1491"/>
      <c r="R1491"/>
      <c r="S1491"/>
      <c r="AA1491"/>
      <c r="AB1491"/>
    </row>
    <row r="1492" spans="1:33">
      <c r="A1492" s="52" t="str">
        <f>IF(ISERROR(VLOOKUP(TRIM(B1492),ALL!$B$1:$T$1591,3,FALSE)),"(unc)",VLOOKUP(TRIM(B1492),ALL!$B$1:$T$1591,3,FALSE))</f>
        <v>DB ^</v>
      </c>
      <c r="B1492" s="215" t="s">
        <v>5061</v>
      </c>
      <c r="C1492" s="11" t="s">
        <v>3777</v>
      </c>
      <c r="D1492" s="85">
        <f>VLOOKUP(TRIM(B1492),BirthdateDraft!$B$1:$O$5859,2,FALSE)</f>
        <v>33741</v>
      </c>
      <c r="E1492" s="86" t="str">
        <f>VLOOKUP(TRIM(B1492),BirthdateDraft!$B$1:$O$9859,3,FALSE)</f>
        <v>14/7</v>
      </c>
      <c r="F1492" s="52" t="str">
        <f>IF(ISERROR(VLOOKUP(TRIM(B1492),ALL!$B$1:$T$1591,2,FALSE)),"",IF(ISERROR(VLOOKUP(TRIM(B1492),ALL!$B$1:$T$1591,2,FALSE))," ",VLOOKUP(TRIM(B1492),ALL!$B$1:$T$1591,2,FALSE)))</f>
        <v>CLA</v>
      </c>
      <c r="G1492" s="52" t="str">
        <f>IF(ISBLANK(VLOOKUP(TRIM(B1492),ALL!$B$1:$U$1591,4,FALSE)),"",IF(ISERROR(VLOOKUP(TRIM(B1492),ALL!$B$1:$U$1591,4,FALSE))," ",VLOOKUP(TRIM(B1492),ALL!$B$1:$U$1591,4,FALSE)))</f>
        <v>0-4</v>
      </c>
      <c r="H1492" s="52" t="str">
        <f>IF(ISBLANK(VLOOKUP(TRIM(B1492),ALL!$B$1:$U$1591,5,FALSE)),"",IF(ISERROR(VLOOKUP(TRIM(B1492),ALL!$B$1:$U$1591,5,FALSE))," ",VLOOKUP(TRIM(B1492),ALL!$B$1:$U$1591,5,FALSE)))</f>
        <v/>
      </c>
      <c r="I1492" s="52" t="str">
        <f>IF(ISBLANK(VLOOKUP(TRIM(B1492),ALL!$B$1:$U$1591,6,FALSE)),"",IF(ISERROR(VLOOKUP(TRIM(B1492),ALL!$B$1:$U$1591,6,FALSE))," ", VLOOKUP(TRIM(B1492),ALL!$B$1:$U$1591,6,FALSE)))</f>
        <v/>
      </c>
      <c r="J1492" s="52" t="str">
        <f>IF(ISBLANK(VLOOKUP(TRIM(B1492),ALL!$B$1:$U$1591,7,FALSE)),"",IF(ISERROR(VLOOKUP(TRIM(B1492),ALL!$B$1:$U$1591,7,FALSE))," ",VLOOKUP(TRIM(B1492),ALL!$B$1:$U$1591,7,FALSE)))</f>
        <v/>
      </c>
      <c r="K1492" s="52" t="str">
        <f>IF(ISBLANK(VLOOKUP(TRIM(B1492),ALL!$B$1:$U$1591,8,FALSE)),"",IF(ISERROR(VLOOKUP(TRIM(B1492),ALL!$B$1:$U$1591,8,FALSE))," ",VLOOKUP(TRIM(B1492),ALL!$B$1:$U$1591,8,FALSE)))</f>
        <v/>
      </c>
      <c r="L1492" s="52" t="str">
        <f>IF(ISBLANK(VLOOKUP(TRIM(B1492),ALL!$B$1:$U$1591,9,FALSE)),"",IF(ISERROR(VLOOKUP(TRIM(B1492),ALL!$B$1:$U$1591,9,FALSE))," ",VLOOKUP(TRIM(B1492),ALL!$B$1:$U$1591,9,FALSE)))</f>
        <v/>
      </c>
      <c r="M1492" s="52" t="str">
        <f>IF(ISBLANK(VLOOKUP(TRIM(B1492),ALL!$B$1:$U$1591,10,FALSE)),"",IF(ISERROR(VLOOKUP(TRIM(B1492),ALL!$B$1:$U$1591,10,FALSE))," ",VLOOKUP(TRIM(B1492),ALL!$B$1:$U$1591,10,FALSE)))</f>
        <v/>
      </c>
      <c r="N1492"/>
      <c r="O1492"/>
      <c r="P1492"/>
      <c r="Q1492"/>
      <c r="R1492"/>
      <c r="S1492"/>
      <c r="AA1492"/>
      <c r="AB1492"/>
    </row>
    <row r="1493" spans="1:33">
      <c r="A1493" s="52" t="str">
        <f>IF(ISERROR(VLOOKUP(TRIM(B1493),ALL!$B$1:$T$1591,3,FALSE)),"(unc)",VLOOKUP(TRIM(B1493),ALL!$B$1:$T$1591,3,FALSE))</f>
        <v>SS ^</v>
      </c>
      <c r="B1493" s="215" t="s">
        <v>6847</v>
      </c>
      <c r="C1493" s="11" t="s">
        <v>3777</v>
      </c>
      <c r="D1493" s="85">
        <f>VLOOKUP(TRIM(B1493),BirthdateDraft!$B$1:$O$5859,2,FALSE)</f>
        <v>35507</v>
      </c>
      <c r="E1493" s="86" t="str">
        <f>VLOOKUP(TRIM(B1493),BirthdateDraft!$B$1:$O$9859,3,FALSE)</f>
        <v>18/4</v>
      </c>
      <c r="F1493" s="52" t="str">
        <f>IF(ISERROR(VLOOKUP(TRIM(B1493),ALL!$B$1:$T$1591,2,FALSE)),"",IF(ISERROR(VLOOKUP(TRIM(B1493),ALL!$B$1:$T$1591,2,FALSE))," ",VLOOKUP(TRIM(B1493),ALL!$B$1:$T$1591,2,FALSE)))</f>
        <v>TBN</v>
      </c>
      <c r="G1493" s="52" t="str">
        <f>IF(ISBLANK(VLOOKUP(TRIM(B1493),ALL!$B$1:$U$1591,4,FALSE)),"",IF(ISERROR(VLOOKUP(TRIM(B1493),ALL!$B$1:$U$1591,4,FALSE))," ",VLOOKUP(TRIM(B1493),ALL!$B$1:$U$1591,4,FALSE)))</f>
        <v>0-0</v>
      </c>
      <c r="H1493" s="52" t="str">
        <f>IF(ISBLANK(VLOOKUP(TRIM(B1493),ALL!$B$1:$U$1591,5,FALSE)),"",IF(ISERROR(VLOOKUP(TRIM(B1493),ALL!$B$1:$U$1591,5,FALSE))," ",VLOOKUP(TRIM(B1493),ALL!$B$1:$U$1591,5,FALSE)))</f>
        <v/>
      </c>
      <c r="I1493" s="52" t="str">
        <f>IF(ISBLANK(VLOOKUP(TRIM(B1493),ALL!$B$1:$U$1591,6,FALSE)),"",IF(ISERROR(VLOOKUP(TRIM(B1493),ALL!$B$1:$U$1591,6,FALSE))," ", VLOOKUP(TRIM(B1493),ALL!$B$1:$U$1591,6,FALSE)))</f>
        <v/>
      </c>
      <c r="J1493" s="52"/>
      <c r="K1493" s="52"/>
      <c r="L1493" s="52" t="str">
        <f>IF(ISBLANK(VLOOKUP(TRIM(B1493),ALL!$B$1:$U$1591,9,FALSE)),"",IF(ISERROR(VLOOKUP(TRIM(B1493),ALL!$B$1:$U$1591,9,FALSE))," ",VLOOKUP(TRIM(B1493),ALL!$B$1:$U$1591,9,FALSE)))</f>
        <v/>
      </c>
      <c r="M1493" s="52" t="str">
        <f>IF(ISBLANK(VLOOKUP(TRIM(B1493),ALL!$B$1:$U$1591,10,FALSE)),"",IF(ISERROR(VLOOKUP(TRIM(B1493),ALL!$B$1:$U$1591,10,FALSE))," ",VLOOKUP(TRIM(B1493),ALL!$B$1:$U$1591,10,FALSE)))</f>
        <v/>
      </c>
      <c r="N1493"/>
      <c r="O1493"/>
      <c r="P1493"/>
      <c r="Q1493"/>
      <c r="R1493"/>
      <c r="S1493"/>
      <c r="AA1493"/>
      <c r="AB1493"/>
    </row>
    <row r="1494" spans="1:33">
      <c r="A1494" s="52" t="str">
        <f>IF(ISERROR(VLOOKUP(TRIM(B1494),ALL!$B$1:$T$1591,3,FALSE)),"(unc)",VLOOKUP(TRIM(B1494),ALL!$B$1:$T$1591,3,FALSE))</f>
        <v>DB ^</v>
      </c>
      <c r="B1494" s="215" t="s">
        <v>5180</v>
      </c>
      <c r="C1494" s="11" t="s">
        <v>3777</v>
      </c>
      <c r="D1494" s="85">
        <f>VLOOKUP(TRIM(B1494),BirthdateDraft!$B$1:$O$5859,2,FALSE)</f>
        <v>34055</v>
      </c>
      <c r="E1494" s="86" t="str">
        <f>VLOOKUP(TRIM(B1494),BirthdateDraft!$B$1:$O$9859,3,FALSE)</f>
        <v>15/FA</v>
      </c>
      <c r="F1494" s="52" t="str">
        <f>IF(ISERROR(VLOOKUP(TRIM(B1494),ALL!$B$1:$T$1591,2,FALSE)),"",IF(ISERROR(VLOOKUP(TRIM(B1494),ALL!$B$1:$T$1591,2,FALSE))," ",VLOOKUP(TRIM(B1494),ALL!$B$1:$T$1591,2,FALSE)))</f>
        <v>DEN</v>
      </c>
      <c r="G1494" s="52" t="str">
        <f>IF(ISBLANK(VLOOKUP(TRIM(B1494),ALL!$B$1:$U$1591,4,FALSE)),"",IF(ISERROR(VLOOKUP(TRIM(B1494),ALL!$B$1:$U$1591,4,FALSE))," ",VLOOKUP(TRIM(B1494),ALL!$B$1:$U$1591,4,FALSE)))</f>
        <v>0-0</v>
      </c>
      <c r="H1494" s="52" t="str">
        <f>IF(ISBLANK(VLOOKUP(TRIM(B1494),ALL!$B$1:$U$1591,5,FALSE)),"",IF(ISERROR(VLOOKUP(TRIM(B1494),ALL!$B$1:$U$1591,5,FALSE))," ",VLOOKUP(TRIM(B1494),ALL!$B$1:$U$1591,5,FALSE)))</f>
        <v/>
      </c>
      <c r="I1494" s="52" t="str">
        <f>IF(ISBLANK(VLOOKUP(TRIM(B1494),ALL!$B$1:$U$1591,6,FALSE)),"",IF(ISERROR(VLOOKUP(TRIM(B1494),ALL!$B$1:$U$1591,6,FALSE))," ", VLOOKUP(TRIM(B1494),ALL!$B$1:$U$1591,6,FALSE)))</f>
        <v/>
      </c>
      <c r="J1494" s="52" t="str">
        <f>IF(ISBLANK(VLOOKUP(TRIM(B1494),ALL!$B$1:$U$1591,7,FALSE)),"",IF(ISERROR(VLOOKUP(TRIM(B1494),ALL!$B$1:$U$1591,7,FALSE))," ",VLOOKUP(TRIM(B1494),ALL!$B$1:$U$1591,7,FALSE)))</f>
        <v/>
      </c>
      <c r="K1494" s="52" t="str">
        <f>IF(ISBLANK(VLOOKUP(TRIM(B1494),ALL!$B$1:$U$1591,8,FALSE)),"",IF(ISERROR(VLOOKUP(TRIM(B1494),ALL!$B$1:$U$1591,8,FALSE))," ",VLOOKUP(TRIM(B1494),ALL!$B$1:$U$1591,8,FALSE)))</f>
        <v/>
      </c>
      <c r="L1494" s="52" t="str">
        <f>IF(ISBLANK(VLOOKUP(TRIM(B1494),ALL!$B$1:$U$1591,9,FALSE)),"",IF(ISERROR(VLOOKUP(TRIM(B1494),ALL!$B$1:$U$1591,9,FALSE))," ",VLOOKUP(TRIM(B1494),ALL!$B$1:$U$1591,9,FALSE)))</f>
        <v/>
      </c>
      <c r="M1494" s="52" t="str">
        <f>IF(ISBLANK(VLOOKUP(TRIM(B1494),ALL!$B$1:$U$1591,10,FALSE)),"",IF(ISERROR(VLOOKUP(TRIM(B1494),ALL!$B$1:$U$1591,10,FALSE))," ",VLOOKUP(TRIM(B1494),ALL!$B$1:$U$1591,10,FALSE)))</f>
        <v/>
      </c>
      <c r="N1494"/>
      <c r="O1494"/>
      <c r="P1494"/>
      <c r="Q1494"/>
      <c r="R1494"/>
      <c r="S1494"/>
      <c r="AA1494"/>
      <c r="AB1494"/>
    </row>
    <row r="1495" spans="1:33">
      <c r="A1495" s="52" t="str">
        <f>IF(ISERROR(VLOOKUP(TRIM(B1495),ALL!$B$1:$T$1591,3,FALSE)),"(unc)",VLOOKUP(TRIM(B1495),ALL!$B$1:$T$1591,3,FALSE))</f>
        <v>DB ^</v>
      </c>
      <c r="B1495" s="215" t="s">
        <v>4472</v>
      </c>
      <c r="C1495" s="11" t="s">
        <v>3777</v>
      </c>
      <c r="D1495" s="85">
        <f>VLOOKUP(TRIM(B1495),BirthdateDraft!$B$1:$O$5859,2,FALSE)</f>
        <v>33513</v>
      </c>
      <c r="E1495" s="86" t="str">
        <f>VLOOKUP(TRIM(B1495),BirthdateDraft!$B$1:$O$9859,3,FALSE)</f>
        <v>14/4</v>
      </c>
      <c r="F1495" s="52" t="str">
        <f>IF(ISERROR(VLOOKUP(TRIM(B1495),ALL!$B$1:$T$1591,2,FALSE)),"",IF(ISERROR(VLOOKUP(TRIM(B1495),ALL!$B$1:$T$1591,2,FALSE))," ",VLOOKUP(TRIM(B1495),ALL!$B$1:$T$1591,2,FALSE)))</f>
        <v>WAN</v>
      </c>
      <c r="G1495" s="52" t="str">
        <f>IF(ISBLANK(VLOOKUP(TRIM(B1495),ALL!$B$1:$U$1591,4,FALSE)),"",IF(ISERROR(VLOOKUP(TRIM(B1495),ALL!$B$1:$U$1591,4,FALSE))," ",VLOOKUP(TRIM(B1495),ALL!$B$1:$U$1591,4,FALSE)))</f>
        <v>0-0</v>
      </c>
      <c r="H1495" s="52" t="str">
        <f>IF(ISBLANK(VLOOKUP(TRIM(B1495),ALL!$B$1:$U$1591,5,FALSE)),"",IF(ISERROR(VLOOKUP(TRIM(B1495),ALL!$B$1:$U$1591,5,FALSE))," ",VLOOKUP(TRIM(B1495),ALL!$B$1:$U$1591,5,FALSE)))</f>
        <v/>
      </c>
      <c r="I1495" s="52" t="str">
        <f>IF(ISBLANK(VLOOKUP(TRIM(B1495),ALL!$B$1:$U$1591,6,FALSE)),"",IF(ISERROR(VLOOKUP(TRIM(B1495),ALL!$B$1:$U$1591,6,FALSE))," ", VLOOKUP(TRIM(B1495),ALL!$B$1:$U$1591,6,FALSE)))</f>
        <v/>
      </c>
      <c r="J1495" s="52" t="str">
        <f>IF(ISBLANK(VLOOKUP(TRIM(B1495),ALL!$B$1:$U$1591,7,FALSE)),"",IF(ISERROR(VLOOKUP(TRIM(B1495),ALL!$B$1:$U$1591,7,FALSE))," ",VLOOKUP(TRIM(B1495),ALL!$B$1:$U$1591,7,FALSE)))</f>
        <v/>
      </c>
      <c r="K1495" s="52" t="str">
        <f>IF(ISBLANK(VLOOKUP(TRIM(B1495),ALL!$B$1:$U$1591,8,FALSE)),"",IF(ISERROR(VLOOKUP(TRIM(B1495),ALL!$B$1:$U$1591,8,FALSE))," ",VLOOKUP(TRIM(B1495),ALL!$B$1:$U$1591,8,FALSE)))</f>
        <v/>
      </c>
      <c r="L1495" s="52" t="str">
        <f>IF(ISBLANK(VLOOKUP(TRIM(B1495),ALL!$B$1:$U$1591,9,FALSE)),"",IF(ISERROR(VLOOKUP(TRIM(B1495),ALL!$B$1:$U$1591,9,FALSE))," ",VLOOKUP(TRIM(B1495),ALL!$B$1:$U$1591,9,FALSE)))</f>
        <v/>
      </c>
      <c r="M1495" s="52" t="str">
        <f>IF(ISBLANK(VLOOKUP(TRIM(B1495),ALL!$B$1:$U$1591,10,FALSE)),"",IF(ISERROR(VLOOKUP(TRIM(B1495),ALL!$B$1:$U$1591,10,FALSE))," ",VLOOKUP(TRIM(B1495),ALL!$B$1:$U$1591,10,FALSE)))</f>
        <v/>
      </c>
      <c r="N1495"/>
      <c r="O1495"/>
      <c r="P1495"/>
      <c r="Q1495"/>
      <c r="R1495"/>
      <c r="S1495"/>
      <c r="AA1495"/>
      <c r="AB1495"/>
    </row>
    <row r="1496" spans="1:33">
      <c r="A1496" s="52" t="str">
        <f>IF(ISERROR(VLOOKUP(TRIM(B1496),ALL!$B$1:$T$1591,3,FALSE)),"(unc)",VLOOKUP(TRIM(B1496),ALL!$B$1:$T$1591,3,FALSE))</f>
        <v>DB ^</v>
      </c>
      <c r="B1496" s="215" t="s">
        <v>281</v>
      </c>
      <c r="C1496" s="11" t="s">
        <v>3777</v>
      </c>
      <c r="D1496" s="85">
        <f>VLOOKUP(TRIM(B1496),BirthdateDraft!$B$1:$O$5859,2,FALSE)</f>
        <v>32911</v>
      </c>
      <c r="E1496" s="86" t="str">
        <f>VLOOKUP(TRIM(B1496),BirthdateDraft!$B$1:$O$9859,3,FALSE)</f>
        <v>12/1 (6)</v>
      </c>
      <c r="F1496" s="52" t="str">
        <f>IF(ISERROR(VLOOKUP(TRIM(B1496),ALL!$B$1:$T$1591,2,FALSE)),"",IF(ISERROR(VLOOKUP(TRIM(B1496),ALL!$B$1:$T$1591,2,FALSE))," ",VLOOKUP(TRIM(B1496),ALL!$B$1:$T$1591,2,FALSE)))</f>
        <v>KCA</v>
      </c>
      <c r="G1496" s="52" t="str">
        <f>IF(ISBLANK(VLOOKUP(TRIM(B1496),ALL!$B$1:$U$1591,4,FALSE)),"",IF(ISERROR(VLOOKUP(TRIM(B1496),ALL!$B$1:$U$1591,4,FALSE))," ",VLOOKUP(TRIM(B1496),ALL!$B$1:$U$1591,4,FALSE)))</f>
        <v>0-0</v>
      </c>
      <c r="H1496" s="52" t="str">
        <f>IF(ISBLANK(VLOOKUP(TRIM(B1496),ALL!$B$1:$U$1591,5,FALSE)),"",IF(ISERROR(VLOOKUP(TRIM(B1496),ALL!$B$1:$U$1591,5,FALSE))," ",VLOOKUP(TRIM(B1496),ALL!$B$1:$U$1591,5,FALSE)))</f>
        <v/>
      </c>
      <c r="I1496" s="52" t="str">
        <f>IF(ISBLANK(VLOOKUP(TRIM(B1496),ALL!$B$1:$U$1591,6,FALSE)),"",IF(ISERROR(VLOOKUP(TRIM(B1496),ALL!$B$1:$U$1591,6,FALSE))," ", VLOOKUP(TRIM(B1496),ALL!$B$1:$U$1591,6,FALSE)))</f>
        <v/>
      </c>
      <c r="J1496" s="52" t="str">
        <f>IF(ISBLANK(VLOOKUP(TRIM(B1496),ALL!$B$1:$U$1591,7,FALSE)),"",IF(ISERROR(VLOOKUP(TRIM(B1496),ALL!$B$1:$U$1591,7,FALSE))," ",VLOOKUP(TRIM(B1496),ALL!$B$1:$U$1591,7,FALSE)))</f>
        <v/>
      </c>
      <c r="K1496" s="52" t="str">
        <f>IF(ISBLANK(VLOOKUP(TRIM(B1496),ALL!$B$1:$U$1591,8,FALSE)),"",IF(ISERROR(VLOOKUP(TRIM(B1496),ALL!$B$1:$U$1591,8,FALSE))," ",VLOOKUP(TRIM(B1496),ALL!$B$1:$U$1591,8,FALSE)))</f>
        <v/>
      </c>
      <c r="L1496" s="52" t="str">
        <f>IF(ISBLANK(VLOOKUP(TRIM(B1496),ALL!$B$1:$U$1591,9,FALSE)),"",IF(ISERROR(VLOOKUP(TRIM(B1496),ALL!$B$1:$U$1591,9,FALSE))," ",VLOOKUP(TRIM(B1496),ALL!$B$1:$U$1591,9,FALSE)))</f>
        <v/>
      </c>
      <c r="M1496" s="52" t="str">
        <f>IF(ISBLANK(VLOOKUP(TRIM(B1496),ALL!$B$1:$U$1591,10,FALSE)),"",IF(ISERROR(VLOOKUP(TRIM(B1496),ALL!$B$1:$U$1591,10,FALSE))," ",VLOOKUP(TRIM(B1496),ALL!$B$1:$U$1591,10,FALSE)))</f>
        <v/>
      </c>
      <c r="N1496"/>
      <c r="O1496"/>
      <c r="P1496"/>
      <c r="Q1496"/>
      <c r="R1496"/>
      <c r="S1496"/>
      <c r="AA1496"/>
      <c r="AB1496"/>
    </row>
    <row r="1497" spans="1:33">
      <c r="A1497" s="52" t="str">
        <f>IF(ISERROR(VLOOKUP(TRIM(B1497),ALL!$B$1:$T$1591,3,FALSE)),"(unc)",VLOOKUP(TRIM(B1497),ALL!$B$1:$T$1591,3,FALSE))</f>
        <v>LCB ^</v>
      </c>
      <c r="B1497" s="215" t="s">
        <v>6706</v>
      </c>
      <c r="C1497" s="11" t="s">
        <v>3777</v>
      </c>
      <c r="D1497" s="85">
        <f>VLOOKUP(TRIM(B1497),BirthdateDraft!$B$1:$O$5859,2,FALSE)</f>
        <v>35011</v>
      </c>
      <c r="E1497" s="86" t="str">
        <f>VLOOKUP(TRIM(B1497),BirthdateDraft!$B$1:$O$9859,3,FALSE)</f>
        <v>18/2</v>
      </c>
      <c r="F1497" s="52" t="str">
        <f>IF(ISERROR(VLOOKUP(TRIM(B1497),ALL!$B$1:$T$1591,2,FALSE)),"",IF(ISERROR(VLOOKUP(TRIM(B1497),ALL!$B$1:$T$1591,2,FALSE))," ",VLOOKUP(TRIM(B1497),ALL!$B$1:$T$1591,2,FALSE)))</f>
        <v>CAN</v>
      </c>
      <c r="G1497" s="52" t="str">
        <f>IF(ISBLANK(VLOOKUP(TRIM(B1497),ALL!$B$1:$U$1591,4,FALSE)),"",IF(ISERROR(VLOOKUP(TRIM(B1497),ALL!$B$1:$U$1591,4,FALSE))," ",VLOOKUP(TRIM(B1497),ALL!$B$1:$U$1591,4,FALSE)))</f>
        <v>0</v>
      </c>
      <c r="H1497" s="52" t="str">
        <f>IF(ISBLANK(VLOOKUP(TRIM(B1497),ALL!$B$1:$U$1591,5,FALSE)),"",IF(ISERROR(VLOOKUP(TRIM(B1497),ALL!$B$1:$U$1591,5,FALSE))," ",VLOOKUP(TRIM(B1497),ALL!$B$1:$U$1591,5,FALSE)))</f>
        <v/>
      </c>
      <c r="I1497" s="52" t="str">
        <f>IF(ISBLANK(VLOOKUP(TRIM(B1497),ALL!$B$1:$U$1591,6,FALSE)),"",IF(ISERROR(VLOOKUP(TRIM(B1497),ALL!$B$1:$U$1591,6,FALSE))," ", VLOOKUP(TRIM(B1497),ALL!$B$1:$U$1591,6,FALSE)))</f>
        <v/>
      </c>
      <c r="J1497" s="52" t="str">
        <f>IF(ISBLANK(VLOOKUP(TRIM(B1497),ALL!$B$1:$U$1591,7,FALSE)),"",IF(ISERROR(VLOOKUP(TRIM(B1497),ALL!$B$1:$U$1591,7,FALSE))," ",VLOOKUP(TRIM(B1497),ALL!$B$1:$U$1591,7,FALSE)))</f>
        <v/>
      </c>
      <c r="K1497" s="52" t="str">
        <f>IF(ISBLANK(VLOOKUP(TRIM(B1497),ALL!$B$1:$U$1591,8,FALSE)),"",IF(ISERROR(VLOOKUP(TRIM(B1497),ALL!$B$1:$U$1591,8,FALSE))," ",VLOOKUP(TRIM(B1497),ALL!$B$1:$U$1591,8,FALSE)))</f>
        <v/>
      </c>
      <c r="L1497" s="52" t="str">
        <f>IF(ISBLANK(VLOOKUP(TRIM(B1497),ALL!$B$1:$U$1591,9,FALSE)),"",IF(ISERROR(VLOOKUP(TRIM(B1497),ALL!$B$1:$U$1591,9,FALSE))," ",VLOOKUP(TRIM(B1497),ALL!$B$1:$U$1591,9,FALSE)))</f>
        <v/>
      </c>
      <c r="M1497" s="52" t="str">
        <f>IF(ISBLANK(VLOOKUP(TRIM(B1497),ALL!$B$1:$U$1591,10,FALSE)),"",IF(ISERROR(VLOOKUP(TRIM(B1497),ALL!$B$1:$U$1591,10,FALSE))," ",VLOOKUP(TRIM(B1497),ALL!$B$1:$U$1591,10,FALSE)))</f>
        <v/>
      </c>
      <c r="N1497"/>
      <c r="O1497"/>
      <c r="P1497"/>
      <c r="Q1497"/>
      <c r="R1497"/>
      <c r="S1497"/>
      <c r="AA1497"/>
      <c r="AB1497"/>
    </row>
    <row r="1499" spans="1:33">
      <c r="A1499" s="52" t="str">
        <f>IF(ISERROR(VLOOKUP(TRIM(B1499),ALL!$B$1:$T$1591,3,FALSE)),"(unc)",VLOOKUP(TRIM(B1499),ALL!$B$1:$T$1591,3,FALSE))</f>
        <v>DB ^ KOR</v>
      </c>
      <c r="B1499" s="408" t="s">
        <v>6725</v>
      </c>
      <c r="C1499" s="11" t="s">
        <v>3440</v>
      </c>
      <c r="D1499" s="85">
        <f>VLOOKUP(TRIM(B1499),BirthdateDraft!$B$1:$O$5859,2,FALSE)</f>
        <v>34542</v>
      </c>
      <c r="E1499" s="86" t="str">
        <f>VLOOKUP(TRIM(B1499),BirthdateDraft!$B$1:$O$9859,3,FALSE)</f>
        <v>17/6</v>
      </c>
      <c r="F1499" s="52" t="str">
        <f>IF(ISERROR(VLOOKUP(TRIM(B1499),ALL!$B$1:$T$1591,2,FALSE)),"",IF(ISERROR(VLOOKUP(TRIM(B1499),ALL!$B$1:$T$1591,2,FALSE))," ",VLOOKUP(TRIM(B1499),ALL!$B$1:$T$1591,2,FALSE)))</f>
        <v>CNA</v>
      </c>
      <c r="G1499" s="52" t="str">
        <f>IF(ISBLANK(VLOOKUP(TRIM(B1499),ALL!$B$1:$U$1591,4,FALSE)),"",IF(ISERROR(VLOOKUP(TRIM(B1499),ALL!$B$1:$U$1591,4,FALSE))," ",VLOOKUP(TRIM(B1499),ALL!$B$1:$U$1591,4,FALSE)))</f>
        <v>0-0</v>
      </c>
      <c r="H1499" s="52"/>
      <c r="I1499" s="52"/>
      <c r="J1499" s="52"/>
      <c r="K1499" s="52"/>
      <c r="L1499" s="52"/>
      <c r="M1499" s="52"/>
      <c r="N1499"/>
      <c r="O1499"/>
      <c r="P1499"/>
      <c r="Q1499"/>
      <c r="R1499"/>
      <c r="S1499"/>
      <c r="AA1499"/>
      <c r="AB1499"/>
    </row>
    <row r="1500" spans="1:33">
      <c r="A1500" s="52" t="str">
        <f>IF(ISERROR(VLOOKUP(TRIM(B1500),ALL!$B$1:$T$1591,3,FALSE)),"(unc)",VLOOKUP(TRIM(B1500),ALL!$B$1:$T$1591,3,FALSE))</f>
        <v>PK</v>
      </c>
      <c r="B1500" s="215" t="s">
        <v>5855</v>
      </c>
      <c r="C1500" s="11" t="s">
        <v>3777</v>
      </c>
      <c r="D1500" s="85">
        <f>VLOOKUP(TRIM(B1500),BirthdateDraft!$B$1:$O$5859,2,FALSE)</f>
        <v>34522</v>
      </c>
      <c r="E1500" s="86" t="str">
        <f>VLOOKUP(TRIM(B1500),BirthdateDraft!$B$1:$O$9859,3,FALSE)</f>
        <v>16/FA</v>
      </c>
      <c r="F1500" s="52" t="str">
        <f>IF(ISERROR(VLOOKUP(TRIM(B1500),ALL!$B$1:$T$1591,2,FALSE)),"",IF(ISERROR(VLOOKUP(TRIM(B1500),ALL!$B$1:$T$1591,2,FALSE))," ",VLOOKUP(TRIM(B1500),ALL!$B$1:$T$1591,2,FALSE)))</f>
        <v>NON</v>
      </c>
      <c r="G1500" s="52" t="str">
        <f>IF(ISBLANK(VLOOKUP(TRIM(B1500),ALL!$B$1:$U$1591,4,FALSE)),"",IF(ISERROR(VLOOKUP(TRIM(B1500),ALL!$B$1:$U$1591,4,FALSE))," ",VLOOKUP(TRIM(B1500),ALL!$B$1:$U$1591,4,FALSE)))</f>
        <v/>
      </c>
      <c r="H1500" s="52" t="str">
        <f>IF(ISBLANK(VLOOKUP(TRIM(B1500),ALL!$B$1:$U$1591,5,FALSE)),"",IF(ISERROR(VLOOKUP(TRIM(B1500),ALL!$B$1:$U$1591,5,FALSE))," ",VLOOKUP(TRIM(B1500),ALL!$B$1:$U$1591,5,FALSE)))</f>
        <v/>
      </c>
      <c r="I1500" s="52" t="str">
        <f>IF(ISBLANK(VLOOKUP(TRIM(B1500),ALL!$B$1:$U$1591,6,FALSE)),"",IF(ISERROR(VLOOKUP(TRIM(B1500),ALL!$B$1:$U$1591,6,FALSE))," ", VLOOKUP(TRIM(B1500),ALL!$B$1:$U$1591,6,FALSE)))</f>
        <v/>
      </c>
      <c r="J1500" s="52" t="str">
        <f>IF(ISBLANK(VLOOKUP(TRIM(B1500),ALL!$B$1:$U$1591,7,FALSE)),"",IF(ISERROR(VLOOKUP(TRIM(B1500),ALL!$B$1:$U$1591,7,FALSE))," ",VLOOKUP(TRIM(B1500),ALL!$B$1:$U$1591,7,FALSE)))</f>
        <v/>
      </c>
      <c r="K1500" s="52" t="str">
        <f>IF(ISBLANK(VLOOKUP(TRIM(B1500),ALL!$B$1:$U$1591,8,FALSE)),"",IF(ISERROR(VLOOKUP(TRIM(B1500),ALL!$B$1:$U$1591,8,FALSE))," ",VLOOKUP(TRIM(B1500),ALL!$B$1:$U$1591,8,FALSE)))</f>
        <v/>
      </c>
      <c r="L1500" s="52" t="str">
        <f>IF(ISBLANK(VLOOKUP(TRIM(B1500),ALL!$B$1:$U$1591,9,FALSE)),"",IF(ISERROR(VLOOKUP(TRIM(B1500),ALL!$B$1:$U$1591,9,FALSE))," ",VLOOKUP(TRIM(B1500),ALL!$B$1:$U$1591,9,FALSE)))</f>
        <v/>
      </c>
      <c r="M1500" s="52" t="str">
        <f>IF(ISBLANK(VLOOKUP(TRIM(B1500),ALL!$B$1:$U$1591,10,FALSE)),"",IF(ISERROR(VLOOKUP(TRIM(B1500),ALL!$B$1:$U$1591,10,FALSE))," ",VLOOKUP(TRIM(B1500),ALL!$B$1:$U$1591,10,FALSE)))</f>
        <v/>
      </c>
      <c r="N1500"/>
      <c r="O1500"/>
      <c r="P1500"/>
      <c r="Q1500"/>
      <c r="R1500"/>
      <c r="S1500"/>
      <c r="AA1500"/>
      <c r="AB1500"/>
    </row>
    <row r="1501" spans="1:33">
      <c r="A1501" s="52" t="str">
        <f>IF(ISERROR(VLOOKUP(TRIM(B1501),ALL!$B$1:$T$1591,3,FALSE)),"(unc)",VLOOKUP(TRIM(B1501),ALL!$B$1:$T$1591,3,FALSE))</f>
        <v>Punt</v>
      </c>
      <c r="B1501" s="215" t="s">
        <v>2623</v>
      </c>
      <c r="C1501" s="11" t="s">
        <v>3777</v>
      </c>
      <c r="D1501" s="85">
        <f>VLOOKUP(TRIM(B1501),BirthdateDraft!$B$1:$O$5859,2,FALSE)</f>
        <v>31479</v>
      </c>
      <c r="E1501" s="86" t="str">
        <f>VLOOKUP(TRIM(B1501),BirthdateDraft!$B$1:$O$9859,3,FALSE)</f>
        <v>09/5</v>
      </c>
      <c r="F1501" s="52" t="str">
        <f>IF(ISERROR(VLOOKUP(TRIM(B1501),ALL!$B$1:$T$1591,2,FALSE)),"",IF(ISERROR(VLOOKUP(TRIM(B1501),ALL!$B$1:$T$1591,2,FALSE))," ",VLOOKUP(TRIM(B1501),ALL!$B$1:$T$1591,2,FALSE)))</f>
        <v>NON</v>
      </c>
      <c r="G1501" s="52" t="str">
        <f>IF(ISBLANK(VLOOKUP(TRIM(B1501),ALL!$B$1:$U$1591,4,FALSE)),"",IF(ISERROR(VLOOKUP(TRIM(B1501),ALL!$B$1:$U$1591,4,FALSE))," ",VLOOKUP(TRIM(B1501),ALL!$B$1:$U$1591,4,FALSE)))</f>
        <v/>
      </c>
      <c r="H1501" s="52" t="str">
        <f>IF(ISBLANK(VLOOKUP(TRIM(B1501),ALL!$B$1:$U$1591,5,FALSE)),"",IF(ISERROR(VLOOKUP(TRIM(B1501),ALL!$B$1:$U$1591,5,FALSE))," ",VLOOKUP(TRIM(B1501),ALL!$B$1:$U$1591,5,FALSE)))</f>
        <v/>
      </c>
      <c r="I1501" s="52" t="str">
        <f>IF(ISBLANK(VLOOKUP(TRIM(B1501),ALL!$B$1:$U$1591,6,FALSE)),"",IF(ISERROR(VLOOKUP(TRIM(B1501),ALL!$B$1:$U$1591,6,FALSE))," ", VLOOKUP(TRIM(B1501),ALL!$B$1:$U$1591,6,FALSE)))</f>
        <v/>
      </c>
      <c r="J1501" s="52" t="str">
        <f>IF(ISBLANK(VLOOKUP(TRIM(B1501),ALL!$B$1:$U$1591,7,FALSE)),"",IF(ISERROR(VLOOKUP(TRIM(B1501),ALL!$B$1:$U$1591,7,FALSE))," ",VLOOKUP(TRIM(B1501),ALL!$B$1:$U$1591,7,FALSE)))</f>
        <v/>
      </c>
      <c r="K1501" s="52" t="str">
        <f>IF(ISBLANK(VLOOKUP(TRIM(B1501),ALL!$B$1:$U$1591,8,FALSE)),"",IF(ISERROR(VLOOKUP(TRIM(B1501),ALL!$B$1:$U$1591,8,FALSE))," ",VLOOKUP(TRIM(B1501),ALL!$B$1:$U$1591,8,FALSE)))</f>
        <v/>
      </c>
      <c r="L1501" s="52" t="str">
        <f>IF(ISBLANK(VLOOKUP(TRIM(B1501),ALL!$B$1:$U$1591,9,FALSE)),"",IF(ISERROR(VLOOKUP(TRIM(B1501),ALL!$B$1:$U$1591,9,FALSE))," ",VLOOKUP(TRIM(B1501),ALL!$B$1:$U$1591,9,FALSE)))</f>
        <v/>
      </c>
      <c r="M1501" s="52" t="str">
        <f>IF(ISBLANK(VLOOKUP(TRIM(B1501),ALL!$B$1:$U$1591,10,FALSE)),"",IF(ISERROR(VLOOKUP(TRIM(B1501),ALL!$B$1:$U$1591,10,FALSE))," ",VLOOKUP(TRIM(B1501),ALL!$B$1:$U$1591,10,FALSE)))</f>
        <v/>
      </c>
      <c r="N1501"/>
      <c r="O1501"/>
      <c r="P1501"/>
      <c r="Q1501"/>
      <c r="R1501"/>
      <c r="S1501"/>
      <c r="AA1501"/>
      <c r="AB1501"/>
    </row>
    <row r="1502" spans="1:33">
      <c r="A1502"/>
      <c r="B1502" s="215"/>
      <c r="F1502" s="5"/>
      <c r="G1502" s="44"/>
      <c r="H1502" s="44"/>
      <c r="I1502" s="44"/>
      <c r="J1502" s="44"/>
      <c r="K1502" s="52" t="str">
        <f>IF(ISBLANK(VLOOKUP(TRIM(B1502),ALL!$B$1:$U$1591,8,FALSE)),"",IF(ISERROR(VLOOKUP(TRIM(B1502),ALL!$B$1:$U$1591,8,FALSE))," ",VLOOKUP(TRIM(B1502),ALL!$B$1:$U$1591,8,FALSE)))</f>
        <v xml:space="preserve"> </v>
      </c>
      <c r="L1502" s="44"/>
      <c r="M1502" s="44"/>
      <c r="N1502" s="52"/>
      <c r="P1502"/>
      <c r="S1502"/>
      <c r="T1502" s="2"/>
      <c r="U1502" s="2"/>
      <c r="W1502" s="2"/>
      <c r="X1502" s="2"/>
      <c r="AA1502"/>
      <c r="AB1502"/>
      <c r="AF1502" s="3"/>
      <c r="AG1502" s="3"/>
    </row>
    <row r="1503" spans="1:33" ht="18">
      <c r="A1503" s="454" t="s">
        <v>8507</v>
      </c>
      <c r="B1503" s="454"/>
      <c r="C1503" s="454"/>
      <c r="D1503" s="454"/>
      <c r="E1503" s="454"/>
      <c r="F1503" s="454"/>
      <c r="G1503" s="454"/>
      <c r="H1503" s="454"/>
      <c r="I1503" s="454"/>
      <c r="J1503" s="454"/>
      <c r="K1503" s="454"/>
      <c r="L1503" s="454"/>
      <c r="M1503" s="456"/>
      <c r="P1503" s="4"/>
      <c r="S1503"/>
      <c r="T1503" s="2"/>
      <c r="U1503" s="2"/>
      <c r="W1503" s="2"/>
      <c r="X1503" s="2"/>
      <c r="AA1503" s="2"/>
      <c r="AB1503"/>
      <c r="AF1503" s="3"/>
      <c r="AG1503" s="3"/>
    </row>
    <row r="1504" spans="1:33" ht="15.75">
      <c r="A1504" s="454" t="s">
        <v>7440</v>
      </c>
      <c r="B1504" s="454"/>
      <c r="C1504" s="454"/>
      <c r="D1504" s="454"/>
      <c r="E1504" s="454"/>
      <c r="F1504" s="454"/>
      <c r="G1504" s="454"/>
      <c r="H1504" s="454"/>
      <c r="I1504" s="454"/>
      <c r="J1504" s="454"/>
      <c r="K1504" s="454"/>
      <c r="L1504" s="454"/>
      <c r="M1504" s="455"/>
      <c r="P1504"/>
      <c r="S1504"/>
      <c r="T1504" s="2"/>
      <c r="U1504" s="2"/>
      <c r="W1504" s="2"/>
      <c r="X1504" s="2"/>
      <c r="AA1504"/>
      <c r="AB1504"/>
      <c r="AF1504" s="3"/>
      <c r="AG1504" s="3"/>
    </row>
    <row r="1505" spans="1:256">
      <c r="P1505"/>
      <c r="S1505"/>
      <c r="T1505" s="2"/>
      <c r="U1505" s="2"/>
      <c r="W1505" s="2"/>
      <c r="X1505" s="2"/>
      <c r="AA1505"/>
      <c r="AB1505"/>
      <c r="AF1505" s="3"/>
      <c r="AG1505" s="3"/>
    </row>
    <row r="1506" spans="1:256" ht="20.25">
      <c r="A1506" s="46" t="s">
        <v>6075</v>
      </c>
      <c r="H1506" s="38">
        <f>COUNTA(B1507:B1571)</f>
        <v>54</v>
      </c>
      <c r="I1506" s="38"/>
      <c r="P1506"/>
      <c r="Q1506"/>
      <c r="R1506"/>
      <c r="S1506"/>
      <c r="AA1506"/>
      <c r="AB1506"/>
    </row>
    <row r="1507" spans="1:256" s="11" customFormat="1" ht="15">
      <c r="A1507" s="52" t="str">
        <f>IF(ISERROR(VLOOKUP(TRIM(B1507),ALL!$B$1:$T$1591,3,FALSE)),"(unc)",VLOOKUP(TRIM(B1507),ALL!$B$1:$T$1591,3,FALSE))</f>
        <v>QB</v>
      </c>
      <c r="B1507" s="397" t="s">
        <v>7767</v>
      </c>
      <c r="C1507" s="11" t="s">
        <v>3778</v>
      </c>
      <c r="D1507" s="85">
        <f>VLOOKUP(TRIM(B1507),BirthdateDraft!$B$1:$O$5859,2,FALSE)</f>
        <v>35201</v>
      </c>
      <c r="E1507" s="86" t="str">
        <f>VLOOKUP(TRIM(B1507),BirthdateDraft!$B$1:$O$9859,3,FALSE)</f>
        <v>19/6</v>
      </c>
      <c r="F1507" s="52" t="str">
        <f>IF(ISERROR(VLOOKUP(TRIM(B1507),ALL!$B$1:$T$1591,2,FALSE)),"",IF(ISERROR(VLOOKUP(TRIM(B1507),ALL!$B$1:$T$1591,2,FALSE))," ",VLOOKUP(TRIM(B1507),ALL!$B$1:$T$1591,2,FALSE)))</f>
        <v>JXA</v>
      </c>
      <c r="G1507" s="52" t="str">
        <f>IF(ISBLANK(VLOOKUP(TRIM(B1507),ALL!$B$1:$U$1591,4,FALSE)),"",IF(ISERROR(VLOOKUP(TRIM(B1507),ALL!$B$1:$U$1591,4,FALSE))," ",VLOOKUP(TRIM(B1507),ALL!$B$1:$U$1591,4,FALSE)))</f>
        <v/>
      </c>
      <c r="H1507" s="45"/>
      <c r="I1507" s="45"/>
      <c r="J1507" s="45"/>
      <c r="K1507" s="45"/>
      <c r="L1507" s="45"/>
      <c r="M1507" s="45"/>
      <c r="N1507" s="6"/>
      <c r="O1507" s="6"/>
      <c r="P1507" s="2"/>
      <c r="Q1507" s="2"/>
      <c r="R1507" s="2"/>
      <c r="S1507" s="3"/>
      <c r="T1507" s="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c r="HC1507"/>
      <c r="HD1507"/>
      <c r="HE1507"/>
      <c r="HF1507"/>
      <c r="HG1507"/>
      <c r="HH1507"/>
      <c r="HI1507"/>
      <c r="HJ1507"/>
      <c r="HK1507"/>
      <c r="HL1507"/>
      <c r="HM1507"/>
      <c r="HN1507"/>
      <c r="HO1507"/>
      <c r="HP1507"/>
      <c r="HQ1507"/>
      <c r="HR1507"/>
      <c r="HS1507"/>
      <c r="HT1507"/>
      <c r="HU1507"/>
      <c r="HV1507"/>
      <c r="HW1507"/>
      <c r="HX1507"/>
      <c r="HY1507"/>
      <c r="HZ1507"/>
      <c r="IA1507"/>
      <c r="IB1507"/>
      <c r="IC1507"/>
      <c r="ID1507"/>
      <c r="IE1507"/>
      <c r="IF1507"/>
      <c r="IG1507"/>
      <c r="IH1507"/>
      <c r="II1507"/>
      <c r="IJ1507"/>
      <c r="IK1507"/>
      <c r="IL1507"/>
      <c r="IM1507"/>
      <c r="IN1507"/>
      <c r="IO1507"/>
      <c r="IP1507"/>
      <c r="IQ1507"/>
      <c r="IR1507"/>
      <c r="IS1507"/>
      <c r="IT1507"/>
      <c r="IU1507"/>
      <c r="IV1507"/>
    </row>
    <row r="1508" spans="1:256">
      <c r="A1508" s="52" t="str">
        <f>IF(ISERROR(VLOOKUP(TRIM(B1508),ALL!$B$1:$T$1591,3,FALSE)),"(unc)",VLOOKUP(TRIM(B1508),ALL!$B$1:$T$1591,3,FALSE))</f>
        <v>QB(P)</v>
      </c>
      <c r="B1508" s="215" t="s">
        <v>688</v>
      </c>
      <c r="C1508" s="11" t="s">
        <v>3222</v>
      </c>
      <c r="D1508" s="85">
        <f>VLOOKUP(TRIM(B1508),BirthdateDraft!$B$1:$O$5859,2,FALSE)</f>
        <v>32639</v>
      </c>
      <c r="E1508" s="86" t="str">
        <f>VLOOKUP(TRIM(B1508),BirthdateDraft!$B$1:$O$9859,3,FALSE)</f>
        <v>11/1 (1)</v>
      </c>
      <c r="F1508" s="52" t="str">
        <f>IF(ISERROR(VLOOKUP(TRIM(B1508),ALL!$B$1:$T$1591,2,FALSE)),"",IF(ISERROR(VLOOKUP(TRIM(B1508),ALL!$B$1:$T$1591,2,FALSE))," ",VLOOKUP(TRIM(B1508),ALL!$B$1:$T$1591,2,FALSE)))</f>
        <v>CAN</v>
      </c>
      <c r="G1508" s="52" t="str">
        <f>IF(ISBLANK(VLOOKUP(TRIM(B1508),ALL!$B$1:$U$1591,4,FALSE)),"",IF(ISERROR(VLOOKUP(TRIM(B1508),ALL!$B$1:$U$1591,4,FALSE))," ",VLOOKUP(TRIM(B1508),ALL!$B$1:$U$1591,4,FALSE)))</f>
        <v/>
      </c>
      <c r="H1508" s="52" t="str">
        <f>IF(ISBLANK(VLOOKUP(TRIM(B1508),ALL!$B$1:$U$1591,5,FALSE)),"",IF(ISERROR(VLOOKUP(TRIM(B1508),ALL!$B$1:$U$1591,5,FALSE))," ",VLOOKUP(TRIM(B1508),ALL!$B$1:$U$1591,5,FALSE)))</f>
        <v/>
      </c>
      <c r="I1508" s="52" t="str">
        <f>IF(ISBLANK(VLOOKUP(TRIM(B1508),ALL!$B$1:$U$1591,6,FALSE)),"",IF(ISERROR(VLOOKUP(TRIM(B1508),ALL!$B$1:$U$1591,6,FALSE))," ", VLOOKUP(TRIM(B1508),ALL!$B$1:$U$1591,6,FALSE)))</f>
        <v/>
      </c>
      <c r="J1508" s="52" t="str">
        <f>IF(ISBLANK(VLOOKUP(TRIM(B1508),ALL!$B$1:$U$1591,7,FALSE)),"",IF(ISERROR(VLOOKUP(TRIM(B1508),ALL!$B$1:$U$1591,7,FALSE))," ",VLOOKUP(TRIM(B1508),ALL!$B$1:$U$1591,7,FALSE)))</f>
        <v/>
      </c>
      <c r="K1508" s="52" t="str">
        <f>IF(ISBLANK(VLOOKUP(TRIM(B1508),ALL!$B$1:$U$1591,8,FALSE)),"",IF(ISERROR(VLOOKUP(TRIM(B1508),ALL!$B$1:$U$1591,8,FALSE))," ",VLOOKUP(TRIM(B1508),ALL!$B$1:$U$1591,8,FALSE)))</f>
        <v/>
      </c>
      <c r="L1508" s="52" t="str">
        <f>IF(ISBLANK(VLOOKUP(TRIM(B1508),ALL!$B$1:$U$1591,9,FALSE)),"",IF(ISERROR(VLOOKUP(TRIM(B1508),ALL!$B$1:$U$1591,9,FALSE))," ",VLOOKUP(TRIM(B1508),ALL!$B$1:$U$1591,9,FALSE)))</f>
        <v/>
      </c>
      <c r="M1508" s="52" t="str">
        <f>IF(ISBLANK(VLOOKUP(TRIM(B1508),ALL!$B$1:$U$1591,10,FALSE)),"",IF(ISERROR(VLOOKUP(TRIM(B1508),ALL!$B$1:$U$1591,10,FALSE))," ",VLOOKUP(TRIM(B1508),ALL!$B$1:$U$1591,10,FALSE)))</f>
        <v/>
      </c>
      <c r="N1508"/>
      <c r="O1508"/>
      <c r="P1508"/>
      <c r="Q1508"/>
      <c r="R1508"/>
      <c r="S1508"/>
      <c r="AA1508"/>
      <c r="AB1508"/>
    </row>
    <row r="1509" spans="1:256">
      <c r="A1509" s="52"/>
      <c r="B1509" s="215"/>
      <c r="C1509" s="11"/>
      <c r="D1509" s="85"/>
      <c r="E1509" s="86"/>
      <c r="F1509" s="52"/>
      <c r="G1509" s="52"/>
      <c r="H1509" s="52"/>
      <c r="I1509" s="52"/>
      <c r="J1509" s="52"/>
      <c r="K1509" s="52"/>
      <c r="L1509" s="52"/>
      <c r="M1509" s="52"/>
      <c r="N1509"/>
      <c r="O1509"/>
      <c r="P1509"/>
      <c r="Q1509"/>
      <c r="R1509"/>
      <c r="S1509"/>
      <c r="AA1509"/>
      <c r="AB1509"/>
    </row>
    <row r="1510" spans="1:256">
      <c r="A1510" s="52" t="str">
        <f>IF(ISERROR(VLOOKUP(TRIM(B1510),ALL!$B$1:$T$1591,3,FALSE)),"(unc)",VLOOKUP(TRIM(B1510),ALL!$B$1:$T$1591,3,FALSE))</f>
        <v>HB</v>
      </c>
      <c r="B1510" s="215" t="s">
        <v>7750</v>
      </c>
      <c r="C1510" s="11" t="s">
        <v>3222</v>
      </c>
      <c r="D1510" s="85">
        <f>VLOOKUP(TRIM(B1510),BirthdateDraft!$B$1:$O$5859,2,FALSE)</f>
        <v>35588</v>
      </c>
      <c r="E1510" s="86" t="str">
        <f>VLOOKUP(TRIM(B1510),BirthdateDraft!$B$1:$O$9859,3,FALSE)</f>
        <v>19/3</v>
      </c>
      <c r="F1510" s="52" t="str">
        <f>IF(ISERROR(VLOOKUP(TRIM(B1510),ALL!$B$1:$T$1591,2,FALSE)),"",IF(ISERROR(VLOOKUP(TRIM(B1510),ALL!$B$1:$T$1591,2,FALSE))," ",VLOOKUP(TRIM(B1510),ALL!$B$1:$T$1591,2,FALSE)))</f>
        <v>CHN</v>
      </c>
      <c r="G1510" s="52" t="str">
        <f>IF(ISBLANK(VLOOKUP(TRIM(B1510),ALL!$B$1:$U$1591,4,FALSE)),"",IF(ISERROR(VLOOKUP(TRIM(B1510),ALL!$B$1:$U$1591,4,FALSE))," ",VLOOKUP(TRIM(B1510),ALL!$B$1:$U$1591,4,FALSE)))</f>
        <v/>
      </c>
      <c r="H1510" s="52" t="str">
        <f>IF(ISBLANK(VLOOKUP(TRIM(B1510),ALL!$B$1:$U$1591,5,FALSE)),"",IF(ISERROR(VLOOKUP(TRIM(B1510),ALL!$B$1:$U$1591,5,FALSE))," ",VLOOKUP(TRIM(B1510),ALL!$B$1:$U$1591,5,FALSE)))</f>
        <v/>
      </c>
      <c r="I1510" s="52" t="str">
        <f>IF(ISBLANK(VLOOKUP(TRIM(B1510),ALL!$B$1:$U$1591,6,FALSE)),"",IF(ISERROR(VLOOKUP(TRIM(B1510),ALL!$B$1:$U$1591,6,FALSE))," ", VLOOKUP(TRIM(B1510),ALL!$B$1:$U$1591,6,FALSE)))</f>
        <v/>
      </c>
      <c r="J1510" s="52" t="str">
        <f>IF(ISBLANK(VLOOKUP(TRIM(B1510),ALL!$B$1:$U$1591,7,FALSE)),"",IF(ISERROR(VLOOKUP(TRIM(B1510),ALL!$B$1:$U$1591,7,FALSE))," ",VLOOKUP(TRIM(B1510),ALL!$B$1:$U$1591,7,FALSE)))</f>
        <v/>
      </c>
      <c r="K1510" s="52">
        <f>IF(ISBLANK(VLOOKUP(TRIM(B1510),ALL!$B$1:$U$1591,8,FALSE)),"",IF(ISERROR(VLOOKUP(TRIM(B1510),ALL!$B$1:$U$1591,8,FALSE))," ",VLOOKUP(TRIM(B1510),ALL!$B$1:$U$1591,8,FALSE)))</f>
        <v>0</v>
      </c>
      <c r="L1510" s="52" t="str">
        <f>IF(ISBLANK(VLOOKUP(TRIM(B1510),ALL!$B$1:$U$1591,9,FALSE)),"",IF(ISERROR(VLOOKUP(TRIM(B1510),ALL!$B$1:$U$1591,9,FALSE))," ",VLOOKUP(TRIM(B1510),ALL!$B$1:$U$1591,9,FALSE)))</f>
        <v/>
      </c>
      <c r="M1510" s="52">
        <f>IF(ISBLANK(VLOOKUP(TRIM(B1510),ALL!$B$1:$U$1591,10,FALSE)),"",IF(ISERROR(VLOOKUP(TRIM(B1510),ALL!$B$1:$U$1591,10,FALSE))," ",VLOOKUP(TRIM(B1510),ALL!$B$1:$U$1591,10,FALSE)))</f>
        <v>3</v>
      </c>
      <c r="N1510"/>
      <c r="O1510"/>
      <c r="P1510"/>
      <c r="Q1510"/>
      <c r="R1510"/>
      <c r="S1510"/>
      <c r="AA1510"/>
      <c r="AB1510"/>
    </row>
    <row r="1511" spans="1:256">
      <c r="A1511" s="52" t="str">
        <f>IF(ISERROR(VLOOKUP(TRIM(B1511),ALL!$B$1:$T$1591,3,FALSE)),"(unc)",VLOOKUP(TRIM(B1511),ALL!$B$1:$T$1591,3,FALSE))</f>
        <v>HB</v>
      </c>
      <c r="B1511" s="215" t="s">
        <v>4621</v>
      </c>
      <c r="C1511" s="11" t="s">
        <v>3222</v>
      </c>
      <c r="D1511" s="85">
        <f>VLOOKUP(TRIM(B1511),BirthdateDraft!$B$1:$O$5859,2,FALSE)</f>
        <v>32891</v>
      </c>
      <c r="E1511" s="86" t="str">
        <f>VLOOKUP(TRIM(B1511),BirthdateDraft!$B$1:$O$9859,3,FALSE)</f>
        <v>13/6</v>
      </c>
      <c r="F1511" s="52" t="str">
        <f>IF(ISERROR(VLOOKUP(TRIM(B1511),ALL!$B$1:$T$1591,2,FALSE)),"",IF(ISERROR(VLOOKUP(TRIM(B1511),ALL!$B$1:$T$1591,2,FALSE))," ",VLOOKUP(TRIM(B1511),ALL!$B$1:$T$1591,2,FALSE)))</f>
        <v>NON</v>
      </c>
      <c r="G1511" s="52" t="str">
        <f>IF(ISBLANK(VLOOKUP(TRIM(B1511),ALL!$B$1:$U$1591,4,FALSE)),"",IF(ISERROR(VLOOKUP(TRIM(B1511),ALL!$B$1:$U$1591,4,FALSE))," ",VLOOKUP(TRIM(B1511),ALL!$B$1:$U$1591,4,FALSE)))</f>
        <v/>
      </c>
      <c r="H1511" s="52" t="str">
        <f>IF(ISBLANK(VLOOKUP(TRIM(B1511),ALL!$B$1:$U$1591,5,FALSE)),"",IF(ISERROR(VLOOKUP(TRIM(B1511),ALL!$B$1:$U$1591,5,FALSE))," ",VLOOKUP(TRIM(B1511),ALL!$B$1:$U$1591,5,FALSE)))</f>
        <v/>
      </c>
      <c r="I1511" s="52" t="str">
        <f>IF(ISBLANK(VLOOKUP(TRIM(B1511),ALL!$B$1:$U$1591,6,FALSE)),"",IF(ISERROR(VLOOKUP(TRIM(B1511),ALL!$B$1:$U$1591,6,FALSE))," ", VLOOKUP(TRIM(B1511),ALL!$B$1:$U$1591,6,FALSE)))</f>
        <v/>
      </c>
      <c r="J1511" s="52" t="str">
        <f>IF(ISBLANK(VLOOKUP(TRIM(B1511),ALL!$B$1:$U$1591,7,FALSE)),"",IF(ISERROR(VLOOKUP(TRIM(B1511),ALL!$B$1:$U$1591,7,FALSE))," ",VLOOKUP(TRIM(B1511),ALL!$B$1:$U$1591,7,FALSE)))</f>
        <v/>
      </c>
      <c r="K1511" s="52">
        <f>IF(ISBLANK(VLOOKUP(TRIM(B1511),ALL!$B$1:$U$1591,8,FALSE)),"",IF(ISERROR(VLOOKUP(TRIM(B1511),ALL!$B$1:$U$1591,8,FALSE))," ",VLOOKUP(TRIM(B1511),ALL!$B$1:$U$1591,8,FALSE)))</f>
        <v>0</v>
      </c>
      <c r="L1511" s="52" t="str">
        <f>IF(ISBLANK(VLOOKUP(TRIM(B1511),ALL!$B$1:$U$1591,9,FALSE)),"",IF(ISERROR(VLOOKUP(TRIM(B1511),ALL!$B$1:$U$1591,9,FALSE))," ",VLOOKUP(TRIM(B1511),ALL!$B$1:$U$1591,9,FALSE)))</f>
        <v/>
      </c>
      <c r="M1511" s="52">
        <f>IF(ISBLANK(VLOOKUP(TRIM(B1511),ALL!$B$1:$U$1591,10,FALSE)),"",IF(ISERROR(VLOOKUP(TRIM(B1511),ALL!$B$1:$U$1591,10,FALSE))," ",VLOOKUP(TRIM(B1511),ALL!$B$1:$U$1591,10,FALSE)))</f>
        <v>0</v>
      </c>
      <c r="N1511"/>
      <c r="O1511"/>
      <c r="P1511"/>
      <c r="Q1511"/>
      <c r="R1511"/>
      <c r="S1511"/>
      <c r="AA1511"/>
      <c r="AB1511"/>
    </row>
    <row r="1512" spans="1:256" ht="15">
      <c r="A1512" s="52" t="str">
        <f>IF(ISERROR(VLOOKUP(TRIM(B1512),ALL!$B$1:$T$1591,3,FALSE)),"(unc)",VLOOKUP(TRIM(B1512),ALL!$B$1:$T$1591,3,FALSE))</f>
        <v>HB FB</v>
      </c>
      <c r="B1512" s="407" t="s">
        <v>7747</v>
      </c>
      <c r="C1512" s="11" t="s">
        <v>3222</v>
      </c>
      <c r="D1512" s="85">
        <f>VLOOKUP(TRIM(B1512),BirthdateDraft!$B$1:$O$5859,2,FALSE)</f>
        <v>35337</v>
      </c>
      <c r="E1512" s="86" t="str">
        <f>VLOOKUP(TRIM(B1512),BirthdateDraft!$B$1:$O$9859,3,FALSE)</f>
        <v>18/7</v>
      </c>
      <c r="F1512" s="52" t="str">
        <f>IF(ISERROR(VLOOKUP(TRIM(B1512),ALL!$B$1:$T$1591,2,FALSE)),"",IF(ISERROR(VLOOKUP(TRIM(B1512),ALL!$B$1:$T$1591,2,FALSE))," ",VLOOKUP(TRIM(B1512),ALL!$B$1:$T$1591,2,FALSE)))</f>
        <v>DEN</v>
      </c>
      <c r="G1512" s="52" t="str">
        <f>IF(ISBLANK(VLOOKUP(TRIM(B1512),ALL!$B$1:$U$1591,4,FALSE)),"",IF(ISERROR(VLOOKUP(TRIM(B1512),ALL!$B$1:$U$1591,4,FALSE))," ",VLOOKUP(TRIM(B1512),ALL!$B$1:$U$1591,4,FALSE)))</f>
        <v/>
      </c>
      <c r="H1512" s="52" t="str">
        <f>IF(ISBLANK(VLOOKUP(TRIM(B1512),ALL!$B$1:$U$1591,5,FALSE)),"",IF(ISERROR(VLOOKUP(TRIM(B1512),ALL!$B$1:$U$1591,5,FALSE))," ",VLOOKUP(TRIM(B1512),ALL!$B$1:$U$1591,5,FALSE)))</f>
        <v/>
      </c>
      <c r="I1512" s="52" t="str">
        <f>IF(ISBLANK(VLOOKUP(TRIM(B1512),ALL!$B$1:$U$1591,6,FALSE)),"",IF(ISERROR(VLOOKUP(TRIM(B1512),ALL!$B$1:$U$1591,6,FALSE))," ", VLOOKUP(TRIM(B1512),ALL!$B$1:$U$1591,6,FALSE)))</f>
        <v/>
      </c>
      <c r="J1512" s="52" t="str">
        <f>IF(ISBLANK(VLOOKUP(TRIM(B1512),ALL!$B$1:$U$1591,7,FALSE)),"",IF(ISERROR(VLOOKUP(TRIM(B1512),ALL!$B$1:$U$1591,7,FALSE))," ",VLOOKUP(TRIM(B1512),ALL!$B$1:$U$1591,7,FALSE)))</f>
        <v/>
      </c>
      <c r="K1512" s="52">
        <f>IF(ISBLANK(VLOOKUP(TRIM(B1512),ALL!$B$1:$U$1591,8,FALSE)),"",IF(ISERROR(VLOOKUP(TRIM(B1512),ALL!$B$1:$U$1591,8,FALSE))," ",VLOOKUP(TRIM(B1512),ALL!$B$1:$U$1591,8,FALSE)))</f>
        <v>0</v>
      </c>
      <c r="L1512" s="52" t="str">
        <f>IF(ISBLANK(VLOOKUP(TRIM(B1512),ALL!$B$1:$U$1591,9,FALSE)),"",IF(ISERROR(VLOOKUP(TRIM(B1512),ALL!$B$1:$U$1591,9,FALSE))," ",VLOOKUP(TRIM(B1512),ALL!$B$1:$U$1591,9,FALSE)))</f>
        <v/>
      </c>
      <c r="M1512" s="52">
        <f>IF(ISBLANK(VLOOKUP(TRIM(B1512),ALL!$B$1:$U$1591,10,FALSE)),"",IF(ISERROR(VLOOKUP(TRIM(B1512),ALL!$B$1:$U$1591,10,FALSE))," ",VLOOKUP(TRIM(B1512),ALL!$B$1:$U$1591,10,FALSE)))</f>
        <v>0</v>
      </c>
      <c r="N1512"/>
      <c r="O1512"/>
      <c r="P1512"/>
      <c r="Q1512"/>
      <c r="R1512"/>
      <c r="S1512"/>
      <c r="AA1512"/>
      <c r="AB1512"/>
    </row>
    <row r="1513" spans="1:256">
      <c r="A1513" s="52" t="str">
        <f>IF(ISERROR(VLOOKUP(TRIM(B1513),ALL!$B$1:$T$1591,3,FALSE)),"(unc)",VLOOKUP(TRIM(B1513),ALL!$B$1:$T$1591,3,FALSE))</f>
        <v>HB</v>
      </c>
      <c r="B1513" s="215" t="s">
        <v>6899</v>
      </c>
      <c r="C1513" s="11" t="s">
        <v>3222</v>
      </c>
      <c r="D1513" s="85">
        <f>VLOOKUP(TRIM(B1513),BirthdateDraft!$B$1:$O$5859,2,FALSE)</f>
        <v>35119</v>
      </c>
      <c r="E1513" s="86" t="str">
        <f>VLOOKUP(TRIM(B1513),BirthdateDraft!$B$1:$O$9859,3,FALSE)</f>
        <v>18/3</v>
      </c>
      <c r="F1513" s="52" t="str">
        <f>IF(ISERROR(VLOOKUP(TRIM(B1513),ALL!$B$1:$T$1591,2,FALSE)),"",IF(ISERROR(VLOOKUP(TRIM(B1513),ALL!$B$1:$T$1591,2,FALSE))," ",VLOOKUP(TRIM(B1513),ALL!$B$1:$T$1591,2,FALSE)))</f>
        <v>DNA</v>
      </c>
      <c r="G1513" s="52" t="str">
        <f>IF(ISBLANK(VLOOKUP(TRIM(B1513),ALL!$B$1:$U$1591,4,FALSE)),"",IF(ISERROR(VLOOKUP(TRIM(B1513),ALL!$B$1:$U$1591,4,FALSE))," ",VLOOKUP(TRIM(B1513),ALL!$B$1:$U$1591,4,FALSE)))</f>
        <v/>
      </c>
      <c r="H1513" s="52" t="str">
        <f>IF(ISBLANK(VLOOKUP(TRIM(B1513),ALL!$B$1:$U$1591,5,FALSE)),"",IF(ISERROR(VLOOKUP(TRIM(B1513),ALL!$B$1:$U$1591,5,FALSE))," ",VLOOKUP(TRIM(B1513),ALL!$B$1:$U$1591,5,FALSE)))</f>
        <v/>
      </c>
      <c r="I1513" s="52" t="str">
        <f>IF(ISBLANK(VLOOKUP(TRIM(B1513),ALL!$B$1:$U$1591,6,FALSE)),"",IF(ISERROR(VLOOKUP(TRIM(B1513),ALL!$B$1:$U$1591,6,FALSE))," ", VLOOKUP(TRIM(B1513),ALL!$B$1:$U$1591,6,FALSE)))</f>
        <v/>
      </c>
      <c r="J1513" s="52" t="str">
        <f>IF(ISBLANK(VLOOKUP(TRIM(B1513),ALL!$B$1:$U$1591,7,FALSE)),"",IF(ISERROR(VLOOKUP(TRIM(B1513),ALL!$B$1:$U$1591,7,FALSE))," ",VLOOKUP(TRIM(B1513),ALL!$B$1:$U$1591,7,FALSE)))</f>
        <v/>
      </c>
      <c r="K1513" s="52">
        <f>IF(ISBLANK(VLOOKUP(TRIM(B1513),ALL!$B$1:$U$1591,8,FALSE)),"",IF(ISERROR(VLOOKUP(TRIM(B1513),ALL!$B$1:$U$1591,8,FALSE))," ",VLOOKUP(TRIM(B1513),ALL!$B$1:$U$1591,8,FALSE)))</f>
        <v>0</v>
      </c>
      <c r="L1513" s="52" t="str">
        <f>IF(ISBLANK(VLOOKUP(TRIM(B1513),ALL!$B$1:$U$1591,9,FALSE)),"",IF(ISERROR(VLOOKUP(TRIM(B1513),ALL!$B$1:$U$1591,9,FALSE))," ",VLOOKUP(TRIM(B1513),ALL!$B$1:$U$1591,9,FALSE)))</f>
        <v/>
      </c>
      <c r="M1513" s="52">
        <f>IF(ISBLANK(VLOOKUP(TRIM(B1513),ALL!$B$1:$U$1591,10,FALSE)),"",IF(ISERROR(VLOOKUP(TRIM(B1513),ALL!$B$1:$U$1591,10,FALSE))," ",VLOOKUP(TRIM(B1513),ALL!$B$1:$U$1591,10,FALSE)))</f>
        <v>4</v>
      </c>
      <c r="N1513"/>
      <c r="O1513"/>
      <c r="P1513"/>
      <c r="Q1513"/>
      <c r="R1513"/>
      <c r="S1513"/>
      <c r="AA1513"/>
      <c r="AB1513"/>
    </row>
    <row r="1515" spans="1:256">
      <c r="A1515" s="52" t="str">
        <f>IF(ISERROR(VLOOKUP(TRIM(B1515),ALL!$B$1:$T$1591,3,FALSE)),"(unc)",VLOOKUP(TRIM(B1515),ALL!$B$1:$T$1591,3,FALSE))</f>
        <v>WR</v>
      </c>
      <c r="B1515" s="215" t="s">
        <v>160</v>
      </c>
      <c r="C1515" s="11" t="s">
        <v>3222</v>
      </c>
      <c r="D1515" s="85">
        <f>VLOOKUP(TRIM(B1515),BirthdateDraft!$B$1:$O$5859,2,FALSE)</f>
        <v>32826</v>
      </c>
      <c r="E1515" s="86" t="str">
        <f>VLOOKUP(TRIM(B1515),BirthdateDraft!$B$1:$O$9859,3,FALSE)</f>
        <v>12/3</v>
      </c>
      <c r="F1515" s="52" t="str">
        <f>IF(ISERROR(VLOOKUP(TRIM(B1515),ALL!$B$1:$T$1591,2,FALSE)),"",IF(ISERROR(VLOOKUP(TRIM(B1515),ALL!$B$1:$T$1591,2,FALSE))," ",VLOOKUP(TRIM(B1515),ALL!$B$1:$T$1591,2,FALSE)))</f>
        <v>INA</v>
      </c>
      <c r="G1515" s="52" t="str">
        <f>IF(ISBLANK(VLOOKUP(TRIM(B1515),ALL!$B$1:$U$1591,4,FALSE)),"",IF(ISERROR(VLOOKUP(TRIM(B1515),ALL!$B$1:$U$1591,4,FALSE))," ",VLOOKUP(TRIM(B1515),ALL!$B$1:$U$1591,4,FALSE)))</f>
        <v/>
      </c>
      <c r="H1515" s="52" t="str">
        <f>IF(ISBLANK(VLOOKUP(TRIM(B1515),ALL!$B$1:$U$1591,5,FALSE)),"",IF(ISERROR(VLOOKUP(TRIM(B1515),ALL!$B$1:$U$1591,5,FALSE))," ",VLOOKUP(TRIM(B1515),ALL!$B$1:$U$1591,5,FALSE)))</f>
        <v/>
      </c>
      <c r="I1515" s="52" t="str">
        <f>IF(ISBLANK(VLOOKUP(TRIM(B1515),ALL!$B$1:$U$1591,6,FALSE)),"",IF(ISERROR(VLOOKUP(TRIM(B1515),ALL!$B$1:$U$1591,6,FALSE))," ", VLOOKUP(TRIM(B1515),ALL!$B$1:$U$1591,6,FALSE)))</f>
        <v/>
      </c>
      <c r="J1515" s="52" t="str">
        <f>IF(ISBLANK(VLOOKUP(TRIM(B1515),ALL!$B$1:$U$1591,7,FALSE)),"",IF(ISERROR(VLOOKUP(TRIM(B1515),ALL!$B$1:$U$1591,7,FALSE))," ",VLOOKUP(TRIM(B1515),ALL!$B$1:$U$1591,7,FALSE)))</f>
        <v/>
      </c>
      <c r="K1515" s="52" t="str">
        <f>IF(ISBLANK(VLOOKUP(TRIM(B1515),ALL!$B$1:$U$1591,8,FALSE)),"",IF(ISERROR(VLOOKUP(TRIM(B1515),ALL!$B$1:$U$1591,8,FALSE))," ",VLOOKUP(TRIM(B1515),ALL!$B$1:$U$1591,8,FALSE)))</f>
        <v/>
      </c>
      <c r="L1515" s="52" t="str">
        <f>IF(ISBLANK(VLOOKUP(TRIM(B1515),ALL!$B$1:$U$1591,9,FALSE)),"",IF(ISERROR(VLOOKUP(TRIM(B1515),ALL!$B$1:$U$1591,9,FALSE))," ",VLOOKUP(TRIM(B1515),ALL!$B$1:$U$1591,9,FALSE)))</f>
        <v/>
      </c>
      <c r="M1515" s="52" t="str">
        <f>IF(ISBLANK(VLOOKUP(TRIM(B1515),ALL!$B$1:$U$1591,10,FALSE)),"",IF(ISERROR(VLOOKUP(TRIM(B1515),ALL!$B$1:$U$1591,10,FALSE))," ",VLOOKUP(TRIM(B1515),ALL!$B$1:$U$1591,10,FALSE)))</f>
        <v/>
      </c>
      <c r="N1515"/>
      <c r="O1515"/>
      <c r="P1515"/>
      <c r="Q1515"/>
      <c r="R1515"/>
      <c r="S1515"/>
      <c r="AA1515"/>
      <c r="AB1515"/>
    </row>
    <row r="1516" spans="1:256">
      <c r="A1516" s="52" t="str">
        <f>IF(ISERROR(VLOOKUP(TRIM(B1516),ALL!$B$1:$T$1591,3,FALSE)),"(unc)",VLOOKUP(TRIM(B1516),ALL!$B$1:$T$1591,3,FALSE))</f>
        <v>WR</v>
      </c>
      <c r="B1516" s="215" t="s">
        <v>5755</v>
      </c>
      <c r="C1516" s="11" t="s">
        <v>3778</v>
      </c>
      <c r="D1516" s="85">
        <f>VLOOKUP(TRIM(B1516),BirthdateDraft!$B$1:$O$5859,2,FALSE)</f>
        <v>33646</v>
      </c>
      <c r="E1516" s="86" t="str">
        <f>VLOOKUP(TRIM(B1516),BirthdateDraft!$B$1:$O$9859,3,FALSE)</f>
        <v>15/FA</v>
      </c>
      <c r="F1516" s="52" t="str">
        <f>IF(ISERROR(VLOOKUP(TRIM(B1516),ALL!$B$1:$T$1591,2,FALSE)),"",IF(ISERROR(VLOOKUP(TRIM(B1516),ALL!$B$1:$T$1591,2,FALSE))," ",VLOOKUP(TRIM(B1516),ALL!$B$1:$T$1591,2,FALSE)))</f>
        <v>OAA</v>
      </c>
      <c r="G1516" s="52" t="str">
        <f>IF(ISBLANK(VLOOKUP(TRIM(B1516),ALL!$B$1:$U$1591,4,FALSE)),"",IF(ISERROR(VLOOKUP(TRIM(B1516),ALL!$B$1:$U$1591,4,FALSE))," ",VLOOKUP(TRIM(B1516),ALL!$B$1:$U$1591,4,FALSE)))</f>
        <v/>
      </c>
      <c r="H1516" s="52" t="str">
        <f>IF(ISBLANK(VLOOKUP(TRIM(B1516),ALL!$B$1:$U$1591,5,FALSE)),"",IF(ISERROR(VLOOKUP(TRIM(B1516),ALL!$B$1:$U$1591,5,FALSE))," ",VLOOKUP(TRIM(B1516),ALL!$B$1:$U$1591,5,FALSE)))</f>
        <v/>
      </c>
      <c r="I1516" s="52" t="str">
        <f>IF(ISBLANK(VLOOKUP(TRIM(B1516),ALL!$B$1:$U$1591,6,FALSE)),"",IF(ISERROR(VLOOKUP(TRIM(B1516),ALL!$B$1:$U$1591,6,FALSE))," ", VLOOKUP(TRIM(B1516),ALL!$B$1:$U$1591,6,FALSE)))</f>
        <v/>
      </c>
      <c r="J1516" s="52" t="str">
        <f>IF(ISBLANK(VLOOKUP(TRIM(B1516),ALL!$B$1:$U$1591,7,FALSE)),"",IF(ISERROR(VLOOKUP(TRIM(B1516),ALL!$B$1:$U$1591,7,FALSE))," ",VLOOKUP(TRIM(B1516),ALL!$B$1:$U$1591,7,FALSE)))</f>
        <v/>
      </c>
      <c r="K1516" s="52" t="str">
        <f>IF(ISBLANK(VLOOKUP(TRIM(B1516),ALL!$B$1:$U$1591,8,FALSE)),"",IF(ISERROR(VLOOKUP(TRIM(B1516),ALL!$B$1:$U$1591,8,FALSE))," ",VLOOKUP(TRIM(B1516),ALL!$B$1:$U$1591,8,FALSE)))</f>
        <v/>
      </c>
      <c r="L1516" s="52" t="str">
        <f>IF(ISBLANK(VLOOKUP(TRIM(B1516),ALL!$B$1:$U$1591,9,FALSE)),"",IF(ISERROR(VLOOKUP(TRIM(B1516),ALL!$B$1:$U$1591,9,FALSE))," ",VLOOKUP(TRIM(B1516),ALL!$B$1:$U$1591,9,FALSE)))</f>
        <v/>
      </c>
      <c r="M1516" s="52" t="str">
        <f>IF(ISBLANK(VLOOKUP(TRIM(B1516),ALL!$B$1:$U$1591,10,FALSE)),"",IF(ISERROR(VLOOKUP(TRIM(B1516),ALL!$B$1:$U$1591,10,FALSE))," ",VLOOKUP(TRIM(B1516),ALL!$B$1:$U$1591,10,FALSE)))</f>
        <v/>
      </c>
      <c r="N1516"/>
      <c r="O1516"/>
      <c r="P1516"/>
      <c r="Q1516"/>
      <c r="R1516"/>
      <c r="S1516"/>
      <c r="AA1516"/>
      <c r="AB1516"/>
    </row>
    <row r="1517" spans="1:256">
      <c r="A1517" s="52" t="str">
        <f>IF(ISERROR(VLOOKUP(TRIM(B1517),ALL!$B$1:$T$1591,3,FALSE)),"(unc)",VLOOKUP(TRIM(B1517),ALL!$B$1:$T$1591,3,FALSE))</f>
        <v>WR</v>
      </c>
      <c r="B1517" s="215" t="s">
        <v>478</v>
      </c>
      <c r="C1517" s="11" t="s">
        <v>3778</v>
      </c>
      <c r="D1517" s="85">
        <f>VLOOKUP(TRIM(B1517),BirthdateDraft!$B$1:$O$5859,2,FALSE)</f>
        <v>33341</v>
      </c>
      <c r="E1517" s="86" t="str">
        <f>VLOOKUP(TRIM(B1517),BirthdateDraft!$B$1:$O$9859,3,FALSE)</f>
        <v>12/2supp</v>
      </c>
      <c r="F1517" s="52" t="str">
        <f>IF(ISERROR(VLOOKUP(TRIM(B1517),ALL!$B$1:$T$1591,2,FALSE)),"",IF(ISERROR(VLOOKUP(TRIM(B1517),ALL!$B$1:$T$1591,2,FALSE))," ",VLOOKUP(TRIM(B1517),ALL!$B$1:$T$1591,2,FALSE)))</f>
        <v>SEN</v>
      </c>
      <c r="G1517" s="52" t="str">
        <f>IF(ISBLANK(VLOOKUP(TRIM(B1517),ALL!$B$1:$U$1591,4,FALSE)),"",IF(ISERROR(VLOOKUP(TRIM(B1517),ALL!$B$1:$U$1591,4,FALSE))," ",VLOOKUP(TRIM(B1517),ALL!$B$1:$U$1591,4,FALSE)))</f>
        <v/>
      </c>
      <c r="H1517" s="52" t="str">
        <f>IF(ISBLANK(VLOOKUP(TRIM(B1517),ALL!$B$1:$U$1591,5,FALSE)),"",IF(ISERROR(VLOOKUP(TRIM(B1517),ALL!$B$1:$U$1591,5,FALSE))," ",VLOOKUP(TRIM(B1517),ALL!$B$1:$U$1591,5,FALSE)))</f>
        <v/>
      </c>
      <c r="I1517" s="52" t="str">
        <f>IF(ISBLANK(VLOOKUP(TRIM(B1517),ALL!$B$1:$U$1591,6,FALSE)),"",IF(ISERROR(VLOOKUP(TRIM(B1517),ALL!$B$1:$U$1591,6,FALSE))," ", VLOOKUP(TRIM(B1517),ALL!$B$1:$U$1591,6,FALSE)))</f>
        <v/>
      </c>
      <c r="J1517" s="52" t="str">
        <f>IF(ISBLANK(VLOOKUP(TRIM(B1517),ALL!$B$1:$U$1591,7,FALSE)),"",IF(ISERROR(VLOOKUP(TRIM(B1517),ALL!$B$1:$U$1591,7,FALSE))," ",VLOOKUP(TRIM(B1517),ALL!$B$1:$U$1591,7,FALSE)))</f>
        <v/>
      </c>
      <c r="K1517" s="52" t="str">
        <f>IF(ISBLANK(VLOOKUP(TRIM(B1517),ALL!$B$1:$U$1591,8,FALSE)),"",IF(ISERROR(VLOOKUP(TRIM(B1517),ALL!$B$1:$U$1591,8,FALSE))," ",VLOOKUP(TRIM(B1517),ALL!$B$1:$U$1591,8,FALSE)))</f>
        <v/>
      </c>
      <c r="L1517" s="52" t="str">
        <f>IF(ISBLANK(VLOOKUP(TRIM(B1517),ALL!$B$1:$U$1591,9,FALSE)),"",IF(ISERROR(VLOOKUP(TRIM(B1517),ALL!$B$1:$U$1591,9,FALSE))," ",VLOOKUP(TRIM(B1517),ALL!$B$1:$U$1591,9,FALSE)))</f>
        <v/>
      </c>
      <c r="M1517" s="52" t="str">
        <f>IF(ISBLANK(VLOOKUP(TRIM(B1517),ALL!$B$1:$U$1591,10,FALSE)),"",IF(ISERROR(VLOOKUP(TRIM(B1517),ALL!$B$1:$U$1591,10,FALSE))," ",VLOOKUP(TRIM(B1517),ALL!$B$1:$U$1591,10,FALSE)))</f>
        <v/>
      </c>
      <c r="N1517"/>
      <c r="O1517"/>
      <c r="P1517"/>
      <c r="Q1517" t="str">
        <f>""</f>
        <v/>
      </c>
      <c r="R1517" t="str">
        <f>""</f>
        <v/>
      </c>
      <c r="S1517" t="str">
        <f>""</f>
        <v/>
      </c>
      <c r="T1517" t="str">
        <f>""</f>
        <v/>
      </c>
      <c r="U1517" t="str">
        <f>""</f>
        <v/>
      </c>
      <c r="V1517" t="str">
        <f>""</f>
        <v/>
      </c>
      <c r="W1517" t="str">
        <f>""</f>
        <v/>
      </c>
      <c r="X1517" t="str">
        <f>""</f>
        <v/>
      </c>
      <c r="Y1517" t="str">
        <f>""</f>
        <v/>
      </c>
      <c r="Z1517" t="str">
        <f>""</f>
        <v/>
      </c>
      <c r="AA1517" t="str">
        <f>""</f>
        <v/>
      </c>
      <c r="AB1517" t="str">
        <f>""</f>
        <v/>
      </c>
      <c r="AC1517" t="str">
        <f>""</f>
        <v/>
      </c>
      <c r="AD1517" t="str">
        <f>""</f>
        <v/>
      </c>
      <c r="AE1517" t="str">
        <f>""</f>
        <v/>
      </c>
      <c r="AF1517" t="str">
        <f>""</f>
        <v/>
      </c>
      <c r="AG1517" t="str">
        <f>""</f>
        <v/>
      </c>
      <c r="AH1517" t="str">
        <f>""</f>
        <v/>
      </c>
      <c r="AI1517" t="str">
        <f>""</f>
        <v/>
      </c>
      <c r="AJ1517" t="str">
        <f>""</f>
        <v/>
      </c>
      <c r="AK1517" t="str">
        <f>""</f>
        <v/>
      </c>
      <c r="AL1517" t="str">
        <f>""</f>
        <v/>
      </c>
      <c r="AM1517" t="str">
        <f>""</f>
        <v/>
      </c>
      <c r="AN1517" t="str">
        <f>""</f>
        <v/>
      </c>
      <c r="AO1517" t="str">
        <f>""</f>
        <v/>
      </c>
      <c r="AP1517" t="str">
        <f>""</f>
        <v/>
      </c>
      <c r="AQ1517" t="str">
        <f>""</f>
        <v/>
      </c>
      <c r="AR1517" t="str">
        <f>""</f>
        <v/>
      </c>
      <c r="AS1517" t="str">
        <f>""</f>
        <v/>
      </c>
    </row>
    <row r="1518" spans="1:256">
      <c r="A1518" s="52" t="str">
        <f>IF(ISERROR(VLOOKUP(TRIM(B1518),ALL!$B$1:$T$1591,3,FALSE)),"(unc)",VLOOKUP(TRIM(B1518),ALL!$B$1:$T$1591,3,FALSE))</f>
        <v>WR</v>
      </c>
      <c r="B1518" s="215" t="s">
        <v>6926</v>
      </c>
      <c r="C1518" s="11" t="s">
        <v>3778</v>
      </c>
      <c r="D1518" s="85">
        <f>VLOOKUP(TRIM(B1518),BirthdateDraft!$B$1:$O$5859,2,FALSE)</f>
        <v>34665</v>
      </c>
      <c r="E1518" s="86" t="str">
        <f>VLOOKUP(TRIM(B1518),BirthdateDraft!$B$1:$O$9859,3,FALSE)</f>
        <v>17/1 (9)</v>
      </c>
      <c r="F1518" s="52" t="str">
        <f>IF(ISERROR(VLOOKUP(TRIM(B1518),ALL!$B$1:$T$1591,2,FALSE)),"",IF(ISERROR(VLOOKUP(TRIM(B1518),ALL!$B$1:$T$1591,2,FALSE))," ",VLOOKUP(TRIM(B1518),ALL!$B$1:$T$1591,2,FALSE)))</f>
        <v>CNA</v>
      </c>
      <c r="G1518" s="52" t="str">
        <f>IF(ISBLANK(VLOOKUP(TRIM(B1518),ALL!$B$1:$U$1591,4,FALSE)),"",IF(ISERROR(VLOOKUP(TRIM(B1518),ALL!$B$1:$U$1591,4,FALSE))," ",VLOOKUP(TRIM(B1518),ALL!$B$1:$U$1591,4,FALSE)))</f>
        <v/>
      </c>
      <c r="H1518" s="52" t="str">
        <f>IF(ISBLANK(VLOOKUP(TRIM(B1518),ALL!$B$1:$U$1591,5,FALSE)),"",IF(ISERROR(VLOOKUP(TRIM(B1518),ALL!$B$1:$U$1591,5,FALSE))," ",VLOOKUP(TRIM(B1518),ALL!$B$1:$U$1591,5,FALSE)))</f>
        <v/>
      </c>
      <c r="I1518" s="52" t="str">
        <f>IF(ISBLANK(VLOOKUP(TRIM(B1518),ALL!$B$1:$U$1591,6,FALSE)),"",IF(ISERROR(VLOOKUP(TRIM(B1518),ALL!$B$1:$U$1591,6,FALSE))," ", VLOOKUP(TRIM(B1518),ALL!$B$1:$U$1591,6,FALSE)))</f>
        <v/>
      </c>
      <c r="J1518" s="52" t="str">
        <f>IF(ISBLANK(VLOOKUP(TRIM(B1518),ALL!$B$1:$U$1591,7,FALSE)),"",IF(ISERROR(VLOOKUP(TRIM(B1518),ALL!$B$1:$U$1591,7,FALSE))," ",VLOOKUP(TRIM(B1518),ALL!$B$1:$U$1591,7,FALSE)))</f>
        <v/>
      </c>
      <c r="K1518" s="52" t="str">
        <f>IF(ISBLANK(VLOOKUP(TRIM(B1518),ALL!$B$1:$U$1591,8,FALSE)),"",IF(ISERROR(VLOOKUP(TRIM(B1518),ALL!$B$1:$U$1591,8,FALSE))," ",VLOOKUP(TRIM(B1518),ALL!$B$1:$U$1591,8,FALSE)))</f>
        <v/>
      </c>
      <c r="L1518" s="52" t="str">
        <f>IF(ISBLANK(VLOOKUP(TRIM(B1518),ALL!$B$1:$U$1591,9,FALSE)),"",IF(ISERROR(VLOOKUP(TRIM(B1518),ALL!$B$1:$U$1591,9,FALSE))," ",VLOOKUP(TRIM(B1518),ALL!$B$1:$U$1591,9,FALSE)))</f>
        <v/>
      </c>
      <c r="M1518" s="52" t="str">
        <f>IF(ISBLANK(VLOOKUP(TRIM(B1518),ALL!$B$1:$U$1591,10,FALSE)),"",IF(ISERROR(VLOOKUP(TRIM(B1518),ALL!$B$1:$U$1591,10,FALSE))," ",VLOOKUP(TRIM(B1518),ALL!$B$1:$U$1591,10,FALSE)))</f>
        <v/>
      </c>
      <c r="N1518"/>
      <c r="O1518"/>
      <c r="P1518"/>
      <c r="Q1518"/>
      <c r="R1518"/>
      <c r="S1518"/>
      <c r="AA1518"/>
      <c r="AB1518"/>
    </row>
    <row r="1519" spans="1:256" ht="15">
      <c r="A1519" s="52" t="str">
        <f>IF(ISERROR(VLOOKUP(TRIM(B1519),ALL!$B$1:$T$1591,3,FALSE)),"(unc)",VLOOKUP(TRIM(B1519),ALL!$B$1:$T$1591,3,FALSE))</f>
        <v>WR</v>
      </c>
      <c r="B1519" s="441" t="s">
        <v>7739</v>
      </c>
      <c r="C1519" s="11" t="s">
        <v>3778</v>
      </c>
      <c r="D1519" s="85">
        <f>VLOOKUP(TRIM(B1519),BirthdateDraft!$B$1:$O$5859,2,FALSE)</f>
        <v>34588</v>
      </c>
      <c r="E1519" s="86" t="str">
        <f>VLOOKUP(TRIM(B1519),BirthdateDraft!$B$1:$O$9859,3,FALSE)</f>
        <v>18/7</v>
      </c>
      <c r="F1519" s="52" t="str">
        <f>IF(ISERROR(VLOOKUP(TRIM(B1519),ALL!$B$1:$T$1591,2,FALSE)),"",IF(ISERROR(VLOOKUP(TRIM(B1519),ALL!$B$1:$T$1591,2,FALSE))," ",VLOOKUP(TRIM(B1519),ALL!$B$1:$T$1591,2,FALSE)))</f>
        <v>CHN</v>
      </c>
      <c r="G1519" s="52" t="str">
        <f>IF(ISBLANK(VLOOKUP(TRIM(B1519),ALL!$B$1:$U$1591,4,FALSE)),"",IF(ISERROR(VLOOKUP(TRIM(B1519),ALL!$B$1:$U$1591,4,FALSE))," ",VLOOKUP(TRIM(B1519),ALL!$B$1:$U$1591,4,FALSE)))</f>
        <v/>
      </c>
      <c r="H1519" s="52" t="str">
        <f>IF(ISBLANK(VLOOKUP(TRIM(B1519),ALL!$B$1:$U$1591,5,FALSE)),"",IF(ISERROR(VLOOKUP(TRIM(B1519),ALL!$B$1:$U$1591,5,FALSE))," ",VLOOKUP(TRIM(B1519),ALL!$B$1:$U$1591,5,FALSE)))</f>
        <v/>
      </c>
      <c r="I1519" s="52" t="str">
        <f>IF(ISBLANK(VLOOKUP(TRIM(B1519),ALL!$B$1:$U$1591,6,FALSE)),"",IF(ISERROR(VLOOKUP(TRIM(B1519),ALL!$B$1:$U$1591,6,FALSE))," ", VLOOKUP(TRIM(B1519),ALL!$B$1:$U$1591,6,FALSE)))</f>
        <v/>
      </c>
      <c r="J1519" s="52" t="str">
        <f>IF(ISBLANK(VLOOKUP(TRIM(B1519),ALL!$B$1:$U$1591,7,FALSE)),"",IF(ISERROR(VLOOKUP(TRIM(B1519),ALL!$B$1:$U$1591,7,FALSE))," ",VLOOKUP(TRIM(B1519),ALL!$B$1:$U$1591,7,FALSE)))</f>
        <v/>
      </c>
      <c r="K1519" s="52" t="str">
        <f>IF(ISBLANK(VLOOKUP(TRIM(B1519),ALL!$B$1:$U$1591,8,FALSE)),"",IF(ISERROR(VLOOKUP(TRIM(B1519),ALL!$B$1:$U$1591,8,FALSE))," ",VLOOKUP(TRIM(B1519),ALL!$B$1:$U$1591,8,FALSE)))</f>
        <v/>
      </c>
      <c r="L1519" s="52" t="str">
        <f>IF(ISBLANK(VLOOKUP(TRIM(B1519),ALL!$B$1:$U$1591,9,FALSE)),"",IF(ISERROR(VLOOKUP(TRIM(B1519),ALL!$B$1:$U$1591,9,FALSE))," ",VLOOKUP(TRIM(B1519),ALL!$B$1:$U$1591,9,FALSE)))</f>
        <v/>
      </c>
      <c r="M1519" s="52" t="str">
        <f>IF(ISBLANK(VLOOKUP(TRIM(B1519),ALL!$B$1:$U$1591,10,FALSE)),"",IF(ISERROR(VLOOKUP(TRIM(B1519),ALL!$B$1:$U$1591,10,FALSE))," ",VLOOKUP(TRIM(B1519),ALL!$B$1:$U$1591,10,FALSE)))</f>
        <v/>
      </c>
      <c r="N1519"/>
      <c r="O1519"/>
      <c r="P1519"/>
      <c r="Q1519"/>
      <c r="R1519"/>
      <c r="S1519"/>
      <c r="AA1519"/>
      <c r="AB1519"/>
    </row>
    <row r="1520" spans="1:256">
      <c r="A1520" s="52" t="str">
        <f>IF(ISERROR(VLOOKUP(TRIM(B1520),ALL!$B$1:$T$1591,3,FALSE)),"(unc)",VLOOKUP(TRIM(B1520),ALL!$B$1:$T$1591,3,FALSE))</f>
        <v>TE</v>
      </c>
      <c r="B1520" s="215" t="s">
        <v>6540</v>
      </c>
      <c r="C1520" s="11" t="s">
        <v>3778</v>
      </c>
      <c r="D1520" s="85">
        <f>VLOOKUP(TRIM(B1520),BirthdateDraft!$B$1:$O$5859,2,FALSE)</f>
        <v>34251</v>
      </c>
      <c r="E1520" s="86" t="str">
        <f>VLOOKUP(TRIM(B1520),BirthdateDraft!$B$1:$O$9859,3,FALSE)</f>
        <v>17/5</v>
      </c>
      <c r="F1520" s="52" t="str">
        <f>IF(ISERROR(VLOOKUP(TRIM(B1520),ALL!$B$1:$T$1591,2,FALSE)),"",IF(ISERROR(VLOOKUP(TRIM(B1520),ALL!$B$1:$T$1591,2,FALSE))," ",VLOOKUP(TRIM(B1520),ALL!$B$1:$T$1591,2,FALSE)))</f>
        <v>SFN</v>
      </c>
      <c r="G1520" s="52" t="str">
        <f>IF(ISBLANK(VLOOKUP(TRIM(B1520),ALL!$B$1:$U$1591,4,FALSE)),"",IF(ISERROR(VLOOKUP(TRIM(B1520),ALL!$B$1:$U$1591,4,FALSE))," ",VLOOKUP(TRIM(B1520),ALL!$B$1:$U$1591,4,FALSE)))</f>
        <v/>
      </c>
      <c r="H1520" s="52" t="str">
        <f>IF(ISBLANK(VLOOKUP(TRIM(B1520),ALL!$B$1:$U$1591,5,FALSE)),"",IF(ISERROR(VLOOKUP(TRIM(B1520),ALL!$B$1:$U$1591,5,FALSE))," ",VLOOKUP(TRIM(B1520),ALL!$B$1:$U$1591,5,FALSE)))</f>
        <v/>
      </c>
      <c r="I1520" s="52" t="str">
        <f>IF(ISBLANK(VLOOKUP(TRIM(B1520),ALL!$B$1:$U$1591,6,FALSE)),"",IF(ISERROR(VLOOKUP(TRIM(B1520),ALL!$B$1:$U$1591,6,FALSE))," ", VLOOKUP(TRIM(B1520),ALL!$B$1:$U$1591,6,FALSE)))</f>
        <v/>
      </c>
      <c r="J1520" s="52" t="str">
        <f>IF(ISBLANK(VLOOKUP(TRIM(B1520),ALL!$B$1:$U$1591,7,FALSE)),"",IF(ISERROR(VLOOKUP(TRIM(B1520),ALL!$B$1:$U$1591,7,FALSE))," ",VLOOKUP(TRIM(B1520),ALL!$B$1:$U$1591,7,FALSE)))</f>
        <v/>
      </c>
      <c r="K1520" s="52">
        <f>IF(ISBLANK(VLOOKUP(TRIM(B1520),ALL!$B$1:$U$1591,8,FALSE)),"",IF(ISERROR(VLOOKUP(TRIM(B1520),ALL!$B$1:$U$1591,8,FALSE))," ",VLOOKUP(TRIM(B1520),ALL!$B$1:$U$1591,8,FALSE)))</f>
        <v>6</v>
      </c>
      <c r="L1520" s="52" t="str">
        <f>IF(ISBLANK(VLOOKUP(TRIM(B1520),ALL!$B$1:$U$1591,9,FALSE)),"",IF(ISERROR(VLOOKUP(TRIM(B1520),ALL!$B$1:$U$1591,9,FALSE))," ",VLOOKUP(TRIM(B1520),ALL!$B$1:$U$1591,9,FALSE)))</f>
        <v/>
      </c>
      <c r="M1520" s="52" t="str">
        <f>IF(ISBLANK(VLOOKUP(TRIM(B1520),ALL!$B$1:$U$1591,10,FALSE)),"",IF(ISERROR(VLOOKUP(TRIM(B1520),ALL!$B$1:$U$1591,10,FALSE))," ",VLOOKUP(TRIM(B1520),ALL!$B$1:$U$1591,10,FALSE)))</f>
        <v/>
      </c>
      <c r="N1520"/>
      <c r="O1520"/>
      <c r="P1520"/>
      <c r="Q1520"/>
      <c r="R1520"/>
      <c r="S1520"/>
      <c r="AA1520"/>
      <c r="AB1520"/>
    </row>
    <row r="1521" spans="1:28">
      <c r="A1521" s="52" t="str">
        <f>IF(ISERROR(VLOOKUP(TRIM(B1521),ALL!$B$1:$T$1591,3,FALSE)),"(unc)",VLOOKUP(TRIM(B1521),ALL!$B$1:$T$1591,3,FALSE))</f>
        <v>TE BB</v>
      </c>
      <c r="B1521" s="215" t="s">
        <v>6414</v>
      </c>
      <c r="C1521" s="11" t="s">
        <v>3778</v>
      </c>
      <c r="D1521" s="85">
        <f>VLOOKUP(TRIM(B1521),BirthdateDraft!$B$1:$O$5859,2,FALSE)</f>
        <v>34034</v>
      </c>
      <c r="E1521" s="86" t="str">
        <f>VLOOKUP(TRIM(B1521),BirthdateDraft!$B$1:$O$9859,3,FALSE)</f>
        <v>16/3</v>
      </c>
      <c r="F1521" s="52" t="str">
        <f>IF(ISERROR(VLOOKUP(TRIM(B1521),ALL!$B$1:$T$1591,2,FALSE)),"",IF(ISERROR(VLOOKUP(TRIM(B1521),ALL!$B$1:$T$1591,2,FALSE))," ",VLOOKUP(TRIM(B1521),ALL!$B$1:$T$1591,2,FALSE)))</f>
        <v>PIA</v>
      </c>
      <c r="G1521" s="52" t="str">
        <f>IF(ISBLANK(VLOOKUP(TRIM(B1521),ALL!$B$1:$U$1591,4,FALSE)),"",IF(ISERROR(VLOOKUP(TRIM(B1521),ALL!$B$1:$U$1591,4,FALSE))," ",VLOOKUP(TRIM(B1521),ALL!$B$1:$U$1591,4,FALSE)))</f>
        <v/>
      </c>
      <c r="H1521" s="52" t="str">
        <f>IF(ISBLANK(VLOOKUP(TRIM(B1521),ALL!$B$1:$U$1591,5,FALSE)),"",IF(ISERROR(VLOOKUP(TRIM(B1521),ALL!$B$1:$U$1591,5,FALSE))," ",VLOOKUP(TRIM(B1521),ALL!$B$1:$U$1591,5,FALSE)))</f>
        <v/>
      </c>
      <c r="I1521" s="52" t="str">
        <f>IF(ISBLANK(VLOOKUP(TRIM(B1521),ALL!$B$1:$U$1591,6,FALSE)),"",IF(ISERROR(VLOOKUP(TRIM(B1521),ALL!$B$1:$U$1591,6,FALSE))," ", VLOOKUP(TRIM(B1521),ALL!$B$1:$U$1591,6,FALSE)))</f>
        <v/>
      </c>
      <c r="J1521" s="52" t="str">
        <f>IF(ISBLANK(VLOOKUP(TRIM(B1521),ALL!$B$1:$U$1591,7,FALSE)),"",IF(ISERROR(VLOOKUP(TRIM(B1521),ALL!$B$1:$U$1591,7,FALSE))," ",VLOOKUP(TRIM(B1521),ALL!$B$1:$U$1591,7,FALSE)))</f>
        <v/>
      </c>
      <c r="K1521" s="52">
        <f>IF(ISBLANK(VLOOKUP(TRIM(B1521),ALL!$B$1:$U$1591,8,FALSE)),"",IF(ISERROR(VLOOKUP(TRIM(B1521),ALL!$B$1:$U$1591,8,FALSE))," ",VLOOKUP(TRIM(B1521),ALL!$B$1:$U$1591,8,FALSE)))</f>
        <v>4</v>
      </c>
      <c r="L1521" s="52" t="str">
        <f>IF(ISBLANK(VLOOKUP(TRIM(B1521),ALL!$B$1:$U$1591,9,FALSE)),"",IF(ISERROR(VLOOKUP(TRIM(B1521),ALL!$B$1:$U$1591,9,FALSE))," ",VLOOKUP(TRIM(B1521),ALL!$B$1:$U$1591,9,FALSE)))</f>
        <v/>
      </c>
      <c r="M1521" s="52">
        <f>IF(ISBLANK(VLOOKUP(TRIM(B1521),ALL!$B$1:$U$1591,10,FALSE)),"",IF(ISERROR(VLOOKUP(TRIM(B1521),ALL!$B$1:$U$1591,10,FALSE))," ",VLOOKUP(TRIM(B1521),ALL!$B$1:$U$1591,10,FALSE)))</f>
        <v>0</v>
      </c>
      <c r="N1521"/>
      <c r="O1521"/>
      <c r="P1521"/>
      <c r="Q1521"/>
      <c r="R1521"/>
      <c r="S1521"/>
      <c r="AA1521"/>
      <c r="AB1521"/>
    </row>
    <row r="1522" spans="1:28">
      <c r="A1522" s="52" t="str">
        <f>IF(ISERROR(VLOOKUP(TRIM(B1522),ALL!$B$1:$T$1591,3,FALSE)),"(unc)",VLOOKUP(TRIM(B1522),ALL!$B$1:$T$1591,3,FALSE))</f>
        <v>BB TE</v>
      </c>
      <c r="B1522" s="215" t="s">
        <v>593</v>
      </c>
      <c r="C1522" s="11" t="s">
        <v>3778</v>
      </c>
      <c r="D1522" s="85">
        <f>VLOOKUP(TRIM(B1522),BirthdateDraft!$B$1:$O$5859,2,FALSE)</f>
        <v>32341</v>
      </c>
      <c r="E1522" s="86" t="str">
        <f>VLOOKUP(TRIM(B1522),BirthdateDraft!$B$1:$O$9859,3,FALSE)</f>
        <v>11/4</v>
      </c>
      <c r="F1522" s="52" t="str">
        <f>IF(ISERROR(VLOOKUP(TRIM(B1522),ALL!$B$1:$T$1591,2,FALSE)),"",IF(ISERROR(VLOOKUP(TRIM(B1522),ALL!$B$1:$T$1591,2,FALSE))," ",VLOOKUP(TRIM(B1522),ALL!$B$1:$T$1591,2,FALSE)))</f>
        <v>ATN</v>
      </c>
      <c r="G1522" s="52" t="str">
        <f>IF(ISBLANK(VLOOKUP(TRIM(B1522),ALL!$B$1:$U$1591,4,FALSE)),"",IF(ISERROR(VLOOKUP(TRIM(B1522),ALL!$B$1:$U$1591,4,FALSE))," ",VLOOKUP(TRIM(B1522),ALL!$B$1:$U$1591,4,FALSE)))</f>
        <v/>
      </c>
      <c r="H1522" s="52" t="str">
        <f>IF(ISBLANK(VLOOKUP(TRIM(B1522),ALL!$B$1:$U$1591,5,FALSE)),"",IF(ISERROR(VLOOKUP(TRIM(B1522),ALL!$B$1:$U$1591,5,FALSE))," ",VLOOKUP(TRIM(B1522),ALL!$B$1:$U$1591,5,FALSE)))</f>
        <v/>
      </c>
      <c r="I1522" s="52" t="str">
        <f>IF(ISBLANK(VLOOKUP(TRIM(B1522),ALL!$B$1:$U$1591,6,FALSE)),"",IF(ISERROR(VLOOKUP(TRIM(B1522),ALL!$B$1:$U$1591,6,FALSE))," ", VLOOKUP(TRIM(B1522),ALL!$B$1:$U$1591,6,FALSE)))</f>
        <v/>
      </c>
      <c r="J1522" s="52" t="str">
        <f>IF(ISBLANK(VLOOKUP(TRIM(B1522),ALL!$B$1:$U$1591,7,FALSE)),"",IF(ISERROR(VLOOKUP(TRIM(B1522),ALL!$B$1:$U$1591,7,FALSE))," ",VLOOKUP(TRIM(B1522),ALL!$B$1:$U$1591,7,FALSE)))</f>
        <v/>
      </c>
      <c r="K1522" s="52">
        <f>IF(ISBLANK(VLOOKUP(TRIM(B1522),ALL!$B$1:$U$1591,8,FALSE)),"",IF(ISERROR(VLOOKUP(TRIM(B1522),ALL!$B$1:$U$1591,8,FALSE))," ",VLOOKUP(TRIM(B1522),ALL!$B$1:$U$1591,8,FALSE)))</f>
        <v>4</v>
      </c>
      <c r="L1522" s="52">
        <f>IF(ISBLANK(VLOOKUP(TRIM(B1522),ALL!$B$1:$U$1591,9,FALSE)),"",IF(ISERROR(VLOOKUP(TRIM(B1522),ALL!$B$1:$U$1591,9,FALSE))," ",VLOOKUP(TRIM(B1522),ALL!$B$1:$U$1591,9,FALSE)))</f>
        <v>6</v>
      </c>
      <c r="M1522" s="52">
        <f>IF(ISBLANK(VLOOKUP(TRIM(B1522),ALL!$B$1:$U$1591,10,FALSE)),"",IF(ISERROR(VLOOKUP(TRIM(B1522),ALL!$B$1:$U$1591,10,FALSE))," ",VLOOKUP(TRIM(B1522),ALL!$B$1:$U$1591,10,FALSE)))</f>
        <v>3</v>
      </c>
      <c r="N1522"/>
      <c r="O1522"/>
      <c r="P1522"/>
      <c r="Q1522"/>
      <c r="R1522"/>
      <c r="S1522"/>
      <c r="AA1522"/>
      <c r="AB1522"/>
    </row>
    <row r="1523" spans="1:28" ht="15">
      <c r="A1523" s="52" t="str">
        <f>IF(ISERROR(VLOOKUP(TRIM(B1523),ALL!$B$1:$T$1591,3,FALSE)),"(unc)",VLOOKUP(TRIM(B1523),ALL!$B$1:$T$1591,3,FALSE))</f>
        <v>TE BB</v>
      </c>
      <c r="B1523" s="417" t="s">
        <v>7785</v>
      </c>
      <c r="C1523" s="11" t="s">
        <v>3778</v>
      </c>
      <c r="D1523" s="85">
        <f>VLOOKUP(TRIM(B1523),BirthdateDraft!$B$1:$O$5859,2,FALSE)</f>
        <v>34773</v>
      </c>
      <c r="E1523" s="86" t="str">
        <f>VLOOKUP(TRIM(B1523),BirthdateDraft!$B$1:$O$9859,3,FALSE)</f>
        <v>17/FA</v>
      </c>
      <c r="F1523" s="52" t="str">
        <f>IF(ISERROR(VLOOKUP(TRIM(B1523),ALL!$B$1:$T$1591,2,FALSE)),"",IF(ISERROR(VLOOKUP(TRIM(B1523),ALL!$B$1:$T$1591,2,FALSE))," ",VLOOKUP(TRIM(B1523),ALL!$B$1:$T$1591,2,FALSE)))</f>
        <v>ARN</v>
      </c>
      <c r="G1523" s="52" t="str">
        <f>IF(ISBLANK(VLOOKUP(TRIM(B1523),ALL!$B$1:$U$1591,4,FALSE)),"",IF(ISERROR(VLOOKUP(TRIM(B1523),ALL!$B$1:$U$1591,4,FALSE))," ",VLOOKUP(TRIM(B1523),ALL!$B$1:$U$1591,4,FALSE)))</f>
        <v/>
      </c>
      <c r="H1523" s="52" t="str">
        <f>IF(ISBLANK(VLOOKUP(TRIM(B1523),ALL!$B$1:$U$1591,5,FALSE)),"",IF(ISERROR(VLOOKUP(TRIM(B1523),ALL!$B$1:$U$1591,5,FALSE))," ",VLOOKUP(TRIM(B1523),ALL!$B$1:$U$1591,5,FALSE)))</f>
        <v/>
      </c>
      <c r="I1523" s="52" t="str">
        <f>IF(ISBLANK(VLOOKUP(TRIM(B1523),ALL!$B$1:$U$1591,6,FALSE)),"",IF(ISERROR(VLOOKUP(TRIM(B1523),ALL!$B$1:$U$1591,6,FALSE))," ", VLOOKUP(TRIM(B1523),ALL!$B$1:$U$1591,6,FALSE)))</f>
        <v/>
      </c>
      <c r="J1523" s="52" t="str">
        <f>IF(ISBLANK(VLOOKUP(TRIM(B1523),ALL!$B$1:$U$1591,7,FALSE)),"",IF(ISERROR(VLOOKUP(TRIM(B1523),ALL!$B$1:$U$1591,7,FALSE))," ",VLOOKUP(TRIM(B1523),ALL!$B$1:$U$1591,7,FALSE)))</f>
        <v/>
      </c>
      <c r="K1523" s="52">
        <f>IF(ISBLANK(VLOOKUP(TRIM(B1523),ALL!$B$1:$U$1591,8,FALSE)),"",IF(ISERROR(VLOOKUP(TRIM(B1523),ALL!$B$1:$U$1591,8,FALSE))," ",VLOOKUP(TRIM(B1523),ALL!$B$1:$U$1591,8,FALSE)))</f>
        <v>4</v>
      </c>
      <c r="L1523" s="52" t="str">
        <f>IF(ISBLANK(VLOOKUP(TRIM(B1523),ALL!$B$1:$U$1591,9,FALSE)),"",IF(ISERROR(VLOOKUP(TRIM(B1523),ALL!$B$1:$U$1591,9,FALSE))," ",VLOOKUP(TRIM(B1523),ALL!$B$1:$U$1591,9,FALSE)))</f>
        <v/>
      </c>
      <c r="M1523" s="52">
        <f>IF(ISBLANK(VLOOKUP(TRIM(B1523),ALL!$B$1:$U$1591,10,FALSE)),"",IF(ISERROR(VLOOKUP(TRIM(B1523),ALL!$B$1:$U$1591,10,FALSE))," ",VLOOKUP(TRIM(B1523),ALL!$B$1:$U$1591,10,FALSE)))</f>
        <v>0</v>
      </c>
      <c r="N1523"/>
      <c r="O1523"/>
      <c r="P1523"/>
      <c r="Q1523"/>
      <c r="R1523"/>
      <c r="S1523"/>
      <c r="AA1523"/>
      <c r="AB1523"/>
    </row>
    <row r="1524" spans="1:28" ht="15">
      <c r="A1524" s="52"/>
      <c r="B1524" s="426"/>
      <c r="C1524" s="11"/>
      <c r="D1524" s="85"/>
      <c r="E1524" s="86"/>
      <c r="F1524" s="52"/>
      <c r="G1524" s="52"/>
      <c r="H1524" s="52"/>
      <c r="I1524" s="52"/>
      <c r="J1524" s="52"/>
      <c r="K1524" s="52"/>
      <c r="L1524" s="52"/>
      <c r="M1524" s="52"/>
      <c r="N1524"/>
      <c r="O1524"/>
      <c r="P1524"/>
      <c r="Q1524"/>
      <c r="R1524"/>
      <c r="S1524"/>
      <c r="AA1524"/>
      <c r="AB1524"/>
    </row>
    <row r="1525" spans="1:28">
      <c r="A1525" s="52" t="str">
        <f>IF(ISERROR(VLOOKUP(TRIM(B1525),ALL!$B$1:$T$1591,3,FALSE)),"(unc)",VLOOKUP(TRIM(B1525),ALL!$B$1:$T$1591,3,FALSE))</f>
        <v>OC @</v>
      </c>
      <c r="B1525" s="215" t="s">
        <v>6662</v>
      </c>
      <c r="C1525" s="11" t="s">
        <v>3778</v>
      </c>
      <c r="D1525" s="85">
        <f>VLOOKUP(TRIM(B1525),BirthdateDraft!$B$1:$O$5859,2,FALSE)</f>
        <v>34983</v>
      </c>
      <c r="E1525" s="86" t="str">
        <f>VLOOKUP(TRIM(B1525),BirthdateDraft!$B$1:$O$9859,3,FALSE)</f>
        <v>18/4</v>
      </c>
      <c r="F1525" s="52" t="str">
        <f>IF(ISERROR(VLOOKUP(TRIM(B1525),ALL!$B$1:$T$1591,2,FALSE)),"",IF(ISERROR(VLOOKUP(TRIM(B1525),ALL!$B$1:$T$1591,2,FALSE))," ",VLOOKUP(TRIM(B1525),ALL!$B$1:$T$1591,2,FALSE)))</f>
        <v>LAN</v>
      </c>
      <c r="G1525" s="52" t="str">
        <f>IF(ISBLANK(VLOOKUP(TRIM(B1525),ALL!$B$1:$U$1591,4,FALSE)),"",IF(ISERROR(VLOOKUP(TRIM(B1525),ALL!$B$1:$U$1591,4,FALSE))," ",VLOOKUP(TRIM(B1525),ALL!$B$1:$U$1591,4,FALSE)))</f>
        <v/>
      </c>
      <c r="H1525" s="52" t="str">
        <f>IF(ISBLANK(VLOOKUP(TRIM(B1525),ALL!$B$1:$U$1591,5,FALSE)),"",IF(ISERROR(VLOOKUP(TRIM(B1525),ALL!$B$1:$U$1591,5,FALSE))," ",VLOOKUP(TRIM(B1525),ALL!$B$1:$U$1591,5,FALSE)))</f>
        <v/>
      </c>
      <c r="I1525" s="52" t="str">
        <f>IF(ISBLANK(VLOOKUP(TRIM(B1525),ALL!$B$1:$U$1591,6,FALSE)),"",IF(ISERROR(VLOOKUP(TRIM(B1525),ALL!$B$1:$U$1591,6,FALSE))," ", VLOOKUP(TRIM(B1525),ALL!$B$1:$U$1591,6,FALSE)))</f>
        <v/>
      </c>
      <c r="J1525" s="52" t="str">
        <f>IF(ISBLANK(VLOOKUP(TRIM(B1525),ALL!$B$1:$U$1591,7,FALSE)),"",IF(ISERROR(VLOOKUP(TRIM(B1525),ALL!$B$1:$U$1591,7,FALSE))," ",VLOOKUP(TRIM(B1525),ALL!$B$1:$U$1591,7,FALSE)))</f>
        <v/>
      </c>
      <c r="K1525" s="52">
        <f>IF(ISBLANK(VLOOKUP(TRIM(B1525),ALL!$B$1:$U$1591,8,FALSE)),"",IF(ISERROR(VLOOKUP(TRIM(B1525),ALL!$B$1:$U$1591,8,FALSE))," ",VLOOKUP(TRIM(B1525),ALL!$B$1:$U$1591,8,FALSE)))</f>
        <v>5</v>
      </c>
      <c r="L1525" s="52" t="str">
        <f>IF(ISBLANK(VLOOKUP(TRIM(B1525),ALL!$B$1:$U$1591,9,FALSE)),"",IF(ISERROR(VLOOKUP(TRIM(B1525),ALL!$B$1:$U$1591,9,FALSE))," ",VLOOKUP(TRIM(B1525),ALL!$B$1:$U$1591,9,FALSE)))</f>
        <v/>
      </c>
      <c r="M1525" s="52">
        <f>IF(ISBLANK(VLOOKUP(TRIM(B1525),ALL!$B$1:$U$1591,10,FALSE)),"",IF(ISERROR(VLOOKUP(TRIM(B1525),ALL!$B$1:$U$1591,10,FALSE))," ",VLOOKUP(TRIM(B1525),ALL!$B$1:$U$1591,10,FALSE)))</f>
        <v>5</v>
      </c>
      <c r="N1525"/>
      <c r="O1525"/>
      <c r="P1525"/>
      <c r="Q1525"/>
      <c r="R1525"/>
      <c r="S1525"/>
      <c r="AA1525"/>
      <c r="AB1525"/>
    </row>
    <row r="1526" spans="1:28">
      <c r="A1526" s="52" t="str">
        <f>IF(ISERROR(VLOOKUP(TRIM(B1526),ALL!$B$1:$T$1591,3,FALSE)),"(unc)",VLOOKUP(TRIM(B1526),ALL!$B$1:$T$1591,3,FALSE))</f>
        <v>OC @</v>
      </c>
      <c r="B1526" s="215" t="s">
        <v>4702</v>
      </c>
      <c r="C1526" s="11" t="s">
        <v>3222</v>
      </c>
      <c r="D1526" s="85">
        <f>VLOOKUP(TRIM(B1526),BirthdateDraft!$B$1:$O$5859,2,FALSE)</f>
        <v>33387</v>
      </c>
      <c r="E1526" s="86" t="str">
        <f>VLOOKUP(TRIM(B1526),BirthdateDraft!$B$1:$O$9859,3,FALSE)</f>
        <v>14/2</v>
      </c>
      <c r="F1526" s="52" t="str">
        <f>IF(ISERROR(VLOOKUP(TRIM(B1526),ALL!$B$1:$T$1591,2,FALSE)),"",IF(ISERROR(VLOOKUP(TRIM(B1526),ALL!$B$1:$T$1591,2,FALSE))," ",VLOOKUP(TRIM(B1526),ALL!$B$1:$T$1591,2,FALSE)))</f>
        <v>SEN</v>
      </c>
      <c r="G1526" s="52" t="str">
        <f>IF(ISBLANK(VLOOKUP(TRIM(B1526),ALL!$B$1:$U$1591,4,FALSE)),"",IF(ISERROR(VLOOKUP(TRIM(B1526),ALL!$B$1:$U$1591,4,FALSE))," ",VLOOKUP(TRIM(B1526),ALL!$B$1:$U$1591,4,FALSE)))</f>
        <v/>
      </c>
      <c r="H1526" s="52" t="str">
        <f>IF(ISBLANK(VLOOKUP(TRIM(B1526),ALL!$B$1:$U$1591,5,FALSE)),"",IF(ISERROR(VLOOKUP(TRIM(B1526),ALL!$B$1:$U$1591,5,FALSE))," ",VLOOKUP(TRIM(B1526),ALL!$B$1:$U$1591,5,FALSE)))</f>
        <v/>
      </c>
      <c r="I1526" s="52" t="str">
        <f>IF(ISBLANK(VLOOKUP(TRIM(B1526),ALL!$B$1:$U$1591,6,FALSE)),"",IF(ISERROR(VLOOKUP(TRIM(B1526),ALL!$B$1:$U$1591,6,FALSE))," ", VLOOKUP(TRIM(B1526),ALL!$B$1:$U$1591,6,FALSE)))</f>
        <v/>
      </c>
      <c r="J1526" s="52" t="str">
        <f>IF(ISBLANK(VLOOKUP(TRIM(B1526),ALL!$B$1:$U$1591,7,FALSE)),"",IF(ISERROR(VLOOKUP(TRIM(B1526),ALL!$B$1:$U$1591,7,FALSE))," ",VLOOKUP(TRIM(B1526),ALL!$B$1:$U$1591,7,FALSE)))</f>
        <v/>
      </c>
      <c r="K1526" s="52">
        <f>IF(ISBLANK(VLOOKUP(TRIM(B1526),ALL!$B$1:$U$1591,8,FALSE)),"",IF(ISERROR(VLOOKUP(TRIM(B1526),ALL!$B$1:$U$1591,8,FALSE))," ",VLOOKUP(TRIM(B1526),ALL!$B$1:$U$1591,8,FALSE)))</f>
        <v>5</v>
      </c>
      <c r="L1526" s="52" t="str">
        <f>IF(ISBLANK(VLOOKUP(TRIM(B1526),ALL!$B$1:$U$1591,9,FALSE)),"",IF(ISERROR(VLOOKUP(TRIM(B1526),ALL!$B$1:$U$1591,9,FALSE))," ",VLOOKUP(TRIM(B1526),ALL!$B$1:$U$1591,9,FALSE)))</f>
        <v/>
      </c>
      <c r="M1526" s="52">
        <f>IF(ISBLANK(VLOOKUP(TRIM(B1526),ALL!$B$1:$U$1591,10,FALSE)),"",IF(ISERROR(VLOOKUP(TRIM(B1526),ALL!$B$1:$U$1591,10,FALSE))," ",VLOOKUP(TRIM(B1526),ALL!$B$1:$U$1591,10,FALSE)))</f>
        <v>2</v>
      </c>
      <c r="N1526"/>
      <c r="O1526"/>
      <c r="P1526"/>
      <c r="Q1526"/>
      <c r="R1526"/>
      <c r="S1526"/>
      <c r="AA1526"/>
      <c r="AB1526"/>
    </row>
    <row r="1527" spans="1:28">
      <c r="A1527" s="52" t="str">
        <f>IF(ISERROR(VLOOKUP(TRIM(B1527),ALL!$B$1:$T$1591,3,FALSE)),"(unc)",VLOOKUP(TRIM(B1527),ALL!$B$1:$T$1591,3,FALSE))</f>
        <v>ROT @</v>
      </c>
      <c r="B1527" s="215" t="s">
        <v>6144</v>
      </c>
      <c r="C1527" s="11" t="s">
        <v>3778</v>
      </c>
      <c r="D1527" s="85">
        <f>VLOOKUP(TRIM(B1527),BirthdateDraft!$B$1:$O$5859,2,FALSE)</f>
        <v>34653</v>
      </c>
      <c r="E1527" s="86" t="str">
        <f>VLOOKUP(TRIM(B1527),BirthdateDraft!$B$1:$O$9859,3,FALSE)</f>
        <v>17/6</v>
      </c>
      <c r="F1527" s="52" t="str">
        <f>IF(ISERROR(VLOOKUP(TRIM(B1527),ALL!$B$1:$T$1591,2,FALSE)),"",IF(ISERROR(VLOOKUP(TRIM(B1527),ALL!$B$1:$T$1591,2,FALSE))," ",VLOOKUP(TRIM(B1527),ALL!$B$1:$T$1591,2,FALSE)))</f>
        <v>LAA</v>
      </c>
      <c r="G1527" s="52" t="str">
        <f>IF(ISBLANK(VLOOKUP(TRIM(B1527),ALL!$B$1:$U$1591,4,FALSE)),"",IF(ISERROR(VLOOKUP(TRIM(B1527),ALL!$B$1:$U$1591,4,FALSE))," ",VLOOKUP(TRIM(B1527),ALL!$B$1:$U$1591,4,FALSE)))</f>
        <v/>
      </c>
      <c r="H1527" s="52" t="str">
        <f>IF(ISBLANK(VLOOKUP(TRIM(B1527),ALL!$B$1:$U$1591,5,FALSE)),"",IF(ISERROR(VLOOKUP(TRIM(B1527),ALL!$B$1:$U$1591,5,FALSE))," ",VLOOKUP(TRIM(B1527),ALL!$B$1:$U$1591,5,FALSE)))</f>
        <v/>
      </c>
      <c r="I1527" s="52" t="str">
        <f>IF(ISBLANK(VLOOKUP(TRIM(B1527),ALL!$B$1:$U$1591,6,FALSE)),"",IF(ISERROR(VLOOKUP(TRIM(B1527),ALL!$B$1:$U$1591,6,FALSE))," ", VLOOKUP(TRIM(B1527),ALL!$B$1:$U$1591,6,FALSE)))</f>
        <v/>
      </c>
      <c r="J1527" s="52" t="str">
        <f>IF(ISBLANK(VLOOKUP(TRIM(B1527),ALL!$B$1:$U$1591,7,FALSE)),"",IF(ISERROR(VLOOKUP(TRIM(B1527),ALL!$B$1:$U$1591,7,FALSE))," ",VLOOKUP(TRIM(B1527),ALL!$B$1:$U$1591,7,FALSE)))</f>
        <v/>
      </c>
      <c r="K1527" s="52">
        <f>IF(ISBLANK(VLOOKUP(TRIM(B1527),ALL!$B$1:$U$1591,8,FALSE)),"",IF(ISERROR(VLOOKUP(TRIM(B1527),ALL!$B$1:$U$1591,8,FALSE))," ",VLOOKUP(TRIM(B1527),ALL!$B$1:$U$1591,8,FALSE)))</f>
        <v>4</v>
      </c>
      <c r="L1527" s="52" t="str">
        <f>IF(ISBLANK(VLOOKUP(TRIM(B1527),ALL!$B$1:$U$1591,9,FALSE)),"",IF(ISERROR(VLOOKUP(TRIM(B1527),ALL!$B$1:$U$1591,9,FALSE))," ",VLOOKUP(TRIM(B1527),ALL!$B$1:$U$1591,9,FALSE)))</f>
        <v/>
      </c>
      <c r="M1527" s="52">
        <f>IF(ISBLANK(VLOOKUP(TRIM(B1527),ALL!$B$1:$U$1591,10,FALSE)),"",IF(ISERROR(VLOOKUP(TRIM(B1527),ALL!$B$1:$U$1591,10,FALSE))," ",VLOOKUP(TRIM(B1527),ALL!$B$1:$U$1591,10,FALSE)))</f>
        <v>7</v>
      </c>
      <c r="N1527"/>
      <c r="O1527"/>
      <c r="P1527"/>
      <c r="Q1527"/>
      <c r="R1527"/>
      <c r="S1527"/>
      <c r="AA1527"/>
      <c r="AB1527"/>
    </row>
    <row r="1528" spans="1:28">
      <c r="A1528" s="52" t="str">
        <f>IF(ISERROR(VLOOKUP(TRIM(B1528),ALL!$B$1:$T$1591,3,FALSE)),"(unc)",VLOOKUP(TRIM(B1528),ALL!$B$1:$T$1591,3,FALSE))</f>
        <v>LG @</v>
      </c>
      <c r="B1528" s="215" t="s">
        <v>5296</v>
      </c>
      <c r="C1528" s="11" t="s">
        <v>3778</v>
      </c>
      <c r="D1528" s="85">
        <f>VLOOKUP(TRIM(B1528),BirthdateDraft!$B$1:$O$5859,2,FALSE)</f>
        <v>34449</v>
      </c>
      <c r="E1528" s="86" t="str">
        <f>VLOOKUP(TRIM(B1528),BirthdateDraft!$B$1:$O$9859,3,FALSE)</f>
        <v>15/1 (9)</v>
      </c>
      <c r="F1528" s="52" t="str">
        <f>IF(ISERROR(VLOOKUP(TRIM(B1528),ALL!$B$1:$T$1591,2,FALSE)),"",IF(ISERROR(VLOOKUP(TRIM(B1528),ALL!$B$1:$T$1591,2,FALSE))," ",VLOOKUP(TRIM(B1528),ALL!$B$1:$T$1591,2,FALSE)))</f>
        <v>WAN</v>
      </c>
      <c r="G1528" s="52" t="str">
        <f>IF(ISBLANK(VLOOKUP(TRIM(B1528),ALL!$B$1:$U$1591,4,FALSE)),"",IF(ISERROR(VLOOKUP(TRIM(B1528),ALL!$B$1:$U$1591,4,FALSE))," ",VLOOKUP(TRIM(B1528),ALL!$B$1:$U$1591,4,FALSE)))</f>
        <v/>
      </c>
      <c r="H1528" s="52" t="str">
        <f>IF(ISBLANK(VLOOKUP(TRIM(B1528),ALL!$B$1:$U$1591,5,FALSE)),"",IF(ISERROR(VLOOKUP(TRIM(B1528),ALL!$B$1:$U$1591,5,FALSE))," ",VLOOKUP(TRIM(B1528),ALL!$B$1:$U$1591,5,FALSE)))</f>
        <v/>
      </c>
      <c r="I1528" s="52" t="str">
        <f>IF(ISBLANK(VLOOKUP(TRIM(B1528),ALL!$B$1:$U$1591,6,FALSE)),"",IF(ISERROR(VLOOKUP(TRIM(B1528),ALL!$B$1:$U$1591,6,FALSE))," ", VLOOKUP(TRIM(B1528),ALL!$B$1:$U$1591,6,FALSE)))</f>
        <v/>
      </c>
      <c r="J1528" s="52" t="str">
        <f>IF(ISBLANK(VLOOKUP(TRIM(B1528),ALL!$B$1:$U$1591,7,FALSE)),"",IF(ISERROR(VLOOKUP(TRIM(B1528),ALL!$B$1:$U$1591,7,FALSE))," ",VLOOKUP(TRIM(B1528),ALL!$B$1:$U$1591,7,FALSE)))</f>
        <v/>
      </c>
      <c r="K1528" s="52">
        <f>IF(ISBLANK(VLOOKUP(TRIM(B1528),ALL!$B$1:$U$1591,8,FALSE)),"",IF(ISERROR(VLOOKUP(TRIM(B1528),ALL!$B$1:$U$1591,8,FALSE))," ",VLOOKUP(TRIM(B1528),ALL!$B$1:$U$1591,8,FALSE)))</f>
        <v>4</v>
      </c>
      <c r="L1528" s="52" t="str">
        <f>IF(ISBLANK(VLOOKUP(TRIM(B1528),ALL!$B$1:$U$1591,9,FALSE)),"",IF(ISERROR(VLOOKUP(TRIM(B1528),ALL!$B$1:$U$1591,9,FALSE))," ",VLOOKUP(TRIM(B1528),ALL!$B$1:$U$1591,9,FALSE)))</f>
        <v/>
      </c>
      <c r="M1528" s="52">
        <f>IF(ISBLANK(VLOOKUP(TRIM(B1528),ALL!$B$1:$U$1591,10,FALSE)),"",IF(ISERROR(VLOOKUP(TRIM(B1528),ALL!$B$1:$U$1591,10,FALSE))," ",VLOOKUP(TRIM(B1528),ALL!$B$1:$U$1591,10,FALSE)))</f>
        <v>3</v>
      </c>
      <c r="N1528"/>
      <c r="O1528"/>
      <c r="P1528"/>
      <c r="Q1528"/>
      <c r="R1528"/>
      <c r="S1528"/>
      <c r="AA1528"/>
      <c r="AB1528"/>
    </row>
    <row r="1529" spans="1:28" ht="15">
      <c r="A1529" s="52" t="str">
        <f>IF(ISERROR(VLOOKUP(TRIM(B1529),ALL!$B$1:$T$1591,3,FALSE)),"(unc)",VLOOKUP(TRIM(B1529),ALL!$B$1:$T$1591,3,FALSE))</f>
        <v>RG @</v>
      </c>
      <c r="B1529" s="407" t="s">
        <v>4055</v>
      </c>
      <c r="C1529" s="11" t="s">
        <v>3778</v>
      </c>
      <c r="D1529" s="85">
        <f>VLOOKUP(TRIM(B1529),BirthdateDraft!$B$1:$O$5859,2,FALSE)</f>
        <v>32627</v>
      </c>
      <c r="E1529" s="86" t="str">
        <f>VLOOKUP(TRIM(B1529),BirthdateDraft!$B$1:$O$9859,3,FALSE)</f>
        <v>12/FA</v>
      </c>
      <c r="F1529" s="52" t="str">
        <f>IF(ISERROR(VLOOKUP(TRIM(B1529),ALL!$B$1:$T$1591,2,FALSE)),"",IF(ISERROR(VLOOKUP(TRIM(B1529),ALL!$B$1:$T$1591,2,FALSE))," ",VLOOKUP(TRIM(B1529),ALL!$B$1:$T$1591,2,FALSE)))</f>
        <v>DNA</v>
      </c>
      <c r="G1529" s="52" t="str">
        <f>IF(ISBLANK(VLOOKUP(TRIM(B1529),ALL!$B$1:$U$1591,4,FALSE)),"",IF(ISERROR(VLOOKUP(TRIM(B1529),ALL!$B$1:$U$1591,4,FALSE))," ",VLOOKUP(TRIM(B1529),ALL!$B$1:$U$1591,4,FALSE)))</f>
        <v/>
      </c>
      <c r="H1529" s="52" t="str">
        <f>IF(ISBLANK(VLOOKUP(TRIM(B1529),ALL!$B$1:$U$1591,5,FALSE)),"",IF(ISERROR(VLOOKUP(TRIM(B1529),ALL!$B$1:$U$1591,5,FALSE))," ",VLOOKUP(TRIM(B1529),ALL!$B$1:$U$1591,5,FALSE)))</f>
        <v/>
      </c>
      <c r="I1529" s="52" t="str">
        <f>IF(ISBLANK(VLOOKUP(TRIM(B1529),ALL!$B$1:$U$1591,6,FALSE)),"",IF(ISERROR(VLOOKUP(TRIM(B1529),ALL!$B$1:$U$1591,6,FALSE))," ", VLOOKUP(TRIM(B1529),ALL!$B$1:$U$1591,6,FALSE)))</f>
        <v/>
      </c>
      <c r="J1529" s="52" t="str">
        <f>IF(ISBLANK(VLOOKUP(TRIM(B1529),ALL!$B$1:$U$1591,7,FALSE)),"",IF(ISERROR(VLOOKUP(TRIM(B1529),ALL!$B$1:$U$1591,7,FALSE))," ",VLOOKUP(TRIM(B1529),ALL!$B$1:$U$1591,7,FALSE)))</f>
        <v/>
      </c>
      <c r="K1529" s="52">
        <f>IF(ISBLANK(VLOOKUP(TRIM(B1529),ALL!$B$1:$U$1591,8,FALSE)),"",IF(ISERROR(VLOOKUP(TRIM(B1529),ALL!$B$1:$U$1591,8,FALSE))," ",VLOOKUP(TRIM(B1529),ALL!$B$1:$U$1591,8,FALSE)))</f>
        <v>0</v>
      </c>
      <c r="L1529" s="52" t="str">
        <f>IF(ISBLANK(VLOOKUP(TRIM(B1529),ALL!$B$1:$U$1591,9,FALSE)),"",IF(ISERROR(VLOOKUP(TRIM(B1529),ALL!$B$1:$U$1591,9,FALSE))," ",VLOOKUP(TRIM(B1529),ALL!$B$1:$U$1591,9,FALSE)))</f>
        <v/>
      </c>
      <c r="M1529" s="52">
        <f>IF(ISBLANK(VLOOKUP(TRIM(B1529),ALL!$B$1:$U$1591,10,FALSE)),"",IF(ISERROR(VLOOKUP(TRIM(B1529),ALL!$B$1:$U$1591,10,FALSE))," ",VLOOKUP(TRIM(B1529),ALL!$B$1:$U$1591,10,FALSE)))</f>
        <v>5</v>
      </c>
      <c r="N1529"/>
      <c r="O1529"/>
      <c r="P1529"/>
      <c r="Q1529"/>
      <c r="R1529"/>
      <c r="S1529"/>
      <c r="AA1529"/>
      <c r="AB1529"/>
    </row>
    <row r="1530" spans="1:28">
      <c r="A1530" s="52" t="str">
        <f>IF(ISERROR(VLOOKUP(TRIM(B1530),ALL!$B$1:$T$1591,3,FALSE)),"(unc)",VLOOKUP(TRIM(B1530),ALL!$B$1:$T$1591,3,FALSE))</f>
        <v>LOT @</v>
      </c>
      <c r="B1530" s="215" t="s">
        <v>743</v>
      </c>
      <c r="C1530" s="11" t="s">
        <v>3778</v>
      </c>
      <c r="D1530" s="85">
        <f>VLOOKUP(TRIM(B1530),BirthdateDraft!$B$1:$O$5859,2,FALSE)</f>
        <v>32245</v>
      </c>
      <c r="E1530" s="86" t="str">
        <f>VLOOKUP(TRIM(B1530),BirthdateDraft!$B$1:$O$9859,3,FALSE)</f>
        <v>11/1 (17)</v>
      </c>
      <c r="F1530" s="52" t="str">
        <f>IF(ISERROR(VLOOKUP(TRIM(B1530),ALL!$B$1:$T$1591,2,FALSE)),"",IF(ISERROR(VLOOKUP(TRIM(B1530),ALL!$B$1:$T$1591,2,FALSE))," ",VLOOKUP(TRIM(B1530),ALL!$B$1:$T$1591,2,FALSE)))</f>
        <v>NYN</v>
      </c>
      <c r="G1530" s="52" t="str">
        <f>IF(ISBLANK(VLOOKUP(TRIM(B1530),ALL!$B$1:$U$1591,4,FALSE)),"",IF(ISERROR(VLOOKUP(TRIM(B1530),ALL!$B$1:$U$1591,4,FALSE))," ",VLOOKUP(TRIM(B1530),ALL!$B$1:$U$1591,4,FALSE)))</f>
        <v/>
      </c>
      <c r="H1530" s="52" t="str">
        <f>IF(ISBLANK(VLOOKUP(TRIM(B1530),ALL!$B$1:$U$1591,5,FALSE)),"",IF(ISERROR(VLOOKUP(TRIM(B1530),ALL!$B$1:$U$1591,5,FALSE))," ",VLOOKUP(TRIM(B1530),ALL!$B$1:$U$1591,5,FALSE)))</f>
        <v/>
      </c>
      <c r="I1530" s="52" t="str">
        <f>IF(ISBLANK(VLOOKUP(TRIM(B1530),ALL!$B$1:$U$1591,6,FALSE)),"",IF(ISERROR(VLOOKUP(TRIM(B1530),ALL!$B$1:$U$1591,6,FALSE))," ", VLOOKUP(TRIM(B1530),ALL!$B$1:$U$1591,6,FALSE)))</f>
        <v/>
      </c>
      <c r="J1530" s="52" t="str">
        <f>IF(ISBLANK(VLOOKUP(TRIM(B1530),ALL!$B$1:$U$1591,7,FALSE)),"",IF(ISERROR(VLOOKUP(TRIM(B1530),ALL!$B$1:$U$1591,7,FALSE))," ",VLOOKUP(TRIM(B1530),ALL!$B$1:$U$1591,7,FALSE)))</f>
        <v/>
      </c>
      <c r="K1530" s="52">
        <f>IF(ISBLANK(VLOOKUP(TRIM(B1530),ALL!$B$1:$U$1591,8,FALSE)),"",IF(ISERROR(VLOOKUP(TRIM(B1530),ALL!$B$1:$U$1591,8,FALSE))," ",VLOOKUP(TRIM(B1530),ALL!$B$1:$U$1591,8,FALSE)))</f>
        <v>0</v>
      </c>
      <c r="L1530" s="52" t="str">
        <f>IF(ISBLANK(VLOOKUP(TRIM(B1530),ALL!$B$1:$U$1591,9,FALSE)),"",IF(ISERROR(VLOOKUP(TRIM(B1530),ALL!$B$1:$U$1591,9,FALSE))," ",VLOOKUP(TRIM(B1530),ALL!$B$1:$U$1591,9,FALSE)))</f>
        <v/>
      </c>
      <c r="M1530" s="52">
        <f>IF(ISBLANK(VLOOKUP(TRIM(B1530),ALL!$B$1:$U$1591,10,FALSE)),"",IF(ISERROR(VLOOKUP(TRIM(B1530),ALL!$B$1:$U$1591,10,FALSE))," ",VLOOKUP(TRIM(B1530),ALL!$B$1:$U$1591,10,FALSE)))</f>
        <v>5</v>
      </c>
      <c r="N1530"/>
      <c r="O1530"/>
      <c r="P1530"/>
      <c r="Q1530"/>
      <c r="R1530"/>
      <c r="S1530"/>
      <c r="AA1530"/>
      <c r="AB1530"/>
    </row>
    <row r="1531" spans="1:28">
      <c r="A1531" s="52" t="str">
        <f>IF(ISERROR(VLOOKUP(TRIM(B1531),ALL!$B$1:$T$1591,3,FALSE)),"(unc)",VLOOKUP(TRIM(B1531),ALL!$B$1:$T$1591,3,FALSE))</f>
        <v>LOT @</v>
      </c>
      <c r="B1531" s="215" t="s">
        <v>6140</v>
      </c>
      <c r="C1531" s="11" t="s">
        <v>3778</v>
      </c>
      <c r="D1531" s="85">
        <f>VLOOKUP(TRIM(B1531),BirthdateDraft!$B$1:$O$5859,2,FALSE)</f>
        <v>34981</v>
      </c>
      <c r="E1531" s="86" t="str">
        <f>VLOOKUP(TRIM(B1531),BirthdateDraft!$B$1:$O$9859,3,FALSE)</f>
        <v>17/2</v>
      </c>
      <c r="F1531" s="52" t="str">
        <f>IF(ISERROR(VLOOKUP(TRIM(B1531),ALL!$B$1:$T$1591,2,FALSE)),"",IF(ISERROR(VLOOKUP(TRIM(B1531),ALL!$B$1:$T$1591,2,FALSE))," ",VLOOKUP(TRIM(B1531),ALL!$B$1:$T$1591,2,FALSE)))</f>
        <v>JXA</v>
      </c>
      <c r="G1531" s="52" t="str">
        <f>IF(ISBLANK(VLOOKUP(TRIM(B1531),ALL!$B$1:$U$1591,4,FALSE)),"",IF(ISERROR(VLOOKUP(TRIM(B1531),ALL!$B$1:$U$1591,4,FALSE))," ",VLOOKUP(TRIM(B1531),ALL!$B$1:$U$1591,4,FALSE)))</f>
        <v/>
      </c>
      <c r="H1531" s="52" t="str">
        <f>IF(ISBLANK(VLOOKUP(TRIM(B1531),ALL!$B$1:$U$1591,5,FALSE)),"",IF(ISERROR(VLOOKUP(TRIM(B1531),ALL!$B$1:$U$1591,5,FALSE))," ",VLOOKUP(TRIM(B1531),ALL!$B$1:$U$1591,5,FALSE)))</f>
        <v/>
      </c>
      <c r="I1531" s="52" t="str">
        <f>IF(ISBLANK(VLOOKUP(TRIM(B1531),ALL!$B$1:$U$1591,6,FALSE)),"",IF(ISERROR(VLOOKUP(TRIM(B1531),ALL!$B$1:$U$1591,6,FALSE))," ", VLOOKUP(TRIM(B1531),ALL!$B$1:$U$1591,6,FALSE)))</f>
        <v/>
      </c>
      <c r="J1531" s="52" t="str">
        <f>IF(ISBLANK(VLOOKUP(TRIM(B1531),ALL!$B$1:$U$1591,7,FALSE)),"",IF(ISERROR(VLOOKUP(TRIM(B1531),ALL!$B$1:$U$1591,7,FALSE))," ",VLOOKUP(TRIM(B1531),ALL!$B$1:$U$1591,7,FALSE)))</f>
        <v/>
      </c>
      <c r="K1531" s="52">
        <f>IF(ISBLANK(VLOOKUP(TRIM(B1531),ALL!$B$1:$U$1591,8,FALSE)),"",IF(ISERROR(VLOOKUP(TRIM(B1531),ALL!$B$1:$U$1591,8,FALSE))," ",VLOOKUP(TRIM(B1531),ALL!$B$1:$U$1591,8,FALSE)))</f>
        <v>0</v>
      </c>
      <c r="L1531" s="52" t="str">
        <f>IF(ISBLANK(VLOOKUP(TRIM(B1531),ALL!$B$1:$U$1591,9,FALSE)),"",IF(ISERROR(VLOOKUP(TRIM(B1531),ALL!$B$1:$U$1591,9,FALSE))," ",VLOOKUP(TRIM(B1531),ALL!$B$1:$U$1591,9,FALSE)))</f>
        <v/>
      </c>
      <c r="M1531" s="52">
        <f>IF(ISBLANK(VLOOKUP(TRIM(B1531),ALL!$B$1:$U$1591,10,FALSE)),"",IF(ISERROR(VLOOKUP(TRIM(B1531),ALL!$B$1:$U$1591,10,FALSE))," ",VLOOKUP(TRIM(B1531),ALL!$B$1:$U$1591,10,FALSE)))</f>
        <v>4</v>
      </c>
      <c r="N1531"/>
      <c r="O1531"/>
      <c r="P1531"/>
      <c r="Q1531"/>
      <c r="R1531"/>
      <c r="S1531"/>
      <c r="AA1531"/>
      <c r="AB1531"/>
    </row>
    <row r="1532" spans="1:28">
      <c r="A1532" s="52" t="str">
        <f>IF(ISERROR(VLOOKUP(TRIM(B1532),ALL!$B$1:$T$1591,3,FALSE)),"(unc)",VLOOKUP(TRIM(B1532),ALL!$B$1:$T$1591,3,FALSE))</f>
        <v>G @</v>
      </c>
      <c r="B1532" s="215" t="s">
        <v>5273</v>
      </c>
      <c r="C1532" s="11" t="s">
        <v>3778</v>
      </c>
      <c r="D1532" s="85">
        <f>VLOOKUP(TRIM(B1532),BirthdateDraft!$B$1:$O$5859,2,FALSE)</f>
        <v>34043</v>
      </c>
      <c r="E1532" s="86" t="str">
        <f>VLOOKUP(TRIM(B1532),BirthdateDraft!$B$1:$O$9859,3,FALSE)</f>
        <v>15/3</v>
      </c>
      <c r="F1532" s="52" t="str">
        <f>IF(ISERROR(VLOOKUP(TRIM(B1532),ALL!$B$1:$T$1591,2,FALSE)),"",IF(ISERROR(VLOOKUP(TRIM(B1532),ALL!$B$1:$T$1591,2,FALSE))," ",VLOOKUP(TRIM(B1532),ALL!$B$1:$T$1591,2,FALSE)))</f>
        <v>ATN</v>
      </c>
      <c r="G1532" s="52" t="str">
        <f>IF(ISBLANK(VLOOKUP(TRIM(B1532),ALL!$B$1:$U$1591,4,FALSE)),"",IF(ISERROR(VLOOKUP(TRIM(B1532),ALL!$B$1:$U$1591,4,FALSE))," ",VLOOKUP(TRIM(B1532),ALL!$B$1:$U$1591,4,FALSE)))</f>
        <v/>
      </c>
      <c r="H1532" s="52" t="str">
        <f>IF(ISBLANK(VLOOKUP(TRIM(B1532),ALL!$B$1:$U$1591,5,FALSE)),"",IF(ISERROR(VLOOKUP(TRIM(B1532),ALL!$B$1:$U$1591,5,FALSE))," ",VLOOKUP(TRIM(B1532),ALL!$B$1:$U$1591,5,FALSE)))</f>
        <v/>
      </c>
      <c r="I1532" s="52" t="str">
        <f>IF(ISBLANK(VLOOKUP(TRIM(B1532),ALL!$B$1:$U$1591,6,FALSE)),"",IF(ISERROR(VLOOKUP(TRIM(B1532),ALL!$B$1:$U$1591,6,FALSE))," ", VLOOKUP(TRIM(B1532),ALL!$B$1:$U$1591,6,FALSE)))</f>
        <v/>
      </c>
      <c r="J1532" s="52" t="str">
        <f>IF(ISBLANK(VLOOKUP(TRIM(B1532),ALL!$B$1:$U$1591,7,FALSE)),"",IF(ISERROR(VLOOKUP(TRIM(B1532),ALL!$B$1:$U$1591,7,FALSE))," ",VLOOKUP(TRIM(B1532),ALL!$B$1:$U$1591,7,FALSE)))</f>
        <v/>
      </c>
      <c r="K1532" s="52">
        <f>IF(ISBLANK(VLOOKUP(TRIM(B1532),ALL!$B$1:$U$1591,8,FALSE)),"",IF(ISERROR(VLOOKUP(TRIM(B1532),ALL!$B$1:$U$1591,8,FALSE))," ",VLOOKUP(TRIM(B1532),ALL!$B$1:$U$1591,8,FALSE)))</f>
        <v>0</v>
      </c>
      <c r="L1532" s="52" t="str">
        <f>IF(ISBLANK(VLOOKUP(TRIM(B1532),ALL!$B$1:$U$1591,9,FALSE)),"",IF(ISERROR(VLOOKUP(TRIM(B1532),ALL!$B$1:$U$1591,9,FALSE))," ",VLOOKUP(TRIM(B1532),ALL!$B$1:$U$1591,9,FALSE)))</f>
        <v/>
      </c>
      <c r="M1532" s="52">
        <f>IF(ISBLANK(VLOOKUP(TRIM(B1532),ALL!$B$1:$U$1591,10,FALSE)),"",IF(ISERROR(VLOOKUP(TRIM(B1532),ALL!$B$1:$U$1591,10,FALSE))," ",VLOOKUP(TRIM(B1532),ALL!$B$1:$U$1591,10,FALSE)))</f>
        <v>0</v>
      </c>
      <c r="N1532"/>
      <c r="O1532"/>
      <c r="P1532"/>
      <c r="Q1532"/>
      <c r="R1532"/>
      <c r="S1532"/>
      <c r="AA1532"/>
      <c r="AB1532"/>
    </row>
    <row r="1533" spans="1:28">
      <c r="A1533" s="52" t="str">
        <f>IF(ISERROR(VLOOKUP(TRIM(B1533),ALL!$B$1:$T$1591,3,FALSE)),"(unc)",VLOOKUP(TRIM(B1533),ALL!$B$1:$T$1591,3,FALSE))</f>
        <v>T G @ TE</v>
      </c>
      <c r="B1533" s="215" t="s">
        <v>5723</v>
      </c>
      <c r="C1533" s="11" t="s">
        <v>3778</v>
      </c>
      <c r="D1533" s="85">
        <f>VLOOKUP(TRIM(B1533),BirthdateDraft!$B$1:$O$5859,2,FALSE)</f>
        <v>33673</v>
      </c>
      <c r="E1533" s="86" t="str">
        <f>VLOOKUP(TRIM(B1533),BirthdateDraft!$B$1:$O$9859,3,FALSE)</f>
        <v>15/2</v>
      </c>
      <c r="F1533" s="52" t="str">
        <f>IF(ISERROR(VLOOKUP(TRIM(B1533),ALL!$B$1:$T$1591,2,FALSE)),"",IF(ISERROR(VLOOKUP(TRIM(B1533),ALL!$B$1:$T$1591,2,FALSE))," ",VLOOKUP(TRIM(B1533),ALL!$B$1:$T$1591,2,FALSE)))</f>
        <v>ATN</v>
      </c>
      <c r="G1533" s="52" t="str">
        <f>IF(ISBLANK(VLOOKUP(TRIM(B1533),ALL!$B$1:$U$1591,4,FALSE)),"",IF(ISERROR(VLOOKUP(TRIM(B1533),ALL!$B$1:$U$1591,4,FALSE))," ",VLOOKUP(TRIM(B1533),ALL!$B$1:$U$1591,4,FALSE)))</f>
        <v/>
      </c>
      <c r="H1533" s="52" t="str">
        <f>IF(ISBLANK(VLOOKUP(TRIM(B1533),ALL!$B$1:$U$1591,5,FALSE)),"",IF(ISERROR(VLOOKUP(TRIM(B1533),ALL!$B$1:$U$1591,5,FALSE))," ",VLOOKUP(TRIM(B1533),ALL!$B$1:$U$1591,5,FALSE)))</f>
        <v/>
      </c>
      <c r="I1533" s="52" t="str">
        <f>IF(ISBLANK(VLOOKUP(TRIM(B1533),ALL!$B$1:$U$1591,6,FALSE)),"",IF(ISERROR(VLOOKUP(TRIM(B1533),ALL!$B$1:$U$1591,6,FALSE))," ", VLOOKUP(TRIM(B1533),ALL!$B$1:$U$1591,6,FALSE)))</f>
        <v/>
      </c>
      <c r="J1533" s="52" t="str">
        <f>IF(ISBLANK(VLOOKUP(TRIM(B1533),ALL!$B$1:$U$1591,7,FALSE)),"",IF(ISERROR(VLOOKUP(TRIM(B1533),ALL!$B$1:$U$1591,7,FALSE))," ",VLOOKUP(TRIM(B1533),ALL!$B$1:$U$1591,7,FALSE)))</f>
        <v/>
      </c>
      <c r="K1533" s="52">
        <f>IF(ISBLANK(VLOOKUP(TRIM(B1533),ALL!$B$1:$U$1591,8,FALSE)),"",IF(ISERROR(VLOOKUP(TRIM(B1533),ALL!$B$1:$U$1591,8,FALSE))," ",VLOOKUP(TRIM(B1533),ALL!$B$1:$U$1591,8,FALSE)))</f>
        <v>0</v>
      </c>
      <c r="L1533" s="52">
        <f>IF(ISBLANK(VLOOKUP(TRIM(B1533),ALL!$B$1:$U$1591,9,FALSE)),"",IF(ISERROR(VLOOKUP(TRIM(B1533),ALL!$B$1:$U$1591,9,FALSE))," ",VLOOKUP(TRIM(B1533),ALL!$B$1:$U$1591,9,FALSE)))</f>
        <v>0</v>
      </c>
      <c r="M1533" s="52">
        <f>IF(ISBLANK(VLOOKUP(TRIM(B1533),ALL!$B$1:$U$1591,10,FALSE)),"",IF(ISERROR(VLOOKUP(TRIM(B1533),ALL!$B$1:$U$1591,10,FALSE))," ",VLOOKUP(TRIM(B1533),ALL!$B$1:$U$1591,10,FALSE)))</f>
        <v>0</v>
      </c>
      <c r="N1533"/>
      <c r="O1533"/>
      <c r="P1533"/>
      <c r="Q1533"/>
      <c r="R1533"/>
      <c r="S1533"/>
      <c r="AA1533"/>
      <c r="AB1533"/>
    </row>
    <row r="1534" spans="1:28">
      <c r="A1534" s="52" t="str">
        <f>IF(ISERROR(VLOOKUP(TRIM(B1534),ALL!$B$1:$T$1591,3,FALSE)),"(unc)",VLOOKUP(TRIM(B1534),ALL!$B$1:$T$1591,3,FALSE))</f>
        <v>(unc)</v>
      </c>
      <c r="B1534" s="215" t="s">
        <v>5758</v>
      </c>
      <c r="C1534" s="11" t="s">
        <v>3778</v>
      </c>
      <c r="D1534" s="85">
        <f>VLOOKUP(TRIM(B1534),BirthdateDraft!$B$1:$O$5859,2,FALSE)</f>
        <v>34386</v>
      </c>
      <c r="E1534" s="86" t="str">
        <f>VLOOKUP(TRIM(B1534),BirthdateDraft!$B$1:$O$9859,3,FALSE)</f>
        <v>16/1 (28)</v>
      </c>
      <c r="F1534" s="52" t="str">
        <f>IF(ISERROR(VLOOKUP(TRIM(B1534),ALL!$B$1:$T$1591,2,FALSE)),"",IF(ISERROR(VLOOKUP(TRIM(B1534),ALL!$B$1:$T$1591,2,FALSE))," ",VLOOKUP(TRIM(B1534),ALL!$B$1:$T$1591,2,FALSE)))</f>
        <v/>
      </c>
      <c r="G1534" s="52" t="str">
        <f>IF(ISBLANK(VLOOKUP(TRIM(B1534),ALL!$B$1:$U$1591,4,FALSE)),"",IF(ISERROR(VLOOKUP(TRIM(B1534),ALL!$B$1:$U$1591,4,FALSE))," ",VLOOKUP(TRIM(B1534),ALL!$B$1:$U$1591,4,FALSE)))</f>
        <v xml:space="preserve"> </v>
      </c>
      <c r="H1534" s="52" t="str">
        <f>IF(ISBLANK(VLOOKUP(TRIM(B1534),ALL!$B$1:$U$1591,5,FALSE)),"",IF(ISERROR(VLOOKUP(TRIM(B1534),ALL!$B$1:$U$1591,5,FALSE))," ",VLOOKUP(TRIM(B1534),ALL!$B$1:$U$1591,5,FALSE)))</f>
        <v xml:space="preserve"> </v>
      </c>
      <c r="I1534" s="52" t="str">
        <f>IF(ISBLANK(VLOOKUP(TRIM(B1534),ALL!$B$1:$U$1591,6,FALSE)),"",IF(ISERROR(VLOOKUP(TRIM(B1534),ALL!$B$1:$U$1591,6,FALSE))," ", VLOOKUP(TRIM(B1534),ALL!$B$1:$U$1591,6,FALSE)))</f>
        <v xml:space="preserve"> </v>
      </c>
      <c r="J1534" s="52" t="str">
        <f>IF(ISBLANK(VLOOKUP(TRIM(B1534),ALL!$B$1:$U$1591,7,FALSE)),"",IF(ISERROR(VLOOKUP(TRIM(B1534),ALL!$B$1:$U$1591,7,FALSE))," ",VLOOKUP(TRIM(B1534),ALL!$B$1:$U$1591,7,FALSE)))</f>
        <v xml:space="preserve"> </v>
      </c>
      <c r="K1534" s="52" t="str">
        <f>IF(ISBLANK(VLOOKUP(TRIM(B1534),ALL!$B$1:$U$1591,8,FALSE)),"",IF(ISERROR(VLOOKUP(TRIM(B1534),ALL!$B$1:$U$1591,8,FALSE))," ",VLOOKUP(TRIM(B1534),ALL!$B$1:$U$1591,8,FALSE)))</f>
        <v xml:space="preserve"> </v>
      </c>
      <c r="L1534" s="52" t="str">
        <f>IF(ISBLANK(VLOOKUP(TRIM(B1534),ALL!$B$1:$U$1591,9,FALSE)),"",IF(ISERROR(VLOOKUP(TRIM(B1534),ALL!$B$1:$U$1591,9,FALSE))," ",VLOOKUP(TRIM(B1534),ALL!$B$1:$U$1591,9,FALSE)))</f>
        <v xml:space="preserve"> </v>
      </c>
      <c r="M1534" s="52" t="str">
        <f>IF(ISBLANK(VLOOKUP(TRIM(B1534),ALL!$B$1:$U$1591,10,FALSE)),"",IF(ISERROR(VLOOKUP(TRIM(B1534),ALL!$B$1:$U$1591,10,FALSE))," ",VLOOKUP(TRIM(B1534),ALL!$B$1:$U$1591,10,FALSE)))</f>
        <v xml:space="preserve"> </v>
      </c>
      <c r="N1534"/>
      <c r="O1534"/>
      <c r="P1534"/>
      <c r="Q1534"/>
      <c r="R1534"/>
      <c r="S1534"/>
      <c r="AA1534"/>
      <c r="AB1534"/>
    </row>
    <row r="1535" spans="1:28">
      <c r="A1535" s="52"/>
      <c r="B1535" s="215"/>
      <c r="C1535" s="11"/>
      <c r="D1535" s="85"/>
      <c r="E1535" s="86"/>
      <c r="F1535" s="52"/>
      <c r="G1535" s="52"/>
      <c r="H1535" s="52"/>
      <c r="I1535" s="52"/>
      <c r="J1535" s="52"/>
      <c r="K1535" s="52"/>
      <c r="L1535" s="52"/>
      <c r="M1535" s="52"/>
      <c r="N1535"/>
      <c r="O1535"/>
      <c r="P1535"/>
      <c r="Q1535"/>
      <c r="R1535"/>
      <c r="S1535"/>
      <c r="AA1535"/>
      <c r="AB1535"/>
    </row>
    <row r="1536" spans="1:28">
      <c r="A1536" s="52" t="str">
        <f>IF(ISERROR(VLOOKUP(TRIM(B1536),ALL!$B$1:$T$1591,3,FALSE)),"(unc)",VLOOKUP(TRIM(B1536),ALL!$B$1:$T$1591,3,FALSE))</f>
        <v>NDT $</v>
      </c>
      <c r="B1536" s="215" t="s">
        <v>6300</v>
      </c>
      <c r="C1536" s="11" t="s">
        <v>3222</v>
      </c>
      <c r="D1536" s="85">
        <f>VLOOKUP(TRIM(B1536),BirthdateDraft!$B$1:$O$5859,2,FALSE)</f>
        <v>34393</v>
      </c>
      <c r="E1536" s="86" t="str">
        <f>VLOOKUP(TRIM(B1536),BirthdateDraft!$B$1:$O$9859,3,FALSE)</f>
        <v>17/2</v>
      </c>
      <c r="F1536" s="52" t="str">
        <f>IF(ISERROR(VLOOKUP(TRIM(B1536),ALL!$B$1:$T$1591,2,FALSE)),"",IF(ISERROR(VLOOKUP(TRIM(B1536),ALL!$B$1:$T$1591,2,FALSE))," ",VLOOKUP(TRIM(B1536),ALL!$B$1:$T$1591,2,FALSE)))</f>
        <v>NYN</v>
      </c>
      <c r="G1536" s="52" t="str">
        <f>IF(ISBLANK(VLOOKUP(TRIM(B1536),ALL!$B$1:$U$1591,4,FALSE)),"",IF(ISERROR(VLOOKUP(TRIM(B1536),ALL!$B$1:$U$1591,4,FALSE))," ",VLOOKUP(TRIM(B1536),ALL!$B$1:$U$1591,4,FALSE)))</f>
        <v>5</v>
      </c>
      <c r="H1536" s="52" t="str">
        <f>IF(ISBLANK(VLOOKUP(TRIM(B1536),ALL!$B$1:$U$1591,5,FALSE)),"",IF(ISERROR(VLOOKUP(TRIM(B1536),ALL!$B$1:$U$1591,5,FALSE))," ",VLOOKUP(TRIM(B1536),ALL!$B$1:$U$1591,5,FALSE)))</f>
        <v/>
      </c>
      <c r="I1536" s="52">
        <f>IF(ISBLANK(VLOOKUP(TRIM(B1536),ALL!$B$1:$U$1591,6,FALSE)),"",IF(ISERROR(VLOOKUP(TRIM(B1536),ALL!$B$1:$U$1591,6,FALSE))," ", VLOOKUP(TRIM(B1536),ALL!$B$1:$U$1591,6,FALSE)))</f>
        <v>4</v>
      </c>
      <c r="J1536" s="52" t="str">
        <f>IF(ISBLANK(VLOOKUP(TRIM(B1536),ALL!$B$1:$U$1591,7,FALSE)),"",IF(ISERROR(VLOOKUP(TRIM(B1536),ALL!$B$1:$U$1591,7,FALSE))," ",VLOOKUP(TRIM(B1536),ALL!$B$1:$U$1591,7,FALSE)))</f>
        <v/>
      </c>
      <c r="K1536" s="52" t="str">
        <f>IF(ISBLANK(VLOOKUP(TRIM(B1536),ALL!$B$1:$U$1591,8,FALSE)),"",IF(ISERROR(VLOOKUP(TRIM(B1536),ALL!$B$1:$U$1591,8,FALSE))," ",VLOOKUP(TRIM(B1536),ALL!$B$1:$U$1591,8,FALSE)))</f>
        <v/>
      </c>
      <c r="L1536" s="52" t="str">
        <f>IF(ISBLANK(VLOOKUP(TRIM(B1536),ALL!$B$1:$U$1591,9,FALSE)),"",IF(ISERROR(VLOOKUP(TRIM(B1536),ALL!$B$1:$U$1591,9,FALSE))," ",VLOOKUP(TRIM(B1536),ALL!$B$1:$U$1591,9,FALSE)))</f>
        <v/>
      </c>
      <c r="M1536" s="52" t="str">
        <f>IF(ISBLANK(VLOOKUP(TRIM(B1536),ALL!$B$1:$U$1591,10,FALSE)),"",IF(ISERROR(VLOOKUP(TRIM(B1536),ALL!$B$1:$U$1591,10,FALSE))," ",VLOOKUP(TRIM(B1536),ALL!$B$1:$U$1591,10,FALSE)))</f>
        <v/>
      </c>
      <c r="N1536"/>
      <c r="O1536"/>
      <c r="P1536"/>
      <c r="Q1536"/>
      <c r="R1536"/>
      <c r="S1536"/>
      <c r="AA1536"/>
      <c r="AB1536"/>
    </row>
    <row r="1537" spans="1:28">
      <c r="A1537" s="52" t="str">
        <f>IF(ISERROR(VLOOKUP(TRIM(B1537),ALL!$B$1:$T$1591,3,FALSE)),"(unc)",VLOOKUP(TRIM(B1537),ALL!$B$1:$T$1591,3,FALSE))</f>
        <v>LDT $</v>
      </c>
      <c r="B1537" s="215" t="s">
        <v>4000</v>
      </c>
      <c r="C1537" s="11" t="s">
        <v>3222</v>
      </c>
      <c r="D1537" s="85">
        <f>VLOOKUP(TRIM(B1537),BirthdateDraft!$B$1:$O$5859,2,FALSE)</f>
        <v>33692</v>
      </c>
      <c r="E1537" s="86" t="str">
        <f>VLOOKUP(TRIM(B1537),BirthdateDraft!$B$1:$O$9859,3,FALSE)</f>
        <v>13/2</v>
      </c>
      <c r="F1537" s="52" t="str">
        <f>IF(ISERROR(VLOOKUP(TRIM(B1537),ALL!$B$1:$T$1591,2,FALSE)),"",IF(ISERROR(VLOOKUP(TRIM(B1537),ALL!$B$1:$T$1591,2,FALSE))," ",VLOOKUP(TRIM(B1537),ALL!$B$1:$T$1591,2,FALSE)))</f>
        <v>OAA</v>
      </c>
      <c r="G1537" s="52" t="str">
        <f>IF(ISBLANK(VLOOKUP(TRIM(B1537),ALL!$B$1:$U$1591,4,FALSE)),"",IF(ISERROR(VLOOKUP(TRIM(B1537),ALL!$B$1:$U$1591,4,FALSE))," ",VLOOKUP(TRIM(B1537),ALL!$B$1:$U$1591,4,FALSE)))</f>
        <v>5</v>
      </c>
      <c r="H1537" s="52" t="str">
        <f>IF(ISBLANK(VLOOKUP(TRIM(B1537),ALL!$B$1:$U$1591,5,FALSE)),"",IF(ISERROR(VLOOKUP(TRIM(B1537),ALL!$B$1:$U$1591,5,FALSE))," ",VLOOKUP(TRIM(B1537),ALL!$B$1:$U$1591,5,FALSE)))</f>
        <v/>
      </c>
      <c r="I1537" s="52">
        <f>IF(ISBLANK(VLOOKUP(TRIM(B1537),ALL!$B$1:$U$1591,6,FALSE)),"",IF(ISERROR(VLOOKUP(TRIM(B1537),ALL!$B$1:$U$1591,6,FALSE))," ", VLOOKUP(TRIM(B1537),ALL!$B$1:$U$1591,6,FALSE)))</f>
        <v>3</v>
      </c>
      <c r="J1537" s="52" t="str">
        <f>IF(ISBLANK(VLOOKUP(TRIM(B1537),ALL!$B$1:$U$1591,7,FALSE)),"",IF(ISERROR(VLOOKUP(TRIM(B1537),ALL!$B$1:$U$1591,7,FALSE))," ",VLOOKUP(TRIM(B1537),ALL!$B$1:$U$1591,7,FALSE)))</f>
        <v/>
      </c>
      <c r="K1537" s="52" t="str">
        <f>IF(ISBLANK(VLOOKUP(TRIM(B1537),ALL!$B$1:$U$1591,8,FALSE)),"",IF(ISERROR(VLOOKUP(TRIM(B1537),ALL!$B$1:$U$1591,8,FALSE))," ",VLOOKUP(TRIM(B1537),ALL!$B$1:$U$1591,8,FALSE)))</f>
        <v/>
      </c>
      <c r="L1537" s="52" t="str">
        <f>IF(ISBLANK(VLOOKUP(TRIM(B1537),ALL!$B$1:$U$1591,9,FALSE)),"",IF(ISERROR(VLOOKUP(TRIM(B1537),ALL!$B$1:$U$1591,9,FALSE))," ",VLOOKUP(TRIM(B1537),ALL!$B$1:$U$1591,9,FALSE)))</f>
        <v/>
      </c>
      <c r="M1537" s="52" t="str">
        <f>IF(ISBLANK(VLOOKUP(TRIM(B1537),ALL!$B$1:$U$1591,10,FALSE)),"",IF(ISERROR(VLOOKUP(TRIM(B1537),ALL!$B$1:$U$1591,10,FALSE))," ",VLOOKUP(TRIM(B1537),ALL!$B$1:$U$1591,10,FALSE)))</f>
        <v/>
      </c>
      <c r="N1537"/>
      <c r="O1537"/>
      <c r="P1537"/>
      <c r="Q1537"/>
      <c r="R1537"/>
      <c r="S1537"/>
      <c r="AA1537"/>
      <c r="AB1537"/>
    </row>
    <row r="1538" spans="1:28">
      <c r="A1538" s="52" t="str">
        <f>IF(ISERROR(VLOOKUP(TRIM(B1538),ALL!$B$1:$T$1591,3,FALSE)),"(unc)",VLOOKUP(TRIM(B1538),ALL!$B$1:$T$1591,3,FALSE))</f>
        <v>LE $ DT $</v>
      </c>
      <c r="B1538" s="215" t="s">
        <v>2305</v>
      </c>
      <c r="C1538" s="11" t="s">
        <v>3222</v>
      </c>
      <c r="D1538" s="85">
        <f>VLOOKUP(TRIM(B1538),BirthdateDraft!$B$1:$O$5859,2,FALSE)</f>
        <v>31909</v>
      </c>
      <c r="E1538" s="86" t="str">
        <f>VLOOKUP(TRIM(B1538),BirthdateDraft!$B$1:$O$9859,3,FALSE)</f>
        <v>10/1 (10)</v>
      </c>
      <c r="F1538" s="52" t="str">
        <f>IF(ISERROR(VLOOKUP(TRIM(B1538),ALL!$B$1:$T$1591,2,FALSE)),"",IF(ISERROR(VLOOKUP(TRIM(B1538),ALL!$B$1:$T$1591,2,FALSE))," ",VLOOKUP(TRIM(B1538),ALL!$B$1:$T$1591,2,FALSE)))</f>
        <v>PIA</v>
      </c>
      <c r="G1538" s="52" t="str">
        <f>IF(ISBLANK(VLOOKUP(TRIM(B1538),ALL!$B$1:$U$1591,4,FALSE)),"",IF(ISERROR(VLOOKUP(TRIM(B1538),ALL!$B$1:$U$1591,4,FALSE))," ",VLOOKUP(TRIM(B1538),ALL!$B$1:$U$1591,4,FALSE)))</f>
        <v>5</v>
      </c>
      <c r="H1538" s="52" t="str">
        <f>IF(ISBLANK(VLOOKUP(TRIM(B1538),ALL!$B$1:$U$1591,5,FALSE)),"",IF(ISERROR(VLOOKUP(TRIM(B1538),ALL!$B$1:$U$1591,5,FALSE))," ",VLOOKUP(TRIM(B1538),ALL!$B$1:$U$1591,5,FALSE)))</f>
        <v>5</v>
      </c>
      <c r="I1538" s="52">
        <f>IF(ISBLANK(VLOOKUP(TRIM(B1538),ALL!$B$1:$U$1591,6,FALSE)),"",IF(ISERROR(VLOOKUP(TRIM(B1538),ALL!$B$1:$U$1591,6,FALSE))," ", VLOOKUP(TRIM(B1538),ALL!$B$1:$U$1591,6,FALSE)))</f>
        <v>1</v>
      </c>
      <c r="J1538" s="52" t="str">
        <f>IF(ISBLANK(VLOOKUP(TRIM(B1538),ALL!$B$1:$U$1591,7,FALSE)),"",IF(ISERROR(VLOOKUP(TRIM(B1538),ALL!$B$1:$U$1591,7,FALSE))," ",VLOOKUP(TRIM(B1538),ALL!$B$1:$U$1591,7,FALSE)))</f>
        <v/>
      </c>
      <c r="K1538" s="52" t="str">
        <f>IF(ISBLANK(VLOOKUP(TRIM(B1538),ALL!$B$1:$U$1591,8,FALSE)),"",IF(ISERROR(VLOOKUP(TRIM(B1538),ALL!$B$1:$U$1591,8,FALSE))," ",VLOOKUP(TRIM(B1538),ALL!$B$1:$U$1591,8,FALSE)))</f>
        <v/>
      </c>
      <c r="L1538" s="52" t="str">
        <f>IF(ISBLANK(VLOOKUP(TRIM(B1538),ALL!$B$1:$U$1591,9,FALSE)),"",IF(ISERROR(VLOOKUP(TRIM(B1538),ALL!$B$1:$U$1591,9,FALSE))," ",VLOOKUP(TRIM(B1538),ALL!$B$1:$U$1591,9,FALSE)))</f>
        <v/>
      </c>
      <c r="M1538" s="52" t="str">
        <f>IF(ISBLANK(VLOOKUP(TRIM(B1538),ALL!$B$1:$U$1591,10,FALSE)),"",IF(ISERROR(VLOOKUP(TRIM(B1538),ALL!$B$1:$U$1591,10,FALSE))," ",VLOOKUP(TRIM(B1538),ALL!$B$1:$U$1591,10,FALSE)))</f>
        <v/>
      </c>
      <c r="N1538"/>
      <c r="O1538"/>
      <c r="P1538"/>
      <c r="Q1538"/>
      <c r="R1538"/>
      <c r="S1538"/>
      <c r="AA1538"/>
      <c r="AB1538"/>
    </row>
    <row r="1539" spans="1:28">
      <c r="A1539" s="52" t="str">
        <f>IF(ISERROR(VLOOKUP(TRIM(B1539),ALL!$B$1:$T$1591,3,FALSE)),"(unc)",VLOOKUP(TRIM(B1539),ALL!$B$1:$T$1591,3,FALSE))</f>
        <v>RE $</v>
      </c>
      <c r="B1539" s="215" t="s">
        <v>2883</v>
      </c>
      <c r="C1539" s="11" t="s">
        <v>3222</v>
      </c>
      <c r="D1539" s="85">
        <f>VLOOKUP(TRIM(B1539),BirthdateDraft!$B$1:$O$5859,2,FALSE)</f>
        <v>32133</v>
      </c>
      <c r="E1539" s="86" t="str">
        <f>VLOOKUP(TRIM(B1539),BirthdateDraft!$B$1:$O$9859,3,FALSE)</f>
        <v>10/4</v>
      </c>
      <c r="F1539" s="52" t="str">
        <f>IF(ISERROR(VLOOKUP(TRIM(B1539),ALL!$B$1:$T$1591,2,FALSE)),"",IF(ISERROR(VLOOKUP(TRIM(B1539),ALL!$B$1:$T$1591,2,FALSE))," ",VLOOKUP(TRIM(B1539),ALL!$B$1:$T$1591,2,FALSE)))</f>
        <v>MIN</v>
      </c>
      <c r="G1539" s="52" t="str">
        <f>IF(ISBLANK(VLOOKUP(TRIM(B1539),ALL!$B$1:$U$1591,4,FALSE)),"",IF(ISERROR(VLOOKUP(TRIM(B1539),ALL!$B$1:$U$1591,4,FALSE))," ",VLOOKUP(TRIM(B1539),ALL!$B$1:$U$1591,4,FALSE)))</f>
        <v>4</v>
      </c>
      <c r="H1539" s="52" t="str">
        <f>IF(ISBLANK(VLOOKUP(TRIM(B1539),ALL!$B$1:$U$1591,5,FALSE)),"",IF(ISERROR(VLOOKUP(TRIM(B1539),ALL!$B$1:$U$1591,5,FALSE))," ",VLOOKUP(TRIM(B1539),ALL!$B$1:$U$1591,5,FALSE)))</f>
        <v/>
      </c>
      <c r="I1539" s="52">
        <f>IF(ISBLANK(VLOOKUP(TRIM(B1539),ALL!$B$1:$U$1591,6,FALSE)),"",IF(ISERROR(VLOOKUP(TRIM(B1539),ALL!$B$1:$U$1591,6,FALSE))," ", VLOOKUP(TRIM(B1539),ALL!$B$1:$U$1591,6,FALSE)))</f>
        <v>9</v>
      </c>
      <c r="J1539" s="52" t="str">
        <f>IF(ISBLANK(VLOOKUP(TRIM(B1539),ALL!$B$1:$U$1591,7,FALSE)),"",IF(ISERROR(VLOOKUP(TRIM(B1539),ALL!$B$1:$U$1591,7,FALSE))," ",VLOOKUP(TRIM(B1539),ALL!$B$1:$U$1591,7,FALSE)))</f>
        <v/>
      </c>
      <c r="K1539" s="52" t="str">
        <f>IF(ISBLANK(VLOOKUP(TRIM(B1539),ALL!$B$1:$U$1591,8,FALSE)),"",IF(ISERROR(VLOOKUP(TRIM(B1539),ALL!$B$1:$U$1591,8,FALSE))," ",VLOOKUP(TRIM(B1539),ALL!$B$1:$U$1591,8,FALSE)))</f>
        <v/>
      </c>
      <c r="L1539" s="52" t="str">
        <f>IF(ISBLANK(VLOOKUP(TRIM(B1539),ALL!$B$1:$U$1591,9,FALSE)),"",IF(ISERROR(VLOOKUP(TRIM(B1539),ALL!$B$1:$U$1591,9,FALSE))," ",VLOOKUP(TRIM(B1539),ALL!$B$1:$U$1591,9,FALSE)))</f>
        <v/>
      </c>
      <c r="M1539" s="52" t="str">
        <f>IF(ISBLANK(VLOOKUP(TRIM(B1539),ALL!$B$1:$U$1591,10,FALSE)),"",IF(ISERROR(VLOOKUP(TRIM(B1539),ALL!$B$1:$U$1591,10,FALSE))," ",VLOOKUP(TRIM(B1539),ALL!$B$1:$U$1591,10,FALSE)))</f>
        <v/>
      </c>
      <c r="N1539"/>
      <c r="O1539"/>
      <c r="P1539"/>
      <c r="Q1539"/>
      <c r="R1539"/>
      <c r="S1539"/>
      <c r="AA1539"/>
      <c r="AB1539"/>
    </row>
    <row r="1540" spans="1:28">
      <c r="A1540" s="52" t="str">
        <f>IF(ISERROR(VLOOKUP(TRIM(B1540),ALL!$B$1:$T$1591,3,FALSE)),"(unc)",VLOOKUP(TRIM(B1540),ALL!$B$1:$T$1591,3,FALSE))</f>
        <v>LE $</v>
      </c>
      <c r="B1540" s="408" t="s">
        <v>5051</v>
      </c>
      <c r="C1540" s="11" t="s">
        <v>3778</v>
      </c>
      <c r="D1540" s="85">
        <f>VLOOKUP(TRIM(B1540),BirthdateDraft!$B$1:$O$5859,2,FALSE)</f>
        <v>32925</v>
      </c>
      <c r="E1540" s="86" t="str">
        <f>VLOOKUP(TRIM(B1540),BirthdateDraft!$B$1:$O$9859,3,FALSE)</f>
        <v>13/7</v>
      </c>
      <c r="F1540" s="52" t="str">
        <f>IF(ISERROR(VLOOKUP(TRIM(B1540),ALL!$B$1:$T$1591,2,FALSE)),"",IF(ISERROR(VLOOKUP(TRIM(B1540),ALL!$B$1:$T$1591,2,FALSE))," ",VLOOKUP(TRIM(B1540),ALL!$B$1:$T$1591,2,FALSE)))</f>
        <v>CHN</v>
      </c>
      <c r="G1540" s="52" t="str">
        <f>IF(ISBLANK(VLOOKUP(TRIM(B1540),ALL!$B$1:$U$1591,4,FALSE)),"",IF(ISERROR(VLOOKUP(TRIM(B1540),ALL!$B$1:$U$1591,4,FALSE))," ",VLOOKUP(TRIM(B1540),ALL!$B$1:$U$1591,4,FALSE)))</f>
        <v>4</v>
      </c>
      <c r="H1540" s="52" t="str">
        <f>IF(ISBLANK(VLOOKUP(TRIM(B1540),ALL!$B$1:$U$1591,5,FALSE)),"",IF(ISERROR(VLOOKUP(TRIM(B1540),ALL!$B$1:$U$1591,5,FALSE))," ",VLOOKUP(TRIM(B1540),ALL!$B$1:$U$1591,5,FALSE)))</f>
        <v/>
      </c>
      <c r="I1540" s="52">
        <f>IF(ISBLANK(VLOOKUP(TRIM(B1540),ALL!$B$1:$U$1591,6,FALSE)),"",IF(ISERROR(VLOOKUP(TRIM(B1540),ALL!$B$1:$U$1591,6,FALSE))," ", VLOOKUP(TRIM(B1540),ALL!$B$1:$U$1591,6,FALSE)))</f>
        <v>6</v>
      </c>
      <c r="J1540" s="52"/>
      <c r="K1540" s="52"/>
      <c r="L1540" s="52"/>
      <c r="M1540" s="52"/>
      <c r="N1540"/>
      <c r="O1540"/>
      <c r="P1540"/>
      <c r="Q1540"/>
      <c r="R1540"/>
      <c r="S1540"/>
      <c r="AA1540"/>
      <c r="AB1540"/>
    </row>
    <row r="1541" spans="1:28">
      <c r="A1541" s="52" t="str">
        <f>IF(ISERROR(VLOOKUP(TRIM(B1541),ALL!$B$1:$T$1591,3,FALSE)),"(unc)",VLOOKUP(TRIM(B1541),ALL!$B$1:$T$1591,3,FALSE))</f>
        <v>LE $ DT $</v>
      </c>
      <c r="B1541" s="215" t="s">
        <v>485</v>
      </c>
      <c r="C1541" s="11" t="s">
        <v>3222</v>
      </c>
      <c r="D1541" s="85">
        <f>VLOOKUP(TRIM(B1541),BirthdateDraft!$B$1:$O$5859,2,FALSE)</f>
        <v>32949</v>
      </c>
      <c r="E1541" s="86" t="str">
        <f>VLOOKUP(TRIM(B1541),BirthdateDraft!$B$1:$O$9859,3,FALSE)</f>
        <v>11/7</v>
      </c>
      <c r="F1541" s="52" t="str">
        <f>IF(ISERROR(VLOOKUP(TRIM(B1541),ALL!$B$1:$T$1591,2,FALSE)),"",IF(ISERROR(VLOOKUP(TRIM(B1541),ALL!$B$1:$T$1591,2,FALSE))," ",VLOOKUP(TRIM(B1541),ALL!$B$1:$T$1591,2,FALSE)))</f>
        <v>NEA</v>
      </c>
      <c r="G1541" s="52" t="str">
        <f>IF(ISBLANK(VLOOKUP(TRIM(B1541),ALL!$B$1:$U$1591,4,FALSE)),"",IF(ISERROR(VLOOKUP(TRIM(B1541),ALL!$B$1:$U$1591,4,FALSE))," ",VLOOKUP(TRIM(B1541),ALL!$B$1:$U$1591,4,FALSE)))</f>
        <v>4</v>
      </c>
      <c r="H1541" s="52" t="str">
        <f>IF(ISBLANK(VLOOKUP(TRIM(B1541),ALL!$B$1:$U$1591,5,FALSE)),"",IF(ISERROR(VLOOKUP(TRIM(B1541),ALL!$B$1:$U$1591,5,FALSE))," ",VLOOKUP(TRIM(B1541),ALL!$B$1:$U$1591,5,FALSE)))</f>
        <v>0</v>
      </c>
      <c r="I1541" s="52">
        <f>IF(ISBLANK(VLOOKUP(TRIM(B1541),ALL!$B$1:$U$1591,6,FALSE)),"",IF(ISERROR(VLOOKUP(TRIM(B1541),ALL!$B$1:$U$1591,6,FALSE))," ", VLOOKUP(TRIM(B1541),ALL!$B$1:$U$1591,6,FALSE)))</f>
        <v>4</v>
      </c>
      <c r="J1541" s="52" t="str">
        <f>IF(ISBLANK(VLOOKUP(TRIM(B1541),ALL!$B$1:$U$1591,7,FALSE)),"",IF(ISERROR(VLOOKUP(TRIM(B1541),ALL!$B$1:$U$1591,7,FALSE))," ",VLOOKUP(TRIM(B1541),ALL!$B$1:$U$1591,7,FALSE)))</f>
        <v/>
      </c>
      <c r="K1541" s="52" t="str">
        <f>IF(ISBLANK(VLOOKUP(TRIM(B1541),ALL!$B$1:$U$1591,8,FALSE)),"",IF(ISERROR(VLOOKUP(TRIM(B1541),ALL!$B$1:$U$1591,8,FALSE))," ",VLOOKUP(TRIM(B1541),ALL!$B$1:$U$1591,8,FALSE)))</f>
        <v/>
      </c>
      <c r="L1541" s="52" t="str">
        <f>IF(ISBLANK(VLOOKUP(TRIM(B1541),ALL!$B$1:$U$1591,9,FALSE)),"",IF(ISERROR(VLOOKUP(TRIM(B1541),ALL!$B$1:$U$1591,9,FALSE))," ",VLOOKUP(TRIM(B1541),ALL!$B$1:$U$1591,9,FALSE)))</f>
        <v/>
      </c>
      <c r="M1541" s="52" t="str">
        <f>IF(ISBLANK(VLOOKUP(TRIM(B1541),ALL!$B$1:$U$1591,10,FALSE)),"",IF(ISERROR(VLOOKUP(TRIM(B1541),ALL!$B$1:$U$1591,10,FALSE))," ",VLOOKUP(TRIM(B1541),ALL!$B$1:$U$1591,10,FALSE)))</f>
        <v/>
      </c>
      <c r="N1541"/>
      <c r="O1541"/>
      <c r="P1541"/>
      <c r="Q1541"/>
      <c r="R1541"/>
      <c r="S1541"/>
      <c r="AA1541"/>
      <c r="AB1541"/>
    </row>
    <row r="1542" spans="1:28">
      <c r="A1542" s="52" t="str">
        <f>IF(ISERROR(VLOOKUP(TRIM(B1542),ALL!$B$1:$T$1591,3,FALSE)),"(unc)",VLOOKUP(TRIM(B1542),ALL!$B$1:$T$1591,3,FALSE))</f>
        <v>RE $</v>
      </c>
      <c r="B1542" s="215" t="s">
        <v>6853</v>
      </c>
      <c r="C1542" s="11" t="s">
        <v>3778</v>
      </c>
      <c r="D1542" s="85">
        <f>VLOOKUP(TRIM(B1542),BirthdateDraft!$B$1:$O$5859,2,FALSE)</f>
        <v>34715</v>
      </c>
      <c r="E1542" s="86" t="str">
        <f>VLOOKUP(TRIM(B1542),BirthdateDraft!$B$1:$O$9859,3,FALSE)</f>
        <v>17/1 (17)</v>
      </c>
      <c r="F1542" s="52" t="str">
        <f>IF(ISERROR(VLOOKUP(TRIM(B1542),ALL!$B$1:$T$1591,2,FALSE)),"",IF(ISERROR(VLOOKUP(TRIM(B1542),ALL!$B$1:$T$1591,2,FALSE))," ",VLOOKUP(TRIM(B1542),ALL!$B$1:$T$1591,2,FALSE)))</f>
        <v>WAN</v>
      </c>
      <c r="G1542" s="52" t="str">
        <f>IF(ISBLANK(VLOOKUP(TRIM(B1542),ALL!$B$1:$U$1591,4,FALSE)),"",IF(ISERROR(VLOOKUP(TRIM(B1542),ALL!$B$1:$U$1591,4,FALSE))," ",VLOOKUP(TRIM(B1542),ALL!$B$1:$U$1591,4,FALSE)))</f>
        <v>0</v>
      </c>
      <c r="H1542" s="52" t="str">
        <f>IF(ISBLANK(VLOOKUP(TRIM(B1542),ALL!$B$1:$U$1591,5,FALSE)),"",IF(ISERROR(VLOOKUP(TRIM(B1542),ALL!$B$1:$U$1591,5,FALSE))," ",VLOOKUP(TRIM(B1542),ALL!$B$1:$U$1591,5,FALSE)))</f>
        <v/>
      </c>
      <c r="I1542" s="52">
        <f>IF(ISBLANK(VLOOKUP(TRIM(B1542),ALL!$B$1:$U$1591,6,FALSE)),"",IF(ISERROR(VLOOKUP(TRIM(B1542),ALL!$B$1:$U$1591,6,FALSE))," ", VLOOKUP(TRIM(B1542),ALL!$B$1:$U$1591,6,FALSE)))</f>
        <v>7</v>
      </c>
      <c r="J1542" s="52" t="str">
        <f>IF(ISBLANK(VLOOKUP(TRIM(B1542),ALL!$B$1:$U$1591,7,FALSE)),"",IF(ISERROR(VLOOKUP(TRIM(B1542),ALL!$B$1:$U$1591,7,FALSE))," ",VLOOKUP(TRIM(B1542),ALL!$B$1:$U$1591,7,FALSE)))</f>
        <v/>
      </c>
      <c r="K1542" s="52" t="str">
        <f>IF(ISBLANK(VLOOKUP(TRIM(B1542),ALL!$B$1:$U$1591,8,FALSE)),"",IF(ISERROR(VLOOKUP(TRIM(B1542),ALL!$B$1:$U$1591,8,FALSE))," ",VLOOKUP(TRIM(B1542),ALL!$B$1:$U$1591,8,FALSE)))</f>
        <v/>
      </c>
      <c r="L1542" s="52" t="str">
        <f>IF(ISBLANK(VLOOKUP(TRIM(B1542),ALL!$B$1:$U$1591,9,FALSE)),"",IF(ISERROR(VLOOKUP(TRIM(B1542),ALL!$B$1:$U$1591,9,FALSE))," ",VLOOKUP(TRIM(B1542),ALL!$B$1:$U$1591,9,FALSE)))</f>
        <v/>
      </c>
      <c r="M1542" s="52" t="str">
        <f>IF(ISBLANK(VLOOKUP(TRIM(B1542),ALL!$B$1:$U$1591,10,FALSE)),"",IF(ISERROR(VLOOKUP(TRIM(B1542),ALL!$B$1:$U$1591,10,FALSE))," ",VLOOKUP(TRIM(B1542),ALL!$B$1:$U$1591,10,FALSE)))</f>
        <v/>
      </c>
      <c r="N1542"/>
      <c r="O1542"/>
      <c r="P1542"/>
      <c r="Q1542"/>
      <c r="R1542"/>
      <c r="S1542"/>
      <c r="AA1542"/>
      <c r="AB1542"/>
    </row>
    <row r="1543" spans="1:28">
      <c r="A1543" s="52" t="str">
        <f>IF(ISERROR(VLOOKUP(TRIM(B1543),ALL!$B$1:$T$1591,3,FALSE)),"(unc)",VLOOKUP(TRIM(B1543),ALL!$B$1:$T$1591,3,FALSE))</f>
        <v>LLB End $</v>
      </c>
      <c r="B1543" s="408" t="s">
        <v>6717</v>
      </c>
      <c r="C1543" s="11" t="s">
        <v>3778</v>
      </c>
      <c r="D1543" s="85">
        <f>VLOOKUP(TRIM(B1543),BirthdateDraft!$B$1:$O$5859,2,FALSE)</f>
        <v>34984</v>
      </c>
      <c r="E1543" s="86" t="str">
        <f>VLOOKUP(TRIM(B1543),BirthdateDraft!$B$1:$O$9859,3,FALSE)</f>
        <v>18/3</v>
      </c>
      <c r="F1543" s="52" t="str">
        <f>IF(ISERROR(VLOOKUP(TRIM(B1543),ALL!$B$1:$T$1591,2,FALSE)),"",IF(ISERROR(VLOOKUP(TRIM(B1543),ALL!$B$1:$T$1591,2,FALSE))," ",VLOOKUP(TRIM(B1543),ALL!$B$1:$T$1591,2,FALSE)))</f>
        <v>CLA</v>
      </c>
      <c r="G1543" s="52" t="str">
        <f>IF(ISBLANK(VLOOKUP(TRIM(B1543),ALL!$B$1:$U$1591,4,FALSE)),"",IF(ISERROR(VLOOKUP(TRIM(B1543),ALL!$B$1:$U$1591,4,FALSE))," ",VLOOKUP(TRIM(B1543),ALL!$B$1:$U$1591,4,FALSE)))</f>
        <v>0-0</v>
      </c>
      <c r="H1543" s="52" t="str">
        <f>IF(ISBLANK(VLOOKUP(TRIM(B1543),ALL!$B$1:$U$1591,5,FALSE)),"",IF(ISERROR(VLOOKUP(TRIM(B1543),ALL!$B$1:$U$1591,5,FALSE))," ",VLOOKUP(TRIM(B1543),ALL!$B$1:$U$1591,5,FALSE)))</f>
        <v>0</v>
      </c>
      <c r="I1543" s="52">
        <f>IF(ISBLANK(VLOOKUP(TRIM(B1543),ALL!$B$1:$U$1591,6,FALSE)),"",IF(ISERROR(VLOOKUP(TRIM(B1543),ALL!$B$1:$U$1591,6,FALSE))," ", VLOOKUP(TRIM(B1543),ALL!$B$1:$U$1591,6,FALSE)))</f>
        <v>7</v>
      </c>
      <c r="J1543" s="52"/>
      <c r="K1543" s="52"/>
      <c r="L1543" s="52"/>
      <c r="M1543" s="52"/>
      <c r="N1543"/>
      <c r="O1543"/>
      <c r="P1543"/>
      <c r="Q1543"/>
      <c r="R1543"/>
      <c r="S1543"/>
      <c r="AA1543"/>
      <c r="AB1543"/>
    </row>
    <row r="1544" spans="1:28">
      <c r="A1544" s="52" t="str">
        <f>IF(ISERROR(VLOOKUP(TRIM(B1544),ALL!$B$1:$T$1591,3,FALSE)),"(unc)",VLOOKUP(TRIM(B1544),ALL!$B$1:$T$1591,3,FALSE))</f>
        <v>RE $</v>
      </c>
      <c r="B1544" s="215" t="s">
        <v>6745</v>
      </c>
      <c r="C1544" s="11" t="s">
        <v>3778</v>
      </c>
      <c r="D1544" s="85">
        <f>VLOOKUP(TRIM(B1544),BirthdateDraft!$B$1:$O$5859,2,FALSE)</f>
        <v>34642</v>
      </c>
      <c r="E1544" s="86" t="str">
        <f>VLOOKUP(TRIM(B1544),BirthdateDraft!$B$1:$O$9859,3,FALSE)</f>
        <v>18/FA</v>
      </c>
      <c r="F1544" s="52" t="str">
        <f>IF(ISERROR(VLOOKUP(TRIM(B1544),ALL!$B$1:$T$1591,2,FALSE)),"",IF(ISERROR(VLOOKUP(TRIM(B1544),ALL!$B$1:$T$1591,2,FALSE))," ",VLOOKUP(TRIM(B1544),ALL!$B$1:$T$1591,2,FALSE)))</f>
        <v>GBN</v>
      </c>
      <c r="G1544" s="52" t="str">
        <f>IF(ISBLANK(VLOOKUP(TRIM(B1544),ALL!$B$1:$U$1591,4,FALSE)),"",IF(ISERROR(VLOOKUP(TRIM(B1544),ALL!$B$1:$U$1591,4,FALSE))," ",VLOOKUP(TRIM(B1544),ALL!$B$1:$U$1591,4,FALSE)))</f>
        <v>0</v>
      </c>
      <c r="H1544" s="52" t="str">
        <f>IF(ISBLANK(VLOOKUP(TRIM(B1544),ALL!$B$1:$U$1591,5,FALSE)),"",IF(ISERROR(VLOOKUP(TRIM(B1544),ALL!$B$1:$U$1591,5,FALSE))," ",VLOOKUP(TRIM(B1544),ALL!$B$1:$U$1591,5,FALSE)))</f>
        <v/>
      </c>
      <c r="I1544" s="52">
        <f>IF(ISBLANK(VLOOKUP(TRIM(B1544),ALL!$B$1:$U$1591,6,FALSE)),"",IF(ISERROR(VLOOKUP(TRIM(B1544),ALL!$B$1:$U$1591,6,FALSE))," ", VLOOKUP(TRIM(B1544),ALL!$B$1:$U$1591,6,FALSE)))</f>
        <v>1</v>
      </c>
      <c r="J1544" s="52"/>
      <c r="K1544" s="52"/>
      <c r="L1544" s="52" t="str">
        <f>IF(ISBLANK(VLOOKUP(TRIM(B1544),ALL!$B$1:$U$1591,9,FALSE)),"",IF(ISERROR(VLOOKUP(TRIM(B1544),ALL!$B$1:$U$1591,9,FALSE))," ",VLOOKUP(TRIM(B1544),ALL!$B$1:$U$1591,9,FALSE)))</f>
        <v/>
      </c>
      <c r="M1544" s="52" t="str">
        <f>IF(ISBLANK(VLOOKUP(TRIM(B1544),ALL!$B$1:$U$1591,10,FALSE)),"",IF(ISERROR(VLOOKUP(TRIM(B1544),ALL!$B$1:$U$1591,10,FALSE))," ",VLOOKUP(TRIM(B1544),ALL!$B$1:$U$1591,10,FALSE)))</f>
        <v/>
      </c>
      <c r="N1544"/>
      <c r="O1544"/>
      <c r="P1544"/>
      <c r="Q1544"/>
      <c r="R1544"/>
      <c r="S1544"/>
      <c r="AA1544"/>
      <c r="AB1544"/>
    </row>
    <row r="1545" spans="1:28">
      <c r="A1545" s="52" t="str">
        <f>IF(ISERROR(VLOOKUP(TRIM(B1545),ALL!$B$1:$T$1591,3,FALSE)),"(unc)",VLOOKUP(TRIM(B1545),ALL!$B$1:$T$1591,3,FALSE))</f>
        <v>(unc)</v>
      </c>
      <c r="B1545" s="215" t="s">
        <v>6166</v>
      </c>
      <c r="C1545" s="11" t="s">
        <v>3778</v>
      </c>
      <c r="D1545" s="85">
        <f>VLOOKUP(TRIM(B1545),BirthdateDraft!$B$1:$O$5859,2,FALSE)</f>
        <v>34596</v>
      </c>
      <c r="E1545" s="86" t="str">
        <f>VLOOKUP(TRIM(B1545),BirthdateDraft!$B$1:$O$9859,3,FALSE)</f>
        <v>16/1 (29)</v>
      </c>
      <c r="F1545" s="52" t="str">
        <f>IF(ISERROR(VLOOKUP(TRIM(B1545),ALL!$B$1:$T$1591,2,FALSE)),"",IF(ISERROR(VLOOKUP(TRIM(B1545),ALL!$B$1:$T$1591,2,FALSE))," ",VLOOKUP(TRIM(B1545),ALL!$B$1:$T$1591,2,FALSE)))</f>
        <v/>
      </c>
      <c r="G1545" s="52" t="str">
        <f>IF(ISBLANK(VLOOKUP(TRIM(B1545),ALL!$B$1:$U$1591,4,FALSE)),"",IF(ISERROR(VLOOKUP(TRIM(B1545),ALL!$B$1:$U$1591,4,FALSE))," ",VLOOKUP(TRIM(B1545),ALL!$B$1:$U$1591,4,FALSE)))</f>
        <v xml:space="preserve"> </v>
      </c>
      <c r="H1545" s="52" t="str">
        <f>IF(ISBLANK(VLOOKUP(TRIM(B1545),ALL!$B$1:$U$1591,5,FALSE)),"",IF(ISERROR(VLOOKUP(TRIM(B1545),ALL!$B$1:$U$1591,5,FALSE))," ",VLOOKUP(TRIM(B1545),ALL!$B$1:$U$1591,5,FALSE)))</f>
        <v xml:space="preserve"> </v>
      </c>
      <c r="I1545" s="52" t="str">
        <f>IF(ISBLANK(VLOOKUP(TRIM(B1545),ALL!$B$1:$U$1591,6,FALSE)),"",IF(ISERROR(VLOOKUP(TRIM(B1545),ALL!$B$1:$U$1591,6,FALSE))," ", VLOOKUP(TRIM(B1545),ALL!$B$1:$U$1591,6,FALSE)))</f>
        <v xml:space="preserve"> </v>
      </c>
      <c r="J1545" s="52" t="str">
        <f>IF(ISBLANK(VLOOKUP(TRIM(B1545),ALL!$B$1:$U$1591,7,FALSE)),"",IF(ISERROR(VLOOKUP(TRIM(B1545),ALL!$B$1:$U$1591,7,FALSE))," ",VLOOKUP(TRIM(B1545),ALL!$B$1:$U$1591,7,FALSE)))</f>
        <v xml:space="preserve"> </v>
      </c>
      <c r="K1545" s="52" t="str">
        <f>IF(ISBLANK(VLOOKUP(TRIM(B1545),ALL!$B$1:$U$1591,8,FALSE)),"",IF(ISERROR(VLOOKUP(TRIM(B1545),ALL!$B$1:$U$1591,8,FALSE))," ",VLOOKUP(TRIM(B1545),ALL!$B$1:$U$1591,8,FALSE)))</f>
        <v xml:space="preserve"> </v>
      </c>
      <c r="L1545" s="52" t="str">
        <f>IF(ISBLANK(VLOOKUP(TRIM(B1545),ALL!$B$1:$U$1591,9,FALSE)),"",IF(ISERROR(VLOOKUP(TRIM(B1545),ALL!$B$1:$U$1591,9,FALSE))," ",VLOOKUP(TRIM(B1545),ALL!$B$1:$U$1591,9,FALSE)))</f>
        <v xml:space="preserve"> </v>
      </c>
      <c r="M1545" s="52" t="str">
        <f>IF(ISBLANK(VLOOKUP(TRIM(B1545),ALL!$B$1:$U$1591,10,FALSE)),"",IF(ISERROR(VLOOKUP(TRIM(B1545),ALL!$B$1:$U$1591,10,FALSE))," ",VLOOKUP(TRIM(B1545),ALL!$B$1:$U$1591,10,FALSE)))</f>
        <v xml:space="preserve"> </v>
      </c>
      <c r="N1545"/>
      <c r="O1545"/>
      <c r="P1545"/>
      <c r="Q1545"/>
      <c r="R1545"/>
      <c r="S1545"/>
      <c r="AA1545"/>
      <c r="AB1545"/>
    </row>
    <row r="1547" spans="1:28">
      <c r="A1547" s="52"/>
      <c r="B1547" s="395"/>
      <c r="C1547" s="11"/>
      <c r="D1547" s="85"/>
      <c r="E1547" s="86"/>
      <c r="F1547" s="52"/>
      <c r="G1547" s="52"/>
      <c r="H1547" s="52"/>
      <c r="I1547" s="52"/>
      <c r="J1547" s="52"/>
      <c r="K1547" s="52"/>
      <c r="L1547" s="52"/>
      <c r="M1547" s="52"/>
      <c r="N1547"/>
      <c r="O1547"/>
      <c r="P1547"/>
      <c r="Q1547"/>
      <c r="R1547"/>
      <c r="S1547"/>
      <c r="AA1547"/>
      <c r="AB1547"/>
    </row>
    <row r="1548" spans="1:28">
      <c r="A1548" s="52" t="str">
        <f>IF(ISERROR(VLOOKUP(TRIM(B1548),ALL!$B$1:$T$1591,3,FALSE)),"(unc)",VLOOKUP(TRIM(B1548),ALL!$B$1:$T$1591,3,FALSE))</f>
        <v>LLB</v>
      </c>
      <c r="B1548" s="215" t="s">
        <v>6754</v>
      </c>
      <c r="C1548" s="11" t="s">
        <v>3222</v>
      </c>
      <c r="D1548" s="85">
        <f>VLOOKUP(TRIM(B1548),BirthdateDraft!$B$1:$O$5859,2,FALSE)</f>
        <v>34907</v>
      </c>
      <c r="E1548" s="86" t="str">
        <f>VLOOKUP(TRIM(B1548),BirthdateDraft!$B$1:$O$9859,3,FALSE)</f>
        <v>18/2</v>
      </c>
      <c r="F1548" s="52" t="str">
        <f>IF(ISERROR(VLOOKUP(TRIM(B1548),ALL!$B$1:$T$1591,2,FALSE)),"",IF(ISERROR(VLOOKUP(TRIM(B1548),ALL!$B$1:$T$1591,2,FALSE))," ",VLOOKUP(TRIM(B1548),ALL!$B$1:$T$1591,2,FALSE)))</f>
        <v>INA</v>
      </c>
      <c r="G1548" s="52" t="str">
        <f>IF(ISBLANK(VLOOKUP(TRIM(B1548),ALL!$B$1:$U$1591,4,FALSE)),"",IF(ISERROR(VLOOKUP(TRIM(B1548),ALL!$B$1:$U$1591,4,FALSE))," ",VLOOKUP(TRIM(B1548),ALL!$B$1:$U$1591,4,FALSE)))</f>
        <v>6-6</v>
      </c>
      <c r="H1548" s="52" t="str">
        <f>IF(ISBLANK(VLOOKUP(TRIM(B1548),ALL!$B$1:$U$1591,5,FALSE)),"",IF(ISERROR(VLOOKUP(TRIM(B1548),ALL!$B$1:$U$1591,5,FALSE))," ",VLOOKUP(TRIM(B1548),ALL!$B$1:$U$1591,5,FALSE)))</f>
        <v/>
      </c>
      <c r="I1548" s="52">
        <f>IF(ISBLANK(VLOOKUP(TRIM(B1548),ALL!$B$1:$U$1591,6,FALSE)),"",IF(ISERROR(VLOOKUP(TRIM(B1548),ALL!$B$1:$U$1591,6,FALSE))," ", VLOOKUP(TRIM(B1548),ALL!$B$1:$U$1591,6,FALSE)))</f>
        <v>7</v>
      </c>
      <c r="J1548" s="52" t="str">
        <f>IF(ISBLANK(VLOOKUP(TRIM(B1548),ALL!$B$1:$U$1591,7,FALSE)),"",IF(ISERROR(VLOOKUP(TRIM(B1548),ALL!$B$1:$U$1591,7,FALSE))," ",VLOOKUP(TRIM(B1548),ALL!$B$1:$U$1591,7,FALSE)))</f>
        <v/>
      </c>
      <c r="K1548" s="52" t="str">
        <f>IF(ISBLANK(VLOOKUP(TRIM(B1548),ALL!$B$1:$U$1591,8,FALSE)),"",IF(ISERROR(VLOOKUP(TRIM(B1548),ALL!$B$1:$U$1591,8,FALSE))," ",VLOOKUP(TRIM(B1548),ALL!$B$1:$U$1591,8,FALSE)))</f>
        <v/>
      </c>
      <c r="L1548" s="52"/>
      <c r="M1548" s="52"/>
      <c r="N1548"/>
      <c r="O1548"/>
      <c r="P1548"/>
      <c r="Q1548"/>
      <c r="R1548"/>
      <c r="S1548"/>
      <c r="AA1548"/>
      <c r="AB1548"/>
    </row>
    <row r="1549" spans="1:28">
      <c r="A1549" s="52" t="str">
        <f>IF(ISERROR(VLOOKUP(TRIM(B1549),ALL!$B$1:$T$1591,3,FALSE)),"(unc)",VLOOKUP(TRIM(B1549),ALL!$B$1:$T$1591,3,FALSE))</f>
        <v>LILB</v>
      </c>
      <c r="B1549" s="215" t="s">
        <v>6713</v>
      </c>
      <c r="C1549" s="11" t="s">
        <v>3778</v>
      </c>
      <c r="D1549" s="85">
        <f>VLOOKUP(TRIM(B1549),BirthdateDraft!$B$1:$O$5859,2,FALSE)</f>
        <v>35528</v>
      </c>
      <c r="E1549" s="86" t="str">
        <f>VLOOKUP(TRIM(B1549),BirthdateDraft!$B$1:$O$9859,3,FALSE)</f>
        <v>18/1 (8)</v>
      </c>
      <c r="F1549" s="52" t="str">
        <f>IF(ISERROR(VLOOKUP(TRIM(B1549),ALL!$B$1:$T$1591,2,FALSE)),"",IF(ISERROR(VLOOKUP(TRIM(B1549),ALL!$B$1:$T$1591,2,FALSE))," ",VLOOKUP(TRIM(B1549),ALL!$B$1:$T$1591,2,FALSE)))</f>
        <v>CHN</v>
      </c>
      <c r="G1549" s="52" t="str">
        <f>IF(ISBLANK(VLOOKUP(TRIM(B1549),ALL!$B$1:$U$1591,4,FALSE)),"",IF(ISERROR(VLOOKUP(TRIM(B1549),ALL!$B$1:$U$1591,4,FALSE))," ",VLOOKUP(TRIM(B1549),ALL!$B$1:$U$1591,4,FALSE)))</f>
        <v>5-4</v>
      </c>
      <c r="H1549" s="52" t="str">
        <f>IF(ISBLANK(VLOOKUP(TRIM(B1549),ALL!$B$1:$U$1591,5,FALSE)),"",IF(ISERROR(VLOOKUP(TRIM(B1549),ALL!$B$1:$U$1591,5,FALSE))," ",VLOOKUP(TRIM(B1549),ALL!$B$1:$U$1591,5,FALSE)))</f>
        <v/>
      </c>
      <c r="I1549" s="52">
        <f>IF(ISBLANK(VLOOKUP(TRIM(B1549),ALL!$B$1:$U$1591,6,FALSE)),"",IF(ISERROR(VLOOKUP(TRIM(B1549),ALL!$B$1:$U$1591,6,FALSE))," ", VLOOKUP(TRIM(B1549),ALL!$B$1:$U$1591,6,FALSE)))</f>
        <v>5</v>
      </c>
      <c r="J1549" s="52" t="str">
        <f>IF(ISBLANK(VLOOKUP(TRIM(B1549),ALL!$B$1:$U$1591,7,FALSE)),"",IF(ISERROR(VLOOKUP(TRIM(B1549),ALL!$B$1:$U$1591,7,FALSE))," ",VLOOKUP(TRIM(B1549),ALL!$B$1:$U$1591,7,FALSE)))</f>
        <v/>
      </c>
      <c r="K1549" s="52" t="str">
        <f>IF(ISBLANK(VLOOKUP(TRIM(B1549),ALL!$B$1:$U$1591,8,FALSE)),"",IF(ISERROR(VLOOKUP(TRIM(B1549),ALL!$B$1:$U$1591,8,FALSE))," ",VLOOKUP(TRIM(B1549),ALL!$B$1:$U$1591,8,FALSE)))</f>
        <v/>
      </c>
      <c r="L1549" s="52" t="str">
        <f>IF(ISBLANK(VLOOKUP(TRIM(B1549),ALL!$B$1:$U$1591,9,FALSE)),"",IF(ISERROR(VLOOKUP(TRIM(B1549),ALL!$B$1:$U$1591,9,FALSE))," ",VLOOKUP(TRIM(B1549),ALL!$B$1:$U$1591,9,FALSE)))</f>
        <v/>
      </c>
      <c r="M1549" s="52" t="str">
        <f>IF(ISBLANK(VLOOKUP(TRIM(B1549),ALL!$B$1:$U$1591,10,FALSE)),"",IF(ISERROR(VLOOKUP(TRIM(B1549),ALL!$B$1:$U$1591,10,FALSE))," ",VLOOKUP(TRIM(B1549),ALL!$B$1:$U$1591,10,FALSE)))</f>
        <v/>
      </c>
      <c r="N1549"/>
      <c r="O1549"/>
      <c r="P1549"/>
      <c r="Q1549"/>
      <c r="R1549"/>
      <c r="S1549"/>
      <c r="AA1549"/>
      <c r="AB1549"/>
    </row>
    <row r="1550" spans="1:28">
      <c r="A1550" s="52" t="str">
        <f>IF(ISERROR(VLOOKUP(TRIM(B1550),ALL!$B$1:$T$1591,3,FALSE)),"(unc)",VLOOKUP(TRIM(B1550),ALL!$B$1:$T$1591,3,FALSE))</f>
        <v>ROLB</v>
      </c>
      <c r="B1550" s="215" t="s">
        <v>400</v>
      </c>
      <c r="C1550" s="11" t="s">
        <v>3778</v>
      </c>
      <c r="D1550" s="85">
        <f>VLOOKUP(TRIM(B1550),BirthdateDraft!$B$1:$O$9813,2,FALSE)</f>
        <v>33075</v>
      </c>
      <c r="E1550" s="86" t="str">
        <f>VLOOKUP(TRIM(B1550),BirthdateDraft!$B$1:$O$9813,3,FALSE)</f>
        <v>12/1 (26)</v>
      </c>
      <c r="F1550" s="52" t="str">
        <f>IF(ISERROR(VLOOKUP(TRIM(B1550),ALL!$B$1:$T$1591,2,FALSE)),"",IF(ISERROR(VLOOKUP(TRIM(B1550),ALL!$B$1:$T$1591,2,FALSE))," ",VLOOKUP(TRIM(B1550),ALL!$B$1:$T$1591,2,FALSE)))</f>
        <v>HOA</v>
      </c>
      <c r="G1550" s="52" t="str">
        <f>IF(ISBLANK(VLOOKUP(TRIM(B1550),ALL!$B$1:$U$1591,4,FALSE)),"",IF(ISERROR(VLOOKUP(TRIM(B1550),ALL!$B$1:$U$1591,4,FALSE))," ",VLOOKUP(TRIM(B1550),ALL!$B$1:$U$1591,4,FALSE)))</f>
        <v>4-4</v>
      </c>
      <c r="H1550" s="52" t="str">
        <f>IF(ISBLANK(VLOOKUP(TRIM(B1550),ALL!$B$1:$U$1591,5,FALSE)),"",IF(ISERROR(VLOOKUP(TRIM(B1550),ALL!$B$1:$U$1591,5,FALSE))," ",VLOOKUP(TRIM(B1550),ALL!$B$1:$U$1591,5,FALSE)))</f>
        <v/>
      </c>
      <c r="I1550" s="52">
        <f>IF(ISBLANK(VLOOKUP(TRIM(B1550),ALL!$B$1:$U$1591,6,FALSE)),"",IF(ISERROR(VLOOKUP(TRIM(B1550),ALL!$B$1:$U$1591,6,FALSE))," ", VLOOKUP(TRIM(B1550),ALL!$B$1:$U$1591,6,FALSE)))</f>
        <v>10</v>
      </c>
      <c r="J1550" s="52" t="str">
        <f>IF(ISBLANK(VLOOKUP(TRIM(B1550),ALL!$B$1:$U$1591,7,FALSE)),"",IF(ISERROR(VLOOKUP(TRIM(B1550),ALL!$B$1:$U$1591,7,FALSE))," ",VLOOKUP(TRIM(B1550),ALL!$B$1:$U$1591,7,FALSE)))</f>
        <v/>
      </c>
      <c r="K1550" s="52" t="str">
        <f>IF(ISBLANK(VLOOKUP(TRIM(B1550),ALL!$B$1:$U$1591,8,FALSE)),"",IF(ISERROR(VLOOKUP(TRIM(B1550),ALL!$B$1:$U$1591,8,FALSE))," ",VLOOKUP(TRIM(B1550),ALL!$B$1:$U$1591,8,FALSE)))</f>
        <v/>
      </c>
      <c r="L1550" s="52" t="str">
        <f>IF(ISBLANK(VLOOKUP(TRIM(B1550),ALL!$B$1:$U$1591,9,FALSE)),"",IF(ISERROR(VLOOKUP(TRIM(B1550),ALL!$B$1:$U$1591,9,FALSE))," ",VLOOKUP(TRIM(B1550),ALL!$B$1:$U$1591,9,FALSE)))</f>
        <v/>
      </c>
      <c r="M1550" s="52" t="str">
        <f>IF(ISBLANK(VLOOKUP(TRIM(B1550),ALL!$B$1:$U$1591,10,FALSE)),"",IF(ISERROR(VLOOKUP(TRIM(B1550),ALL!$B$1:$U$1591,10,FALSE))," ",VLOOKUP(TRIM(B1550),ALL!$B$1:$U$1591,10,FALSE)))</f>
        <v/>
      </c>
      <c r="N1550"/>
      <c r="O1550"/>
      <c r="P1550"/>
      <c r="Q1550"/>
      <c r="R1550"/>
      <c r="S1550"/>
      <c r="AA1550"/>
      <c r="AB1550"/>
    </row>
    <row r="1551" spans="1:28">
      <c r="A1551" s="52" t="str">
        <f>IF(ISERROR(VLOOKUP(TRIM(B1551),ALL!$B$1:$T$1591,3,FALSE)),"(unc)",VLOOKUP(TRIM(B1551),ALL!$B$1:$T$1591,3,FALSE))</f>
        <v>RILB</v>
      </c>
      <c r="B1551" s="408" t="s">
        <v>7623</v>
      </c>
      <c r="C1551" s="11" t="s">
        <v>3778</v>
      </c>
      <c r="D1551" s="85">
        <f>VLOOKUP(TRIM(B1551),BirthdateDraft!$B$1:$O$9813,2,FALSE)</f>
        <v>35276</v>
      </c>
      <c r="E1551" s="86" t="str">
        <f>VLOOKUP(TRIM(B1551),BirthdateDraft!$B$1:$O$9813,3,FALSE)</f>
        <v>19/5</v>
      </c>
      <c r="F1551" s="52" t="str">
        <f>IF(ISERROR(VLOOKUP(TRIM(B1551),ALL!$B$1:$T$1591,2,FALSE)),"",IF(ISERROR(VLOOKUP(TRIM(B1551),ALL!$B$1:$T$1591,2,FALSE))," ",VLOOKUP(TRIM(B1551),ALL!$B$1:$T$1591,2,FALSE)))</f>
        <v>WAN</v>
      </c>
      <c r="G1551" s="52" t="str">
        <f>IF(ISBLANK(VLOOKUP(TRIM(B1551),ALL!$B$1:$U$1591,4,FALSE)),"",IF(ISERROR(VLOOKUP(TRIM(B1551),ALL!$B$1:$U$1591,4,FALSE))," ",VLOOKUP(TRIM(B1551),ALL!$B$1:$U$1591,4,FALSE)))</f>
        <v>4-4</v>
      </c>
      <c r="H1551" s="52" t="str">
        <f>IF(ISBLANK(VLOOKUP(TRIM(B1551),ALL!$B$1:$U$1591,5,FALSE)),"",IF(ISERROR(VLOOKUP(TRIM(B1551),ALL!$B$1:$U$1591,5,FALSE))," ",VLOOKUP(TRIM(B1551),ALL!$B$1:$U$1591,5,FALSE)))</f>
        <v/>
      </c>
      <c r="I1551" s="52">
        <f>IF(ISBLANK(VLOOKUP(TRIM(B1551),ALL!$B$1:$U$1591,6,FALSE)),"",IF(ISERROR(VLOOKUP(TRIM(B1551),ALL!$B$1:$U$1591,6,FALSE))," ", VLOOKUP(TRIM(B1551),ALL!$B$1:$U$1591,6,FALSE)))</f>
        <v>5</v>
      </c>
      <c r="J1551" s="52" t="str">
        <f>IF(ISBLANK(VLOOKUP(TRIM(B1551),ALL!$B$1:$U$1591,7,FALSE)),"",IF(ISERROR(VLOOKUP(TRIM(B1551),ALL!$B$1:$U$1591,7,FALSE))," ",VLOOKUP(TRIM(B1551),ALL!$B$1:$U$1591,7,FALSE)))</f>
        <v/>
      </c>
      <c r="K1551" s="52"/>
      <c r="L1551" s="52"/>
      <c r="M1551" s="52"/>
      <c r="N1551"/>
      <c r="O1551"/>
      <c r="P1551"/>
      <c r="Q1551"/>
      <c r="R1551"/>
      <c r="S1551"/>
      <c r="AA1551"/>
      <c r="AB1551"/>
    </row>
    <row r="1552" spans="1:28">
      <c r="A1552" s="52" t="str">
        <f>IF(ISERROR(VLOOKUP(TRIM(B1552),ALL!$B$1:$T$1591,3,FALSE)),"(unc)",VLOOKUP(TRIM(B1552),ALL!$B$1:$T$1591,3,FALSE))</f>
        <v>ROLB</v>
      </c>
      <c r="B1552" s="215" t="s">
        <v>5546</v>
      </c>
      <c r="C1552" s="11" t="s">
        <v>3222</v>
      </c>
      <c r="D1552" s="85">
        <f>VLOOKUP(TRIM(B1552),BirthdateDraft!$B$1:$O$5859,2,FALSE)</f>
        <v>34549</v>
      </c>
      <c r="E1552" s="86" t="str">
        <f>VLOOKUP(TRIM(B1552),BirthdateDraft!$B$1:$O$9859,3,FALSE)</f>
        <v>15/1 (3)</v>
      </c>
      <c r="F1552" s="52" t="str">
        <f>IF(ISERROR(VLOOKUP(TRIM(B1552),ALL!$B$1:$T$1591,2,FALSE)),"",IF(ISERROR(VLOOKUP(TRIM(B1552),ALL!$B$1:$T$1591,2,FALSE))," ",VLOOKUP(TRIM(B1552),ALL!$B$1:$T$1591,2,FALSE)))</f>
        <v>LAN</v>
      </c>
      <c r="G1552" s="52" t="str">
        <f>IF(ISBLANK(VLOOKUP(TRIM(B1552),ALL!$B$1:$U$1591,4,FALSE)),"",IF(ISERROR(VLOOKUP(TRIM(B1552),ALL!$B$1:$U$1591,4,FALSE))," ",VLOOKUP(TRIM(B1552),ALL!$B$1:$U$1591,4,FALSE)))</f>
        <v>0-5</v>
      </c>
      <c r="H1552" s="52" t="str">
        <f>IF(ISBLANK(VLOOKUP(TRIM(B1552),ALL!$B$1:$U$1591,5,FALSE)),"",IF(ISERROR(VLOOKUP(TRIM(B1552),ALL!$B$1:$U$1591,5,FALSE))," ",VLOOKUP(TRIM(B1552),ALL!$B$1:$U$1591,5,FALSE)))</f>
        <v/>
      </c>
      <c r="I1552" s="52">
        <f>IF(ISBLANK(VLOOKUP(TRIM(B1552),ALL!$B$1:$U$1591,6,FALSE)),"",IF(ISERROR(VLOOKUP(TRIM(B1552),ALL!$B$1:$U$1591,6,FALSE))," ", VLOOKUP(TRIM(B1552),ALL!$B$1:$U$1591,6,FALSE)))</f>
        <v>12</v>
      </c>
      <c r="J1552" s="52">
        <f>IF(ISBLANK(VLOOKUP(TRIM(B1552),ALL!$B$1:$U$1591,7,FALSE)),"",IF(ISERROR(VLOOKUP(TRIM(B1552),ALL!$B$1:$U$1591,7,FALSE))," ",VLOOKUP(TRIM(B1552),ALL!$B$1:$U$1591,7,FALSE)))</f>
        <v>5</v>
      </c>
      <c r="K1552" s="52" t="str">
        <f>IF(ISBLANK(VLOOKUP(TRIM(B1552),ALL!$B$1:$U$1591,8,FALSE)),"",IF(ISERROR(VLOOKUP(TRIM(B1552),ALL!$B$1:$U$1591,8,FALSE))," ",VLOOKUP(TRIM(B1552),ALL!$B$1:$U$1591,8,FALSE)))</f>
        <v/>
      </c>
      <c r="L1552" s="52" t="str">
        <f>IF(ISBLANK(VLOOKUP(TRIM(B1552),ALL!$B$1:$U$1591,9,FALSE)),"",IF(ISERROR(VLOOKUP(TRIM(B1552),ALL!$B$1:$U$1591,9,FALSE))," ",VLOOKUP(TRIM(B1552),ALL!$B$1:$U$1591,9,FALSE)))</f>
        <v/>
      </c>
      <c r="M1552" s="52" t="str">
        <f>IF(ISBLANK(VLOOKUP(TRIM(B1552),ALL!$B$1:$U$1591,10,FALSE)),"",IF(ISERROR(VLOOKUP(TRIM(B1552),ALL!$B$1:$U$1591,10,FALSE))," ",VLOOKUP(TRIM(B1552),ALL!$B$1:$U$1591,10,FALSE)))</f>
        <v/>
      </c>
      <c r="N1552"/>
      <c r="O1552"/>
      <c r="P1552"/>
      <c r="Q1552"/>
      <c r="R1552"/>
      <c r="S1552"/>
      <c r="AA1552"/>
      <c r="AB1552"/>
    </row>
    <row r="1553" spans="1:28">
      <c r="A1553" s="52" t="str">
        <f>IF(ISERROR(VLOOKUP(TRIM(B1553),ALL!$B$1:$T$1591,3,FALSE)),"(unc)",VLOOKUP(TRIM(B1553),ALL!$B$1:$T$1591,3,FALSE))</f>
        <v>OLB</v>
      </c>
      <c r="B1553" s="215" t="s">
        <v>3513</v>
      </c>
      <c r="C1553" s="11" t="s">
        <v>3778</v>
      </c>
      <c r="D1553" s="85">
        <f>VLOOKUP(TRIM(B1553),BirthdateDraft!$B$1:$O$9813,2,FALSE)</f>
        <v>30235</v>
      </c>
      <c r="E1553" s="86" t="str">
        <f>VLOOKUP(TRIM(B1553),BirthdateDraft!$B$1:$O$9813,3,FALSE)</f>
        <v>03/1 (10)</v>
      </c>
      <c r="F1553" s="52" t="str">
        <f>IF(ISERROR(VLOOKUP(TRIM(B1553),ALL!$B$1:$T$1591,2,FALSE)),"",IF(ISERROR(VLOOKUP(TRIM(B1553),ALL!$B$1:$T$1591,2,FALSE))," ",VLOOKUP(TRIM(B1553),ALL!$B$1:$T$1591,2,FALSE)))</f>
        <v>KCA</v>
      </c>
      <c r="G1553" s="52" t="str">
        <f>IF(ISBLANK(VLOOKUP(TRIM(B1553),ALL!$B$1:$U$1591,4,FALSE)),"",IF(ISERROR(VLOOKUP(TRIM(B1553),ALL!$B$1:$U$1591,4,FALSE))," ",VLOOKUP(TRIM(B1553),ALL!$B$1:$U$1591,4,FALSE)))</f>
        <v>0-5</v>
      </c>
      <c r="H1553" s="52" t="str">
        <f>IF(ISBLANK(VLOOKUP(TRIM(B1553),ALL!$B$1:$U$1591,5,FALSE)),"",IF(ISERROR(VLOOKUP(TRIM(B1553),ALL!$B$1:$U$1591,5,FALSE))," ",VLOOKUP(TRIM(B1553),ALL!$B$1:$U$1591,5,FALSE)))</f>
        <v/>
      </c>
      <c r="I1553" s="52">
        <f>IF(ISBLANK(VLOOKUP(TRIM(B1553),ALL!$B$1:$U$1591,6,FALSE)),"",IF(ISERROR(VLOOKUP(TRIM(B1553),ALL!$B$1:$U$1591,6,FALSE))," ", VLOOKUP(TRIM(B1553),ALL!$B$1:$U$1591,6,FALSE)))</f>
        <v>9</v>
      </c>
      <c r="J1553" s="52" t="str">
        <f>IF(ISBLANK(VLOOKUP(TRIM(B1553),ALL!$B$1:$U$1591,7,FALSE)),"",IF(ISERROR(VLOOKUP(TRIM(B1553),ALL!$B$1:$U$1591,7,FALSE))," ",VLOOKUP(TRIM(B1553),ALL!$B$1:$U$1591,7,FALSE)))</f>
        <v/>
      </c>
      <c r="K1553" s="52" t="str">
        <f>IF(ISBLANK(VLOOKUP(TRIM(B1553),ALL!$B$1:$U$1591,8,FALSE)),"",IF(ISERROR(VLOOKUP(TRIM(B1553),ALL!$B$1:$U$1591,8,FALSE))," ",VLOOKUP(TRIM(B1553),ALL!$B$1:$U$1591,8,FALSE)))</f>
        <v/>
      </c>
      <c r="L1553" s="52" t="str">
        <f>IF(ISBLANK(VLOOKUP(TRIM(B1553),ALL!$B$1:$U$1591,9,FALSE)),"",IF(ISERROR(VLOOKUP(TRIM(B1553),ALL!$B$1:$U$1591,9,FALSE))," ",VLOOKUP(TRIM(B1553),ALL!$B$1:$U$1591,9,FALSE)))</f>
        <v/>
      </c>
      <c r="M1553" s="52" t="str">
        <f>IF(ISBLANK(VLOOKUP(TRIM(B1553),ALL!$B$1:$U$1591,10,FALSE)),"",IF(ISERROR(VLOOKUP(TRIM(B1553),ALL!$B$1:$U$1591,10,FALSE))," ",VLOOKUP(TRIM(B1553),ALL!$B$1:$U$1591,10,FALSE)))</f>
        <v/>
      </c>
      <c r="N1553"/>
      <c r="O1553"/>
      <c r="P1553"/>
      <c r="Q1553"/>
      <c r="R1553"/>
      <c r="S1553"/>
      <c r="AA1553"/>
      <c r="AB1553"/>
    </row>
    <row r="1554" spans="1:28">
      <c r="A1554" s="52" t="str">
        <f>IF(ISERROR(VLOOKUP(TRIM(B1554),ALL!$B$1:$T$1591,3,FALSE)),"(unc)",VLOOKUP(TRIM(B1554),ALL!$B$1:$T$1591,3,FALSE))</f>
        <v>LOLB</v>
      </c>
      <c r="B1554" s="215" t="s">
        <v>1001</v>
      </c>
      <c r="C1554" s="11" t="s">
        <v>3778</v>
      </c>
      <c r="D1554" s="85">
        <f>VLOOKUP(TRIM(B1554),BirthdateDraft!$B$1:$O$9813,2,FALSE)</f>
        <v>32371</v>
      </c>
      <c r="E1554" s="86" t="str">
        <f>VLOOKUP(TRIM(B1554),BirthdateDraft!$B$1:$O$9813,3,FALSE)</f>
        <v>11/1 (16)</v>
      </c>
      <c r="F1554" s="52" t="str">
        <f>IF(ISERROR(VLOOKUP(TRIM(B1554),ALL!$B$1:$T$1591,2,FALSE)),"",IF(ISERROR(VLOOKUP(TRIM(B1554),ALL!$B$1:$T$1591,2,FALSE))," ",VLOOKUP(TRIM(B1554),ALL!$B$1:$T$1591,2,FALSE)))</f>
        <v>WAN</v>
      </c>
      <c r="G1554" s="52" t="str">
        <f>IF(ISBLANK(VLOOKUP(TRIM(B1554),ALL!$B$1:$U$1591,4,FALSE)),"",IF(ISERROR(VLOOKUP(TRIM(B1554),ALL!$B$1:$U$1591,4,FALSE))," ",VLOOKUP(TRIM(B1554),ALL!$B$1:$U$1591,4,FALSE)))</f>
        <v>0-0</v>
      </c>
      <c r="H1554" s="52" t="str">
        <f>IF(ISBLANK(VLOOKUP(TRIM(B1554),ALL!$B$1:$U$1591,5,FALSE)),"",IF(ISERROR(VLOOKUP(TRIM(B1554),ALL!$B$1:$U$1591,5,FALSE))," ",VLOOKUP(TRIM(B1554),ALL!$B$1:$U$1591,5,FALSE)))</f>
        <v/>
      </c>
      <c r="I1554" s="52">
        <f>IF(ISBLANK(VLOOKUP(TRIM(B1554),ALL!$B$1:$U$1591,6,FALSE)),"",IF(ISERROR(VLOOKUP(TRIM(B1554),ALL!$B$1:$U$1591,6,FALSE))," ", VLOOKUP(TRIM(B1554),ALL!$B$1:$U$1591,6,FALSE)))</f>
        <v>9</v>
      </c>
      <c r="J1554" s="52" t="str">
        <f>IF(ISBLANK(VLOOKUP(TRIM(B1554),ALL!$B$1:$U$1591,7,FALSE)),"",IF(ISERROR(VLOOKUP(TRIM(B1554),ALL!$B$1:$U$1591,7,FALSE))," ",VLOOKUP(TRIM(B1554),ALL!$B$1:$U$1591,7,FALSE)))</f>
        <v/>
      </c>
      <c r="K1554" s="52" t="str">
        <f>IF(ISBLANK(VLOOKUP(TRIM(B1554),ALL!$B$1:$U$1591,8,FALSE)),"",IF(ISERROR(VLOOKUP(TRIM(B1554),ALL!$B$1:$U$1591,8,FALSE))," ",VLOOKUP(TRIM(B1554),ALL!$B$1:$U$1591,8,FALSE)))</f>
        <v/>
      </c>
      <c r="L1554" s="52" t="str">
        <f>IF(ISBLANK(VLOOKUP(TRIM(B1554),ALL!$B$1:$U$1591,9,FALSE)),"",IF(ISERROR(VLOOKUP(TRIM(B1554),ALL!$B$1:$U$1591,9,FALSE))," ",VLOOKUP(TRIM(B1554),ALL!$B$1:$U$1591,9,FALSE)))</f>
        <v/>
      </c>
      <c r="M1554" s="52" t="str">
        <f>IF(ISBLANK(VLOOKUP(TRIM(B1554),ALL!$B$1:$U$1591,10,FALSE)),"",IF(ISERROR(VLOOKUP(TRIM(B1554),ALL!$B$1:$U$1591,10,FALSE))," ",VLOOKUP(TRIM(B1554),ALL!$B$1:$U$1591,10,FALSE)))</f>
        <v/>
      </c>
      <c r="N1554"/>
      <c r="O1554"/>
      <c r="P1554"/>
      <c r="Q1554"/>
      <c r="R1554"/>
      <c r="S1554"/>
      <c r="AA1554"/>
      <c r="AB1554"/>
    </row>
    <row r="1555" spans="1:28">
      <c r="A1555" s="52" t="str">
        <f>IF(ISERROR(VLOOKUP(TRIM(B1555),ALL!$B$1:$T$1591,3,FALSE)),"(unc)",VLOOKUP(TRIM(B1555),ALL!$B$1:$T$1591,3,FALSE))</f>
        <v>LLB</v>
      </c>
      <c r="B1555" s="215" t="s">
        <v>4516</v>
      </c>
      <c r="C1555" s="11" t="s">
        <v>3778</v>
      </c>
      <c r="D1555" s="85">
        <f>VLOOKUP(TRIM(B1555),BirthdateDraft!$B$1:$O$5859,2,FALSE)</f>
        <v>33904</v>
      </c>
      <c r="E1555" s="86" t="str">
        <f>VLOOKUP(TRIM(B1555),BirthdateDraft!$B$1:$O$9859,3,FALSE)</f>
        <v>14/3</v>
      </c>
      <c r="F1555" s="52" t="str">
        <f>IF(ISERROR(VLOOKUP(TRIM(B1555),ALL!$B$1:$T$1591,2,FALSE)),"",IF(ISERROR(VLOOKUP(TRIM(B1555),ALL!$B$1:$T$1591,2,FALSE))," ",VLOOKUP(TRIM(B1555),ALL!$B$1:$T$1591,2,FALSE)))</f>
        <v>CNA</v>
      </c>
      <c r="G1555" s="52" t="str">
        <f>IF(ISBLANK(VLOOKUP(TRIM(B1555),ALL!$B$1:$U$1591,4,FALSE)),"",IF(ISERROR(VLOOKUP(TRIM(B1555),ALL!$B$1:$U$1591,4,FALSE))," ",VLOOKUP(TRIM(B1555),ALL!$B$1:$U$1591,4,FALSE)))</f>
        <v>0-0</v>
      </c>
      <c r="H1555" s="52" t="str">
        <f>IF(ISBLANK(VLOOKUP(TRIM(B1555),ALL!$B$1:$U$1591,5,FALSE)),"",IF(ISERROR(VLOOKUP(TRIM(B1555),ALL!$B$1:$U$1591,5,FALSE))," ",VLOOKUP(TRIM(B1555),ALL!$B$1:$U$1591,5,FALSE)))</f>
        <v/>
      </c>
      <c r="I1555" s="52">
        <f>IF(ISBLANK(VLOOKUP(TRIM(B1555),ALL!$B$1:$U$1591,6,FALSE)),"",IF(ISERROR(VLOOKUP(TRIM(B1555),ALL!$B$1:$U$1591,6,FALSE))," ", VLOOKUP(TRIM(B1555),ALL!$B$1:$U$1591,6,FALSE)))</f>
        <v>0</v>
      </c>
      <c r="J1555" s="52" t="str">
        <f>IF(ISBLANK(VLOOKUP(TRIM(B1555),ALL!$B$1:$U$1591,7,FALSE)),"",IF(ISERROR(VLOOKUP(TRIM(B1555),ALL!$B$1:$U$1591,7,FALSE))," ",VLOOKUP(TRIM(B1555),ALL!$B$1:$U$1591,7,FALSE)))</f>
        <v/>
      </c>
      <c r="K1555" s="52" t="str">
        <f>IF(ISBLANK(VLOOKUP(TRIM(B1555),ALL!$B$1:$U$1591,8,FALSE)),"",IF(ISERROR(VLOOKUP(TRIM(B1555),ALL!$B$1:$U$1591,8,FALSE))," ",VLOOKUP(TRIM(B1555),ALL!$B$1:$U$1591,8,FALSE)))</f>
        <v/>
      </c>
      <c r="L1555" s="52" t="str">
        <f>IF(ISBLANK(VLOOKUP(TRIM(B1555),ALL!$B$1:$U$1591,9,FALSE)),"",IF(ISERROR(VLOOKUP(TRIM(B1555),ALL!$B$1:$U$1591,9,FALSE))," ",VLOOKUP(TRIM(B1555),ALL!$B$1:$U$1591,9,FALSE)))</f>
        <v/>
      </c>
      <c r="M1555" s="52" t="str">
        <f>IF(ISBLANK(VLOOKUP(TRIM(B1555),ALL!$B$1:$U$1591,10,FALSE)),"",IF(ISERROR(VLOOKUP(TRIM(B1555),ALL!$B$1:$U$1591,10,FALSE))," ",VLOOKUP(TRIM(B1555),ALL!$B$1:$U$1591,10,FALSE)))</f>
        <v/>
      </c>
      <c r="N1555"/>
      <c r="O1555"/>
      <c r="P1555"/>
      <c r="Q1555"/>
      <c r="R1555"/>
      <c r="S1555"/>
      <c r="AA1555"/>
      <c r="AB1555"/>
    </row>
    <row r="1556" spans="1:28">
      <c r="A1556" s="52" t="str">
        <f>IF(ISERROR(VLOOKUP(TRIM(B1556),ALL!$B$1:$T$1591,3,FALSE)),"(unc)",VLOOKUP(TRIM(B1556),ALL!$B$1:$T$1591,3,FALSE))</f>
        <v>LB</v>
      </c>
      <c r="B1556" s="450" t="s">
        <v>7545</v>
      </c>
      <c r="C1556" s="11" t="s">
        <v>3778</v>
      </c>
      <c r="D1556" s="85">
        <f>VLOOKUP(TRIM(B1556),BirthdateDraft!$B$1:$O$9813,2,FALSE)</f>
        <v>34022</v>
      </c>
      <c r="E1556" s="86" t="str">
        <f>VLOOKUP(TRIM(B1556),BirthdateDraft!$B$1:$O$9813,3,FALSE)</f>
        <v>15/FA</v>
      </c>
      <c r="F1556" s="52" t="str">
        <f>IF(ISERROR(VLOOKUP(TRIM(B1556),ALL!$B$1:$T$1591,2,FALSE)),"",IF(ISERROR(VLOOKUP(TRIM(B1556),ALL!$B$1:$T$1591,2,FALSE))," ",VLOOKUP(TRIM(B1556),ALL!$B$1:$T$1591,2,FALSE)))</f>
        <v>MIA</v>
      </c>
      <c r="G1556" s="52" t="str">
        <f>IF(ISBLANK(VLOOKUP(TRIM(B1556),ALL!$B$1:$U$1591,4,FALSE)),"",IF(ISERROR(VLOOKUP(TRIM(B1556),ALL!$B$1:$U$1591,4,FALSE))," ",VLOOKUP(TRIM(B1556),ALL!$B$1:$U$1591,4,FALSE)))</f>
        <v>0-0</v>
      </c>
      <c r="H1556" s="52" t="str">
        <f>IF(ISBLANK(VLOOKUP(TRIM(B1556),ALL!$B$1:$U$1591,5,FALSE)),"",IF(ISERROR(VLOOKUP(TRIM(B1556),ALL!$B$1:$U$1591,5,FALSE))," ",VLOOKUP(TRIM(B1556),ALL!$B$1:$U$1591,5,FALSE)))</f>
        <v/>
      </c>
      <c r="I1556" s="52">
        <f>IF(ISBLANK(VLOOKUP(TRIM(B1556),ALL!$B$1:$U$1591,6,FALSE)),"",IF(ISERROR(VLOOKUP(TRIM(B1556),ALL!$B$1:$U$1591,6,FALSE))," ", VLOOKUP(TRIM(B1556),ALL!$B$1:$U$1591,6,FALSE)))</f>
        <v>6</v>
      </c>
      <c r="J1556" s="52"/>
      <c r="K1556" s="52"/>
      <c r="L1556" s="52"/>
      <c r="M1556" s="52"/>
      <c r="N1556"/>
      <c r="O1556"/>
      <c r="P1556"/>
      <c r="Q1556"/>
      <c r="R1556"/>
      <c r="S1556"/>
      <c r="AA1556"/>
      <c r="AB1556"/>
    </row>
    <row r="1558" spans="1:28">
      <c r="A1558" s="52"/>
      <c r="B1558" s="215"/>
      <c r="C1558" s="11"/>
      <c r="D1558" s="85"/>
      <c r="E1558" s="86"/>
      <c r="F1558" s="52"/>
      <c r="G1558" s="52"/>
      <c r="H1558" s="52"/>
      <c r="I1558" s="52"/>
      <c r="J1558" s="52"/>
      <c r="K1558" s="52"/>
      <c r="L1558" s="52"/>
      <c r="M1558" s="52"/>
      <c r="N1558"/>
      <c r="O1558"/>
      <c r="P1558"/>
      <c r="Q1558"/>
      <c r="R1558"/>
      <c r="S1558"/>
      <c r="AA1558"/>
      <c r="AB1558"/>
    </row>
    <row r="1559" spans="1:28">
      <c r="A1559" s="52" t="str">
        <f>IF(ISERROR(VLOOKUP(TRIM(B1559),ALL!$B$1:$T$1591,3,FALSE)),"(unc)",VLOOKUP(TRIM(B1559),ALL!$B$1:$T$1591,3,FALSE))</f>
        <v>SS ^</v>
      </c>
      <c r="B1559" s="215" t="s">
        <v>6294</v>
      </c>
      <c r="C1559" s="11" t="s">
        <v>3778</v>
      </c>
      <c r="D1559" s="85">
        <f>VLOOKUP(TRIM(B1559),BirthdateDraft!$B$1:$O$9813,2,FALSE)</f>
        <v>34989</v>
      </c>
      <c r="E1559" s="86" t="str">
        <f>VLOOKUP(TRIM(B1559),BirthdateDraft!$B$1:$O$9813,3,FALSE)</f>
        <v>17/1 (6)</v>
      </c>
      <c r="F1559" s="52" t="str">
        <f>IF(ISERROR(VLOOKUP(TRIM(B1559),ALL!$B$1:$T$1591,2,FALSE)),"",IF(ISERROR(VLOOKUP(TRIM(B1559),ALL!$B$1:$T$1591,2,FALSE))," ",VLOOKUP(TRIM(B1559),ALL!$B$1:$T$1591,2,FALSE)))</f>
        <v>NYA</v>
      </c>
      <c r="G1559" s="52" t="str">
        <f>IF(ISBLANK(VLOOKUP(TRIM(B1559),ALL!$B$1:$U$1591,4,FALSE)),"",IF(ISERROR(VLOOKUP(TRIM(B1559),ALL!$B$1:$U$1591,4,FALSE))," ",VLOOKUP(TRIM(B1559),ALL!$B$1:$U$1591,4,FALSE)))</f>
        <v>6-6</v>
      </c>
      <c r="H1559" s="52" t="str">
        <f>IF(ISBLANK(VLOOKUP(TRIM(B1559),ALL!$B$1:$U$1591,5,FALSE)),"",IF(ISERROR(VLOOKUP(TRIM(B1559),ALL!$B$1:$U$1591,5,FALSE))," ",VLOOKUP(TRIM(B1559),ALL!$B$1:$U$1591,5,FALSE)))</f>
        <v/>
      </c>
      <c r="I1559" s="52" t="str">
        <f>IF(ISBLANK(VLOOKUP(TRIM(B1559),ALL!$B$1:$U$1591,6,FALSE)),"",IF(ISERROR(VLOOKUP(TRIM(B1559),ALL!$B$1:$U$1591,6,FALSE))," ", VLOOKUP(TRIM(B1559),ALL!$B$1:$U$1591,6,FALSE)))</f>
        <v/>
      </c>
      <c r="J1559" s="52" t="str">
        <f>IF(ISBLANK(VLOOKUP(TRIM(B1559),ALL!$B$1:$U$1591,7,FALSE)),"",IF(ISERROR(VLOOKUP(TRIM(B1559),ALL!$B$1:$U$1591,7,FALSE))," ",VLOOKUP(TRIM(B1559),ALL!$B$1:$U$1591,7,FALSE)))</f>
        <v/>
      </c>
      <c r="K1559" s="52" t="str">
        <f>IF(ISBLANK(VLOOKUP(TRIM(B1559),ALL!$B$1:$U$1591,8,FALSE)),"",IF(ISERROR(VLOOKUP(TRIM(B1559),ALL!$B$1:$U$1591,8,FALSE))," ",VLOOKUP(TRIM(B1559),ALL!$B$1:$U$1591,8,FALSE)))</f>
        <v/>
      </c>
      <c r="L1559" s="52" t="str">
        <f>IF(ISBLANK(VLOOKUP(TRIM(B1559),ALL!$B$1:$U$1591,9,FALSE)),"",IF(ISERROR(VLOOKUP(TRIM(B1559),ALL!$B$1:$U$1591,9,FALSE))," ",VLOOKUP(TRIM(B1559),ALL!$B$1:$U$1591,9,FALSE)))</f>
        <v/>
      </c>
      <c r="M1559" s="52" t="str">
        <f>IF(ISBLANK(VLOOKUP(TRIM(B1559),ALL!$B$1:$U$1591,10,FALSE)),"",IF(ISERROR(VLOOKUP(TRIM(B1559),ALL!$B$1:$U$1591,10,FALSE))," ",VLOOKUP(TRIM(B1559),ALL!$B$1:$U$1591,10,FALSE)))</f>
        <v/>
      </c>
      <c r="N1559"/>
      <c r="O1559"/>
      <c r="P1559"/>
      <c r="Q1559"/>
      <c r="R1559"/>
      <c r="S1559"/>
      <c r="AA1559"/>
      <c r="AB1559"/>
    </row>
    <row r="1560" spans="1:28">
      <c r="A1560" s="52" t="str">
        <f>IF(ISERROR(VLOOKUP(TRIM(B1560),ALL!$B$1:$T$1591,3,FALSE)),"(unc)",VLOOKUP(TRIM(B1560),ALL!$B$1:$T$1591,3,FALSE))</f>
        <v>LCB ^</v>
      </c>
      <c r="B1560" s="215" t="s">
        <v>5596</v>
      </c>
      <c r="C1560" s="11" t="s">
        <v>3778</v>
      </c>
      <c r="D1560" s="85">
        <f>VLOOKUP(TRIM(B1560),BirthdateDraft!$B$1:$O$9813,2,FALSE)</f>
        <v>34631</v>
      </c>
      <c r="E1560" s="86" t="str">
        <f>VLOOKUP(TRIM(B1560),BirthdateDraft!$B$1:$O$9813,3,FALSE)</f>
        <v>16/1 (5)</v>
      </c>
      <c r="F1560" s="52" t="str">
        <f>IF(ISERROR(VLOOKUP(TRIM(B1560),ALL!$B$1:$T$1591,2,FALSE)),"",IF(ISERROR(VLOOKUP(TRIM(B1560),ALL!$B$1:$T$1591,2,FALSE))," ",VLOOKUP(TRIM(B1560),ALL!$B$1:$T$1591,2,FALSE)))</f>
        <v>LAN</v>
      </c>
      <c r="G1560" s="52" t="str">
        <f>IF(ISBLANK(VLOOKUP(TRIM(B1560),ALL!$B$1:$U$1591,4,FALSE)),"",IF(ISERROR(VLOOKUP(TRIM(B1560),ALL!$B$1:$U$1591,4,FALSE))," ",VLOOKUP(TRIM(B1560),ALL!$B$1:$U$1591,4,FALSE)))</f>
        <v>6</v>
      </c>
      <c r="H1560" s="52" t="str">
        <f>IF(ISBLANK(VLOOKUP(TRIM(B1560),ALL!$B$1:$U$1591,5,FALSE)),"",IF(ISERROR(VLOOKUP(TRIM(B1560),ALL!$B$1:$U$1591,5,FALSE))," ",VLOOKUP(TRIM(B1560),ALL!$B$1:$U$1591,5,FALSE)))</f>
        <v/>
      </c>
      <c r="I1560" s="52" t="str">
        <f>IF(ISBLANK(VLOOKUP(TRIM(B1560),ALL!$B$1:$U$1591,6,FALSE)),"",IF(ISERROR(VLOOKUP(TRIM(B1560),ALL!$B$1:$U$1591,6,FALSE))," ", VLOOKUP(TRIM(B1560),ALL!$B$1:$U$1591,6,FALSE)))</f>
        <v/>
      </c>
      <c r="J1560" s="52" t="str">
        <f>IF(ISBLANK(VLOOKUP(TRIM(B1560),ALL!$B$1:$U$1591,7,FALSE)),"",IF(ISERROR(VLOOKUP(TRIM(B1560),ALL!$B$1:$U$1591,7,FALSE))," ",VLOOKUP(TRIM(B1560),ALL!$B$1:$U$1591,7,FALSE)))</f>
        <v/>
      </c>
      <c r="K1560" s="52" t="str">
        <f>IF(ISBLANK(VLOOKUP(TRIM(B1560),ALL!$B$1:$U$1591,8,FALSE)),"",IF(ISERROR(VLOOKUP(TRIM(B1560),ALL!$B$1:$U$1591,8,FALSE))," ",VLOOKUP(TRIM(B1560),ALL!$B$1:$U$1591,8,FALSE)))</f>
        <v/>
      </c>
      <c r="L1560" s="52" t="str">
        <f>IF(ISBLANK(VLOOKUP(TRIM(B1560),ALL!$B$1:$U$1591,9,FALSE)),"",IF(ISERROR(VLOOKUP(TRIM(B1560),ALL!$B$1:$U$1591,9,FALSE))," ",VLOOKUP(TRIM(B1560),ALL!$B$1:$U$1591,9,FALSE)))</f>
        <v/>
      </c>
      <c r="M1560" s="52"/>
      <c r="N1560"/>
      <c r="O1560"/>
      <c r="P1560"/>
      <c r="Q1560"/>
      <c r="R1560"/>
      <c r="S1560"/>
      <c r="AA1560"/>
      <c r="AB1560"/>
    </row>
    <row r="1561" spans="1:28">
      <c r="A1561" s="52" t="str">
        <f>IF(ISERROR(VLOOKUP(TRIM(B1561),ALL!$B$1:$T$1591,3,FALSE)),"(unc)",VLOOKUP(TRIM(B1561),ALL!$B$1:$T$1591,3,FALSE))</f>
        <v>SS ^</v>
      </c>
      <c r="B1561" s="215" t="s">
        <v>5683</v>
      </c>
      <c r="C1561" s="11" t="s">
        <v>3778</v>
      </c>
      <c r="D1561" s="85">
        <f>VLOOKUP(TRIM(B1561),BirthdateDraft!$B$1:$O$9813,2,FALSE)</f>
        <v>34374</v>
      </c>
      <c r="E1561" s="86" t="str">
        <f>VLOOKUP(TRIM(B1561),BirthdateDraft!$B$1:$O$9813,3,FALSE)</f>
        <v>16/FA</v>
      </c>
      <c r="F1561" s="52" t="str">
        <f>IF(ISERROR(VLOOKUP(TRIM(B1561),ALL!$B$1:$T$1591,2,FALSE)),"",IF(ISERROR(VLOOKUP(TRIM(B1561),ALL!$B$1:$T$1591,2,FALSE))," ",VLOOKUP(TRIM(B1561),ALL!$B$1:$T$1591,2,FALSE)))</f>
        <v>JXA</v>
      </c>
      <c r="G1561" s="52" t="str">
        <f>IF(ISBLANK(VLOOKUP(TRIM(B1561),ALL!$B$1:$U$1591,4,FALSE)),"",IF(ISERROR(VLOOKUP(TRIM(B1561),ALL!$B$1:$U$1591,4,FALSE))," ",VLOOKUP(TRIM(B1561),ALL!$B$1:$U$1591,4,FALSE)))</f>
        <v>5-0</v>
      </c>
      <c r="H1561" s="52" t="str">
        <f>IF(ISBLANK(VLOOKUP(TRIM(B1561),ALL!$B$1:$U$1591,5,FALSE)),"",IF(ISERROR(VLOOKUP(TRIM(B1561),ALL!$B$1:$U$1591,5,FALSE))," ",VLOOKUP(TRIM(B1561),ALL!$B$1:$U$1591,5,FALSE)))</f>
        <v/>
      </c>
      <c r="I1561" s="52" t="str">
        <f>IF(ISBLANK(VLOOKUP(TRIM(B1561),ALL!$B$1:$U$1591,6,FALSE)),"",IF(ISERROR(VLOOKUP(TRIM(B1561),ALL!$B$1:$U$1591,6,FALSE))," ", VLOOKUP(TRIM(B1561),ALL!$B$1:$U$1591,6,FALSE)))</f>
        <v/>
      </c>
      <c r="J1561" s="52" t="str">
        <f>IF(ISBLANK(VLOOKUP(TRIM(B1561),ALL!$B$1:$U$1591,7,FALSE)),"",IF(ISERROR(VLOOKUP(TRIM(B1561),ALL!$B$1:$U$1591,7,FALSE))," ",VLOOKUP(TRIM(B1561),ALL!$B$1:$U$1591,7,FALSE)))</f>
        <v/>
      </c>
      <c r="K1561" s="52"/>
      <c r="L1561" s="52"/>
      <c r="M1561" s="52"/>
      <c r="N1561"/>
      <c r="O1561"/>
      <c r="P1561"/>
      <c r="Q1561"/>
      <c r="R1561"/>
      <c r="S1561"/>
      <c r="AA1561"/>
      <c r="AB1561"/>
    </row>
    <row r="1562" spans="1:28">
      <c r="A1562" s="52" t="str">
        <f>IF(ISERROR(VLOOKUP(TRIM(B1562),ALL!$B$1:$T$1591,3,FALSE)),"(unc)",VLOOKUP(TRIM(B1562),ALL!$B$1:$T$1591,3,FALSE))</f>
        <v>CB ^</v>
      </c>
      <c r="B1562" s="215" t="s">
        <v>4004</v>
      </c>
      <c r="C1562" s="11" t="s">
        <v>3778</v>
      </c>
      <c r="D1562" s="85">
        <f>VLOOKUP(TRIM(B1562),BirthdateDraft!$B$1:$O$9813,2,FALSE)</f>
        <v>33051</v>
      </c>
      <c r="E1562" s="86" t="str">
        <f>VLOOKUP(TRIM(B1562),BirthdateDraft!$B$1:$O$9813,3,FALSE)</f>
        <v>13/1 (12)</v>
      </c>
      <c r="F1562" s="52" t="str">
        <f>IF(ISERROR(VLOOKUP(TRIM(B1562),ALL!$B$1:$T$1591,2,FALSE)),"",IF(ISERROR(VLOOKUP(TRIM(B1562),ALL!$B$1:$T$1591,2,FALSE))," ",VLOOKUP(TRIM(B1562),ALL!$B$1:$T$1591,2,FALSE)))</f>
        <v>JXA</v>
      </c>
      <c r="G1562" s="52" t="str">
        <f>IF(ISBLANK(VLOOKUP(TRIM(B1562),ALL!$B$1:$U$1591,4,FALSE)),"",IF(ISERROR(VLOOKUP(TRIM(B1562),ALL!$B$1:$U$1591,4,FALSE))," ",VLOOKUP(TRIM(B1562),ALL!$B$1:$U$1591,4,FALSE)))</f>
        <v>5</v>
      </c>
      <c r="H1562" s="52" t="str">
        <f>IF(ISBLANK(VLOOKUP(TRIM(B1562),ALL!$B$1:$U$1591,5,FALSE)),"",IF(ISERROR(VLOOKUP(TRIM(B1562),ALL!$B$1:$U$1591,5,FALSE))," ",VLOOKUP(TRIM(B1562),ALL!$B$1:$U$1591,5,FALSE)))</f>
        <v/>
      </c>
      <c r="I1562" s="52" t="str">
        <f>IF(ISBLANK(VLOOKUP(TRIM(B1562),ALL!$B$1:$U$1591,6,FALSE)),"",IF(ISERROR(VLOOKUP(TRIM(B1562),ALL!$B$1:$U$1591,6,FALSE))," ", VLOOKUP(TRIM(B1562),ALL!$B$1:$U$1591,6,FALSE)))</f>
        <v/>
      </c>
      <c r="J1562" s="52" t="str">
        <f>IF(ISBLANK(VLOOKUP(TRIM(B1562),ALL!$B$1:$U$1591,7,FALSE)),"",IF(ISERROR(VLOOKUP(TRIM(B1562),ALL!$B$1:$U$1591,7,FALSE))," ",VLOOKUP(TRIM(B1562),ALL!$B$1:$U$1591,7,FALSE)))</f>
        <v/>
      </c>
      <c r="K1562" s="52" t="str">
        <f>IF(ISBLANK(VLOOKUP(TRIM(B1562),ALL!$B$1:$U$1591,8,FALSE)),"",IF(ISERROR(VLOOKUP(TRIM(B1562),ALL!$B$1:$U$1591,8,FALSE))," ",VLOOKUP(TRIM(B1562),ALL!$B$1:$U$1591,8,FALSE)))</f>
        <v/>
      </c>
      <c r="L1562" s="52" t="str">
        <f>IF(ISBLANK(VLOOKUP(TRIM(B1562),ALL!$B$1:$U$1591,9,FALSE)),"",IF(ISERROR(VLOOKUP(TRIM(B1562),ALL!$B$1:$U$1591,9,FALSE))," ",VLOOKUP(TRIM(B1562),ALL!$B$1:$U$1591,9,FALSE)))</f>
        <v/>
      </c>
      <c r="M1562" s="52" t="str">
        <f>IF(ISBLANK(VLOOKUP(TRIM(B1562),ALL!$B$1:$U$1591,10,FALSE)),"",IF(ISERROR(VLOOKUP(TRIM(B1562),ALL!$B$1:$U$1591,10,FALSE))," ",VLOOKUP(TRIM(B1562),ALL!$B$1:$U$1591,10,FALSE)))</f>
        <v/>
      </c>
      <c r="N1562"/>
      <c r="O1562"/>
      <c r="P1562"/>
      <c r="Q1562"/>
      <c r="R1562"/>
      <c r="S1562"/>
      <c r="AA1562"/>
      <c r="AB1562"/>
    </row>
    <row r="1563" spans="1:28">
      <c r="A1563" s="52" t="str">
        <f>IF(ISERROR(VLOOKUP(TRIM(B1563),ALL!$B$1:$T$1591,3,FALSE)),"(unc)",VLOOKUP(TRIM(B1563),ALL!$B$1:$T$1591,3,FALSE))</f>
        <v>SS ^</v>
      </c>
      <c r="B1563" s="215" t="s">
        <v>5614</v>
      </c>
      <c r="C1563" s="11" t="s">
        <v>3778</v>
      </c>
      <c r="D1563" s="85">
        <f>VLOOKUP(TRIM(B1563),BirthdateDraft!$B$1:$O$9813,2,FALSE)</f>
        <v>34220</v>
      </c>
      <c r="E1563" s="86" t="str">
        <f>VLOOKUP(TRIM(B1563),BirthdateDraft!$B$1:$O$9813,3,FALSE)</f>
        <v>16/1 (14)</v>
      </c>
      <c r="F1563" s="52" t="str">
        <f>IF(ISERROR(VLOOKUP(TRIM(B1563),ALL!$B$1:$T$1591,2,FALSE)),"",IF(ISERROR(VLOOKUP(TRIM(B1563),ALL!$B$1:$T$1591,2,FALSE))," ",VLOOKUP(TRIM(B1563),ALL!$B$1:$T$1591,2,FALSE)))</f>
        <v>OAA</v>
      </c>
      <c r="G1563" s="52" t="str">
        <f>IF(ISBLANK(VLOOKUP(TRIM(B1563),ALL!$B$1:$U$1591,4,FALSE)),"",IF(ISERROR(VLOOKUP(TRIM(B1563),ALL!$B$1:$U$1591,4,FALSE))," ",VLOOKUP(TRIM(B1563),ALL!$B$1:$U$1591,4,FALSE)))</f>
        <v>4-5</v>
      </c>
      <c r="H1563" s="52" t="str">
        <f>IF(ISBLANK(VLOOKUP(TRIM(B1563),ALL!$B$1:$U$1591,5,FALSE)),"",IF(ISERROR(VLOOKUP(TRIM(B1563),ALL!$B$1:$U$1591,5,FALSE))," ",VLOOKUP(TRIM(B1563),ALL!$B$1:$U$1591,5,FALSE)))</f>
        <v/>
      </c>
      <c r="I1563" s="52" t="str">
        <f>IF(ISBLANK(VLOOKUP(TRIM(B1563),ALL!$B$1:$U$1591,6,FALSE)),"",IF(ISERROR(VLOOKUP(TRIM(B1563),ALL!$B$1:$U$1591,6,FALSE))," ", VLOOKUP(TRIM(B1563),ALL!$B$1:$U$1591,6,FALSE)))</f>
        <v/>
      </c>
      <c r="J1563" s="52" t="str">
        <f>IF(ISBLANK(VLOOKUP(TRIM(B1563),ALL!$B$1:$U$1591,7,FALSE)),"",IF(ISERROR(VLOOKUP(TRIM(B1563),ALL!$B$1:$U$1591,7,FALSE))," ",VLOOKUP(TRIM(B1563),ALL!$B$1:$U$1591,7,FALSE)))</f>
        <v/>
      </c>
      <c r="K1563" s="52" t="str">
        <f>IF(ISBLANK(VLOOKUP(TRIM(B1563),ALL!$B$1:$U$1591,8,FALSE)),"",IF(ISERROR(VLOOKUP(TRIM(B1563),ALL!$B$1:$U$1591,8,FALSE))," ",VLOOKUP(TRIM(B1563),ALL!$B$1:$U$1591,8,FALSE)))</f>
        <v/>
      </c>
      <c r="L1563" s="52" t="str">
        <f>IF(ISBLANK(VLOOKUP(TRIM(B1563),ALL!$B$1:$U$1591,9,FALSE)),"",IF(ISERROR(VLOOKUP(TRIM(B1563),ALL!$B$1:$U$1591,9,FALSE))," ",VLOOKUP(TRIM(B1563),ALL!$B$1:$U$1591,9,FALSE)))</f>
        <v/>
      </c>
      <c r="M1563" s="52"/>
      <c r="N1563"/>
      <c r="O1563"/>
      <c r="P1563"/>
      <c r="Q1563"/>
      <c r="R1563"/>
      <c r="S1563"/>
      <c r="AA1563"/>
      <c r="AB1563"/>
    </row>
    <row r="1564" spans="1:28">
      <c r="A1564" s="52" t="str">
        <f>IF(ISERROR(VLOOKUP(TRIM(B1564),ALL!$B$1:$T$1591,3,FALSE)),"(unc)",VLOOKUP(TRIM(B1564),ALL!$B$1:$T$1591,3,FALSE))</f>
        <v>LCB ^</v>
      </c>
      <c r="B1564" s="215" t="s">
        <v>5140</v>
      </c>
      <c r="C1564" s="11" t="s">
        <v>3778</v>
      </c>
      <c r="D1564" s="85">
        <f>VLOOKUP(TRIM(B1564),BirthdateDraft!$B$1:$O$9813,2,FALSE)</f>
        <v>33810</v>
      </c>
      <c r="E1564" s="86" t="str">
        <f>VLOOKUP(TRIM(B1564),BirthdateDraft!$B$1:$O$9813,3,FALSE)</f>
        <v>15/1 (11)</v>
      </c>
      <c r="F1564" s="52" t="str">
        <f>IF(ISERROR(VLOOKUP(TRIM(B1564),ALL!$B$1:$T$1591,2,FALSE)),"",IF(ISERROR(VLOOKUP(TRIM(B1564),ALL!$B$1:$T$1591,2,FALSE))," ",VLOOKUP(TRIM(B1564),ALL!$B$1:$T$1591,2,FALSE)))</f>
        <v>MIN</v>
      </c>
      <c r="G1564" s="52" t="str">
        <f>IF(ISBLANK(VLOOKUP(TRIM(B1564),ALL!$B$1:$U$1591,4,FALSE)),"",IF(ISERROR(VLOOKUP(TRIM(B1564),ALL!$B$1:$U$1591,4,FALSE))," ",VLOOKUP(TRIM(B1564),ALL!$B$1:$U$1591,4,FALSE)))</f>
        <v>4</v>
      </c>
      <c r="H1564" s="52" t="str">
        <f>IF(ISBLANK(VLOOKUP(TRIM(B1564),ALL!$B$1:$U$1591,5,FALSE)),"",IF(ISERROR(VLOOKUP(TRIM(B1564),ALL!$B$1:$U$1591,5,FALSE))," ",VLOOKUP(TRIM(B1564),ALL!$B$1:$U$1591,5,FALSE)))</f>
        <v/>
      </c>
      <c r="I1564" s="52" t="str">
        <f>IF(ISBLANK(VLOOKUP(TRIM(B1564),ALL!$B$1:$U$1591,6,FALSE)),"",IF(ISERROR(VLOOKUP(TRIM(B1564),ALL!$B$1:$U$1591,6,FALSE))," ", VLOOKUP(TRIM(B1564),ALL!$B$1:$U$1591,6,FALSE)))</f>
        <v/>
      </c>
      <c r="J1564" s="52" t="str">
        <f>IF(ISBLANK(VLOOKUP(TRIM(B1564),ALL!$B$1:$U$1591,7,FALSE)),"",IF(ISERROR(VLOOKUP(TRIM(B1564),ALL!$B$1:$U$1591,7,FALSE))," ",VLOOKUP(TRIM(B1564),ALL!$B$1:$U$1591,7,FALSE)))</f>
        <v/>
      </c>
      <c r="K1564" s="52" t="str">
        <f>IF(ISBLANK(VLOOKUP(TRIM(B1564),ALL!$B$1:$U$1591,8,FALSE)),"",IF(ISERROR(VLOOKUP(TRIM(B1564),ALL!$B$1:$U$1591,8,FALSE))," ",VLOOKUP(TRIM(B1564),ALL!$B$1:$U$1591,8,FALSE)))</f>
        <v/>
      </c>
      <c r="L1564" s="52" t="str">
        <f>IF(ISBLANK(VLOOKUP(TRIM(B1564),ALL!$B$1:$U$1591,9,FALSE)),"",IF(ISERROR(VLOOKUP(TRIM(B1564),ALL!$B$1:$U$1591,9,FALSE))," ",VLOOKUP(TRIM(B1564),ALL!$B$1:$U$1591,9,FALSE)))</f>
        <v/>
      </c>
      <c r="M1564" s="52" t="str">
        <f>IF(ISBLANK(VLOOKUP(TRIM(B1564),ALL!$B$1:$U$1591,10,FALSE)),"",IF(ISERROR(VLOOKUP(TRIM(B1564),ALL!$B$1:$U$1591,10,FALSE))," ",VLOOKUP(TRIM(B1564),ALL!$B$1:$U$1591,10,FALSE)))</f>
        <v/>
      </c>
      <c r="N1564"/>
      <c r="O1564"/>
      <c r="P1564"/>
      <c r="Q1564"/>
      <c r="R1564"/>
      <c r="S1564"/>
      <c r="AA1564"/>
      <c r="AB1564"/>
    </row>
    <row r="1565" spans="1:28">
      <c r="A1565" s="52" t="str">
        <f>IF(ISERROR(VLOOKUP(TRIM(B1565),ALL!$B$1:$T$1591,3,FALSE)),"(unc)",VLOOKUP(TRIM(B1565),ALL!$B$1:$T$1591,3,FALSE))</f>
        <v>LCB ^</v>
      </c>
      <c r="B1565" s="215" t="s">
        <v>6842</v>
      </c>
      <c r="C1565" s="11" t="s">
        <v>3778</v>
      </c>
      <c r="D1565" s="85">
        <f>VLOOKUP(TRIM(B1565),BirthdateDraft!$B$1:$O$9813,2,FALSE)</f>
        <v>35430</v>
      </c>
      <c r="E1565" s="86" t="str">
        <f>VLOOKUP(TRIM(B1565),BirthdateDraft!$B$1:$O$9813,3,FALSE)</f>
        <v>18/2</v>
      </c>
      <c r="F1565" s="52" t="str">
        <f>IF(ISERROR(VLOOKUP(TRIM(B1565),ALL!$B$1:$T$1591,2,FALSE)),"",IF(ISERROR(VLOOKUP(TRIM(B1565),ALL!$B$1:$T$1591,2,FALSE))," ",VLOOKUP(TRIM(B1565),ALL!$B$1:$T$1591,2,FALSE)))</f>
        <v>TBN</v>
      </c>
      <c r="G1565" s="52" t="str">
        <f>IF(ISBLANK(VLOOKUP(TRIM(B1565),ALL!$B$1:$U$1591,4,FALSE)),"",IF(ISERROR(VLOOKUP(TRIM(B1565),ALL!$B$1:$U$1591,4,FALSE))," ",VLOOKUP(TRIM(B1565),ALL!$B$1:$U$1591,4,FALSE)))</f>
        <v>4</v>
      </c>
      <c r="H1565" s="52"/>
      <c r="I1565" s="52"/>
      <c r="J1565" s="52"/>
      <c r="K1565" s="52"/>
      <c r="L1565" s="52" t="str">
        <f>IF(ISBLANK(VLOOKUP(TRIM(B1565),ALL!$B$1:$U$1591,9,FALSE)),"",IF(ISERROR(VLOOKUP(TRIM(B1565),ALL!$B$1:$U$1591,9,FALSE))," ",VLOOKUP(TRIM(B1565),ALL!$B$1:$U$1591,9,FALSE)))</f>
        <v/>
      </c>
      <c r="M1565" s="52" t="str">
        <f>IF(ISBLANK(VLOOKUP(TRIM(B1565),ALL!$B$1:$U$1591,10,FALSE)),"",IF(ISERROR(VLOOKUP(TRIM(B1565),ALL!$B$1:$U$1591,10,FALSE))," ",VLOOKUP(TRIM(B1565),ALL!$B$1:$U$1591,10,FALSE)))</f>
        <v/>
      </c>
      <c r="N1565"/>
      <c r="O1565"/>
      <c r="P1565"/>
      <c r="Q1565"/>
      <c r="R1565"/>
      <c r="S1565"/>
      <c r="AA1565"/>
      <c r="AB1565"/>
    </row>
    <row r="1566" spans="1:28">
      <c r="A1566" s="52" t="str">
        <f>IF(ISERROR(VLOOKUP(TRIM(B1566),ALL!$B$1:$T$1591,3,FALSE)),"(unc)",VLOOKUP(TRIM(B1566),ALL!$B$1:$T$1591,3,FALSE))</f>
        <v>DB ^ KOR PR</v>
      </c>
      <c r="B1566" s="215" t="s">
        <v>6222</v>
      </c>
      <c r="C1566" s="11" t="s">
        <v>3778</v>
      </c>
      <c r="D1566" s="85">
        <f>VLOOKUP(TRIM(B1566),BirthdateDraft!$B$1:$O$9813,2,FALSE)</f>
        <v>34792</v>
      </c>
      <c r="E1566" s="86" t="str">
        <f>VLOOKUP(TRIM(B1566),BirthdateDraft!$B$1:$O$9813,3,FALSE)</f>
        <v>17/5</v>
      </c>
      <c r="F1566" s="52" t="str">
        <f>IF(ISERROR(VLOOKUP(TRIM(B1566),ALL!$B$1:$T$1591,2,FALSE)),"",IF(ISERROR(VLOOKUP(TRIM(B1566),ALL!$B$1:$T$1591,2,FALSE))," ",VLOOKUP(TRIM(B1566),ALL!$B$1:$T$1591,2,FALSE)))</f>
        <v>DEN</v>
      </c>
      <c r="G1566" s="52" t="str">
        <f>IF(ISBLANK(VLOOKUP(TRIM(B1566),ALL!$B$1:$U$1591,4,FALSE)),"",IF(ISERROR(VLOOKUP(TRIM(B1566),ALL!$B$1:$U$1591,4,FALSE))," ",VLOOKUP(TRIM(B1566),ALL!$B$1:$U$1591,4,FALSE)))</f>
        <v>0-0</v>
      </c>
      <c r="H1566" s="52" t="str">
        <f>IF(ISBLANK(VLOOKUP(TRIM(B1566),ALL!$B$1:$U$1591,5,FALSE)),"",IF(ISERROR(VLOOKUP(TRIM(B1566),ALL!$B$1:$U$1591,5,FALSE))," ",VLOOKUP(TRIM(B1566),ALL!$B$1:$U$1591,5,FALSE)))</f>
        <v/>
      </c>
      <c r="I1566" s="52" t="str">
        <f>IF(ISBLANK(VLOOKUP(TRIM(B1566),ALL!$B$1:$U$1591,6,FALSE)),"",IF(ISERROR(VLOOKUP(TRIM(B1566),ALL!$B$1:$U$1591,6,FALSE))," ", VLOOKUP(TRIM(B1566),ALL!$B$1:$U$1591,6,FALSE)))</f>
        <v/>
      </c>
      <c r="J1566" s="52" t="str">
        <f>IF(ISBLANK(VLOOKUP(TRIM(B1566),ALL!$B$1:$U$1591,7,FALSE)),"",IF(ISERROR(VLOOKUP(TRIM(B1566),ALL!$B$1:$U$1591,7,FALSE))," ",VLOOKUP(TRIM(B1566),ALL!$B$1:$U$1591,7,FALSE)))</f>
        <v/>
      </c>
      <c r="K1566" s="52" t="str">
        <f>IF(ISBLANK(VLOOKUP(TRIM(B1566),ALL!$B$1:$U$1591,8,FALSE)),"",IF(ISERROR(VLOOKUP(TRIM(B1566),ALL!$B$1:$U$1591,8,FALSE))," ",VLOOKUP(TRIM(B1566),ALL!$B$1:$U$1591,8,FALSE)))</f>
        <v/>
      </c>
      <c r="L1566" s="52" t="str">
        <f>IF(ISBLANK(VLOOKUP(TRIM(B1566),ALL!$B$1:$U$1591,9,FALSE)),"",IF(ISERROR(VLOOKUP(TRIM(B1566),ALL!$B$1:$U$1591,9,FALSE))," ",VLOOKUP(TRIM(B1566),ALL!$B$1:$U$1591,9,FALSE)))</f>
        <v/>
      </c>
      <c r="M1566" s="52" t="str">
        <f>IF(ISBLANK(VLOOKUP(TRIM(B1566),ALL!$B$1:$U$1591,10,FALSE)),"",IF(ISERROR(VLOOKUP(TRIM(B1566),ALL!$B$1:$U$1591,10,FALSE))," ",VLOOKUP(TRIM(B1566),ALL!$B$1:$U$1591,10,FALSE)))</f>
        <v/>
      </c>
      <c r="N1566"/>
      <c r="O1566"/>
      <c r="P1566"/>
      <c r="Q1566"/>
      <c r="R1566"/>
      <c r="S1566"/>
      <c r="AA1566"/>
      <c r="AB1566"/>
    </row>
    <row r="1567" spans="1:28">
      <c r="A1567" s="52"/>
      <c r="B1567" s="215"/>
      <c r="C1567" s="11"/>
      <c r="D1567" s="85"/>
      <c r="E1567" s="86"/>
      <c r="F1567" s="52"/>
      <c r="G1567" s="52"/>
      <c r="H1567" s="52"/>
      <c r="I1567" s="52"/>
      <c r="J1567" s="52"/>
      <c r="K1567" s="52"/>
      <c r="L1567" s="52"/>
      <c r="M1567" s="52"/>
      <c r="N1567"/>
      <c r="O1567"/>
      <c r="P1567"/>
      <c r="Q1567"/>
      <c r="R1567"/>
      <c r="S1567"/>
      <c r="AA1567"/>
      <c r="AB1567"/>
    </row>
    <row r="1569" spans="1:33">
      <c r="A1569" s="52" t="str">
        <f>IF(ISERROR(VLOOKUP(TRIM(B1569),ALL!$B$1:$T$1591,3,FALSE)),"(unc)",VLOOKUP(TRIM(B1569),ALL!$B$1:$T$1591,3,FALSE))</f>
        <v>PK</v>
      </c>
      <c r="B1569" s="215" t="s">
        <v>6422</v>
      </c>
      <c r="C1569" s="11" t="s">
        <v>3778</v>
      </c>
      <c r="D1569" s="85">
        <f>VLOOKUP(TRIM(B1569),BirthdateDraft!$B$1:$O$9813,2,FALSE)</f>
        <v>34894</v>
      </c>
      <c r="E1569" s="86" t="str">
        <f>VLOOKUP(TRIM(B1569),BirthdateDraft!$B$1:$O$9813,3,FALSE)</f>
        <v>17/7</v>
      </c>
      <c r="F1569" s="52" t="str">
        <f>IF(ISERROR(VLOOKUP(TRIM(B1569),ALL!$B$1:$T$1591,2,FALSE)),"",IF(ISERROR(VLOOKUP(TRIM(B1569),ALL!$B$1:$T$1591,2,FALSE))," ",VLOOKUP(TRIM(B1569),ALL!$B$1:$T$1591,2,FALSE)))</f>
        <v>KCA</v>
      </c>
      <c r="G1569" s="52" t="str">
        <f>IF(ISBLANK(VLOOKUP(TRIM(B1569),ALL!$B$1:$U$1591,4,FALSE)),"",IF(ISERROR(VLOOKUP(TRIM(B1569),ALL!$B$1:$U$1591,4,FALSE))," ",VLOOKUP(TRIM(B1569),ALL!$B$1:$U$1591,4,FALSE)))</f>
        <v/>
      </c>
      <c r="H1569" s="52" t="str">
        <f>IF(ISBLANK(VLOOKUP(TRIM(B1569),ALL!$B$1:$U$1591,5,FALSE)),"",IF(ISERROR(VLOOKUP(TRIM(B1569),ALL!$B$1:$U$1591,5,FALSE))," ",VLOOKUP(TRIM(B1569),ALL!$B$1:$U$1591,5,FALSE)))</f>
        <v/>
      </c>
      <c r="I1569" s="52" t="str">
        <f>IF(ISBLANK(VLOOKUP(TRIM(B1569),ALL!$B$1:$U$1591,6,FALSE)),"",IF(ISERROR(VLOOKUP(TRIM(B1569),ALL!$B$1:$U$1591,6,FALSE))," ", VLOOKUP(TRIM(B1569),ALL!$B$1:$U$1591,6,FALSE)))</f>
        <v/>
      </c>
      <c r="J1569" s="52" t="str">
        <f>IF(ISBLANK(VLOOKUP(TRIM(B1569),ALL!$B$1:$U$1591,7,FALSE)),"",IF(ISERROR(VLOOKUP(TRIM(B1569),ALL!$B$1:$U$1591,7,FALSE))," ",VLOOKUP(TRIM(B1569),ALL!$B$1:$U$1591,7,FALSE)))</f>
        <v/>
      </c>
      <c r="K1569" s="52" t="str">
        <f>IF(ISBLANK(VLOOKUP(TRIM(B1569),ALL!$B$1:$U$1591,8,FALSE)),"",IF(ISERROR(VLOOKUP(TRIM(B1569),ALL!$B$1:$U$1591,8,FALSE))," ",VLOOKUP(TRIM(B1569),ALL!$B$1:$U$1591,8,FALSE)))</f>
        <v/>
      </c>
      <c r="L1569" s="52" t="str">
        <f>IF(ISBLANK(VLOOKUP(TRIM(B1569),ALL!$B$1:$U$1591,9,FALSE)),"",IF(ISERROR(VLOOKUP(TRIM(B1569),ALL!$B$1:$U$1591,9,FALSE))," ",VLOOKUP(TRIM(B1569),ALL!$B$1:$U$1591,9,FALSE)))</f>
        <v/>
      </c>
      <c r="M1569" s="52" t="str">
        <f>IF(ISBLANK(VLOOKUP(TRIM(B1569),ALL!$B$1:$U$1591,10,FALSE)),"",IF(ISERROR(VLOOKUP(TRIM(B1569),ALL!$B$1:$U$1591,10,FALSE))," ",VLOOKUP(TRIM(B1569),ALL!$B$1:$U$1591,10,FALSE)))</f>
        <v/>
      </c>
      <c r="N1569"/>
      <c r="O1569"/>
      <c r="P1569"/>
      <c r="Q1569"/>
      <c r="R1569"/>
      <c r="S1569"/>
      <c r="AA1569"/>
      <c r="AB1569"/>
    </row>
    <row r="1570" spans="1:33">
      <c r="A1570" s="52" t="str">
        <f>IF(ISERROR(VLOOKUP(TRIM(B1570),ALL!$B$1:$T$1591,3,FALSE)),"(unc)",VLOOKUP(TRIM(B1570),ALL!$B$1:$T$1591,3,FALSE))</f>
        <v>Punt</v>
      </c>
      <c r="B1570" s="215" t="s">
        <v>2252</v>
      </c>
      <c r="C1570" s="11" t="s">
        <v>3778</v>
      </c>
      <c r="D1570" s="85">
        <f>VLOOKUP(TRIM(B1570),BirthdateDraft!$B$1:$O$9813,2,FALSE)</f>
        <v>30174</v>
      </c>
      <c r="E1570" s="86" t="str">
        <f>VLOOKUP(TRIM(B1570),BirthdateDraft!$B$1:$O$9813,3,FALSE)</f>
        <v>04/6</v>
      </c>
      <c r="F1570" s="52" t="str">
        <f>IF(ISERROR(VLOOKUP(TRIM(B1570),ALL!$B$1:$T$1591,2,FALSE)),"",IF(ISERROR(VLOOKUP(TRIM(B1570),ALL!$B$1:$T$1591,2,FALSE))," ",VLOOKUP(TRIM(B1570),ALL!$B$1:$T$1591,2,FALSE)))</f>
        <v>ARN</v>
      </c>
      <c r="G1570" s="52" t="str">
        <f>IF(ISBLANK(VLOOKUP(TRIM(B1570),ALL!$B$1:$U$1591,4,FALSE)),"",IF(ISERROR(VLOOKUP(TRIM(B1570),ALL!$B$1:$U$1591,4,FALSE))," ",VLOOKUP(TRIM(B1570),ALL!$B$1:$U$1591,4,FALSE)))</f>
        <v/>
      </c>
      <c r="H1570" s="52" t="str">
        <f>IF(ISBLANK(VLOOKUP(TRIM(B1570),ALL!$B$1:$U$1591,5,FALSE)),"",IF(ISERROR(VLOOKUP(TRIM(B1570),ALL!$B$1:$U$1591,5,FALSE))," ",VLOOKUP(TRIM(B1570),ALL!$B$1:$U$1591,5,FALSE)))</f>
        <v/>
      </c>
      <c r="I1570" s="52" t="str">
        <f>IF(ISBLANK(VLOOKUP(TRIM(B1570),ALL!$B$1:$U$1591,6,FALSE)),"",IF(ISERROR(VLOOKUP(TRIM(B1570),ALL!$B$1:$U$1591,6,FALSE))," ", VLOOKUP(TRIM(B1570),ALL!$B$1:$U$1591,6,FALSE)))</f>
        <v/>
      </c>
      <c r="J1570" s="52" t="str">
        <f>IF(ISBLANK(VLOOKUP(TRIM(B1570),ALL!$B$1:$U$1591,7,FALSE)),"",IF(ISERROR(VLOOKUP(TRIM(B1570),ALL!$B$1:$U$1591,7,FALSE))," ",VLOOKUP(TRIM(B1570),ALL!$B$1:$U$1591,7,FALSE)))</f>
        <v/>
      </c>
      <c r="K1570" s="52" t="str">
        <f>IF(ISBLANK(VLOOKUP(TRIM(B1570),ALL!$B$1:$U$1591,8,FALSE)),"",IF(ISERROR(VLOOKUP(TRIM(B1570),ALL!$B$1:$U$1591,8,FALSE))," ",VLOOKUP(TRIM(B1570),ALL!$B$1:$U$1591,8,FALSE)))</f>
        <v/>
      </c>
      <c r="L1570" s="52" t="str">
        <f>IF(ISBLANK(VLOOKUP(TRIM(B1570),ALL!$B$1:$U$1591,9,FALSE)),"",IF(ISERROR(VLOOKUP(TRIM(B1570),ALL!$B$1:$U$1591,9,FALSE))," ",VLOOKUP(TRIM(B1570),ALL!$B$1:$U$1591,9,FALSE)))</f>
        <v/>
      </c>
      <c r="M1570" s="52"/>
      <c r="N1570"/>
      <c r="O1570"/>
      <c r="P1570"/>
      <c r="Q1570"/>
      <c r="R1570"/>
      <c r="S1570"/>
      <c r="AA1570"/>
      <c r="AB1570"/>
    </row>
    <row r="1571" spans="1:33">
      <c r="A1571" s="44"/>
      <c r="F1571" s="5"/>
      <c r="G1571" s="44"/>
      <c r="H1571" s="44"/>
      <c r="I1571" s="44"/>
      <c r="J1571" s="44"/>
      <c r="K1571" s="44"/>
      <c r="L1571" s="44"/>
      <c r="M1571" s="44"/>
      <c r="N1571" s="52"/>
      <c r="P1571"/>
      <c r="S1571"/>
      <c r="T1571" s="2"/>
      <c r="U1571" s="2"/>
      <c r="W1571" s="2"/>
      <c r="X1571" s="2"/>
      <c r="AA1571"/>
      <c r="AB1571"/>
      <c r="AF1571" s="3"/>
      <c r="AG1571" s="3"/>
    </row>
    <row r="1572" spans="1:33" ht="15.75">
      <c r="A1572" s="454" t="s">
        <v>8478</v>
      </c>
      <c r="B1572" s="454"/>
      <c r="C1572" s="454"/>
      <c r="D1572" s="454"/>
      <c r="E1572" s="454"/>
      <c r="F1572" s="454"/>
      <c r="G1572" s="454"/>
      <c r="H1572" s="454"/>
      <c r="I1572" s="454"/>
      <c r="J1572" s="454"/>
      <c r="K1572" s="454"/>
      <c r="L1572" s="454"/>
      <c r="M1572" s="456"/>
      <c r="N1572" s="52"/>
      <c r="P1572"/>
      <c r="S1572"/>
      <c r="T1572" s="2"/>
      <c r="U1572" s="2"/>
      <c r="W1572" s="2"/>
      <c r="X1572" s="2"/>
      <c r="AA1572"/>
      <c r="AB1572"/>
      <c r="AF1572" s="3"/>
      <c r="AG1572" s="3"/>
    </row>
    <row r="1573" spans="1:33" ht="15.75">
      <c r="A1573" s="454" t="s">
        <v>6634</v>
      </c>
      <c r="B1573" s="454"/>
      <c r="C1573" s="454"/>
      <c r="D1573" s="454"/>
      <c r="E1573" s="454"/>
      <c r="F1573" s="454"/>
      <c r="G1573" s="454"/>
      <c r="H1573" s="454"/>
      <c r="I1573" s="454"/>
      <c r="J1573" s="454"/>
      <c r="K1573" s="454"/>
      <c r="L1573" s="454"/>
      <c r="M1573" s="455"/>
      <c r="N1573" s="52"/>
      <c r="P1573"/>
      <c r="S1573"/>
      <c r="T1573" s="2"/>
      <c r="U1573" s="2"/>
      <c r="W1573" s="2"/>
      <c r="X1573" s="2"/>
      <c r="AA1573"/>
      <c r="AB1573"/>
      <c r="AF1573" s="3"/>
      <c r="AG1573" s="3"/>
    </row>
    <row r="1574" spans="1:33" ht="20.25">
      <c r="A1574" s="46" t="s">
        <v>7108</v>
      </c>
      <c r="H1574" s="38">
        <f>COUNTA(B1575:B1639)</f>
        <v>54</v>
      </c>
      <c r="I1574" s="38"/>
      <c r="P1574"/>
      <c r="S1574"/>
      <c r="T1574" s="2"/>
      <c r="U1574" s="2"/>
      <c r="W1574" s="2"/>
      <c r="X1574" s="2"/>
      <c r="AA1574"/>
      <c r="AB1574"/>
      <c r="AF1574" s="3"/>
      <c r="AG1574" s="3"/>
    </row>
    <row r="1575" spans="1:33" ht="12.75" customHeight="1">
      <c r="N1575" s="6"/>
      <c r="O1575" s="6"/>
      <c r="S1575" s="3"/>
      <c r="AA1575"/>
      <c r="AB1575"/>
    </row>
    <row r="1576" spans="1:33">
      <c r="A1576" s="52" t="str">
        <f>IF(ISERROR(VLOOKUP(TRIM(B1576),ALL!$B$1:$T$1591,3,FALSE)),"(unc)",VLOOKUP(TRIM(B1576),ALL!$B$1:$T$1591,3,FALSE))</f>
        <v>QB</v>
      </c>
      <c r="B1576" s="215" t="s">
        <v>5789</v>
      </c>
      <c r="C1576" s="11" t="s">
        <v>7111</v>
      </c>
      <c r="D1576" s="85">
        <f>VLOOKUP(TRIM(B1576),BirthdateDraft!$B$1:$O$5859,2,FALSE)</f>
        <v>34179</v>
      </c>
      <c r="E1576" s="86" t="str">
        <f>VLOOKUP(TRIM(B1576),BirthdateDraft!$B$1:$O$9859,3,FALSE)</f>
        <v>16/4</v>
      </c>
      <c r="F1576" s="52" t="s">
        <v>82</v>
      </c>
      <c r="G1576" s="52" t="s">
        <v>4387</v>
      </c>
      <c r="H1576" s="52" t="s">
        <v>4387</v>
      </c>
      <c r="I1576" s="52"/>
      <c r="J1576" s="52"/>
      <c r="K1576" s="52"/>
      <c r="L1576" s="52"/>
      <c r="M1576" s="52"/>
      <c r="N1576"/>
      <c r="O1576"/>
      <c r="P1576"/>
      <c r="Q1576"/>
      <c r="R1576"/>
      <c r="S1576"/>
      <c r="AA1576"/>
      <c r="AB1576"/>
    </row>
    <row r="1577" spans="1:33" ht="15">
      <c r="A1577" s="52" t="str">
        <f>IF(ISERROR(VLOOKUP(TRIM(B1577),ALL!$B$1:$T$1591,3,FALSE)),"(unc)",VLOOKUP(TRIM(B1577),ALL!$B$1:$T$1591,3,FALSE))</f>
        <v>QB</v>
      </c>
      <c r="B1577" s="407" t="s">
        <v>1852</v>
      </c>
      <c r="C1577" s="11" t="s">
        <v>7111</v>
      </c>
      <c r="D1577" s="85">
        <f>VLOOKUP(TRIM(B1577),BirthdateDraft!$B$1:$O$5859,2,FALSE)</f>
        <v>29762</v>
      </c>
      <c r="E1577" s="86" t="str">
        <f>VLOOKUP(TRIM(B1577),BirthdateDraft!$B$1:$O$9859,3,FALSE)</f>
        <v>04/3</v>
      </c>
      <c r="F1577" s="52" t="str">
        <f>IF(ISERROR(VLOOKUP(TRIM(B1577),ALL!$B$1:$T$1591,2,FALSE)),"",IF(ISERROR(VLOOKUP(TRIM(B1577),ALL!$B$1:$T$1591,2,FALSE))," ",VLOOKUP(TRIM(B1577),ALL!$B$1:$T$1591,2,FALSE)))</f>
        <v>ATN</v>
      </c>
      <c r="G1577" s="52"/>
      <c r="H1577" s="52"/>
      <c r="I1577" s="52"/>
      <c r="J1577" s="52"/>
      <c r="K1577" s="52"/>
      <c r="L1577" s="52"/>
      <c r="M1577" s="52"/>
      <c r="N1577"/>
      <c r="O1577"/>
      <c r="P1577"/>
      <c r="Q1577"/>
      <c r="R1577"/>
      <c r="S1577"/>
      <c r="AA1577"/>
      <c r="AB1577"/>
    </row>
    <row r="1578" spans="1:33" ht="15">
      <c r="A1578" s="52"/>
      <c r="B1578" s="396"/>
      <c r="C1578" s="11"/>
      <c r="D1578" s="85"/>
      <c r="E1578" s="86"/>
      <c r="F1578" s="52"/>
      <c r="G1578" s="52"/>
      <c r="H1578" s="52"/>
      <c r="I1578" s="52"/>
      <c r="J1578" s="52"/>
      <c r="K1578" s="52"/>
      <c r="L1578" s="52"/>
      <c r="M1578" s="52"/>
      <c r="N1578"/>
      <c r="O1578"/>
      <c r="P1578"/>
      <c r="Q1578"/>
      <c r="R1578"/>
      <c r="S1578"/>
      <c r="AA1578"/>
      <c r="AB1578"/>
    </row>
    <row r="1579" spans="1:33">
      <c r="A1579" s="52" t="str">
        <f>IF(ISERROR(VLOOKUP(TRIM(B1579),ALL!$B$1:$T$1591,3,FALSE)),"(unc)",VLOOKUP(TRIM(B1579),ALL!$B$1:$T$1591,3,FALSE))</f>
        <v>HB</v>
      </c>
      <c r="B1579" s="215" t="s">
        <v>776</v>
      </c>
      <c r="C1579" s="11" t="s">
        <v>7111</v>
      </c>
      <c r="D1579" s="85">
        <f>VLOOKUP(TRIM(B1579),BirthdateDraft!$B$1:$O$5859,2,FALSE)</f>
        <v>32863</v>
      </c>
      <c r="E1579" s="86" t="str">
        <f>VLOOKUP(TRIM(B1579),BirthdateDraft!$B$1:$O$9859,3,FALSE)</f>
        <v>11/1 (28)</v>
      </c>
      <c r="F1579" s="52" t="str">
        <f>IF(ISERROR(VLOOKUP(TRIM(B1579),ALL!$B$1:$T$1591,2,FALSE)),"",IF(ISERROR(VLOOKUP(TRIM(B1579),ALL!$B$1:$T$1591,2,FALSE))," ",VLOOKUP(TRIM(B1579),ALL!$B$1:$T$1591,2,FALSE)))</f>
        <v>BAA</v>
      </c>
      <c r="G1579" s="52" t="str">
        <f>IF(ISBLANK(VLOOKUP(TRIM(B1579),ALL!$B$1:$U$1591,4,FALSE)),"",IF(ISERROR(VLOOKUP(TRIM(B1579),ALL!$B$1:$U$1591,4,FALSE))," ",VLOOKUP(TRIM(B1579),ALL!$B$1:$U$1591,4,FALSE)))</f>
        <v/>
      </c>
      <c r="H1579" s="52" t="str">
        <f>IF(ISBLANK(VLOOKUP(TRIM(B1579),ALL!$B$1:$U$1591,5,FALSE)),"",IF(ISERROR(VLOOKUP(TRIM(B1579),ALL!$B$1:$U$1591,5,FALSE))," ",VLOOKUP(TRIM(B1579),ALL!$B$1:$U$1591,5,FALSE)))</f>
        <v/>
      </c>
      <c r="I1579" s="52" t="str">
        <f>IF(ISBLANK(VLOOKUP(TRIM(B1579),ALL!$B$1:$U$1591,6,FALSE)),"",IF(ISERROR(VLOOKUP(TRIM(B1579),ALL!$B$1:$U$1591,6,FALSE))," ", VLOOKUP(TRIM(B1579),ALL!$B$1:$U$1591,6,FALSE)))</f>
        <v/>
      </c>
      <c r="J1579" s="52" t="str">
        <f>IF(ISBLANK(VLOOKUP(TRIM(B1579),ALL!$B$1:$U$1591,7,FALSE)),"",IF(ISERROR(VLOOKUP(TRIM(B1579),ALL!$B$1:$U$1591,7,FALSE))," ",VLOOKUP(TRIM(B1579),ALL!$B$1:$U$1591,7,FALSE)))</f>
        <v/>
      </c>
      <c r="K1579" s="52">
        <f>IF(ISBLANK(VLOOKUP(TRIM(B1579),ALL!$B$1:$U$1591,8,FALSE)),"",IF(ISERROR(VLOOKUP(TRIM(B1579),ALL!$B$1:$U$1591,8,FALSE))," ",VLOOKUP(TRIM(B1579),ALL!$B$1:$U$1591,8,FALSE)))</f>
        <v>0</v>
      </c>
      <c r="L1579" s="52" t="str">
        <f>IF(ISBLANK(VLOOKUP(TRIM(B1579),ALL!$B$1:$U$1591,9,FALSE)),"",IF(ISERROR(VLOOKUP(TRIM(B1579),ALL!$B$1:$U$1591,9,FALSE))," ",VLOOKUP(TRIM(B1579),ALL!$B$1:$U$1591,9,FALSE)))</f>
        <v/>
      </c>
      <c r="M1579" s="52">
        <f>IF(ISBLANK(VLOOKUP(TRIM(B1579),ALL!$B$1:$U$1591,10,FALSE)),"",IF(ISERROR(VLOOKUP(TRIM(B1579),ALL!$B$1:$U$1591,10,FALSE))," ",VLOOKUP(TRIM(B1579),ALL!$B$1:$U$1591,10,FALSE)))</f>
        <v>3</v>
      </c>
      <c r="N1579"/>
      <c r="O1579"/>
      <c r="P1579"/>
      <c r="Q1579"/>
      <c r="R1579"/>
      <c r="S1579"/>
      <c r="AA1579"/>
      <c r="AB1579"/>
    </row>
    <row r="1580" spans="1:33">
      <c r="A1580" s="52" t="str">
        <f>IF(ISERROR(VLOOKUP(TRIM(B1580),ALL!$B$1:$T$1591,3,FALSE)),"(unc)",VLOOKUP(TRIM(B1580),ALL!$B$1:$T$1591,3,FALSE))</f>
        <v>HB</v>
      </c>
      <c r="B1580" s="215" t="s">
        <v>1950</v>
      </c>
      <c r="C1580" s="11" t="s">
        <v>7111</v>
      </c>
      <c r="D1580" s="85">
        <f>VLOOKUP(TRIM(B1580),BirthdateDraft!$B$1:$O$5859,2,FALSE)</f>
        <v>30450</v>
      </c>
      <c r="E1580" s="86" t="str">
        <f>VLOOKUP(TRIM(B1580),BirthdateDraft!$B$1:$O$9859,3,FALSE)</f>
        <v>05/3</v>
      </c>
      <c r="F1580" s="52" t="str">
        <f>IF(ISERROR(VLOOKUP(TRIM(B1580),ALL!$B$1:$T$1591,2,FALSE)),"",IF(ISERROR(VLOOKUP(TRIM(B1580),ALL!$B$1:$T$1591,2,FALSE))," ",VLOOKUP(TRIM(B1580),ALL!$B$1:$T$1591,2,FALSE)))</f>
        <v>BFA</v>
      </c>
      <c r="G1580" s="52" t="str">
        <f>IF(ISBLANK(VLOOKUP(TRIM(B1580),ALL!$B$1:$U$1591,4,FALSE)),"",IF(ISERROR(VLOOKUP(TRIM(B1580),ALL!$B$1:$U$1591,4,FALSE))," ",VLOOKUP(TRIM(B1580),ALL!$B$1:$U$1591,4,FALSE)))</f>
        <v/>
      </c>
      <c r="H1580" s="52" t="str">
        <f>IF(ISBLANK(VLOOKUP(TRIM(B1580),ALL!$B$1:$U$1591,5,FALSE)),"",IF(ISERROR(VLOOKUP(TRIM(B1580),ALL!$B$1:$U$1591,5,FALSE))," ",VLOOKUP(TRIM(B1580),ALL!$B$1:$U$1591,5,FALSE)))</f>
        <v/>
      </c>
      <c r="I1580" s="52" t="str">
        <f>IF(ISBLANK(VLOOKUP(TRIM(B1580),ALL!$B$1:$U$1591,6,FALSE)),"",IF(ISERROR(VLOOKUP(TRIM(B1580),ALL!$B$1:$U$1591,6,FALSE))," ", VLOOKUP(TRIM(B1580),ALL!$B$1:$U$1591,6,FALSE)))</f>
        <v/>
      </c>
      <c r="J1580" s="52" t="str">
        <f>IF(ISBLANK(VLOOKUP(TRIM(B1580),ALL!$B$1:$U$1591,7,FALSE)),"",IF(ISERROR(VLOOKUP(TRIM(B1580),ALL!$B$1:$U$1591,7,FALSE))," ",VLOOKUP(TRIM(B1580),ALL!$B$1:$U$1591,7,FALSE)))</f>
        <v/>
      </c>
      <c r="K1580" s="52">
        <f>IF(ISBLANK(VLOOKUP(TRIM(B1580),ALL!$B$1:$U$1591,8,FALSE)),"",IF(ISERROR(VLOOKUP(TRIM(B1580),ALL!$B$1:$U$1591,8,FALSE))," ",VLOOKUP(TRIM(B1580),ALL!$B$1:$U$1591,8,FALSE)))</f>
        <v>0</v>
      </c>
      <c r="L1580" s="52" t="str">
        <f>IF(ISBLANK(VLOOKUP(TRIM(B1580),ALL!$B$1:$U$1591,9,FALSE)),"",IF(ISERROR(VLOOKUP(TRIM(B1580),ALL!$B$1:$U$1591,9,FALSE))," ",VLOOKUP(TRIM(B1580),ALL!$B$1:$U$1591,9,FALSE)))</f>
        <v/>
      </c>
      <c r="M1580" s="52">
        <f>IF(ISBLANK(VLOOKUP(TRIM(B1580),ALL!$B$1:$U$1591,10,FALSE)),"",IF(ISERROR(VLOOKUP(TRIM(B1580),ALL!$B$1:$U$1591,10,FALSE))," ",VLOOKUP(TRIM(B1580),ALL!$B$1:$U$1591,10,FALSE)))</f>
        <v>4</v>
      </c>
      <c r="N1580"/>
      <c r="O1580"/>
      <c r="P1580"/>
      <c r="Q1580"/>
      <c r="R1580"/>
      <c r="S1580"/>
      <c r="AA1580"/>
      <c r="AB1580"/>
    </row>
    <row r="1581" spans="1:33">
      <c r="A1581" s="52" t="str">
        <f>IF(ISERROR(VLOOKUP(TRIM(B1581),ALL!$B$1:$T$1591,3,FALSE)),"(unc)",VLOOKUP(TRIM(B1581),ALL!$B$1:$T$1591,3,FALSE))</f>
        <v>HB</v>
      </c>
      <c r="B1581" s="215" t="s">
        <v>900</v>
      </c>
      <c r="C1581" s="11" t="s">
        <v>7111</v>
      </c>
      <c r="D1581" s="85">
        <f>VLOOKUP(TRIM(B1581),BirthdateDraft!$B$1:$O$5859,2,FALSE)</f>
        <v>32443</v>
      </c>
      <c r="E1581" s="86" t="str">
        <f>VLOOKUP(TRIM(B1581),BirthdateDraft!$B$1:$O$9859,3,FALSE)</f>
        <v>11/4</v>
      </c>
      <c r="F1581" s="52" t="str">
        <f>IF(ISERROR(VLOOKUP(TRIM(B1581),ALL!$B$1:$T$1591,2,FALSE)),"",IF(ISERROR(VLOOKUP(TRIM(B1581),ALL!$B$1:$T$1591,2,FALSE))," ",VLOOKUP(TRIM(B1581),ALL!$B$1:$T$1591,2,FALSE)))</f>
        <v>NYA</v>
      </c>
      <c r="G1581" s="52" t="str">
        <f>IF(ISBLANK(VLOOKUP(TRIM(B1581),ALL!$B$1:$U$1591,4,FALSE)),"",IF(ISERROR(VLOOKUP(TRIM(B1581),ALL!$B$1:$U$1591,4,FALSE))," ",VLOOKUP(TRIM(B1581),ALL!$B$1:$U$1591,4,FALSE)))</f>
        <v/>
      </c>
      <c r="H1581" s="52" t="str">
        <f>IF(ISBLANK(VLOOKUP(TRIM(B1581),ALL!$B$1:$U$1591,5,FALSE)),"",IF(ISERROR(VLOOKUP(TRIM(B1581),ALL!$B$1:$U$1591,5,FALSE))," ",VLOOKUP(TRIM(B1581),ALL!$B$1:$U$1591,5,FALSE)))</f>
        <v/>
      </c>
      <c r="I1581" s="52" t="str">
        <f>IF(ISBLANK(VLOOKUP(TRIM(B1581),ALL!$B$1:$U$1591,6,FALSE)),"",IF(ISERROR(VLOOKUP(TRIM(B1581),ALL!$B$1:$U$1591,6,FALSE))," ", VLOOKUP(TRIM(B1581),ALL!$B$1:$U$1591,6,FALSE)))</f>
        <v/>
      </c>
      <c r="J1581" s="52" t="str">
        <f>IF(ISBLANK(VLOOKUP(TRIM(B1581),ALL!$B$1:$U$1591,7,FALSE)),"",IF(ISERROR(VLOOKUP(TRIM(B1581),ALL!$B$1:$U$1591,7,FALSE))," ",VLOOKUP(TRIM(B1581),ALL!$B$1:$U$1591,7,FALSE)))</f>
        <v/>
      </c>
      <c r="K1581" s="52">
        <f>IF(ISBLANK(VLOOKUP(TRIM(B1581),ALL!$B$1:$U$1591,8,FALSE)),"",IF(ISERROR(VLOOKUP(TRIM(B1581),ALL!$B$1:$U$1591,8,FALSE))," ",VLOOKUP(TRIM(B1581),ALL!$B$1:$U$1591,8,FALSE)))</f>
        <v>0</v>
      </c>
      <c r="L1581" s="52" t="str">
        <f>IF(ISBLANK(VLOOKUP(TRIM(B1581),ALL!$B$1:$U$1591,9,FALSE)),"",IF(ISERROR(VLOOKUP(TRIM(B1581),ALL!$B$1:$U$1591,9,FALSE))," ",VLOOKUP(TRIM(B1581),ALL!$B$1:$U$1591,9,FALSE)))</f>
        <v/>
      </c>
      <c r="M1581" s="52">
        <f>IF(ISBLANK(VLOOKUP(TRIM(B1581),ALL!$B$1:$U$1591,10,FALSE)),"",IF(ISERROR(VLOOKUP(TRIM(B1581),ALL!$B$1:$U$1591,10,FALSE))," ",VLOOKUP(TRIM(B1581),ALL!$B$1:$U$1591,10,FALSE)))</f>
        <v>0</v>
      </c>
      <c r="N1581"/>
      <c r="O1581"/>
      <c r="P1581"/>
      <c r="Q1581"/>
      <c r="R1581"/>
      <c r="S1581"/>
      <c r="AA1581"/>
      <c r="AB1581"/>
    </row>
    <row r="1582" spans="1:33">
      <c r="A1582" s="52" t="str">
        <f>IF(ISERROR(VLOOKUP(TRIM(B1582),ALL!$B$1:$T$1591,3,FALSE)),"(unc)",VLOOKUP(TRIM(B1582),ALL!$B$1:$T$1591,3,FALSE))</f>
        <v>(unc)</v>
      </c>
      <c r="B1582" s="215" t="s">
        <v>403</v>
      </c>
      <c r="C1582" s="11" t="s">
        <v>7111</v>
      </c>
      <c r="D1582" s="85">
        <f>VLOOKUP(TRIM(B1582),BirthdateDraft!$B$1:$O$5859,2,FALSE)</f>
        <v>33353</v>
      </c>
      <c r="E1582" s="86" t="str">
        <f>VLOOKUP(TRIM(B1582),BirthdateDraft!$B$1:$O$9859,3,FALSE)</f>
        <v>12/4</v>
      </c>
      <c r="F1582" s="52" t="str">
        <f>IF(ISERROR(VLOOKUP(TRIM(B1582),ALL!$B$1:$T$1591,2,FALSE)),"",IF(ISERROR(VLOOKUP(TRIM(B1582),ALL!$B$1:$T$1591,2,FALSE))," ",VLOOKUP(TRIM(B1582),ALL!$B$1:$T$1591,2,FALSE)))</f>
        <v/>
      </c>
      <c r="G1582" s="52" t="str">
        <f>IF(ISBLANK(VLOOKUP(TRIM(B1582),ALL!$B$1:$U$1591,4,FALSE)),"",IF(ISERROR(VLOOKUP(TRIM(B1582),ALL!$B$1:$U$1591,4,FALSE))," ",VLOOKUP(TRIM(B1582),ALL!$B$1:$U$1591,4,FALSE)))</f>
        <v xml:space="preserve"> </v>
      </c>
      <c r="H1582" s="52" t="str">
        <f>IF(ISBLANK(VLOOKUP(TRIM(B1582),ALL!$B$1:$U$1591,5,FALSE)),"",IF(ISERROR(VLOOKUP(TRIM(B1582),ALL!$B$1:$U$1591,5,FALSE))," ",VLOOKUP(TRIM(B1582),ALL!$B$1:$U$1591,5,FALSE)))</f>
        <v xml:space="preserve"> </v>
      </c>
      <c r="I1582" s="52" t="str">
        <f>IF(ISBLANK(VLOOKUP(TRIM(B1582),ALL!$B$1:$U$1591,6,FALSE)),"",IF(ISERROR(VLOOKUP(TRIM(B1582),ALL!$B$1:$U$1591,6,FALSE))," ", VLOOKUP(TRIM(B1582),ALL!$B$1:$U$1591,6,FALSE)))</f>
        <v xml:space="preserve"> </v>
      </c>
      <c r="J1582" s="52" t="str">
        <f>IF(ISBLANK(VLOOKUP(TRIM(B1582),ALL!$B$1:$U$1591,7,FALSE)),"",IF(ISERROR(VLOOKUP(TRIM(B1582),ALL!$B$1:$U$1591,7,FALSE))," ",VLOOKUP(TRIM(B1582),ALL!$B$1:$U$1591,7,FALSE)))</f>
        <v xml:space="preserve"> </v>
      </c>
      <c r="K1582" s="52" t="str">
        <f>IF(ISBLANK(VLOOKUP(TRIM(B1582),ALL!$B$1:$U$1591,8,FALSE)),"",IF(ISERROR(VLOOKUP(TRIM(B1582),ALL!$B$1:$U$1591,8,FALSE))," ",VLOOKUP(TRIM(B1582),ALL!$B$1:$U$1591,8,FALSE)))</f>
        <v xml:space="preserve"> </v>
      </c>
      <c r="L1582" s="52" t="str">
        <f>IF(ISBLANK(VLOOKUP(TRIM(B1582),ALL!$B$1:$U$1591,9,FALSE)),"",IF(ISERROR(VLOOKUP(TRIM(B1582),ALL!$B$1:$U$1591,9,FALSE))," ",VLOOKUP(TRIM(B1582),ALL!$B$1:$U$1591,9,FALSE)))</f>
        <v xml:space="preserve"> </v>
      </c>
      <c r="M1582" s="52" t="str">
        <f>IF(ISBLANK(VLOOKUP(TRIM(B1582),ALL!$B$1:$U$1591,10,FALSE)),"",IF(ISERROR(VLOOKUP(TRIM(B1582),ALL!$B$1:$U$1591,10,FALSE))," ",VLOOKUP(TRIM(B1582),ALL!$B$1:$U$1591,10,FALSE)))</f>
        <v xml:space="preserve"> </v>
      </c>
      <c r="N1582"/>
      <c r="O1582"/>
      <c r="P1582"/>
      <c r="Q1582"/>
      <c r="R1582"/>
      <c r="S1582"/>
      <c r="AA1582"/>
      <c r="AB1582"/>
    </row>
    <row r="1583" spans="1:33">
      <c r="A1583" s="52" t="str">
        <f>IF(ISERROR(VLOOKUP(TRIM(B1583),ALL!$B$1:$T$1591,3,FALSE)),"(unc)",VLOOKUP(TRIM(B1583),ALL!$B$1:$T$1591,3,FALSE))</f>
        <v>FB End $</v>
      </c>
      <c r="B1583" s="215" t="s">
        <v>6384</v>
      </c>
      <c r="C1583" s="11" t="s">
        <v>7111</v>
      </c>
      <c r="D1583" s="85">
        <f>VLOOKUP(TRIM(B1583),BirthdateDraft!$B$1:$O$5859,2,FALSE)</f>
        <v>34481</v>
      </c>
      <c r="E1583" s="86" t="str">
        <f>VLOOKUP(TRIM(B1583),BirthdateDraft!$B$1:$O$9859,3,FALSE)</f>
        <v>17/FA</v>
      </c>
      <c r="F1583" s="52" t="str">
        <f>IF(ISERROR(VLOOKUP(TRIM(B1583),ALL!$B$1:$T$1591,2,FALSE)),"",IF(ISERROR(VLOOKUP(TRIM(B1583),ALL!$B$1:$T$1591,2,FALSE))," ",VLOOKUP(TRIM(B1583),ALL!$B$1:$T$1591,2,FALSE)))</f>
        <v>BAA</v>
      </c>
      <c r="G1583" s="52" t="str">
        <f>IF(ISBLANK(VLOOKUP(TRIM(B1583),ALL!$B$1:$U$1591,4,FALSE)),"",IF(ISERROR(VLOOKUP(TRIM(B1583),ALL!$B$1:$U$1591,4,FALSE))," ",VLOOKUP(TRIM(B1583),ALL!$B$1:$U$1591,4,FALSE)))</f>
        <v>0</v>
      </c>
      <c r="H1583" s="52" t="str">
        <f>IF(ISBLANK(VLOOKUP(TRIM(B1583),ALL!$B$1:$U$1591,5,FALSE)),"",IF(ISERROR(VLOOKUP(TRIM(B1583),ALL!$B$1:$U$1591,5,FALSE))," ",VLOOKUP(TRIM(B1583),ALL!$B$1:$U$1591,5,FALSE)))</f>
        <v/>
      </c>
      <c r="I1583" s="52">
        <f>IF(ISBLANK(VLOOKUP(TRIM(B1583),ALL!$B$1:$U$1591,6,FALSE)),"",IF(ISERROR(VLOOKUP(TRIM(B1583),ALL!$B$1:$U$1591,6,FALSE))," ", VLOOKUP(TRIM(B1583),ALL!$B$1:$U$1591,6,FALSE)))</f>
        <v>0</v>
      </c>
      <c r="J1583" s="52" t="str">
        <f>IF(ISBLANK(VLOOKUP(TRIM(B1583),ALL!$B$1:$U$1591,7,FALSE)),"",IF(ISERROR(VLOOKUP(TRIM(B1583),ALL!$B$1:$U$1591,7,FALSE))," ",VLOOKUP(TRIM(B1583),ALL!$B$1:$U$1591,7,FALSE)))</f>
        <v/>
      </c>
      <c r="K1583" s="52">
        <f>IF(ISBLANK(VLOOKUP(TRIM(B1583),ALL!$B$1:$U$1591,8,FALSE)),"",IF(ISERROR(VLOOKUP(TRIM(B1583),ALL!$B$1:$U$1591,8,FALSE))," ",VLOOKUP(TRIM(B1583),ALL!$B$1:$U$1591,8,FALSE)))</f>
        <v>6</v>
      </c>
      <c r="L1583" s="52" t="str">
        <f>IF(ISBLANK(VLOOKUP(TRIM(B1583),ALL!$B$1:$U$1591,9,FALSE)),"",IF(ISERROR(VLOOKUP(TRIM(B1583),ALL!$B$1:$U$1591,9,FALSE))," ",VLOOKUP(TRIM(B1583),ALL!$B$1:$U$1591,9,FALSE)))</f>
        <v/>
      </c>
      <c r="M1583" s="52">
        <f>IF(ISBLANK(VLOOKUP(TRIM(B1583),ALL!$B$1:$U$1591,10,FALSE)),"",IF(ISERROR(VLOOKUP(TRIM(B1583),ALL!$B$1:$U$1591,10,FALSE))," ",VLOOKUP(TRIM(B1583),ALL!$B$1:$U$1591,10,FALSE)))</f>
        <v>5</v>
      </c>
      <c r="N1583"/>
      <c r="O1583"/>
      <c r="P1583"/>
      <c r="Q1583"/>
      <c r="R1583"/>
      <c r="S1583"/>
      <c r="AA1583"/>
      <c r="AB1583"/>
    </row>
    <row r="1584" spans="1:33">
      <c r="A1584" s="52" t="str">
        <f>IF(ISERROR(VLOOKUP(TRIM(B1584),ALL!$B$1:$T$1591,3,FALSE)),"(unc)",VLOOKUP(TRIM(B1584),ALL!$B$1:$T$1591,3,FALSE))</f>
        <v>FB</v>
      </c>
      <c r="B1584" s="215" t="s">
        <v>5782</v>
      </c>
      <c r="C1584" s="11" t="s">
        <v>7111</v>
      </c>
      <c r="D1584" s="85">
        <f>VLOOKUP(TRIM(B1584),BirthdateDraft!$B$1:$O$5859,2,FALSE)</f>
        <v>33915</v>
      </c>
      <c r="E1584" s="86" t="str">
        <f>VLOOKUP(TRIM(B1584),BirthdateDraft!$B$1:$O$9859,3,FALSE)</f>
        <v>16/6</v>
      </c>
      <c r="F1584" s="52" t="str">
        <f>IF(ISERROR(VLOOKUP(TRIM(B1584),ALL!$B$1:$T$1591,2,FALSE)),"",IF(ISERROR(VLOOKUP(TRIM(B1584),ALL!$B$1:$T$1591,2,FALSE))," ",VLOOKUP(TRIM(B1584),ALL!$B$1:$T$1591,2,FALSE)))</f>
        <v>LAA</v>
      </c>
      <c r="G1584" s="52" t="str">
        <f>IF(ISBLANK(VLOOKUP(TRIM(B1584),ALL!$B$1:$U$1591,4,FALSE)),"",IF(ISERROR(VLOOKUP(TRIM(B1584),ALL!$B$1:$U$1591,4,FALSE))," ",VLOOKUP(TRIM(B1584),ALL!$B$1:$U$1591,4,FALSE)))</f>
        <v/>
      </c>
      <c r="H1584" s="52" t="str">
        <f>IF(ISBLANK(VLOOKUP(TRIM(B1584),ALL!$B$1:$U$1591,5,FALSE)),"",IF(ISERROR(VLOOKUP(TRIM(B1584),ALL!$B$1:$U$1591,5,FALSE))," ",VLOOKUP(TRIM(B1584),ALL!$B$1:$U$1591,5,FALSE)))</f>
        <v/>
      </c>
      <c r="I1584" s="52" t="str">
        <f>IF(ISBLANK(VLOOKUP(TRIM(B1584),ALL!$B$1:$U$1591,6,FALSE)),"",IF(ISERROR(VLOOKUP(TRIM(B1584),ALL!$B$1:$U$1591,6,FALSE))," ", VLOOKUP(TRIM(B1584),ALL!$B$1:$U$1591,6,FALSE)))</f>
        <v/>
      </c>
      <c r="J1584" s="52" t="str">
        <f>IF(ISBLANK(VLOOKUP(TRIM(B1584),ALL!$B$1:$U$1591,7,FALSE)),"",IF(ISERROR(VLOOKUP(TRIM(B1584),ALL!$B$1:$U$1591,7,FALSE))," ",VLOOKUP(TRIM(B1584),ALL!$B$1:$U$1591,7,FALSE)))</f>
        <v/>
      </c>
      <c r="K1584" s="52">
        <f>IF(ISBLANK(VLOOKUP(TRIM(B1584),ALL!$B$1:$U$1591,8,FALSE)),"",IF(ISERROR(VLOOKUP(TRIM(B1584),ALL!$B$1:$U$1591,8,FALSE))," ",VLOOKUP(TRIM(B1584),ALL!$B$1:$U$1591,8,FALSE)))</f>
        <v>4</v>
      </c>
      <c r="L1584" s="52" t="str">
        <f>IF(ISBLANK(VLOOKUP(TRIM(B1584),ALL!$B$1:$U$1591,9,FALSE)),"",IF(ISERROR(VLOOKUP(TRIM(B1584),ALL!$B$1:$U$1591,9,FALSE))," ",VLOOKUP(TRIM(B1584),ALL!$B$1:$U$1591,9,FALSE)))</f>
        <v/>
      </c>
      <c r="M1584" s="52">
        <f>IF(ISBLANK(VLOOKUP(TRIM(B1584),ALL!$B$1:$U$1591,10,FALSE)),"",IF(ISERROR(VLOOKUP(TRIM(B1584),ALL!$B$1:$U$1591,10,FALSE))," ",VLOOKUP(TRIM(B1584),ALL!$B$1:$U$1591,10,FALSE)))</f>
        <v>0</v>
      </c>
      <c r="N1584"/>
      <c r="O1584"/>
      <c r="P1584"/>
      <c r="Q1584"/>
      <c r="R1584"/>
      <c r="S1584"/>
      <c r="AA1584"/>
      <c r="AB1584"/>
    </row>
    <row r="1585" spans="1:28">
      <c r="A1585" s="52"/>
      <c r="B1585" s="215"/>
      <c r="C1585" s="11"/>
      <c r="D1585" s="85"/>
      <c r="E1585" s="86"/>
      <c r="F1585" s="52"/>
      <c r="G1585" s="52"/>
      <c r="H1585" s="52"/>
      <c r="I1585" s="52"/>
      <c r="J1585" s="52"/>
      <c r="K1585" s="52"/>
      <c r="L1585" s="52"/>
      <c r="M1585" s="52"/>
      <c r="N1585"/>
      <c r="O1585"/>
      <c r="P1585"/>
      <c r="Q1585"/>
      <c r="R1585"/>
      <c r="S1585"/>
      <c r="AA1585"/>
      <c r="AB1585"/>
    </row>
    <row r="1586" spans="1:28">
      <c r="A1586" s="52" t="str">
        <f>IF(ISERROR(VLOOKUP(TRIM(B1586),ALL!$B$1:$T$1591,3,FALSE)),"(unc)",VLOOKUP(TRIM(B1586),ALL!$B$1:$T$1591,3,FALSE))</f>
        <v>WR</v>
      </c>
      <c r="B1586" s="215" t="s">
        <v>5310</v>
      </c>
      <c r="C1586" s="11" t="s">
        <v>7111</v>
      </c>
      <c r="D1586" s="85">
        <f>VLOOKUP(TRIM(B1586),BirthdateDraft!$B$1:$O$5859,2,FALSE)</f>
        <v>34502</v>
      </c>
      <c r="E1586" s="86" t="str">
        <f>VLOOKUP(TRIM(B1586),BirthdateDraft!$B$1:$O$9859,3,FALSE)</f>
        <v>15/1 (4)</v>
      </c>
      <c r="F1586" s="52" t="str">
        <f>IF(ISERROR(VLOOKUP(TRIM(B1586),ALL!$B$1:$T$1591,2,FALSE)),"",IF(ISERROR(VLOOKUP(TRIM(B1586),ALL!$B$1:$T$1591,2,FALSE))," ",VLOOKUP(TRIM(B1586),ALL!$B$1:$T$1591,2,FALSE)))</f>
        <v>DAN</v>
      </c>
      <c r="G1586" s="52" t="str">
        <f>IF(ISBLANK(VLOOKUP(TRIM(B1586),ALL!$B$1:$U$1591,4,FALSE)),"",IF(ISERROR(VLOOKUP(TRIM(B1586),ALL!$B$1:$U$1591,4,FALSE))," ",VLOOKUP(TRIM(B1586),ALL!$B$1:$U$1591,4,FALSE)))</f>
        <v/>
      </c>
      <c r="H1586" s="52" t="str">
        <f>IF(ISBLANK(VLOOKUP(TRIM(B1586),ALL!$B$1:$U$1591,5,FALSE)),"",IF(ISERROR(VLOOKUP(TRIM(B1586),ALL!$B$1:$U$1591,5,FALSE))," ",VLOOKUP(TRIM(B1586),ALL!$B$1:$U$1591,5,FALSE)))</f>
        <v/>
      </c>
      <c r="I1586" s="52" t="str">
        <f>IF(ISBLANK(VLOOKUP(TRIM(B1586),ALL!$B$1:$U$1591,6,FALSE)),"",IF(ISERROR(VLOOKUP(TRIM(B1586),ALL!$B$1:$U$1591,6,FALSE))," ", VLOOKUP(TRIM(B1586),ALL!$B$1:$U$1591,6,FALSE)))</f>
        <v/>
      </c>
      <c r="J1586" s="52" t="str">
        <f>IF(ISBLANK(VLOOKUP(TRIM(B1586),ALL!$B$1:$U$1591,7,FALSE)),"",IF(ISERROR(VLOOKUP(TRIM(B1586),ALL!$B$1:$U$1591,7,FALSE))," ",VLOOKUP(TRIM(B1586),ALL!$B$1:$U$1591,7,FALSE)))</f>
        <v/>
      </c>
      <c r="K1586" s="52" t="str">
        <f>IF(ISBLANK(VLOOKUP(TRIM(B1586),ALL!$B$1:$U$1591,8,FALSE)),"",IF(ISERROR(VLOOKUP(TRIM(B1586),ALL!$B$1:$U$1591,8,FALSE))," ",VLOOKUP(TRIM(B1586),ALL!$B$1:$U$1591,8,FALSE)))</f>
        <v/>
      </c>
      <c r="L1586" s="52" t="str">
        <f>IF(ISBLANK(VLOOKUP(TRIM(B1586),ALL!$B$1:$U$1591,9,FALSE)),"",IF(ISERROR(VLOOKUP(TRIM(B1586),ALL!$B$1:$U$1591,9,FALSE))," ",VLOOKUP(TRIM(B1586),ALL!$B$1:$U$1591,9,FALSE)))</f>
        <v/>
      </c>
      <c r="M1586" s="52" t="str">
        <f>IF(ISBLANK(VLOOKUP(TRIM(B1586),ALL!$B$1:$U$1591,10,FALSE)),"",IF(ISERROR(VLOOKUP(TRIM(B1586),ALL!$B$1:$U$1591,10,FALSE))," ",VLOOKUP(TRIM(B1586),ALL!$B$1:$U$1591,10,FALSE)))</f>
        <v/>
      </c>
      <c r="N1586"/>
      <c r="O1586"/>
      <c r="P1586"/>
      <c r="Q1586"/>
      <c r="R1586"/>
      <c r="S1586"/>
      <c r="AA1586"/>
      <c r="AB1586"/>
    </row>
    <row r="1587" spans="1:28">
      <c r="A1587" s="52" t="str">
        <f>IF(ISERROR(VLOOKUP(TRIM(B1587),ALL!$B$1:$T$1591,3,FALSE)),"(unc)",VLOOKUP(TRIM(B1587),ALL!$B$1:$T$1591,3,FALSE))</f>
        <v>WR</v>
      </c>
      <c r="B1587" s="215" t="s">
        <v>4648</v>
      </c>
      <c r="C1587" s="11" t="s">
        <v>7111</v>
      </c>
      <c r="D1587" s="85">
        <f>VLOOKUP(TRIM(B1587),BirthdateDraft!$B$1:$O$5859,2,FALSE)</f>
        <v>34237</v>
      </c>
      <c r="E1587" s="86" t="str">
        <f>VLOOKUP(TRIM(B1587),BirthdateDraft!$B$1:$O$9859,3,FALSE)</f>
        <v>14/1 (20)</v>
      </c>
      <c r="F1587" s="52" t="str">
        <f>IF(ISERROR(VLOOKUP(TRIM(B1587),ALL!$B$1:$T$1591,2,FALSE)),"",IF(ISERROR(VLOOKUP(TRIM(B1587),ALL!$B$1:$T$1591,2,FALSE))," ",VLOOKUP(TRIM(B1587),ALL!$B$1:$T$1591,2,FALSE)))</f>
        <v>LAN</v>
      </c>
      <c r="G1587" s="52" t="str">
        <f>IF(ISBLANK(VLOOKUP(TRIM(B1587),ALL!$B$1:$U$1591,4,FALSE)),"",IF(ISERROR(VLOOKUP(TRIM(B1587),ALL!$B$1:$U$1591,4,FALSE))," ",VLOOKUP(TRIM(B1587),ALL!$B$1:$U$1591,4,FALSE)))</f>
        <v/>
      </c>
      <c r="H1587" s="52" t="str">
        <f>IF(ISBLANK(VLOOKUP(TRIM(B1587),ALL!$B$1:$U$1591,5,FALSE)),"",IF(ISERROR(VLOOKUP(TRIM(B1587),ALL!$B$1:$U$1591,5,FALSE))," ",VLOOKUP(TRIM(B1587),ALL!$B$1:$U$1591,5,FALSE)))</f>
        <v/>
      </c>
      <c r="I1587" s="52" t="str">
        <f>IF(ISBLANK(VLOOKUP(TRIM(B1587),ALL!$B$1:$U$1591,6,FALSE)),"",IF(ISERROR(VLOOKUP(TRIM(B1587),ALL!$B$1:$U$1591,6,FALSE))," ", VLOOKUP(TRIM(B1587),ALL!$B$1:$U$1591,6,FALSE)))</f>
        <v/>
      </c>
      <c r="J1587" s="52" t="str">
        <f>IF(ISBLANK(VLOOKUP(TRIM(B1587),ALL!$B$1:$U$1591,7,FALSE)),"",IF(ISERROR(VLOOKUP(TRIM(B1587),ALL!$B$1:$U$1591,7,FALSE))," ",VLOOKUP(TRIM(B1587),ALL!$B$1:$U$1591,7,FALSE)))</f>
        <v/>
      </c>
      <c r="K1587" s="52" t="str">
        <f>IF(ISBLANK(VLOOKUP(TRIM(B1587),ALL!$B$1:$U$1591,8,FALSE)),"",IF(ISERROR(VLOOKUP(TRIM(B1587),ALL!$B$1:$U$1591,8,FALSE))," ",VLOOKUP(TRIM(B1587),ALL!$B$1:$U$1591,8,FALSE)))</f>
        <v/>
      </c>
      <c r="L1587" s="52" t="str">
        <f>IF(ISBLANK(VLOOKUP(TRIM(B1587),ALL!$B$1:$U$1591,9,FALSE)),"",IF(ISERROR(VLOOKUP(TRIM(B1587),ALL!$B$1:$U$1591,9,FALSE))," ",VLOOKUP(TRIM(B1587),ALL!$B$1:$U$1591,9,FALSE)))</f>
        <v/>
      </c>
      <c r="M1587" s="52" t="str">
        <f>IF(ISBLANK(VLOOKUP(TRIM(B1587),ALL!$B$1:$U$1591,10,FALSE)),"",IF(ISERROR(VLOOKUP(TRIM(B1587),ALL!$B$1:$U$1591,10,FALSE))," ",VLOOKUP(TRIM(B1587),ALL!$B$1:$U$1591,10,FALSE)))</f>
        <v/>
      </c>
      <c r="N1587"/>
      <c r="O1587"/>
      <c r="P1587"/>
      <c r="Q1587"/>
      <c r="R1587"/>
      <c r="S1587"/>
      <c r="AA1587"/>
      <c r="AB1587"/>
    </row>
    <row r="1588" spans="1:28">
      <c r="A1588" s="52" t="str">
        <f>IF(ISERROR(VLOOKUP(TRIM(B1588),ALL!$B$1:$T$1591,3,FALSE)),"(unc)",VLOOKUP(TRIM(B1588),ALL!$B$1:$T$1591,3,FALSE))</f>
        <v>WR</v>
      </c>
      <c r="B1588" s="215" t="s">
        <v>5805</v>
      </c>
      <c r="C1588" s="11" t="s">
        <v>7111</v>
      </c>
      <c r="D1588" s="85">
        <f>VLOOKUP(TRIM(B1588),BirthdateDraft!$B$1:$O$5859,2,FALSE)</f>
        <v>34440</v>
      </c>
      <c r="E1588" s="86" t="str">
        <f>VLOOKUP(TRIM(B1588),BirthdateDraft!$B$1:$O$9859,3,FALSE)</f>
        <v>16/1 (21)</v>
      </c>
      <c r="F1588" s="52" t="str">
        <f>IF(ISERROR(VLOOKUP(TRIM(B1588),ALL!$B$1:$T$1591,2,FALSE)),"",IF(ISERROR(VLOOKUP(TRIM(B1588),ALL!$B$1:$T$1591,2,FALSE))," ",VLOOKUP(TRIM(B1588),ALL!$B$1:$T$1591,2,FALSE)))</f>
        <v>HOA</v>
      </c>
      <c r="G1588" s="52" t="str">
        <f>IF(ISBLANK(VLOOKUP(TRIM(B1588),ALL!$B$1:$U$1591,4,FALSE)),"",IF(ISERROR(VLOOKUP(TRIM(B1588),ALL!$B$1:$U$1591,4,FALSE))," ",VLOOKUP(TRIM(B1588),ALL!$B$1:$U$1591,4,FALSE)))</f>
        <v/>
      </c>
      <c r="H1588" s="52" t="str">
        <f>IF(ISBLANK(VLOOKUP(TRIM(B1588),ALL!$B$1:$U$1591,5,FALSE)),"",IF(ISERROR(VLOOKUP(TRIM(B1588),ALL!$B$1:$U$1591,5,FALSE))," ",VLOOKUP(TRIM(B1588),ALL!$B$1:$U$1591,5,FALSE)))</f>
        <v/>
      </c>
      <c r="I1588" s="52" t="str">
        <f>IF(ISBLANK(VLOOKUP(TRIM(B1588),ALL!$B$1:$U$1591,6,FALSE)),"",IF(ISERROR(VLOOKUP(TRIM(B1588),ALL!$B$1:$U$1591,6,FALSE))," ", VLOOKUP(TRIM(B1588),ALL!$B$1:$U$1591,6,FALSE)))</f>
        <v/>
      </c>
      <c r="J1588" s="52" t="str">
        <f>IF(ISBLANK(VLOOKUP(TRIM(B1588),ALL!$B$1:$U$1591,7,FALSE)),"",IF(ISERROR(VLOOKUP(TRIM(B1588),ALL!$B$1:$U$1591,7,FALSE))," ",VLOOKUP(TRIM(B1588),ALL!$B$1:$U$1591,7,FALSE)))</f>
        <v/>
      </c>
      <c r="K1588" s="52" t="str">
        <f>IF(ISBLANK(VLOOKUP(TRIM(B1588),ALL!$B$1:$U$1591,8,FALSE)),"",IF(ISERROR(VLOOKUP(TRIM(B1588),ALL!$B$1:$U$1591,8,FALSE))," ",VLOOKUP(TRIM(B1588),ALL!$B$1:$U$1591,8,FALSE)))</f>
        <v/>
      </c>
      <c r="L1588" s="52" t="str">
        <f>IF(ISBLANK(VLOOKUP(TRIM(B1588),ALL!$B$1:$U$1591,9,FALSE)),"",IF(ISERROR(VLOOKUP(TRIM(B1588),ALL!$B$1:$U$1591,9,FALSE))," ",VLOOKUP(TRIM(B1588),ALL!$B$1:$U$1591,9,FALSE)))</f>
        <v/>
      </c>
      <c r="M1588" s="52" t="str">
        <f>IF(ISBLANK(VLOOKUP(TRIM(B1588),ALL!$B$1:$U$1591,10,FALSE)),"",IF(ISERROR(VLOOKUP(TRIM(B1588),ALL!$B$1:$U$1591,10,FALSE))," ",VLOOKUP(TRIM(B1588),ALL!$B$1:$U$1591,10,FALSE)))</f>
        <v/>
      </c>
      <c r="N1588"/>
      <c r="O1588"/>
      <c r="P1588"/>
      <c r="Q1588"/>
      <c r="R1588"/>
      <c r="S1588"/>
      <c r="AA1588"/>
      <c r="AB1588"/>
    </row>
    <row r="1589" spans="1:28">
      <c r="A1589" s="52" t="str">
        <f>IF(ISERROR(VLOOKUP(TRIM(B1589),ALL!$B$1:$T$1591,3,FALSE)),"(unc)",VLOOKUP(TRIM(B1589),ALL!$B$1:$T$1591,3,FALSE))</f>
        <v>WR PR</v>
      </c>
      <c r="B1589" s="215" t="s">
        <v>1171</v>
      </c>
      <c r="C1589" s="11" t="s">
        <v>7111</v>
      </c>
      <c r="D1589" s="85">
        <f>VLOOKUP(TRIM(B1589),BirthdateDraft!$B$1:$O$5859,2,FALSE)</f>
        <v>31353</v>
      </c>
      <c r="E1589" s="86" t="str">
        <f>VLOOKUP(TRIM(B1589),BirthdateDraft!$B$1:$O$9859,3,FALSE)</f>
        <v>08/FA</v>
      </c>
      <c r="F1589" s="52" t="str">
        <f>IF(ISERROR(VLOOKUP(TRIM(B1589),ALL!$B$1:$T$1591,2,FALSE)),"",IF(ISERROR(VLOOKUP(TRIM(B1589),ALL!$B$1:$T$1591,2,FALSE))," ",VLOOKUP(TRIM(B1589),ALL!$B$1:$T$1591,2,FALSE)))</f>
        <v>DEN</v>
      </c>
      <c r="G1589" s="52" t="str">
        <f>IF(ISBLANK(VLOOKUP(TRIM(B1589),ALL!$B$1:$U$1591,4,FALSE)),"",IF(ISERROR(VLOOKUP(TRIM(B1589),ALL!$B$1:$U$1591,4,FALSE))," ",VLOOKUP(TRIM(B1589),ALL!$B$1:$U$1591,4,FALSE)))</f>
        <v/>
      </c>
      <c r="H1589" s="52" t="str">
        <f>IF(ISBLANK(VLOOKUP(TRIM(B1589),ALL!$B$1:$U$1591,5,FALSE)),"",IF(ISERROR(VLOOKUP(TRIM(B1589),ALL!$B$1:$U$1591,5,FALSE))," ",VLOOKUP(TRIM(B1589),ALL!$B$1:$U$1591,5,FALSE)))</f>
        <v/>
      </c>
      <c r="I1589" s="52" t="str">
        <f>IF(ISBLANK(VLOOKUP(TRIM(B1589),ALL!$B$1:$U$1591,6,FALSE)),"",IF(ISERROR(VLOOKUP(TRIM(B1589),ALL!$B$1:$U$1591,6,FALSE))," ", VLOOKUP(TRIM(B1589),ALL!$B$1:$U$1591,6,FALSE)))</f>
        <v/>
      </c>
      <c r="J1589" s="52" t="str">
        <f>IF(ISBLANK(VLOOKUP(TRIM(B1589),ALL!$B$1:$U$1591,7,FALSE)),"",IF(ISERROR(VLOOKUP(TRIM(B1589),ALL!$B$1:$U$1591,7,FALSE))," ",VLOOKUP(TRIM(B1589),ALL!$B$1:$U$1591,7,FALSE)))</f>
        <v/>
      </c>
      <c r="K1589" s="52" t="str">
        <f>IF(ISBLANK(VLOOKUP(TRIM(B1589),ALL!$B$1:$U$1591,8,FALSE)),"",IF(ISERROR(VLOOKUP(TRIM(B1589),ALL!$B$1:$U$1591,8,FALSE))," ",VLOOKUP(TRIM(B1589),ALL!$B$1:$U$1591,8,FALSE)))</f>
        <v/>
      </c>
      <c r="L1589" s="52" t="str">
        <f>IF(ISBLANK(VLOOKUP(TRIM(B1589),ALL!$B$1:$U$1591,9,FALSE)),"",IF(ISERROR(VLOOKUP(TRIM(B1589),ALL!$B$1:$U$1591,9,FALSE))," ",VLOOKUP(TRIM(B1589),ALL!$B$1:$U$1591,9,FALSE)))</f>
        <v/>
      </c>
      <c r="M1589" s="52" t="str">
        <f>IF(ISBLANK(VLOOKUP(TRIM(B1589),ALL!$B$1:$U$1591,10,FALSE)),"",IF(ISERROR(VLOOKUP(TRIM(B1589),ALL!$B$1:$U$1591,10,FALSE))," ",VLOOKUP(TRIM(B1589),ALL!$B$1:$U$1591,10,FALSE)))</f>
        <v/>
      </c>
      <c r="N1589"/>
      <c r="O1589"/>
      <c r="P1589"/>
      <c r="Q1589"/>
      <c r="R1589"/>
      <c r="S1589"/>
      <c r="AA1589"/>
      <c r="AB1589"/>
    </row>
    <row r="1590" spans="1:28">
      <c r="A1590" s="52" t="str">
        <f>IF(ISERROR(VLOOKUP(TRIM(B1590),ALL!$B$1:$T$1591,3,FALSE)),"(unc)",VLOOKUP(TRIM(B1590),ALL!$B$1:$T$1591,3,FALSE))</f>
        <v>TE BB WR</v>
      </c>
      <c r="B1590" s="215" t="s">
        <v>4636</v>
      </c>
      <c r="C1590" s="11" t="s">
        <v>7111</v>
      </c>
      <c r="D1590" s="85">
        <f>VLOOKUP(TRIM(B1590),BirthdateDraft!$B$1:$O$5859,2,FALSE)</f>
        <v>34069</v>
      </c>
      <c r="E1590" s="86" t="str">
        <f>VLOOKUP(TRIM(B1590),BirthdateDraft!$B$1:$O$9859,3,FALSE)</f>
        <v>14/1 (10)</v>
      </c>
      <c r="F1590" s="52" t="str">
        <f>IF(ISERROR(VLOOKUP(TRIM(B1590),ALL!$B$1:$T$1591,2,FALSE)),"",IF(ISERROR(VLOOKUP(TRIM(B1590),ALL!$B$1:$T$1591,2,FALSE))," ",VLOOKUP(TRIM(B1590),ALL!$B$1:$T$1591,2,FALSE)))</f>
        <v>INA</v>
      </c>
      <c r="G1590" s="52" t="str">
        <f>IF(ISBLANK(VLOOKUP(TRIM(B1590),ALL!$B$1:$U$1591,4,FALSE)),"",IF(ISERROR(VLOOKUP(TRIM(B1590),ALL!$B$1:$U$1591,4,FALSE))," ",VLOOKUP(TRIM(B1590),ALL!$B$1:$U$1591,4,FALSE)))</f>
        <v/>
      </c>
      <c r="H1590" s="52" t="str">
        <f>IF(ISBLANK(VLOOKUP(TRIM(B1590),ALL!$B$1:$U$1591,5,FALSE)),"",IF(ISERROR(VLOOKUP(TRIM(B1590),ALL!$B$1:$U$1591,5,FALSE))," ",VLOOKUP(TRIM(B1590),ALL!$B$1:$U$1591,5,FALSE)))</f>
        <v/>
      </c>
      <c r="I1590" s="52" t="str">
        <f>IF(ISBLANK(VLOOKUP(TRIM(B1590),ALL!$B$1:$U$1591,6,FALSE)),"",IF(ISERROR(VLOOKUP(TRIM(B1590),ALL!$B$1:$U$1591,6,FALSE))," ", VLOOKUP(TRIM(B1590),ALL!$B$1:$U$1591,6,FALSE)))</f>
        <v/>
      </c>
      <c r="J1590" s="52" t="str">
        <f>IF(ISBLANK(VLOOKUP(TRIM(B1590),ALL!$B$1:$U$1591,7,FALSE)),"",IF(ISERROR(VLOOKUP(TRIM(B1590),ALL!$B$1:$U$1591,7,FALSE))," ",VLOOKUP(TRIM(B1590),ALL!$B$1:$U$1591,7,FALSE)))</f>
        <v/>
      </c>
      <c r="K1590" s="52">
        <f>IF(ISBLANK(VLOOKUP(TRIM(B1590),ALL!$B$1:$U$1591,8,FALSE)),"",IF(ISERROR(VLOOKUP(TRIM(B1590),ALL!$B$1:$U$1591,8,FALSE))," ",VLOOKUP(TRIM(B1590),ALL!$B$1:$U$1591,8,FALSE)))</f>
        <v>4</v>
      </c>
      <c r="L1590" s="52" t="str">
        <f>IF(ISBLANK(VLOOKUP(TRIM(B1590),ALL!$B$1:$U$1591,9,FALSE)),"",IF(ISERROR(VLOOKUP(TRIM(B1590),ALL!$B$1:$U$1591,9,FALSE))," ",VLOOKUP(TRIM(B1590),ALL!$B$1:$U$1591,9,FALSE)))</f>
        <v/>
      </c>
      <c r="M1590" s="52" t="str">
        <f>IF(ISBLANK(VLOOKUP(TRIM(B1590),ALL!$B$1:$U$1591,10,FALSE)),"",IF(ISERROR(VLOOKUP(TRIM(B1590),ALL!$B$1:$U$1591,10,FALSE))," ",VLOOKUP(TRIM(B1590),ALL!$B$1:$U$1591,10,FALSE)))</f>
        <v/>
      </c>
      <c r="N1590"/>
      <c r="O1590"/>
      <c r="P1590"/>
      <c r="Q1590"/>
      <c r="R1590"/>
      <c r="S1590"/>
      <c r="AA1590"/>
      <c r="AB1590"/>
    </row>
    <row r="1591" spans="1:28">
      <c r="A1591" s="52" t="str">
        <f>IF(ISERROR(VLOOKUP(TRIM(B1591),ALL!$B$1:$T$1591,3,FALSE)),"(unc)",VLOOKUP(TRIM(B1591),ALL!$B$1:$T$1591,3,FALSE))</f>
        <v>TE</v>
      </c>
      <c r="B1591" s="215" t="s">
        <v>1383</v>
      </c>
      <c r="C1591" s="11" t="s">
        <v>7111</v>
      </c>
      <c r="D1591" s="85">
        <f>VLOOKUP(TRIM(B1591),BirthdateDraft!$B$1:$O$5859,2,FALSE)</f>
        <v>31117</v>
      </c>
      <c r="E1591" s="86" t="str">
        <f>VLOOKUP(TRIM(B1591),BirthdateDraft!$B$1:$O$9859,3,FALSE)</f>
        <v>07/1 (31)</v>
      </c>
      <c r="F1591" s="52" t="str">
        <f>IF(ISERROR(VLOOKUP(TRIM(B1591),ALL!$B$1:$T$1591,2,FALSE)),"",IF(ISERROR(VLOOKUP(TRIM(B1591),ALL!$B$1:$T$1591,2,FALSE))," ",VLOOKUP(TRIM(B1591),ALL!$B$1:$T$1591,2,FALSE)))</f>
        <v>CAN</v>
      </c>
      <c r="G1591" s="52" t="str">
        <f>IF(ISBLANK(VLOOKUP(TRIM(B1591),ALL!$B$1:$U$1591,4,FALSE)),"",IF(ISERROR(VLOOKUP(TRIM(B1591),ALL!$B$1:$U$1591,4,FALSE))," ",VLOOKUP(TRIM(B1591),ALL!$B$1:$U$1591,4,FALSE)))</f>
        <v/>
      </c>
      <c r="H1591" s="52" t="str">
        <f>IF(ISBLANK(VLOOKUP(TRIM(B1591),ALL!$B$1:$U$1591,5,FALSE)),"",IF(ISERROR(VLOOKUP(TRIM(B1591),ALL!$B$1:$U$1591,5,FALSE))," ",VLOOKUP(TRIM(B1591),ALL!$B$1:$U$1591,5,FALSE)))</f>
        <v/>
      </c>
      <c r="I1591" s="52" t="str">
        <f>IF(ISBLANK(VLOOKUP(TRIM(B1591),ALL!$B$1:$U$1591,6,FALSE)),"",IF(ISERROR(VLOOKUP(TRIM(B1591),ALL!$B$1:$U$1591,6,FALSE))," ", VLOOKUP(TRIM(B1591),ALL!$B$1:$U$1591,6,FALSE)))</f>
        <v/>
      </c>
      <c r="J1591" s="52" t="str">
        <f>IF(ISBLANK(VLOOKUP(TRIM(B1591),ALL!$B$1:$U$1591,7,FALSE)),"",IF(ISERROR(VLOOKUP(TRIM(B1591),ALL!$B$1:$U$1591,7,FALSE))," ",VLOOKUP(TRIM(B1591),ALL!$B$1:$U$1591,7,FALSE)))</f>
        <v/>
      </c>
      <c r="K1591" s="52">
        <f>IF(ISBLANK(VLOOKUP(TRIM(B1591),ALL!$B$1:$U$1591,8,FALSE)),"",IF(ISERROR(VLOOKUP(TRIM(B1591),ALL!$B$1:$U$1591,8,FALSE))," ",VLOOKUP(TRIM(B1591),ALL!$B$1:$U$1591,8,FALSE)))</f>
        <v>4</v>
      </c>
      <c r="L1591" s="52" t="str">
        <f>IF(ISBLANK(VLOOKUP(TRIM(B1591),ALL!$B$1:$U$1591,9,FALSE)),"",IF(ISERROR(VLOOKUP(TRIM(B1591),ALL!$B$1:$U$1591,9,FALSE))," ",VLOOKUP(TRIM(B1591),ALL!$B$1:$U$1591,9,FALSE)))</f>
        <v/>
      </c>
      <c r="M1591" s="52" t="str">
        <f>IF(ISBLANK(VLOOKUP(TRIM(B1591),ALL!$B$1:$U$1591,10,FALSE)),"",IF(ISERROR(VLOOKUP(TRIM(B1591),ALL!$B$1:$U$1591,10,FALSE))," ",VLOOKUP(TRIM(B1591),ALL!$B$1:$U$1591,10,FALSE)))</f>
        <v/>
      </c>
      <c r="N1591"/>
      <c r="O1591"/>
      <c r="P1591"/>
      <c r="Q1591"/>
      <c r="R1591"/>
      <c r="S1591"/>
      <c r="AA1591"/>
      <c r="AB1591"/>
    </row>
    <row r="1592" spans="1:28">
      <c r="A1592" s="52" t="str">
        <f>IF(ISERROR(VLOOKUP(TRIM(B1592),ALL!$B$1:$T$1591,3,FALSE)),"(unc)",VLOOKUP(TRIM(B1592),ALL!$B$1:$T$1591,3,FALSE))</f>
        <v>TE BB</v>
      </c>
      <c r="B1592" s="215" t="s">
        <v>3619</v>
      </c>
      <c r="C1592" s="11" t="s">
        <v>7111</v>
      </c>
      <c r="D1592" s="85">
        <f>VLOOKUP(TRIM(B1592),BirthdateDraft!$B$1:$O$5859,2,FALSE)</f>
        <v>30906</v>
      </c>
      <c r="E1592" s="86" t="str">
        <f>VLOOKUP(TRIM(B1592),BirthdateDraft!$B$1:$O$9859,3,FALSE)</f>
        <v>06/6</v>
      </c>
      <c r="F1592" s="52" t="str">
        <f>IF(ISERROR(VLOOKUP(TRIM(B1592),ALL!$B$1:$T$1591,2,FALSE)),"",IF(ISERROR(VLOOKUP(TRIM(B1592),ALL!$B$1:$T$1591,2,FALSE))," ",VLOOKUP(TRIM(B1592),ALL!$B$1:$T$1591,2,FALSE)))</f>
        <v>TNA</v>
      </c>
      <c r="G1592" s="52" t="str">
        <f>IF(ISBLANK(VLOOKUP(TRIM(B1592),ALL!$B$1:$U$1591,4,FALSE)),"",IF(ISERROR(VLOOKUP(TRIM(B1592),ALL!$B$1:$U$1591,4,FALSE))," ",VLOOKUP(TRIM(B1592),ALL!$B$1:$U$1591,4,FALSE)))</f>
        <v/>
      </c>
      <c r="H1592" s="52" t="str">
        <f>IF(ISBLANK(VLOOKUP(TRIM(B1592),ALL!$B$1:$U$1591,5,FALSE)),"",IF(ISERROR(VLOOKUP(TRIM(B1592),ALL!$B$1:$U$1591,5,FALSE))," ",VLOOKUP(TRIM(B1592),ALL!$B$1:$U$1591,5,FALSE)))</f>
        <v/>
      </c>
      <c r="I1592" s="52" t="str">
        <f>IF(ISBLANK(VLOOKUP(TRIM(B1592),ALL!$B$1:$U$1591,6,FALSE)),"",IF(ISERROR(VLOOKUP(TRIM(B1592),ALL!$B$1:$U$1591,6,FALSE))," ", VLOOKUP(TRIM(B1592),ALL!$B$1:$U$1591,6,FALSE)))</f>
        <v/>
      </c>
      <c r="J1592" s="52" t="str">
        <f>IF(ISBLANK(VLOOKUP(TRIM(B1592),ALL!$B$1:$U$1591,7,FALSE)),"",IF(ISERROR(VLOOKUP(TRIM(B1592),ALL!$B$1:$U$1591,7,FALSE))," ",VLOOKUP(TRIM(B1592),ALL!$B$1:$U$1591,7,FALSE)))</f>
        <v/>
      </c>
      <c r="K1592" s="52">
        <f>IF(ISBLANK(VLOOKUP(TRIM(B1592),ALL!$B$1:$U$1591,8,FALSE)),"",IF(ISERROR(VLOOKUP(TRIM(B1592),ALL!$B$1:$U$1591,8,FALSE))," ",VLOOKUP(TRIM(B1592),ALL!$B$1:$U$1591,8,FALSE)))</f>
        <v>4</v>
      </c>
      <c r="L1592" s="52" t="str">
        <f>IF(ISBLANK(VLOOKUP(TRIM(B1592),ALL!$B$1:$U$1591,9,FALSE)),"",IF(ISERROR(VLOOKUP(TRIM(B1592),ALL!$B$1:$U$1591,9,FALSE))," ",VLOOKUP(TRIM(B1592),ALL!$B$1:$U$1591,9,FALSE)))</f>
        <v/>
      </c>
      <c r="M1592" s="52">
        <f>IF(ISBLANK(VLOOKUP(TRIM(B1592),ALL!$B$1:$U$1591,10,FALSE)),"",IF(ISERROR(VLOOKUP(TRIM(B1592),ALL!$B$1:$U$1591,10,FALSE))," ",VLOOKUP(TRIM(B1592),ALL!$B$1:$U$1591,10,FALSE)))</f>
        <v>0</v>
      </c>
      <c r="N1592"/>
      <c r="O1592"/>
      <c r="P1592"/>
      <c r="Q1592"/>
      <c r="R1592"/>
      <c r="S1592"/>
      <c r="AA1592"/>
      <c r="AB1592"/>
    </row>
    <row r="1593" spans="1:28">
      <c r="A1593" s="52" t="str">
        <f>IF(ISERROR(VLOOKUP(TRIM(B1593),ALL!$B$1:$T$1591,3,FALSE)),"(unc)",VLOOKUP(TRIM(B1593),ALL!$B$1:$T$1591,3,FALSE))</f>
        <v>TE BB</v>
      </c>
      <c r="B1593" s="215" t="s">
        <v>2560</v>
      </c>
      <c r="C1593" s="11" t="s">
        <v>7111</v>
      </c>
      <c r="D1593" s="85">
        <f>VLOOKUP(TRIM(B1593),BirthdateDraft!$B$1:$O$5859,2,FALSE)</f>
        <v>30712</v>
      </c>
      <c r="E1593" s="86" t="str">
        <f>VLOOKUP(TRIM(B1593),BirthdateDraft!$B$1:$O$9859,3,FALSE)</f>
        <v>06/1 (6)</v>
      </c>
      <c r="F1593" s="52" t="str">
        <f>IF(ISERROR(VLOOKUP(TRIM(B1593),ALL!$B$1:$T$1591,2,FALSE)),"",IF(ISERROR(VLOOKUP(TRIM(B1593),ALL!$B$1:$T$1591,2,FALSE))," ",VLOOKUP(TRIM(B1593),ALL!$B$1:$T$1591,2,FALSE)))</f>
        <v>WAN</v>
      </c>
      <c r="G1593" s="52" t="str">
        <f>IF(ISBLANK(VLOOKUP(TRIM(B1593),ALL!$B$1:$U$1591,4,FALSE)),"",IF(ISERROR(VLOOKUP(TRIM(B1593),ALL!$B$1:$U$1591,4,FALSE))," ",VLOOKUP(TRIM(B1593),ALL!$B$1:$U$1591,4,FALSE)))</f>
        <v/>
      </c>
      <c r="H1593" s="52" t="str">
        <f>IF(ISBLANK(VLOOKUP(TRIM(B1593),ALL!$B$1:$U$1591,5,FALSE)),"",IF(ISERROR(VLOOKUP(TRIM(B1593),ALL!$B$1:$U$1591,5,FALSE))," ",VLOOKUP(TRIM(B1593),ALL!$B$1:$U$1591,5,FALSE)))</f>
        <v/>
      </c>
      <c r="I1593" s="52" t="str">
        <f>IF(ISBLANK(VLOOKUP(TRIM(B1593),ALL!$B$1:$U$1591,6,FALSE)),"",IF(ISERROR(VLOOKUP(TRIM(B1593),ALL!$B$1:$U$1591,6,FALSE))," ", VLOOKUP(TRIM(B1593),ALL!$B$1:$U$1591,6,FALSE)))</f>
        <v/>
      </c>
      <c r="J1593" s="52" t="str">
        <f>IF(ISBLANK(VLOOKUP(TRIM(B1593),ALL!$B$1:$U$1591,7,FALSE)),"",IF(ISERROR(VLOOKUP(TRIM(B1593),ALL!$B$1:$U$1591,7,FALSE))," ",VLOOKUP(TRIM(B1593),ALL!$B$1:$U$1591,7,FALSE)))</f>
        <v/>
      </c>
      <c r="K1593" s="52">
        <f>IF(ISBLANK(VLOOKUP(TRIM(B1593),ALL!$B$1:$U$1591,8,FALSE)),"",IF(ISERROR(VLOOKUP(TRIM(B1593),ALL!$B$1:$U$1591,8,FALSE))," ",VLOOKUP(TRIM(B1593),ALL!$B$1:$U$1591,8,FALSE)))</f>
        <v>4</v>
      </c>
      <c r="L1593" s="52" t="str">
        <f>IF(ISBLANK(VLOOKUP(TRIM(B1593),ALL!$B$1:$U$1591,9,FALSE)),"",IF(ISERROR(VLOOKUP(TRIM(B1593),ALL!$B$1:$U$1591,9,FALSE))," ",VLOOKUP(TRIM(B1593),ALL!$B$1:$U$1591,9,FALSE)))</f>
        <v/>
      </c>
      <c r="M1593" s="52">
        <f>IF(ISBLANK(VLOOKUP(TRIM(B1593),ALL!$B$1:$U$1591,10,FALSE)),"",IF(ISERROR(VLOOKUP(TRIM(B1593),ALL!$B$1:$U$1591,10,FALSE))," ",VLOOKUP(TRIM(B1593),ALL!$B$1:$U$1591,10,FALSE)))</f>
        <v>0</v>
      </c>
      <c r="N1593"/>
      <c r="O1593"/>
      <c r="P1593"/>
      <c r="Q1593"/>
      <c r="R1593"/>
      <c r="S1593"/>
      <c r="AA1593"/>
      <c r="AB1593"/>
    </row>
    <row r="1594" spans="1:28">
      <c r="A1594" s="52" t="str">
        <f>IF(ISERROR(VLOOKUP(TRIM(B1594),ALL!$B$1:$T$1591,3,FALSE)),"(unc)",VLOOKUP(TRIM(B1594),ALL!$B$1:$T$1591,3,FALSE))</f>
        <v>(unc)</v>
      </c>
      <c r="B1594" s="215" t="s">
        <v>4177</v>
      </c>
      <c r="C1594" s="11" t="s">
        <v>7111</v>
      </c>
      <c r="D1594" s="85">
        <f>VLOOKUP(TRIM(B1594),BirthdateDraft!$B$1:$O$5859,2,FALSE)</f>
        <v>33449</v>
      </c>
      <c r="E1594" s="86" t="str">
        <f>VLOOKUP(TRIM(B1594),BirthdateDraft!$B$1:$O$9859,3,FALSE)</f>
        <v>13/4</v>
      </c>
      <c r="F1594" s="52" t="str">
        <f>IF(ISERROR(VLOOKUP(TRIM(B1594),ALL!$B$1:$T$1591,2,FALSE)),"",IF(ISERROR(VLOOKUP(TRIM(B1594),ALL!$B$1:$T$1591,2,FALSE))," ",VLOOKUP(TRIM(B1594),ALL!$B$1:$T$1591,2,FALSE)))</f>
        <v/>
      </c>
      <c r="G1594" s="52" t="str">
        <f>IF(ISBLANK(VLOOKUP(TRIM(B1594),ALL!$B$1:$U$1591,4,FALSE)),"",IF(ISERROR(VLOOKUP(TRIM(B1594),ALL!$B$1:$U$1591,4,FALSE))," ",VLOOKUP(TRIM(B1594),ALL!$B$1:$U$1591,4,FALSE)))</f>
        <v xml:space="preserve"> </v>
      </c>
      <c r="H1594" s="52" t="str">
        <f>IF(ISBLANK(VLOOKUP(TRIM(B1594),ALL!$B$1:$U$1591,5,FALSE)),"",IF(ISERROR(VLOOKUP(TRIM(B1594),ALL!$B$1:$U$1591,5,FALSE))," ",VLOOKUP(TRIM(B1594),ALL!$B$1:$U$1591,5,FALSE)))</f>
        <v xml:space="preserve"> </v>
      </c>
      <c r="I1594" s="52" t="str">
        <f>IF(ISBLANK(VLOOKUP(TRIM(B1594),ALL!$B$1:$U$1591,6,FALSE)),"",IF(ISERROR(VLOOKUP(TRIM(B1594),ALL!$B$1:$U$1591,6,FALSE))," ", VLOOKUP(TRIM(B1594),ALL!$B$1:$U$1591,6,FALSE)))</f>
        <v xml:space="preserve"> </v>
      </c>
      <c r="J1594" s="52" t="str">
        <f>IF(ISBLANK(VLOOKUP(TRIM(B1594),ALL!$B$1:$U$1591,7,FALSE)),"",IF(ISERROR(VLOOKUP(TRIM(B1594),ALL!$B$1:$U$1591,7,FALSE))," ",VLOOKUP(TRIM(B1594),ALL!$B$1:$U$1591,7,FALSE)))</f>
        <v xml:space="preserve"> </v>
      </c>
      <c r="K1594" s="52" t="str">
        <f>IF(ISBLANK(VLOOKUP(TRIM(B1594),ALL!$B$1:$U$1591,8,FALSE)),"",IF(ISERROR(VLOOKUP(TRIM(B1594),ALL!$B$1:$U$1591,8,FALSE))," ",VLOOKUP(TRIM(B1594),ALL!$B$1:$U$1591,8,FALSE)))</f>
        <v xml:space="preserve"> </v>
      </c>
      <c r="L1594" s="52" t="str">
        <f>IF(ISBLANK(VLOOKUP(TRIM(B1594),ALL!$B$1:$U$1591,9,FALSE)),"",IF(ISERROR(VLOOKUP(TRIM(B1594),ALL!$B$1:$U$1591,9,FALSE))," ",VLOOKUP(TRIM(B1594),ALL!$B$1:$U$1591,9,FALSE)))</f>
        <v xml:space="preserve"> </v>
      </c>
      <c r="M1594" s="52" t="str">
        <f>IF(ISBLANK(VLOOKUP(TRIM(B1594),ALL!$B$1:$U$1591,10,FALSE)),"",IF(ISERROR(VLOOKUP(TRIM(B1594),ALL!$B$1:$U$1591,10,FALSE))," ",VLOOKUP(TRIM(B1594),ALL!$B$1:$U$1591,10,FALSE)))</f>
        <v xml:space="preserve"> </v>
      </c>
      <c r="N1594"/>
      <c r="O1594"/>
      <c r="P1594"/>
      <c r="Q1594"/>
      <c r="R1594"/>
      <c r="S1594"/>
      <c r="AA1594"/>
      <c r="AB1594"/>
    </row>
    <row r="1595" spans="1:28">
      <c r="A1595" s="52" t="str">
        <f>IF(ISERROR(VLOOKUP(TRIM(B1595),ALL!$B$1:$T$1591,3,FALSE)),"(unc)",VLOOKUP(TRIM(B1595),ALL!$B$1:$T$1591,3,FALSE))</f>
        <v>(unc)</v>
      </c>
      <c r="B1595" s="215" t="s">
        <v>6916</v>
      </c>
      <c r="C1595" s="11" t="s">
        <v>7111</v>
      </c>
      <c r="D1595" s="85">
        <f>VLOOKUP(TRIM(B1595),BirthdateDraft!$B$1:$O$5859,2,FALSE)</f>
        <v>34393</v>
      </c>
      <c r="E1595" s="86" t="str">
        <f>VLOOKUP(TRIM(B1595),BirthdateDraft!$B$1:$O$9859,3,FALSE)</f>
        <v>17/FA</v>
      </c>
      <c r="F1595" s="52" t="str">
        <f>IF(ISERROR(VLOOKUP(TRIM(B1595),ALL!$B$1:$T$1591,2,FALSE)),"",IF(ISERROR(VLOOKUP(TRIM(B1595),ALL!$B$1:$T$1591,2,FALSE))," ",VLOOKUP(TRIM(B1595),ALL!$B$1:$T$1591,2,FALSE)))</f>
        <v/>
      </c>
      <c r="G1595" s="52" t="str">
        <f>IF(ISBLANK(VLOOKUP(TRIM(B1595),ALL!$B$1:$U$1591,4,FALSE)),"",IF(ISERROR(VLOOKUP(TRIM(B1595),ALL!$B$1:$U$1591,4,FALSE))," ",VLOOKUP(TRIM(B1595),ALL!$B$1:$U$1591,4,FALSE)))</f>
        <v xml:space="preserve"> </v>
      </c>
      <c r="H1595" s="52" t="str">
        <f>IF(ISBLANK(VLOOKUP(TRIM(B1595),ALL!$B$1:$U$1591,5,FALSE)),"",IF(ISERROR(VLOOKUP(TRIM(B1595),ALL!$B$1:$U$1591,5,FALSE))," ",VLOOKUP(TRIM(B1595),ALL!$B$1:$U$1591,5,FALSE)))</f>
        <v xml:space="preserve"> </v>
      </c>
      <c r="I1595" s="52" t="str">
        <f>IF(ISBLANK(VLOOKUP(TRIM(B1595),ALL!$B$1:$U$1591,6,FALSE)),"",IF(ISERROR(VLOOKUP(TRIM(B1595),ALL!$B$1:$U$1591,6,FALSE))," ", VLOOKUP(TRIM(B1595),ALL!$B$1:$U$1591,6,FALSE)))</f>
        <v xml:space="preserve"> </v>
      </c>
      <c r="J1595" s="52" t="str">
        <f>IF(ISBLANK(VLOOKUP(TRIM(B1595),ALL!$B$1:$U$1591,7,FALSE)),"",IF(ISERROR(VLOOKUP(TRIM(B1595),ALL!$B$1:$U$1591,7,FALSE))," ",VLOOKUP(TRIM(B1595),ALL!$B$1:$U$1591,7,FALSE)))</f>
        <v xml:space="preserve"> </v>
      </c>
      <c r="K1595" s="52" t="str">
        <f>IF(ISBLANK(VLOOKUP(TRIM(B1595),ALL!$B$1:$U$1591,8,FALSE)),"",IF(ISERROR(VLOOKUP(TRIM(B1595),ALL!$B$1:$U$1591,8,FALSE))," ",VLOOKUP(TRIM(B1595),ALL!$B$1:$U$1591,8,FALSE)))</f>
        <v xml:space="preserve"> </v>
      </c>
      <c r="L1595" s="52" t="str">
        <f>IF(ISBLANK(VLOOKUP(TRIM(B1595),ALL!$B$1:$U$1591,9,FALSE)),"",IF(ISERROR(VLOOKUP(TRIM(B1595),ALL!$B$1:$U$1591,9,FALSE))," ",VLOOKUP(TRIM(B1595),ALL!$B$1:$U$1591,9,FALSE)))</f>
        <v xml:space="preserve"> </v>
      </c>
      <c r="M1595" s="52" t="str">
        <f>IF(ISBLANK(VLOOKUP(TRIM(B1595),ALL!$B$1:$U$1591,10,FALSE)),"",IF(ISERROR(VLOOKUP(TRIM(B1595),ALL!$B$1:$U$1591,10,FALSE))," ",VLOOKUP(TRIM(B1595),ALL!$B$1:$U$1591,10,FALSE)))</f>
        <v xml:space="preserve"> </v>
      </c>
      <c r="N1595"/>
      <c r="O1595"/>
      <c r="P1595"/>
      <c r="Q1595"/>
      <c r="R1595"/>
      <c r="S1595"/>
      <c r="AA1595"/>
      <c r="AB1595"/>
    </row>
    <row r="1596" spans="1:28">
      <c r="A1596" s="52"/>
      <c r="B1596" s="215"/>
      <c r="C1596" s="11"/>
      <c r="D1596" s="85"/>
      <c r="E1596" s="86"/>
      <c r="F1596" s="52"/>
      <c r="G1596" s="52"/>
      <c r="H1596" s="52"/>
      <c r="I1596" s="52"/>
      <c r="J1596" s="52"/>
      <c r="K1596" s="52"/>
      <c r="L1596" s="52"/>
      <c r="M1596" s="52"/>
      <c r="N1596"/>
      <c r="O1596"/>
      <c r="P1596"/>
      <c r="Q1596"/>
      <c r="R1596"/>
      <c r="S1596"/>
      <c r="AA1596"/>
      <c r="AB1596"/>
    </row>
    <row r="1597" spans="1:28">
      <c r="A1597" s="52" t="str">
        <f>IF(ISERROR(VLOOKUP(TRIM(B1597),ALL!$B$1:$T$1591,3,FALSE)),"(unc)",VLOOKUP(TRIM(B1597),ALL!$B$1:$T$1591,3,FALSE))</f>
        <v>RG @</v>
      </c>
      <c r="B1597" s="215" t="s">
        <v>5263</v>
      </c>
      <c r="C1597" s="11" t="s">
        <v>7111</v>
      </c>
      <c r="D1597" s="85">
        <f>VLOOKUP(TRIM(B1597),BirthdateDraft!$B$1:$O$5859,2,FALSE)</f>
        <v>33598</v>
      </c>
      <c r="E1597" s="86" t="str">
        <f>VLOOKUP(TRIM(B1597),BirthdateDraft!$B$1:$O$9859,3,FALSE)</f>
        <v>15/1 (5)</v>
      </c>
      <c r="F1597" s="52" t="str">
        <f>IF(ISERROR(VLOOKUP(TRIM(B1597),ALL!$B$1:$T$1591,2,FALSE)),"",IF(ISERROR(VLOOKUP(TRIM(B1597),ALL!$B$1:$T$1591,2,FALSE))," ",VLOOKUP(TRIM(B1597),ALL!$B$1:$T$1591,2,FALSE)))</f>
        <v>WAN</v>
      </c>
      <c r="G1597" s="52" t="str">
        <f>IF(ISBLANK(VLOOKUP(TRIM(B1597),ALL!$B$1:$U$1591,4,FALSE)),"",IF(ISERROR(VLOOKUP(TRIM(B1597),ALL!$B$1:$U$1591,4,FALSE))," ",VLOOKUP(TRIM(B1597),ALL!$B$1:$U$1591,4,FALSE)))</f>
        <v/>
      </c>
      <c r="H1597" s="52" t="str">
        <f>IF(ISBLANK(VLOOKUP(TRIM(B1597),ALL!$B$1:$U$1591,5,FALSE)),"",IF(ISERROR(VLOOKUP(TRIM(B1597),ALL!$B$1:$U$1591,5,FALSE))," ",VLOOKUP(TRIM(B1597),ALL!$B$1:$U$1591,5,FALSE)))</f>
        <v/>
      </c>
      <c r="I1597" s="52" t="str">
        <f>IF(ISBLANK(VLOOKUP(TRIM(B1597),ALL!$B$1:$U$1591,6,FALSE)),"",IF(ISERROR(VLOOKUP(TRIM(B1597),ALL!$B$1:$U$1591,6,FALSE))," ", VLOOKUP(TRIM(B1597),ALL!$B$1:$U$1591,6,FALSE)))</f>
        <v/>
      </c>
      <c r="J1597" s="52" t="str">
        <f>IF(ISBLANK(VLOOKUP(TRIM(B1597),ALL!$B$1:$U$1591,7,FALSE)),"",IF(ISERROR(VLOOKUP(TRIM(B1597),ALL!$B$1:$U$1591,7,FALSE))," ",VLOOKUP(TRIM(B1597),ALL!$B$1:$U$1591,7,FALSE)))</f>
        <v/>
      </c>
      <c r="K1597" s="52">
        <f>IF(ISBLANK(VLOOKUP(TRIM(B1597),ALL!$B$1:$U$1591,8,FALSE)),"",IF(ISERROR(VLOOKUP(TRIM(B1597),ALL!$B$1:$U$1591,8,FALSE))," ",VLOOKUP(TRIM(B1597),ALL!$B$1:$U$1591,8,FALSE)))</f>
        <v>6</v>
      </c>
      <c r="L1597" s="52" t="str">
        <f>IF(ISBLANK(VLOOKUP(TRIM(B1597),ALL!$B$1:$U$1591,9,FALSE)),"",IF(ISERROR(VLOOKUP(TRIM(B1597),ALL!$B$1:$U$1591,9,FALSE))," ",VLOOKUP(TRIM(B1597),ALL!$B$1:$U$1591,9,FALSE)))</f>
        <v/>
      </c>
      <c r="M1597" s="52">
        <f>IF(ISBLANK(VLOOKUP(TRIM(B1597),ALL!$B$1:$U$1591,10,FALSE)),"",IF(ISERROR(VLOOKUP(TRIM(B1597),ALL!$B$1:$U$1591,10,FALSE))," ",VLOOKUP(TRIM(B1597),ALL!$B$1:$U$1591,10,FALSE)))</f>
        <v>5</v>
      </c>
      <c r="N1597"/>
      <c r="O1597"/>
      <c r="P1597"/>
      <c r="Q1597"/>
      <c r="R1597"/>
      <c r="S1597"/>
      <c r="AA1597"/>
      <c r="AB1597"/>
    </row>
    <row r="1598" spans="1:28">
      <c r="A1598" s="52" t="str">
        <f>IF(ISERROR(VLOOKUP(TRIM(B1598),ALL!$B$1:$T$1591,3,FALSE)),"(unc)",VLOOKUP(TRIM(B1598),ALL!$B$1:$T$1591,3,FALSE))</f>
        <v>RG @</v>
      </c>
      <c r="B1598" s="215" t="s">
        <v>4190</v>
      </c>
      <c r="C1598" s="11" t="s">
        <v>7111</v>
      </c>
      <c r="D1598" s="85">
        <f>VLOOKUP(TRIM(B1598),BirthdateDraft!$B$1:$O$5859,2,FALSE)</f>
        <v>33407</v>
      </c>
      <c r="E1598" s="86" t="str">
        <f>VLOOKUP(TRIM(B1598),BirthdateDraft!$B$1:$O$9859,3,FALSE)</f>
        <v>13/3</v>
      </c>
      <c r="F1598" s="52" t="str">
        <f>IF(ISERROR(VLOOKUP(TRIM(B1598),ALL!$B$1:$T$1591,2,FALSE)),"",IF(ISERROR(VLOOKUP(TRIM(B1598),ALL!$B$1:$T$1591,2,FALSE))," ",VLOOKUP(TRIM(B1598),ALL!$B$1:$T$1591,2,FALSE)))</f>
        <v>NON</v>
      </c>
      <c r="G1598" s="52" t="str">
        <f>IF(ISBLANK(VLOOKUP(TRIM(B1598),ALL!$B$1:$U$1591,4,FALSE)),"",IF(ISERROR(VLOOKUP(TRIM(B1598),ALL!$B$1:$U$1591,4,FALSE))," ",VLOOKUP(TRIM(B1598),ALL!$B$1:$U$1591,4,FALSE)))</f>
        <v/>
      </c>
      <c r="H1598" s="52" t="str">
        <f>IF(ISBLANK(VLOOKUP(TRIM(B1598),ALL!$B$1:$U$1591,5,FALSE)),"",IF(ISERROR(VLOOKUP(TRIM(B1598),ALL!$B$1:$U$1591,5,FALSE))," ",VLOOKUP(TRIM(B1598),ALL!$B$1:$U$1591,5,FALSE)))</f>
        <v/>
      </c>
      <c r="I1598" s="52" t="str">
        <f>IF(ISBLANK(VLOOKUP(TRIM(B1598),ALL!$B$1:$U$1591,6,FALSE)),"",IF(ISERROR(VLOOKUP(TRIM(B1598),ALL!$B$1:$U$1591,6,FALSE))," ", VLOOKUP(TRIM(B1598),ALL!$B$1:$U$1591,6,FALSE)))</f>
        <v/>
      </c>
      <c r="J1598" s="52" t="str">
        <f>IF(ISBLANK(VLOOKUP(TRIM(B1598),ALL!$B$1:$U$1591,7,FALSE)),"",IF(ISERROR(VLOOKUP(TRIM(B1598),ALL!$B$1:$U$1591,7,FALSE))," ",VLOOKUP(TRIM(B1598),ALL!$B$1:$U$1591,7,FALSE)))</f>
        <v/>
      </c>
      <c r="K1598" s="52">
        <f>IF(ISBLANK(VLOOKUP(TRIM(B1598),ALL!$B$1:$U$1591,8,FALSE)),"",IF(ISERROR(VLOOKUP(TRIM(B1598),ALL!$B$1:$U$1591,8,FALSE))," ",VLOOKUP(TRIM(B1598),ALL!$B$1:$U$1591,8,FALSE)))</f>
        <v>5</v>
      </c>
      <c r="L1598" s="52" t="str">
        <f>IF(ISBLANK(VLOOKUP(TRIM(B1598),ALL!$B$1:$U$1591,9,FALSE)),"",IF(ISERROR(VLOOKUP(TRIM(B1598),ALL!$B$1:$U$1591,9,FALSE))," ",VLOOKUP(TRIM(B1598),ALL!$B$1:$U$1591,9,FALSE)))</f>
        <v/>
      </c>
      <c r="M1598" s="52">
        <f>IF(ISBLANK(VLOOKUP(TRIM(B1598),ALL!$B$1:$U$1591,10,FALSE)),"",IF(ISERROR(VLOOKUP(TRIM(B1598),ALL!$B$1:$U$1591,10,FALSE))," ",VLOOKUP(TRIM(B1598),ALL!$B$1:$U$1591,10,FALSE)))</f>
        <v>5</v>
      </c>
      <c r="N1598"/>
      <c r="O1598"/>
      <c r="P1598"/>
      <c r="Q1598"/>
      <c r="R1598"/>
      <c r="S1598"/>
      <c r="AA1598"/>
      <c r="AB1598"/>
    </row>
    <row r="1599" spans="1:28">
      <c r="A1599" s="52" t="str">
        <f>IF(ISERROR(VLOOKUP(TRIM(B1599),ALL!$B$1:$T$1591,3,FALSE)),"(unc)",VLOOKUP(TRIM(B1599),ALL!$B$1:$T$1591,3,FALSE))</f>
        <v>OC @</v>
      </c>
      <c r="B1599" s="215" t="s">
        <v>5242</v>
      </c>
      <c r="C1599" s="11" t="s">
        <v>7111</v>
      </c>
      <c r="D1599" s="85">
        <f>VLOOKUP(TRIM(B1599),BirthdateDraft!$B$1:$O$5859,2,FALSE)</f>
        <v>32793</v>
      </c>
      <c r="E1599" s="86" t="str">
        <f>VLOOKUP(TRIM(B1599),BirthdateDraft!$B$1:$O$9859,3,FALSE)</f>
        <v>14/6</v>
      </c>
      <c r="F1599" s="52" t="str">
        <f>IF(ISERROR(VLOOKUP(TRIM(B1599),ALL!$B$1:$T$1591,2,FALSE)),"",IF(ISERROR(VLOOKUP(TRIM(B1599),ALL!$B$1:$T$1591,2,FALSE))," ",VLOOKUP(TRIM(B1599),ALL!$B$1:$T$1591,2,FALSE)))</f>
        <v>CAN</v>
      </c>
      <c r="G1599" s="52" t="str">
        <f>IF(ISBLANK(VLOOKUP(TRIM(B1599),ALL!$B$1:$U$1591,4,FALSE)),"",IF(ISERROR(VLOOKUP(TRIM(B1599),ALL!$B$1:$U$1591,4,FALSE))," ",VLOOKUP(TRIM(B1599),ALL!$B$1:$U$1591,4,FALSE)))</f>
        <v/>
      </c>
      <c r="H1599" s="52" t="str">
        <f>IF(ISBLANK(VLOOKUP(TRIM(B1599),ALL!$B$1:$U$1591,5,FALSE)),"",IF(ISERROR(VLOOKUP(TRIM(B1599),ALL!$B$1:$U$1591,5,FALSE))," ",VLOOKUP(TRIM(B1599),ALL!$B$1:$U$1591,5,FALSE)))</f>
        <v/>
      </c>
      <c r="I1599" s="52" t="str">
        <f>IF(ISBLANK(VLOOKUP(TRIM(B1599),ALL!$B$1:$U$1591,6,FALSE)),"",IF(ISERROR(VLOOKUP(TRIM(B1599),ALL!$B$1:$U$1591,6,FALSE))," ", VLOOKUP(TRIM(B1599),ALL!$B$1:$U$1591,6,FALSE)))</f>
        <v/>
      </c>
      <c r="J1599" s="52" t="str">
        <f>IF(ISBLANK(VLOOKUP(TRIM(B1599),ALL!$B$1:$U$1591,7,FALSE)),"",IF(ISERROR(VLOOKUP(TRIM(B1599),ALL!$B$1:$U$1591,7,FALSE))," ",VLOOKUP(TRIM(B1599),ALL!$B$1:$U$1591,7,FALSE)))</f>
        <v/>
      </c>
      <c r="K1599" s="52">
        <f>IF(ISBLANK(VLOOKUP(TRIM(B1599),ALL!$B$1:$U$1591,8,FALSE)),"",IF(ISERROR(VLOOKUP(TRIM(B1599),ALL!$B$1:$U$1591,8,FALSE))," ",VLOOKUP(TRIM(B1599),ALL!$B$1:$U$1591,8,FALSE)))</f>
        <v>5</v>
      </c>
      <c r="L1599" s="52" t="str">
        <f>IF(ISBLANK(VLOOKUP(TRIM(B1599),ALL!$B$1:$U$1591,9,FALSE)),"",IF(ISERROR(VLOOKUP(TRIM(B1599),ALL!$B$1:$U$1591,9,FALSE))," ",VLOOKUP(TRIM(B1599),ALL!$B$1:$U$1591,9,FALSE)))</f>
        <v/>
      </c>
      <c r="M1599" s="52">
        <f>IF(ISBLANK(VLOOKUP(TRIM(B1599),ALL!$B$1:$U$1591,10,FALSE)),"",IF(ISERROR(VLOOKUP(TRIM(B1599),ALL!$B$1:$U$1591,10,FALSE))," ",VLOOKUP(TRIM(B1599),ALL!$B$1:$U$1591,10,FALSE)))</f>
        <v>3</v>
      </c>
      <c r="N1599"/>
      <c r="O1599"/>
      <c r="P1599"/>
      <c r="Q1599"/>
      <c r="R1599"/>
      <c r="S1599"/>
      <c r="AA1599"/>
      <c r="AB1599"/>
    </row>
    <row r="1600" spans="1:28">
      <c r="A1600" s="52" t="str">
        <f>IF(ISERROR(VLOOKUP(TRIM(B1600),ALL!$B$1:$T$1591,3,FALSE)),"(unc)",VLOOKUP(TRIM(B1600),ALL!$B$1:$T$1591,3,FALSE))</f>
        <v>LOT @</v>
      </c>
      <c r="B1600" s="215" t="s">
        <v>2240</v>
      </c>
      <c r="C1600" s="11" t="s">
        <v>7111</v>
      </c>
      <c r="D1600" s="85">
        <f>VLOOKUP(TRIM(B1600),BirthdateDraft!$B$1:$O$5859,2,FALSE)</f>
        <v>29932</v>
      </c>
      <c r="E1600" s="86" t="str">
        <f>VLOOKUP(TRIM(B1600),BirthdateDraft!$B$1:$O$9859,3,FALSE)</f>
        <v>06/2</v>
      </c>
      <c r="F1600" s="52" t="str">
        <f>IF(ISERROR(VLOOKUP(TRIM(B1600),ALL!$B$1:$T$1591,2,FALSE)),"",IF(ISERROR(VLOOKUP(TRIM(B1600),ALL!$B$1:$T$1591,2,FALSE))," ",VLOOKUP(TRIM(B1600),ALL!$B$1:$T$1591,2,FALSE)))</f>
        <v>LAN</v>
      </c>
      <c r="G1600" s="52" t="str">
        <f>IF(ISBLANK(VLOOKUP(TRIM(B1600),ALL!$B$1:$U$1591,4,FALSE)),"",IF(ISERROR(VLOOKUP(TRIM(B1600),ALL!$B$1:$U$1591,4,FALSE))," ",VLOOKUP(TRIM(B1600),ALL!$B$1:$U$1591,4,FALSE)))</f>
        <v/>
      </c>
      <c r="H1600" s="52" t="str">
        <f>IF(ISBLANK(VLOOKUP(TRIM(B1600),ALL!$B$1:$U$1591,5,FALSE)),"",IF(ISERROR(VLOOKUP(TRIM(B1600),ALL!$B$1:$U$1591,5,FALSE))," ",VLOOKUP(TRIM(B1600),ALL!$B$1:$U$1591,5,FALSE)))</f>
        <v/>
      </c>
      <c r="I1600" s="52" t="str">
        <f>IF(ISBLANK(VLOOKUP(TRIM(B1600),ALL!$B$1:$U$1591,6,FALSE)),"",IF(ISERROR(VLOOKUP(TRIM(B1600),ALL!$B$1:$U$1591,6,FALSE))," ", VLOOKUP(TRIM(B1600),ALL!$B$1:$U$1591,6,FALSE)))</f>
        <v/>
      </c>
      <c r="J1600" s="52" t="str">
        <f>IF(ISBLANK(VLOOKUP(TRIM(B1600),ALL!$B$1:$U$1591,7,FALSE)),"",IF(ISERROR(VLOOKUP(TRIM(B1600),ALL!$B$1:$U$1591,7,FALSE))," ",VLOOKUP(TRIM(B1600),ALL!$B$1:$U$1591,7,FALSE)))</f>
        <v/>
      </c>
      <c r="K1600" s="52">
        <f>IF(ISBLANK(VLOOKUP(TRIM(B1600),ALL!$B$1:$U$1591,8,FALSE)),"",IF(ISERROR(VLOOKUP(TRIM(B1600),ALL!$B$1:$U$1591,8,FALSE))," ",VLOOKUP(TRIM(B1600),ALL!$B$1:$U$1591,8,FALSE)))</f>
        <v>4</v>
      </c>
      <c r="L1600" s="52" t="str">
        <f>IF(ISBLANK(VLOOKUP(TRIM(B1600),ALL!$B$1:$U$1591,9,FALSE)),"",IF(ISERROR(VLOOKUP(TRIM(B1600),ALL!$B$1:$U$1591,9,FALSE))," ",VLOOKUP(TRIM(B1600),ALL!$B$1:$U$1591,9,FALSE)))</f>
        <v/>
      </c>
      <c r="M1600" s="52">
        <f>IF(ISBLANK(VLOOKUP(TRIM(B1600),ALL!$B$1:$U$1591,10,FALSE)),"",IF(ISERROR(VLOOKUP(TRIM(B1600),ALL!$B$1:$U$1591,10,FALSE))," ",VLOOKUP(TRIM(B1600),ALL!$B$1:$U$1591,10,FALSE)))</f>
        <v>7</v>
      </c>
      <c r="N1600"/>
      <c r="O1600"/>
      <c r="P1600"/>
      <c r="Q1600"/>
      <c r="R1600"/>
      <c r="S1600"/>
      <c r="AA1600"/>
      <c r="AB1600"/>
    </row>
    <row r="1601" spans="1:46">
      <c r="A1601" s="52" t="str">
        <f>IF(ISERROR(VLOOKUP(TRIM(B1601),ALL!$B$1:$T$1591,3,FALSE)),"(unc)",VLOOKUP(TRIM(B1601),ALL!$B$1:$T$1591,3,FALSE))</f>
        <v>ROT @</v>
      </c>
      <c r="B1601" s="215" t="s">
        <v>884</v>
      </c>
      <c r="C1601" s="11" t="s">
        <v>7111</v>
      </c>
      <c r="D1601" s="85">
        <f>VLOOKUP(TRIM(B1601),BirthdateDraft!$B$1:$O$5859,2,FALSE)</f>
        <v>32269</v>
      </c>
      <c r="E1601" s="86" t="str">
        <f>VLOOKUP(TRIM(B1601),BirthdateDraft!$B$1:$O$3878,3,FALSE)</f>
        <v>11/5</v>
      </c>
      <c r="F1601" s="52" t="str">
        <f>IF(ISERROR(VLOOKUP(TRIM(B1601),ALL!$B$1:$T$1591,2,FALSE)),"",IF(ISERROR(VLOOKUP(TRIM(B1601),ALL!$B$1:$T$1591,2,FALSE))," ",VLOOKUP(TRIM(B1601),ALL!$B$1:$T$1591,2,FALSE)))</f>
        <v>NEA</v>
      </c>
      <c r="G1601" s="52" t="str">
        <f>IF(ISBLANK(VLOOKUP(TRIM(B1601),ALL!$B$1:$U$1591,4,FALSE)),"",IF(ISERROR(VLOOKUP(TRIM(B1601),ALL!$B$1:$U$1591,4,FALSE))," ",VLOOKUP(TRIM(B1601),ALL!$B$1:$U$1591,4,FALSE)))</f>
        <v/>
      </c>
      <c r="H1601" s="52" t="str">
        <f>IF(ISBLANK(VLOOKUP(TRIM(B1601),ALL!$B$1:$U$1591,5,FALSE)),"",IF(ISERROR(VLOOKUP(TRIM(B1601),ALL!$B$1:$U$1591,5,FALSE))," ",VLOOKUP(TRIM(B1601),ALL!$B$1:$U$1591,5,FALSE)))</f>
        <v/>
      </c>
      <c r="I1601" s="52" t="str">
        <f>IF(ISBLANK(VLOOKUP(TRIM(B1601),ALL!$B$1:$U$1591,6,FALSE)),"",IF(ISERROR(VLOOKUP(TRIM(B1601),ALL!$B$1:$U$1591,6,FALSE))," ", VLOOKUP(TRIM(B1601),ALL!$B$1:$U$1591,6,FALSE)))</f>
        <v/>
      </c>
      <c r="J1601" s="52" t="str">
        <f>IF(ISBLANK(VLOOKUP(TRIM(B1601),ALL!$B$1:$U$1591,7,FALSE)),"",IF(ISERROR(VLOOKUP(TRIM(B1601),ALL!$B$1:$U$1591,7,FALSE))," ",VLOOKUP(TRIM(B1601),ALL!$B$1:$U$1591,7,FALSE)))</f>
        <v/>
      </c>
      <c r="K1601" s="52">
        <f>IF(ISBLANK(VLOOKUP(TRIM(B1601),ALL!$B$1:$U$1591,8,FALSE)),"",IF(ISERROR(VLOOKUP(TRIM(B1601),ALL!$B$1:$U$1591,8,FALSE))," ",VLOOKUP(TRIM(B1601),ALL!$B$1:$U$1591,8,FALSE)))</f>
        <v>4</v>
      </c>
      <c r="L1601" s="52" t="str">
        <f>IF(ISBLANK(VLOOKUP(TRIM(B1601),ALL!$B$1:$U$1591,9,FALSE)),"",IF(ISERROR(VLOOKUP(TRIM(B1601),ALL!$B$1:$U$1591,9,FALSE))," ",VLOOKUP(TRIM(B1601),ALL!$B$1:$U$1591,9,FALSE)))</f>
        <v/>
      </c>
      <c r="M1601" s="52">
        <f>IF(ISBLANK(VLOOKUP(TRIM(B1601),ALL!$B$1:$U$1591,10,FALSE)),"",IF(ISERROR(VLOOKUP(TRIM(B1601),ALL!$B$1:$U$1591,10,FALSE))," ",VLOOKUP(TRIM(B1601),ALL!$B$1:$U$1591,10,FALSE)))</f>
        <v>5</v>
      </c>
      <c r="N1601"/>
      <c r="O1601"/>
      <c r="P1601"/>
      <c r="Q1601"/>
      <c r="R1601"/>
      <c r="S1601"/>
      <c r="AA1601"/>
      <c r="AB1601"/>
    </row>
    <row r="1602" spans="1:46" ht="15">
      <c r="A1602" s="52" t="str">
        <f>IF(ISERROR(VLOOKUP(TRIM(B1602),ALL!$B$1:$T$1591,3,FALSE)),"(unc)",VLOOKUP(TRIM(B1602),ALL!$B$1:$T$1591,3,FALSE))</f>
        <v>LG @</v>
      </c>
      <c r="B1602" s="440" t="s">
        <v>6640</v>
      </c>
      <c r="C1602" s="11" t="s">
        <v>7111</v>
      </c>
      <c r="D1602" s="85">
        <f>VLOOKUP(TRIM(B1602),BirthdateDraft!$B$1:$O$5859,2,FALSE)</f>
        <v>34662</v>
      </c>
      <c r="E1602" s="86" t="str">
        <f>VLOOKUP(TRIM(B1602),BirthdateDraft!$B$1:$O$9859,3,FALSE)</f>
        <v>18/6</v>
      </c>
      <c r="F1602" s="52" t="str">
        <f>IF(ISERROR(VLOOKUP(TRIM(B1602),ALL!$B$1:$T$1591,2,FALSE)),"",IF(ISERROR(VLOOKUP(TRIM(B1602),ALL!$B$1:$T$1591,2,FALSE))," ",VLOOKUP(TRIM(B1602),ALL!$B$1:$T$1591,2,FALSE)))</f>
        <v>BAA</v>
      </c>
      <c r="G1602" s="52" t="str">
        <f>IF(ISBLANK(VLOOKUP(TRIM(B1602),ALL!$B$1:$U$1591,4,FALSE)),"",IF(ISERROR(VLOOKUP(TRIM(B1602),ALL!$B$1:$U$1591,4,FALSE))," ",VLOOKUP(TRIM(B1602),ALL!$B$1:$U$1591,4,FALSE)))</f>
        <v/>
      </c>
      <c r="H1602" s="52" t="str">
        <f>IF(ISBLANK(VLOOKUP(TRIM(B1602),ALL!$B$1:$U$1591,5,FALSE)),"",IF(ISERROR(VLOOKUP(TRIM(B1602),ALL!$B$1:$U$1591,5,FALSE))," ",VLOOKUP(TRIM(B1602),ALL!$B$1:$U$1591,5,FALSE)))</f>
        <v/>
      </c>
      <c r="I1602" s="52" t="str">
        <f>IF(ISBLANK(VLOOKUP(TRIM(B1602),ALL!$B$1:$U$1591,6,FALSE)),"",IF(ISERROR(VLOOKUP(TRIM(B1602),ALL!$B$1:$U$1591,6,FALSE))," ", VLOOKUP(TRIM(B1602),ALL!$B$1:$U$1591,6,FALSE)))</f>
        <v/>
      </c>
      <c r="J1602" s="52" t="str">
        <f>IF(ISBLANK(VLOOKUP(TRIM(B1602),ALL!$B$1:$U$1591,7,FALSE)),"",IF(ISERROR(VLOOKUP(TRIM(B1602),ALL!$B$1:$U$1591,7,FALSE))," ",VLOOKUP(TRIM(B1602),ALL!$B$1:$U$1591,7,FALSE)))</f>
        <v/>
      </c>
      <c r="K1602" s="52">
        <f>IF(ISBLANK(VLOOKUP(TRIM(B1602),ALL!$B$1:$U$1591,8,FALSE)),"",IF(ISERROR(VLOOKUP(TRIM(B1602),ALL!$B$1:$U$1591,8,FALSE))," ",VLOOKUP(TRIM(B1602),ALL!$B$1:$U$1591,8,FALSE)))</f>
        <v>4</v>
      </c>
      <c r="L1602" s="52" t="str">
        <f>IF(ISBLANK(VLOOKUP(TRIM(B1602),ALL!$B$1:$U$1591,9,FALSE)),"",IF(ISERROR(VLOOKUP(TRIM(B1602),ALL!$B$1:$U$1591,9,FALSE))," ",VLOOKUP(TRIM(B1602),ALL!$B$1:$U$1591,9,FALSE)))</f>
        <v/>
      </c>
      <c r="M1602" s="52">
        <f>IF(ISBLANK(VLOOKUP(TRIM(B1602),ALL!$B$1:$U$1591,10,FALSE)),"",IF(ISERROR(VLOOKUP(TRIM(B1602),ALL!$B$1:$U$1591,10,FALSE))," ",VLOOKUP(TRIM(B1602),ALL!$B$1:$U$1591,10,FALSE)))</f>
        <v>2</v>
      </c>
      <c r="N1602"/>
      <c r="O1602"/>
      <c r="P1602"/>
      <c r="Q1602"/>
      <c r="R1602"/>
      <c r="S1602"/>
      <c r="AA1602"/>
      <c r="AB1602"/>
    </row>
    <row r="1603" spans="1:46">
      <c r="A1603" s="52" t="str">
        <f>IF(ISERROR(VLOOKUP(TRIM(B1603),ALL!$B$1:$T$1591,3,FALSE)),"(unc)",VLOOKUP(TRIM(B1603),ALL!$B$1:$T$1591,3,FALSE))</f>
        <v>OT @ TE</v>
      </c>
      <c r="B1603" s="215" t="s">
        <v>871</v>
      </c>
      <c r="C1603" s="11" t="s">
        <v>7111</v>
      </c>
      <c r="D1603" s="85">
        <f>VLOOKUP(TRIM(B1603),BirthdateDraft!$B$1:$O$5859,2,FALSE)</f>
        <v>32415</v>
      </c>
      <c r="E1603" s="86" t="str">
        <f>VLOOKUP(TRIM(B1603),BirthdateDraft!$B$1:$O$9859,3,FALSE)</f>
        <v>10/5</v>
      </c>
      <c r="F1603" s="52" t="str">
        <f>IF(ISERROR(VLOOKUP(TRIM(B1603),ALL!$B$1:$T$1591,2,FALSE)),"",IF(ISERROR(VLOOKUP(TRIM(B1603),ALL!$B$1:$T$1591,2,FALSE))," ",VLOOKUP(TRIM(B1603),ALL!$B$1:$T$1591,2,FALSE)))</f>
        <v>NEA</v>
      </c>
      <c r="G1603" s="52" t="str">
        <f>IF(ISBLANK(VLOOKUP(TRIM(B1603),ALL!$B$1:$U$1591,4,FALSE)),"",IF(ISERROR(VLOOKUP(TRIM(B1603),ALL!$B$1:$U$1591,4,FALSE))," ",VLOOKUP(TRIM(B1603),ALL!$B$1:$U$1591,4,FALSE)))</f>
        <v/>
      </c>
      <c r="H1603" s="52" t="str">
        <f>IF(ISBLANK(VLOOKUP(TRIM(B1603),ALL!$B$1:$U$1591,5,FALSE)),"",IF(ISERROR(VLOOKUP(TRIM(B1603),ALL!$B$1:$U$1591,5,FALSE))," ",VLOOKUP(TRIM(B1603),ALL!$B$1:$U$1591,5,FALSE)))</f>
        <v/>
      </c>
      <c r="I1603" s="52" t="str">
        <f>IF(ISBLANK(VLOOKUP(TRIM(B1603),ALL!$B$1:$U$1591,6,FALSE)),"",IF(ISERROR(VLOOKUP(TRIM(B1603),ALL!$B$1:$U$1591,6,FALSE))," ", VLOOKUP(TRIM(B1603),ALL!$B$1:$U$1591,6,FALSE)))</f>
        <v/>
      </c>
      <c r="J1603" s="52" t="str">
        <f>IF(ISBLANK(VLOOKUP(TRIM(B1603),ALL!$B$1:$U$1591,7,FALSE)),"",IF(ISERROR(VLOOKUP(TRIM(B1603),ALL!$B$1:$U$1591,7,FALSE))," ",VLOOKUP(TRIM(B1603),ALL!$B$1:$U$1591,7,FALSE)))</f>
        <v/>
      </c>
      <c r="K1603" s="52">
        <f>IF(ISBLANK(VLOOKUP(TRIM(B1603),ALL!$B$1:$U$1591,8,FALSE)),"",IF(ISERROR(VLOOKUP(TRIM(B1603),ALL!$B$1:$U$1591,8,FALSE))," ",VLOOKUP(TRIM(B1603),ALL!$B$1:$U$1591,8,FALSE)))</f>
        <v>0</v>
      </c>
      <c r="L1603" s="52">
        <f>IF(ISBLANK(VLOOKUP(TRIM(B1603),ALL!$B$1:$U$1591,9,FALSE)),"",IF(ISERROR(VLOOKUP(TRIM(B1603),ALL!$B$1:$U$1591,9,FALSE))," ",VLOOKUP(TRIM(B1603),ALL!$B$1:$U$1591,9,FALSE)))</f>
        <v>4</v>
      </c>
      <c r="M1603" s="52">
        <f>IF(ISBLANK(VLOOKUP(TRIM(B1603),ALL!$B$1:$U$1591,10,FALSE)),"",IF(ISERROR(VLOOKUP(TRIM(B1603),ALL!$B$1:$U$1591,10,FALSE))," ",VLOOKUP(TRIM(B1603),ALL!$B$1:$U$1591,10,FALSE)))</f>
        <v>2</v>
      </c>
      <c r="N1603"/>
      <c r="O1603"/>
      <c r="P1603"/>
      <c r="Q1603"/>
      <c r="R1603"/>
      <c r="S1603"/>
      <c r="AA1603"/>
      <c r="AB1603"/>
    </row>
    <row r="1604" spans="1:46">
      <c r="A1604" s="52" t="str">
        <f>IF(ISERROR(VLOOKUP(TRIM(B1604),ALL!$B$1:$T$1591,3,FALSE)),"(unc)",VLOOKUP(TRIM(B1604),ALL!$B$1:$T$1591,3,FALSE))</f>
        <v>LOT @</v>
      </c>
      <c r="B1604" s="215" t="s">
        <v>6661</v>
      </c>
      <c r="C1604" s="11" t="s">
        <v>7111</v>
      </c>
      <c r="D1604" s="85">
        <f>VLOOKUP(TRIM(B1604),BirthdateDraft!$B$1:$O$5859,2,FALSE)</f>
        <v>34359</v>
      </c>
      <c r="E1604" s="86" t="str">
        <f>VLOOKUP(TRIM(B1604),BirthdateDraft!$B$1:$O$9859,3,FALSE)</f>
        <v>18/FA</v>
      </c>
      <c r="F1604" s="52" t="str">
        <f>IF(ISERROR(VLOOKUP(TRIM(B1604),ALL!$B$1:$T$1591,2,FALSE)),"",IF(ISERROR(VLOOKUP(TRIM(B1604),ALL!$B$1:$T$1591,2,FALSE))," ",VLOOKUP(TRIM(B1604),ALL!$B$1:$T$1591,2,FALSE)))</f>
        <v>LAA</v>
      </c>
      <c r="G1604" s="52" t="str">
        <f>IF(ISBLANK(VLOOKUP(TRIM(B1604),ALL!$B$1:$U$1591,4,FALSE)),"",IF(ISERROR(VLOOKUP(TRIM(B1604),ALL!$B$1:$U$1591,4,FALSE))," ",VLOOKUP(TRIM(B1604),ALL!$B$1:$U$1591,4,FALSE)))</f>
        <v/>
      </c>
      <c r="H1604" s="52" t="str">
        <f>IF(ISBLANK(VLOOKUP(TRIM(B1604),ALL!$B$1:$U$1591,5,FALSE)),"",IF(ISERROR(VLOOKUP(TRIM(B1604),ALL!$B$1:$U$1591,5,FALSE))," ",VLOOKUP(TRIM(B1604),ALL!$B$1:$U$1591,5,FALSE)))</f>
        <v/>
      </c>
      <c r="I1604" s="52" t="str">
        <f>IF(ISBLANK(VLOOKUP(TRIM(B1604),ALL!$B$1:$U$1591,6,FALSE)),"",IF(ISERROR(VLOOKUP(TRIM(B1604),ALL!$B$1:$U$1591,6,FALSE))," ", VLOOKUP(TRIM(B1604),ALL!$B$1:$U$1591,6,FALSE)))</f>
        <v/>
      </c>
      <c r="J1604" s="52" t="str">
        <f>IF(ISBLANK(VLOOKUP(TRIM(B1604),ALL!$B$1:$U$1591,7,FALSE)),"",IF(ISERROR(VLOOKUP(TRIM(B1604),ALL!$B$1:$U$1591,7,FALSE))," ",VLOOKUP(TRIM(B1604),ALL!$B$1:$U$1591,7,FALSE)))</f>
        <v/>
      </c>
      <c r="K1604" s="52">
        <f>IF(ISBLANK(VLOOKUP(TRIM(B1604),ALL!$B$1:$U$1591,8,FALSE)),"",IF(ISERROR(VLOOKUP(TRIM(B1604),ALL!$B$1:$U$1591,8,FALSE))," ",VLOOKUP(TRIM(B1604),ALL!$B$1:$U$1591,8,FALSE)))</f>
        <v>0</v>
      </c>
      <c r="L1604" s="52" t="str">
        <f>IF(ISBLANK(VLOOKUP(TRIM(B1604),ALL!$B$1:$U$1591,9,FALSE)),"",IF(ISERROR(VLOOKUP(TRIM(B1604),ALL!$B$1:$U$1591,9,FALSE))," ",VLOOKUP(TRIM(B1604),ALL!$B$1:$U$1591,9,FALSE)))</f>
        <v/>
      </c>
      <c r="M1604" s="52">
        <f>IF(ISBLANK(VLOOKUP(TRIM(B1604),ALL!$B$1:$U$1591,10,FALSE)),"",IF(ISERROR(VLOOKUP(TRIM(B1604),ALL!$B$1:$U$1591,10,FALSE))," ",VLOOKUP(TRIM(B1604),ALL!$B$1:$U$1591,10,FALSE)))</f>
        <v>4</v>
      </c>
    </row>
    <row r="1605" spans="1:46">
      <c r="A1605" s="52" t="str">
        <f>IF(ISERROR(VLOOKUP(TRIM(B1605),ALL!$B$1:$T$1591,3,FALSE)),"(unc)",VLOOKUP(TRIM(B1605),ALL!$B$1:$T$1591,3,FALSE))</f>
        <v>OC @</v>
      </c>
      <c r="B1605" s="215" t="s">
        <v>6643</v>
      </c>
      <c r="C1605" s="11" t="s">
        <v>7111</v>
      </c>
      <c r="D1605" s="85">
        <f>VLOOKUP(TRIM(B1605),BirthdateDraft!$B$1:$O$5859,2,FALSE)</f>
        <v>34612</v>
      </c>
      <c r="E1605" s="86" t="str">
        <f>VLOOKUP(TRIM(B1605),BirthdateDraft!$B$1:$O$9859,3,FALSE)</f>
        <v>18/FA</v>
      </c>
      <c r="F1605" s="52" t="str">
        <f>IF(ISERROR(VLOOKUP(TRIM(B1605),ALL!$B$1:$T$1591,2,FALSE)),"",IF(ISERROR(VLOOKUP(TRIM(B1605),ALL!$B$1:$T$1591,2,FALSE))," ",VLOOKUP(TRIM(B1605),ALL!$B$1:$T$1591,2,FALSE)))</f>
        <v>BFA</v>
      </c>
      <c r="G1605" s="52" t="str">
        <f>IF(ISBLANK(VLOOKUP(TRIM(B1605),ALL!$B$1:$U$1591,4,FALSE)),"",IF(ISERROR(VLOOKUP(TRIM(B1605),ALL!$B$1:$U$1591,4,FALSE))," ",VLOOKUP(TRIM(B1605),ALL!$B$1:$U$1591,4,FALSE)))</f>
        <v/>
      </c>
      <c r="H1605" s="52" t="str">
        <f>IF(ISBLANK(VLOOKUP(TRIM(B1605),ALL!$B$1:$U$1591,5,FALSE)),"",IF(ISERROR(VLOOKUP(TRIM(B1605),ALL!$B$1:$U$1591,5,FALSE))," ",VLOOKUP(TRIM(B1605),ALL!$B$1:$U$1591,5,FALSE)))</f>
        <v/>
      </c>
      <c r="I1605" s="52" t="str">
        <f>IF(ISBLANK(VLOOKUP(TRIM(B1605),ALL!$B$1:$U$1591,6,FALSE)),"",IF(ISERROR(VLOOKUP(TRIM(B1605),ALL!$B$1:$U$1591,6,FALSE))," ", VLOOKUP(TRIM(B1605),ALL!$B$1:$U$1591,6,FALSE)))</f>
        <v/>
      </c>
      <c r="J1605" s="52" t="str">
        <f>IF(ISBLANK(VLOOKUP(TRIM(B1605),ALL!$B$1:$U$1591,7,FALSE)),"",IF(ISERROR(VLOOKUP(TRIM(B1605),ALL!$B$1:$U$1591,7,FALSE))," ",VLOOKUP(TRIM(B1605),ALL!$B$1:$U$1591,7,FALSE)))</f>
        <v/>
      </c>
      <c r="K1605" s="52">
        <f>IF(ISBLANK(VLOOKUP(TRIM(B1605),ALL!$B$1:$U$1591,8,FALSE)),"",IF(ISERROR(VLOOKUP(TRIM(B1605),ALL!$B$1:$U$1591,8,FALSE))," ",VLOOKUP(TRIM(B1605),ALL!$B$1:$U$1591,8,FALSE)))</f>
        <v>0</v>
      </c>
      <c r="L1605" s="52" t="str">
        <f>IF(ISBLANK(VLOOKUP(TRIM(B1605),ALL!$B$1:$U$1591,9,FALSE)),"",IF(ISERROR(VLOOKUP(TRIM(B1605),ALL!$B$1:$U$1591,9,FALSE))," ",VLOOKUP(TRIM(B1605),ALL!$B$1:$U$1591,9,FALSE)))</f>
        <v/>
      </c>
      <c r="M1605" s="52">
        <f>IF(ISBLANK(VLOOKUP(TRIM(B1605),ALL!$B$1:$U$1591,10,FALSE)),"",IF(ISERROR(VLOOKUP(TRIM(B1605),ALL!$B$1:$U$1591,10,FALSE))," ",VLOOKUP(TRIM(B1605),ALL!$B$1:$U$1591,10,FALSE)))</f>
        <v>0</v>
      </c>
      <c r="N1605"/>
      <c r="O1605"/>
      <c r="P1605"/>
      <c r="Q1605"/>
      <c r="R1605"/>
      <c r="S1605"/>
      <c r="AA1605"/>
      <c r="AB1605"/>
    </row>
    <row r="1606" spans="1:46">
      <c r="A1606" s="52"/>
      <c r="B1606" s="215"/>
      <c r="C1606" s="11"/>
      <c r="D1606" s="85"/>
      <c r="E1606" s="86"/>
      <c r="F1606" s="52"/>
      <c r="G1606" s="52"/>
      <c r="H1606" s="52"/>
      <c r="I1606" s="52"/>
      <c r="J1606" s="52"/>
      <c r="K1606" s="52"/>
      <c r="L1606" s="52"/>
      <c r="M1606" s="52"/>
      <c r="N1606"/>
      <c r="O1606"/>
      <c r="P1606"/>
      <c r="Q1606"/>
      <c r="R1606"/>
      <c r="S1606"/>
      <c r="AA1606"/>
      <c r="AB1606"/>
    </row>
    <row r="1608" spans="1:46">
      <c r="A1608" s="52" t="str">
        <f>IF(ISERROR(VLOOKUP(TRIM(B1608),ALL!$B$1:$T$1591,3,FALSE)),"(unc)",VLOOKUP(TRIM(B1608),ALL!$B$1:$T$1591,3,FALSE))</f>
        <v>LE $</v>
      </c>
      <c r="B1608" s="215" t="s">
        <v>2869</v>
      </c>
      <c r="C1608" s="11" t="s">
        <v>7111</v>
      </c>
      <c r="D1608" s="85">
        <f>VLOOKUP(TRIM(B1608),BirthdateDraft!$B$1:$O$5859,2,FALSE)</f>
        <v>32236</v>
      </c>
      <c r="E1608" s="86" t="str">
        <f>VLOOKUP(TRIM(B1608),BirthdateDraft!$B$1:$O$9859,3,FALSE)</f>
        <v>10/1 (13)</v>
      </c>
      <c r="F1608" s="52" t="str">
        <f>IF(ISERROR(VLOOKUP(TRIM(B1608),ALL!$B$1:$T$1591,2,FALSE)),"",IF(ISERROR(VLOOKUP(TRIM(B1608),ALL!$B$1:$T$1591,2,FALSE))," ",VLOOKUP(TRIM(B1608),ALL!$B$1:$T$1591,2,FALSE)))</f>
        <v>PHN</v>
      </c>
      <c r="G1608" s="52" t="str">
        <f>IF(ISBLANK(VLOOKUP(TRIM(B1608),ALL!$B$1:$U$1591,4,FALSE)),"",IF(ISERROR(VLOOKUP(TRIM(B1608),ALL!$B$1:$U$1591,4,FALSE))," ",VLOOKUP(TRIM(B1608),ALL!$B$1:$U$1591,4,FALSE)))</f>
        <v>5</v>
      </c>
      <c r="H1608" s="52" t="str">
        <f>IF(ISBLANK(VLOOKUP(TRIM(B1608),ALL!$B$1:$U$1591,5,FALSE)),"",IF(ISERROR(VLOOKUP(TRIM(B1608),ALL!$B$1:$U$1591,5,FALSE))," ",VLOOKUP(TRIM(B1608),ALL!$B$1:$U$1591,5,FALSE)))</f>
        <v/>
      </c>
      <c r="I1608" s="52">
        <f>IF(ISBLANK(VLOOKUP(TRIM(B1608),ALL!$B$1:$U$1591,6,FALSE)),"",IF(ISERROR(VLOOKUP(TRIM(B1608),ALL!$B$1:$U$1591,6,FALSE))," ", VLOOKUP(TRIM(B1608),ALL!$B$1:$U$1591,6,FALSE)))</f>
        <v>9</v>
      </c>
      <c r="J1608" s="52" t="str">
        <f>IF(ISBLANK(VLOOKUP(TRIM(B1608),ALL!$B$1:$U$1591,7,FALSE)),"",IF(ISERROR(VLOOKUP(TRIM(B1608),ALL!$B$1:$U$1591,7,FALSE))," ",VLOOKUP(TRIM(B1608),ALL!$B$1:$U$1591,7,FALSE)))</f>
        <v/>
      </c>
      <c r="K1608" s="52" t="str">
        <f>IF(ISBLANK(VLOOKUP(TRIM(B1608),ALL!$B$1:$U$1591,8,FALSE)),"",IF(ISERROR(VLOOKUP(TRIM(B1608),ALL!$B$1:$U$1591,8,FALSE))," ",VLOOKUP(TRIM(B1608),ALL!$B$1:$U$1591,8,FALSE)))</f>
        <v/>
      </c>
      <c r="L1608" s="52" t="str">
        <f>IF(ISBLANK(VLOOKUP(TRIM(B1608),ALL!$B$1:$U$1591,9,FALSE)),"",IF(ISERROR(VLOOKUP(TRIM(B1608),ALL!$B$1:$U$1591,9,FALSE))," ",VLOOKUP(TRIM(B1608),ALL!$B$1:$U$1591,9,FALSE)))</f>
        <v/>
      </c>
      <c r="M1608" s="52" t="str">
        <f>IF(ISBLANK(VLOOKUP(TRIM(B1608),ALL!$B$1:$U$1591,10,FALSE)),"",IF(ISERROR(VLOOKUP(TRIM(B1608),ALL!$B$1:$U$1591,10,FALSE))," ",VLOOKUP(TRIM(B1608),ALL!$B$1:$U$1591,10,FALSE)))</f>
        <v/>
      </c>
      <c r="N1608"/>
      <c r="O1608"/>
      <c r="P1608"/>
      <c r="Q1608"/>
      <c r="R1608"/>
      <c r="S1608"/>
      <c r="AA1608"/>
      <c r="AB1608"/>
    </row>
    <row r="1609" spans="1:46">
      <c r="A1609" s="52" t="str">
        <f>IF(ISERROR(VLOOKUP(TRIM(B1609),ALL!$B$1:$T$1591,3,FALSE)),"(unc)",VLOOKUP(TRIM(B1609),ALL!$B$1:$T$1591,3,FALSE))</f>
        <v>NDT $</v>
      </c>
      <c r="B1609" s="215" t="s">
        <v>5577</v>
      </c>
      <c r="C1609" s="11" t="s">
        <v>7111</v>
      </c>
      <c r="D1609" s="85">
        <f>VLOOKUP(TRIM(B1609),BirthdateDraft!$B$1:$O$5859,2,FALSE)</f>
        <v>34007</v>
      </c>
      <c r="E1609" s="86" t="str">
        <f>VLOOKUP(TRIM(B1609),BirthdateDraft!$B$1:$O$9859,3,FALSE)</f>
        <v>16/3</v>
      </c>
      <c r="F1609" s="52" t="str">
        <f>IF(ISERROR(VLOOKUP(TRIM(B1609),ALL!$B$1:$T$1591,2,FALSE)),"",IF(ISERROR(VLOOKUP(TRIM(B1609),ALL!$B$1:$T$1591,2,FALSE))," ",VLOOKUP(TRIM(B1609),ALL!$B$1:$T$1591,2,FALSE)))</f>
        <v>PIA</v>
      </c>
      <c r="G1609" s="52" t="str">
        <f>IF(ISBLANK(VLOOKUP(TRIM(B1609),ALL!$B$1:$U$1591,4,FALSE)),"",IF(ISERROR(VLOOKUP(TRIM(B1609),ALL!$B$1:$U$1591,4,FALSE))," ",VLOOKUP(TRIM(B1609),ALL!$B$1:$U$1591,4,FALSE)))</f>
        <v>5</v>
      </c>
      <c r="H1609" s="52" t="str">
        <f>IF(ISBLANK(VLOOKUP(TRIM(B1609),ALL!$B$1:$U$1591,5,FALSE)),"",IF(ISERROR(VLOOKUP(TRIM(B1609),ALL!$B$1:$U$1591,5,FALSE))," ",VLOOKUP(TRIM(B1609),ALL!$B$1:$U$1591,5,FALSE)))</f>
        <v/>
      </c>
      <c r="I1609" s="52">
        <f>IF(ISBLANK(VLOOKUP(TRIM(B1609),ALL!$B$1:$U$1591,6,FALSE)),"",IF(ISERROR(VLOOKUP(TRIM(B1609),ALL!$B$1:$U$1591,6,FALSE))," ", VLOOKUP(TRIM(B1609),ALL!$B$1:$U$1591,6,FALSE)))</f>
        <v>4</v>
      </c>
      <c r="J1609" s="52" t="str">
        <f>IF(ISBLANK(VLOOKUP(TRIM(B1609),ALL!$B$1:$U$1591,7,FALSE)),"",IF(ISERROR(VLOOKUP(TRIM(B1609),ALL!$B$1:$U$1591,7,FALSE))," ",VLOOKUP(TRIM(B1609),ALL!$B$1:$U$1591,7,FALSE)))</f>
        <v/>
      </c>
      <c r="K1609" s="52" t="str">
        <f>IF(ISBLANK(VLOOKUP(TRIM(B1609),ALL!$B$1:$U$1591,8,FALSE)),"",IF(ISERROR(VLOOKUP(TRIM(B1609),ALL!$B$1:$U$1591,8,FALSE))," ",VLOOKUP(TRIM(B1609),ALL!$B$1:$U$1591,8,FALSE)))</f>
        <v/>
      </c>
      <c r="L1609" s="52" t="str">
        <f>IF(ISBLANK(VLOOKUP(TRIM(B1609),ALL!$B$1:$U$1591,9,FALSE)),"",IF(ISERROR(VLOOKUP(TRIM(B1609),ALL!$B$1:$U$1591,9,FALSE))," ",VLOOKUP(TRIM(B1609),ALL!$B$1:$U$1591,9,FALSE)))</f>
        <v/>
      </c>
      <c r="M1609" s="52" t="str">
        <f>IF(ISBLANK(VLOOKUP(TRIM(B1609),ALL!$B$1:$U$1591,10,FALSE)),"",IF(ISERROR(VLOOKUP(TRIM(B1609),ALL!$B$1:$U$1591,10,FALSE))," ",VLOOKUP(TRIM(B1609),ALL!$B$1:$U$1591,10,FALSE)))</f>
        <v/>
      </c>
      <c r="N1609"/>
      <c r="O1609"/>
      <c r="P1609"/>
      <c r="Q1609"/>
      <c r="R1609"/>
      <c r="S1609"/>
      <c r="AA1609"/>
      <c r="AB1609"/>
    </row>
    <row r="1610" spans="1:46">
      <c r="A1610" s="52" t="str">
        <f>IF(ISERROR(VLOOKUP(TRIM(B1610),ALL!$B$1:$T$1591,3,FALSE)),"(unc)",VLOOKUP(TRIM(B1610),ALL!$B$1:$T$1591,3,FALSE))</f>
        <v>LE $</v>
      </c>
      <c r="B1610" s="215" t="s">
        <v>3355</v>
      </c>
      <c r="C1610" s="11" t="s">
        <v>7111</v>
      </c>
      <c r="D1610" s="85">
        <f>VLOOKUP(TRIM(B1610),BirthdateDraft!$B$1:$O$5859,2,FALSE)</f>
        <v>31783</v>
      </c>
      <c r="E1610" s="86" t="str">
        <f>VLOOKUP(TRIM(B1610),BirthdateDraft!$B$1:$O$9859,3,FALSE)</f>
        <v>10/1 (2)</v>
      </c>
      <c r="F1610" s="52" t="str">
        <f>IF(ISERROR(VLOOKUP(TRIM(B1610),ALL!$B$1:$T$1591,2,FALSE)),"",IF(ISERROR(VLOOKUP(TRIM(B1610),ALL!$B$1:$T$1591,2,FALSE))," ",VLOOKUP(TRIM(B1610),ALL!$B$1:$T$1591,2,FALSE)))</f>
        <v>TBN</v>
      </c>
      <c r="G1610" s="52" t="str">
        <f>IF(ISBLANK(VLOOKUP(TRIM(B1610),ALL!$B$1:$U$1591,4,FALSE)),"",IF(ISERROR(VLOOKUP(TRIM(B1610),ALL!$B$1:$U$1591,4,FALSE))," ",VLOOKUP(TRIM(B1610),ALL!$B$1:$U$1591,4,FALSE)))</f>
        <v>5</v>
      </c>
      <c r="H1610" s="52" t="str">
        <f>IF(ISBLANK(VLOOKUP(TRIM(B1610),ALL!$B$1:$U$1591,5,FALSE)),"",IF(ISERROR(VLOOKUP(TRIM(B1610),ALL!$B$1:$U$1591,5,FALSE))," ",VLOOKUP(TRIM(B1610),ALL!$B$1:$U$1591,5,FALSE)))</f>
        <v/>
      </c>
      <c r="I1610" s="52">
        <f>IF(ISBLANK(VLOOKUP(TRIM(B1610),ALL!$B$1:$U$1591,6,FALSE)),"",IF(ISERROR(VLOOKUP(TRIM(B1610),ALL!$B$1:$U$1591,6,FALSE))," ", VLOOKUP(TRIM(B1610),ALL!$B$1:$U$1591,6,FALSE)))</f>
        <v>3</v>
      </c>
      <c r="J1610" s="52" t="str">
        <f>IF(ISBLANK(VLOOKUP(TRIM(B1610),ALL!$B$1:$U$1591,7,FALSE)),"",IF(ISERROR(VLOOKUP(TRIM(B1610),ALL!$B$1:$U$1591,7,FALSE))," ",VLOOKUP(TRIM(B1610),ALL!$B$1:$U$1591,7,FALSE)))</f>
        <v/>
      </c>
      <c r="K1610" s="52" t="str">
        <f>IF(ISBLANK(VLOOKUP(TRIM(B1610),ALL!$B$1:$U$1591,8,FALSE)),"",IF(ISERROR(VLOOKUP(TRIM(B1610),ALL!$B$1:$U$1591,8,FALSE))," ",VLOOKUP(TRIM(B1610),ALL!$B$1:$U$1591,8,FALSE)))</f>
        <v/>
      </c>
      <c r="L1610" s="52" t="str">
        <f>IF(ISBLANK(VLOOKUP(TRIM(B1610),ALL!$B$1:$U$1591,9,FALSE)),"",IF(ISERROR(VLOOKUP(TRIM(B1610),ALL!$B$1:$U$1591,9,FALSE))," ",VLOOKUP(TRIM(B1610),ALL!$B$1:$U$1591,9,FALSE)))</f>
        <v/>
      </c>
      <c r="M1610" s="52" t="str">
        <f>IF(ISBLANK(VLOOKUP(TRIM(B1610),ALL!$B$1:$U$1591,10,FALSE)),"",IF(ISERROR(VLOOKUP(TRIM(B1610),ALL!$B$1:$U$1591,10,FALSE))," ",VLOOKUP(TRIM(B1610),ALL!$B$1:$U$1591,10,FALSE)))</f>
        <v/>
      </c>
      <c r="N1610"/>
      <c r="O1610"/>
      <c r="P1610"/>
      <c r="Q1610"/>
      <c r="R1610"/>
      <c r="S1610"/>
      <c r="AA1610"/>
      <c r="AB1610"/>
    </row>
    <row r="1611" spans="1:46" ht="15">
      <c r="A1611" s="52" t="str">
        <f>IF(ISERROR(VLOOKUP(TRIM(B1611),ALL!$B$1:$T$1591,3,FALSE)),"(unc)",VLOOKUP(TRIM(B1611),ALL!$B$1:$T$1591,3,FALSE))</f>
        <v>End $ DT $</v>
      </c>
      <c r="B1611" s="417" t="s">
        <v>7459</v>
      </c>
      <c r="C1611" s="11" t="s">
        <v>7111</v>
      </c>
      <c r="D1611" s="85">
        <f>VLOOKUP(TRIM(B1611),BirthdateDraft!$B$1:$O$5859,2,FALSE)</f>
        <v>35271</v>
      </c>
      <c r="E1611" s="86" t="str">
        <f>VLOOKUP(TRIM(B1611),BirthdateDraft!$B$1:$O$9859,3,FALSE)</f>
        <v>18/FA</v>
      </c>
      <c r="F1611" s="52" t="str">
        <f>IF(ISERROR(VLOOKUP(TRIM(B1611),ALL!$B$1:$T$1591,2,FALSE)),"",IF(ISERROR(VLOOKUP(TRIM(B1611),ALL!$B$1:$T$1591,2,FALSE))," ",VLOOKUP(TRIM(B1611),ALL!$B$1:$T$1591,2,FALSE)))</f>
        <v>ATN</v>
      </c>
      <c r="G1611" s="52" t="str">
        <f>IF(ISBLANK(VLOOKUP(TRIM(B1611),ALL!$B$1:$U$1591,4,FALSE)),"",IF(ISERROR(VLOOKUP(TRIM(B1611),ALL!$B$1:$U$1591,4,FALSE))," ",VLOOKUP(TRIM(B1611),ALL!$B$1:$U$1591,4,FALSE)))</f>
        <v>4</v>
      </c>
      <c r="H1611" s="52" t="str">
        <f>IF(ISBLANK(VLOOKUP(TRIM(B1611),ALL!$B$1:$U$1591,5,FALSE)),"",IF(ISERROR(VLOOKUP(TRIM(B1611),ALL!$B$1:$U$1591,5,FALSE))," ",VLOOKUP(TRIM(B1611),ALL!$B$1:$U$1591,5,FALSE)))</f>
        <v>4</v>
      </c>
      <c r="I1611" s="52">
        <f>IF(ISBLANK(VLOOKUP(TRIM(B1611),ALL!$B$1:$U$1591,6,FALSE)),"",IF(ISERROR(VLOOKUP(TRIM(B1611),ALL!$B$1:$U$1591,6,FALSE))," ", VLOOKUP(TRIM(B1611),ALL!$B$1:$U$1591,6,FALSE)))</f>
        <v>0</v>
      </c>
      <c r="J1611" s="52"/>
      <c r="K1611" s="52"/>
      <c r="L1611" s="52"/>
      <c r="M1611" s="52"/>
      <c r="N1611"/>
      <c r="O1611"/>
      <c r="P1611"/>
      <c r="Q1611"/>
      <c r="R1611"/>
      <c r="S1611"/>
      <c r="AA1611"/>
      <c r="AB1611"/>
    </row>
    <row r="1612" spans="1:46">
      <c r="A1612" s="52" t="str">
        <f>IF(ISERROR(VLOOKUP(TRIM(B1612),ALL!$B$1:$T$1591,3,FALSE)),"(unc)",VLOOKUP(TRIM(B1612),ALL!$B$1:$T$1591,3,FALSE))</f>
        <v>RDT $</v>
      </c>
      <c r="B1612" s="215" t="s">
        <v>6769</v>
      </c>
      <c r="C1612" s="11" t="s">
        <v>7111</v>
      </c>
      <c r="D1612" s="85">
        <f>VLOOKUP(TRIM(B1612),BirthdateDraft!$B$1:$O$5859,2,FALSE)</f>
        <v>35194</v>
      </c>
      <c r="E1612" s="86" t="str">
        <f>VLOOKUP(TRIM(B1612),BirthdateDraft!$B$1:$O$9859,3,FALSE)</f>
        <v>18/3</v>
      </c>
      <c r="F1612" s="52" t="str">
        <f>IF(ISERROR(VLOOKUP(TRIM(B1612),ALL!$B$1:$T$1591,2,FALSE)),"",IF(ISERROR(VLOOKUP(TRIM(B1612),ALL!$B$1:$T$1591,2,FALSE))," ",VLOOKUP(TRIM(B1612),ALL!$B$1:$T$1591,2,FALSE)))</f>
        <v>KCA</v>
      </c>
      <c r="G1612" s="52" t="str">
        <f>IF(ISBLANK(VLOOKUP(TRIM(B1612),ALL!$B$1:$U$1591,4,FALSE)),"",IF(ISERROR(VLOOKUP(TRIM(B1612),ALL!$B$1:$U$1591,4,FALSE))," ",VLOOKUP(TRIM(B1612),ALL!$B$1:$U$1591,4,FALSE)))</f>
        <v>4</v>
      </c>
      <c r="H1612" s="52" t="str">
        <f>IF(ISBLANK(VLOOKUP(TRIM(B1612),ALL!$B$1:$U$1591,5,FALSE)),"",IF(ISERROR(VLOOKUP(TRIM(B1612),ALL!$B$1:$U$1591,5,FALSE))," ",VLOOKUP(TRIM(B1612),ALL!$B$1:$U$1591,5,FALSE)))</f>
        <v/>
      </c>
      <c r="I1612" s="52">
        <f>IF(ISBLANK(VLOOKUP(TRIM(B1612),ALL!$B$1:$U$1591,6,FALSE)),"",IF(ISERROR(VLOOKUP(TRIM(B1612),ALL!$B$1:$U$1591,6,FALSE))," ", VLOOKUP(TRIM(B1612),ALL!$B$1:$U$1591,6,FALSE)))</f>
        <v>2</v>
      </c>
      <c r="J1612" s="52"/>
      <c r="K1612" s="52"/>
      <c r="L1612" s="52" t="str">
        <f>IF(ISBLANK(VLOOKUP(TRIM(B1612),ALL!$B$1:$U$1591,9,FALSE)),"",IF(ISERROR(VLOOKUP(TRIM(B1612),ALL!$B$1:$U$1591,9,FALSE))," ",VLOOKUP(TRIM(B1612),ALL!$B$1:$U$1591,9,FALSE)))</f>
        <v/>
      </c>
      <c r="M1612" s="52" t="str">
        <f>IF(ISBLANK(VLOOKUP(TRIM(B1612),ALL!$B$1:$U$1591,10,FALSE)),"",IF(ISERROR(VLOOKUP(TRIM(B1612),ALL!$B$1:$U$1591,10,FALSE))," ",VLOOKUP(TRIM(B1612),ALL!$B$1:$U$1591,10,FALSE)))</f>
        <v/>
      </c>
      <c r="N1612"/>
      <c r="O1612"/>
      <c r="P1612"/>
      <c r="Q1612"/>
      <c r="R1612"/>
      <c r="S1612"/>
      <c r="AA1612"/>
      <c r="AB1612"/>
    </row>
    <row r="1613" spans="1:46">
      <c r="A1613" s="52" t="str">
        <f>IF(ISERROR(VLOOKUP(TRIM(B1613),ALL!$B$1:$T$1591,3,FALSE)),"(unc)",VLOOKUP(TRIM(B1613),ALL!$B$1:$T$1591,3,FALSE))</f>
        <v>End $</v>
      </c>
      <c r="B1613" s="408" t="s">
        <v>6268</v>
      </c>
      <c r="C1613" s="11" t="s">
        <v>7111</v>
      </c>
      <c r="D1613" s="85">
        <f>VLOOKUP(TRIM(B1613),BirthdateDraft!$B$1:$O$5859,2,FALSE)</f>
        <v>34811</v>
      </c>
      <c r="E1613" s="86" t="str">
        <f>VLOOKUP(TRIM(B1613),BirthdateDraft!$B$1:$O$9859,3,FALSE)</f>
        <v>17/7</v>
      </c>
      <c r="F1613" s="52" t="str">
        <f>IF(ISERROR(VLOOKUP(TRIM(B1613),ALL!$B$1:$T$1591,2,FALSE)),"",IF(ISERROR(VLOOKUP(TRIM(B1613),ALL!$B$1:$T$1591,2,FALSE))," ",VLOOKUP(TRIM(B1613),ALL!$B$1:$T$1591,2,FALSE)))</f>
        <v>LAA</v>
      </c>
      <c r="G1613" s="52" t="str">
        <f>IF(ISBLANK(VLOOKUP(TRIM(B1613),ALL!$B$1:$U$1591,4,FALSE)),"",IF(ISERROR(VLOOKUP(TRIM(B1613),ALL!$B$1:$U$1591,4,FALSE))," ",VLOOKUP(TRIM(B1613),ALL!$B$1:$U$1591,4,FALSE)))</f>
        <v>4</v>
      </c>
      <c r="H1613" s="52" t="str">
        <f>IF(ISBLANK(VLOOKUP(TRIM(B1613),ALL!$B$1:$U$1591,5,FALSE)),"",IF(ISERROR(VLOOKUP(TRIM(B1613),ALL!$B$1:$U$1591,5,FALSE))," ",VLOOKUP(TRIM(B1613),ALL!$B$1:$U$1591,5,FALSE)))</f>
        <v/>
      </c>
      <c r="I1613" s="52">
        <f>IF(ISBLANK(VLOOKUP(TRIM(B1613),ALL!$B$1:$U$1591,6,FALSE)),"",IF(ISERROR(VLOOKUP(TRIM(B1613),ALL!$B$1:$U$1591,6,FALSE))," ", VLOOKUP(TRIM(B1613),ALL!$B$1:$U$1591,6,FALSE)))</f>
        <v>2</v>
      </c>
    </row>
    <row r="1614" spans="1:46">
      <c r="A1614" s="52" t="str">
        <f>IF(ISERROR(VLOOKUP(TRIM(B1614),ALL!$B$1:$T$1591,3,FALSE)),"(unc)",VLOOKUP(TRIM(B1614),ALL!$B$1:$T$1591,3,FALSE))</f>
        <v>End $</v>
      </c>
      <c r="B1614" s="408" t="s">
        <v>442</v>
      </c>
      <c r="C1614" s="11" t="s">
        <v>7111</v>
      </c>
      <c r="D1614" s="85">
        <f>VLOOKUP(TRIM(B1614),BirthdateDraft!$B$1:$O$5859,2,FALSE)</f>
        <v>32324</v>
      </c>
      <c r="E1614" s="86" t="str">
        <f>VLOOKUP(TRIM(B1614),BirthdateDraft!$B$1:$O$9859,3,FALSE)</f>
        <v>12/2</v>
      </c>
      <c r="F1614" s="52" t="str">
        <f>IF(ISERROR(VLOOKUP(TRIM(B1614),ALL!$B$1:$T$1591,2,FALSE)),"",IF(ISERROR(VLOOKUP(TRIM(B1614),ALL!$B$1:$T$1591,2,FALSE))," ",VLOOKUP(TRIM(B1614),ALL!$B$1:$T$1591,2,FALSE)))</f>
        <v>PHN</v>
      </c>
      <c r="G1614" s="52" t="str">
        <f>IF(ISBLANK(VLOOKUP(TRIM(B1614),ALL!$B$1:$U$1591,4,FALSE)),"",IF(ISERROR(VLOOKUP(TRIM(B1614),ALL!$B$1:$U$1591,4,FALSE))," ",VLOOKUP(TRIM(B1614),ALL!$B$1:$U$1591,4,FALSE)))</f>
        <v>4</v>
      </c>
      <c r="H1614" s="52" t="str">
        <f>IF(ISBLANK(VLOOKUP(TRIM(B1614),ALL!$B$1:$U$1591,5,FALSE)),"",IF(ISERROR(VLOOKUP(TRIM(B1614),ALL!$B$1:$U$1591,5,FALSE))," ",VLOOKUP(TRIM(B1614),ALL!$B$1:$U$1591,5,FALSE)))</f>
        <v/>
      </c>
      <c r="I1614" s="52">
        <f>IF(ISBLANK(VLOOKUP(TRIM(B1614),ALL!$B$1:$U$1591,6,FALSE)),"",IF(ISERROR(VLOOKUP(TRIM(B1614),ALL!$B$1:$U$1591,6,FALSE))," ", VLOOKUP(TRIM(B1614),ALL!$B$1:$U$1591,6,FALSE)))</f>
        <v>6</v>
      </c>
      <c r="J1614" s="52"/>
      <c r="K1614" s="52"/>
      <c r="L1614" s="52"/>
      <c r="M1614" s="52"/>
      <c r="N1614"/>
      <c r="O1614"/>
      <c r="P1614"/>
      <c r="Q1614"/>
      <c r="R1614"/>
      <c r="S1614"/>
      <c r="AA1614"/>
      <c r="AB1614"/>
    </row>
    <row r="1615" spans="1:46">
      <c r="A1615" s="52" t="str">
        <f>IF(ISERROR(VLOOKUP(TRIM(B1615),ALL!$B$1:$T$1591,3,FALSE)),"(unc)",VLOOKUP(TRIM(B1615),ALL!$B$1:$T$1591,3,FALSE))</f>
        <v>DT $</v>
      </c>
      <c r="B1615" s="215" t="s">
        <v>443</v>
      </c>
      <c r="C1615" s="11" t="s">
        <v>7111</v>
      </c>
      <c r="D1615" s="85">
        <f>VLOOKUP(TRIM(B1615),BirthdateDraft!$B$1:$O$5859,2,FALSE)</f>
        <v>32603</v>
      </c>
      <c r="E1615" s="86" t="str">
        <f>VLOOKUP(TRIM(B1615),BirthdateDraft!$B$1:$O$9859,3,FALSE)</f>
        <v>12/4</v>
      </c>
      <c r="F1615" s="52" t="str">
        <f>IF(ISERROR(VLOOKUP(TRIM(B1615),ALL!$B$1:$T$1591,2,FALSE)),"",IF(ISERROR(VLOOKUP(TRIM(B1615),ALL!$B$1:$T$1591,2,FALSE))," ",VLOOKUP(TRIM(B1615),ALL!$B$1:$T$1591,2,FALSE)))</f>
        <v>DEN</v>
      </c>
      <c r="G1615" s="52" t="str">
        <f>IF(ISBLANK(VLOOKUP(TRIM(B1615),ALL!$B$1:$U$1591,4,FALSE)),"",IF(ISERROR(VLOOKUP(TRIM(B1615),ALL!$B$1:$U$1591,4,FALSE))," ",VLOOKUP(TRIM(B1615),ALL!$B$1:$U$1591,4,FALSE)))</f>
        <v>0</v>
      </c>
      <c r="H1615" s="52" t="str">
        <f>IF(ISBLANK(VLOOKUP(TRIM(B1615),ALL!$B$1:$U$1591,5,FALSE)),"",IF(ISERROR(VLOOKUP(TRIM(B1615),ALL!$B$1:$U$1591,5,FALSE))," ",VLOOKUP(TRIM(B1615),ALL!$B$1:$U$1591,5,FALSE)))</f>
        <v/>
      </c>
      <c r="I1615" s="52">
        <f>IF(ISBLANK(VLOOKUP(TRIM(B1615),ALL!$B$1:$U$1591,6,FALSE)),"",IF(ISERROR(VLOOKUP(TRIM(B1615),ALL!$B$1:$U$1591,6,FALSE))," ", VLOOKUP(TRIM(B1615),ALL!$B$1:$U$1591,6,FALSE)))</f>
        <v>1</v>
      </c>
      <c r="J1615" s="52" t="str">
        <f>IF(ISBLANK(VLOOKUP(TRIM(B1615),ALL!$B$1:$U$1591,7,FALSE)),"",IF(ISERROR(VLOOKUP(TRIM(B1615),ALL!$B$1:$U$1591,7,FALSE))," ",VLOOKUP(TRIM(B1615),ALL!$B$1:$U$1591,7,FALSE)))</f>
        <v/>
      </c>
      <c r="K1615" s="52" t="str">
        <f>IF(ISBLANK(VLOOKUP(TRIM(B1615),ALL!$B$1:$U$1591,8,FALSE)),"",IF(ISERROR(VLOOKUP(TRIM(B1615),ALL!$B$1:$U$1591,8,FALSE))," ",VLOOKUP(TRIM(B1615),ALL!$B$1:$U$1591,8,FALSE)))</f>
        <v/>
      </c>
      <c r="L1615" s="52" t="str">
        <f>IF(ISBLANK(VLOOKUP(TRIM(B1615),ALL!$B$1:$U$1591,9,FALSE)),"",IF(ISERROR(VLOOKUP(TRIM(B1615),ALL!$B$1:$U$1591,9,FALSE))," ",VLOOKUP(TRIM(B1615),ALL!$B$1:$U$1591,9,FALSE)))</f>
        <v/>
      </c>
      <c r="M1615" s="52" t="str">
        <f>IF(ISBLANK(VLOOKUP(TRIM(B1615),ALL!$B$1:$U$1591,10,FALSE)),"",IF(ISERROR(VLOOKUP(TRIM(B1615),ALL!$B$1:$U$1591,10,FALSE))," ",VLOOKUP(TRIM(B1615),ALL!$B$1:$U$1591,10,FALSE)))</f>
        <v/>
      </c>
      <c r="N1615"/>
      <c r="O1615"/>
      <c r="P1615"/>
      <c r="Q1615"/>
      <c r="R1615" t="str">
        <f>""</f>
        <v/>
      </c>
      <c r="S1615" t="str">
        <f>""</f>
        <v/>
      </c>
      <c r="T1615" t="str">
        <f>""</f>
        <v/>
      </c>
      <c r="U1615" t="str">
        <f>""</f>
        <v/>
      </c>
      <c r="V1615" t="str">
        <f>""</f>
        <v/>
      </c>
      <c r="W1615" t="str">
        <f>""</f>
        <v/>
      </c>
      <c r="X1615" t="str">
        <f>""</f>
        <v/>
      </c>
      <c r="Y1615" t="str">
        <f>""</f>
        <v/>
      </c>
      <c r="Z1615" t="str">
        <f>""</f>
        <v/>
      </c>
      <c r="AA1615" t="str">
        <f>""</f>
        <v/>
      </c>
      <c r="AB1615" t="str">
        <f>""</f>
        <v/>
      </c>
      <c r="AC1615" t="str">
        <f>""</f>
        <v/>
      </c>
      <c r="AD1615" t="str">
        <f>""</f>
        <v/>
      </c>
      <c r="AE1615" t="str">
        <f>""</f>
        <v/>
      </c>
      <c r="AF1615" t="str">
        <f>""</f>
        <v/>
      </c>
      <c r="AG1615" t="str">
        <f>""</f>
        <v/>
      </c>
      <c r="AH1615" t="str">
        <f>""</f>
        <v/>
      </c>
      <c r="AI1615" t="str">
        <f>""</f>
        <v/>
      </c>
      <c r="AJ1615" t="str">
        <f>""</f>
        <v/>
      </c>
      <c r="AK1615" t="str">
        <f>""</f>
        <v/>
      </c>
      <c r="AL1615" t="str">
        <f>""</f>
        <v/>
      </c>
      <c r="AM1615" t="str">
        <f>""</f>
        <v/>
      </c>
      <c r="AN1615" t="str">
        <f>""</f>
        <v/>
      </c>
      <c r="AO1615" t="str">
        <f>""</f>
        <v/>
      </c>
      <c r="AP1615" t="str">
        <f>""</f>
        <v/>
      </c>
      <c r="AQ1615" t="str">
        <f>""</f>
        <v/>
      </c>
      <c r="AR1615" t="str">
        <f>""</f>
        <v/>
      </c>
      <c r="AS1615" t="str">
        <f>""</f>
        <v/>
      </c>
      <c r="AT1615" t="str">
        <f>""</f>
        <v/>
      </c>
    </row>
    <row r="1616" spans="1:46">
      <c r="A1616" s="52" t="str">
        <f>IF(ISERROR(VLOOKUP(TRIM(B1616),ALL!$B$1:$T$1591,3,FALSE)),"(unc)",VLOOKUP(TRIM(B1616),ALL!$B$1:$T$1591,3,FALSE))</f>
        <v>(unc)</v>
      </c>
      <c r="B1616" s="215" t="s">
        <v>353</v>
      </c>
      <c r="C1616" s="11" t="s">
        <v>7111</v>
      </c>
      <c r="D1616" s="85">
        <f>VLOOKUP(TRIM(B1616),BirthdateDraft!$B$1:$O$5859,2,FALSE)</f>
        <v>32884</v>
      </c>
      <c r="E1616" s="86" t="str">
        <f>VLOOKUP(TRIM(B1616),BirthdateDraft!$B$1:$O$9859,3,FALSE)</f>
        <v>12/5</v>
      </c>
      <c r="F1616" s="52" t="str">
        <f>IF(ISERROR(VLOOKUP(TRIM(B1616),ALL!$B$1:$T$1591,2,FALSE)),"",IF(ISERROR(VLOOKUP(TRIM(B1616),ALL!$B$1:$T$1591,2,FALSE))," ",VLOOKUP(TRIM(B1616),ALL!$B$1:$T$1591,2,FALSE)))</f>
        <v/>
      </c>
      <c r="G1616" s="52" t="str">
        <f>IF(ISBLANK(VLOOKUP(TRIM(B1616),ALL!$B$1:$U$1591,4,FALSE)),"",IF(ISERROR(VLOOKUP(TRIM(B1616),ALL!$B$1:$U$1591,4,FALSE))," ",VLOOKUP(TRIM(B1616),ALL!$B$1:$U$1591,4,FALSE)))</f>
        <v xml:space="preserve"> </v>
      </c>
      <c r="H1616" s="52" t="str">
        <f>IF(ISBLANK(VLOOKUP(TRIM(B1616),ALL!$B$1:$U$1591,5,FALSE)),"",IF(ISERROR(VLOOKUP(TRIM(B1616),ALL!$B$1:$U$1591,5,FALSE))," ",VLOOKUP(TRIM(B1616),ALL!$B$1:$U$1591,5,FALSE)))</f>
        <v xml:space="preserve"> </v>
      </c>
      <c r="I1616" s="52" t="str">
        <f>IF(ISBLANK(VLOOKUP(TRIM(B1616),ALL!$B$1:$U$1591,6,FALSE)),"",IF(ISERROR(VLOOKUP(TRIM(B1616),ALL!$B$1:$U$1591,6,FALSE))," ", VLOOKUP(TRIM(B1616),ALL!$B$1:$U$1591,6,FALSE)))</f>
        <v xml:space="preserve"> </v>
      </c>
      <c r="J1616" s="52" t="str">
        <f>IF(ISBLANK(VLOOKUP(TRIM(B1616),ALL!$B$1:$U$1591,7,FALSE)),"",IF(ISERROR(VLOOKUP(TRIM(B1616),ALL!$B$1:$U$1591,7,FALSE))," ",VLOOKUP(TRIM(B1616),ALL!$B$1:$U$1591,7,FALSE)))</f>
        <v xml:space="preserve"> </v>
      </c>
      <c r="K1616" s="52" t="str">
        <f>IF(ISBLANK(VLOOKUP(TRIM(B1616),ALL!$B$1:$U$1591,8,FALSE)),"",IF(ISERROR(VLOOKUP(TRIM(B1616),ALL!$B$1:$U$1591,8,FALSE))," ",VLOOKUP(TRIM(B1616),ALL!$B$1:$U$1591,8,FALSE)))</f>
        <v xml:space="preserve"> </v>
      </c>
      <c r="L1616" s="52" t="str">
        <f>IF(ISBLANK(VLOOKUP(TRIM(B1616),ALL!$B$1:$U$1591,9,FALSE)),"",IF(ISERROR(VLOOKUP(TRIM(B1616),ALL!$B$1:$U$1591,9,FALSE))," ",VLOOKUP(TRIM(B1616),ALL!$B$1:$U$1591,9,FALSE)))</f>
        <v xml:space="preserve"> </v>
      </c>
      <c r="M1616" s="52" t="str">
        <f>IF(ISBLANK(VLOOKUP(TRIM(B1616),ALL!$B$1:$U$1591,10,FALSE)),"",IF(ISERROR(VLOOKUP(TRIM(B1616),ALL!$B$1:$U$1591,10,FALSE))," ",VLOOKUP(TRIM(B1616),ALL!$B$1:$U$1591,10,FALSE)))</f>
        <v xml:space="preserve"> </v>
      </c>
      <c r="N1616"/>
      <c r="O1616"/>
      <c r="P1616"/>
      <c r="Q1616"/>
      <c r="R1616"/>
      <c r="S1616"/>
      <c r="AA1616"/>
      <c r="AB1616"/>
    </row>
    <row r="1617" spans="1:45">
      <c r="A1617" s="52"/>
      <c r="B1617" s="395"/>
      <c r="C1617" s="11"/>
      <c r="D1617" s="85"/>
      <c r="E1617" s="86"/>
      <c r="F1617" s="52"/>
      <c r="G1617" s="52"/>
      <c r="H1617" s="52"/>
      <c r="I1617" s="52"/>
      <c r="J1617" s="52"/>
      <c r="K1617" s="52"/>
      <c r="L1617" s="52"/>
      <c r="M1617" s="52"/>
      <c r="N1617"/>
      <c r="O1617"/>
      <c r="P1617"/>
      <c r="Q1617"/>
      <c r="R1617"/>
      <c r="S1617"/>
      <c r="AA1617"/>
      <c r="AB1617"/>
    </row>
    <row r="1618" spans="1:45">
      <c r="A1618" s="52" t="str">
        <f>IF(ISERROR(VLOOKUP(TRIM(B1618),ALL!$B$1:$T$1591,3,FALSE)),"(unc)",VLOOKUP(TRIM(B1618),ALL!$B$1:$T$1591,3,FALSE))</f>
        <v>LOLB</v>
      </c>
      <c r="B1618" s="215" t="s">
        <v>5085</v>
      </c>
      <c r="C1618" s="11" t="s">
        <v>7111</v>
      </c>
      <c r="D1618" s="85">
        <f>VLOOKUP(TRIM(B1618),BirthdateDraft!$B$1:$O$5859,2,FALSE)</f>
        <v>33925</v>
      </c>
      <c r="E1618" s="86" t="str">
        <f>VLOOKUP(TRIM(B1618),BirthdateDraft!$B$1:$O$9859,3,FALSE)</f>
        <v>14/FA</v>
      </c>
      <c r="F1618" s="52" t="str">
        <f>IF(ISERROR(VLOOKUP(TRIM(B1618),ALL!$B$1:$T$1591,2,FALSE)),"",IF(ISERROR(VLOOKUP(TRIM(B1618),ALL!$B$1:$T$1591,2,FALSE))," ",VLOOKUP(TRIM(B1618),ALL!$B$1:$T$1591,2,FALSE)))</f>
        <v>TBN</v>
      </c>
      <c r="G1618" s="52" t="str">
        <f>IF(ISBLANK(VLOOKUP(TRIM(B1618),ALL!$B$1:$U$1591,4,FALSE)),"",IF(ISERROR(VLOOKUP(TRIM(B1618),ALL!$B$1:$U$1591,4,FALSE))," ",VLOOKUP(TRIM(B1618),ALL!$B$1:$U$1591,4,FALSE)))</f>
        <v>4-6</v>
      </c>
      <c r="H1618" s="52" t="str">
        <f>IF(ISBLANK(VLOOKUP(TRIM(B1618),ALL!$B$1:$U$1591,5,FALSE)),"",IF(ISERROR(VLOOKUP(TRIM(B1618),ALL!$B$1:$U$1591,5,FALSE))," ",VLOOKUP(TRIM(B1618),ALL!$B$1:$U$1591,5,FALSE)))</f>
        <v/>
      </c>
      <c r="I1618" s="52">
        <f>IF(ISBLANK(VLOOKUP(TRIM(B1618),ALL!$B$1:$U$1591,6,FALSE)),"",IF(ISERROR(VLOOKUP(TRIM(B1618),ALL!$B$1:$U$1591,6,FALSE))," ", VLOOKUP(TRIM(B1618),ALL!$B$1:$U$1591,6,FALSE)))</f>
        <v>12</v>
      </c>
      <c r="J1618" s="52">
        <f>IF(ISBLANK(VLOOKUP(TRIM(B1618),ALL!$B$1:$U$1591,7,FALSE)),"",IF(ISERROR(VLOOKUP(TRIM(B1618),ALL!$B$1:$U$1591,7,FALSE))," ",VLOOKUP(TRIM(B1618),ALL!$B$1:$U$1591,7,FALSE)))</f>
        <v>12</v>
      </c>
      <c r="K1618" s="52" t="str">
        <f>IF(ISBLANK(VLOOKUP(TRIM(B1618),ALL!$B$1:$U$1591,8,FALSE)),"",IF(ISERROR(VLOOKUP(TRIM(B1618),ALL!$B$1:$U$1591,8,FALSE))," ",VLOOKUP(TRIM(B1618),ALL!$B$1:$U$1591,8,FALSE)))</f>
        <v/>
      </c>
      <c r="L1618" s="52" t="str">
        <f>IF(ISBLANK(VLOOKUP(TRIM(B1618),ALL!$B$1:$U$1591,9,FALSE)),"",IF(ISERROR(VLOOKUP(TRIM(B1618),ALL!$B$1:$U$1591,9,FALSE))," ",VLOOKUP(TRIM(B1618),ALL!$B$1:$U$1591,9,FALSE)))</f>
        <v/>
      </c>
      <c r="M1618" s="52" t="str">
        <f>IF(ISBLANK(VLOOKUP(TRIM(B1618),ALL!$B$1:$U$1591,10,FALSE)),"",IF(ISERROR(VLOOKUP(TRIM(B1618),ALL!$B$1:$U$1591,10,FALSE))," ",VLOOKUP(TRIM(B1618),ALL!$B$1:$U$1591,10,FALSE)))</f>
        <v/>
      </c>
      <c r="N1618"/>
      <c r="O1618"/>
      <c r="P1618"/>
      <c r="Q1618"/>
      <c r="R1618"/>
      <c r="S1618"/>
      <c r="AA1618"/>
      <c r="AB1618"/>
    </row>
    <row r="1619" spans="1:45">
      <c r="A1619" s="52" t="str">
        <f>IF(ISERROR(VLOOKUP(TRIM(B1619),ALL!$B$1:$T$1591,3,FALSE)),"(unc)",VLOOKUP(TRIM(B1619),ALL!$B$1:$T$1591,3,FALSE))</f>
        <v>RILB</v>
      </c>
      <c r="B1619" s="215" t="s">
        <v>5091</v>
      </c>
      <c r="C1619" s="11" t="s">
        <v>7111</v>
      </c>
      <c r="D1619" s="85">
        <f>VLOOKUP(TRIM(B1619),BirthdateDraft!$B$1:$O$5859,2,FALSE)</f>
        <v>33741</v>
      </c>
      <c r="E1619" s="86" t="str">
        <f>VLOOKUP(TRIM(B1619),BirthdateDraft!$B$1:$O$9859,3,FALSE)</f>
        <v>14/FA</v>
      </c>
      <c r="F1619" s="52" t="str">
        <f>IF(ISERROR(VLOOKUP(TRIM(B1619),ALL!$B$1:$T$1591,2,FALSE)),"",IF(ISERROR(VLOOKUP(TRIM(B1619),ALL!$B$1:$T$1591,2,FALSE))," ",VLOOKUP(TRIM(B1619),ALL!$B$1:$T$1591,2,FALSE)))</f>
        <v>DNA</v>
      </c>
      <c r="G1619" s="52" t="str">
        <f>IF(ISBLANK(VLOOKUP(TRIM(B1619),ALL!$B$1:$U$1591,4,FALSE)),"",IF(ISERROR(VLOOKUP(TRIM(B1619),ALL!$B$1:$U$1591,4,FALSE))," ",VLOOKUP(TRIM(B1619),ALL!$B$1:$U$1591,4,FALSE)))</f>
        <v>4-5</v>
      </c>
      <c r="H1619" s="52" t="str">
        <f>IF(ISBLANK(VLOOKUP(TRIM(B1619),ALL!$B$1:$U$1591,5,FALSE)),"",IF(ISERROR(VLOOKUP(TRIM(B1619),ALL!$B$1:$U$1591,5,FALSE))," ",VLOOKUP(TRIM(B1619),ALL!$B$1:$U$1591,5,FALSE)))</f>
        <v/>
      </c>
      <c r="I1619" s="52">
        <f>IF(ISBLANK(VLOOKUP(TRIM(B1619),ALL!$B$1:$U$1591,6,FALSE)),"",IF(ISERROR(VLOOKUP(TRIM(B1619),ALL!$B$1:$U$1591,6,FALSE))," ", VLOOKUP(TRIM(B1619),ALL!$B$1:$U$1591,6,FALSE)))</f>
        <v>0</v>
      </c>
      <c r="J1619" s="52" t="str">
        <f>IF(ISBLANK(VLOOKUP(TRIM(B1619),ALL!$B$1:$U$1591,7,FALSE)),"",IF(ISERROR(VLOOKUP(TRIM(B1619),ALL!$B$1:$U$1591,7,FALSE))," ",VLOOKUP(TRIM(B1619),ALL!$B$1:$U$1591,7,FALSE)))</f>
        <v/>
      </c>
      <c r="K1619" s="52" t="str">
        <f>IF(ISBLANK(VLOOKUP(TRIM(B1619),ALL!$B$1:$U$1591,8,FALSE)),"",IF(ISERROR(VLOOKUP(TRIM(B1619),ALL!$B$1:$U$1591,8,FALSE))," ",VLOOKUP(TRIM(B1619),ALL!$B$1:$U$1591,8,FALSE)))</f>
        <v/>
      </c>
      <c r="L1619" s="52" t="str">
        <f>IF(ISBLANK(VLOOKUP(TRIM(B1619),ALL!$B$1:$U$1591,9,FALSE)),"",IF(ISERROR(VLOOKUP(TRIM(B1619),ALL!$B$1:$U$1591,9,FALSE))," ",VLOOKUP(TRIM(B1619),ALL!$B$1:$U$1591,9,FALSE)))</f>
        <v/>
      </c>
      <c r="M1619" s="52" t="str">
        <f>IF(ISBLANK(VLOOKUP(TRIM(B1619),ALL!$B$1:$U$1591,10,FALSE)),"",IF(ISERROR(VLOOKUP(TRIM(B1619),ALL!$B$1:$U$1591,10,FALSE))," ",VLOOKUP(TRIM(B1619),ALL!$B$1:$U$1591,10,FALSE)))</f>
        <v/>
      </c>
      <c r="N1619"/>
      <c r="O1619"/>
      <c r="P1619"/>
      <c r="Q1619"/>
      <c r="R1619"/>
      <c r="S1619"/>
      <c r="AA1619"/>
      <c r="AB1619"/>
    </row>
    <row r="1620" spans="1:45">
      <c r="A1620" s="52" t="str">
        <f>IF(ISERROR(VLOOKUP(TRIM(B1620),ALL!$B$1:$T$1591,3,FALSE)),"(unc)",VLOOKUP(TRIM(B1620),ALL!$B$1:$T$1591,3,FALSE))</f>
        <v>RLB MLB</v>
      </c>
      <c r="B1620" s="215" t="s">
        <v>5115</v>
      </c>
      <c r="C1620" s="11" t="s">
        <v>7111</v>
      </c>
      <c r="D1620" s="85">
        <f>VLOOKUP(TRIM(B1620),BirthdateDraft!$B$1:$O$9813,2,FALSE)</f>
        <v>33943</v>
      </c>
      <c r="E1620" s="86" t="str">
        <f>VLOOKUP(TRIM(B1620),BirthdateDraft!$B$1:$O$9813,3,FALSE)</f>
        <v>15/2</v>
      </c>
      <c r="F1620" s="52" t="str">
        <f>IF(ISERROR(VLOOKUP(TRIM(B1620),ALL!$B$1:$T$1591,2,FALSE)),"",IF(ISERROR(VLOOKUP(TRIM(B1620),ALL!$B$1:$T$1591,2,FALSE))," ",VLOOKUP(TRIM(B1620),ALL!$B$1:$T$1591,2,FALSE)))</f>
        <v>LAA</v>
      </c>
      <c r="G1620" s="52" t="str">
        <f>IF(ISBLANK(VLOOKUP(TRIM(B1620),ALL!$B$1:$U$1591,4,FALSE)),"",IF(ISERROR(VLOOKUP(TRIM(B1620),ALL!$B$1:$U$1591,4,FALSE))," ",VLOOKUP(TRIM(B1620),ALL!$B$1:$U$1591,4,FALSE)))</f>
        <v>4-5</v>
      </c>
      <c r="H1620" s="52" t="str">
        <f>IF(ISBLANK(VLOOKUP(TRIM(B1620),ALL!$B$1:$U$1591,5,FALSE)),"",IF(ISERROR(VLOOKUP(TRIM(B1620),ALL!$B$1:$U$1591,5,FALSE))," ",VLOOKUP(TRIM(B1620),ALL!$B$1:$U$1591,5,FALSE)))</f>
        <v>4-5</v>
      </c>
      <c r="I1620" s="52">
        <f>IF(ISBLANK(VLOOKUP(TRIM(B1620),ALL!$B$1:$U$1591,6,FALSE)),"",IF(ISERROR(VLOOKUP(TRIM(B1620),ALL!$B$1:$U$1591,6,FALSE))," ", VLOOKUP(TRIM(B1620),ALL!$B$1:$U$1591,6,FALSE)))</f>
        <v>0</v>
      </c>
      <c r="J1620" s="52" t="str">
        <f>IF(ISBLANK(VLOOKUP(TRIM(B1620),ALL!$B$1:$U$1591,7,FALSE)),"",IF(ISERROR(VLOOKUP(TRIM(B1620),ALL!$B$1:$U$1591,7,FALSE))," ",VLOOKUP(TRIM(B1620),ALL!$B$1:$U$1591,7,FALSE)))</f>
        <v/>
      </c>
      <c r="K1620" s="52" t="str">
        <f>IF(ISBLANK(VLOOKUP(TRIM(B1620),ALL!$B$1:$U$1591,8,FALSE)),"",IF(ISERROR(VLOOKUP(TRIM(B1620),ALL!$B$1:$U$1591,8,FALSE))," ",VLOOKUP(TRIM(B1620),ALL!$B$1:$U$1591,8,FALSE)))</f>
        <v/>
      </c>
      <c r="L1620" s="52" t="str">
        <f>IF(ISBLANK(VLOOKUP(TRIM(B1620),ALL!$B$1:$U$1591,9,FALSE)),"",IF(ISERROR(VLOOKUP(TRIM(B1620),ALL!$B$1:$U$1591,9,FALSE))," ",VLOOKUP(TRIM(B1620),ALL!$B$1:$U$1591,9,FALSE)))</f>
        <v/>
      </c>
      <c r="M1620" s="52" t="str">
        <f>IF(ISBLANK(VLOOKUP(TRIM(B1620),ALL!$B$1:$U$1591,10,FALSE)),"",IF(ISERROR(VLOOKUP(TRIM(B1620),ALL!$B$1:$U$1591,10,FALSE))," ",VLOOKUP(TRIM(B1620),ALL!$B$1:$U$1591,10,FALSE)))</f>
        <v/>
      </c>
      <c r="N1620"/>
      <c r="O1620"/>
      <c r="P1620"/>
      <c r="Q1620"/>
      <c r="R1620"/>
      <c r="S1620"/>
      <c r="AA1620"/>
      <c r="AB1620"/>
    </row>
    <row r="1621" spans="1:45">
      <c r="A1621" s="52" t="str">
        <f>IF(ISERROR(VLOOKUP(TRIM(B1621),ALL!$B$1:$T$1591,3,FALSE)),"(unc)",VLOOKUP(TRIM(B1621),ALL!$B$1:$T$1591,3,FALSE))</f>
        <v>LLB</v>
      </c>
      <c r="B1621" s="215" t="s">
        <v>797</v>
      </c>
      <c r="C1621" s="11" t="s">
        <v>7111</v>
      </c>
      <c r="D1621" s="85">
        <f>VLOOKUP(TRIM(B1621),BirthdateDraft!$B$1:$O$5859,2,FALSE)</f>
        <v>32712</v>
      </c>
      <c r="E1621" s="86" t="str">
        <f>VLOOKUP(TRIM(B1621),BirthdateDraft!$B$1:$O$9859,3,FALSE)</f>
        <v>11/4</v>
      </c>
      <c r="F1621" s="52" t="str">
        <f>IF(ISERROR(VLOOKUP(TRIM(B1621),ALL!$B$1:$T$1591,2,FALSE)),"",IF(ISERROR(VLOOKUP(TRIM(B1621),ALL!$B$1:$T$1591,2,FALSE))," ",VLOOKUP(TRIM(B1621),ALL!$B$1:$T$1591,2,FALSE)))</f>
        <v>SEN</v>
      </c>
      <c r="G1621" s="52" t="str">
        <f>IF(ISBLANK(VLOOKUP(TRIM(B1621),ALL!$B$1:$U$1591,4,FALSE)),"",IF(ISERROR(VLOOKUP(TRIM(B1621),ALL!$B$1:$U$1591,4,FALSE))," ",VLOOKUP(TRIM(B1621),ALL!$B$1:$U$1591,4,FALSE)))</f>
        <v>4-4</v>
      </c>
      <c r="H1621" s="52" t="str">
        <f>IF(ISBLANK(VLOOKUP(TRIM(B1621),ALL!$B$1:$U$1591,5,FALSE)),"",IF(ISERROR(VLOOKUP(TRIM(B1621),ALL!$B$1:$U$1591,5,FALSE))," ",VLOOKUP(TRIM(B1621),ALL!$B$1:$U$1591,5,FALSE)))</f>
        <v/>
      </c>
      <c r="I1621" s="52">
        <f>IF(ISBLANK(VLOOKUP(TRIM(B1621),ALL!$B$1:$U$1591,6,FALSE)),"",IF(ISERROR(VLOOKUP(TRIM(B1621),ALL!$B$1:$U$1591,6,FALSE))," ", VLOOKUP(TRIM(B1621),ALL!$B$1:$U$1591,6,FALSE)))</f>
        <v>0</v>
      </c>
      <c r="J1621" s="52" t="str">
        <f>IF(ISBLANK(VLOOKUP(TRIM(B1621),ALL!$B$1:$U$1591,7,FALSE)),"",IF(ISERROR(VLOOKUP(TRIM(B1621),ALL!$B$1:$U$1591,7,FALSE))," ",VLOOKUP(TRIM(B1621),ALL!$B$1:$U$1591,7,FALSE)))</f>
        <v/>
      </c>
      <c r="K1621" s="52" t="str">
        <f>IF(ISBLANK(VLOOKUP(TRIM(B1621),ALL!$B$1:$U$1591,8,FALSE)),"",IF(ISERROR(VLOOKUP(TRIM(B1621),ALL!$B$1:$U$1591,8,FALSE))," ",VLOOKUP(TRIM(B1621),ALL!$B$1:$U$1591,8,FALSE)))</f>
        <v/>
      </c>
      <c r="L1621" s="52" t="str">
        <f>IF(ISBLANK(VLOOKUP(TRIM(B1621),ALL!$B$1:$U$1591,9,FALSE)),"",IF(ISERROR(VLOOKUP(TRIM(B1621),ALL!$B$1:$U$1591,9,FALSE))," ",VLOOKUP(TRIM(B1621),ALL!$B$1:$U$1591,9,FALSE)))</f>
        <v/>
      </c>
      <c r="M1621" s="52" t="str">
        <f>IF(ISBLANK(VLOOKUP(TRIM(B1621),ALL!$B$1:$U$1591,10,FALSE)),"",IF(ISERROR(VLOOKUP(TRIM(B1621),ALL!$B$1:$U$1591,10,FALSE))," ",VLOOKUP(TRIM(B1621),ALL!$B$1:$U$1591,10,FALSE)))</f>
        <v/>
      </c>
      <c r="N1621"/>
      <c r="O1621"/>
      <c r="P1621"/>
      <c r="Q1621"/>
      <c r="R1621"/>
      <c r="S1621"/>
      <c r="AA1621"/>
      <c r="AB1621"/>
    </row>
    <row r="1622" spans="1:45">
      <c r="A1622" s="52" t="str">
        <f>IF(ISERROR(VLOOKUP(TRIM(B1622),ALL!$B$1:$T$1591,3,FALSE)),"(unc)",VLOOKUP(TRIM(B1622),ALL!$B$1:$T$1591,3,FALSE))</f>
        <v>MLB</v>
      </c>
      <c r="B1622" s="408" t="s">
        <v>4436</v>
      </c>
      <c r="C1622" s="11" t="s">
        <v>7111</v>
      </c>
      <c r="D1622" s="85">
        <f>VLOOKUP(TRIM(B1622),BirthdateDraft!$B$1:$O$5859,2,FALSE)</f>
        <v>32770</v>
      </c>
      <c r="E1622" s="86" t="str">
        <f>VLOOKUP(TRIM(B1622),BirthdateDraft!$B$1:$O$9859,3,FALSE)</f>
        <v>13/FA</v>
      </c>
      <c r="F1622" s="52" t="str">
        <f>IF(ISERROR(VLOOKUP(TRIM(B1622),ALL!$B$1:$T$1591,2,FALSE)),"",IF(ISERROR(VLOOKUP(TRIM(B1622),ALL!$B$1:$T$1591,2,FALSE))," ",VLOOKUP(TRIM(B1622),ALL!$B$1:$T$1591,2,FALSE)))</f>
        <v>OAA</v>
      </c>
      <c r="G1622" s="52" t="str">
        <f>IF(ISBLANK(VLOOKUP(TRIM(B1622),ALL!$B$1:$U$1591,4,FALSE)),"",IF(ISERROR(VLOOKUP(TRIM(B1622),ALL!$B$1:$U$1591,4,FALSE))," ",VLOOKUP(TRIM(B1622),ALL!$B$1:$U$1591,4,FALSE)))</f>
        <v>0-5</v>
      </c>
      <c r="H1622" s="52" t="str">
        <f>IF(ISBLANK(VLOOKUP(TRIM(B1622),ALL!$B$1:$U$1591,5,FALSE)),"",IF(ISERROR(VLOOKUP(TRIM(B1622),ALL!$B$1:$U$1591,5,FALSE))," ",VLOOKUP(TRIM(B1622),ALL!$B$1:$U$1591,5,FALSE)))</f>
        <v/>
      </c>
      <c r="I1622" s="52">
        <f>IF(ISBLANK(VLOOKUP(TRIM(B1622),ALL!$B$1:$U$1591,6,FALSE)),"",IF(ISERROR(VLOOKUP(TRIM(B1622),ALL!$B$1:$U$1591,6,FALSE))," ", VLOOKUP(TRIM(B1622),ALL!$B$1:$U$1591,6,FALSE)))</f>
        <v>0</v>
      </c>
      <c r="J1622" s="52"/>
      <c r="K1622" s="52"/>
      <c r="L1622" s="52"/>
      <c r="M1622" s="52"/>
      <c r="N1622"/>
      <c r="O1622"/>
      <c r="P1622"/>
      <c r="Q1622"/>
      <c r="R1622"/>
      <c r="S1622"/>
      <c r="AA1622"/>
      <c r="AB1622"/>
    </row>
    <row r="1623" spans="1:45">
      <c r="A1623" s="52" t="str">
        <f>IF(ISERROR(VLOOKUP(TRIM(B1623),ALL!$B$1:$T$1591,3,FALSE)),"(unc)",VLOOKUP(TRIM(B1623),ALL!$B$1:$T$1591,3,FALSE))</f>
        <v>OLB</v>
      </c>
      <c r="B1623" s="215" t="s">
        <v>4490</v>
      </c>
      <c r="C1623" s="11" t="s">
        <v>7111</v>
      </c>
      <c r="D1623" s="85">
        <f>VLOOKUP(TRIM(B1623),BirthdateDraft!$B$1:$O$5859,2,FALSE)</f>
        <v>34036</v>
      </c>
      <c r="E1623" s="86" t="str">
        <f>VLOOKUP(TRIM(B1623),BirthdateDraft!$B$1:$O$9859,3,FALSE)</f>
        <v>14/5</v>
      </c>
      <c r="F1623" s="52" t="str">
        <f>IF(ISERROR(VLOOKUP(TRIM(B1623),ALL!$B$1:$T$1591,2,FALSE)),"",IF(ISERROR(VLOOKUP(TRIM(B1623),ALL!$B$1:$T$1591,2,FALSE))," ",VLOOKUP(TRIM(B1623),ALL!$B$1:$T$1591,2,FALSE)))</f>
        <v>CHN</v>
      </c>
      <c r="G1623" s="52" t="str">
        <f>IF(ISBLANK(VLOOKUP(TRIM(B1623),ALL!$B$1:$U$1591,4,FALSE)),"",IF(ISERROR(VLOOKUP(TRIM(B1623),ALL!$B$1:$U$1591,4,FALSE))," ",VLOOKUP(TRIM(B1623),ALL!$B$1:$U$1591,4,FALSE)))</f>
        <v>0-0</v>
      </c>
      <c r="H1623" s="52" t="str">
        <f>IF(ISBLANK(VLOOKUP(TRIM(B1623),ALL!$B$1:$U$1591,5,FALSE)),"",IF(ISERROR(VLOOKUP(TRIM(B1623),ALL!$B$1:$U$1591,5,FALSE))," ",VLOOKUP(TRIM(B1623),ALL!$B$1:$U$1591,5,FALSE)))</f>
        <v/>
      </c>
      <c r="I1623" s="52">
        <f>IF(ISBLANK(VLOOKUP(TRIM(B1623),ALL!$B$1:$U$1591,6,FALSE)),"",IF(ISERROR(VLOOKUP(TRIM(B1623),ALL!$B$1:$U$1591,6,FALSE))," ", VLOOKUP(TRIM(B1623),ALL!$B$1:$U$1591,6,FALSE)))</f>
        <v>5</v>
      </c>
      <c r="J1623" s="52" t="str">
        <f>IF(ISBLANK(VLOOKUP(TRIM(B1623),ALL!$B$1:$U$1591,7,FALSE)),"",IF(ISERROR(VLOOKUP(TRIM(B1623),ALL!$B$1:$U$1591,7,FALSE))," ",VLOOKUP(TRIM(B1623),ALL!$B$1:$U$1591,7,FALSE)))</f>
        <v/>
      </c>
      <c r="K1623" s="52" t="str">
        <f>IF(ISBLANK(VLOOKUP(TRIM(B1623),ALL!$B$1:$U$1591,8,FALSE)),"",IF(ISERROR(VLOOKUP(TRIM(B1623),ALL!$B$1:$U$1591,8,FALSE))," ",VLOOKUP(TRIM(B1623),ALL!$B$1:$U$1591,8,FALSE)))</f>
        <v/>
      </c>
      <c r="L1623" s="52" t="str">
        <f>IF(ISBLANK(VLOOKUP(TRIM(B1623),ALL!$B$1:$U$1591,9,FALSE)),"",IF(ISERROR(VLOOKUP(TRIM(B1623),ALL!$B$1:$U$1591,9,FALSE))," ",VLOOKUP(TRIM(B1623),ALL!$B$1:$U$1591,9,FALSE)))</f>
        <v/>
      </c>
      <c r="M1623" s="52" t="str">
        <f>IF(ISBLANK(VLOOKUP(TRIM(B1623),ALL!$B$1:$U$1591,10,FALSE)),"",IF(ISERROR(VLOOKUP(TRIM(B1623),ALL!$B$1:$U$1591,10,FALSE))," ",VLOOKUP(TRIM(B1623),ALL!$B$1:$U$1591,10,FALSE)))</f>
        <v/>
      </c>
      <c r="N1623"/>
      <c r="O1623"/>
      <c r="P1623"/>
      <c r="Q1623"/>
      <c r="R1623"/>
      <c r="S1623"/>
      <c r="AA1623"/>
      <c r="AB1623"/>
    </row>
    <row r="1624" spans="1:45">
      <c r="A1624" s="52" t="str">
        <f>IF(ISERROR(VLOOKUP(TRIM(B1624),ALL!$B$1:$T$1591,3,FALSE)),"(unc)",VLOOKUP(TRIM(B1624),ALL!$B$1:$T$1591,3,FALSE))</f>
        <v>LB</v>
      </c>
      <c r="B1624" s="215" t="s">
        <v>427</v>
      </c>
      <c r="C1624" s="11" t="s">
        <v>7111</v>
      </c>
      <c r="D1624" s="85">
        <f>VLOOKUP(TRIM(B1624),BirthdateDraft!$B$1:$O$5859,2,FALSE)</f>
        <v>33140</v>
      </c>
      <c r="E1624" s="86" t="str">
        <f>VLOOKUP(TRIM(B1624),BirthdateDraft!$B$1:$O$9859,3,FALSE)</f>
        <v>12/FA</v>
      </c>
      <c r="F1624" s="52" t="str">
        <f>IF(ISERROR(VLOOKUP(TRIM(B1624),ALL!$B$1:$T$1591,2,FALSE)),"",IF(ISERROR(VLOOKUP(TRIM(B1624),ALL!$B$1:$T$1591,2,FALSE))," ",VLOOKUP(TRIM(B1624),ALL!$B$1:$T$1591,2,FALSE)))</f>
        <v>OAA</v>
      </c>
      <c r="G1624" s="52" t="str">
        <f>IF(ISBLANK(VLOOKUP(TRIM(B1624),ALL!$B$1:$U$1591,4,FALSE)),"",IF(ISERROR(VLOOKUP(TRIM(B1624),ALL!$B$1:$U$1591,4,FALSE))," ",VLOOKUP(TRIM(B1624),ALL!$B$1:$U$1591,4,FALSE)))</f>
        <v>0-0</v>
      </c>
      <c r="H1624" s="52" t="str">
        <f>IF(ISBLANK(VLOOKUP(TRIM(B1624),ALL!$B$1:$U$1591,5,FALSE)),"",IF(ISERROR(VLOOKUP(TRIM(B1624),ALL!$B$1:$U$1591,5,FALSE))," ",VLOOKUP(TRIM(B1624),ALL!$B$1:$U$1591,5,FALSE)))</f>
        <v/>
      </c>
      <c r="I1624" s="52">
        <f>IF(ISBLANK(VLOOKUP(TRIM(B1624),ALL!$B$1:$U$1591,6,FALSE)),"",IF(ISERROR(VLOOKUP(TRIM(B1624),ALL!$B$1:$U$1591,6,FALSE))," ", VLOOKUP(TRIM(B1624),ALL!$B$1:$U$1591,6,FALSE)))</f>
        <v>0</v>
      </c>
      <c r="J1624" s="52" t="str">
        <f>IF(ISBLANK(VLOOKUP(TRIM(B1624),ALL!$B$1:$U$1591,7,FALSE)),"",IF(ISERROR(VLOOKUP(TRIM(B1624),ALL!$B$1:$U$1591,7,FALSE))," ",VLOOKUP(TRIM(B1624),ALL!$B$1:$U$1591,7,FALSE)))</f>
        <v/>
      </c>
      <c r="K1624" s="52" t="str">
        <f>IF(ISBLANK(VLOOKUP(TRIM(B1624),ALL!$B$1:$U$1591,8,FALSE)),"",IF(ISERROR(VLOOKUP(TRIM(B1624),ALL!$B$1:$U$1591,8,FALSE))," ",VLOOKUP(TRIM(B1624),ALL!$B$1:$U$1591,8,FALSE)))</f>
        <v/>
      </c>
      <c r="L1624" s="52" t="str">
        <f>IF(ISBLANK(VLOOKUP(TRIM(B1624),ALL!$B$1:$U$1591,9,FALSE)),"",IF(ISERROR(VLOOKUP(TRIM(B1624),ALL!$B$1:$U$1591,9,FALSE))," ",VLOOKUP(TRIM(B1624),ALL!$B$1:$U$1591,9,FALSE)))</f>
        <v/>
      </c>
      <c r="M1624" s="52" t="str">
        <f>IF(ISBLANK(VLOOKUP(TRIM(B1624),ALL!$B$1:$U$1591,10,FALSE)),"",IF(ISERROR(VLOOKUP(TRIM(B1624),ALL!$B$1:$U$1591,10,FALSE))," ",VLOOKUP(TRIM(B1624),ALL!$B$1:$U$1591,10,FALSE)))</f>
        <v/>
      </c>
      <c r="N1624"/>
      <c r="O1624"/>
      <c r="P1624"/>
      <c r="Q1624" t="str">
        <f>""</f>
        <v/>
      </c>
      <c r="R1624" t="str">
        <f>""</f>
        <v/>
      </c>
      <c r="S1624" t="str">
        <f>""</f>
        <v/>
      </c>
      <c r="T1624" t="str">
        <f>""</f>
        <v/>
      </c>
      <c r="U1624" t="str">
        <f>""</f>
        <v/>
      </c>
      <c r="V1624" t="str">
        <f>""</f>
        <v/>
      </c>
      <c r="W1624" t="str">
        <f>""</f>
        <v/>
      </c>
      <c r="X1624" t="str">
        <f>""</f>
        <v/>
      </c>
      <c r="Y1624" t="str">
        <f>""</f>
        <v/>
      </c>
      <c r="Z1624" t="str">
        <f>""</f>
        <v/>
      </c>
      <c r="AA1624" t="str">
        <f>""</f>
        <v/>
      </c>
      <c r="AB1624" t="str">
        <f>""</f>
        <v/>
      </c>
      <c r="AC1624" t="str">
        <f>""</f>
        <v/>
      </c>
      <c r="AD1624" t="str">
        <f>""</f>
        <v/>
      </c>
      <c r="AE1624" t="str">
        <f>""</f>
        <v/>
      </c>
      <c r="AF1624" t="str">
        <f>""</f>
        <v/>
      </c>
      <c r="AG1624" t="str">
        <f>""</f>
        <v/>
      </c>
      <c r="AH1624" t="str">
        <f>""</f>
        <v/>
      </c>
      <c r="AI1624" t="str">
        <f>""</f>
        <v/>
      </c>
      <c r="AJ1624" t="str">
        <f>""</f>
        <v/>
      </c>
      <c r="AK1624" t="str">
        <f>""</f>
        <v/>
      </c>
      <c r="AL1624" t="str">
        <f>""</f>
        <v/>
      </c>
      <c r="AM1624" t="str">
        <f>""</f>
        <v/>
      </c>
      <c r="AN1624" t="str">
        <f>""</f>
        <v/>
      </c>
      <c r="AO1624" t="str">
        <f>""</f>
        <v/>
      </c>
      <c r="AP1624" t="str">
        <f>""</f>
        <v/>
      </c>
      <c r="AQ1624" t="str">
        <f>""</f>
        <v/>
      </c>
      <c r="AR1624" t="str">
        <f>""</f>
        <v/>
      </c>
      <c r="AS1624" t="str">
        <f>""</f>
        <v/>
      </c>
    </row>
    <row r="1626" spans="1:45">
      <c r="A1626" s="52"/>
      <c r="B1626" s="395"/>
      <c r="C1626" s="11"/>
      <c r="D1626" s="85"/>
      <c r="E1626" s="86"/>
      <c r="F1626" s="52"/>
      <c r="G1626" s="52"/>
      <c r="H1626" s="52"/>
      <c r="I1626" s="52"/>
      <c r="J1626" s="52"/>
      <c r="K1626" s="52"/>
      <c r="L1626" s="52"/>
      <c r="M1626" s="52"/>
      <c r="N1626"/>
      <c r="O1626"/>
      <c r="P1626"/>
      <c r="Q1626"/>
      <c r="R1626"/>
      <c r="S1626"/>
      <c r="AA1626"/>
      <c r="AB1626"/>
    </row>
    <row r="1627" spans="1:45">
      <c r="A1627" s="52" t="str">
        <f>IF(ISERROR(VLOOKUP(TRIM(B1627),ALL!$B$1:$T$1591,3,FALSE)),"(unc)",VLOOKUP(TRIM(B1627),ALL!$B$1:$T$1591,3,FALSE))</f>
        <v>LCB ^</v>
      </c>
      <c r="B1627" s="215" t="s">
        <v>941</v>
      </c>
      <c r="C1627" s="11" t="s">
        <v>7111</v>
      </c>
      <c r="D1627" s="85">
        <f>VLOOKUP(TRIM(B1627),BirthdateDraft!$B$1:$O$5859,2,FALSE)</f>
        <v>32232</v>
      </c>
      <c r="E1627" s="86" t="str">
        <f>VLOOKUP(TRIM(B1627),BirthdateDraft!$B$1:$O$3878,3,FALSE)</f>
        <v>11/5</v>
      </c>
      <c r="F1627" s="52" t="str">
        <f>IF(ISERROR(VLOOKUP(TRIM(B1627),ALL!$B$1:$T$1591,2,FALSE)),"",IF(ISERROR(VLOOKUP(TRIM(B1627),ALL!$B$1:$T$1591,2,FALSE))," ",VLOOKUP(TRIM(B1627),ALL!$B$1:$T$1591,2,FALSE)))</f>
        <v>SFN</v>
      </c>
      <c r="G1627" s="52" t="str">
        <f>IF(ISBLANK(VLOOKUP(TRIM(B1627),ALL!$B$1:$U$1591,4,FALSE)),"",IF(ISERROR(VLOOKUP(TRIM(B1627),ALL!$B$1:$U$1591,4,FALSE))," ",VLOOKUP(TRIM(B1627),ALL!$B$1:$U$1591,4,FALSE)))</f>
        <v>6</v>
      </c>
      <c r="H1627" s="52" t="str">
        <f>IF(ISBLANK(VLOOKUP(TRIM(B1627),ALL!$B$1:$U$1591,5,FALSE)),"",IF(ISERROR(VLOOKUP(TRIM(B1627),ALL!$B$1:$U$1591,5,FALSE))," ",VLOOKUP(TRIM(B1627),ALL!$B$1:$U$1591,5,FALSE)))</f>
        <v/>
      </c>
      <c r="I1627" s="52" t="str">
        <f>IF(ISBLANK(VLOOKUP(TRIM(B1627),ALL!$B$1:$U$1591,6,FALSE)),"",IF(ISERROR(VLOOKUP(TRIM(B1627),ALL!$B$1:$U$1591,6,FALSE))," ", VLOOKUP(TRIM(B1627),ALL!$B$1:$U$1591,6,FALSE)))</f>
        <v/>
      </c>
      <c r="J1627" s="52" t="str">
        <f>IF(ISBLANK(VLOOKUP(TRIM(B1627),ALL!$B$1:$U$1591,7,FALSE)),"",IF(ISERROR(VLOOKUP(TRIM(B1627),ALL!$B$1:$U$1591,7,FALSE))," ",VLOOKUP(TRIM(B1627),ALL!$B$1:$U$1591,7,FALSE)))</f>
        <v/>
      </c>
      <c r="K1627" s="52" t="str">
        <f>IF(ISBLANK(VLOOKUP(TRIM(B1627),ALL!$B$1:$U$1591,8,FALSE)),"",IF(ISERROR(VLOOKUP(TRIM(B1627),ALL!$B$1:$U$1591,8,FALSE))," ",VLOOKUP(TRIM(B1627),ALL!$B$1:$U$1591,8,FALSE)))</f>
        <v/>
      </c>
      <c r="L1627" s="52" t="str">
        <f>IF(ISBLANK(VLOOKUP(TRIM(B1627),ALL!$B$1:$U$1591,9,FALSE)),"",IF(ISERROR(VLOOKUP(TRIM(B1627),ALL!$B$1:$U$1591,9,FALSE))," ",VLOOKUP(TRIM(B1627),ALL!$B$1:$U$1591,9,FALSE)))</f>
        <v/>
      </c>
      <c r="M1627" s="52" t="str">
        <f>IF(ISBLANK(VLOOKUP(TRIM(B1627),ALL!$B$1:$U$1591,10,FALSE)),"",IF(ISERROR(VLOOKUP(TRIM(B1627),ALL!$B$1:$U$1591,10,FALSE))," ",VLOOKUP(TRIM(B1627),ALL!$B$1:$U$1591,10,FALSE)))</f>
        <v/>
      </c>
      <c r="N1627"/>
      <c r="O1627"/>
      <c r="P1627"/>
      <c r="Q1627"/>
      <c r="R1627"/>
      <c r="S1627"/>
      <c r="AA1627"/>
      <c r="AB1627"/>
    </row>
    <row r="1628" spans="1:45">
      <c r="A1628" s="52" t="str">
        <f>IF(ISERROR(VLOOKUP(TRIM(B1628),ALL!$B$1:$T$1591,3,FALSE)),"(unc)",VLOOKUP(TRIM(B1628),ALL!$B$1:$T$1591,3,FALSE))</f>
        <v>FS ^</v>
      </c>
      <c r="B1628" s="215" t="s">
        <v>3859</v>
      </c>
      <c r="C1628" s="11" t="s">
        <v>7111</v>
      </c>
      <c r="D1628" s="85">
        <f>VLOOKUP(TRIM(B1628),BirthdateDraft!$B$1:$O$5859,2,FALSE)</f>
        <v>33238</v>
      </c>
      <c r="E1628" s="86" t="str">
        <f>VLOOKUP(TRIM(B1628),BirthdateDraft!$B$1:$O$9859,3,FALSE)</f>
        <v>13/5</v>
      </c>
      <c r="F1628" s="52" t="str">
        <f>IF(ISERROR(VLOOKUP(TRIM(B1628),ALL!$B$1:$T$1591,2,FALSE)),"",IF(ISERROR(VLOOKUP(TRIM(B1628),ALL!$B$1:$T$1591,2,FALSE))," ",VLOOKUP(TRIM(B1628),ALL!$B$1:$T$1591,2,FALSE)))</f>
        <v>BFA</v>
      </c>
      <c r="G1628" s="52" t="str">
        <f>IF(ISBLANK(VLOOKUP(TRIM(B1628),ALL!$B$1:$U$1591,4,FALSE)),"",IF(ISERROR(VLOOKUP(TRIM(B1628),ALL!$B$1:$U$1591,4,FALSE))," ",VLOOKUP(TRIM(B1628),ALL!$B$1:$U$1591,4,FALSE)))</f>
        <v>5-5</v>
      </c>
      <c r="H1628" s="52" t="str">
        <f>IF(ISBLANK(VLOOKUP(TRIM(B1628),ALL!$B$1:$U$1591,5,FALSE)),"",IF(ISERROR(VLOOKUP(TRIM(B1628),ALL!$B$1:$U$1591,5,FALSE))," ",VLOOKUP(TRIM(B1628),ALL!$B$1:$U$1591,5,FALSE)))</f>
        <v/>
      </c>
      <c r="I1628" s="52" t="str">
        <f>IF(ISBLANK(VLOOKUP(TRIM(B1628),ALL!$B$1:$U$1591,6,FALSE)),"",IF(ISERROR(VLOOKUP(TRIM(B1628),ALL!$B$1:$U$1591,6,FALSE))," ", VLOOKUP(TRIM(B1628),ALL!$B$1:$U$1591,6,FALSE)))</f>
        <v/>
      </c>
      <c r="J1628" s="52" t="str">
        <f>IF(ISBLANK(VLOOKUP(TRIM(B1628),ALL!$B$1:$U$1591,7,FALSE)),"",IF(ISERROR(VLOOKUP(TRIM(B1628),ALL!$B$1:$U$1591,7,FALSE))," ",VLOOKUP(TRIM(B1628),ALL!$B$1:$U$1591,7,FALSE)))</f>
        <v/>
      </c>
      <c r="K1628" s="52" t="str">
        <f>IF(ISBLANK(VLOOKUP(TRIM(B1628),ALL!$B$1:$U$1591,8,FALSE)),"",IF(ISERROR(VLOOKUP(TRIM(B1628),ALL!$B$1:$U$1591,8,FALSE))," ",VLOOKUP(TRIM(B1628),ALL!$B$1:$U$1591,8,FALSE)))</f>
        <v/>
      </c>
      <c r="L1628" s="52" t="str">
        <f>IF(ISBLANK(VLOOKUP(TRIM(B1628),ALL!$B$1:$U$1591,9,FALSE)),"",IF(ISERROR(VLOOKUP(TRIM(B1628),ALL!$B$1:$U$1591,9,FALSE))," ",VLOOKUP(TRIM(B1628),ALL!$B$1:$U$1591,9,FALSE)))</f>
        <v/>
      </c>
      <c r="M1628" s="52" t="str">
        <f>IF(ISBLANK(VLOOKUP(TRIM(B1628),ALL!$B$1:$U$1591,10,FALSE)),"",IF(ISERROR(VLOOKUP(TRIM(B1628),ALL!$B$1:$U$1591,10,FALSE))," ",VLOOKUP(TRIM(B1628),ALL!$B$1:$U$1591,10,FALSE)))</f>
        <v/>
      </c>
      <c r="N1628"/>
      <c r="O1628"/>
      <c r="P1628"/>
      <c r="Q1628"/>
      <c r="R1628"/>
      <c r="S1628"/>
      <c r="AA1628"/>
      <c r="AB1628"/>
    </row>
    <row r="1629" spans="1:45">
      <c r="A1629" s="52" t="str">
        <f>IF(ISERROR(VLOOKUP(TRIM(B1629),ALL!$B$1:$T$1591,3,FALSE)),"(unc)",VLOOKUP(TRIM(B1629),ALL!$B$1:$T$1591,3,FALSE))</f>
        <v>SS ^</v>
      </c>
      <c r="B1629" s="215" t="s">
        <v>1315</v>
      </c>
      <c r="C1629" s="11" t="s">
        <v>7111</v>
      </c>
      <c r="D1629" s="85">
        <f>VLOOKUP(TRIM(B1629),BirthdateDraft!$B$1:$O$5859,2,FALSE)</f>
        <v>32131</v>
      </c>
      <c r="E1629" s="86" t="str">
        <f>VLOOKUP(TRIM(B1629),BirthdateDraft!$B$1:$O$9859,3,FALSE)</f>
        <v>09/1 (14)</v>
      </c>
      <c r="F1629" s="52" t="str">
        <f>IF(ISERROR(VLOOKUP(TRIM(B1629),ALL!$B$1:$T$1591,2,FALSE)),"",IF(ISERROR(VLOOKUP(TRIM(B1629),ALL!$B$1:$T$1591,2,FALSE))," ",VLOOKUP(TRIM(B1629),ALL!$B$1:$T$1591,2,FALSE)))</f>
        <v>PHN</v>
      </c>
      <c r="G1629" s="52" t="str">
        <f>IF(ISBLANK(VLOOKUP(TRIM(B1629),ALL!$B$1:$U$1591,4,FALSE)),"",IF(ISERROR(VLOOKUP(TRIM(B1629),ALL!$B$1:$U$1591,4,FALSE))," ",VLOOKUP(TRIM(B1629),ALL!$B$1:$U$1591,4,FALSE)))</f>
        <v>5-5</v>
      </c>
      <c r="H1629" s="52" t="str">
        <f>IF(ISBLANK(VLOOKUP(TRIM(B1629),ALL!$B$1:$U$1591,5,FALSE)),"",IF(ISERROR(VLOOKUP(TRIM(B1629),ALL!$B$1:$U$1591,5,FALSE))," ",VLOOKUP(TRIM(B1629),ALL!$B$1:$U$1591,5,FALSE)))</f>
        <v/>
      </c>
      <c r="I1629" s="52" t="str">
        <f>IF(ISBLANK(VLOOKUP(TRIM(B1629),ALL!$B$1:$U$1591,6,FALSE)),"",IF(ISERROR(VLOOKUP(TRIM(B1629),ALL!$B$1:$U$1591,6,FALSE))," ", VLOOKUP(TRIM(B1629),ALL!$B$1:$U$1591,6,FALSE)))</f>
        <v/>
      </c>
      <c r="J1629" s="52" t="str">
        <f>IF(ISBLANK(VLOOKUP(TRIM(B1629),ALL!$B$1:$U$1591,7,FALSE)),"",IF(ISERROR(VLOOKUP(TRIM(B1629),ALL!$B$1:$U$1591,7,FALSE))," ",VLOOKUP(TRIM(B1629),ALL!$B$1:$U$1591,7,FALSE)))</f>
        <v/>
      </c>
      <c r="K1629" s="52" t="str">
        <f>IF(ISBLANK(VLOOKUP(TRIM(B1629),ALL!$B$1:$U$1591,8,FALSE)),"",IF(ISERROR(VLOOKUP(TRIM(B1629),ALL!$B$1:$U$1591,8,FALSE))," ",VLOOKUP(TRIM(B1629),ALL!$B$1:$U$1591,8,FALSE)))</f>
        <v/>
      </c>
      <c r="L1629" s="52" t="str">
        <f>IF(ISBLANK(VLOOKUP(TRIM(B1629),ALL!$B$1:$U$1591,9,FALSE)),"",IF(ISERROR(VLOOKUP(TRIM(B1629),ALL!$B$1:$U$1591,9,FALSE))," ",VLOOKUP(TRIM(B1629),ALL!$B$1:$U$1591,9,FALSE)))</f>
        <v/>
      </c>
      <c r="M1629" s="52" t="str">
        <f>IF(ISBLANK(VLOOKUP(TRIM(B1629),ALL!$B$1:$U$1591,10,FALSE)),"",IF(ISERROR(VLOOKUP(TRIM(B1629),ALL!$B$1:$U$1591,10,FALSE))," ",VLOOKUP(TRIM(B1629),ALL!$B$1:$U$1591,10,FALSE)))</f>
        <v/>
      </c>
      <c r="N1629"/>
      <c r="O1629"/>
      <c r="P1629"/>
      <c r="Q1629"/>
      <c r="R1629"/>
      <c r="S1629"/>
      <c r="AA1629"/>
      <c r="AB1629"/>
    </row>
    <row r="1630" spans="1:45">
      <c r="A1630" s="52" t="str">
        <f>IF(ISERROR(VLOOKUP(TRIM(B1630),ALL!$B$1:$T$1591,3,FALSE)),"(unc)",VLOOKUP(TRIM(B1630),ALL!$B$1:$T$1591,3,FALSE))</f>
        <v>LCB ^</v>
      </c>
      <c r="B1630" s="215" t="s">
        <v>4180</v>
      </c>
      <c r="C1630" s="11" t="s">
        <v>7111</v>
      </c>
      <c r="D1630" s="85">
        <f>VLOOKUP(TRIM(B1630),BirthdateDraft!$B$1:$O$5859,2,FALSE)</f>
        <v>33126</v>
      </c>
      <c r="E1630" s="86" t="str">
        <f>VLOOKUP(TRIM(B1630),BirthdateDraft!$B$1:$O$9859,3,FALSE)</f>
        <v>13/1 (22)</v>
      </c>
      <c r="F1630" s="52" t="str">
        <f>IF(ISERROR(VLOOKUP(TRIM(B1630),ALL!$B$1:$T$1591,2,FALSE)),"",IF(ISERROR(VLOOKUP(TRIM(B1630),ALL!$B$1:$T$1591,2,FALSE))," ",VLOOKUP(TRIM(B1630),ALL!$B$1:$T$1591,2,FALSE)))</f>
        <v>ATN</v>
      </c>
      <c r="G1630" s="52" t="str">
        <f>IF(ISBLANK(VLOOKUP(TRIM(B1630),ALL!$B$1:$U$1591,4,FALSE)),"",IF(ISERROR(VLOOKUP(TRIM(B1630),ALL!$B$1:$U$1591,4,FALSE))," ",VLOOKUP(TRIM(B1630),ALL!$B$1:$U$1591,4,FALSE)))</f>
        <v>5</v>
      </c>
      <c r="H1630" s="52" t="str">
        <f>IF(ISBLANK(VLOOKUP(TRIM(B1630),ALL!$B$1:$U$1591,5,FALSE)),"",IF(ISERROR(VLOOKUP(TRIM(B1630),ALL!$B$1:$U$1591,5,FALSE))," ",VLOOKUP(TRIM(B1630),ALL!$B$1:$U$1591,5,FALSE)))</f>
        <v/>
      </c>
      <c r="I1630" s="52" t="str">
        <f>IF(ISBLANK(VLOOKUP(TRIM(B1630),ALL!$B$1:$U$1591,6,FALSE)),"",IF(ISERROR(VLOOKUP(TRIM(B1630),ALL!$B$1:$U$1591,6,FALSE))," ", VLOOKUP(TRIM(B1630),ALL!$B$1:$U$1591,6,FALSE)))</f>
        <v/>
      </c>
      <c r="J1630" s="52" t="str">
        <f>IF(ISBLANK(VLOOKUP(TRIM(B1630),ALL!$B$1:$U$1591,7,FALSE)),"",IF(ISERROR(VLOOKUP(TRIM(B1630),ALL!$B$1:$U$1591,7,FALSE))," ",VLOOKUP(TRIM(B1630),ALL!$B$1:$U$1591,7,FALSE)))</f>
        <v/>
      </c>
      <c r="K1630" s="52" t="str">
        <f>IF(ISBLANK(VLOOKUP(TRIM(B1630),ALL!$B$1:$U$1591,8,FALSE)),"",IF(ISERROR(VLOOKUP(TRIM(B1630),ALL!$B$1:$U$1591,8,FALSE))," ",VLOOKUP(TRIM(B1630),ALL!$B$1:$U$1591,8,FALSE)))</f>
        <v/>
      </c>
      <c r="L1630" s="52" t="str">
        <f>IF(ISBLANK(VLOOKUP(TRIM(B1630),ALL!$B$1:$U$1591,9,FALSE)),"",IF(ISERROR(VLOOKUP(TRIM(B1630),ALL!$B$1:$U$1591,9,FALSE))," ",VLOOKUP(TRIM(B1630),ALL!$B$1:$U$1591,9,FALSE)))</f>
        <v/>
      </c>
      <c r="M1630" s="52" t="str">
        <f>IF(ISBLANK(VLOOKUP(TRIM(B1630),ALL!$B$1:$U$1591,10,FALSE)),"",IF(ISERROR(VLOOKUP(TRIM(B1630),ALL!$B$1:$U$1591,10,FALSE))," ",VLOOKUP(TRIM(B1630),ALL!$B$1:$U$1591,10,FALSE)))</f>
        <v/>
      </c>
      <c r="N1630"/>
      <c r="O1630"/>
      <c r="P1630"/>
      <c r="Q1630"/>
      <c r="R1630"/>
      <c r="S1630"/>
      <c r="AA1630"/>
      <c r="AB1630"/>
    </row>
    <row r="1631" spans="1:45">
      <c r="A1631" s="52" t="str">
        <f>IF(ISERROR(VLOOKUP(TRIM(B1631),ALL!$B$1:$T$1591,3,FALSE)),"(unc)",VLOOKUP(TRIM(B1631),ALL!$B$1:$T$1591,3,FALSE))</f>
        <v>CB ^</v>
      </c>
      <c r="B1631" s="215" t="s">
        <v>2435</v>
      </c>
      <c r="C1631" s="11" t="s">
        <v>7111</v>
      </c>
      <c r="D1631" s="85">
        <f>VLOOKUP(TRIM(B1631),BirthdateDraft!$B$1:$O$5859,2,FALSE)</f>
        <v>30391</v>
      </c>
      <c r="E1631" s="86" t="str">
        <f>VLOOKUP(TRIM(B1631),BirthdateDraft!$B$1:$O$9859,3,FALSE)</f>
        <v>07/FA</v>
      </c>
      <c r="F1631" s="52" t="str">
        <f>IF(ISERROR(VLOOKUP(TRIM(B1631),ALL!$B$1:$T$1591,2,FALSE)),"",IF(ISERROR(VLOOKUP(TRIM(B1631),ALL!$B$1:$T$1591,2,FALSE))," ",VLOOKUP(TRIM(B1631),ALL!$B$1:$T$1591,2,FALSE)))</f>
        <v>GBN</v>
      </c>
      <c r="G1631" s="52" t="str">
        <f>IF(ISBLANK(VLOOKUP(TRIM(B1631),ALL!$B$1:$U$1591,4,FALSE)),"",IF(ISERROR(VLOOKUP(TRIM(B1631),ALL!$B$1:$U$1591,4,FALSE))," ",VLOOKUP(TRIM(B1631),ALL!$B$1:$U$1591,4,FALSE)))</f>
        <v>5</v>
      </c>
      <c r="H1631" s="52" t="str">
        <f>IF(ISBLANK(VLOOKUP(TRIM(B1631),ALL!$B$1:$U$1591,5,FALSE)),"",IF(ISERROR(VLOOKUP(TRIM(B1631),ALL!$B$1:$U$1591,5,FALSE))," ",VLOOKUP(TRIM(B1631),ALL!$B$1:$U$1591,5,FALSE)))</f>
        <v/>
      </c>
      <c r="I1631" s="52" t="str">
        <f>IF(ISBLANK(VLOOKUP(TRIM(B1631),ALL!$B$1:$U$1591,6,FALSE)),"",IF(ISERROR(VLOOKUP(TRIM(B1631),ALL!$B$1:$U$1591,6,FALSE))," ", VLOOKUP(TRIM(B1631),ALL!$B$1:$U$1591,6,FALSE)))</f>
        <v/>
      </c>
      <c r="J1631" s="52" t="str">
        <f>IF(ISBLANK(VLOOKUP(TRIM(B1631),ALL!$B$1:$U$1591,7,FALSE)),"",IF(ISERROR(VLOOKUP(TRIM(B1631),ALL!$B$1:$U$1591,7,FALSE))," ",VLOOKUP(TRIM(B1631),ALL!$B$1:$U$1591,7,FALSE)))</f>
        <v/>
      </c>
      <c r="K1631" s="52" t="str">
        <f>IF(ISBLANK(VLOOKUP(TRIM(B1631),ALL!$B$1:$U$1591,8,FALSE)),"",IF(ISERROR(VLOOKUP(TRIM(B1631),ALL!$B$1:$U$1591,8,FALSE))," ",VLOOKUP(TRIM(B1631),ALL!$B$1:$U$1591,8,FALSE)))</f>
        <v/>
      </c>
      <c r="L1631" s="52" t="str">
        <f>IF(ISBLANK(VLOOKUP(TRIM(B1631),ALL!$B$1:$U$1591,9,FALSE)),"",IF(ISERROR(VLOOKUP(TRIM(B1631),ALL!$B$1:$U$1591,9,FALSE))," ",VLOOKUP(TRIM(B1631),ALL!$B$1:$U$1591,9,FALSE)))</f>
        <v/>
      </c>
      <c r="M1631" s="52" t="str">
        <f>IF(ISBLANK(VLOOKUP(TRIM(B1631),ALL!$B$1:$U$1591,10,FALSE)),"",IF(ISERROR(VLOOKUP(TRIM(B1631),ALL!$B$1:$U$1591,10,FALSE))," ",VLOOKUP(TRIM(B1631),ALL!$B$1:$U$1591,10,FALSE)))</f>
        <v/>
      </c>
      <c r="N1631"/>
      <c r="O1631"/>
      <c r="P1631"/>
      <c r="Q1631"/>
      <c r="R1631"/>
      <c r="S1631"/>
      <c r="AA1631"/>
      <c r="AB1631"/>
    </row>
    <row r="1632" spans="1:45">
      <c r="A1632" s="52" t="str">
        <f>IF(ISERROR(VLOOKUP(TRIM(B1632),ALL!$B$1:$T$1591,3,FALSE)),"(unc)",VLOOKUP(TRIM(B1632),ALL!$B$1:$T$1591,3,FALSE))</f>
        <v>SS ^</v>
      </c>
      <c r="B1632" s="215" t="s">
        <v>5142</v>
      </c>
      <c r="C1632" s="11" t="s">
        <v>7111</v>
      </c>
      <c r="D1632" s="85">
        <f>VLOOKUP(TRIM(B1632),BirthdateDraft!$B$1:$O$5859,2,FALSE)</f>
        <v>34344</v>
      </c>
      <c r="E1632" s="86" t="str">
        <f>VLOOKUP(TRIM(B1632),BirthdateDraft!$B$1:$O$9859,3,FALSE)</f>
        <v>15/2</v>
      </c>
      <c r="F1632" s="52" t="str">
        <f>IF(ISERROR(VLOOKUP(TRIM(B1632),ALL!$B$1:$T$1591,2,FALSE)),"",IF(ISERROR(VLOOKUP(TRIM(B1632),ALL!$B$1:$T$1591,2,FALSE))," ",VLOOKUP(TRIM(B1632),ALL!$B$1:$T$1591,2,FALSE)))</f>
        <v>WAN</v>
      </c>
      <c r="G1632" s="52" t="str">
        <f>IF(ISBLANK(VLOOKUP(TRIM(B1632),ALL!$B$1:$U$1591,4,FALSE)),"",IF(ISERROR(VLOOKUP(TRIM(B1632),ALL!$B$1:$U$1591,4,FALSE))," ",VLOOKUP(TRIM(B1632),ALL!$B$1:$U$1591,4,FALSE)))</f>
        <v>4-6</v>
      </c>
      <c r="H1632" s="52" t="str">
        <f>IF(ISBLANK(VLOOKUP(TRIM(B1632),ALL!$B$1:$U$1591,5,FALSE)),"",IF(ISERROR(VLOOKUP(TRIM(B1632),ALL!$B$1:$U$1591,5,FALSE))," ",VLOOKUP(TRIM(B1632),ALL!$B$1:$U$1591,5,FALSE)))</f>
        <v/>
      </c>
      <c r="I1632" s="52" t="str">
        <f>IF(ISBLANK(VLOOKUP(TRIM(B1632),ALL!$B$1:$U$1591,6,FALSE)),"",IF(ISERROR(VLOOKUP(TRIM(B1632),ALL!$B$1:$U$1591,6,FALSE))," ", VLOOKUP(TRIM(B1632),ALL!$B$1:$U$1591,6,FALSE)))</f>
        <v/>
      </c>
      <c r="J1632" s="52" t="str">
        <f>IF(ISBLANK(VLOOKUP(TRIM(B1632),ALL!$B$1:$U$1591,7,FALSE)),"",IF(ISERROR(VLOOKUP(TRIM(B1632),ALL!$B$1:$U$1591,7,FALSE))," ",VLOOKUP(TRIM(B1632),ALL!$B$1:$U$1591,7,FALSE)))</f>
        <v/>
      </c>
      <c r="K1632" s="52" t="str">
        <f>IF(ISBLANK(VLOOKUP(TRIM(B1632),ALL!$B$1:$U$1591,8,FALSE)),"",IF(ISERROR(VLOOKUP(TRIM(B1632),ALL!$B$1:$U$1591,8,FALSE))," ",VLOOKUP(TRIM(B1632),ALL!$B$1:$U$1591,8,FALSE)))</f>
        <v/>
      </c>
      <c r="L1632" s="52" t="str">
        <f>IF(ISBLANK(VLOOKUP(TRIM(B1632),ALL!$B$1:$U$1591,9,FALSE)),"",IF(ISERROR(VLOOKUP(TRIM(B1632),ALL!$B$1:$U$1591,9,FALSE))," ",VLOOKUP(TRIM(B1632),ALL!$B$1:$U$1591,9,FALSE)))</f>
        <v/>
      </c>
      <c r="M1632" s="52" t="str">
        <f>IF(ISBLANK(VLOOKUP(TRIM(B1632),ALL!$B$1:$U$1591,10,FALSE)),"",IF(ISERROR(VLOOKUP(TRIM(B1632),ALL!$B$1:$U$1591,10,FALSE))," ",VLOOKUP(TRIM(B1632),ALL!$B$1:$U$1591,10,FALSE)))</f>
        <v/>
      </c>
      <c r="N1632"/>
      <c r="O1632"/>
      <c r="P1632"/>
      <c r="Q1632"/>
      <c r="R1632"/>
      <c r="S1632"/>
      <c r="AA1632"/>
      <c r="AB1632"/>
    </row>
    <row r="1633" spans="1:33">
      <c r="A1633" s="52" t="str">
        <f>IF(ISERROR(VLOOKUP(TRIM(B1633),ALL!$B$1:$T$1591,3,FALSE)),"(unc)",VLOOKUP(TRIM(B1633),ALL!$B$1:$T$1591,3,FALSE))</f>
        <v>CB ^</v>
      </c>
      <c r="B1633" s="408" t="s">
        <v>867</v>
      </c>
      <c r="C1633" s="11" t="s">
        <v>7111</v>
      </c>
      <c r="D1633" s="85">
        <f>VLOOKUP(TRIM(B1633),BirthdateDraft!$B$1:$O$5859,2,FALSE)</f>
        <v>32375</v>
      </c>
      <c r="E1633" s="86" t="str">
        <f>VLOOKUP(TRIM(B1633),BirthdateDraft!$B$1:$O$9859,3,FALSE)</f>
        <v>10/FA</v>
      </c>
      <c r="F1633" s="52" t="str">
        <f>IF(ISERROR(VLOOKUP(TRIM(B1633),ALL!$B$1:$T$1591,2,FALSE)),"",IF(ISERROR(VLOOKUP(TRIM(B1633),ALL!$B$1:$T$1591,2,FALSE))," ",VLOOKUP(TRIM(B1633),ALL!$B$1:$T$1591,2,FALSE)))</f>
        <v>TNA</v>
      </c>
      <c r="G1633" s="52" t="str">
        <f>IF(ISBLANK(VLOOKUP(TRIM(B1633),ALL!$B$1:$U$1591,4,FALSE)),"",IF(ISERROR(VLOOKUP(TRIM(B1633),ALL!$B$1:$U$1591,4,FALSE))," ",VLOOKUP(TRIM(B1633),ALL!$B$1:$U$1591,4,FALSE)))</f>
        <v>4</v>
      </c>
    </row>
    <row r="1634" spans="1:33">
      <c r="A1634" s="52" t="str">
        <f>IF(ISERROR(VLOOKUP(TRIM(B1634),ALL!$B$1:$T$1591,3,FALSE)),"(unc)",VLOOKUP(TRIM(B1634),ALL!$B$1:$T$1591,3,FALSE))</f>
        <v>DB ^</v>
      </c>
      <c r="B1634" s="408" t="s">
        <v>5561</v>
      </c>
      <c r="C1634" s="11" t="s">
        <v>7111</v>
      </c>
      <c r="D1634" s="85">
        <f>VLOOKUP(TRIM(B1634),BirthdateDraft!$B$1:$O$5859,2,FALSE)</f>
        <v>34195</v>
      </c>
      <c r="E1634" s="86" t="str">
        <f>VLOOKUP(TRIM(B1634),BirthdateDraft!$B$1:$O$9859,3,FALSE)</f>
        <v>16/4</v>
      </c>
      <c r="F1634" s="52" t="str">
        <f>IF(ISERROR(VLOOKUP(TRIM(B1634),ALL!$B$1:$T$1591,2,FALSE)),"",IF(ISERROR(VLOOKUP(TRIM(B1634),ALL!$B$1:$T$1591,2,FALSE))," ",VLOOKUP(TRIM(B1634),ALL!$B$1:$T$1591,2,FALSE)))</f>
        <v>CHN</v>
      </c>
      <c r="G1634" s="52" t="str">
        <f>IF(ISBLANK(VLOOKUP(TRIM(B1634),ALL!$B$1:$U$1591,4,FALSE)),"",IF(ISERROR(VLOOKUP(TRIM(B1634),ALL!$B$1:$U$1591,4,FALSE))," ",VLOOKUP(TRIM(B1634),ALL!$B$1:$U$1591,4,FALSE)))</f>
        <v>0-0</v>
      </c>
      <c r="H1634" s="52"/>
      <c r="I1634" s="52"/>
      <c r="J1634" s="52"/>
      <c r="K1634" s="52"/>
      <c r="L1634" s="52"/>
      <c r="M1634" s="52"/>
      <c r="N1634"/>
      <c r="O1634"/>
      <c r="P1634"/>
      <c r="Q1634"/>
      <c r="R1634"/>
      <c r="S1634"/>
      <c r="AA1634"/>
      <c r="AB1634"/>
    </row>
    <row r="1635" spans="1:33">
      <c r="A1635" s="52"/>
      <c r="B1635" s="215"/>
      <c r="C1635" s="11"/>
      <c r="D1635" s="85"/>
      <c r="E1635" s="86"/>
      <c r="F1635" s="52"/>
      <c r="G1635" s="52"/>
      <c r="H1635" s="52"/>
      <c r="I1635" s="52"/>
      <c r="J1635" s="52"/>
      <c r="K1635" s="52"/>
      <c r="L1635" s="52"/>
      <c r="M1635" s="52"/>
      <c r="N1635"/>
      <c r="O1635"/>
      <c r="P1635"/>
      <c r="Q1635"/>
      <c r="R1635"/>
      <c r="S1635"/>
      <c r="AA1635"/>
      <c r="AB1635"/>
    </row>
    <row r="1636" spans="1:33">
      <c r="A1636" s="52" t="str">
        <f>IF(ISERROR(VLOOKUP(TRIM(B1636),ALL!$B$1:$T$1591,3,FALSE)),"(unc)",VLOOKUP(TRIM(B1636),ALL!$B$1:$T$1591,3,FALSE))</f>
        <v>Punt</v>
      </c>
      <c r="B1636" s="215" t="s">
        <v>6973</v>
      </c>
      <c r="C1636" s="11" t="s">
        <v>7111</v>
      </c>
      <c r="D1636" s="85">
        <f>VLOOKUP(TRIM(B1636),BirthdateDraft!$B$1:$O$5859,2,FALSE)</f>
        <v>33658</v>
      </c>
      <c r="E1636" s="86" t="str">
        <f>VLOOKUP(TRIM(B1636),BirthdateDraft!$B$1:$O$9859,3,FALSE)</f>
        <v>17/FA</v>
      </c>
      <c r="F1636" s="52" t="str">
        <f>IF(ISERROR(VLOOKUP(TRIM(B1636),ALL!$B$1:$T$1591,2,FALSE)),"",IF(ISERROR(VLOOKUP(TRIM(B1636),ALL!$B$1:$T$1591,2,FALSE))," ",VLOOKUP(TRIM(B1636),ALL!$B$1:$T$1591,2,FALSE)))</f>
        <v>PHN</v>
      </c>
      <c r="G1636" s="52" t="str">
        <f>IF(ISBLANK(VLOOKUP(TRIM(B1636),ALL!$B$1:$U$1591,4,FALSE)),"",IF(ISERROR(VLOOKUP(TRIM(B1636),ALL!$B$1:$U$1591,4,FALSE))," ",VLOOKUP(TRIM(B1636),ALL!$B$1:$U$1591,4,FALSE)))</f>
        <v/>
      </c>
      <c r="H1636" s="52"/>
      <c r="I1636" s="52"/>
      <c r="J1636" s="52"/>
      <c r="K1636" s="52"/>
      <c r="L1636" s="52" t="str">
        <f>IF(ISBLANK(VLOOKUP(TRIM(B1636),ALL!$B$1:$U$1591,9,FALSE)),"",IF(ISERROR(VLOOKUP(TRIM(B1636),ALL!$B$1:$U$1591,9,FALSE))," ",VLOOKUP(TRIM(B1636),ALL!$B$1:$U$1591,9,FALSE)))</f>
        <v/>
      </c>
      <c r="M1636" s="52" t="str">
        <f>IF(ISBLANK(VLOOKUP(TRIM(B1636),ALL!$B$1:$U$1591,10,FALSE)),"",IF(ISERROR(VLOOKUP(TRIM(B1636),ALL!$B$1:$U$1591,10,FALSE))," ",VLOOKUP(TRIM(B1636),ALL!$B$1:$U$1591,10,FALSE)))</f>
        <v/>
      </c>
      <c r="N1636"/>
      <c r="O1636"/>
      <c r="P1636"/>
      <c r="Q1636"/>
      <c r="R1636"/>
      <c r="S1636"/>
      <c r="AA1636"/>
      <c r="AB1636"/>
    </row>
    <row r="1637" spans="1:33">
      <c r="A1637" s="52" t="str">
        <f>IF(ISERROR(VLOOKUP(TRIM(B1637),ALL!$B$1:$T$1591,3,FALSE)),"(unc)",VLOOKUP(TRIM(B1637),ALL!$B$1:$T$1591,3,FALSE))</f>
        <v>KOR PR</v>
      </c>
      <c r="B1637" s="215" t="s">
        <v>3900</v>
      </c>
      <c r="C1637" s="11" t="s">
        <v>7111</v>
      </c>
      <c r="D1637" s="85">
        <f>VLOOKUP(TRIM(B1637),BirthdateDraft!$B$1:$O$5859,2,FALSE)</f>
        <v>32626</v>
      </c>
      <c r="E1637" s="86" t="str">
        <f>VLOOKUP(TRIM(B1637),BirthdateDraft!$B$1:$O$9859,3,FALSE)</f>
        <v>13/6</v>
      </c>
      <c r="F1637" s="52" t="str">
        <f>IF(ISERROR(VLOOKUP(TRIM(B1637),ALL!$B$1:$T$1591,2,FALSE)),"",IF(ISERROR(VLOOKUP(TRIM(B1637),ALL!$B$1:$T$1591,2,FALSE))," ",VLOOKUP(TRIM(B1637),ALL!$B$1:$T$1591,2,FALSE)))</f>
        <v>ATN</v>
      </c>
      <c r="G1637" s="52" t="str">
        <f>IF(ISBLANK(VLOOKUP(TRIM(B1637),ALL!$B$1:$U$1591,4,FALSE)),"",IF(ISERROR(VLOOKUP(TRIM(B1637),ALL!$B$1:$U$1591,4,FALSE))," ",VLOOKUP(TRIM(B1637),ALL!$B$1:$U$1591,4,FALSE)))</f>
        <v/>
      </c>
      <c r="H1637" s="52" t="str">
        <f>IF(ISBLANK(VLOOKUP(TRIM(B1637),ALL!$B$1:$U$1591,5,FALSE)),"",IF(ISERROR(VLOOKUP(TRIM(B1637),ALL!$B$1:$U$1591,5,FALSE))," ",VLOOKUP(TRIM(B1637),ALL!$B$1:$U$1591,5,FALSE)))</f>
        <v/>
      </c>
      <c r="I1637" s="52" t="str">
        <f>IF(ISBLANK(VLOOKUP(TRIM(B1637),ALL!$B$1:$U$1591,6,FALSE)),"",IF(ISERROR(VLOOKUP(TRIM(B1637),ALL!$B$1:$U$1591,6,FALSE))," ", VLOOKUP(TRIM(B1637),ALL!$B$1:$U$1591,6,FALSE)))</f>
        <v/>
      </c>
      <c r="J1637" s="52" t="str">
        <f>IF(ISBLANK(VLOOKUP(TRIM(B1637),ALL!$B$1:$U$1591,7,FALSE)),"",IF(ISERROR(VLOOKUP(TRIM(B1637),ALL!$B$1:$U$1591,7,FALSE))," ",VLOOKUP(TRIM(B1637),ALL!$B$1:$U$1591,7,FALSE)))</f>
        <v/>
      </c>
      <c r="K1637" s="52" t="str">
        <f>IF(ISBLANK(VLOOKUP(TRIM(B1637),ALL!$B$1:$U$1591,8,FALSE)),"",IF(ISERROR(VLOOKUP(TRIM(B1637),ALL!$B$1:$U$1591,8,FALSE))," ",VLOOKUP(TRIM(B1637),ALL!$B$1:$U$1591,8,FALSE)))</f>
        <v/>
      </c>
      <c r="L1637" s="52" t="str">
        <f>IF(ISBLANK(VLOOKUP(TRIM(B1637),ALL!$B$1:$U$1591,9,FALSE)),"",IF(ISERROR(VLOOKUP(TRIM(B1637),ALL!$B$1:$U$1591,9,FALSE))," ",VLOOKUP(TRIM(B1637),ALL!$B$1:$U$1591,9,FALSE)))</f>
        <v/>
      </c>
      <c r="M1637" s="52" t="str">
        <f>IF(ISBLANK(VLOOKUP(TRIM(B1637),ALL!$B$1:$U$1591,10,FALSE)),"",IF(ISERROR(VLOOKUP(TRIM(B1637),ALL!$B$1:$U$1591,10,FALSE))," ",VLOOKUP(TRIM(B1637),ALL!$B$1:$U$1591,10,FALSE)))</f>
        <v/>
      </c>
      <c r="N1637"/>
      <c r="O1637"/>
      <c r="P1637"/>
      <c r="Q1637"/>
      <c r="R1637"/>
      <c r="S1637"/>
      <c r="AA1637"/>
      <c r="AB1637"/>
    </row>
    <row r="1638" spans="1:33" ht="15">
      <c r="A1638" s="52" t="str">
        <f>IF(ISERROR(VLOOKUP(TRIM(B1638),ALL!$B$1:$T$1591,3,FALSE)),"(unc)",VLOOKUP(TRIM(B1638),ALL!$B$1:$T$1591,3,FALSE))</f>
        <v>PK</v>
      </c>
      <c r="B1638" s="407" t="s">
        <v>7805</v>
      </c>
      <c r="C1638" s="11" t="s">
        <v>7111</v>
      </c>
      <c r="D1638" s="85">
        <f>VLOOKUP(TRIM(B1638),BirthdateDraft!$B$1:$O$5859,2,FALSE)</f>
        <v>35165</v>
      </c>
      <c r="E1638" s="86" t="str">
        <f>VLOOKUP(TRIM(B1638),BirthdateDraft!$B$1:$O$9859,3,FALSE)</f>
        <v>18/FA</v>
      </c>
      <c r="F1638" s="52" t="str">
        <f>IF(ISERROR(VLOOKUP(TRIM(B1638),ALL!$B$1:$T$1591,2,FALSE)),"",IF(ISERROR(VLOOKUP(TRIM(B1638),ALL!$B$1:$T$1591,2,FALSE))," ",VLOOKUP(TRIM(B1638),ALL!$B$1:$T$1591,2,FALSE)))</f>
        <v>CAN</v>
      </c>
      <c r="G1638" s="52"/>
      <c r="H1638" s="52"/>
      <c r="I1638" s="52"/>
      <c r="J1638" s="52"/>
      <c r="K1638" s="52"/>
      <c r="L1638" s="52"/>
      <c r="M1638" s="52"/>
      <c r="N1638"/>
      <c r="O1638"/>
      <c r="P1638"/>
      <c r="Q1638"/>
      <c r="R1638"/>
      <c r="S1638"/>
      <c r="AA1638"/>
      <c r="AB1638"/>
    </row>
    <row r="1639" spans="1:33">
      <c r="A1639" s="52"/>
      <c r="B1639" s="215"/>
      <c r="C1639" s="11"/>
      <c r="D1639" s="85"/>
      <c r="E1639" s="86"/>
      <c r="F1639" s="52"/>
      <c r="G1639" s="52"/>
      <c r="H1639" s="52"/>
      <c r="I1639" s="52"/>
      <c r="J1639" s="52"/>
      <c r="K1639" s="52"/>
      <c r="L1639" s="52"/>
      <c r="M1639" s="52"/>
      <c r="N1639"/>
      <c r="O1639"/>
      <c r="P1639"/>
      <c r="Q1639"/>
      <c r="R1639"/>
      <c r="S1639"/>
      <c r="AA1639"/>
      <c r="AB1639"/>
    </row>
    <row r="1640" spans="1:33" ht="18">
      <c r="A1640" s="454" t="s">
        <v>7436</v>
      </c>
      <c r="B1640" s="454"/>
      <c r="C1640" s="454"/>
      <c r="D1640" s="454"/>
      <c r="E1640" s="454"/>
      <c r="F1640" s="454"/>
      <c r="G1640" s="454"/>
      <c r="H1640" s="454"/>
      <c r="I1640" s="454"/>
      <c r="J1640" s="454"/>
      <c r="K1640" s="454"/>
      <c r="L1640" s="454"/>
      <c r="M1640" s="456"/>
      <c r="P1640" s="4"/>
      <c r="S1640"/>
      <c r="T1640" s="2"/>
      <c r="U1640" s="2"/>
      <c r="W1640" s="2"/>
      <c r="X1640" s="2"/>
      <c r="AA1640" s="2"/>
      <c r="AB1640"/>
      <c r="AF1640" s="3"/>
      <c r="AG1640" s="3"/>
    </row>
    <row r="1641" spans="1:33" ht="15.75">
      <c r="A1641" s="454" t="s">
        <v>7437</v>
      </c>
      <c r="B1641" s="454"/>
      <c r="C1641" s="454"/>
      <c r="D1641" s="454"/>
      <c r="E1641" s="454"/>
      <c r="F1641" s="454"/>
      <c r="G1641" s="454"/>
      <c r="H1641" s="454"/>
      <c r="I1641" s="454"/>
      <c r="J1641" s="454"/>
      <c r="K1641" s="454"/>
      <c r="L1641" s="454"/>
      <c r="M1641" s="455"/>
      <c r="P1641"/>
      <c r="S1641"/>
      <c r="T1641" s="2"/>
      <c r="U1641" s="2"/>
      <c r="W1641" s="2"/>
      <c r="X1641" s="2"/>
      <c r="AA1641" s="2"/>
      <c r="AB1641"/>
      <c r="AF1641" s="3"/>
      <c r="AG1641" s="3"/>
    </row>
    <row r="1642" spans="1:33" ht="18.75" thickBot="1">
      <c r="A1642" s="47" t="s">
        <v>1324</v>
      </c>
      <c r="P1642"/>
      <c r="S1642"/>
      <c r="T1642" s="2"/>
      <c r="U1642" s="2"/>
      <c r="W1642" s="2"/>
      <c r="X1642" s="2"/>
      <c r="AA1642"/>
      <c r="AB1642"/>
      <c r="AF1642" s="3"/>
      <c r="AG1642" s="3"/>
    </row>
    <row r="1643" spans="1:33" ht="13.5" thickBot="1">
      <c r="A1643" s="48" t="s">
        <v>1562</v>
      </c>
      <c r="B1643" s="451" t="s">
        <v>1563</v>
      </c>
      <c r="C1643" s="75"/>
      <c r="D1643" s="75"/>
      <c r="E1643" s="75"/>
      <c r="F1643" s="21" t="s">
        <v>1564</v>
      </c>
      <c r="G1643" s="94" t="s">
        <v>1563</v>
      </c>
      <c r="I1643" s="48" t="s">
        <v>1562</v>
      </c>
      <c r="J1643" s="48"/>
      <c r="K1643" s="95" t="s">
        <v>1563</v>
      </c>
      <c r="L1643" s="48" t="s">
        <v>1573</v>
      </c>
      <c r="M1643" s="30" t="s">
        <v>1563</v>
      </c>
      <c r="O1643"/>
      <c r="R1643"/>
      <c r="T1643" s="2"/>
      <c r="V1643" s="2"/>
      <c r="W1643" s="2"/>
      <c r="AA1643"/>
      <c r="AB1643"/>
      <c r="AE1643" s="3"/>
      <c r="AF1643" s="3"/>
    </row>
    <row r="1644" spans="1:33">
      <c r="A1644" s="15" t="s">
        <v>1663</v>
      </c>
      <c r="B1644" s="16">
        <v>5</v>
      </c>
      <c r="C1644" s="76"/>
      <c r="D1644" s="76"/>
      <c r="E1644" s="76"/>
      <c r="F1644" s="22" t="s">
        <v>1565</v>
      </c>
      <c r="G1644" s="96">
        <f>B1644+B1645+B1646</f>
        <v>15</v>
      </c>
      <c r="I1644" s="15" t="s">
        <v>1663</v>
      </c>
      <c r="J1644" s="15"/>
      <c r="K1644" s="16">
        <v>4</v>
      </c>
      <c r="L1644" s="97" t="s">
        <v>1574</v>
      </c>
      <c r="M1644" s="31">
        <f>K1644+K1645+K1646+K1647</f>
        <v>18</v>
      </c>
      <c r="O1644"/>
      <c r="R1644"/>
      <c r="T1644" s="2"/>
      <c r="V1644" s="2"/>
      <c r="W1644" s="2"/>
      <c r="AA1644"/>
      <c r="AB1644"/>
      <c r="AE1644" s="3"/>
      <c r="AF1644" s="3"/>
    </row>
    <row r="1645" spans="1:33" ht="13.5" thickBot="1">
      <c r="A1645" s="17" t="s">
        <v>2258</v>
      </c>
      <c r="B1645" s="18">
        <v>5</v>
      </c>
      <c r="C1645" s="76"/>
      <c r="D1645" s="76"/>
      <c r="E1645" s="76"/>
      <c r="F1645" s="23" t="s">
        <v>1566</v>
      </c>
      <c r="G1645" s="98">
        <f>(B1647+B1650)*0.5</f>
        <v>4</v>
      </c>
      <c r="I1645" s="17" t="s">
        <v>1668</v>
      </c>
      <c r="J1645" s="17"/>
      <c r="K1645" s="18">
        <v>6</v>
      </c>
      <c r="L1645" s="99" t="s">
        <v>1575</v>
      </c>
      <c r="M1645" s="32">
        <f>(K1648+K1649+K1650)*0.5</f>
        <v>8</v>
      </c>
      <c r="O1645"/>
      <c r="R1645"/>
      <c r="T1645" s="2"/>
      <c r="V1645" s="2"/>
      <c r="W1645" s="2"/>
      <c r="AA1645"/>
      <c r="AB1645"/>
      <c r="AE1645" s="3"/>
      <c r="AF1645" s="3"/>
    </row>
    <row r="1646" spans="1:33" ht="13.5" thickBot="1">
      <c r="A1646" s="17" t="s">
        <v>1667</v>
      </c>
      <c r="B1646" s="18">
        <v>5</v>
      </c>
      <c r="C1646" s="76"/>
      <c r="D1646" s="76"/>
      <c r="E1646" s="76"/>
      <c r="F1646" s="24" t="s">
        <v>1567</v>
      </c>
      <c r="G1646" s="100">
        <f>(B1648+B1649)*0.75</f>
        <v>6</v>
      </c>
      <c r="I1646" s="17" t="s">
        <v>1668</v>
      </c>
      <c r="J1646" s="17"/>
      <c r="K1646" s="18">
        <v>4</v>
      </c>
      <c r="L1646" s="101" t="s">
        <v>1568</v>
      </c>
      <c r="M1646" s="26">
        <f>+M1644+M1645</f>
        <v>26</v>
      </c>
      <c r="O1646"/>
      <c r="R1646"/>
      <c r="T1646" s="2"/>
      <c r="V1646" s="2"/>
      <c r="W1646" s="2"/>
      <c r="AA1646"/>
      <c r="AB1646"/>
      <c r="AE1646" s="3"/>
      <c r="AF1646" s="3"/>
    </row>
    <row r="1647" spans="1:33" ht="13.5" thickBot="1">
      <c r="A1647" s="453" t="s">
        <v>1404</v>
      </c>
      <c r="B1647" s="18">
        <v>4</v>
      </c>
      <c r="C1647" s="76"/>
      <c r="D1647" s="76"/>
      <c r="E1647" s="76"/>
      <c r="F1647" s="25" t="s">
        <v>1568</v>
      </c>
      <c r="G1647" s="102">
        <f>+G1644+G1645+G1646</f>
        <v>25</v>
      </c>
      <c r="I1647" s="17" t="s">
        <v>1667</v>
      </c>
      <c r="J1647" s="17"/>
      <c r="K1647" s="18">
        <v>4</v>
      </c>
      <c r="L1647" s="103"/>
      <c r="M1647" s="28"/>
      <c r="O1647"/>
      <c r="R1647"/>
      <c r="T1647" s="2"/>
      <c r="V1647" s="2"/>
      <c r="W1647" s="2"/>
      <c r="AA1647"/>
      <c r="AB1647"/>
      <c r="AE1647" s="3"/>
      <c r="AF1647" s="3"/>
    </row>
    <row r="1648" spans="1:33" ht="13.5" thickBot="1">
      <c r="A1648" s="17" t="s">
        <v>1139</v>
      </c>
      <c r="B1648" s="18">
        <v>4</v>
      </c>
      <c r="C1648" s="76"/>
      <c r="D1648" s="76"/>
      <c r="E1648" s="76"/>
      <c r="F1648" s="27"/>
      <c r="G1648" s="104"/>
      <c r="I1648" s="17" t="s">
        <v>1404</v>
      </c>
      <c r="J1648" s="17"/>
      <c r="K1648" s="18">
        <v>6</v>
      </c>
      <c r="L1648" s="105" t="s">
        <v>1576</v>
      </c>
      <c r="M1648" s="33" t="s">
        <v>1563</v>
      </c>
      <c r="O1648"/>
      <c r="R1648"/>
      <c r="T1648" s="2"/>
      <c r="V1648" s="2"/>
      <c r="W1648" s="2"/>
      <c r="AA1648"/>
      <c r="AB1648"/>
      <c r="AE1648" s="3"/>
      <c r="AF1648" s="3"/>
    </row>
    <row r="1649" spans="1:32" ht="13.5" thickBot="1">
      <c r="A1649" s="17" t="s">
        <v>1139</v>
      </c>
      <c r="B1649" s="18">
        <v>4</v>
      </c>
      <c r="C1649" s="76"/>
      <c r="D1649" s="76"/>
      <c r="E1649" s="76"/>
      <c r="F1649" s="21" t="s">
        <v>1569</v>
      </c>
      <c r="G1649" s="94" t="s">
        <v>1563</v>
      </c>
      <c r="I1649" s="17" t="s">
        <v>2458</v>
      </c>
      <c r="J1649" s="17"/>
      <c r="K1649" s="18">
        <v>5</v>
      </c>
      <c r="L1649" s="106" t="s">
        <v>1570</v>
      </c>
      <c r="M1649" s="34">
        <f>K1651+K1652+K1653+K1654</f>
        <v>17</v>
      </c>
      <c r="O1649"/>
      <c r="R1649"/>
      <c r="T1649" s="2"/>
      <c r="V1649" s="2"/>
      <c r="W1649" s="2"/>
      <c r="AA1649"/>
      <c r="AB1649"/>
      <c r="AE1649" s="3"/>
      <c r="AF1649" s="3"/>
    </row>
    <row r="1650" spans="1:32" ht="13.5" thickBot="1">
      <c r="A1650" s="17" t="s">
        <v>1404</v>
      </c>
      <c r="B1650" s="18">
        <v>4</v>
      </c>
      <c r="C1650" s="76"/>
      <c r="D1650" s="76"/>
      <c r="E1650" s="76"/>
      <c r="F1650" s="22" t="s">
        <v>1570</v>
      </c>
      <c r="G1650" s="96">
        <f>B1651+B1652+B1653+B1654</f>
        <v>20</v>
      </c>
      <c r="I1650" s="17" t="s">
        <v>1404</v>
      </c>
      <c r="J1650" s="17"/>
      <c r="K1650" s="18">
        <v>5</v>
      </c>
      <c r="L1650" s="107" t="s">
        <v>1575</v>
      </c>
      <c r="M1650" s="35">
        <f>(K1648+K1649+K1650)*0.5</f>
        <v>8</v>
      </c>
      <c r="O1650"/>
      <c r="R1650"/>
      <c r="T1650" s="2"/>
      <c r="V1650" s="2"/>
      <c r="W1650" s="2"/>
      <c r="AA1650"/>
      <c r="AB1650"/>
      <c r="AE1650" s="3"/>
      <c r="AF1650" s="3"/>
    </row>
    <row r="1651" spans="1:32" ht="13.5" thickBot="1">
      <c r="A1651" s="17" t="s">
        <v>3344</v>
      </c>
      <c r="B1651" s="18">
        <v>5</v>
      </c>
      <c r="C1651" s="76"/>
      <c r="D1651" s="76"/>
      <c r="E1651" s="76"/>
      <c r="F1651" s="23" t="s">
        <v>1571</v>
      </c>
      <c r="G1651" s="98">
        <f>(B1647+B1650)*0.5</f>
        <v>4</v>
      </c>
      <c r="I1651" s="17" t="s">
        <v>3344</v>
      </c>
      <c r="J1651" s="17"/>
      <c r="K1651" s="18">
        <v>4</v>
      </c>
      <c r="L1651" s="108" t="s">
        <v>1568</v>
      </c>
      <c r="M1651" s="36">
        <f>+M1649+M1650</f>
        <v>25</v>
      </c>
      <c r="O1651"/>
      <c r="R1651"/>
      <c r="T1651" s="2"/>
      <c r="V1651" s="2"/>
      <c r="W1651" s="2"/>
      <c r="AA1651"/>
      <c r="AB1651"/>
      <c r="AE1651" s="3"/>
      <c r="AF1651" s="3"/>
    </row>
    <row r="1652" spans="1:32" ht="13.5" thickBot="1">
      <c r="A1652" s="17" t="s">
        <v>3063</v>
      </c>
      <c r="B1652" s="18">
        <v>5</v>
      </c>
      <c r="C1652" s="76"/>
      <c r="D1652" s="76"/>
      <c r="E1652" s="76"/>
      <c r="F1652" s="24" t="s">
        <v>1572</v>
      </c>
      <c r="G1652" s="100">
        <f>(B1648+B1649)*0.25</f>
        <v>2</v>
      </c>
      <c r="I1652" s="17" t="s">
        <v>3063</v>
      </c>
      <c r="J1652" s="17"/>
      <c r="K1652" s="18">
        <v>4</v>
      </c>
      <c r="M1652" s="2"/>
      <c r="O1652"/>
      <c r="R1652"/>
      <c r="T1652" s="2"/>
      <c r="V1652" s="2"/>
      <c r="W1652" s="2"/>
      <c r="AA1652"/>
      <c r="AB1652"/>
      <c r="AE1652" s="3"/>
      <c r="AF1652" s="3"/>
    </row>
    <row r="1653" spans="1:32" ht="13.5" thickBot="1">
      <c r="A1653" s="17" t="s">
        <v>3061</v>
      </c>
      <c r="B1653" s="18">
        <v>5</v>
      </c>
      <c r="C1653" s="76"/>
      <c r="D1653" s="76"/>
      <c r="E1653" s="76"/>
      <c r="F1653" s="29" t="s">
        <v>1568</v>
      </c>
      <c r="G1653" s="109">
        <f>+G1650+G1651+G1652</f>
        <v>26</v>
      </c>
      <c r="I1653" s="17" t="s">
        <v>3061</v>
      </c>
      <c r="J1653" s="17"/>
      <c r="K1653" s="18">
        <v>4</v>
      </c>
      <c r="M1653" s="2"/>
      <c r="O1653"/>
      <c r="R1653"/>
      <c r="T1653" s="2"/>
      <c r="V1653" s="2"/>
      <c r="W1653" s="2"/>
      <c r="AA1653"/>
      <c r="AB1653"/>
      <c r="AE1653" s="3"/>
      <c r="AF1653" s="3"/>
    </row>
    <row r="1654" spans="1:32" ht="13.5" thickBot="1">
      <c r="A1654" s="19" t="s">
        <v>3344</v>
      </c>
      <c r="B1654" s="20">
        <v>5</v>
      </c>
      <c r="C1654" s="76"/>
      <c r="D1654" s="76"/>
      <c r="E1654" s="76"/>
      <c r="F1654" s="2"/>
      <c r="I1654" s="19" t="s">
        <v>3344</v>
      </c>
      <c r="J1654" s="19"/>
      <c r="K1654" s="20">
        <v>5</v>
      </c>
      <c r="M1654" s="2"/>
      <c r="O1654"/>
      <c r="R1654"/>
      <c r="T1654" s="2"/>
      <c r="V1654" s="2"/>
      <c r="W1654" s="2"/>
      <c r="AA1654"/>
      <c r="AB1654"/>
      <c r="AE1654" s="3"/>
      <c r="AF1654" s="3"/>
    </row>
    <row r="1655" spans="1:32">
      <c r="M1655" s="2"/>
      <c r="O1655"/>
      <c r="R1655"/>
      <c r="T1655" s="2"/>
      <c r="V1655" s="2"/>
      <c r="W1655" s="2"/>
      <c r="AA1655"/>
      <c r="AB1655"/>
      <c r="AE1655" s="3"/>
      <c r="AF1655" s="3"/>
    </row>
    <row r="1656" spans="1:32" ht="14.25">
      <c r="A1656" s="49" t="s">
        <v>2013</v>
      </c>
      <c r="M1656" s="2"/>
      <c r="O1656"/>
      <c r="R1656"/>
      <c r="T1656" s="2"/>
      <c r="V1656" s="2"/>
      <c r="W1656" s="2"/>
      <c r="AA1656"/>
      <c r="AB1656"/>
      <c r="AE1656" s="3"/>
      <c r="AF1656" s="3"/>
    </row>
    <row r="1657" spans="1:32" ht="14.25">
      <c r="A1657" s="49" t="s">
        <v>1481</v>
      </c>
      <c r="M1657" s="2"/>
      <c r="O1657"/>
      <c r="R1657"/>
      <c r="T1657" s="2"/>
      <c r="V1657" s="2"/>
      <c r="W1657" s="2"/>
      <c r="AA1657"/>
      <c r="AB1657"/>
      <c r="AE1657" s="3"/>
      <c r="AF1657" s="3"/>
    </row>
    <row r="1658" spans="1:32" ht="14.25">
      <c r="A1658" s="49" t="s">
        <v>1482</v>
      </c>
      <c r="M1658" s="2"/>
      <c r="O1658"/>
      <c r="R1658"/>
      <c r="T1658" s="2"/>
      <c r="V1658" s="2"/>
      <c r="W1658" s="2"/>
      <c r="AA1658"/>
      <c r="AB1658"/>
      <c r="AE1658" s="3"/>
      <c r="AF1658" s="3"/>
    </row>
    <row r="1659" spans="1:32" ht="14.25">
      <c r="A1659" s="49" t="s">
        <v>1483</v>
      </c>
      <c r="M1659" s="2"/>
      <c r="O1659"/>
      <c r="R1659"/>
      <c r="T1659" s="2"/>
      <c r="V1659" s="2"/>
      <c r="W1659" s="2"/>
      <c r="AA1659"/>
      <c r="AB1659"/>
      <c r="AE1659" s="3"/>
      <c r="AF1659" s="3"/>
    </row>
    <row r="1660" spans="1:32" ht="14.25">
      <c r="A1660" s="49" t="s">
        <v>1318</v>
      </c>
      <c r="M1660" s="2"/>
      <c r="O1660"/>
      <c r="R1660"/>
      <c r="T1660" s="2"/>
      <c r="V1660" s="2"/>
      <c r="W1660" s="2"/>
      <c r="AA1660"/>
      <c r="AB1660"/>
      <c r="AE1660" s="3"/>
      <c r="AF1660" s="3"/>
    </row>
    <row r="1661" spans="1:32" ht="14.25">
      <c r="A1661" s="49" t="s">
        <v>1319</v>
      </c>
      <c r="M1661" s="2"/>
      <c r="O1661"/>
      <c r="R1661"/>
      <c r="T1661" s="2"/>
      <c r="V1661" s="2"/>
      <c r="W1661" s="2"/>
      <c r="AA1661"/>
      <c r="AB1661"/>
      <c r="AE1661" s="3"/>
      <c r="AF1661" s="3"/>
    </row>
    <row r="1662" spans="1:32" ht="14.25">
      <c r="A1662" s="49" t="s">
        <v>1320</v>
      </c>
      <c r="M1662" s="2"/>
      <c r="O1662"/>
      <c r="R1662"/>
      <c r="T1662" s="2"/>
      <c r="V1662" s="2"/>
      <c r="W1662" s="2"/>
      <c r="AA1662"/>
      <c r="AB1662"/>
      <c r="AE1662" s="3"/>
      <c r="AF1662" s="3"/>
    </row>
    <row r="1663" spans="1:32" ht="14.25">
      <c r="A1663" s="49" t="s">
        <v>1321</v>
      </c>
      <c r="M1663" s="2"/>
      <c r="S1663"/>
      <c r="Z1663" s="3"/>
      <c r="AB1663"/>
    </row>
    <row r="1664" spans="1:32" ht="14.25">
      <c r="A1664" s="49" t="s">
        <v>1322</v>
      </c>
      <c r="M1664" s="2"/>
      <c r="S1664"/>
      <c r="Z1664" s="3"/>
      <c r="AB1664"/>
    </row>
    <row r="1665" spans="1:28" ht="14.25">
      <c r="A1665" s="49" t="s">
        <v>1323</v>
      </c>
      <c r="M1665" s="2"/>
      <c r="S1665"/>
      <c r="Z1665" s="3"/>
      <c r="AB1665"/>
    </row>
    <row r="1666" spans="1:28">
      <c r="A1666"/>
      <c r="G1666"/>
      <c r="H1666"/>
      <c r="I1666"/>
      <c r="J1666"/>
      <c r="K1666"/>
      <c r="L1666"/>
      <c r="M1666" s="2"/>
      <c r="S1666"/>
      <c r="Z1666" s="3"/>
      <c r="AB1666"/>
    </row>
    <row r="1667" spans="1:28">
      <c r="A1667"/>
      <c r="G1667"/>
      <c r="H1667"/>
      <c r="I1667"/>
      <c r="J1667"/>
      <c r="K1667"/>
      <c r="L1667"/>
      <c r="M1667" s="2"/>
      <c r="S1667"/>
      <c r="Z1667" s="3"/>
      <c r="AB1667"/>
    </row>
    <row r="1668" spans="1:28">
      <c r="A1668"/>
      <c r="G1668"/>
      <c r="H1668"/>
      <c r="I1668"/>
      <c r="J1668"/>
      <c r="K1668"/>
      <c r="L1668"/>
      <c r="M1668" s="2"/>
      <c r="S1668"/>
      <c r="Z1668" s="3"/>
      <c r="AB1668"/>
    </row>
    <row r="1669" spans="1:28">
      <c r="A1669"/>
      <c r="G1669"/>
      <c r="H1669"/>
      <c r="I1669"/>
      <c r="J1669"/>
      <c r="K1669"/>
      <c r="L1669"/>
      <c r="M1669" s="2"/>
      <c r="S1669"/>
      <c r="Z1669" s="3"/>
      <c r="AB1669"/>
    </row>
    <row r="1670" spans="1:28">
      <c r="A1670"/>
      <c r="G1670"/>
      <c r="H1670"/>
      <c r="I1670"/>
      <c r="J1670"/>
      <c r="K1670"/>
      <c r="L1670"/>
      <c r="M1670" s="2"/>
      <c r="S1670"/>
      <c r="Z1670" s="3"/>
      <c r="AB1670"/>
    </row>
    <row r="1671" spans="1:28">
      <c r="A1671"/>
      <c r="G1671"/>
      <c r="H1671"/>
      <c r="I1671"/>
      <c r="J1671"/>
      <c r="K1671"/>
      <c r="L1671"/>
      <c r="M1671" s="2"/>
      <c r="S1671"/>
      <c r="Z1671" s="3"/>
      <c r="AB1671"/>
    </row>
    <row r="1672" spans="1:28">
      <c r="A1672"/>
      <c r="G1672"/>
      <c r="H1672"/>
      <c r="I1672"/>
      <c r="J1672"/>
      <c r="K1672"/>
      <c r="L1672"/>
      <c r="M1672" s="2"/>
      <c r="S1672"/>
      <c r="Z1672" s="3"/>
      <c r="AB1672"/>
    </row>
    <row r="1673" spans="1:28">
      <c r="A1673"/>
      <c r="G1673"/>
      <c r="H1673"/>
      <c r="I1673"/>
      <c r="J1673"/>
      <c r="K1673"/>
      <c r="L1673"/>
      <c r="M1673" s="2"/>
      <c r="S1673"/>
      <c r="Z1673" s="3"/>
      <c r="AB1673"/>
    </row>
    <row r="1674" spans="1:28">
      <c r="A1674"/>
      <c r="G1674"/>
      <c r="H1674"/>
      <c r="I1674"/>
      <c r="J1674"/>
      <c r="K1674"/>
      <c r="L1674"/>
      <c r="M1674" s="2"/>
      <c r="S1674"/>
      <c r="Z1674" s="3"/>
      <c r="AB1674"/>
    </row>
    <row r="1675" spans="1:28">
      <c r="A1675"/>
      <c r="G1675"/>
      <c r="H1675"/>
      <c r="I1675"/>
      <c r="J1675"/>
      <c r="K1675"/>
      <c r="L1675"/>
      <c r="M1675" s="2"/>
      <c r="S1675"/>
      <c r="Z1675" s="3"/>
      <c r="AB1675"/>
    </row>
    <row r="1676" spans="1:28">
      <c r="A1676"/>
      <c r="G1676"/>
      <c r="H1676"/>
      <c r="I1676"/>
      <c r="J1676"/>
      <c r="K1676"/>
      <c r="L1676"/>
      <c r="M1676" s="2"/>
      <c r="S1676"/>
      <c r="Z1676" s="3"/>
      <c r="AB1676"/>
    </row>
    <row r="1677" spans="1:28">
      <c r="A1677"/>
      <c r="G1677"/>
      <c r="H1677"/>
      <c r="I1677"/>
      <c r="J1677"/>
      <c r="K1677"/>
      <c r="L1677"/>
      <c r="M1677" s="2"/>
      <c r="S1677"/>
      <c r="Z1677" s="3"/>
      <c r="AB1677"/>
    </row>
    <row r="1678" spans="1:28">
      <c r="A1678"/>
      <c r="G1678"/>
      <c r="H1678"/>
      <c r="I1678"/>
      <c r="J1678"/>
      <c r="K1678"/>
      <c r="L1678"/>
      <c r="M1678" s="2"/>
      <c r="S1678"/>
      <c r="Z1678" s="3"/>
      <c r="AB1678"/>
    </row>
    <row r="1679" spans="1:28">
      <c r="A1679"/>
      <c r="G1679"/>
      <c r="H1679"/>
      <c r="I1679"/>
      <c r="J1679"/>
      <c r="K1679"/>
      <c r="L1679"/>
      <c r="M1679" s="2"/>
      <c r="S1679"/>
      <c r="Z1679" s="3"/>
      <c r="AB1679"/>
    </row>
    <row r="1680" spans="1:28">
      <c r="A1680"/>
      <c r="G1680"/>
      <c r="H1680"/>
      <c r="I1680"/>
      <c r="J1680"/>
      <c r="K1680"/>
      <c r="L1680"/>
      <c r="M1680" s="2"/>
      <c r="S1680"/>
      <c r="Z1680" s="3"/>
      <c r="AB1680"/>
    </row>
    <row r="1681" spans="1:28">
      <c r="A1681"/>
      <c r="G1681"/>
      <c r="H1681"/>
      <c r="I1681"/>
      <c r="J1681"/>
      <c r="K1681"/>
      <c r="L1681"/>
      <c r="M1681" s="2"/>
      <c r="S1681"/>
      <c r="Z1681" s="3"/>
      <c r="AB1681"/>
    </row>
    <row r="1682" spans="1:28">
      <c r="A1682"/>
      <c r="G1682"/>
      <c r="H1682"/>
      <c r="I1682"/>
      <c r="J1682"/>
      <c r="K1682"/>
      <c r="L1682"/>
      <c r="M1682" s="2"/>
      <c r="S1682"/>
      <c r="Z1682" s="3"/>
      <c r="AB1682"/>
    </row>
    <row r="1683" spans="1:28">
      <c r="A1683"/>
      <c r="G1683"/>
      <c r="H1683"/>
      <c r="I1683"/>
      <c r="J1683"/>
      <c r="K1683"/>
      <c r="L1683"/>
      <c r="M1683" s="2"/>
      <c r="S1683"/>
      <c r="Z1683" s="3"/>
      <c r="AB1683"/>
    </row>
    <row r="1684" spans="1:28">
      <c r="A1684"/>
      <c r="G1684"/>
      <c r="H1684"/>
      <c r="I1684"/>
      <c r="J1684"/>
      <c r="K1684"/>
      <c r="L1684"/>
      <c r="M1684" s="2"/>
      <c r="S1684"/>
      <c r="Z1684" s="3"/>
      <c r="AB1684"/>
    </row>
    <row r="1685" spans="1:28">
      <c r="A1685"/>
      <c r="G1685"/>
      <c r="H1685"/>
      <c r="I1685"/>
      <c r="J1685"/>
      <c r="K1685"/>
      <c r="L1685"/>
      <c r="M1685" s="2"/>
      <c r="S1685"/>
      <c r="Z1685" s="3"/>
      <c r="AB1685"/>
    </row>
  </sheetData>
  <sortState xmlns:xlrd2="http://schemas.microsoft.com/office/spreadsheetml/2017/richdata2" ref="A776:IV785">
    <sortCondition descending="1" ref="K776:K785"/>
    <sortCondition descending="1" ref="M776:M785"/>
  </sortState>
  <dataConsolidate/>
  <mergeCells count="48">
    <mergeCell ref="A137:M137"/>
    <mergeCell ref="A340:M340"/>
    <mergeCell ref="A341:M341"/>
    <mergeCell ref="A67:M67"/>
    <mergeCell ref="A68:M68"/>
    <mergeCell ref="A136:M136"/>
    <mergeCell ref="A204:M204"/>
    <mergeCell ref="A205:M205"/>
    <mergeCell ref="A272:M272"/>
    <mergeCell ref="A271:M271"/>
    <mergeCell ref="A888:M888"/>
    <mergeCell ref="A889:M889"/>
    <mergeCell ref="A407:M407"/>
    <mergeCell ref="A820:M820"/>
    <mergeCell ref="A819:M819"/>
    <mergeCell ref="A613:M613"/>
    <mergeCell ref="A612:M612"/>
    <mergeCell ref="A408:M408"/>
    <mergeCell ref="A682:M682"/>
    <mergeCell ref="A748:M748"/>
    <mergeCell ref="A474:M474"/>
    <mergeCell ref="A475:M475"/>
    <mergeCell ref="A1166:M1166"/>
    <mergeCell ref="A1165:M1165"/>
    <mergeCell ref="A1573:M1573"/>
    <mergeCell ref="A1094:M1094"/>
    <mergeCell ref="A1234:M1234"/>
    <mergeCell ref="A1572:M1572"/>
    <mergeCell ref="A1503:M1503"/>
    <mergeCell ref="A1435:M1435"/>
    <mergeCell ref="A1436:M1436"/>
    <mergeCell ref="A1367:M1367"/>
    <mergeCell ref="A1023:M1023"/>
    <mergeCell ref="A544:M544"/>
    <mergeCell ref="A545:M545"/>
    <mergeCell ref="A1641:M1641"/>
    <mergeCell ref="A1640:M1640"/>
    <mergeCell ref="A956:M956"/>
    <mergeCell ref="A1022:M1022"/>
    <mergeCell ref="A749:M749"/>
    <mergeCell ref="A681:M681"/>
    <mergeCell ref="A955:M955"/>
    <mergeCell ref="A1233:M1233"/>
    <mergeCell ref="A1095:M1095"/>
    <mergeCell ref="A1504:M1504"/>
    <mergeCell ref="A1368:M1368"/>
    <mergeCell ref="A1300:M1300"/>
    <mergeCell ref="A1301:M1301"/>
  </mergeCells>
  <phoneticPr fontId="0" type="noConversion"/>
  <conditionalFormatting sqref="B14">
    <cfRule type="duplicateValues" dxfId="445" priority="426"/>
  </conditionalFormatting>
  <conditionalFormatting sqref="B213">
    <cfRule type="duplicateValues" dxfId="444" priority="417"/>
  </conditionalFormatting>
  <conditionalFormatting sqref="B215">
    <cfRule type="duplicateValues" dxfId="443" priority="407"/>
  </conditionalFormatting>
  <conditionalFormatting sqref="B288">
    <cfRule type="duplicateValues" dxfId="442" priority="406"/>
  </conditionalFormatting>
  <conditionalFormatting sqref="B290">
    <cfRule type="duplicateValues" dxfId="441" priority="404"/>
  </conditionalFormatting>
  <conditionalFormatting sqref="B332">
    <cfRule type="duplicateValues" dxfId="440" priority="383"/>
  </conditionalFormatting>
  <conditionalFormatting sqref="B28">
    <cfRule type="duplicateValues" dxfId="439" priority="367"/>
  </conditionalFormatting>
  <conditionalFormatting sqref="B81:B82">
    <cfRule type="duplicateValues" dxfId="438" priority="349"/>
  </conditionalFormatting>
  <conditionalFormatting sqref="B77">
    <cfRule type="duplicateValues" dxfId="437" priority="337"/>
  </conditionalFormatting>
  <conditionalFormatting sqref="B292">
    <cfRule type="duplicateValues" dxfId="436" priority="334" stopIfTrue="1"/>
  </conditionalFormatting>
  <conditionalFormatting sqref="B257">
    <cfRule type="duplicateValues" dxfId="435" priority="333"/>
  </conditionalFormatting>
  <conditionalFormatting sqref="B153">
    <cfRule type="duplicateValues" dxfId="434" priority="326"/>
  </conditionalFormatting>
  <conditionalFormatting sqref="B252">
    <cfRule type="duplicateValues" dxfId="433" priority="310"/>
  </conditionalFormatting>
  <conditionalFormatting sqref="B302">
    <cfRule type="duplicateValues" dxfId="432" priority="309"/>
  </conditionalFormatting>
  <conditionalFormatting sqref="B319">
    <cfRule type="duplicateValues" dxfId="431" priority="307"/>
  </conditionalFormatting>
  <conditionalFormatting sqref="B186">
    <cfRule type="duplicateValues" dxfId="430" priority="306"/>
  </conditionalFormatting>
  <conditionalFormatting sqref="B119">
    <cfRule type="duplicateValues" dxfId="429" priority="290"/>
  </conditionalFormatting>
  <conditionalFormatting sqref="B263">
    <cfRule type="duplicateValues" dxfId="428" priority="286"/>
  </conditionalFormatting>
  <conditionalFormatting sqref="B225">
    <cfRule type="duplicateValues" dxfId="427" priority="256"/>
  </conditionalFormatting>
  <conditionalFormatting sqref="B91 B79:B80">
    <cfRule type="duplicateValues" dxfId="426" priority="216"/>
  </conditionalFormatting>
  <conditionalFormatting sqref="B234:B236 B238">
    <cfRule type="duplicateValues" dxfId="425" priority="214"/>
  </conditionalFormatting>
  <conditionalFormatting sqref="B337">
    <cfRule type="duplicateValues" dxfId="424" priority="213"/>
  </conditionalFormatting>
  <conditionalFormatting sqref="B30">
    <cfRule type="duplicateValues" dxfId="423" priority="205"/>
  </conditionalFormatting>
  <conditionalFormatting sqref="B317">
    <cfRule type="duplicateValues" dxfId="422" priority="191"/>
  </conditionalFormatting>
  <conditionalFormatting sqref="B338">
    <cfRule type="duplicateValues" dxfId="421" priority="177"/>
  </conditionalFormatting>
  <conditionalFormatting sqref="B178">
    <cfRule type="duplicateValues" dxfId="420" priority="175"/>
  </conditionalFormatting>
  <conditionalFormatting sqref="B45">
    <cfRule type="duplicateValues" dxfId="419" priority="153"/>
  </conditionalFormatting>
  <conditionalFormatting sqref="B310">
    <cfRule type="duplicateValues" dxfId="418" priority="140"/>
  </conditionalFormatting>
  <conditionalFormatting sqref="B322">
    <cfRule type="duplicateValues" dxfId="417" priority="112"/>
  </conditionalFormatting>
  <conditionalFormatting sqref="B244">
    <cfRule type="duplicateValues" dxfId="416" priority="511"/>
  </conditionalFormatting>
  <conditionalFormatting sqref="B92 B89">
    <cfRule type="duplicateValues" dxfId="415" priority="512"/>
  </conditionalFormatting>
  <conditionalFormatting sqref="B211:B212">
    <cfRule type="duplicateValues" dxfId="414" priority="3"/>
  </conditionalFormatting>
  <conditionalFormatting sqref="B1312">
    <cfRule type="duplicateValues" dxfId="413" priority="1"/>
  </conditionalFormatting>
  <conditionalFormatting sqref="B1324 B1321">
    <cfRule type="duplicateValues" dxfId="412" priority="513"/>
  </conditionalFormatting>
  <pageMargins left="0.75" right="0.75" top="1" bottom="1" header="0.5" footer="0.5"/>
  <pageSetup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Z45"/>
  <sheetViews>
    <sheetView topLeftCell="A7" workbookViewId="0">
      <selection activeCell="K28" sqref="K28"/>
    </sheetView>
  </sheetViews>
  <sheetFormatPr defaultColWidth="4.85546875" defaultRowHeight="18.95" customHeight="1"/>
  <cols>
    <col min="2" max="2" width="7.42578125" customWidth="1"/>
    <col min="5" max="5" width="5.42578125" customWidth="1"/>
    <col min="6" max="6" width="6" customWidth="1"/>
  </cols>
  <sheetData>
    <row r="2" spans="2:26" ht="18.95" customHeight="1">
      <c r="B2" t="s">
        <v>3798</v>
      </c>
    </row>
    <row r="3" spans="2:26" ht="18.95" customHeight="1" thickBot="1">
      <c r="B3" s="133" t="s">
        <v>4363</v>
      </c>
      <c r="C3" s="136">
        <v>3</v>
      </c>
      <c r="D3" s="134"/>
      <c r="E3" s="136"/>
      <c r="F3" s="134"/>
      <c r="G3" s="134"/>
      <c r="H3" s="134"/>
      <c r="I3" s="134"/>
      <c r="J3" s="134"/>
      <c r="K3" s="134"/>
      <c r="L3" s="134"/>
      <c r="M3" s="134"/>
      <c r="N3" s="134"/>
      <c r="O3" s="134"/>
      <c r="P3" s="134"/>
      <c r="Q3" s="134"/>
      <c r="R3" s="134"/>
      <c r="S3" s="134"/>
      <c r="T3" s="134"/>
      <c r="U3" s="134"/>
      <c r="V3" s="136">
        <v>1</v>
      </c>
      <c r="W3" s="136">
        <v>1</v>
      </c>
      <c r="X3" s="134"/>
      <c r="Y3" s="135"/>
    </row>
    <row r="4" spans="2:26" ht="18.95" customHeight="1" thickBot="1">
      <c r="B4" s="113" t="s">
        <v>49</v>
      </c>
      <c r="C4" s="114">
        <v>2</v>
      </c>
      <c r="D4" s="114">
        <v>2</v>
      </c>
      <c r="E4" s="114">
        <v>2</v>
      </c>
      <c r="F4" s="114">
        <v>5</v>
      </c>
      <c r="G4" s="114">
        <v>2</v>
      </c>
      <c r="H4" s="114">
        <v>5</v>
      </c>
      <c r="I4" s="114">
        <v>3</v>
      </c>
      <c r="J4" s="114">
        <v>3</v>
      </c>
      <c r="K4" s="114">
        <v>2</v>
      </c>
      <c r="L4" s="114">
        <v>7</v>
      </c>
      <c r="M4" s="114">
        <v>3</v>
      </c>
      <c r="N4" s="114">
        <v>3</v>
      </c>
      <c r="O4" s="114">
        <v>7</v>
      </c>
      <c r="P4" s="114">
        <v>3</v>
      </c>
      <c r="Q4" s="114">
        <v>3</v>
      </c>
      <c r="R4" s="114">
        <v>7</v>
      </c>
      <c r="S4" s="114">
        <v>3</v>
      </c>
      <c r="T4" s="114">
        <v>3</v>
      </c>
      <c r="U4" s="114">
        <v>7</v>
      </c>
      <c r="V4" s="114">
        <v>1</v>
      </c>
      <c r="W4" s="114">
        <v>1</v>
      </c>
      <c r="X4" s="114">
        <v>1</v>
      </c>
      <c r="Y4" s="115">
        <v>1</v>
      </c>
      <c r="Z4" s="9"/>
    </row>
    <row r="5" spans="2:26" ht="18.95" customHeight="1" thickBot="1">
      <c r="B5" s="117" t="s">
        <v>26</v>
      </c>
      <c r="C5" s="118" t="s">
        <v>27</v>
      </c>
      <c r="D5" s="118" t="s">
        <v>28</v>
      </c>
      <c r="E5" s="118" t="s">
        <v>3799</v>
      </c>
      <c r="F5" s="118" t="s">
        <v>4364</v>
      </c>
      <c r="G5" s="118" t="s">
        <v>29</v>
      </c>
      <c r="H5" s="118" t="s">
        <v>3765</v>
      </c>
      <c r="I5" s="118" t="s">
        <v>30</v>
      </c>
      <c r="J5" s="118" t="s">
        <v>31</v>
      </c>
      <c r="K5" s="118" t="s">
        <v>32</v>
      </c>
      <c r="L5" s="118" t="s">
        <v>33</v>
      </c>
      <c r="M5" s="118" t="s">
        <v>34</v>
      </c>
      <c r="N5" s="118" t="s">
        <v>35</v>
      </c>
      <c r="O5" s="118" t="s">
        <v>36</v>
      </c>
      <c r="P5" s="118" t="s">
        <v>37</v>
      </c>
      <c r="Q5" s="118" t="s">
        <v>38</v>
      </c>
      <c r="R5" s="118" t="s">
        <v>39</v>
      </c>
      <c r="S5" s="118" t="s">
        <v>40</v>
      </c>
      <c r="T5" s="118" t="s">
        <v>41</v>
      </c>
      <c r="U5" s="118" t="s">
        <v>19</v>
      </c>
      <c r="V5" s="118" t="s">
        <v>14</v>
      </c>
      <c r="W5" s="118" t="s">
        <v>15</v>
      </c>
      <c r="X5" s="119" t="s">
        <v>16</v>
      </c>
      <c r="Y5" s="119" t="s">
        <v>17</v>
      </c>
      <c r="Z5" s="120" t="s">
        <v>42</v>
      </c>
    </row>
    <row r="6" spans="2:26" ht="18.95" customHeight="1">
      <c r="B6" s="116" t="s">
        <v>6450</v>
      </c>
      <c r="C6" s="58">
        <f>COUNTIFS('Team Rosters'!$C$2:$C$1738,'Roster Grid'!B6,'Team Rosters'!$A$2:$A$1738,"QB") + COUNTIFS('Team Rosters'!$C$2:$C$1738,'Roster Grid'!B6,'Team Rosters'!$A$2:$A$1738,"QB(P)")</f>
        <v>3</v>
      </c>
      <c r="D6" s="58">
        <f>COUNTIFS('Team Rosters'!$C$2:$C$1763,'Roster Grid'!B6,'Team Rosters'!$A$2:$A$1763,"*HB*")</f>
        <v>5</v>
      </c>
      <c r="E6" s="58">
        <f>COUNTIFS('Team Rosters'!$C$2:$C$1763,'Roster Grid'!B6,'Team Rosters'!$A$2:$A$1763,"*FB*")+COUNTIFS('Team Rosters'!$C$2:$C$1763,'Roster Grid'!B6,'Team Rosters'!$A$2:$A$1763,"*BB*")</f>
        <v>3</v>
      </c>
      <c r="F6" s="58">
        <f>(D6+E6)-(COUNTIFS('Team Rosters'!$C$2:$C$1763,'Roster Grid'!B6,'Team Rosters'!$A$2:$A$1763,"*HB FB*"))</f>
        <v>8</v>
      </c>
      <c r="G6" s="58">
        <f>COUNTIFS('Team Rosters'!$C$2:$C$1763,'Roster Grid'!B6,'Team Rosters'!$A$2:$A$1763,"*TE*")</f>
        <v>5</v>
      </c>
      <c r="H6" s="58">
        <f>COUNTIFS('Team Rosters'!$C$2:$C$1763,'Roster Grid'!B6,'Team Rosters'!$A$2:$A$1763,"*WR*")</f>
        <v>6</v>
      </c>
      <c r="I6" s="58">
        <f>COUNTIFS('Team Rosters'!$C$2:$C$1763,'Roster Grid'!B6,'Team Rosters'!$A$2:$A$1763,"*"&amp;"OT"&amp;"*")</f>
        <v>3</v>
      </c>
      <c r="J6" s="58">
        <f>COUNTIFS('Team Rosters'!$C$2:$C$1763,'Roster Grid'!B6,'Team Rosters'!$A$2:$A$1763,"*"&amp;"G"&amp;"*")</f>
        <v>4</v>
      </c>
      <c r="K6" s="58">
        <f>COUNTIFS('Team Rosters'!$C$2:$C$1763,'Roster Grid'!B6,'Team Rosters'!$A$2:$A$1763,"*OC*")</f>
        <v>2</v>
      </c>
      <c r="L6" s="58">
        <f>COUNTIFS('Team Rosters'!$C$2:$C$1763,'Roster Grid'!B6,'Team Rosters'!$A$2:$A$1763,"*@*")</f>
        <v>8</v>
      </c>
      <c r="M6" s="58">
        <f>COUNTIFS('Team Rosters'!$C$2:$C$1763,'Roster Grid'!B6,'Team Rosters'!$A$2:$A$1763,"*"&amp;"DT"&amp;"*")</f>
        <v>4</v>
      </c>
      <c r="N6" s="58">
        <f>COUNTIFS('Team Rosters'!$C$2:$C$1763,'Roster Grid'!B6,'Team Rosters'!$A$2:$A$1763,"*End*")+COUNTIFS('Team Rosters'!$C$2:$C$1763,'Roster Grid'!B6,'Team Rosters'!$A$2:$A$1763,"*LE*")+COUNTIFS('Team Rosters'!$C$2:$C$1763,'Roster Grid'!B6,'Team Rosters'!$A$2:$A$1763,"*RE*")</f>
        <v>5</v>
      </c>
      <c r="O6" s="58">
        <f>COUNTIFS('Team Rosters'!$C$2:$C$1763,'Roster Grid'!B6,'Team Rosters'!$A$2:$A$1763,"*$*")</f>
        <v>7</v>
      </c>
      <c r="P6" s="137">
        <f>COUNTIFS('Team Rosters'!$C$2:$C$1763,'Roster Grid'!B6,'Team Rosters'!$A$2:$A$1763,"*MLB")+COUNTIFS('Team Rosters'!$C$2:$C$1763,'Roster Grid'!B6,'Team Rosters'!$A$2:$A$1763,"*ILB*")+COUNTIFS('Team Rosters'!$C$2:$C$1763,'Roster Grid'!B6,'Team Rosters'!$A$2:$A$1763,"LB")</f>
        <v>4</v>
      </c>
      <c r="Q6" s="58">
        <f>COUNTIFS('Team Rosters'!$C$2:$C$1763,'Roster Grid'!B6,'Team Rosters'!$A$2:$A$1763,"*OLB")+COUNTIFS('Team Rosters'!$C$2:$C$1763,'Roster Grid'!B6,'Team Rosters'!$A$2:$A$1763,"*RLB")+COUNTIFS('Team Rosters'!$C$2:$C$1763,'Roster Grid'!B6,'Team Rosters'!$A$2:$A$1763,"*LLB")+COUNTIFS('Team Rosters'!$C$2:$C$1763,'Roster Grid'!B6,'Team Rosters'!$A$2:$A$1763,"LB")</f>
        <v>4</v>
      </c>
      <c r="R6" s="58">
        <f>COUNTIFS('Team Rosters'!$C$2:$C$1763,'Roster Grid'!B6,'Team Rosters'!$A$2:$A$1763,"*LB*")</f>
        <v>8</v>
      </c>
      <c r="S6" s="58">
        <f>COUNTIFS('Team Rosters'!$C$2:$C$1763,'Roster Grid'!B6,'Team Rosters'!$A$2:$A$1763,"*CB*")+COUNTIFS('Team Rosters'!$C$2:$C$1763,'Roster Grid'!B6,'Team Rosters'!$A$2:$A$1763,"*DB*")</f>
        <v>7</v>
      </c>
      <c r="T6" s="58">
        <f>COUNTIFS('Team Rosters'!$C$2:$C$1763,'Roster Grid'!B6,'Team Rosters'!$A$2:$A$1763,"*S*")+COUNTIFS('Team Rosters'!$C$2:$C$1763,'Roster Grid'!B6,'Team Rosters'!$A$2:$A$1763,"*DB*")</f>
        <v>7</v>
      </c>
      <c r="U6" s="58">
        <f>COUNTIFS('Team Rosters'!$C$2:$C$1763,'Roster Grid'!B6,'Team Rosters'!$A$2:$A$1763,"*^*")</f>
        <v>10</v>
      </c>
      <c r="V6" s="58">
        <f>COUNTIFS('Team Rosters'!$C$2:$C$1763,'Roster Grid'!B6,'Team Rosters'!$A$2:$A$1763,"*Punt*")</f>
        <v>1</v>
      </c>
      <c r="W6" s="58">
        <f>COUNTIFS('Team Rosters'!$C$2:$C$1763,'Roster Grid'!B6,'Team Rosters'!$A$2:$A$1763,"PK")</f>
        <v>1</v>
      </c>
      <c r="X6" s="58">
        <f>COUNTIFS('Team Rosters'!$C$2:$C$1763,'Roster Grid'!B6,'Team Rosters'!$A$2:$A$1763,"*KOR*")</f>
        <v>1</v>
      </c>
      <c r="Y6" s="58">
        <f>COUNTIFS('Team Rosters'!$C$2:$C$1763,'Roster Grid'!B6,'Team Rosters'!$A$2:$A$1763,"*PR*")</f>
        <v>2</v>
      </c>
      <c r="Z6" s="116">
        <f>COUNTIFS('Team Rosters'!$C$2:$C$1763,'Roster Grid'!B6)</f>
        <v>54</v>
      </c>
    </row>
    <row r="7" spans="2:26" ht="18.95" customHeight="1">
      <c r="B7" s="121" t="s">
        <v>4</v>
      </c>
      <c r="C7" s="58">
        <f>COUNTIFS('Team Rosters'!$C$2:$C$1738,'Roster Grid'!B7,'Team Rosters'!$A$2:$A$1738,"QB") + COUNTIFS('Team Rosters'!$C$2:$C$1738,'Roster Grid'!B7,'Team Rosters'!$A$2:$A$1738,"QB(P)")</f>
        <v>3</v>
      </c>
      <c r="D7" s="58">
        <f>COUNTIFS('Team Rosters'!$C$2:$C$1763,'Roster Grid'!B7,'Team Rosters'!$A$2:$A$1763,"*HB*")</f>
        <v>3</v>
      </c>
      <c r="E7" s="58">
        <f>COUNTIFS('Team Rosters'!$C$2:$C$1763,'Roster Grid'!B7,'Team Rosters'!$A$2:$A$1763,"*FB*")+COUNTIFS('Team Rosters'!$C$2:$C$1763,'Roster Grid'!B7,'Team Rosters'!$A$2:$A$1763,"*BB*")</f>
        <v>2</v>
      </c>
      <c r="F7" s="58">
        <f>(D7+E7)-(COUNTIFS('Team Rosters'!$C$2:$C$1763,'Roster Grid'!B7,'Team Rosters'!$A$2:$A$1763,"*HB FB*"))</f>
        <v>5</v>
      </c>
      <c r="G7" s="58">
        <f>COUNTIFS('Team Rosters'!$C$2:$C$1763,'Roster Grid'!B7,'Team Rosters'!$A$2:$A$1763,"*TE*")</f>
        <v>5</v>
      </c>
      <c r="H7" s="58">
        <f>COUNTIFS('Team Rosters'!$C$2:$C$1763,'Roster Grid'!B7,'Team Rosters'!$A$2:$A$1763,"*WR*")</f>
        <v>5</v>
      </c>
      <c r="I7" s="58">
        <f>COUNTIFS('Team Rosters'!$C$2:$C$1763,'Roster Grid'!B7,'Team Rosters'!$A$2:$A$1763,"*"&amp;"OT"&amp;"*")</f>
        <v>6</v>
      </c>
      <c r="J7" s="58">
        <f>COUNTIFS('Team Rosters'!$C$2:$C$1763,'Roster Grid'!B7,'Team Rosters'!$A$2:$A$1763,"*"&amp;"G"&amp;"*")</f>
        <v>4</v>
      </c>
      <c r="K7" s="58">
        <f>COUNTIFS('Team Rosters'!$C$2:$C$1763,'Roster Grid'!B7,'Team Rosters'!$A$2:$A$1763,"*OC*")</f>
        <v>2</v>
      </c>
      <c r="L7" s="58">
        <f>COUNTIFS('Team Rosters'!$C$2:$C$1763,'Roster Grid'!B7,'Team Rosters'!$A$2:$A$1763,"*@*")</f>
        <v>10</v>
      </c>
      <c r="M7" s="58">
        <f>COUNTIFS('Team Rosters'!$C$2:$C$1763,'Roster Grid'!B7,'Team Rosters'!$A$2:$A$1763,"*"&amp;"DT"&amp;"*")</f>
        <v>4</v>
      </c>
      <c r="N7" s="58">
        <f>COUNTIFS('Team Rosters'!$C$2:$C$1763,'Roster Grid'!B7,'Team Rosters'!$A$2:$A$1763,"*End*")+COUNTIFS('Team Rosters'!$C$2:$C$1763,'Roster Grid'!B7,'Team Rosters'!$A$2:$A$1763,"*LE*")+COUNTIFS('Team Rosters'!$C$2:$C$1763,'Roster Grid'!B7,'Team Rosters'!$A$2:$A$1763,"*RE*")</f>
        <v>3</v>
      </c>
      <c r="O7" s="58">
        <f>COUNTIFS('Team Rosters'!$C$2:$C$1763,'Roster Grid'!B7,'Team Rosters'!$A$2:$A$1763,"*$*")</f>
        <v>7</v>
      </c>
      <c r="P7" s="137">
        <f>COUNTIFS('Team Rosters'!$C$2:$C$1763,'Roster Grid'!B7,'Team Rosters'!$A$2:$A$1763,"*MLB")+COUNTIFS('Team Rosters'!$C$2:$C$1763,'Roster Grid'!B7,'Team Rosters'!$A$2:$A$1763,"*ILB*")+COUNTIFS('Team Rosters'!$C$2:$C$1763,'Roster Grid'!B7,'Team Rosters'!$A$2:$A$1763,"LB")</f>
        <v>5</v>
      </c>
      <c r="Q7" s="58">
        <f>COUNTIFS('Team Rosters'!$C$2:$C$1763,'Roster Grid'!B7,'Team Rosters'!$A$2:$A$1763,"*OLB")+COUNTIFS('Team Rosters'!$C$2:$C$1763,'Roster Grid'!B7,'Team Rosters'!$A$2:$A$1763,"*RLB")+COUNTIFS('Team Rosters'!$C$2:$C$1763,'Roster Grid'!B7,'Team Rosters'!$A$2:$A$1763,"*LLB")+COUNTIFS('Team Rosters'!$C$2:$C$1763,'Roster Grid'!B7,'Team Rosters'!$A$2:$A$1763,"LB")</f>
        <v>5</v>
      </c>
      <c r="R7" s="58">
        <f>COUNTIFS('Team Rosters'!$C$2:$C$1763,'Roster Grid'!B7,'Team Rosters'!$A$2:$A$1763,"*LB*")</f>
        <v>9</v>
      </c>
      <c r="S7" s="58">
        <f>COUNTIFS('Team Rosters'!$C$2:$C$1763,'Roster Grid'!B7,'Team Rosters'!$A$2:$A$1763,"*CB*")+COUNTIFS('Team Rosters'!$C$2:$C$1763,'Roster Grid'!B7,'Team Rosters'!$A$2:$A$1763,"*DB*")</f>
        <v>5</v>
      </c>
      <c r="T7" s="58">
        <f>COUNTIFS('Team Rosters'!$C$2:$C$1763,'Roster Grid'!B7,'Team Rosters'!$A$2:$A$1763,"*S*")+COUNTIFS('Team Rosters'!$C$2:$C$1763,'Roster Grid'!B7,'Team Rosters'!$A$2:$A$1763,"*DB*")</f>
        <v>7</v>
      </c>
      <c r="U7" s="58">
        <f>COUNTIFS('Team Rosters'!$C$2:$C$1763,'Roster Grid'!B7,'Team Rosters'!$A$2:$A$1763,"*^*")</f>
        <v>8</v>
      </c>
      <c r="V7" s="58">
        <f>COUNTIFS('Team Rosters'!$C$2:$C$1763,'Roster Grid'!B7,'Team Rosters'!$A$2:$A$1763,"*Punt*")</f>
        <v>1</v>
      </c>
      <c r="W7" s="58">
        <f>COUNTIFS('Team Rosters'!$C$2:$C$1763,'Roster Grid'!B7,'Team Rosters'!$A$2:$A$1763,"PK")</f>
        <v>1</v>
      </c>
      <c r="X7" s="58">
        <f>COUNTIFS('Team Rosters'!$C$2:$C$1763,'Roster Grid'!B7,'Team Rosters'!$A$2:$A$1763,"*KOR*")</f>
        <v>2</v>
      </c>
      <c r="Y7" s="58">
        <f>COUNTIFS('Team Rosters'!$C$2:$C$1763,'Roster Grid'!B7,'Team Rosters'!$A$2:$A$1763,"*PR*")</f>
        <v>1</v>
      </c>
      <c r="Z7" s="116">
        <f>COUNTIFS('Team Rosters'!$C$2:$C$1763,'Roster Grid'!B7)</f>
        <v>54</v>
      </c>
    </row>
    <row r="8" spans="2:26" ht="18.95" customHeight="1">
      <c r="B8" s="152" t="s">
        <v>7</v>
      </c>
      <c r="C8" s="58">
        <f>COUNTIFS('Team Rosters'!$C$2:$C$1738,'Roster Grid'!B8,'Team Rosters'!$A$2:$A$1738,"QB") + COUNTIFS('Team Rosters'!$C$2:$C$1738,'Roster Grid'!B8,'Team Rosters'!$A$2:$A$1738,"QB(P)")</f>
        <v>2</v>
      </c>
      <c r="D8" s="137">
        <f>COUNTIFS('Team Rosters'!$C$2:$C$1763,'Roster Grid'!B8,'Team Rosters'!$A$2:$A$1763,"*HB*")</f>
        <v>3</v>
      </c>
      <c r="E8" s="137">
        <f>COUNTIFS('Team Rosters'!$C$2:$C$1763,'Roster Grid'!B8,'Team Rosters'!$A$2:$A$1763,"*FB*")+COUNTIFS('Team Rosters'!$C$2:$C$1763,'Roster Grid'!B8,'Team Rosters'!$A$2:$A$1763,"*BB*")</f>
        <v>2</v>
      </c>
      <c r="F8" s="137">
        <f>(D8+E8)-(COUNTIFS('Team Rosters'!$C$2:$C$1763,'Roster Grid'!B8,'Team Rosters'!$A$2:$A$1763,"*HB FB*"))</f>
        <v>5</v>
      </c>
      <c r="G8" s="137">
        <f>COUNTIFS('Team Rosters'!$C$2:$C$1763,'Roster Grid'!B8,'Team Rosters'!$A$2:$A$1763,"*TE*")</f>
        <v>4</v>
      </c>
      <c r="H8" s="137">
        <f>COUNTIFS('Team Rosters'!$C$2:$C$1763,'Roster Grid'!B8,'Team Rosters'!$A$2:$A$1763,"*WR*")</f>
        <v>6</v>
      </c>
      <c r="I8" s="137">
        <f>COUNTIFS('Team Rosters'!$C$2:$C$1763,'Roster Grid'!B8,'Team Rosters'!$A$2:$A$1763,"*"&amp;"OT"&amp;"*")</f>
        <v>5</v>
      </c>
      <c r="J8" s="137">
        <f>COUNTIFS('Team Rosters'!$C$2:$C$1763,'Roster Grid'!B8,'Team Rosters'!$A$2:$A$1763,"*"&amp;"G"&amp;"*")</f>
        <v>3</v>
      </c>
      <c r="K8" s="137">
        <f>COUNTIFS('Team Rosters'!$C$2:$C$1763,'Roster Grid'!B8,'Team Rosters'!$A$2:$A$1763,"*OC*")</f>
        <v>2</v>
      </c>
      <c r="L8" s="137">
        <f>COUNTIFS('Team Rosters'!$C$2:$C$1763,'Roster Grid'!B8,'Team Rosters'!$A$2:$A$1763,"*@*")</f>
        <v>9</v>
      </c>
      <c r="M8" s="137">
        <f>COUNTIFS('Team Rosters'!$C$2:$C$1763,'Roster Grid'!B8,'Team Rosters'!$A$2:$A$1763,"*"&amp;"DT"&amp;"*")</f>
        <v>4</v>
      </c>
      <c r="N8" s="137">
        <f>COUNTIFS('Team Rosters'!$C$2:$C$1763,'Roster Grid'!B8,'Team Rosters'!$A$2:$A$1763,"*End*")+COUNTIFS('Team Rosters'!$C$2:$C$1763,'Roster Grid'!B8,'Team Rosters'!$A$2:$A$1763,"*LE*")+COUNTIFS('Team Rosters'!$C$2:$C$1763,'Roster Grid'!B8,'Team Rosters'!$A$2:$A$1763,"*RE*")</f>
        <v>4</v>
      </c>
      <c r="O8" s="137">
        <f>COUNTIFS('Team Rosters'!$C$2:$C$1763,'Roster Grid'!B8,'Team Rosters'!$A$2:$A$1763,"*$*")</f>
        <v>7</v>
      </c>
      <c r="P8" s="137">
        <f>COUNTIFS('Team Rosters'!$C$2:$C$1763,'Roster Grid'!B8,'Team Rosters'!$A$2:$A$1763,"*MLB")+COUNTIFS('Team Rosters'!$C$2:$C$1763,'Roster Grid'!B8,'Team Rosters'!$A$2:$A$1763,"*ILB*")+COUNTIFS('Team Rosters'!$C$2:$C$1763,'Roster Grid'!B8,'Team Rosters'!$A$2:$A$1763,"LB")</f>
        <v>3</v>
      </c>
      <c r="Q8" s="137">
        <f>COUNTIFS('Team Rosters'!$C$2:$C$1763,'Roster Grid'!B8,'Team Rosters'!$A$2:$A$1763,"*OLB")+COUNTIFS('Team Rosters'!$C$2:$C$1763,'Roster Grid'!B8,'Team Rosters'!$A$2:$A$1763,"*RLB")+COUNTIFS('Team Rosters'!$C$2:$C$1763,'Roster Grid'!B8,'Team Rosters'!$A$2:$A$1763,"*LLB")+COUNTIFS('Team Rosters'!$C$2:$C$1763,'Roster Grid'!B8,'Team Rosters'!$A$2:$A$1763,"LB")</f>
        <v>5</v>
      </c>
      <c r="R8" s="137">
        <f>COUNTIFS('Team Rosters'!$C$2:$C$1763,'Roster Grid'!B8,'Team Rosters'!$A$2:$A$1763,"*LB*")</f>
        <v>8</v>
      </c>
      <c r="S8" s="137">
        <f>COUNTIFS('Team Rosters'!$C$2:$C$1763,'Roster Grid'!B8,'Team Rosters'!$A$2:$A$1763,"*CB*")+COUNTIFS('Team Rosters'!$C$2:$C$1763,'Roster Grid'!B8,'Team Rosters'!$A$2:$A$1763,"*DB*")</f>
        <v>6</v>
      </c>
      <c r="T8" s="137">
        <f>COUNTIFS('Team Rosters'!$C$2:$C$1763,'Roster Grid'!B8,'Team Rosters'!$A$2:$A$1763,"*S*")+COUNTIFS('Team Rosters'!$C$2:$C$1763,'Roster Grid'!B8,'Team Rosters'!$A$2:$A$1763,"*DB*")</f>
        <v>4</v>
      </c>
      <c r="U8" s="137">
        <f>COUNTIFS('Team Rosters'!$C$2:$C$1763,'Roster Grid'!B8,'Team Rosters'!$A$2:$A$1763,"*^*")</f>
        <v>7</v>
      </c>
      <c r="V8" s="137">
        <f>COUNTIFS('Team Rosters'!$C$2:$C$1763,'Roster Grid'!B8,'Team Rosters'!$A$2:$A$1763,"*Punt*")</f>
        <v>1</v>
      </c>
      <c r="W8" s="137">
        <f>COUNTIFS('Team Rosters'!$C$2:$C$1763,'Roster Grid'!B8,'Team Rosters'!$A$2:$A$1763,"PK")</f>
        <v>1</v>
      </c>
      <c r="X8" s="137">
        <f>COUNTIFS('Team Rosters'!$C$2:$C$1763,'Roster Grid'!B8,'Team Rosters'!$A$2:$A$1763,"*KOR*")</f>
        <v>2</v>
      </c>
      <c r="Y8" s="137">
        <f>COUNTIFS('Team Rosters'!$C$2:$C$1763,'Roster Grid'!B8,'Team Rosters'!$A$2:$A$1763,"*PR*")</f>
        <v>2</v>
      </c>
      <c r="Z8" s="116">
        <f>COUNTIFS('Team Rosters'!$C$2:$C$1763,'Roster Grid'!B8)</f>
        <v>54</v>
      </c>
    </row>
    <row r="9" spans="2:26" ht="18.95" customHeight="1">
      <c r="B9" s="121" t="s">
        <v>5</v>
      </c>
      <c r="C9" s="58">
        <f>COUNTIFS('Team Rosters'!$C$2:$C$1738,'Roster Grid'!B9,'Team Rosters'!$A$2:$A$1738,"QB") + COUNTIFS('Team Rosters'!$C$2:$C$1738,'Roster Grid'!B9,'Team Rosters'!$A$2:$A$1738,"QB(P)")</f>
        <v>3</v>
      </c>
      <c r="D9" s="137">
        <f>COUNTIFS('Team Rosters'!$C$2:$C$1763,'Roster Grid'!B9,'Team Rosters'!$A$2:$A$1763,"*HB*")</f>
        <v>4</v>
      </c>
      <c r="E9" s="137">
        <f>COUNTIFS('Team Rosters'!$C$2:$C$1763,'Roster Grid'!B9,'Team Rosters'!$A$2:$A$1763,"*FB*")+COUNTIFS('Team Rosters'!$C$2:$C$1763,'Roster Grid'!B9,'Team Rosters'!$A$2:$A$1763,"*BB*")</f>
        <v>2</v>
      </c>
      <c r="F9" s="137">
        <f>(D9+E9)-(COUNTIFS('Team Rosters'!$C$2:$C$1763,'Roster Grid'!B9,'Team Rosters'!$A$2:$A$1763,"*HB FB*"))</f>
        <v>6</v>
      </c>
      <c r="G9" s="137">
        <f>COUNTIFS('Team Rosters'!$C$2:$C$1763,'Roster Grid'!B9,'Team Rosters'!$A$2:$A$1763,"*TE*")</f>
        <v>4</v>
      </c>
      <c r="H9" s="137">
        <f>COUNTIFS('Team Rosters'!$C$2:$C$1763,'Roster Grid'!B9,'Team Rosters'!$A$2:$A$1763,"*WR*")</f>
        <v>6</v>
      </c>
      <c r="I9" s="137">
        <f>COUNTIFS('Team Rosters'!$C$2:$C$1763,'Roster Grid'!B9,'Team Rosters'!$A$2:$A$1763,"*"&amp;"OT"&amp;"*")</f>
        <v>3</v>
      </c>
      <c r="J9" s="137">
        <f>COUNTIFS('Team Rosters'!$C$2:$C$1763,'Roster Grid'!B9,'Team Rosters'!$A$2:$A$1763,"*"&amp;"G"&amp;"*")</f>
        <v>3</v>
      </c>
      <c r="K9" s="137">
        <f>COUNTIFS('Team Rosters'!$C$2:$C$1763,'Roster Grid'!B9,'Team Rosters'!$A$2:$A$1763,"*OC*")</f>
        <v>2</v>
      </c>
      <c r="L9" s="137">
        <f>COUNTIFS('Team Rosters'!$C$2:$C$1763,'Roster Grid'!B9,'Team Rosters'!$A$2:$A$1763,"*@*")</f>
        <v>8</v>
      </c>
      <c r="M9" s="137">
        <f>COUNTIFS('Team Rosters'!$C$2:$C$1763,'Roster Grid'!B9,'Team Rosters'!$A$2:$A$1763,"*"&amp;"DT"&amp;"*")</f>
        <v>5</v>
      </c>
      <c r="N9" s="137">
        <f>COUNTIFS('Team Rosters'!$C$2:$C$1763,'Roster Grid'!B9,'Team Rosters'!$A$2:$A$1763,"*End*")+COUNTIFS('Team Rosters'!$C$2:$C$1763,'Roster Grid'!B9,'Team Rosters'!$A$2:$A$1763,"*LE*")+COUNTIFS('Team Rosters'!$C$2:$C$1763,'Roster Grid'!B9,'Team Rosters'!$A$2:$A$1763,"*RE*")</f>
        <v>4</v>
      </c>
      <c r="O9" s="137">
        <f>COUNTIFS('Team Rosters'!$C$2:$C$1763,'Roster Grid'!B9,'Team Rosters'!$A$2:$A$1763,"*$*")</f>
        <v>8</v>
      </c>
      <c r="P9" s="137">
        <f>COUNTIFS('Team Rosters'!$C$2:$C$1763,'Roster Grid'!B9,'Team Rosters'!$A$2:$A$1763,"*MLB")+COUNTIFS('Team Rosters'!$C$2:$C$1763,'Roster Grid'!B9,'Team Rosters'!$A$2:$A$1763,"*ILB*")+COUNTIFS('Team Rosters'!$C$2:$C$1763,'Roster Grid'!B9,'Team Rosters'!$A$2:$A$1763,"LB")</f>
        <v>3</v>
      </c>
      <c r="Q9" s="137">
        <f>COUNTIFS('Team Rosters'!$C$2:$C$1763,'Roster Grid'!B9,'Team Rosters'!$A$2:$A$1763,"*OLB")+COUNTIFS('Team Rosters'!$C$2:$C$1763,'Roster Grid'!B9,'Team Rosters'!$A$2:$A$1763,"*RLB")+COUNTIFS('Team Rosters'!$C$2:$C$1763,'Roster Grid'!B9,'Team Rosters'!$A$2:$A$1763,"*LLB")+COUNTIFS('Team Rosters'!$C$2:$C$1763,'Roster Grid'!B9,'Team Rosters'!$A$2:$A$1763,"LB")</f>
        <v>6</v>
      </c>
      <c r="R9" s="137">
        <f>COUNTIFS('Team Rosters'!$C$2:$C$1763,'Roster Grid'!B9,'Team Rosters'!$A$2:$A$1763,"*LB*")</f>
        <v>8</v>
      </c>
      <c r="S9" s="137">
        <f>COUNTIFS('Team Rosters'!$C$2:$C$1763,'Roster Grid'!B9,'Team Rosters'!$A$2:$A$1763,"*CB*")+COUNTIFS('Team Rosters'!$C$2:$C$1763,'Roster Grid'!B9,'Team Rosters'!$A$2:$A$1763,"*DB*")</f>
        <v>6</v>
      </c>
      <c r="T9" s="137">
        <f>COUNTIFS('Team Rosters'!$C$2:$C$1763,'Roster Grid'!B9,'Team Rosters'!$A$2:$A$1763,"*S*")+COUNTIFS('Team Rosters'!$C$2:$C$1763,'Roster Grid'!B9,'Team Rosters'!$A$2:$A$1763,"*DB*")</f>
        <v>6</v>
      </c>
      <c r="U9" s="137">
        <f>COUNTIFS('Team Rosters'!$C$2:$C$1763,'Roster Grid'!B9,'Team Rosters'!$A$2:$A$1763,"*^*")</f>
        <v>9</v>
      </c>
      <c r="V9" s="137">
        <f>COUNTIFS('Team Rosters'!$C$2:$C$1763,'Roster Grid'!B9,'Team Rosters'!$A$2:$A$1763,"*Punt*")</f>
        <v>1</v>
      </c>
      <c r="W9" s="137">
        <f>COUNTIFS('Team Rosters'!$C$2:$C$1763,'Roster Grid'!B9,'Team Rosters'!$A$2:$A$1763,"PK")</f>
        <v>1</v>
      </c>
      <c r="X9" s="137">
        <f>COUNTIFS('Team Rosters'!$C$2:$C$1763,'Roster Grid'!B9,'Team Rosters'!$A$2:$A$1763,"*KOR*")</f>
        <v>2</v>
      </c>
      <c r="Y9" s="137">
        <f>COUNTIFS('Team Rosters'!$C$2:$C$1763,'Roster Grid'!B9,'Team Rosters'!$A$2:$A$1763,"*PR*")</f>
        <v>1</v>
      </c>
      <c r="Z9" s="116">
        <f>COUNTIFS('Team Rosters'!$C$2:$C$1763,'Roster Grid'!B9)</f>
        <v>54</v>
      </c>
    </row>
    <row r="10" spans="2:26" ht="18.95" customHeight="1">
      <c r="B10" s="197" t="s">
        <v>7851</v>
      </c>
      <c r="C10" s="58">
        <f>COUNTIFS('Team Rosters'!$C$2:$C$1738,'Roster Grid'!B10,'Team Rosters'!$A$2:$A$1738,"QB") + COUNTIFS('Team Rosters'!$C$2:$C$1738,'Roster Grid'!B10,'Team Rosters'!$A$2:$A$1738,"QB(P)")</f>
        <v>3</v>
      </c>
      <c r="D10" s="137">
        <f>COUNTIFS('Team Rosters'!$C$2:$C$1763,'Roster Grid'!B10,'Team Rosters'!$A$2:$A$1763,"*HB*")</f>
        <v>4</v>
      </c>
      <c r="E10" s="137">
        <f>COUNTIFS('Team Rosters'!$C$2:$C$1763,'Roster Grid'!B10,'Team Rosters'!$A$2:$A$1763,"*FB*")+COUNTIFS('Team Rosters'!$C$2:$C$1763,'Roster Grid'!B10,'Team Rosters'!$A$2:$A$1763,"*BB*")</f>
        <v>3</v>
      </c>
      <c r="F10" s="137">
        <f>(D10+E10)-(COUNTIFS('Team Rosters'!$C$2:$C$1763,'Roster Grid'!B10,'Team Rosters'!$A$2:$A$1763,"*HB FB*"))</f>
        <v>7</v>
      </c>
      <c r="G10" s="137">
        <f>COUNTIFS('Team Rosters'!$C$2:$C$1763,'Roster Grid'!B10,'Team Rosters'!$A$2:$A$1763,"*TE*")</f>
        <v>4</v>
      </c>
      <c r="H10" s="137">
        <f>COUNTIFS('Team Rosters'!$C$2:$C$1763,'Roster Grid'!B10,'Team Rosters'!$A$2:$A$1763,"*WR*")</f>
        <v>6</v>
      </c>
      <c r="I10" s="137">
        <f>COUNTIFS('Team Rosters'!$C$2:$C$1763,'Roster Grid'!B10,'Team Rosters'!$A$2:$A$1763,"*"&amp;"OT"&amp;"*")</f>
        <v>4</v>
      </c>
      <c r="J10" s="137">
        <f>COUNTIFS('Team Rosters'!$C$2:$C$1763,'Roster Grid'!B10,'Team Rosters'!$A$2:$A$1763,"*"&amp;"G"&amp;"*")</f>
        <v>7</v>
      </c>
      <c r="K10" s="137">
        <f>COUNTIFS('Team Rosters'!$C$2:$C$1763,'Roster Grid'!B10,'Team Rosters'!$A$2:$A$1763,"*OC*")</f>
        <v>3</v>
      </c>
      <c r="L10" s="137">
        <f>COUNTIFS('Team Rosters'!$C$2:$C$1763,'Roster Grid'!B10,'Team Rosters'!$A$2:$A$1763,"*@*")</f>
        <v>10</v>
      </c>
      <c r="M10" s="137">
        <f>COUNTIFS('Team Rosters'!$C$2:$C$1763,'Roster Grid'!B10,'Team Rosters'!$A$2:$A$1763,"*"&amp;"DT"&amp;"*")</f>
        <v>4</v>
      </c>
      <c r="N10" s="137">
        <f>COUNTIFS('Team Rosters'!$C$2:$C$1763,'Roster Grid'!B10,'Team Rosters'!$A$2:$A$1763,"*End*")+COUNTIFS('Team Rosters'!$C$2:$C$1763,'Roster Grid'!B10,'Team Rosters'!$A$2:$A$1763,"*LE*")+COUNTIFS('Team Rosters'!$C$2:$C$1763,'Roster Grid'!B10,'Team Rosters'!$A$2:$A$1763,"*RE*")</f>
        <v>6</v>
      </c>
      <c r="O10" s="137">
        <f>COUNTIFS('Team Rosters'!$C$2:$C$1763,'Roster Grid'!B10,'Team Rosters'!$A$2:$A$1763,"*$*")</f>
        <v>10</v>
      </c>
      <c r="P10" s="137">
        <f>COUNTIFS('Team Rosters'!$C$2:$C$1763,'Roster Grid'!B10,'Team Rosters'!$A$2:$A$1763,"*MLB")+COUNTIFS('Team Rosters'!$C$2:$C$1763,'Roster Grid'!B10,'Team Rosters'!$A$2:$A$1763,"*ILB*")+COUNTIFS('Team Rosters'!$C$2:$C$1763,'Roster Grid'!B10,'Team Rosters'!$A$2:$A$1763,"LB")</f>
        <v>3</v>
      </c>
      <c r="Q10" s="137">
        <f>COUNTIFS('Team Rosters'!$C$2:$C$1763,'Roster Grid'!B10,'Team Rosters'!$A$2:$A$1763,"*OLB")+COUNTIFS('Team Rosters'!$C$2:$C$1763,'Roster Grid'!B10,'Team Rosters'!$A$2:$A$1763,"*RLB")+COUNTIFS('Team Rosters'!$C$2:$C$1763,'Roster Grid'!B10,'Team Rosters'!$A$2:$A$1763,"*LLB")+COUNTIFS('Team Rosters'!$C$2:$C$1763,'Roster Grid'!B10,'Team Rosters'!$A$2:$A$1763,"LB")</f>
        <v>4</v>
      </c>
      <c r="R10" s="137">
        <f>COUNTIFS('Team Rosters'!$C$2:$C$1763,'Roster Grid'!B10,'Team Rosters'!$A$2:$A$1763,"*LB*")</f>
        <v>7</v>
      </c>
      <c r="S10" s="137">
        <f>COUNTIFS('Team Rosters'!$C$2:$C$1763,'Roster Grid'!B10,'Team Rosters'!$A$2:$A$1763,"*CB*")+COUNTIFS('Team Rosters'!$C$2:$C$1763,'Roster Grid'!B10,'Team Rosters'!$A$2:$A$1763,"*DB*")</f>
        <v>5</v>
      </c>
      <c r="T10" s="137">
        <f>COUNTIFS('Team Rosters'!$C$2:$C$1763,'Roster Grid'!B10,'Team Rosters'!$A$2:$A$1763,"*S*")+COUNTIFS('Team Rosters'!$C$2:$C$1763,'Roster Grid'!B10,'Team Rosters'!$A$2:$A$1763,"*DB*")</f>
        <v>5</v>
      </c>
      <c r="U10" s="137">
        <f>COUNTIFS('Team Rosters'!$C$2:$C$1763,'Roster Grid'!B10,'Team Rosters'!$A$2:$A$1763,"*^*")</f>
        <v>8</v>
      </c>
      <c r="V10" s="137">
        <f>COUNTIFS('Team Rosters'!$C$2:$C$1763,'Roster Grid'!B10,'Team Rosters'!$A$2:$A$1763,"*Punt*")</f>
        <v>1</v>
      </c>
      <c r="W10" s="137">
        <f>COUNTIFS('Team Rosters'!$C$2:$C$1763,'Roster Grid'!B10,'Team Rosters'!$A$2:$A$1763,"PK")</f>
        <v>1</v>
      </c>
      <c r="X10" s="137">
        <f>COUNTIFS('Team Rosters'!$C$2:$C$1763,'Roster Grid'!B10,'Team Rosters'!$A$2:$A$1763,"*KOR*")</f>
        <v>2</v>
      </c>
      <c r="Y10" s="137">
        <f>COUNTIFS('Team Rosters'!$C$2:$C$1763,'Roster Grid'!B10,'Team Rosters'!$A$2:$A$1763,"*PR*")</f>
        <v>2</v>
      </c>
      <c r="Z10" s="116">
        <f>COUNTIFS('Team Rosters'!$C$2:$C$1763,'Roster Grid'!B10)</f>
        <v>54</v>
      </c>
    </row>
    <row r="11" spans="2:26" ht="18.95" customHeight="1">
      <c r="B11" s="116" t="s">
        <v>3</v>
      </c>
      <c r="C11" s="58">
        <f>COUNTIFS('Team Rosters'!$C$2:$C$1738,'Roster Grid'!B11,'Team Rosters'!$A$2:$A$1738,"QB") + COUNTIFS('Team Rosters'!$C$2:$C$1738,'Roster Grid'!B11,'Team Rosters'!$A$2:$A$1738,"QB(P)")</f>
        <v>3</v>
      </c>
      <c r="D11" s="58">
        <f>COUNTIFS('Team Rosters'!$C$2:$C$1763,'Roster Grid'!B11,'Team Rosters'!$A$2:$A$1763,"*HB*")</f>
        <v>3</v>
      </c>
      <c r="E11" s="58">
        <f>COUNTIFS('Team Rosters'!$C$2:$C$1763,'Roster Grid'!B11,'Team Rosters'!$A$2:$A$1763,"*FB*")+COUNTIFS('Team Rosters'!$C$2:$C$1763,'Roster Grid'!B11,'Team Rosters'!$A$2:$A$1763,"*BB*")</f>
        <v>2</v>
      </c>
      <c r="F11" s="58">
        <f>(D11+E11)-(COUNTIFS('Team Rosters'!$C$2:$C$1763,'Roster Grid'!B11,'Team Rosters'!$A$2:$A$1763,"*HB FB*"))</f>
        <v>5</v>
      </c>
      <c r="G11" s="58">
        <f>COUNTIFS('Team Rosters'!$C$2:$C$1763,'Roster Grid'!B11,'Team Rosters'!$A$2:$A$1763,"*TE*")</f>
        <v>6</v>
      </c>
      <c r="H11" s="58">
        <f>COUNTIFS('Team Rosters'!$C$2:$C$1763,'Roster Grid'!B11,'Team Rosters'!$A$2:$A$1763,"*WR*")</f>
        <v>5</v>
      </c>
      <c r="I11" s="58">
        <f>COUNTIFS('Team Rosters'!$C$2:$C$1763,'Roster Grid'!B11,'Team Rosters'!$A$2:$A$1763,"*"&amp;"OT"&amp;"*")</f>
        <v>6</v>
      </c>
      <c r="J11" s="58">
        <f>COUNTIFS('Team Rosters'!$C$2:$C$1763,'Roster Grid'!B11,'Team Rosters'!$A$2:$A$1763,"*"&amp;"G"&amp;"*")</f>
        <v>3</v>
      </c>
      <c r="K11" s="58">
        <f>COUNTIFS('Team Rosters'!$C$2:$C$1763,'Roster Grid'!B11,'Team Rosters'!$A$2:$A$1763,"*OC*")</f>
        <v>2</v>
      </c>
      <c r="L11" s="58">
        <f>COUNTIFS('Team Rosters'!$C$2:$C$1763,'Roster Grid'!B11,'Team Rosters'!$A$2:$A$1763,"*@*")</f>
        <v>8</v>
      </c>
      <c r="M11" s="58">
        <f>COUNTIFS('Team Rosters'!$C$2:$C$1763,'Roster Grid'!B11,'Team Rosters'!$A$2:$A$1763,"*"&amp;"DT"&amp;"*")</f>
        <v>4</v>
      </c>
      <c r="N11" s="58">
        <f>COUNTIFS('Team Rosters'!$C$2:$C$1763,'Roster Grid'!B11,'Team Rosters'!$A$2:$A$1763,"*End*")+COUNTIFS('Team Rosters'!$C$2:$C$1763,'Roster Grid'!B11,'Team Rosters'!$A$2:$A$1763,"*LE*")+COUNTIFS('Team Rosters'!$C$2:$C$1763,'Roster Grid'!B11,'Team Rosters'!$A$2:$A$1763,"*RE*")</f>
        <v>5</v>
      </c>
      <c r="O11" s="58">
        <f>COUNTIFS('Team Rosters'!$C$2:$C$1763,'Roster Grid'!B11,'Team Rosters'!$A$2:$A$1763,"*$*")</f>
        <v>9</v>
      </c>
      <c r="P11" s="137">
        <f>COUNTIFS('Team Rosters'!$C$2:$C$1763,'Roster Grid'!B11,'Team Rosters'!$A$2:$A$1763,"*MLB")+COUNTIFS('Team Rosters'!$C$2:$C$1763,'Roster Grid'!B11,'Team Rosters'!$A$2:$A$1763,"*ILB*")+COUNTIFS('Team Rosters'!$C$2:$C$1763,'Roster Grid'!B11,'Team Rosters'!$A$2:$A$1763,"LB")</f>
        <v>3</v>
      </c>
      <c r="Q11" s="58">
        <f>COUNTIFS('Team Rosters'!$C$2:$C$1763,'Roster Grid'!B11,'Team Rosters'!$A$2:$A$1763,"*OLB")+COUNTIFS('Team Rosters'!$C$2:$C$1763,'Roster Grid'!B11,'Team Rosters'!$A$2:$A$1763,"*RLB")+COUNTIFS('Team Rosters'!$C$2:$C$1763,'Roster Grid'!B11,'Team Rosters'!$A$2:$A$1763,"*LLB")+COUNTIFS('Team Rosters'!$C$2:$C$1763,'Roster Grid'!B11,'Team Rosters'!$A$2:$A$1763,"LB")</f>
        <v>5</v>
      </c>
      <c r="R11" s="58">
        <f>COUNTIFS('Team Rosters'!$C$2:$C$1763,'Roster Grid'!B11,'Team Rosters'!$A$2:$A$1763,"*LB*")</f>
        <v>8</v>
      </c>
      <c r="S11" s="58">
        <f>COUNTIFS('Team Rosters'!$C$2:$C$1763,'Roster Grid'!B11,'Team Rosters'!$A$2:$A$1763,"*CB*")+COUNTIFS('Team Rosters'!$C$2:$C$1763,'Roster Grid'!B11,'Team Rosters'!$A$2:$A$1763,"*DB*")</f>
        <v>4</v>
      </c>
      <c r="T11" s="58">
        <f>COUNTIFS('Team Rosters'!$C$2:$C$1763,'Roster Grid'!B11,'Team Rosters'!$A$2:$A$1763,"*S*")+COUNTIFS('Team Rosters'!$C$2:$C$1763,'Roster Grid'!B11,'Team Rosters'!$A$2:$A$1763,"*DB*")</f>
        <v>7</v>
      </c>
      <c r="U11" s="58">
        <f>COUNTIFS('Team Rosters'!$C$2:$C$1763,'Roster Grid'!B11,'Team Rosters'!$A$2:$A$1763,"*^*")</f>
        <v>8</v>
      </c>
      <c r="V11" s="58">
        <f>COUNTIFS('Team Rosters'!$C$2:$C$1763,'Roster Grid'!B11,'Team Rosters'!$A$2:$A$1763,"*Punt*")</f>
        <v>1</v>
      </c>
      <c r="W11" s="58">
        <f>COUNTIFS('Team Rosters'!$C$2:$C$1763,'Roster Grid'!B11,'Team Rosters'!$A$2:$A$1763,"PK")</f>
        <v>1</v>
      </c>
      <c r="X11" s="58">
        <f>COUNTIFS('Team Rosters'!$C$2:$C$1763,'Roster Grid'!B11,'Team Rosters'!$A$2:$A$1763,"*KOR*")</f>
        <v>3</v>
      </c>
      <c r="Y11" s="58">
        <f>COUNTIFS('Team Rosters'!$C$2:$C$1763,'Roster Grid'!B11,'Team Rosters'!$A$2:$A$1763,"*PR*")</f>
        <v>3</v>
      </c>
      <c r="Z11" s="116">
        <f>COUNTIFS('Team Rosters'!$C$2:$C$1763,'Roster Grid'!B11)</f>
        <v>54</v>
      </c>
    </row>
    <row r="12" spans="2:26" ht="18.95" customHeight="1">
      <c r="B12" s="121" t="s">
        <v>4905</v>
      </c>
      <c r="C12" s="58">
        <f>COUNTIFS('Team Rosters'!$C$2:$C$1738,'Roster Grid'!B12,'Team Rosters'!$A$2:$A$1738,"QB") + COUNTIFS('Team Rosters'!$C$2:$C$1738,'Roster Grid'!B12,'Team Rosters'!$A$2:$A$1738,"QB(P)")</f>
        <v>2</v>
      </c>
      <c r="D12" s="58">
        <f>COUNTIFS('Team Rosters'!$C$2:$C$1763,'Roster Grid'!B12,'Team Rosters'!$A$2:$A$1763,"*HB*")</f>
        <v>4</v>
      </c>
      <c r="E12" s="58">
        <f>COUNTIFS('Team Rosters'!$C$2:$C$1763,'Roster Grid'!B12,'Team Rosters'!$A$2:$A$1763,"*FB*")+COUNTIFS('Team Rosters'!$C$2:$C$1763,'Roster Grid'!B12,'Team Rosters'!$A$2:$A$1763,"*BB*")</f>
        <v>2</v>
      </c>
      <c r="F12" s="58">
        <f>(D12+E12)-(COUNTIFS('Team Rosters'!$C$2:$C$1763,'Roster Grid'!B12,'Team Rosters'!$A$2:$A$1763,"*HB FB*"))</f>
        <v>6</v>
      </c>
      <c r="G12" s="58">
        <f>COUNTIFS('Team Rosters'!$C$2:$C$1763,'Roster Grid'!B12,'Team Rosters'!$A$2:$A$1763,"*TE*")</f>
        <v>3</v>
      </c>
      <c r="H12" s="58">
        <f>COUNTIFS('Team Rosters'!$C$2:$C$1763,'Roster Grid'!B12,'Team Rosters'!$A$2:$A$1763,"*WR*")</f>
        <v>6</v>
      </c>
      <c r="I12" s="58">
        <f>COUNTIFS('Team Rosters'!$C$2:$C$1763,'Roster Grid'!B12,'Team Rosters'!$A$2:$A$1763,"*"&amp;"OT"&amp;"*")</f>
        <v>3</v>
      </c>
      <c r="J12" s="58">
        <f>COUNTIFS('Team Rosters'!$C$2:$C$1763,'Roster Grid'!B12,'Team Rosters'!$A$2:$A$1763,"*"&amp;"G"&amp;"*")</f>
        <v>4</v>
      </c>
      <c r="K12" s="58">
        <f>COUNTIFS('Team Rosters'!$C$2:$C$1763,'Roster Grid'!B12,'Team Rosters'!$A$2:$A$1763,"*OC*")</f>
        <v>2</v>
      </c>
      <c r="L12" s="58">
        <f>COUNTIFS('Team Rosters'!$C$2:$C$1763,'Roster Grid'!B12,'Team Rosters'!$A$2:$A$1763,"*@*")</f>
        <v>9</v>
      </c>
      <c r="M12" s="58">
        <f>COUNTIFS('Team Rosters'!$C$2:$C$1763,'Roster Grid'!B12,'Team Rosters'!$A$2:$A$1763,"*"&amp;"DT"&amp;"*")</f>
        <v>3</v>
      </c>
      <c r="N12" s="58">
        <f>COUNTIFS('Team Rosters'!$C$2:$C$1763,'Roster Grid'!B12,'Team Rosters'!$A$2:$A$1763,"*End*")+COUNTIFS('Team Rosters'!$C$2:$C$1763,'Roster Grid'!B12,'Team Rosters'!$A$2:$A$1763,"*LE*")+COUNTIFS('Team Rosters'!$C$2:$C$1763,'Roster Grid'!B12,'Team Rosters'!$A$2:$A$1763,"*RE*")</f>
        <v>4</v>
      </c>
      <c r="O12" s="58">
        <f>COUNTIFS('Team Rosters'!$C$2:$C$1763,'Roster Grid'!B12,'Team Rosters'!$A$2:$A$1763,"*$*")</f>
        <v>7</v>
      </c>
      <c r="P12" s="137">
        <f>COUNTIFS('Team Rosters'!$C$2:$C$1763,'Roster Grid'!B12,'Team Rosters'!$A$2:$A$1763,"*MLB")+COUNTIFS('Team Rosters'!$C$2:$C$1763,'Roster Grid'!B12,'Team Rosters'!$A$2:$A$1763,"*ILB*")+COUNTIFS('Team Rosters'!$C$2:$C$1763,'Roster Grid'!B12,'Team Rosters'!$A$2:$A$1763,"LB")</f>
        <v>4</v>
      </c>
      <c r="Q12" s="58">
        <f>COUNTIFS('Team Rosters'!$C$2:$C$1763,'Roster Grid'!B12,'Team Rosters'!$A$2:$A$1763,"*OLB")+COUNTIFS('Team Rosters'!$C$2:$C$1763,'Roster Grid'!B12,'Team Rosters'!$A$2:$A$1763,"*RLB")+COUNTIFS('Team Rosters'!$C$2:$C$1763,'Roster Grid'!B12,'Team Rosters'!$A$2:$A$1763,"*LLB")+COUNTIFS('Team Rosters'!$C$2:$C$1763,'Roster Grid'!B12,'Team Rosters'!$A$2:$A$1763,"LB")</f>
        <v>8</v>
      </c>
      <c r="R12" s="58">
        <f>COUNTIFS('Team Rosters'!$C$2:$C$1763,'Roster Grid'!B12,'Team Rosters'!$A$2:$A$1763,"*LB*")</f>
        <v>10</v>
      </c>
      <c r="S12" s="58">
        <f>COUNTIFS('Team Rosters'!$C$2:$C$1763,'Roster Grid'!B12,'Team Rosters'!$A$2:$A$1763,"*CB*")+COUNTIFS('Team Rosters'!$C$2:$C$1763,'Roster Grid'!B12,'Team Rosters'!$A$2:$A$1763,"*DB*")</f>
        <v>3</v>
      </c>
      <c r="T12" s="58">
        <f>COUNTIFS('Team Rosters'!$C$2:$C$1763,'Roster Grid'!B12,'Team Rosters'!$A$2:$A$1763,"*S*")+COUNTIFS('Team Rosters'!$C$2:$C$1763,'Roster Grid'!B12,'Team Rosters'!$A$2:$A$1763,"*DB*")</f>
        <v>6</v>
      </c>
      <c r="U12" s="58">
        <f>COUNTIFS('Team Rosters'!$C$2:$C$1763,'Roster Grid'!B12,'Team Rosters'!$A$2:$A$1763,"*^*")</f>
        <v>8</v>
      </c>
      <c r="V12" s="58">
        <f>COUNTIFS('Team Rosters'!$C$2:$C$1763,'Roster Grid'!B12,'Team Rosters'!$A$2:$A$1763,"*Punt*")</f>
        <v>1</v>
      </c>
      <c r="W12" s="58">
        <f>COUNTIFS('Team Rosters'!$C$2:$C$1763,'Roster Grid'!B12,'Team Rosters'!$A$2:$A$1763,"PK")</f>
        <v>1</v>
      </c>
      <c r="X12" s="58">
        <f>COUNTIFS('Team Rosters'!$C$2:$C$1763,'Roster Grid'!B12,'Team Rosters'!$A$2:$A$1763,"*KOR*")</f>
        <v>1</v>
      </c>
      <c r="Y12" s="58">
        <f>COUNTIFS('Team Rosters'!$C$2:$C$1763,'Roster Grid'!B12,'Team Rosters'!$A$2:$A$1763,"*PR*")</f>
        <v>2</v>
      </c>
      <c r="Z12" s="116">
        <f>COUNTIFS('Team Rosters'!$C$2:$C$1763,'Roster Grid'!B12)</f>
        <v>54</v>
      </c>
    </row>
    <row r="13" spans="2:26" ht="18.95" customHeight="1">
      <c r="B13" s="152" t="s">
        <v>5895</v>
      </c>
      <c r="C13" s="58">
        <f>COUNTIFS('Team Rosters'!$C$2:$C$1738,'Roster Grid'!B13,'Team Rosters'!$A$2:$A$1738,"QB") + COUNTIFS('Team Rosters'!$C$2:$C$1738,'Roster Grid'!B13,'Team Rosters'!$A$2:$A$1738,"QB(P)")</f>
        <v>3</v>
      </c>
      <c r="D13" s="137">
        <f>COUNTIFS('Team Rosters'!$C$2:$C$1763,'Roster Grid'!B13,'Team Rosters'!$A$2:$A$1763,"*HB*")</f>
        <v>2</v>
      </c>
      <c r="E13" s="137">
        <f>COUNTIFS('Team Rosters'!$C$2:$C$1763,'Roster Grid'!B13,'Team Rosters'!$A$2:$A$1763,"*FB*")+COUNTIFS('Team Rosters'!$C$2:$C$1763,'Roster Grid'!B13,'Team Rosters'!$A$2:$A$1763,"*BB*")</f>
        <v>4</v>
      </c>
      <c r="F13" s="137">
        <f>(D13+E13)-(COUNTIFS('Team Rosters'!$C$2:$C$1763,'Roster Grid'!B13,'Team Rosters'!$A$2:$A$1763,"*HB FB*"))</f>
        <v>6</v>
      </c>
      <c r="G13" s="137">
        <f>COUNTIFS('Team Rosters'!$C$2:$C$1763,'Roster Grid'!B13,'Team Rosters'!$A$2:$A$1763,"*TE*")</f>
        <v>7</v>
      </c>
      <c r="H13" s="137">
        <f>COUNTIFS('Team Rosters'!$C$2:$C$1763,'Roster Grid'!B13,'Team Rosters'!$A$2:$A$1763,"*WR*")</f>
        <v>5</v>
      </c>
      <c r="I13" s="137">
        <f>COUNTIFS('Team Rosters'!$C$2:$C$1763,'Roster Grid'!B13,'Team Rosters'!$A$2:$A$1763,"*"&amp;"OT"&amp;"*")</f>
        <v>4</v>
      </c>
      <c r="J13" s="137">
        <f>COUNTIFS('Team Rosters'!$C$2:$C$1763,'Roster Grid'!B13,'Team Rosters'!$A$2:$A$1763,"*"&amp;"G"&amp;"*")</f>
        <v>5</v>
      </c>
      <c r="K13" s="137">
        <f>COUNTIFS('Team Rosters'!$C$2:$C$1763,'Roster Grid'!B13,'Team Rosters'!$A$2:$A$1763,"*OC*")</f>
        <v>2</v>
      </c>
      <c r="L13" s="137">
        <f>COUNTIFS('Team Rosters'!$C$2:$C$1763,'Roster Grid'!B13,'Team Rosters'!$A$2:$A$1763,"*@*")</f>
        <v>9</v>
      </c>
      <c r="M13" s="137">
        <f>COUNTIFS('Team Rosters'!$C$2:$C$1763,'Roster Grid'!B13,'Team Rosters'!$A$2:$A$1763,"*"&amp;"DT"&amp;"*")</f>
        <v>4</v>
      </c>
      <c r="N13" s="137">
        <f>COUNTIFS('Team Rosters'!$C$2:$C$1763,'Roster Grid'!B13,'Team Rosters'!$A$2:$A$1763,"*End*")+COUNTIFS('Team Rosters'!$C$2:$C$1763,'Roster Grid'!B13,'Team Rosters'!$A$2:$A$1763,"*LE*")+COUNTIFS('Team Rosters'!$C$2:$C$1763,'Roster Grid'!B13,'Team Rosters'!$A$2:$A$1763,"*RE*")</f>
        <v>7</v>
      </c>
      <c r="O13" s="137">
        <f>COUNTIFS('Team Rosters'!$C$2:$C$1763,'Roster Grid'!B13,'Team Rosters'!$A$2:$A$1763,"*$*")</f>
        <v>11</v>
      </c>
      <c r="P13" s="137">
        <f>COUNTIFS('Team Rosters'!$C$2:$C$1763,'Roster Grid'!B13,'Team Rosters'!$A$2:$A$1763,"*MLB")+COUNTIFS('Team Rosters'!$C$2:$C$1763,'Roster Grid'!B13,'Team Rosters'!$A$2:$A$1763,"*ILB*")+COUNTIFS('Team Rosters'!$C$2:$C$1763,'Roster Grid'!B13,'Team Rosters'!$A$2:$A$1763,"LB")</f>
        <v>4</v>
      </c>
      <c r="Q13" s="137">
        <f>COUNTIFS('Team Rosters'!$C$2:$C$1763,'Roster Grid'!B13,'Team Rosters'!$A$2:$A$1763,"*OLB")+COUNTIFS('Team Rosters'!$C$2:$C$1763,'Roster Grid'!B13,'Team Rosters'!$A$2:$A$1763,"*RLB")+COUNTIFS('Team Rosters'!$C$2:$C$1763,'Roster Grid'!B13,'Team Rosters'!$A$2:$A$1763,"*LLB")+COUNTIFS('Team Rosters'!$C$2:$C$1763,'Roster Grid'!B13,'Team Rosters'!$A$2:$A$1763,"LB")</f>
        <v>4</v>
      </c>
      <c r="R13" s="137">
        <f>COUNTIFS('Team Rosters'!$C$2:$C$1763,'Roster Grid'!B13,'Team Rosters'!$A$2:$A$1763,"*LB*")</f>
        <v>8</v>
      </c>
      <c r="S13" s="137">
        <f>COUNTIFS('Team Rosters'!$C$2:$C$1763,'Roster Grid'!B13,'Team Rosters'!$A$2:$A$1763,"*CB*")+COUNTIFS('Team Rosters'!$C$2:$C$1763,'Roster Grid'!B13,'Team Rosters'!$A$2:$A$1763,"*DB*")</f>
        <v>4</v>
      </c>
      <c r="T13" s="137">
        <f>COUNTIFS('Team Rosters'!$C$2:$C$1763,'Roster Grid'!B13,'Team Rosters'!$A$2:$A$1763,"*S*")+COUNTIFS('Team Rosters'!$C$2:$C$1763,'Roster Grid'!B13,'Team Rosters'!$A$2:$A$1763,"*DB*")</f>
        <v>4</v>
      </c>
      <c r="U13" s="137">
        <f>COUNTIFS('Team Rosters'!$C$2:$C$1763,'Roster Grid'!B13,'Team Rosters'!$A$2:$A$1763,"*^*")</f>
        <v>7</v>
      </c>
      <c r="V13" s="137">
        <f>COUNTIFS('Team Rosters'!$C$2:$C$1763,'Roster Grid'!B13,'Team Rosters'!$A$2:$A$1763,"*Punt*")</f>
        <v>1</v>
      </c>
      <c r="W13" s="137">
        <f>COUNTIFS('Team Rosters'!$C$2:$C$1763,'Roster Grid'!B13,'Team Rosters'!$A$2:$A$1763,"PK")</f>
        <v>1</v>
      </c>
      <c r="X13" s="137">
        <f>COUNTIFS('Team Rosters'!$C$2:$C$1763,'Roster Grid'!B13,'Team Rosters'!$A$2:$A$1763,"*KOR*")</f>
        <v>2</v>
      </c>
      <c r="Y13" s="137">
        <f>COUNTIFS('Team Rosters'!$C$2:$C$1763,'Roster Grid'!B13,'Team Rosters'!$A$2:$A$1763,"*PR*")</f>
        <v>1</v>
      </c>
      <c r="Z13" s="116">
        <f>COUNTIFS('Team Rosters'!$C$2:$C$1763,'Roster Grid'!B13)</f>
        <v>54</v>
      </c>
    </row>
    <row r="14" spans="2:26" ht="18.95" customHeight="1">
      <c r="B14" s="116" t="s">
        <v>6451</v>
      </c>
      <c r="C14" s="58">
        <f>COUNTIFS('Team Rosters'!$C$2:$C$1738,'Roster Grid'!B14,'Team Rosters'!$A$2:$A$1738,"QB") + COUNTIFS('Team Rosters'!$C$2:$C$1738,'Roster Grid'!B14,'Team Rosters'!$A$2:$A$1738,"QB(P)")</f>
        <v>3</v>
      </c>
      <c r="D14" s="58">
        <f>COUNTIFS('Team Rosters'!$C$2:$C$1763,'Roster Grid'!B14,'Team Rosters'!$A$2:$A$1763,"*HB*")</f>
        <v>5</v>
      </c>
      <c r="E14" s="58">
        <f>COUNTIFS('Team Rosters'!$C$2:$C$1763,'Roster Grid'!B14,'Team Rosters'!$A$2:$A$1763,"*FB*")+COUNTIFS('Team Rosters'!$C$2:$C$1763,'Roster Grid'!B14,'Team Rosters'!$A$2:$A$1763,"*BB*")</f>
        <v>2</v>
      </c>
      <c r="F14" s="58">
        <f>(D14+E14)-(COUNTIFS('Team Rosters'!$C$2:$C$1763,'Roster Grid'!B14,'Team Rosters'!$A$2:$A$1763,"*HB FB*"))</f>
        <v>7</v>
      </c>
      <c r="G14" s="58">
        <f>COUNTIFS('Team Rosters'!$C$2:$C$1763,'Roster Grid'!B14,'Team Rosters'!$A$2:$A$1763,"*TE*")</f>
        <v>4</v>
      </c>
      <c r="H14" s="58">
        <f>COUNTIFS('Team Rosters'!$C$2:$C$1763,'Roster Grid'!B14,'Team Rosters'!$A$2:$A$1763,"*WR*")</f>
        <v>5</v>
      </c>
      <c r="I14" s="58">
        <f>COUNTIFS('Team Rosters'!$C$2:$C$1763,'Roster Grid'!B14,'Team Rosters'!$A$2:$A$1763,"*"&amp;"OT"&amp;"*")</f>
        <v>4</v>
      </c>
      <c r="J14" s="58">
        <f>COUNTIFS('Team Rosters'!$C$2:$C$1763,'Roster Grid'!B14,'Team Rosters'!$A$2:$A$1763,"*"&amp;"G"&amp;"*")</f>
        <v>3</v>
      </c>
      <c r="K14" s="58">
        <f>COUNTIFS('Team Rosters'!$C$2:$C$1763,'Roster Grid'!B14,'Team Rosters'!$A$2:$A$1763,"*OC*")</f>
        <v>2</v>
      </c>
      <c r="L14" s="58">
        <f>COUNTIFS('Team Rosters'!$C$2:$C$1763,'Roster Grid'!B14,'Team Rosters'!$A$2:$A$1763,"*@*")</f>
        <v>8</v>
      </c>
      <c r="M14" s="58">
        <f>COUNTIFS('Team Rosters'!$C$2:$C$1763,'Roster Grid'!B14,'Team Rosters'!$A$2:$A$1763,"*"&amp;"DT"&amp;"*")</f>
        <v>3</v>
      </c>
      <c r="N14" s="58">
        <f>COUNTIFS('Team Rosters'!$C$2:$C$1763,'Roster Grid'!B14,'Team Rosters'!$A$2:$A$1763,"*End*")+COUNTIFS('Team Rosters'!$C$2:$C$1763,'Roster Grid'!B14,'Team Rosters'!$A$2:$A$1763,"*LE*")+COUNTIFS('Team Rosters'!$C$2:$C$1763,'Roster Grid'!B14,'Team Rosters'!$A$2:$A$1763,"*RE*")</f>
        <v>4</v>
      </c>
      <c r="O14" s="58">
        <f>COUNTIFS('Team Rosters'!$C$2:$C$1763,'Roster Grid'!B14,'Team Rosters'!$A$2:$A$1763,"*$*")</f>
        <v>7</v>
      </c>
      <c r="P14" s="137">
        <f>COUNTIFS('Team Rosters'!$C$2:$C$1763,'Roster Grid'!B14,'Team Rosters'!$A$2:$A$1763,"*MLB")+COUNTIFS('Team Rosters'!$C$2:$C$1763,'Roster Grid'!B14,'Team Rosters'!$A$2:$A$1763,"*ILB*")+COUNTIFS('Team Rosters'!$C$2:$C$1763,'Roster Grid'!B14,'Team Rosters'!$A$2:$A$1763,"LB")</f>
        <v>4</v>
      </c>
      <c r="Q14" s="58">
        <f>COUNTIFS('Team Rosters'!$C$2:$C$1763,'Roster Grid'!B14,'Team Rosters'!$A$2:$A$1763,"*OLB")+COUNTIFS('Team Rosters'!$C$2:$C$1763,'Roster Grid'!B14,'Team Rosters'!$A$2:$A$1763,"*RLB")+COUNTIFS('Team Rosters'!$C$2:$C$1763,'Roster Grid'!B14,'Team Rosters'!$A$2:$A$1763,"*LLB")+COUNTIFS('Team Rosters'!$C$2:$C$1763,'Roster Grid'!B14,'Team Rosters'!$A$2:$A$1763,"LB")</f>
        <v>4</v>
      </c>
      <c r="R14" s="58">
        <f>COUNTIFS('Team Rosters'!$C$2:$C$1763,'Roster Grid'!B14,'Team Rosters'!$A$2:$A$1763,"*LB*")</f>
        <v>7</v>
      </c>
      <c r="S14" s="58">
        <f>COUNTIFS('Team Rosters'!$C$2:$C$1763,'Roster Grid'!B14,'Team Rosters'!$A$2:$A$1763,"*CB*")+COUNTIFS('Team Rosters'!$C$2:$C$1763,'Roster Grid'!B14,'Team Rosters'!$A$2:$A$1763,"*DB*")</f>
        <v>7</v>
      </c>
      <c r="T14" s="58">
        <f>COUNTIFS('Team Rosters'!$C$2:$C$1763,'Roster Grid'!B14,'Team Rosters'!$A$2:$A$1763,"*S*")+COUNTIFS('Team Rosters'!$C$2:$C$1763,'Roster Grid'!B14,'Team Rosters'!$A$2:$A$1763,"*DB*")</f>
        <v>5</v>
      </c>
      <c r="U14" s="58">
        <f>COUNTIFS('Team Rosters'!$C$2:$C$1763,'Roster Grid'!B14,'Team Rosters'!$A$2:$A$1763,"*^*")</f>
        <v>10</v>
      </c>
      <c r="V14" s="58">
        <f>COUNTIFS('Team Rosters'!$C$2:$C$1763,'Roster Grid'!B14,'Team Rosters'!$A$2:$A$1763,"*Punt*")</f>
        <v>1</v>
      </c>
      <c r="W14" s="58">
        <f>COUNTIFS('Team Rosters'!$C$2:$C$1763,'Roster Grid'!B14,'Team Rosters'!$A$2:$A$1763,"PK")</f>
        <v>1</v>
      </c>
      <c r="X14" s="58">
        <f>COUNTIFS('Team Rosters'!$C$2:$C$1763,'Roster Grid'!B14,'Team Rosters'!$A$2:$A$1763,"*KOR*")</f>
        <v>3</v>
      </c>
      <c r="Y14" s="58">
        <f>COUNTIFS('Team Rosters'!$C$2:$C$1763,'Roster Grid'!B14,'Team Rosters'!$A$2:$A$1763,"*PR*")</f>
        <v>2</v>
      </c>
      <c r="Z14" s="116">
        <f>COUNTIFS('Team Rosters'!$C$2:$C$1763,'Roster Grid'!B14)</f>
        <v>54</v>
      </c>
    </row>
    <row r="15" spans="2:26" ht="18.95" customHeight="1">
      <c r="B15" s="121" t="s">
        <v>4944</v>
      </c>
      <c r="C15" s="58">
        <f>COUNTIFS('Team Rosters'!$C$2:$C$1738,'Roster Grid'!B15,'Team Rosters'!$A$2:$A$1738,"QB") + COUNTIFS('Team Rosters'!$C$2:$C$1738,'Roster Grid'!B15,'Team Rosters'!$A$2:$A$1738,"QB(P)")</f>
        <v>3</v>
      </c>
      <c r="D15" s="137">
        <f>COUNTIFS('Team Rosters'!$C$2:$C$1763,'Roster Grid'!B15,'Team Rosters'!$A$2:$A$1763,"*HB*")</f>
        <v>4</v>
      </c>
      <c r="E15" s="137">
        <f>COUNTIFS('Team Rosters'!$C$2:$C$1763,'Roster Grid'!B15,'Team Rosters'!$A$2:$A$1763,"*FB*")+COUNTIFS('Team Rosters'!$C$2:$C$1763,'Roster Grid'!B15,'Team Rosters'!$A$2:$A$1763,"*BB*")</f>
        <v>2</v>
      </c>
      <c r="F15" s="137">
        <f>(D15+E15)-(COUNTIFS('Team Rosters'!$C$2:$C$1763,'Roster Grid'!B15,'Team Rosters'!$A$2:$A$1763,"*HB FB*"))</f>
        <v>6</v>
      </c>
      <c r="G15" s="137">
        <f>COUNTIFS('Team Rosters'!$C$2:$C$1763,'Roster Grid'!B15,'Team Rosters'!$A$2:$A$1763,"*TE*")</f>
        <v>4</v>
      </c>
      <c r="H15" s="137">
        <f>COUNTIFS('Team Rosters'!$C$2:$C$1763,'Roster Grid'!B15,'Team Rosters'!$A$2:$A$1763,"*WR*")</f>
        <v>6</v>
      </c>
      <c r="I15" s="137">
        <f>COUNTIFS('Team Rosters'!$C$2:$C$1763,'Roster Grid'!B15,'Team Rosters'!$A$2:$A$1763,"*"&amp;"OT"&amp;"*")</f>
        <v>3</v>
      </c>
      <c r="J15" s="137">
        <f>COUNTIFS('Team Rosters'!$C$2:$C$1763,'Roster Grid'!B15,'Team Rosters'!$A$2:$A$1763,"*"&amp;"G"&amp;"*")</f>
        <v>4</v>
      </c>
      <c r="K15" s="137">
        <f>COUNTIFS('Team Rosters'!$C$2:$C$1763,'Roster Grid'!B15,'Team Rosters'!$A$2:$A$1763,"*OC*")</f>
        <v>2</v>
      </c>
      <c r="L15" s="137">
        <f>COUNTIFS('Team Rosters'!$C$2:$C$1763,'Roster Grid'!B15,'Team Rosters'!$A$2:$A$1763,"*@*")</f>
        <v>8</v>
      </c>
      <c r="M15" s="137">
        <f>COUNTIFS('Team Rosters'!$C$2:$C$1763,'Roster Grid'!B15,'Team Rosters'!$A$2:$A$1763,"*"&amp;"DT"&amp;"*")</f>
        <v>4</v>
      </c>
      <c r="N15" s="137">
        <f>COUNTIFS('Team Rosters'!$C$2:$C$1763,'Roster Grid'!B15,'Team Rosters'!$A$2:$A$1763,"*End*")+COUNTIFS('Team Rosters'!$C$2:$C$1763,'Roster Grid'!B15,'Team Rosters'!$A$2:$A$1763,"*LE*")+COUNTIFS('Team Rosters'!$C$2:$C$1763,'Roster Grid'!B15,'Team Rosters'!$A$2:$A$1763,"*RE*")</f>
        <v>4</v>
      </c>
      <c r="O15" s="137">
        <f>COUNTIFS('Team Rosters'!$C$2:$C$1763,'Roster Grid'!B15,'Team Rosters'!$A$2:$A$1763,"*$*")</f>
        <v>8</v>
      </c>
      <c r="P15" s="137">
        <f>COUNTIFS('Team Rosters'!$C$2:$C$1763,'Roster Grid'!B15,'Team Rosters'!$A$2:$A$1763,"*MLB")+COUNTIFS('Team Rosters'!$C$2:$C$1763,'Roster Grid'!B15,'Team Rosters'!$A$2:$A$1763,"*ILB*")+COUNTIFS('Team Rosters'!$C$2:$C$1763,'Roster Grid'!B15,'Team Rosters'!$A$2:$A$1763,"LB")</f>
        <v>3</v>
      </c>
      <c r="Q15" s="137">
        <f>COUNTIFS('Team Rosters'!$C$2:$C$1763,'Roster Grid'!B15,'Team Rosters'!$A$2:$A$1763,"*OLB")+COUNTIFS('Team Rosters'!$C$2:$C$1763,'Roster Grid'!B15,'Team Rosters'!$A$2:$A$1763,"*RLB")+COUNTIFS('Team Rosters'!$C$2:$C$1763,'Roster Grid'!B15,'Team Rosters'!$A$2:$A$1763,"*LLB")+COUNTIFS('Team Rosters'!$C$2:$C$1763,'Roster Grid'!B15,'Team Rosters'!$A$2:$A$1763,"LB")</f>
        <v>7</v>
      </c>
      <c r="R15" s="137">
        <f>COUNTIFS('Team Rosters'!$C$2:$C$1763,'Roster Grid'!B15,'Team Rosters'!$A$2:$A$1763,"*LB*")</f>
        <v>9</v>
      </c>
      <c r="S15" s="137">
        <f>COUNTIFS('Team Rosters'!$C$2:$C$1763,'Roster Grid'!B15,'Team Rosters'!$A$2:$A$1763,"*CB*")+COUNTIFS('Team Rosters'!$C$2:$C$1763,'Roster Grid'!B15,'Team Rosters'!$A$2:$A$1763,"*DB*")</f>
        <v>6</v>
      </c>
      <c r="T15" s="137">
        <f>COUNTIFS('Team Rosters'!$C$2:$C$1763,'Roster Grid'!B15,'Team Rosters'!$A$2:$A$1763,"*S*")+COUNTIFS('Team Rosters'!$C$2:$C$1763,'Roster Grid'!B15,'Team Rosters'!$A$2:$A$1763,"*DB*")</f>
        <v>5</v>
      </c>
      <c r="U15" s="137">
        <f>COUNTIFS('Team Rosters'!$C$2:$C$1763,'Roster Grid'!B15,'Team Rosters'!$A$2:$A$1763,"*^*")</f>
        <v>8</v>
      </c>
      <c r="V15" s="137">
        <f>COUNTIFS('Team Rosters'!$C$2:$C$1763,'Roster Grid'!B15,'Team Rosters'!$A$2:$A$1763,"*Punt*")</f>
        <v>1</v>
      </c>
      <c r="W15" s="137">
        <f>COUNTIFS('Team Rosters'!$C$2:$C$1763,'Roster Grid'!B15,'Team Rosters'!$A$2:$A$1763,"PK")</f>
        <v>1</v>
      </c>
      <c r="X15" s="137">
        <f>COUNTIFS('Team Rosters'!$C$2:$C$1763,'Roster Grid'!B15,'Team Rosters'!$A$2:$A$1763,"*KOR*")</f>
        <v>2</v>
      </c>
      <c r="Y15" s="137">
        <f>COUNTIFS('Team Rosters'!$C$2:$C$1763,'Roster Grid'!B15,'Team Rosters'!$A$2:$A$1763,"*PR*")</f>
        <v>1</v>
      </c>
      <c r="Z15" s="116">
        <f>COUNTIFS('Team Rosters'!$C$2:$C$1763,'Roster Grid'!B15)</f>
        <v>53</v>
      </c>
    </row>
    <row r="16" spans="2:26" ht="18.95" customHeight="1">
      <c r="B16" s="197" t="s">
        <v>7892</v>
      </c>
      <c r="C16" s="58">
        <f>COUNTIFS('Team Rosters'!$C$2:$C$1738,'Roster Grid'!B16,'Team Rosters'!$A$2:$A$1738,"QB") + COUNTIFS('Team Rosters'!$C$2:$C$1738,'Roster Grid'!B16,'Team Rosters'!$A$2:$A$1738,"QB(P)")</f>
        <v>2</v>
      </c>
      <c r="D16" s="137">
        <f>COUNTIFS('Team Rosters'!$C$2:$C$1763,'Roster Grid'!B16,'Team Rosters'!$A$2:$A$1763,"*HB*")</f>
        <v>3</v>
      </c>
      <c r="E16" s="137">
        <f>COUNTIFS('Team Rosters'!$C$2:$C$1763,'Roster Grid'!B16,'Team Rosters'!$A$2:$A$1763,"*FB*")+COUNTIFS('Team Rosters'!$C$2:$C$1763,'Roster Grid'!B16,'Team Rosters'!$A$2:$A$1763,"*BB*")</f>
        <v>2</v>
      </c>
      <c r="F16" s="137">
        <f>(D16+E16)-(COUNTIFS('Team Rosters'!$C$2:$C$1763,'Roster Grid'!B16,'Team Rosters'!$A$2:$A$1763,"*HB FB*"))</f>
        <v>5</v>
      </c>
      <c r="G16" s="137">
        <f>COUNTIFS('Team Rosters'!$C$2:$C$1763,'Roster Grid'!B16,'Team Rosters'!$A$2:$A$1763,"*TE*")</f>
        <v>4</v>
      </c>
      <c r="H16" s="137">
        <f>COUNTIFS('Team Rosters'!$C$2:$C$1763,'Roster Grid'!B16,'Team Rosters'!$A$2:$A$1763,"*WR*")</f>
        <v>7</v>
      </c>
      <c r="I16" s="137">
        <f>COUNTIFS('Team Rosters'!$C$2:$C$1763,'Roster Grid'!B16,'Team Rosters'!$A$2:$A$1763,"*"&amp;"OT"&amp;"*")</f>
        <v>4</v>
      </c>
      <c r="J16" s="137">
        <f>COUNTIFS('Team Rosters'!$C$2:$C$1763,'Roster Grid'!B16,'Team Rosters'!$A$2:$A$1763,"*"&amp;"G"&amp;"*")</f>
        <v>3</v>
      </c>
      <c r="K16" s="137">
        <f>COUNTIFS('Team Rosters'!$C$2:$C$1763,'Roster Grid'!B16,'Team Rosters'!$A$2:$A$1763,"*OC*")</f>
        <v>2</v>
      </c>
      <c r="L16" s="137">
        <f>COUNTIFS('Team Rosters'!$C$2:$C$1763,'Roster Grid'!B16,'Team Rosters'!$A$2:$A$1763,"*@*")</f>
        <v>9</v>
      </c>
      <c r="M16" s="137">
        <f>COUNTIFS('Team Rosters'!$C$2:$C$1763,'Roster Grid'!B16,'Team Rosters'!$A$2:$A$1763,"*"&amp;"DT"&amp;"*")</f>
        <v>4</v>
      </c>
      <c r="N16" s="137">
        <f>COUNTIFS('Team Rosters'!$C$2:$C$1763,'Roster Grid'!B16,'Team Rosters'!$A$2:$A$1763,"*End*")+COUNTIFS('Team Rosters'!$C$2:$C$1763,'Roster Grid'!B16,'Team Rosters'!$A$2:$A$1763,"*LE*")+COUNTIFS('Team Rosters'!$C$2:$C$1763,'Roster Grid'!B16,'Team Rosters'!$A$2:$A$1763,"*RE*")</f>
        <v>5</v>
      </c>
      <c r="O16" s="137">
        <f>COUNTIFS('Team Rosters'!$C$2:$C$1763,'Roster Grid'!B16,'Team Rosters'!$A$2:$A$1763,"*$*")</f>
        <v>9</v>
      </c>
      <c r="P16" s="137">
        <f>COUNTIFS('Team Rosters'!$C$2:$C$1763,'Roster Grid'!B16,'Team Rosters'!$A$2:$A$1763,"*MLB")+COUNTIFS('Team Rosters'!$C$2:$C$1763,'Roster Grid'!B16,'Team Rosters'!$A$2:$A$1763,"*ILB*")+COUNTIFS('Team Rosters'!$C$2:$C$1763,'Roster Grid'!B16,'Team Rosters'!$A$2:$A$1763,"LB")</f>
        <v>3</v>
      </c>
      <c r="Q16" s="137">
        <f>COUNTIFS('Team Rosters'!$C$2:$C$1763,'Roster Grid'!B16,'Team Rosters'!$A$2:$A$1763,"*OLB")+COUNTIFS('Team Rosters'!$C$2:$C$1763,'Roster Grid'!B16,'Team Rosters'!$A$2:$A$1763,"*RLB")+COUNTIFS('Team Rosters'!$C$2:$C$1763,'Roster Grid'!B16,'Team Rosters'!$A$2:$A$1763,"*LLB")+COUNTIFS('Team Rosters'!$C$2:$C$1763,'Roster Grid'!B16,'Team Rosters'!$A$2:$A$1763,"LB")</f>
        <v>4</v>
      </c>
      <c r="R16" s="137">
        <f>COUNTIFS('Team Rosters'!$C$2:$C$1763,'Roster Grid'!B16,'Team Rosters'!$A$2:$A$1763,"*LB*")</f>
        <v>7</v>
      </c>
      <c r="S16" s="137">
        <f>COUNTIFS('Team Rosters'!$C$2:$C$1763,'Roster Grid'!B16,'Team Rosters'!$A$2:$A$1763,"*CB*")+COUNTIFS('Team Rosters'!$C$2:$C$1763,'Roster Grid'!B16,'Team Rosters'!$A$2:$A$1763,"*DB*")</f>
        <v>5</v>
      </c>
      <c r="T16" s="137">
        <f>COUNTIFS('Team Rosters'!$C$2:$C$1763,'Roster Grid'!B16,'Team Rosters'!$A$2:$A$1763,"*S*")+COUNTIFS('Team Rosters'!$C$2:$C$1763,'Roster Grid'!B16,'Team Rosters'!$A$2:$A$1763,"*DB*")</f>
        <v>7</v>
      </c>
      <c r="U16" s="137">
        <f>COUNTIFS('Team Rosters'!$C$2:$C$1763,'Roster Grid'!B16,'Team Rosters'!$A$2:$A$1763,"*^*")</f>
        <v>8</v>
      </c>
      <c r="V16" s="137">
        <f>COUNTIFS('Team Rosters'!$C$2:$C$1763,'Roster Grid'!B16,'Team Rosters'!$A$2:$A$1763,"*Punt*")</f>
        <v>1</v>
      </c>
      <c r="W16" s="137">
        <f>COUNTIFS('Team Rosters'!$C$2:$C$1763,'Roster Grid'!B16,'Team Rosters'!$A$2:$A$1763,"PK")</f>
        <v>1</v>
      </c>
      <c r="X16" s="137">
        <f>COUNTIFS('Team Rosters'!$C$2:$C$1763,'Roster Grid'!B16,'Team Rosters'!$A$2:$A$1763,"*KOR*")</f>
        <v>2</v>
      </c>
      <c r="Y16" s="137">
        <f>COUNTIFS('Team Rosters'!$C$2:$C$1763,'Roster Grid'!B16,'Team Rosters'!$A$2:$A$1763,"*PR*")</f>
        <v>2</v>
      </c>
      <c r="Z16" s="116">
        <f>COUNTIFS('Team Rosters'!$C$2:$C$1763,'Roster Grid'!B16)</f>
        <v>54</v>
      </c>
    </row>
    <row r="17" spans="2:26" ht="18.95" customHeight="1">
      <c r="B17" s="152" t="s">
        <v>1815</v>
      </c>
      <c r="C17" s="58">
        <f>COUNTIFS('Team Rosters'!$C$2:$C$1738,'Roster Grid'!B17,'Team Rosters'!$A$2:$A$1738,"QB") + COUNTIFS('Team Rosters'!$C$2:$C$1738,'Roster Grid'!B17,'Team Rosters'!$A$2:$A$1738,"QB(P)")</f>
        <v>3</v>
      </c>
      <c r="D17" s="58">
        <f>COUNTIFS('Team Rosters'!$C$2:$C$1763,'Roster Grid'!B17,'Team Rosters'!$A$2:$A$1763,"*HB*")</f>
        <v>3</v>
      </c>
      <c r="E17" s="58">
        <f>COUNTIFS('Team Rosters'!$C$2:$C$1763,'Roster Grid'!B17,'Team Rosters'!$A$2:$A$1763,"*FB*")+COUNTIFS('Team Rosters'!$C$2:$C$1763,'Roster Grid'!B17,'Team Rosters'!$A$2:$A$1763,"*BB*")</f>
        <v>2</v>
      </c>
      <c r="F17" s="58">
        <f>(D17+E17)-(COUNTIFS('Team Rosters'!$C$2:$C$1763,'Roster Grid'!B17,'Team Rosters'!$A$2:$A$1763,"*HB FB*"))</f>
        <v>5</v>
      </c>
      <c r="G17" s="58">
        <f>COUNTIFS('Team Rosters'!$C$2:$C$1763,'Roster Grid'!B17,'Team Rosters'!$A$2:$A$1763,"*TE*")</f>
        <v>6</v>
      </c>
      <c r="H17" s="58">
        <f>COUNTIFS('Team Rosters'!$C$2:$C$1763,'Roster Grid'!B17,'Team Rosters'!$A$2:$A$1763,"*WR*")</f>
        <v>5</v>
      </c>
      <c r="I17" s="58">
        <f>COUNTIFS('Team Rosters'!$C$2:$C$1763,'Roster Grid'!B17,'Team Rosters'!$A$2:$A$1763,"*"&amp;"OT"&amp;"*")</f>
        <v>3</v>
      </c>
      <c r="J17" s="58">
        <f>COUNTIFS('Team Rosters'!$C$2:$C$1763,'Roster Grid'!B17,'Team Rosters'!$A$2:$A$1763,"*"&amp;"G"&amp;"*")</f>
        <v>4</v>
      </c>
      <c r="K17" s="58">
        <f>COUNTIFS('Team Rosters'!$C$2:$C$1763,'Roster Grid'!B17,'Team Rosters'!$A$2:$A$1763,"*OC*")</f>
        <v>3</v>
      </c>
      <c r="L17" s="58">
        <f>COUNTIFS('Team Rosters'!$C$2:$C$1763,'Roster Grid'!B17,'Team Rosters'!$A$2:$A$1763,"*@*")</f>
        <v>9</v>
      </c>
      <c r="M17" s="58">
        <f>COUNTIFS('Team Rosters'!$C$2:$C$1763,'Roster Grid'!B17,'Team Rosters'!$A$2:$A$1763,"*"&amp;"DT"&amp;"*")</f>
        <v>3</v>
      </c>
      <c r="N17" s="58">
        <f>COUNTIFS('Team Rosters'!$C$2:$C$1763,'Roster Grid'!B17,'Team Rosters'!$A$2:$A$1763,"*End*")+COUNTIFS('Team Rosters'!$C$2:$C$1763,'Roster Grid'!B17,'Team Rosters'!$A$2:$A$1763,"*LE*")+COUNTIFS('Team Rosters'!$C$2:$C$1763,'Roster Grid'!B17,'Team Rosters'!$A$2:$A$1763,"*RE*")</f>
        <v>5</v>
      </c>
      <c r="O17" s="58">
        <f>COUNTIFS('Team Rosters'!$C$2:$C$1763,'Roster Grid'!B17,'Team Rosters'!$A$2:$A$1763,"*$*")</f>
        <v>7</v>
      </c>
      <c r="P17" s="137">
        <f>COUNTIFS('Team Rosters'!$C$2:$C$1763,'Roster Grid'!B17,'Team Rosters'!$A$2:$A$1763,"*MLB")+COUNTIFS('Team Rosters'!$C$2:$C$1763,'Roster Grid'!B17,'Team Rosters'!$A$2:$A$1763,"*ILB*")+COUNTIFS('Team Rosters'!$C$2:$C$1763,'Roster Grid'!B17,'Team Rosters'!$A$2:$A$1763,"LB")</f>
        <v>6</v>
      </c>
      <c r="Q17" s="58">
        <f>COUNTIFS('Team Rosters'!$C$2:$C$1763,'Roster Grid'!B17,'Team Rosters'!$A$2:$A$1763,"*OLB")+COUNTIFS('Team Rosters'!$C$2:$C$1763,'Roster Grid'!B17,'Team Rosters'!$A$2:$A$1763,"*RLB")+COUNTIFS('Team Rosters'!$C$2:$C$1763,'Roster Grid'!B17,'Team Rosters'!$A$2:$A$1763,"*LLB")+COUNTIFS('Team Rosters'!$C$2:$C$1763,'Roster Grid'!B17,'Team Rosters'!$A$2:$A$1763,"LB")</f>
        <v>4</v>
      </c>
      <c r="R17" s="58">
        <f>COUNTIFS('Team Rosters'!$C$2:$C$1763,'Roster Grid'!B17,'Team Rosters'!$A$2:$A$1763,"*LB*")</f>
        <v>9</v>
      </c>
      <c r="S17" s="58">
        <f>COUNTIFS('Team Rosters'!$C$2:$C$1763,'Roster Grid'!B17,'Team Rosters'!$A$2:$A$1763,"*CB*")+COUNTIFS('Team Rosters'!$C$2:$C$1763,'Roster Grid'!B17,'Team Rosters'!$A$2:$A$1763,"*DB*")</f>
        <v>6</v>
      </c>
      <c r="T17" s="58">
        <f>COUNTIFS('Team Rosters'!$C$2:$C$1763,'Roster Grid'!B17,'Team Rosters'!$A$2:$A$1763,"*S*")+COUNTIFS('Team Rosters'!$C$2:$C$1763,'Roster Grid'!B17,'Team Rosters'!$A$2:$A$1763,"*DB*")</f>
        <v>4</v>
      </c>
      <c r="U17" s="58">
        <f>COUNTIFS('Team Rosters'!$C$2:$C$1763,'Roster Grid'!B17,'Team Rosters'!$A$2:$A$1763,"*^*")</f>
        <v>9</v>
      </c>
      <c r="V17" s="58">
        <f>COUNTIFS('Team Rosters'!$C$2:$C$1763,'Roster Grid'!B17,'Team Rosters'!$A$2:$A$1763,"*Punt*")</f>
        <v>1</v>
      </c>
      <c r="W17" s="58">
        <f>COUNTIFS('Team Rosters'!$C$2:$C$1763,'Roster Grid'!B17,'Team Rosters'!$A$2:$A$1763,"PK")</f>
        <v>1</v>
      </c>
      <c r="X17" s="58">
        <f>COUNTIFS('Team Rosters'!$C$2:$C$1763,'Roster Grid'!B17,'Team Rosters'!$A$2:$A$1763,"*KOR*")</f>
        <v>2</v>
      </c>
      <c r="Y17" s="58">
        <f>COUNTIFS('Team Rosters'!$C$2:$C$1763,'Roster Grid'!B17,'Team Rosters'!$A$2:$A$1763,"*PR*")</f>
        <v>2</v>
      </c>
      <c r="Z17" s="116">
        <f>COUNTIFS('Team Rosters'!$C$2:$C$1763,'Roster Grid'!B17)</f>
        <v>54</v>
      </c>
    </row>
    <row r="18" spans="2:26" ht="18.95" customHeight="1">
      <c r="B18" s="121" t="s">
        <v>5401</v>
      </c>
      <c r="C18" s="58">
        <f>COUNTIFS('Team Rosters'!$C$2:$C$1738,'Roster Grid'!B18,'Team Rosters'!$A$2:$A$1738,"QB") + COUNTIFS('Team Rosters'!$C$2:$C$1738,'Roster Grid'!B18,'Team Rosters'!$A$2:$A$1738,"QB(P)")</f>
        <v>2</v>
      </c>
      <c r="D18" s="137">
        <f>COUNTIFS('Team Rosters'!$C$2:$C$1763,'Roster Grid'!B18,'Team Rosters'!$A$2:$A$1763,"*HB*")</f>
        <v>4</v>
      </c>
      <c r="E18" s="137">
        <f>COUNTIFS('Team Rosters'!$C$2:$C$1763,'Roster Grid'!B18,'Team Rosters'!$A$2:$A$1763,"*FB*")+COUNTIFS('Team Rosters'!$C$2:$C$1763,'Roster Grid'!B18,'Team Rosters'!$A$2:$A$1763,"*BB*")</f>
        <v>3</v>
      </c>
      <c r="F18" s="137">
        <f>(D18+E18)-(COUNTIFS('Team Rosters'!$C$2:$C$1763,'Roster Grid'!B18,'Team Rosters'!$A$2:$A$1763,"*HB FB*"))</f>
        <v>7</v>
      </c>
      <c r="G18" s="137">
        <f>COUNTIFS('Team Rosters'!$C$2:$C$1763,'Roster Grid'!B18,'Team Rosters'!$A$2:$A$1763,"*TE*")</f>
        <v>4</v>
      </c>
      <c r="H18" s="137">
        <f>COUNTIFS('Team Rosters'!$C$2:$C$1763,'Roster Grid'!B18,'Team Rosters'!$A$2:$A$1763,"*WR*")</f>
        <v>7</v>
      </c>
      <c r="I18" s="137">
        <f>COUNTIFS('Team Rosters'!$C$2:$C$1763,'Roster Grid'!B18,'Team Rosters'!$A$2:$A$1763,"*"&amp;"OT"&amp;"*")</f>
        <v>3</v>
      </c>
      <c r="J18" s="137">
        <f>COUNTIFS('Team Rosters'!$C$2:$C$1763,'Roster Grid'!B18,'Team Rosters'!$A$2:$A$1763,"*"&amp;"G"&amp;"*")</f>
        <v>4</v>
      </c>
      <c r="K18" s="137">
        <f>COUNTIFS('Team Rosters'!$C$2:$C$1763,'Roster Grid'!B18,'Team Rosters'!$A$2:$A$1763,"*OC*")</f>
        <v>2</v>
      </c>
      <c r="L18" s="137">
        <f>COUNTIFS('Team Rosters'!$C$2:$C$1763,'Roster Grid'!B18,'Team Rosters'!$A$2:$A$1763,"*@*")</f>
        <v>8</v>
      </c>
      <c r="M18" s="137">
        <f>COUNTIFS('Team Rosters'!$C$2:$C$1763,'Roster Grid'!B18,'Team Rosters'!$A$2:$A$1763,"*"&amp;"DT"&amp;"*")</f>
        <v>3</v>
      </c>
      <c r="N18" s="137">
        <f>COUNTIFS('Team Rosters'!$C$2:$C$1763,'Roster Grid'!B18,'Team Rosters'!$A$2:$A$1763,"*End*")+COUNTIFS('Team Rosters'!$C$2:$C$1763,'Roster Grid'!B18,'Team Rosters'!$A$2:$A$1763,"*LE*")+COUNTIFS('Team Rosters'!$C$2:$C$1763,'Roster Grid'!B18,'Team Rosters'!$A$2:$A$1763,"*RE*")</f>
        <v>8</v>
      </c>
      <c r="O18" s="137">
        <f>COUNTIFS('Team Rosters'!$C$2:$C$1763,'Roster Grid'!B18,'Team Rosters'!$A$2:$A$1763,"*$*")</f>
        <v>10</v>
      </c>
      <c r="P18" s="137">
        <f>COUNTIFS('Team Rosters'!$C$2:$C$1763,'Roster Grid'!B18,'Team Rosters'!$A$2:$A$1763,"*MLB")+COUNTIFS('Team Rosters'!$C$2:$C$1763,'Roster Grid'!B18,'Team Rosters'!$A$2:$A$1763,"*ILB*")+COUNTIFS('Team Rosters'!$C$2:$C$1763,'Roster Grid'!B18,'Team Rosters'!$A$2:$A$1763,"LB")</f>
        <v>5</v>
      </c>
      <c r="Q18" s="137">
        <f>COUNTIFS('Team Rosters'!$C$2:$C$1763,'Roster Grid'!B18,'Team Rosters'!$A$2:$A$1763,"*OLB")+COUNTIFS('Team Rosters'!$C$2:$C$1763,'Roster Grid'!B18,'Team Rosters'!$A$2:$A$1763,"*RLB")+COUNTIFS('Team Rosters'!$C$2:$C$1763,'Roster Grid'!B18,'Team Rosters'!$A$2:$A$1763,"*LLB")+COUNTIFS('Team Rosters'!$C$2:$C$1763,'Roster Grid'!B18,'Team Rosters'!$A$2:$A$1763,"LB")</f>
        <v>4</v>
      </c>
      <c r="R18" s="137">
        <f>COUNTIFS('Team Rosters'!$C$2:$C$1763,'Roster Grid'!B18,'Team Rosters'!$A$2:$A$1763,"*LB*")</f>
        <v>7</v>
      </c>
      <c r="S18" s="137">
        <f>COUNTIFS('Team Rosters'!$C$2:$C$1763,'Roster Grid'!B18,'Team Rosters'!$A$2:$A$1763,"*CB*")+COUNTIFS('Team Rosters'!$C$2:$C$1763,'Roster Grid'!B18,'Team Rosters'!$A$2:$A$1763,"*DB*")</f>
        <v>7</v>
      </c>
      <c r="T18" s="137">
        <f>COUNTIFS('Team Rosters'!$C$2:$C$1763,'Roster Grid'!B18,'Team Rosters'!$A$2:$A$1763,"*S*")+COUNTIFS('Team Rosters'!$C$2:$C$1763,'Roster Grid'!B18,'Team Rosters'!$A$2:$A$1763,"*DB*")</f>
        <v>6</v>
      </c>
      <c r="U18" s="137">
        <f>COUNTIFS('Team Rosters'!$C$2:$C$1763,'Roster Grid'!B18,'Team Rosters'!$A$2:$A$1763,"*^*")</f>
        <v>10</v>
      </c>
      <c r="V18" s="137">
        <f>COUNTIFS('Team Rosters'!$C$2:$C$1763,'Roster Grid'!B18,'Team Rosters'!$A$2:$A$1763,"*Punt*")</f>
        <v>1</v>
      </c>
      <c r="W18" s="137">
        <f>COUNTIFS('Team Rosters'!$C$2:$C$1763,'Roster Grid'!B18,'Team Rosters'!$A$2:$A$1763,"PK")</f>
        <v>1</v>
      </c>
      <c r="X18" s="137">
        <f>COUNTIFS('Team Rosters'!$C$2:$C$1763,'Roster Grid'!B18,'Team Rosters'!$A$2:$A$1763,"*KOR*")</f>
        <v>2</v>
      </c>
      <c r="Y18" s="137">
        <f>COUNTIFS('Team Rosters'!$C$2:$C$1763,'Roster Grid'!B18,'Team Rosters'!$A$2:$A$1763,"*PR*")</f>
        <v>1</v>
      </c>
      <c r="Z18" s="116">
        <f>COUNTIFS('Team Rosters'!$C$2:$C$1763,'Roster Grid'!B18)</f>
        <v>55</v>
      </c>
    </row>
    <row r="19" spans="2:26" ht="18.95" customHeight="1">
      <c r="B19" s="116" t="s">
        <v>4349</v>
      </c>
      <c r="C19" s="58">
        <f>COUNTIFS('Team Rosters'!$C$2:$C$1738,'Roster Grid'!B19,'Team Rosters'!$A$2:$A$1738,"QB") + COUNTIFS('Team Rosters'!$C$2:$C$1738,'Roster Grid'!B19,'Team Rosters'!$A$2:$A$1738,"QB(P)")</f>
        <v>2</v>
      </c>
      <c r="D19" s="58">
        <f>COUNTIFS('Team Rosters'!$C$2:$C$1763,'Roster Grid'!B19,'Team Rosters'!$A$2:$A$1763,"*HB*")</f>
        <v>3</v>
      </c>
      <c r="E19" s="58">
        <f>COUNTIFS('Team Rosters'!$C$2:$C$1763,'Roster Grid'!B19,'Team Rosters'!$A$2:$A$1763,"*FB*")+COUNTIFS('Team Rosters'!$C$2:$C$1763,'Roster Grid'!B19,'Team Rosters'!$A$2:$A$1763,"*BB*")</f>
        <v>2</v>
      </c>
      <c r="F19" s="58">
        <f>(D19+E19)-(COUNTIFS('Team Rosters'!$C$2:$C$1763,'Roster Grid'!B19,'Team Rosters'!$A$2:$A$1763,"*HB FB*"))</f>
        <v>5</v>
      </c>
      <c r="G19" s="58">
        <f>COUNTIFS('Team Rosters'!$C$2:$C$1763,'Roster Grid'!B19,'Team Rosters'!$A$2:$A$1763,"*TE*")</f>
        <v>6</v>
      </c>
      <c r="H19" s="58">
        <f>COUNTIFS('Team Rosters'!$C$2:$C$1763,'Roster Grid'!B19,'Team Rosters'!$A$2:$A$1763,"*WR*")</f>
        <v>5</v>
      </c>
      <c r="I19" s="58">
        <f>COUNTIFS('Team Rosters'!$C$2:$C$1763,'Roster Grid'!B19,'Team Rosters'!$A$2:$A$1763,"*"&amp;"OT"&amp;"*")</f>
        <v>4</v>
      </c>
      <c r="J19" s="58">
        <f>COUNTIFS('Team Rosters'!$C$2:$C$1763,'Roster Grid'!B19,'Team Rosters'!$A$2:$A$1763,"*"&amp;"G"&amp;"*")</f>
        <v>5</v>
      </c>
      <c r="K19" s="58">
        <f>COUNTIFS('Team Rosters'!$C$2:$C$1763,'Roster Grid'!B19,'Team Rosters'!$A$2:$A$1763,"*OC*")</f>
        <v>2</v>
      </c>
      <c r="L19" s="58">
        <f>COUNTIFS('Team Rosters'!$C$2:$C$1763,'Roster Grid'!B19,'Team Rosters'!$A$2:$A$1763,"*@*")</f>
        <v>9</v>
      </c>
      <c r="M19" s="58">
        <f>COUNTIFS('Team Rosters'!$C$2:$C$1763,'Roster Grid'!B19,'Team Rosters'!$A$2:$A$1763,"*"&amp;"DT"&amp;"*")</f>
        <v>4</v>
      </c>
      <c r="N19" s="58">
        <f>COUNTIFS('Team Rosters'!$C$2:$C$1763,'Roster Grid'!B19,'Team Rosters'!$A$2:$A$1763,"*End*")+COUNTIFS('Team Rosters'!$C$2:$C$1763,'Roster Grid'!B19,'Team Rosters'!$A$2:$A$1763,"*LE*")+COUNTIFS('Team Rosters'!$C$2:$C$1763,'Roster Grid'!B19,'Team Rosters'!$A$2:$A$1763,"*RE*")</f>
        <v>5</v>
      </c>
      <c r="O19" s="58">
        <f>COUNTIFS('Team Rosters'!$C$2:$C$1763,'Roster Grid'!B19,'Team Rosters'!$A$2:$A$1763,"*$*")</f>
        <v>8</v>
      </c>
      <c r="P19" s="137">
        <f>COUNTIFS('Team Rosters'!$C$2:$C$1763,'Roster Grid'!B19,'Team Rosters'!$A$2:$A$1763,"*MLB")+COUNTIFS('Team Rosters'!$C$2:$C$1763,'Roster Grid'!B19,'Team Rosters'!$A$2:$A$1763,"*ILB*")+COUNTIFS('Team Rosters'!$C$2:$C$1763,'Roster Grid'!B19,'Team Rosters'!$A$2:$A$1763,"LB")</f>
        <v>6</v>
      </c>
      <c r="Q19" s="58">
        <f>COUNTIFS('Team Rosters'!$C$2:$C$1763,'Roster Grid'!B19,'Team Rosters'!$A$2:$A$1763,"*OLB")+COUNTIFS('Team Rosters'!$C$2:$C$1763,'Roster Grid'!B19,'Team Rosters'!$A$2:$A$1763,"*RLB")+COUNTIFS('Team Rosters'!$C$2:$C$1763,'Roster Grid'!B19,'Team Rosters'!$A$2:$A$1763,"*LLB")+COUNTIFS('Team Rosters'!$C$2:$C$1763,'Roster Grid'!B19,'Team Rosters'!$A$2:$A$1763,"LB")</f>
        <v>4</v>
      </c>
      <c r="R19" s="58">
        <f>COUNTIFS('Team Rosters'!$C$2:$C$1763,'Roster Grid'!B19,'Team Rosters'!$A$2:$A$1763,"*LB*")</f>
        <v>8</v>
      </c>
      <c r="S19" s="58">
        <f>COUNTIFS('Team Rosters'!$C$2:$C$1763,'Roster Grid'!B19,'Team Rosters'!$A$2:$A$1763,"*CB*")+COUNTIFS('Team Rosters'!$C$2:$C$1763,'Roster Grid'!B19,'Team Rosters'!$A$2:$A$1763,"*DB*")</f>
        <v>6</v>
      </c>
      <c r="T19" s="58">
        <f>COUNTIFS('Team Rosters'!$C$2:$C$1763,'Roster Grid'!B19,'Team Rosters'!$A$2:$A$1763,"*S*")+COUNTIFS('Team Rosters'!$C$2:$C$1763,'Roster Grid'!B19,'Team Rosters'!$A$2:$A$1763,"*DB*")</f>
        <v>5</v>
      </c>
      <c r="U19" s="58">
        <f>COUNTIFS('Team Rosters'!$C$2:$C$1763,'Roster Grid'!B19,'Team Rosters'!$A$2:$A$1763,"*^*")</f>
        <v>10</v>
      </c>
      <c r="V19" s="58">
        <f>COUNTIFS('Team Rosters'!$C$2:$C$1763,'Roster Grid'!B19,'Team Rosters'!$A$2:$A$1763,"*Punt*")</f>
        <v>1</v>
      </c>
      <c r="W19" s="58">
        <f>COUNTIFS('Team Rosters'!$C$2:$C$1763,'Roster Grid'!B19,'Team Rosters'!$A$2:$A$1763,"PK")</f>
        <v>1</v>
      </c>
      <c r="X19" s="58">
        <f>COUNTIFS('Team Rosters'!$C$2:$C$1763,'Roster Grid'!B19,'Team Rosters'!$A$2:$A$1763,"*KOR*")</f>
        <v>1</v>
      </c>
      <c r="Y19" s="58">
        <f>COUNTIFS('Team Rosters'!$C$2:$C$1763,'Roster Grid'!B19,'Team Rosters'!$A$2:$A$1763,"*PR*")</f>
        <v>1</v>
      </c>
      <c r="Z19" s="116">
        <f>COUNTIFS('Team Rosters'!$C$2:$C$1763,'Roster Grid'!B19)</f>
        <v>54</v>
      </c>
    </row>
    <row r="20" spans="2:26" ht="18.95" customHeight="1">
      <c r="B20" s="197" t="s">
        <v>7111</v>
      </c>
      <c r="C20" s="58">
        <f>COUNTIFS('Team Rosters'!$C$2:$C$1738,'Roster Grid'!B20,'Team Rosters'!$A$2:$A$1738,"QB") + COUNTIFS('Team Rosters'!$C$2:$C$1738,'Roster Grid'!B20,'Team Rosters'!$A$2:$A$1738,"QB(P)")</f>
        <v>2</v>
      </c>
      <c r="D20" s="137">
        <f>COUNTIFS('Team Rosters'!$C$2:$C$1763,'Roster Grid'!B20,'Team Rosters'!$A$2:$A$1763,"*HB*")</f>
        <v>3</v>
      </c>
      <c r="E20" s="137">
        <f>COUNTIFS('Team Rosters'!$C$2:$C$1763,'Roster Grid'!B20,'Team Rosters'!$A$2:$A$1763,"*FB*")+COUNTIFS('Team Rosters'!$C$2:$C$1763,'Roster Grid'!B20,'Team Rosters'!$A$2:$A$1763,"*BB*")</f>
        <v>5</v>
      </c>
      <c r="F20" s="137">
        <f>(D20+E20)-(COUNTIFS('Team Rosters'!$C$2:$C$1763,'Roster Grid'!B20,'Team Rosters'!$A$2:$A$1763,"*HB FB*"))</f>
        <v>8</v>
      </c>
      <c r="G20" s="137">
        <f>COUNTIFS('Team Rosters'!$C$2:$C$1763,'Roster Grid'!B20,'Team Rosters'!$A$2:$A$1763,"*TE*")</f>
        <v>5</v>
      </c>
      <c r="H20" s="137">
        <f>COUNTIFS('Team Rosters'!$C$2:$C$1763,'Roster Grid'!B20,'Team Rosters'!$A$2:$A$1763,"*WR*")</f>
        <v>5</v>
      </c>
      <c r="I20" s="137">
        <f>COUNTIFS('Team Rosters'!$C$2:$C$1763,'Roster Grid'!B20,'Team Rosters'!$A$2:$A$1763,"*"&amp;"OT"&amp;"*")</f>
        <v>4</v>
      </c>
      <c r="J20" s="137">
        <f>COUNTIFS('Team Rosters'!$C$2:$C$1763,'Roster Grid'!B20,'Team Rosters'!$A$2:$A$1763,"*"&amp;"G"&amp;"*")</f>
        <v>3</v>
      </c>
      <c r="K20" s="137">
        <f>COUNTIFS('Team Rosters'!$C$2:$C$1763,'Roster Grid'!B20,'Team Rosters'!$A$2:$A$1763,"*OC*")</f>
        <v>2</v>
      </c>
      <c r="L20" s="137">
        <f>COUNTIFS('Team Rosters'!$C$2:$C$1763,'Roster Grid'!B20,'Team Rosters'!$A$2:$A$1763,"*@*")</f>
        <v>9</v>
      </c>
      <c r="M20" s="137">
        <f>COUNTIFS('Team Rosters'!$C$2:$C$1763,'Roster Grid'!B20,'Team Rosters'!$A$2:$A$1763,"*"&amp;"DT"&amp;"*")</f>
        <v>4</v>
      </c>
      <c r="N20" s="137">
        <f>COUNTIFS('Team Rosters'!$C$2:$C$1763,'Roster Grid'!B20,'Team Rosters'!$A$2:$A$1763,"*End*")+COUNTIFS('Team Rosters'!$C$2:$C$1763,'Roster Grid'!B20,'Team Rosters'!$A$2:$A$1763,"*LE*")+COUNTIFS('Team Rosters'!$C$2:$C$1763,'Roster Grid'!B20,'Team Rosters'!$A$2:$A$1763,"*RE*")</f>
        <v>6</v>
      </c>
      <c r="O20" s="137">
        <f>COUNTIFS('Team Rosters'!$C$2:$C$1763,'Roster Grid'!B20,'Team Rosters'!$A$2:$A$1763,"*$*")</f>
        <v>9</v>
      </c>
      <c r="P20" s="137">
        <f>COUNTIFS('Team Rosters'!$C$2:$C$1763,'Roster Grid'!B20,'Team Rosters'!$A$2:$A$1763,"*MLB")+COUNTIFS('Team Rosters'!$C$2:$C$1763,'Roster Grid'!B20,'Team Rosters'!$A$2:$A$1763,"*ILB*")+COUNTIFS('Team Rosters'!$C$2:$C$1763,'Roster Grid'!B20,'Team Rosters'!$A$2:$A$1763,"LB")</f>
        <v>4</v>
      </c>
      <c r="Q20" s="137">
        <f>COUNTIFS('Team Rosters'!$C$2:$C$1763,'Roster Grid'!B20,'Team Rosters'!$A$2:$A$1763,"*OLB")+COUNTIFS('Team Rosters'!$C$2:$C$1763,'Roster Grid'!B20,'Team Rosters'!$A$2:$A$1763,"*RLB")+COUNTIFS('Team Rosters'!$C$2:$C$1763,'Roster Grid'!B20,'Team Rosters'!$A$2:$A$1763,"*LLB")+COUNTIFS('Team Rosters'!$C$2:$C$1763,'Roster Grid'!B20,'Team Rosters'!$A$2:$A$1763,"LB")</f>
        <v>4</v>
      </c>
      <c r="R20" s="137">
        <f>COUNTIFS('Team Rosters'!$C$2:$C$1763,'Roster Grid'!B20,'Team Rosters'!$A$2:$A$1763,"*LB*")</f>
        <v>7</v>
      </c>
      <c r="S20" s="137">
        <f>COUNTIFS('Team Rosters'!$C$2:$C$1763,'Roster Grid'!B20,'Team Rosters'!$A$2:$A$1763,"*CB*")+COUNTIFS('Team Rosters'!$C$2:$C$1763,'Roster Grid'!B20,'Team Rosters'!$A$2:$A$1763,"*DB*")</f>
        <v>5</v>
      </c>
      <c r="T20" s="137">
        <f>COUNTIFS('Team Rosters'!$C$2:$C$1763,'Roster Grid'!B20,'Team Rosters'!$A$2:$A$1763,"*S*")+COUNTIFS('Team Rosters'!$C$2:$C$1763,'Roster Grid'!B20,'Team Rosters'!$A$2:$A$1763,"*DB*")</f>
        <v>4</v>
      </c>
      <c r="U20" s="137">
        <f>COUNTIFS('Team Rosters'!$C$2:$C$1763,'Roster Grid'!B20,'Team Rosters'!$A$2:$A$1763,"*^*")</f>
        <v>8</v>
      </c>
      <c r="V20" s="137">
        <f>COUNTIFS('Team Rosters'!$C$2:$C$1763,'Roster Grid'!B20,'Team Rosters'!$A$2:$A$1763,"*Punt*")</f>
        <v>1</v>
      </c>
      <c r="W20" s="137">
        <f>COUNTIFS('Team Rosters'!$C$2:$C$1763,'Roster Grid'!B20,'Team Rosters'!$A$2:$A$1763,"PK")</f>
        <v>1</v>
      </c>
      <c r="X20" s="137">
        <f>COUNTIFS('Team Rosters'!$C$2:$C$1763,'Roster Grid'!B20,'Team Rosters'!$A$2:$A$1763,"*KOR*")</f>
        <v>1</v>
      </c>
      <c r="Y20" s="137">
        <f>COUNTIFS('Team Rosters'!$C$2:$C$1763,'Roster Grid'!B20,'Team Rosters'!$A$2:$A$1763,"*PR*")</f>
        <v>2</v>
      </c>
      <c r="Z20" s="116">
        <f>COUNTIFS('Team Rosters'!$C$2:$C$1763,'Roster Grid'!B20)</f>
        <v>54</v>
      </c>
    </row>
    <row r="21" spans="2:26" ht="18.95" customHeight="1">
      <c r="B21" s="116" t="s">
        <v>3445</v>
      </c>
      <c r="C21" s="58">
        <f>COUNTIFS('Team Rosters'!$C$2:$C$1738,'Roster Grid'!B21,'Team Rosters'!$A$2:$A$1738,"QB") + COUNTIFS('Team Rosters'!$C$2:$C$1738,'Roster Grid'!B21,'Team Rosters'!$A$2:$A$1738,"QB(P)")</f>
        <v>2</v>
      </c>
      <c r="D21" s="58">
        <f>COUNTIFS('Team Rosters'!$C$2:$C$1763,'Roster Grid'!B21,'Team Rosters'!$A$2:$A$1763,"*HB*")</f>
        <v>5</v>
      </c>
      <c r="E21" s="58">
        <f>COUNTIFS('Team Rosters'!$C$2:$C$1763,'Roster Grid'!B21,'Team Rosters'!$A$2:$A$1763,"*FB*")+COUNTIFS('Team Rosters'!$C$2:$C$1763,'Roster Grid'!B21,'Team Rosters'!$A$2:$A$1763,"*BB*")</f>
        <v>4</v>
      </c>
      <c r="F21" s="58">
        <f>(D21+E21)-(COUNTIFS('Team Rosters'!$C$2:$C$1763,'Roster Grid'!B21,'Team Rosters'!$A$2:$A$1763,"*HB FB*"))</f>
        <v>8</v>
      </c>
      <c r="G21" s="58">
        <f>COUNTIFS('Team Rosters'!$C$2:$C$1763,'Roster Grid'!B21,'Team Rosters'!$A$2:$A$1763,"*TE*")</f>
        <v>5</v>
      </c>
      <c r="H21" s="58">
        <f>COUNTIFS('Team Rosters'!$C$2:$C$1763,'Roster Grid'!B21,'Team Rosters'!$A$2:$A$1763,"*WR*")</f>
        <v>5</v>
      </c>
      <c r="I21" s="58">
        <f>COUNTIFS('Team Rosters'!$C$2:$C$1763,'Roster Grid'!B21,'Team Rosters'!$A$2:$A$1763,"*"&amp;"OT"&amp;"*")</f>
        <v>5</v>
      </c>
      <c r="J21" s="58">
        <f>COUNTIFS('Team Rosters'!$C$2:$C$1763,'Roster Grid'!B21,'Team Rosters'!$A$2:$A$1763,"*"&amp;"G"&amp;"*")</f>
        <v>5</v>
      </c>
      <c r="K21" s="58">
        <f>COUNTIFS('Team Rosters'!$C$2:$C$1763,'Roster Grid'!B21,'Team Rosters'!$A$2:$A$1763,"*OC*")</f>
        <v>3</v>
      </c>
      <c r="L21" s="58">
        <f>COUNTIFS('Team Rosters'!$C$2:$C$1763,'Roster Grid'!B21,'Team Rosters'!$A$2:$A$1763,"*@*")</f>
        <v>9</v>
      </c>
      <c r="M21" s="58">
        <f>COUNTIFS('Team Rosters'!$C$2:$C$1763,'Roster Grid'!B21,'Team Rosters'!$A$2:$A$1763,"*"&amp;"DT"&amp;"*")</f>
        <v>3</v>
      </c>
      <c r="N21" s="58">
        <f>COUNTIFS('Team Rosters'!$C$2:$C$1763,'Roster Grid'!B21,'Team Rosters'!$A$2:$A$1763,"*End*")+COUNTIFS('Team Rosters'!$C$2:$C$1763,'Roster Grid'!B21,'Team Rosters'!$A$2:$A$1763,"*LE*")+COUNTIFS('Team Rosters'!$C$2:$C$1763,'Roster Grid'!B21,'Team Rosters'!$A$2:$A$1763,"*RE*")</f>
        <v>5</v>
      </c>
      <c r="O21" s="58">
        <f>COUNTIFS('Team Rosters'!$C$2:$C$1763,'Roster Grid'!B21,'Team Rosters'!$A$2:$A$1763,"*$*")</f>
        <v>8</v>
      </c>
      <c r="P21" s="137">
        <f>COUNTIFS('Team Rosters'!$C$2:$C$1763,'Roster Grid'!B21,'Team Rosters'!$A$2:$A$1763,"*MLB")+COUNTIFS('Team Rosters'!$C$2:$C$1763,'Roster Grid'!B21,'Team Rosters'!$A$2:$A$1763,"*ILB*")+COUNTIFS('Team Rosters'!$C$2:$C$1763,'Roster Grid'!B21,'Team Rosters'!$A$2:$A$1763,"LB")</f>
        <v>4</v>
      </c>
      <c r="Q21" s="58">
        <f>COUNTIFS('Team Rosters'!$C$2:$C$1763,'Roster Grid'!B21,'Team Rosters'!$A$2:$A$1763,"*OLB")+COUNTIFS('Team Rosters'!$C$2:$C$1763,'Roster Grid'!B21,'Team Rosters'!$A$2:$A$1763,"*RLB")+COUNTIFS('Team Rosters'!$C$2:$C$1763,'Roster Grid'!B21,'Team Rosters'!$A$2:$A$1763,"*LLB")+COUNTIFS('Team Rosters'!$C$2:$C$1763,'Roster Grid'!B21,'Team Rosters'!$A$2:$A$1763,"LB")</f>
        <v>5</v>
      </c>
      <c r="R21" s="58">
        <f>COUNTIFS('Team Rosters'!$C$2:$C$1763,'Roster Grid'!B21,'Team Rosters'!$A$2:$A$1763,"*LB*")</f>
        <v>9</v>
      </c>
      <c r="S21" s="58">
        <f>COUNTIFS('Team Rosters'!$C$2:$C$1763,'Roster Grid'!B21,'Team Rosters'!$A$2:$A$1763,"*CB*")+COUNTIFS('Team Rosters'!$C$2:$C$1763,'Roster Grid'!B21,'Team Rosters'!$A$2:$A$1763,"*DB*")</f>
        <v>7</v>
      </c>
      <c r="T21" s="58">
        <f>COUNTIFS('Team Rosters'!$C$2:$C$1763,'Roster Grid'!B21,'Team Rosters'!$A$2:$A$1763,"*S*")+COUNTIFS('Team Rosters'!$C$2:$C$1763,'Roster Grid'!B21,'Team Rosters'!$A$2:$A$1763,"*DB*")</f>
        <v>4</v>
      </c>
      <c r="U21" s="58">
        <f>COUNTIFS('Team Rosters'!$C$2:$C$1763,'Roster Grid'!B21,'Team Rosters'!$A$2:$A$1763,"*^*")</f>
        <v>9</v>
      </c>
      <c r="V21" s="58">
        <f>COUNTIFS('Team Rosters'!$C$2:$C$1763,'Roster Grid'!B21,'Team Rosters'!$A$2:$A$1763,"*Punt*")</f>
        <v>1</v>
      </c>
      <c r="W21" s="58">
        <f>COUNTIFS('Team Rosters'!$C$2:$C$1763,'Roster Grid'!B21,'Team Rosters'!$A$2:$A$1763,"PK")</f>
        <v>1</v>
      </c>
      <c r="X21" s="58">
        <f>COUNTIFS('Team Rosters'!$C$2:$C$1763,'Roster Grid'!B21,'Team Rosters'!$A$2:$A$1763,"*KOR*")</f>
        <v>2</v>
      </c>
      <c r="Y21" s="58">
        <f>COUNTIFS('Team Rosters'!$C$2:$C$1763,'Roster Grid'!B21,'Team Rosters'!$A$2:$A$1763,"*PR*")</f>
        <v>3</v>
      </c>
      <c r="Z21" s="116">
        <f>COUNTIFS('Team Rosters'!$C$2:$C$1763,'Roster Grid'!B21)</f>
        <v>54</v>
      </c>
    </row>
    <row r="22" spans="2:26" ht="18.95" customHeight="1">
      <c r="B22" s="121" t="s">
        <v>4906</v>
      </c>
      <c r="C22" s="58">
        <f>COUNTIFS('Team Rosters'!$C$2:$C$1738,'Roster Grid'!B22,'Team Rosters'!$A$2:$A$1738,"QB") + COUNTIFS('Team Rosters'!$C$2:$C$1738,'Roster Grid'!B22,'Team Rosters'!$A$2:$A$1738,"QB(P)")</f>
        <v>2</v>
      </c>
      <c r="D22" s="137">
        <f>COUNTIFS('Team Rosters'!$C$2:$C$1763,'Roster Grid'!B22,'Team Rosters'!$A$2:$A$1763,"*HB*")</f>
        <v>5</v>
      </c>
      <c r="E22" s="137">
        <f>COUNTIFS('Team Rosters'!$C$2:$C$1763,'Roster Grid'!B22,'Team Rosters'!$A$2:$A$1763,"*FB*")+COUNTIFS('Team Rosters'!$C$2:$C$1763,'Roster Grid'!B22,'Team Rosters'!$A$2:$A$1763,"*BB*")</f>
        <v>2</v>
      </c>
      <c r="F22" s="137">
        <f>(D22+E22)-(COUNTIFS('Team Rosters'!$C$2:$C$1763,'Roster Grid'!B22,'Team Rosters'!$A$2:$A$1763,"*HB FB*"))</f>
        <v>7</v>
      </c>
      <c r="G22" s="137">
        <f>COUNTIFS('Team Rosters'!$C$2:$C$1763,'Roster Grid'!B22,'Team Rosters'!$A$2:$A$1763,"*TE*")</f>
        <v>5</v>
      </c>
      <c r="H22" s="137">
        <f>COUNTIFS('Team Rosters'!$C$2:$C$1763,'Roster Grid'!B22,'Team Rosters'!$A$2:$A$1763,"*WR*")</f>
        <v>5</v>
      </c>
      <c r="I22" s="137">
        <f>COUNTIFS('Team Rosters'!$C$2:$C$1763,'Roster Grid'!B22,'Team Rosters'!$A$2:$A$1763,"*"&amp;"OT"&amp;"*")</f>
        <v>5</v>
      </c>
      <c r="J22" s="137">
        <f>COUNTIFS('Team Rosters'!$C$2:$C$1763,'Roster Grid'!B22,'Team Rosters'!$A$2:$A$1763,"*"&amp;"G"&amp;"*")</f>
        <v>5</v>
      </c>
      <c r="K22" s="137">
        <f>COUNTIFS('Team Rosters'!$C$2:$C$1763,'Roster Grid'!B22,'Team Rosters'!$A$2:$A$1763,"*OC*")</f>
        <v>3</v>
      </c>
      <c r="L22" s="137">
        <f>COUNTIFS('Team Rosters'!$C$2:$C$1763,'Roster Grid'!B22,'Team Rosters'!$A$2:$A$1763,"*@*")</f>
        <v>9</v>
      </c>
      <c r="M22" s="137">
        <f>COUNTIFS('Team Rosters'!$C$2:$C$1763,'Roster Grid'!B22,'Team Rosters'!$A$2:$A$1763,"*"&amp;"DT"&amp;"*")</f>
        <v>3</v>
      </c>
      <c r="N22" s="137">
        <f>COUNTIFS('Team Rosters'!$C$2:$C$1763,'Roster Grid'!B22,'Team Rosters'!$A$2:$A$1763,"*End*")+COUNTIFS('Team Rosters'!$C$2:$C$1763,'Roster Grid'!B22,'Team Rosters'!$A$2:$A$1763,"*LE*")+COUNTIFS('Team Rosters'!$C$2:$C$1763,'Roster Grid'!B22,'Team Rosters'!$A$2:$A$1763,"*RE*")</f>
        <v>5</v>
      </c>
      <c r="O22" s="137">
        <f>COUNTIFS('Team Rosters'!$C$2:$C$1763,'Roster Grid'!B22,'Team Rosters'!$A$2:$A$1763,"*$*")</f>
        <v>7</v>
      </c>
      <c r="P22" s="137">
        <f>COUNTIFS('Team Rosters'!$C$2:$C$1763,'Roster Grid'!B22,'Team Rosters'!$A$2:$A$1763,"*MLB")+COUNTIFS('Team Rosters'!$C$2:$C$1763,'Roster Grid'!B22,'Team Rosters'!$A$2:$A$1763,"*ILB*")+COUNTIFS('Team Rosters'!$C$2:$C$1763,'Roster Grid'!B22,'Team Rosters'!$A$2:$A$1763,"LB")</f>
        <v>3</v>
      </c>
      <c r="Q22" s="137">
        <f>COUNTIFS('Team Rosters'!$C$2:$C$1763,'Roster Grid'!B22,'Team Rosters'!$A$2:$A$1763,"*OLB")+COUNTIFS('Team Rosters'!$C$2:$C$1763,'Roster Grid'!B22,'Team Rosters'!$A$2:$A$1763,"*RLB")+COUNTIFS('Team Rosters'!$C$2:$C$1763,'Roster Grid'!B22,'Team Rosters'!$A$2:$A$1763,"*LLB")+COUNTIFS('Team Rosters'!$C$2:$C$1763,'Roster Grid'!B22,'Team Rosters'!$A$2:$A$1763,"LB")</f>
        <v>6</v>
      </c>
      <c r="R22" s="137">
        <f>COUNTIFS('Team Rosters'!$C$2:$C$1763,'Roster Grid'!B22,'Team Rosters'!$A$2:$A$1763,"*LB*")</f>
        <v>7</v>
      </c>
      <c r="S22" s="137">
        <f>COUNTIFS('Team Rosters'!$C$2:$C$1763,'Roster Grid'!B22,'Team Rosters'!$A$2:$A$1763,"*CB*")+COUNTIFS('Team Rosters'!$C$2:$C$1763,'Roster Grid'!B22,'Team Rosters'!$A$2:$A$1763,"*DB*")</f>
        <v>6</v>
      </c>
      <c r="T22" s="137">
        <f>COUNTIFS('Team Rosters'!$C$2:$C$1763,'Roster Grid'!B22,'Team Rosters'!$A$2:$A$1763,"*S*")+COUNTIFS('Team Rosters'!$C$2:$C$1763,'Roster Grid'!B22,'Team Rosters'!$A$2:$A$1763,"*DB*")</f>
        <v>4</v>
      </c>
      <c r="U22" s="137">
        <f>COUNTIFS('Team Rosters'!$C$2:$C$1763,'Roster Grid'!B22,'Team Rosters'!$A$2:$A$1763,"*^*")</f>
        <v>8</v>
      </c>
      <c r="V22" s="137">
        <f>COUNTIFS('Team Rosters'!$C$2:$C$1763,'Roster Grid'!B22,'Team Rosters'!$A$2:$A$1763,"*Punt*")</f>
        <v>1</v>
      </c>
      <c r="W22" s="137">
        <f>COUNTIFS('Team Rosters'!$C$2:$C$1763,'Roster Grid'!B22,'Team Rosters'!$A$2:$A$1763,"PK")</f>
        <v>1</v>
      </c>
      <c r="X22" s="137">
        <f>COUNTIFS('Team Rosters'!$C$2:$C$1763,'Roster Grid'!B22,'Team Rosters'!$A$2:$A$1763,"*KOR*")</f>
        <v>3</v>
      </c>
      <c r="Y22" s="137">
        <f>COUNTIFS('Team Rosters'!$C$2:$C$1763,'Roster Grid'!B22,'Team Rosters'!$A$2:$A$1763,"*PR*")</f>
        <v>2</v>
      </c>
      <c r="Z22" s="116">
        <f>COUNTIFS('Team Rosters'!$C$2:$C$1763,'Roster Grid'!B22)</f>
        <v>54</v>
      </c>
    </row>
    <row r="23" spans="2:26" ht="18.95" customHeight="1">
      <c r="B23" s="152" t="s">
        <v>7090</v>
      </c>
      <c r="C23" s="58">
        <f>COUNTIFS('Team Rosters'!$C$2:$C$1738,'Roster Grid'!B23,'Team Rosters'!$A$2:$A$1738,"QB") + COUNTIFS('Team Rosters'!$C$2:$C$1738,'Roster Grid'!B23,'Team Rosters'!$A$2:$A$1738,"QB(P)")</f>
        <v>3</v>
      </c>
      <c r="D23" s="58">
        <f>COUNTIFS('Team Rosters'!$C$2:$C$1763,'Roster Grid'!B23,'Team Rosters'!$A$2:$A$1763,"*HB*")</f>
        <v>4</v>
      </c>
      <c r="E23" s="58">
        <f>COUNTIFS('Team Rosters'!$C$2:$C$1763,'Roster Grid'!B23,'Team Rosters'!$A$2:$A$1763,"*FB*")+COUNTIFS('Team Rosters'!$C$2:$C$1763,'Roster Grid'!B23,'Team Rosters'!$A$2:$A$1763,"*BB*")</f>
        <v>2</v>
      </c>
      <c r="F23" s="58">
        <f>(D23+E23)-(COUNTIFS('Team Rosters'!$C$2:$C$1763,'Roster Grid'!B23,'Team Rosters'!$A$2:$A$1763,"*HB FB*"))</f>
        <v>5</v>
      </c>
      <c r="G23" s="58">
        <f>COUNTIFS('Team Rosters'!$C$2:$C$1763,'Roster Grid'!B23,'Team Rosters'!$A$2:$A$1763,"*TE*")</f>
        <v>4</v>
      </c>
      <c r="H23" s="58">
        <f>COUNTIFS('Team Rosters'!$C$2:$C$1763,'Roster Grid'!B23,'Team Rosters'!$A$2:$A$1763,"*WR*")</f>
        <v>5</v>
      </c>
      <c r="I23" s="58">
        <f>COUNTIFS('Team Rosters'!$C$2:$C$1763,'Roster Grid'!B23,'Team Rosters'!$A$2:$A$1763,"*"&amp;"OT"&amp;"*")</f>
        <v>5</v>
      </c>
      <c r="J23" s="58">
        <f>COUNTIFS('Team Rosters'!$C$2:$C$1763,'Roster Grid'!B23,'Team Rosters'!$A$2:$A$1763,"*"&amp;"G"&amp;"*")</f>
        <v>6</v>
      </c>
      <c r="K23" s="58">
        <f>COUNTIFS('Team Rosters'!$C$2:$C$1763,'Roster Grid'!B23,'Team Rosters'!$A$2:$A$1763,"*OC*")</f>
        <v>3</v>
      </c>
      <c r="L23" s="58">
        <f>COUNTIFS('Team Rosters'!$C$2:$C$1763,'Roster Grid'!B23,'Team Rosters'!$A$2:$A$1763,"*@*")</f>
        <v>10</v>
      </c>
      <c r="M23" s="58">
        <f>COUNTIFS('Team Rosters'!$C$2:$C$1763,'Roster Grid'!B23,'Team Rosters'!$A$2:$A$1763,"*"&amp;"DT"&amp;"*")</f>
        <v>4</v>
      </c>
      <c r="N23" s="58">
        <f>COUNTIFS('Team Rosters'!$C$2:$C$1763,'Roster Grid'!B23,'Team Rosters'!$A$2:$A$1763,"*End*")+COUNTIFS('Team Rosters'!$C$2:$C$1763,'Roster Grid'!B23,'Team Rosters'!$A$2:$A$1763,"*LE*")+COUNTIFS('Team Rosters'!$C$2:$C$1763,'Roster Grid'!B23,'Team Rosters'!$A$2:$A$1763,"*RE*")</f>
        <v>4</v>
      </c>
      <c r="O23" s="58">
        <f>COUNTIFS('Team Rosters'!$C$2:$C$1763,'Roster Grid'!B23,'Team Rosters'!$A$2:$A$1763,"*$*")</f>
        <v>8</v>
      </c>
      <c r="P23" s="137">
        <f>COUNTIFS('Team Rosters'!$C$2:$C$1763,'Roster Grid'!B23,'Team Rosters'!$A$2:$A$1763,"*MLB")+COUNTIFS('Team Rosters'!$C$2:$C$1763,'Roster Grid'!B23,'Team Rosters'!$A$2:$A$1763,"*ILB*")+COUNTIFS('Team Rosters'!$C$2:$C$1763,'Roster Grid'!B23,'Team Rosters'!$A$2:$A$1763,"LB")</f>
        <v>3</v>
      </c>
      <c r="Q23" s="58">
        <f>COUNTIFS('Team Rosters'!$C$2:$C$1763,'Roster Grid'!B23,'Team Rosters'!$A$2:$A$1763,"*OLB")+COUNTIFS('Team Rosters'!$C$2:$C$1763,'Roster Grid'!B23,'Team Rosters'!$A$2:$A$1763,"*RLB")+COUNTIFS('Team Rosters'!$C$2:$C$1763,'Roster Grid'!B23,'Team Rosters'!$A$2:$A$1763,"*LLB")+COUNTIFS('Team Rosters'!$C$2:$C$1763,'Roster Grid'!B23,'Team Rosters'!$A$2:$A$1763,"LB")</f>
        <v>5</v>
      </c>
      <c r="R23" s="58">
        <f>COUNTIFS('Team Rosters'!$C$2:$C$1763,'Roster Grid'!B23,'Team Rosters'!$A$2:$A$1763,"*LB*")</f>
        <v>8</v>
      </c>
      <c r="S23" s="58">
        <f>COUNTIFS('Team Rosters'!$C$2:$C$1763,'Roster Grid'!B23,'Team Rosters'!$A$2:$A$1763,"*CB*")+COUNTIFS('Team Rosters'!$C$2:$C$1763,'Roster Grid'!B23,'Team Rosters'!$A$2:$A$1763,"*DB*")</f>
        <v>7</v>
      </c>
      <c r="T23" s="58">
        <f>COUNTIFS('Team Rosters'!$C$2:$C$1763,'Roster Grid'!B23,'Team Rosters'!$A$2:$A$1763,"*S*")+COUNTIFS('Team Rosters'!$C$2:$C$1763,'Roster Grid'!B23,'Team Rosters'!$A$2:$A$1763,"*DB*")</f>
        <v>6</v>
      </c>
      <c r="U23" s="58">
        <f>COUNTIFS('Team Rosters'!$C$2:$C$1763,'Roster Grid'!B23,'Team Rosters'!$A$2:$A$1763,"*^*")</f>
        <v>9</v>
      </c>
      <c r="V23" s="58">
        <f>COUNTIFS('Team Rosters'!$C$2:$C$1763,'Roster Grid'!B23,'Team Rosters'!$A$2:$A$1763,"*Punt*")</f>
        <v>1</v>
      </c>
      <c r="W23" s="58">
        <f>COUNTIFS('Team Rosters'!$C$2:$C$1763,'Roster Grid'!B23,'Team Rosters'!$A$2:$A$1763,"PK")</f>
        <v>1</v>
      </c>
      <c r="X23" s="58">
        <f>COUNTIFS('Team Rosters'!$C$2:$C$1763,'Roster Grid'!B23,'Team Rosters'!$A$2:$A$1763,"*KOR*")</f>
        <v>1</v>
      </c>
      <c r="Y23" s="58">
        <f>COUNTIFS('Team Rosters'!$C$2:$C$1763,'Roster Grid'!B23,'Team Rosters'!$A$2:$A$1763,"*PR*")</f>
        <v>3</v>
      </c>
      <c r="Z23" s="116">
        <f>COUNTIFS('Team Rosters'!$C$2:$C$1763,'Roster Grid'!B23)</f>
        <v>54</v>
      </c>
    </row>
    <row r="24" spans="2:26" ht="18.95" customHeight="1" thickBot="1">
      <c r="B24" s="121" t="s">
        <v>7101</v>
      </c>
      <c r="C24" s="58">
        <f>COUNTIFS('Team Rosters'!$C$2:$C$1738,'Roster Grid'!B24,'Team Rosters'!$A$2:$A$1738,"QB") + COUNTIFS('Team Rosters'!$C$2:$C$1738,'Roster Grid'!B24,'Team Rosters'!$A$2:$A$1738,"QB(P)")</f>
        <v>3</v>
      </c>
      <c r="D24" s="137">
        <f>COUNTIFS('Team Rosters'!$C$2:$C$1763,'Roster Grid'!B24,'Team Rosters'!$A$2:$A$1763,"*HB*")</f>
        <v>4</v>
      </c>
      <c r="E24" s="137">
        <f>COUNTIFS('Team Rosters'!$C$2:$C$1763,'Roster Grid'!B24,'Team Rosters'!$A$2:$A$1763,"*FB*")+COUNTIFS('Team Rosters'!$C$2:$C$1763,'Roster Grid'!B24,'Team Rosters'!$A$2:$A$1763,"*BB*")</f>
        <v>3</v>
      </c>
      <c r="F24" s="137">
        <f>(D24+E24)-(COUNTIFS('Team Rosters'!$C$2:$C$1763,'Roster Grid'!B24,'Team Rosters'!$A$2:$A$1763,"*HB FB*"))</f>
        <v>7</v>
      </c>
      <c r="G24" s="137">
        <f>COUNTIFS('Team Rosters'!$C$2:$C$1763,'Roster Grid'!B24,'Team Rosters'!$A$2:$A$1763,"*TE*")</f>
        <v>5</v>
      </c>
      <c r="H24" s="137">
        <f>COUNTIFS('Team Rosters'!$C$2:$C$1763,'Roster Grid'!B24,'Team Rosters'!$A$2:$A$1763,"*WR*")</f>
        <v>7</v>
      </c>
      <c r="I24" s="137">
        <f>COUNTIFS('Team Rosters'!$C$2:$C$1763,'Roster Grid'!B24,'Team Rosters'!$A$2:$A$1763,"*"&amp;"OT"&amp;"*")</f>
        <v>4</v>
      </c>
      <c r="J24" s="137">
        <f>COUNTIFS('Team Rosters'!$C$2:$C$1763,'Roster Grid'!B24,'Team Rosters'!$A$2:$A$1763,"*"&amp;"G"&amp;"*")</f>
        <v>4</v>
      </c>
      <c r="K24" s="137">
        <f>COUNTIFS('Team Rosters'!$C$2:$C$1763,'Roster Grid'!B24,'Team Rosters'!$A$2:$A$1763,"*OC*")</f>
        <v>3</v>
      </c>
      <c r="L24" s="137">
        <f>COUNTIFS('Team Rosters'!$C$2:$C$1763,'Roster Grid'!B24,'Team Rosters'!$A$2:$A$1763,"*@*")</f>
        <v>8</v>
      </c>
      <c r="M24" s="137">
        <f>COUNTIFS('Team Rosters'!$C$2:$C$1763,'Roster Grid'!B24,'Team Rosters'!$A$2:$A$1763,"*"&amp;"DT"&amp;"*")</f>
        <v>4</v>
      </c>
      <c r="N24" s="137">
        <f>COUNTIFS('Team Rosters'!$C$2:$C$1763,'Roster Grid'!B24,'Team Rosters'!$A$2:$A$1763,"*End*")+COUNTIFS('Team Rosters'!$C$2:$C$1763,'Roster Grid'!B24,'Team Rosters'!$A$2:$A$1763,"*LE*")+COUNTIFS('Team Rosters'!$C$2:$C$1763,'Roster Grid'!B24,'Team Rosters'!$A$2:$A$1763,"*RE*")</f>
        <v>5</v>
      </c>
      <c r="O24" s="137">
        <f>COUNTIFS('Team Rosters'!$C$2:$C$1763,'Roster Grid'!B24,'Team Rosters'!$A$2:$A$1763,"*$*")</f>
        <v>8</v>
      </c>
      <c r="P24" s="137">
        <f>COUNTIFS('Team Rosters'!$C$2:$C$1763,'Roster Grid'!B24,'Team Rosters'!$A$2:$A$1763,"*MLB")+COUNTIFS('Team Rosters'!$C$2:$C$1763,'Roster Grid'!B24,'Team Rosters'!$A$2:$A$1763,"*ILB*")+COUNTIFS('Team Rosters'!$C$2:$C$1763,'Roster Grid'!B24,'Team Rosters'!$A$2:$A$1763,"LB")</f>
        <v>3</v>
      </c>
      <c r="Q24" s="137">
        <f>COUNTIFS('Team Rosters'!$C$2:$C$1763,'Roster Grid'!B24,'Team Rosters'!$A$2:$A$1763,"*OLB")+COUNTIFS('Team Rosters'!$C$2:$C$1763,'Roster Grid'!B24,'Team Rosters'!$A$2:$A$1763,"*RLB")+COUNTIFS('Team Rosters'!$C$2:$C$1763,'Roster Grid'!B24,'Team Rosters'!$A$2:$A$1763,"*LLB")+COUNTIFS('Team Rosters'!$C$2:$C$1763,'Roster Grid'!B24,'Team Rosters'!$A$2:$A$1763,"LB")</f>
        <v>5</v>
      </c>
      <c r="R24" s="137">
        <f>COUNTIFS('Team Rosters'!$C$2:$C$1763,'Roster Grid'!B24,'Team Rosters'!$A$2:$A$1763,"*LB*")</f>
        <v>7</v>
      </c>
      <c r="S24" s="137">
        <f>COUNTIFS('Team Rosters'!$C$2:$C$1763,'Roster Grid'!B24,'Team Rosters'!$A$2:$A$1763,"*CB*")+COUNTIFS('Team Rosters'!$C$2:$C$1763,'Roster Grid'!B24,'Team Rosters'!$A$2:$A$1763,"*DB*")</f>
        <v>6</v>
      </c>
      <c r="T24" s="137">
        <f>COUNTIFS('Team Rosters'!$C$2:$C$1763,'Roster Grid'!B24,'Team Rosters'!$A$2:$A$1763,"*S*")+COUNTIFS('Team Rosters'!$C$2:$C$1763,'Roster Grid'!B24,'Team Rosters'!$A$2:$A$1763,"*DB*")</f>
        <v>4</v>
      </c>
      <c r="U24" s="137">
        <f>COUNTIFS('Team Rosters'!$C$2:$C$1763,'Roster Grid'!B24,'Team Rosters'!$A$2:$A$1763,"*^*")</f>
        <v>8</v>
      </c>
      <c r="V24" s="137">
        <f>COUNTIFS('Team Rosters'!$C$2:$C$1763,'Roster Grid'!B24,'Team Rosters'!$A$2:$A$1763,"*Punt*")</f>
        <v>1</v>
      </c>
      <c r="W24" s="137">
        <f>COUNTIFS('Team Rosters'!$C$2:$C$1763,'Roster Grid'!B24,'Team Rosters'!$A$2:$A$1763,"PK")</f>
        <v>1</v>
      </c>
      <c r="X24" s="137">
        <f>COUNTIFS('Team Rosters'!$C$2:$C$1763,'Roster Grid'!B24,'Team Rosters'!$A$2:$A$1763,"*KOR*")</f>
        <v>1</v>
      </c>
      <c r="Y24" s="137">
        <f>COUNTIFS('Team Rosters'!$C$2:$C$1763,'Roster Grid'!B24,'Team Rosters'!$A$2:$A$1763,"*PR*")</f>
        <v>2</v>
      </c>
      <c r="Z24" s="116">
        <f>COUNTIFS('Team Rosters'!$C$2:$C$1763,'Roster Grid'!B24)</f>
        <v>54</v>
      </c>
    </row>
    <row r="25" spans="2:26" ht="18.95" customHeight="1">
      <c r="B25" s="122" t="s">
        <v>6505</v>
      </c>
      <c r="C25" s="58">
        <f>COUNTIFS('Team Rosters'!$C$2:$C$1738,'Roster Grid'!B25,'Team Rosters'!$A$2:$A$1738,"QB") + COUNTIFS('Team Rosters'!$C$2:$C$1738,'Roster Grid'!B25,'Team Rosters'!$A$2:$A$1738,"QB(P)")</f>
        <v>2</v>
      </c>
      <c r="D25" s="58">
        <f>COUNTIFS('Team Rosters'!$C$2:$C$1763,'Roster Grid'!B25,'Team Rosters'!$A$2:$A$1763,"*HB*")</f>
        <v>4</v>
      </c>
      <c r="E25" s="58">
        <f>COUNTIFS('Team Rosters'!$C$2:$C$1763,'Roster Grid'!B25,'Team Rosters'!$A$2:$A$1763,"*FB*")+COUNTIFS('Team Rosters'!$C$2:$C$1763,'Roster Grid'!B25,'Team Rosters'!$A$2:$A$1763,"*BB*")</f>
        <v>3</v>
      </c>
      <c r="F25" s="58">
        <f>(D25+E25)-(COUNTIFS('Team Rosters'!$C$2:$C$1763,'Roster Grid'!B25,'Team Rosters'!$A$2:$A$1763,"*HB FB*"))</f>
        <v>7</v>
      </c>
      <c r="G25" s="58">
        <f>COUNTIFS('Team Rosters'!$C$2:$C$1763,'Roster Grid'!B25,'Team Rosters'!$A$2:$A$1763,"*TE*")</f>
        <v>6</v>
      </c>
      <c r="H25" s="58">
        <f>COUNTIFS('Team Rosters'!$C$2:$C$1763,'Roster Grid'!B25,'Team Rosters'!$A$2:$A$1763,"*WR*")</f>
        <v>6</v>
      </c>
      <c r="I25" s="58">
        <f>COUNTIFS('Team Rosters'!$C$2:$C$1763,'Roster Grid'!B25,'Team Rosters'!$A$2:$A$1763,"*"&amp;"OT"&amp;"*")</f>
        <v>4</v>
      </c>
      <c r="J25" s="58">
        <f>COUNTIFS('Team Rosters'!$C$2:$C$1763,'Roster Grid'!B25,'Team Rosters'!$A$2:$A$1763,"*"&amp;"G"&amp;"*")</f>
        <v>4</v>
      </c>
      <c r="K25" s="58">
        <f>COUNTIFS('Team Rosters'!$C$2:$C$1763,'Roster Grid'!B25,'Team Rosters'!$A$2:$A$1763,"*OC*")</f>
        <v>3</v>
      </c>
      <c r="L25" s="58">
        <f>COUNTIFS('Team Rosters'!$C$2:$C$1763,'Roster Grid'!B25,'Team Rosters'!$A$2:$A$1763,"*@*")</f>
        <v>9</v>
      </c>
      <c r="M25" s="58">
        <f>COUNTIFS('Team Rosters'!$C$2:$C$1763,'Roster Grid'!B25,'Team Rosters'!$A$2:$A$1763,"*"&amp;"DT"&amp;"*")</f>
        <v>4</v>
      </c>
      <c r="N25" s="58">
        <f>COUNTIFS('Team Rosters'!$C$2:$C$1763,'Roster Grid'!B25,'Team Rosters'!$A$2:$A$1763,"*End*")+COUNTIFS('Team Rosters'!$C$2:$C$1763,'Roster Grid'!B25,'Team Rosters'!$A$2:$A$1763,"*LE*")+COUNTIFS('Team Rosters'!$C$2:$C$1763,'Roster Grid'!B25,'Team Rosters'!$A$2:$A$1763,"*RE*")</f>
        <v>6</v>
      </c>
      <c r="O25" s="58">
        <f>COUNTIFS('Team Rosters'!$C$2:$C$1763,'Roster Grid'!B25,'Team Rosters'!$A$2:$A$1763,"*$*")</f>
        <v>9</v>
      </c>
      <c r="P25" s="137">
        <f>COUNTIFS('Team Rosters'!$C$2:$C$1763,'Roster Grid'!B25,'Team Rosters'!$A$2:$A$1763,"*MLB")+COUNTIFS('Team Rosters'!$C$2:$C$1763,'Roster Grid'!B25,'Team Rosters'!$A$2:$A$1763,"*ILB*")+COUNTIFS('Team Rosters'!$C$2:$C$1763,'Roster Grid'!B25,'Team Rosters'!$A$2:$A$1763,"LB")</f>
        <v>3</v>
      </c>
      <c r="Q25" s="58">
        <f>COUNTIFS('Team Rosters'!$C$2:$C$1763,'Roster Grid'!B25,'Team Rosters'!$A$2:$A$1763,"*OLB")+COUNTIFS('Team Rosters'!$C$2:$C$1763,'Roster Grid'!B25,'Team Rosters'!$A$2:$A$1763,"*RLB")+COUNTIFS('Team Rosters'!$C$2:$C$1763,'Roster Grid'!B25,'Team Rosters'!$A$2:$A$1763,"*LLB")+COUNTIFS('Team Rosters'!$C$2:$C$1763,'Roster Grid'!B25,'Team Rosters'!$A$2:$A$1763,"LB")</f>
        <v>4</v>
      </c>
      <c r="R25" s="58">
        <f>COUNTIFS('Team Rosters'!$C$2:$C$1763,'Roster Grid'!B25,'Team Rosters'!$A$2:$A$1763,"*LB*")</f>
        <v>7</v>
      </c>
      <c r="S25" s="58">
        <f>COUNTIFS('Team Rosters'!$C$2:$C$1763,'Roster Grid'!B25,'Team Rosters'!$A$2:$A$1763,"*CB*")+COUNTIFS('Team Rosters'!$C$2:$C$1763,'Roster Grid'!B25,'Team Rosters'!$A$2:$A$1763,"*DB*")</f>
        <v>6</v>
      </c>
      <c r="T25" s="58">
        <f>COUNTIFS('Team Rosters'!$C$2:$C$1763,'Roster Grid'!B25,'Team Rosters'!$A$2:$A$1763,"*S*")+COUNTIFS('Team Rosters'!$C$2:$C$1763,'Roster Grid'!B25,'Team Rosters'!$A$2:$A$1763,"*DB*")</f>
        <v>6</v>
      </c>
      <c r="U25" s="58">
        <f>COUNTIFS('Team Rosters'!$C$2:$C$1763,'Roster Grid'!B25,'Team Rosters'!$A$2:$A$1763,"*^*")</f>
        <v>8</v>
      </c>
      <c r="V25" s="58">
        <f>COUNTIFS('Team Rosters'!$C$2:$C$1763,'Roster Grid'!B25,'Team Rosters'!$A$2:$A$1763,"*Punt*")</f>
        <v>1</v>
      </c>
      <c r="W25" s="58">
        <f>COUNTIFS('Team Rosters'!$C$2:$C$1763,'Roster Grid'!B25,'Team Rosters'!$A$2:$A$1763,"PK")</f>
        <v>1</v>
      </c>
      <c r="X25" s="58">
        <f>COUNTIFS('Team Rosters'!$C$2:$C$1763,'Roster Grid'!B25,'Team Rosters'!$A$2:$A$1763,"*KOR*")</f>
        <v>1</v>
      </c>
      <c r="Y25" s="58">
        <f>COUNTIFS('Team Rosters'!$C$2:$C$1763,'Roster Grid'!B25,'Team Rosters'!$A$2:$A$1763,"*PR*")</f>
        <v>3</v>
      </c>
      <c r="Z25" s="116">
        <f>COUNTIFS('Team Rosters'!$C$2:$C$1763,'Roster Grid'!B25)</f>
        <v>54</v>
      </c>
    </row>
    <row r="26" spans="2:26" ht="18.95" customHeight="1">
      <c r="B26" s="116" t="s">
        <v>9</v>
      </c>
      <c r="C26" s="58">
        <f>COUNTIFS('Team Rosters'!$C$2:$C$1738,'Roster Grid'!B26,'Team Rosters'!$A$2:$A$1738,"QB") + COUNTIFS('Team Rosters'!$C$2:$C$1738,'Roster Grid'!B26,'Team Rosters'!$A$2:$A$1738,"QB(P)")</f>
        <v>2</v>
      </c>
      <c r="D26" s="58">
        <f>COUNTIFS('Team Rosters'!$C$2:$C$1763,'Roster Grid'!B26,'Team Rosters'!$A$2:$A$1763,"*HB*")</f>
        <v>5</v>
      </c>
      <c r="E26" s="58">
        <f>COUNTIFS('Team Rosters'!$C$2:$C$1763,'Roster Grid'!B26,'Team Rosters'!$A$2:$A$1763,"*FB*")+COUNTIFS('Team Rosters'!$C$2:$C$1763,'Roster Grid'!B26,'Team Rosters'!$A$2:$A$1763,"*BB*")</f>
        <v>2</v>
      </c>
      <c r="F26" s="58">
        <f>(D26+E26)-(COUNTIFS('Team Rosters'!$C$2:$C$1763,'Roster Grid'!B26,'Team Rosters'!$A$2:$A$1763,"*HB FB*"))</f>
        <v>7</v>
      </c>
      <c r="G26" s="58">
        <f>COUNTIFS('Team Rosters'!$C$2:$C$1763,'Roster Grid'!B26,'Team Rosters'!$A$2:$A$1763,"*TE*")</f>
        <v>6</v>
      </c>
      <c r="H26" s="58">
        <f>COUNTIFS('Team Rosters'!$C$2:$C$1763,'Roster Grid'!B26,'Team Rosters'!$A$2:$A$1763,"*WR*")</f>
        <v>5</v>
      </c>
      <c r="I26" s="58">
        <f>COUNTIFS('Team Rosters'!$C$2:$C$1763,'Roster Grid'!B26,'Team Rosters'!$A$2:$A$1763,"*"&amp;"OT"&amp;"*")</f>
        <v>3</v>
      </c>
      <c r="J26" s="58">
        <f>COUNTIFS('Team Rosters'!$C$2:$C$1763,'Roster Grid'!B26,'Team Rosters'!$A$2:$A$1763,"*"&amp;"G"&amp;"*")</f>
        <v>5</v>
      </c>
      <c r="K26" s="58">
        <f>COUNTIFS('Team Rosters'!$C$2:$C$1763,'Roster Grid'!B26,'Team Rosters'!$A$2:$A$1763,"*OC*")</f>
        <v>2</v>
      </c>
      <c r="L26" s="58">
        <f>COUNTIFS('Team Rosters'!$C$2:$C$1763,'Roster Grid'!B26,'Team Rosters'!$A$2:$A$1763,"*@*")</f>
        <v>8</v>
      </c>
      <c r="M26" s="58">
        <f>COUNTIFS('Team Rosters'!$C$2:$C$1763,'Roster Grid'!B26,'Team Rosters'!$A$2:$A$1763,"*"&amp;"DT"&amp;"*")</f>
        <v>4</v>
      </c>
      <c r="N26" s="58">
        <f>COUNTIFS('Team Rosters'!$C$2:$C$1763,'Roster Grid'!B26,'Team Rosters'!$A$2:$A$1763,"*End*")+COUNTIFS('Team Rosters'!$C$2:$C$1763,'Roster Grid'!B26,'Team Rosters'!$A$2:$A$1763,"*LE*")+COUNTIFS('Team Rosters'!$C$2:$C$1763,'Roster Grid'!B26,'Team Rosters'!$A$2:$A$1763,"*RE*")</f>
        <v>5</v>
      </c>
      <c r="O26" s="58">
        <f>COUNTIFS('Team Rosters'!$C$2:$C$1763,'Roster Grid'!B26,'Team Rosters'!$A$2:$A$1763,"*$*")</f>
        <v>8</v>
      </c>
      <c r="P26" s="137">
        <f>COUNTIFS('Team Rosters'!$C$2:$C$1763,'Roster Grid'!B26,'Team Rosters'!$A$2:$A$1763,"*MLB")+COUNTIFS('Team Rosters'!$C$2:$C$1763,'Roster Grid'!B26,'Team Rosters'!$A$2:$A$1763,"*ILB*")+COUNTIFS('Team Rosters'!$C$2:$C$1763,'Roster Grid'!B26,'Team Rosters'!$A$2:$A$1763,"LB")</f>
        <v>3</v>
      </c>
      <c r="Q26" s="58">
        <f>COUNTIFS('Team Rosters'!$C$2:$C$1763,'Roster Grid'!B26,'Team Rosters'!$A$2:$A$1763,"*OLB")+COUNTIFS('Team Rosters'!$C$2:$C$1763,'Roster Grid'!B26,'Team Rosters'!$A$2:$A$1763,"*RLB")+COUNTIFS('Team Rosters'!$C$2:$C$1763,'Roster Grid'!B26,'Team Rosters'!$A$2:$A$1763,"*LLB")+COUNTIFS('Team Rosters'!$C$2:$C$1763,'Roster Grid'!B26,'Team Rosters'!$A$2:$A$1763,"LB")</f>
        <v>5</v>
      </c>
      <c r="R26" s="58">
        <f>COUNTIFS('Team Rosters'!$C$2:$C$1763,'Roster Grid'!B26,'Team Rosters'!$A$2:$A$1763,"*LB*")</f>
        <v>7</v>
      </c>
      <c r="S26" s="58">
        <f>COUNTIFS('Team Rosters'!$C$2:$C$1763,'Roster Grid'!B26,'Team Rosters'!$A$2:$A$1763,"*CB*")+COUNTIFS('Team Rosters'!$C$2:$C$1763,'Roster Grid'!B26,'Team Rosters'!$A$2:$A$1763,"*DB*")</f>
        <v>6</v>
      </c>
      <c r="T26" s="58">
        <f>COUNTIFS('Team Rosters'!$C$2:$C$1763,'Roster Grid'!B26,'Team Rosters'!$A$2:$A$1763,"*S*")+COUNTIFS('Team Rosters'!$C$2:$C$1763,'Roster Grid'!B26,'Team Rosters'!$A$2:$A$1763,"*DB*")</f>
        <v>6</v>
      </c>
      <c r="U26" s="58">
        <f>COUNTIFS('Team Rosters'!$C$2:$C$1763,'Roster Grid'!B26,'Team Rosters'!$A$2:$A$1763,"*^*")</f>
        <v>9</v>
      </c>
      <c r="V26" s="58">
        <f>COUNTIFS('Team Rosters'!$C$2:$C$1763,'Roster Grid'!B26,'Team Rosters'!$A$2:$A$1763,"*Punt*")</f>
        <v>1</v>
      </c>
      <c r="W26" s="58">
        <f>COUNTIFS('Team Rosters'!$C$2:$C$1763,'Roster Grid'!B26,'Team Rosters'!$A$2:$A$1763,"PK")</f>
        <v>1</v>
      </c>
      <c r="X26" s="58">
        <f>COUNTIFS('Team Rosters'!$C$2:$C$1763,'Roster Grid'!B26,'Team Rosters'!$A$2:$A$1763,"*KOR*")</f>
        <v>2</v>
      </c>
      <c r="Y26" s="58">
        <f>COUNTIFS('Team Rosters'!$C$2:$C$1763,'Roster Grid'!B26,'Team Rosters'!$A$2:$A$1763,"*PR*")</f>
        <v>2</v>
      </c>
      <c r="Z26" s="116">
        <f>COUNTIFS('Team Rosters'!$C$2:$C$1763,'Roster Grid'!B26)</f>
        <v>54</v>
      </c>
    </row>
    <row r="27" spans="2:26" ht="18.95" customHeight="1">
      <c r="B27" s="197" t="s">
        <v>6474</v>
      </c>
      <c r="C27" s="58">
        <f>COUNTIFS('Team Rosters'!$C$2:$C$1738,'Roster Grid'!B27,'Team Rosters'!$A$2:$A$1738,"QB") + COUNTIFS('Team Rosters'!$C$2:$C$1738,'Roster Grid'!B27,'Team Rosters'!$A$2:$A$1738,"QB(P)")</f>
        <v>2</v>
      </c>
      <c r="D27" s="137">
        <f>COUNTIFS('Team Rosters'!$C$2:$C$1763,'Roster Grid'!B27,'Team Rosters'!$A$2:$A$1763,"*HB*")</f>
        <v>4</v>
      </c>
      <c r="E27" s="137">
        <f>COUNTIFS('Team Rosters'!$C$2:$C$1763,'Roster Grid'!B27,'Team Rosters'!$A$2:$A$1763,"*FB*")+COUNTIFS('Team Rosters'!$C$2:$C$1763,'Roster Grid'!B27,'Team Rosters'!$A$2:$A$1763,"*BB*")</f>
        <v>4</v>
      </c>
      <c r="F27" s="137">
        <f>(D27+E27)-(COUNTIFS('Team Rosters'!$C$2:$C$1763,'Roster Grid'!B27,'Team Rosters'!$A$2:$A$1763,"*HB FB*"))</f>
        <v>7</v>
      </c>
      <c r="G27" s="137">
        <f>COUNTIFS('Team Rosters'!$C$2:$C$1763,'Roster Grid'!B27,'Team Rosters'!$A$2:$A$1763,"*TE*")</f>
        <v>4</v>
      </c>
      <c r="H27" s="137">
        <f>COUNTIFS('Team Rosters'!$C$2:$C$1763,'Roster Grid'!B27,'Team Rosters'!$A$2:$A$1763,"*WR*")</f>
        <v>5</v>
      </c>
      <c r="I27" s="137">
        <f>COUNTIFS('Team Rosters'!$C$2:$C$1763,'Roster Grid'!B27,'Team Rosters'!$A$2:$A$1763,"*"&amp;"OT"&amp;"*")</f>
        <v>3</v>
      </c>
      <c r="J27" s="137">
        <f>COUNTIFS('Team Rosters'!$C$2:$C$1763,'Roster Grid'!B27,'Team Rosters'!$A$2:$A$1763,"*"&amp;"G"&amp;"*")</f>
        <v>5</v>
      </c>
      <c r="K27" s="137">
        <f>COUNTIFS('Team Rosters'!$C$2:$C$1763,'Roster Grid'!B27,'Team Rosters'!$A$2:$A$1763,"*OC*")</f>
        <v>4</v>
      </c>
      <c r="L27" s="137">
        <f>COUNTIFS('Team Rosters'!$C$2:$C$1763,'Roster Grid'!B27,'Team Rosters'!$A$2:$A$1763,"*@*")</f>
        <v>10</v>
      </c>
      <c r="M27" s="137">
        <f>COUNTIFS('Team Rosters'!$C$2:$C$1763,'Roster Grid'!B27,'Team Rosters'!$A$2:$A$1763,"*"&amp;"DT"&amp;"*")</f>
        <v>5</v>
      </c>
      <c r="N27" s="137">
        <f>COUNTIFS('Team Rosters'!$C$2:$C$1763,'Roster Grid'!B27,'Team Rosters'!$A$2:$A$1763,"*End*")+COUNTIFS('Team Rosters'!$C$2:$C$1763,'Roster Grid'!B27,'Team Rosters'!$A$2:$A$1763,"*LE*")+COUNTIFS('Team Rosters'!$C$2:$C$1763,'Roster Grid'!B27,'Team Rosters'!$A$2:$A$1763,"*RE*")</f>
        <v>4</v>
      </c>
      <c r="O27" s="137">
        <f>COUNTIFS('Team Rosters'!$C$2:$C$1763,'Roster Grid'!B27,'Team Rosters'!$A$2:$A$1763,"*$*")</f>
        <v>7</v>
      </c>
      <c r="P27" s="137">
        <f>COUNTIFS('Team Rosters'!$C$2:$C$1763,'Roster Grid'!B27,'Team Rosters'!$A$2:$A$1763,"*MLB")+COUNTIFS('Team Rosters'!$C$2:$C$1763,'Roster Grid'!B27,'Team Rosters'!$A$2:$A$1763,"*ILB*")+COUNTIFS('Team Rosters'!$C$2:$C$1763,'Roster Grid'!B27,'Team Rosters'!$A$2:$A$1763,"LB")</f>
        <v>5</v>
      </c>
      <c r="Q27" s="137">
        <f>COUNTIFS('Team Rosters'!$C$2:$C$1763,'Roster Grid'!B27,'Team Rosters'!$A$2:$A$1763,"*OLB")+COUNTIFS('Team Rosters'!$C$2:$C$1763,'Roster Grid'!B27,'Team Rosters'!$A$2:$A$1763,"*RLB")+COUNTIFS('Team Rosters'!$C$2:$C$1763,'Roster Grid'!B27,'Team Rosters'!$A$2:$A$1763,"*LLB")+COUNTIFS('Team Rosters'!$C$2:$C$1763,'Roster Grid'!B27,'Team Rosters'!$A$2:$A$1763,"LB")</f>
        <v>6</v>
      </c>
      <c r="R27" s="137">
        <f>COUNTIFS('Team Rosters'!$C$2:$C$1763,'Roster Grid'!B27,'Team Rosters'!$A$2:$A$1763,"*LB*")</f>
        <v>8</v>
      </c>
      <c r="S27" s="137">
        <f>COUNTIFS('Team Rosters'!$C$2:$C$1763,'Roster Grid'!B27,'Team Rosters'!$A$2:$A$1763,"*CB*")+COUNTIFS('Team Rosters'!$C$2:$C$1763,'Roster Grid'!B27,'Team Rosters'!$A$2:$A$1763,"*DB*")</f>
        <v>4</v>
      </c>
      <c r="T27" s="137">
        <f>COUNTIFS('Team Rosters'!$C$2:$C$1763,'Roster Grid'!B27,'Team Rosters'!$A$2:$A$1763,"*S*")+COUNTIFS('Team Rosters'!$C$2:$C$1763,'Roster Grid'!B27,'Team Rosters'!$A$2:$A$1763,"*DB*")</f>
        <v>4</v>
      </c>
      <c r="U27" s="137">
        <f>COUNTIFS('Team Rosters'!$C$2:$C$1763,'Roster Grid'!B27,'Team Rosters'!$A$2:$A$1763,"*^*")</f>
        <v>7</v>
      </c>
      <c r="V27" s="137">
        <f>COUNTIFS('Team Rosters'!$C$2:$C$1763,'Roster Grid'!B27,'Team Rosters'!$A$2:$A$1763,"*Punt*")</f>
        <v>1</v>
      </c>
      <c r="W27" s="137">
        <f>COUNTIFS('Team Rosters'!$C$2:$C$1763,'Roster Grid'!B27,'Team Rosters'!$A$2:$A$1763,"PK")</f>
        <v>1</v>
      </c>
      <c r="X27" s="137">
        <f>COUNTIFS('Team Rosters'!$C$2:$C$1763,'Roster Grid'!B27,'Team Rosters'!$A$2:$A$1763,"*KOR*")</f>
        <v>2</v>
      </c>
      <c r="Y27" s="137">
        <f>COUNTIFS('Team Rosters'!$C$2:$C$1763,'Roster Grid'!B27,'Team Rosters'!$A$2:$A$1763,"*PR*")</f>
        <v>1</v>
      </c>
      <c r="Z27" s="116">
        <f>COUNTIFS('Team Rosters'!$C$2:$C$1763,'Roster Grid'!B27)</f>
        <v>54</v>
      </c>
    </row>
    <row r="28" spans="2:26" ht="18.95" customHeight="1">
      <c r="B28" s="116" t="s">
        <v>6</v>
      </c>
      <c r="C28" s="58">
        <f>COUNTIFS('Team Rosters'!$C$2:$C$1738,'Roster Grid'!B28,'Team Rosters'!$A$2:$A$1738,"QB") + COUNTIFS('Team Rosters'!$C$2:$C$1738,'Roster Grid'!B28,'Team Rosters'!$A$2:$A$1738,"QB(P)")</f>
        <v>2</v>
      </c>
      <c r="D28" s="137">
        <f>COUNTIFS('Team Rosters'!$C$2:$C$1763,'Roster Grid'!B28,'Team Rosters'!$A$2:$A$1763,"*HB*")</f>
        <v>4</v>
      </c>
      <c r="E28" s="137">
        <f>COUNTIFS('Team Rosters'!$C$2:$C$1763,'Roster Grid'!B28,'Team Rosters'!$A$2:$A$1763,"*FB*")+COUNTIFS('Team Rosters'!$C$2:$C$1763,'Roster Grid'!B28,'Team Rosters'!$A$2:$A$1763,"*BB*")</f>
        <v>2</v>
      </c>
      <c r="F28" s="137">
        <f>(D28+E28)-(COUNTIFS('Team Rosters'!$C$2:$C$1763,'Roster Grid'!B28,'Team Rosters'!$A$2:$A$1763,"*HB FB*"))</f>
        <v>6</v>
      </c>
      <c r="G28" s="137">
        <f>COUNTIFS('Team Rosters'!$C$2:$C$1763,'Roster Grid'!B28,'Team Rosters'!$A$2:$A$1763,"*TE*")</f>
        <v>5</v>
      </c>
      <c r="H28" s="137">
        <f>COUNTIFS('Team Rosters'!$C$2:$C$1763,'Roster Grid'!B28,'Team Rosters'!$A$2:$A$1763,"*WR*")</f>
        <v>6</v>
      </c>
      <c r="I28" s="137">
        <f>COUNTIFS('Team Rosters'!$C$2:$C$1763,'Roster Grid'!B28,'Team Rosters'!$A$2:$A$1763,"*"&amp;"OT"&amp;"*")</f>
        <v>4</v>
      </c>
      <c r="J28" s="137">
        <f>COUNTIFS('Team Rosters'!$C$2:$C$1763,'Roster Grid'!B28,'Team Rosters'!$A$2:$A$1763,"*"&amp;"G"&amp;"*")</f>
        <v>6</v>
      </c>
      <c r="K28" s="137">
        <f>COUNTIFS('Team Rosters'!$C$2:$C$1763,'Roster Grid'!B28,'Team Rosters'!$A$2:$A$1763,"*OC*")</f>
        <v>2</v>
      </c>
      <c r="L28" s="137">
        <f>COUNTIFS('Team Rosters'!$C$2:$C$1763,'Roster Grid'!B28,'Team Rosters'!$A$2:$A$1763,"*@*")</f>
        <v>10</v>
      </c>
      <c r="M28" s="137">
        <f>COUNTIFS('Team Rosters'!$C$2:$C$1763,'Roster Grid'!B28,'Team Rosters'!$A$2:$A$1763,"*"&amp;"DT"&amp;"*")</f>
        <v>5</v>
      </c>
      <c r="N28" s="137">
        <f>COUNTIFS('Team Rosters'!$C$2:$C$1763,'Roster Grid'!B28,'Team Rosters'!$A$2:$A$1763,"*End*")+COUNTIFS('Team Rosters'!$C$2:$C$1763,'Roster Grid'!B28,'Team Rosters'!$A$2:$A$1763,"*LE*")+COUNTIFS('Team Rosters'!$C$2:$C$1763,'Roster Grid'!B28,'Team Rosters'!$A$2:$A$1763,"*RE*")</f>
        <v>3</v>
      </c>
      <c r="O28" s="137">
        <f>COUNTIFS('Team Rosters'!$C$2:$C$1763,'Roster Grid'!B28,'Team Rosters'!$A$2:$A$1763,"*$*")</f>
        <v>7</v>
      </c>
      <c r="P28" s="137">
        <f>COUNTIFS('Team Rosters'!$C$2:$C$1763,'Roster Grid'!B28,'Team Rosters'!$A$2:$A$1763,"*MLB")+COUNTIFS('Team Rosters'!$C$2:$C$1763,'Roster Grid'!B28,'Team Rosters'!$A$2:$A$1763,"*ILB*")+COUNTIFS('Team Rosters'!$C$2:$C$1763,'Roster Grid'!B28,'Team Rosters'!$A$2:$A$1763,"LB")</f>
        <v>3</v>
      </c>
      <c r="Q28" s="137">
        <f>COUNTIFS('Team Rosters'!$C$2:$C$1763,'Roster Grid'!B28,'Team Rosters'!$A$2:$A$1763,"*OLB")+COUNTIFS('Team Rosters'!$C$2:$C$1763,'Roster Grid'!B28,'Team Rosters'!$A$2:$A$1763,"*RLB")+COUNTIFS('Team Rosters'!$C$2:$C$1763,'Roster Grid'!B28,'Team Rosters'!$A$2:$A$1763,"*LLB")+COUNTIFS('Team Rosters'!$C$2:$C$1763,'Roster Grid'!B28,'Team Rosters'!$A$2:$A$1763,"LB")</f>
        <v>6</v>
      </c>
      <c r="R28" s="137">
        <f>COUNTIFS('Team Rosters'!$C$2:$C$1763,'Roster Grid'!B28,'Team Rosters'!$A$2:$A$1763,"*LB*")</f>
        <v>8</v>
      </c>
      <c r="S28" s="137">
        <f>COUNTIFS('Team Rosters'!$C$2:$C$1763,'Roster Grid'!B28,'Team Rosters'!$A$2:$A$1763,"*CB*")+COUNTIFS('Team Rosters'!$C$2:$C$1763,'Roster Grid'!B28,'Team Rosters'!$A$2:$A$1763,"*DB*")</f>
        <v>8</v>
      </c>
      <c r="T28" s="137">
        <f>COUNTIFS('Team Rosters'!$C$2:$C$1763,'Roster Grid'!B28,'Team Rosters'!$A$2:$A$1763,"*S*")+COUNTIFS('Team Rosters'!$C$2:$C$1763,'Roster Grid'!B28,'Team Rosters'!$A$2:$A$1763,"*DB*")</f>
        <v>9</v>
      </c>
      <c r="U28" s="137">
        <f>COUNTIFS('Team Rosters'!$C$2:$C$1763,'Roster Grid'!B28,'Team Rosters'!$A$2:$A$1763,"*^*")</f>
        <v>11</v>
      </c>
      <c r="V28" s="137">
        <f>COUNTIFS('Team Rosters'!$C$2:$C$1763,'Roster Grid'!B28,'Team Rosters'!$A$2:$A$1763,"*Punt*")</f>
        <v>1</v>
      </c>
      <c r="W28" s="137">
        <f>COUNTIFS('Team Rosters'!$C$2:$C$1763,'Roster Grid'!B28,'Team Rosters'!$A$2:$A$1763,"PK")</f>
        <v>1</v>
      </c>
      <c r="X28" s="137">
        <f>COUNTIFS('Team Rosters'!$C$2:$C$1763,'Roster Grid'!B28,'Team Rosters'!$A$2:$A$1763,"*KOR*")</f>
        <v>1</v>
      </c>
      <c r="Y28" s="137">
        <f>COUNTIFS('Team Rosters'!$C$2:$C$1763,'Roster Grid'!B28,'Team Rosters'!$A$2:$A$1763,"*PR*")</f>
        <v>3</v>
      </c>
      <c r="Z28" s="116">
        <f>COUNTIFS('Team Rosters'!$C$2:$C$1763,'Roster Grid'!B28)</f>
        <v>54</v>
      </c>
    </row>
    <row r="29" spans="2:26" ht="18.95" customHeight="1">
      <c r="B29" s="197" t="s">
        <v>8</v>
      </c>
      <c r="C29" s="58">
        <f>COUNTIFS('Team Rosters'!$C$2:$C$1738,'Roster Grid'!B29,'Team Rosters'!$A$2:$A$1738,"QB") + COUNTIFS('Team Rosters'!$C$2:$C$1738,'Roster Grid'!B29,'Team Rosters'!$A$2:$A$1738,"QB(P)")</f>
        <v>2</v>
      </c>
      <c r="D29" s="58">
        <f>COUNTIFS('Team Rosters'!$C$2:$C$1763,'Roster Grid'!B29,'Team Rosters'!$A$2:$A$1763,"*HB*")</f>
        <v>4</v>
      </c>
      <c r="E29" s="58">
        <f>COUNTIFS('Team Rosters'!$C$2:$C$1763,'Roster Grid'!B29,'Team Rosters'!$A$2:$A$1763,"*FB*")+COUNTIFS('Team Rosters'!$C$2:$C$1763,'Roster Grid'!B29,'Team Rosters'!$A$2:$A$1763,"*BB*")</f>
        <v>4</v>
      </c>
      <c r="F29" s="58">
        <f>(D29+E29)-(COUNTIFS('Team Rosters'!$C$2:$C$1763,'Roster Grid'!B29,'Team Rosters'!$A$2:$A$1763,"*HB FB*"))</f>
        <v>7</v>
      </c>
      <c r="G29" s="58">
        <f>COUNTIFS('Team Rosters'!$C$2:$C$1763,'Roster Grid'!B29,'Team Rosters'!$A$2:$A$1763,"*TE*")</f>
        <v>5</v>
      </c>
      <c r="H29" s="58">
        <f>COUNTIFS('Team Rosters'!$C$2:$C$1763,'Roster Grid'!B29,'Team Rosters'!$A$2:$A$1763,"*WR*")</f>
        <v>5</v>
      </c>
      <c r="I29" s="58">
        <f>COUNTIFS('Team Rosters'!$C$2:$C$1763,'Roster Grid'!B29,'Team Rosters'!$A$2:$A$1763,"*"&amp;"OT"&amp;"*")</f>
        <v>3</v>
      </c>
      <c r="J29" s="58">
        <f>COUNTIFS('Team Rosters'!$C$2:$C$1763,'Roster Grid'!B29,'Team Rosters'!$A$2:$A$1763,"*"&amp;"G"&amp;"*")</f>
        <v>4</v>
      </c>
      <c r="K29" s="58">
        <f>COUNTIFS('Team Rosters'!$C$2:$C$1763,'Roster Grid'!B29,'Team Rosters'!$A$2:$A$1763,"*OC*")</f>
        <v>2</v>
      </c>
      <c r="L29" s="58">
        <f>COUNTIFS('Team Rosters'!$C$2:$C$1763,'Roster Grid'!B29,'Team Rosters'!$A$2:$A$1763,"*@*")</f>
        <v>9</v>
      </c>
      <c r="M29" s="58">
        <f>COUNTIFS('Team Rosters'!$C$2:$C$1763,'Roster Grid'!B29,'Team Rosters'!$A$2:$A$1763,"*"&amp;"DT"&amp;"*")</f>
        <v>4</v>
      </c>
      <c r="N29" s="58">
        <f>COUNTIFS('Team Rosters'!$C$2:$C$1763,'Roster Grid'!B29,'Team Rosters'!$A$2:$A$1763,"*End*")+COUNTIFS('Team Rosters'!$C$2:$C$1763,'Roster Grid'!B29,'Team Rosters'!$A$2:$A$1763,"*LE*")+COUNTIFS('Team Rosters'!$C$2:$C$1763,'Roster Grid'!B29,'Team Rosters'!$A$2:$A$1763,"*RE*")</f>
        <v>7</v>
      </c>
      <c r="O29" s="58">
        <f>COUNTIFS('Team Rosters'!$C$2:$C$1763,'Roster Grid'!B29,'Team Rosters'!$A$2:$A$1763,"*$*")</f>
        <v>9</v>
      </c>
      <c r="P29" s="137">
        <f>COUNTIFS('Team Rosters'!$C$2:$C$1763,'Roster Grid'!B29,'Team Rosters'!$A$2:$A$1763,"*MLB")+COUNTIFS('Team Rosters'!$C$2:$C$1763,'Roster Grid'!B29,'Team Rosters'!$A$2:$A$1763,"*ILB*")+COUNTIFS('Team Rosters'!$C$2:$C$1763,'Roster Grid'!B29,'Team Rosters'!$A$2:$A$1763,"LB")</f>
        <v>3</v>
      </c>
      <c r="Q29" s="58">
        <f>COUNTIFS('Team Rosters'!$C$2:$C$1763,'Roster Grid'!B29,'Team Rosters'!$A$2:$A$1763,"*OLB")+COUNTIFS('Team Rosters'!$C$2:$C$1763,'Roster Grid'!B29,'Team Rosters'!$A$2:$A$1763,"*RLB")+COUNTIFS('Team Rosters'!$C$2:$C$1763,'Roster Grid'!B29,'Team Rosters'!$A$2:$A$1763,"*LLB")+COUNTIFS('Team Rosters'!$C$2:$C$1763,'Roster Grid'!B29,'Team Rosters'!$A$2:$A$1763,"LB")</f>
        <v>7</v>
      </c>
      <c r="R29" s="58">
        <f>COUNTIFS('Team Rosters'!$C$2:$C$1763,'Roster Grid'!B29,'Team Rosters'!$A$2:$A$1763,"*LB*")</f>
        <v>10</v>
      </c>
      <c r="S29" s="58">
        <f>COUNTIFS('Team Rosters'!$C$2:$C$1763,'Roster Grid'!B29,'Team Rosters'!$A$2:$A$1763,"*CB*")+COUNTIFS('Team Rosters'!$C$2:$C$1763,'Roster Grid'!B29,'Team Rosters'!$A$2:$A$1763,"*DB*")</f>
        <v>5</v>
      </c>
      <c r="T29" s="58">
        <f>COUNTIFS('Team Rosters'!$C$2:$C$1763,'Roster Grid'!B29,'Team Rosters'!$A$2:$A$1763,"*S*")+COUNTIFS('Team Rosters'!$C$2:$C$1763,'Roster Grid'!B29,'Team Rosters'!$A$2:$A$1763,"*DB*")</f>
        <v>4</v>
      </c>
      <c r="U29" s="58">
        <f>COUNTIFS('Team Rosters'!$C$2:$C$1763,'Roster Grid'!B29,'Team Rosters'!$A$2:$A$1763,"*^*")</f>
        <v>8</v>
      </c>
      <c r="V29" s="58">
        <f>COUNTIFS('Team Rosters'!$C$2:$C$1763,'Roster Grid'!B29,'Team Rosters'!$A$2:$A$1763,"*Punt*")</f>
        <v>1</v>
      </c>
      <c r="W29" s="58">
        <f>COUNTIFS('Team Rosters'!$C$2:$C$1763,'Roster Grid'!B29,'Team Rosters'!$A$2:$A$1763,"PK")</f>
        <v>1</v>
      </c>
      <c r="X29" s="58">
        <f>COUNTIFS('Team Rosters'!$C$2:$C$1763,'Roster Grid'!B29,'Team Rosters'!$A$2:$A$1763,"*KOR*")</f>
        <v>1</v>
      </c>
      <c r="Y29" s="58">
        <f>COUNTIFS('Team Rosters'!$C$2:$C$1763,'Roster Grid'!B29,'Team Rosters'!$A$2:$A$1763,"*PR*")</f>
        <v>1</v>
      </c>
      <c r="Z29" s="116">
        <f>COUNTIFS('Team Rosters'!$C$2:$C$1763,'Roster Grid'!B29)</f>
        <v>54</v>
      </c>
    </row>
    <row r="33" spans="1:3" ht="18.95" customHeight="1">
      <c r="C33" t="s">
        <v>23</v>
      </c>
    </row>
    <row r="34" spans="1:3" ht="18.95" customHeight="1">
      <c r="C34" t="s">
        <v>3817</v>
      </c>
    </row>
    <row r="35" spans="1:3" ht="18.95" customHeight="1">
      <c r="C35" t="s">
        <v>3783</v>
      </c>
    </row>
    <row r="36" spans="1:3" ht="18.95" customHeight="1">
      <c r="B36" s="146" t="s">
        <v>3779</v>
      </c>
      <c r="C36" t="s">
        <v>11</v>
      </c>
    </row>
    <row r="37" spans="1:3" ht="18.95" customHeight="1">
      <c r="A37" t="s">
        <v>5910</v>
      </c>
      <c r="B37" s="337" t="s">
        <v>3780</v>
      </c>
      <c r="C37" t="s">
        <v>12</v>
      </c>
    </row>
    <row r="38" spans="1:3" ht="18.95" customHeight="1">
      <c r="A38" t="s">
        <v>5910</v>
      </c>
      <c r="B38" s="337" t="s">
        <v>3781</v>
      </c>
      <c r="C38" t="s">
        <v>22</v>
      </c>
    </row>
    <row r="39" spans="1:3" ht="18.95" customHeight="1">
      <c r="A39" t="s">
        <v>5910</v>
      </c>
      <c r="B39" s="337" t="s">
        <v>3782</v>
      </c>
      <c r="C39" t="s">
        <v>13</v>
      </c>
    </row>
    <row r="40" spans="1:3" ht="18.95" customHeight="1">
      <c r="A40" t="s">
        <v>5910</v>
      </c>
      <c r="B40" s="337" t="s">
        <v>3818</v>
      </c>
      <c r="C40" t="s">
        <v>5486</v>
      </c>
    </row>
    <row r="41" spans="1:3" ht="18.95" customHeight="1">
      <c r="A41" t="s">
        <v>5910</v>
      </c>
      <c r="B41" s="337" t="s">
        <v>3819</v>
      </c>
      <c r="C41" t="s">
        <v>7828</v>
      </c>
    </row>
    <row r="42" spans="1:3" ht="18.95" customHeight="1">
      <c r="A42" t="s">
        <v>5910</v>
      </c>
      <c r="B42" s="337" t="s">
        <v>18</v>
      </c>
      <c r="C42" t="s">
        <v>0</v>
      </c>
    </row>
    <row r="43" spans="1:3" ht="18.95" customHeight="1">
      <c r="B43" s="337"/>
      <c r="C43" t="s">
        <v>5487</v>
      </c>
    </row>
    <row r="44" spans="1:3" ht="18.95" customHeight="1">
      <c r="A44" t="s">
        <v>5910</v>
      </c>
      <c r="B44" s="337" t="s">
        <v>20</v>
      </c>
      <c r="C44" t="s">
        <v>5488</v>
      </c>
    </row>
    <row r="45" spans="1:3" ht="18.95" customHeight="1">
      <c r="C45" t="s">
        <v>10</v>
      </c>
    </row>
  </sheetData>
  <phoneticPr fontId="53" type="noConversion"/>
  <conditionalFormatting sqref="C6:C29">
    <cfRule type="cellIs" dxfId="84" priority="4" operator="greaterThan">
      <formula>3</formula>
    </cfRule>
    <cfRule type="cellIs" dxfId="83" priority="28" operator="lessThan">
      <formula>$C$4</formula>
    </cfRule>
  </conditionalFormatting>
  <conditionalFormatting sqref="D6:D29">
    <cfRule type="cellIs" dxfId="82" priority="6" stopIfTrue="1" operator="lessThan">
      <formula>$D$4</formula>
    </cfRule>
  </conditionalFormatting>
  <conditionalFormatting sqref="E6:E29">
    <cfRule type="cellIs" dxfId="81" priority="7" stopIfTrue="1" operator="lessThan">
      <formula>$E$4</formula>
    </cfRule>
  </conditionalFormatting>
  <conditionalFormatting sqref="G6:G29">
    <cfRule type="cellIs" dxfId="80" priority="8" stopIfTrue="1" operator="lessThan">
      <formula>$G$4</formula>
    </cfRule>
  </conditionalFormatting>
  <conditionalFormatting sqref="I6:I29">
    <cfRule type="cellIs" dxfId="79" priority="9" stopIfTrue="1" operator="lessThan">
      <formula>$I$4</formula>
    </cfRule>
  </conditionalFormatting>
  <conditionalFormatting sqref="J6:J29">
    <cfRule type="cellIs" dxfId="78" priority="10" stopIfTrue="1" operator="lessThan">
      <formula>$J$4</formula>
    </cfRule>
  </conditionalFormatting>
  <conditionalFormatting sqref="K6:K29">
    <cfRule type="cellIs" dxfId="77" priority="11" stopIfTrue="1" operator="lessThan">
      <formula>$K$4</formula>
    </cfRule>
  </conditionalFormatting>
  <conditionalFormatting sqref="H6:H29">
    <cfRule type="cellIs" dxfId="76" priority="12" stopIfTrue="1" operator="lessThan">
      <formula>$H$4</formula>
    </cfRule>
  </conditionalFormatting>
  <conditionalFormatting sqref="M6:M29">
    <cfRule type="cellIs" dxfId="75" priority="13" stopIfTrue="1" operator="lessThan">
      <formula>$M$4</formula>
    </cfRule>
  </conditionalFormatting>
  <conditionalFormatting sqref="N6:N29">
    <cfRule type="cellIs" dxfId="74" priority="14" stopIfTrue="1" operator="lessThan">
      <formula>$N$4</formula>
    </cfRule>
  </conditionalFormatting>
  <conditionalFormatting sqref="P6:P29">
    <cfRule type="cellIs" dxfId="73" priority="15" stopIfTrue="1" operator="lessThan">
      <formula>$P$4</formula>
    </cfRule>
  </conditionalFormatting>
  <conditionalFormatting sqref="Q6:Q29">
    <cfRule type="cellIs" dxfId="72" priority="16" stopIfTrue="1" operator="lessThan">
      <formula>$Q$4</formula>
    </cfRule>
  </conditionalFormatting>
  <conditionalFormatting sqref="R6:R29">
    <cfRule type="cellIs" dxfId="71" priority="17" stopIfTrue="1" operator="lessThan">
      <formula>$R$4</formula>
    </cfRule>
  </conditionalFormatting>
  <conditionalFormatting sqref="S6:S29">
    <cfRule type="cellIs" dxfId="70" priority="18" stopIfTrue="1" operator="lessThan">
      <formula>$S$4</formula>
    </cfRule>
  </conditionalFormatting>
  <conditionalFormatting sqref="T6:T29">
    <cfRule type="cellIs" dxfId="69" priority="19" stopIfTrue="1" operator="lessThan">
      <formula>$T$4</formula>
    </cfRule>
  </conditionalFormatting>
  <conditionalFormatting sqref="V6:V29">
    <cfRule type="cellIs" dxfId="68" priority="20" stopIfTrue="1" operator="lessThan">
      <formula>$V$4</formula>
    </cfRule>
  </conditionalFormatting>
  <conditionalFormatting sqref="W6:W29">
    <cfRule type="cellIs" dxfId="67" priority="21" stopIfTrue="1" operator="lessThan">
      <formula>$W$4</formula>
    </cfRule>
  </conditionalFormatting>
  <conditionalFormatting sqref="X6:X29">
    <cfRule type="cellIs" dxfId="66" priority="22" stopIfTrue="1" operator="lessThan">
      <formula>$X$4</formula>
    </cfRule>
  </conditionalFormatting>
  <conditionalFormatting sqref="Y6:Y29">
    <cfRule type="cellIs" dxfId="65" priority="23" stopIfTrue="1" operator="lessThan">
      <formula>$Y$4</formula>
    </cfRule>
  </conditionalFormatting>
  <conditionalFormatting sqref="Z6:Z29">
    <cfRule type="cellIs" dxfId="64" priority="24" stopIfTrue="1" operator="notEqual">
      <formula>54</formula>
    </cfRule>
  </conditionalFormatting>
  <conditionalFormatting sqref="L6:L29">
    <cfRule type="cellIs" dxfId="63" priority="25" stopIfTrue="1" operator="lessThan">
      <formula>$L$4</formula>
    </cfRule>
  </conditionalFormatting>
  <conditionalFormatting sqref="O6:O29">
    <cfRule type="cellIs" dxfId="62" priority="26" stopIfTrue="1" operator="lessThan">
      <formula>$O$4</formula>
    </cfRule>
  </conditionalFormatting>
  <conditionalFormatting sqref="U6:U29">
    <cfRule type="cellIs" dxfId="61" priority="27" stopIfTrue="1" operator="lessThan">
      <formula>$U$4</formula>
    </cfRule>
  </conditionalFormatting>
  <conditionalFormatting sqref="F6:F29">
    <cfRule type="cellIs" dxfId="60" priority="5" operator="lessThan">
      <formula>5</formula>
    </cfRule>
  </conditionalFormatting>
  <pageMargins left="0.75" right="0.75" top="1" bottom="1" header="0.5" footer="0.5"/>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B1:F4648"/>
  <sheetViews>
    <sheetView topLeftCell="A2129" workbookViewId="0">
      <selection activeCell="B2134" sqref="B2134"/>
    </sheetView>
  </sheetViews>
  <sheetFormatPr defaultColWidth="8.85546875" defaultRowHeight="12.75"/>
  <cols>
    <col min="2" max="2" width="22.5703125" bestFit="1" customWidth="1"/>
    <col min="3" max="3" width="10.140625" bestFit="1" customWidth="1"/>
  </cols>
  <sheetData>
    <row r="1" spans="2:4">
      <c r="B1" s="125" t="s">
        <v>3875</v>
      </c>
      <c r="C1" s="126">
        <v>31802</v>
      </c>
      <c r="D1" s="127" t="s">
        <v>1183</v>
      </c>
    </row>
    <row r="2" spans="2:4">
      <c r="B2" s="78" t="s">
        <v>5684</v>
      </c>
      <c r="C2" s="79">
        <v>33509</v>
      </c>
      <c r="D2" s="81" t="s">
        <v>5979</v>
      </c>
    </row>
    <row r="3" spans="2:4">
      <c r="B3" s="147" t="s">
        <v>5283</v>
      </c>
      <c r="C3" s="83">
        <v>34133</v>
      </c>
      <c r="D3" s="84" t="s">
        <v>5436</v>
      </c>
    </row>
    <row r="4" spans="2:4">
      <c r="B4" t="s">
        <v>806</v>
      </c>
      <c r="C4" s="5">
        <v>30548</v>
      </c>
      <c r="D4" s="6" t="s">
        <v>3129</v>
      </c>
    </row>
    <row r="5" spans="2:4">
      <c r="B5" t="s">
        <v>3788</v>
      </c>
      <c r="C5" s="5">
        <v>31255</v>
      </c>
      <c r="D5" s="6" t="s">
        <v>1470</v>
      </c>
    </row>
    <row r="6" spans="2:4">
      <c r="B6" t="s">
        <v>1182</v>
      </c>
      <c r="C6" s="5">
        <v>32723</v>
      </c>
      <c r="D6" s="6" t="s">
        <v>1183</v>
      </c>
    </row>
    <row r="7" spans="2:4">
      <c r="B7" t="s">
        <v>1184</v>
      </c>
      <c r="C7" s="5">
        <v>31426</v>
      </c>
      <c r="D7" s="6" t="s">
        <v>2918</v>
      </c>
    </row>
    <row r="8" spans="2:4">
      <c r="B8" s="141" t="s">
        <v>4607</v>
      </c>
      <c r="C8" s="79">
        <v>33394</v>
      </c>
      <c r="D8" s="81" t="s">
        <v>4226</v>
      </c>
    </row>
    <row r="9" spans="2:4">
      <c r="B9" t="s">
        <v>3199</v>
      </c>
      <c r="C9" s="5">
        <v>28616</v>
      </c>
      <c r="D9" s="6" t="s">
        <v>3455</v>
      </c>
    </row>
    <row r="10" spans="2:4">
      <c r="B10" s="125" t="s">
        <v>3876</v>
      </c>
      <c r="C10" s="126">
        <v>33187</v>
      </c>
      <c r="D10" s="127" t="s">
        <v>412</v>
      </c>
    </row>
    <row r="11" spans="2:4">
      <c r="B11" t="s">
        <v>1185</v>
      </c>
      <c r="C11" s="5">
        <v>32483</v>
      </c>
      <c r="D11" s="6" t="s">
        <v>1186</v>
      </c>
    </row>
    <row r="12" spans="2:4">
      <c r="B12" s="147" t="s">
        <v>5074</v>
      </c>
      <c r="C12" s="83">
        <v>33640</v>
      </c>
      <c r="D12" s="84" t="s">
        <v>4966</v>
      </c>
    </row>
    <row r="13" spans="2:4">
      <c r="B13" s="78" t="s">
        <v>5662</v>
      </c>
      <c r="C13" s="79">
        <v>33905</v>
      </c>
      <c r="D13" s="81" t="s">
        <v>5979</v>
      </c>
    </row>
    <row r="14" spans="2:4">
      <c r="B14" t="s">
        <v>1295</v>
      </c>
      <c r="C14" s="5">
        <v>29390</v>
      </c>
      <c r="D14" s="6" t="s">
        <v>2281</v>
      </c>
    </row>
    <row r="15" spans="2:4">
      <c r="B15" s="11" t="s">
        <v>4646</v>
      </c>
      <c r="C15" s="5">
        <v>33962</v>
      </c>
      <c r="D15" s="81" t="s">
        <v>4957</v>
      </c>
    </row>
    <row r="16" spans="2:4">
      <c r="B16" t="s">
        <v>2109</v>
      </c>
      <c r="C16" s="5">
        <v>27532</v>
      </c>
      <c r="D16" s="6"/>
    </row>
    <row r="17" spans="2:4">
      <c r="B17" s="78" t="s">
        <v>6294</v>
      </c>
      <c r="C17" s="79">
        <v>34989</v>
      </c>
      <c r="D17" s="82" t="s">
        <v>6514</v>
      </c>
    </row>
    <row r="18" spans="2:4">
      <c r="B18" s="11" t="s">
        <v>4593</v>
      </c>
      <c r="C18" s="140">
        <v>32757</v>
      </c>
      <c r="D18" s="81" t="s">
        <v>509</v>
      </c>
    </row>
    <row r="19" spans="2:4">
      <c r="B19" s="78" t="s">
        <v>5796</v>
      </c>
      <c r="C19" s="79">
        <v>33969</v>
      </c>
      <c r="D19" s="81" t="s">
        <v>5978</v>
      </c>
    </row>
    <row r="20" spans="2:4">
      <c r="B20" s="78" t="s">
        <v>212</v>
      </c>
      <c r="C20" s="79">
        <v>32773</v>
      </c>
      <c r="D20" s="81" t="s">
        <v>495</v>
      </c>
    </row>
    <row r="21" spans="2:4">
      <c r="B21" s="78" t="s">
        <v>6895</v>
      </c>
      <c r="C21" s="79">
        <v>35367</v>
      </c>
      <c r="D21" s="81" t="s">
        <v>7031</v>
      </c>
    </row>
    <row r="22" spans="2:4">
      <c r="B22" s="78" t="s">
        <v>811</v>
      </c>
      <c r="C22" s="79">
        <v>32161</v>
      </c>
      <c r="D22" s="81" t="s">
        <v>1183</v>
      </c>
    </row>
    <row r="23" spans="2:4">
      <c r="B23" s="78" t="s">
        <v>6751</v>
      </c>
      <c r="C23" s="79">
        <v>35045</v>
      </c>
      <c r="D23" s="81" t="s">
        <v>7032</v>
      </c>
    </row>
    <row r="24" spans="2:4">
      <c r="B24" t="s">
        <v>2804</v>
      </c>
      <c r="C24" s="5">
        <v>31215</v>
      </c>
      <c r="D24" s="6" t="s">
        <v>2830</v>
      </c>
    </row>
    <row r="25" spans="2:4">
      <c r="B25" t="s">
        <v>3789</v>
      </c>
      <c r="C25" s="5">
        <v>29669</v>
      </c>
      <c r="D25" s="6" t="s">
        <v>3020</v>
      </c>
    </row>
    <row r="26" spans="2:4">
      <c r="B26" s="78" t="s">
        <v>55</v>
      </c>
      <c r="C26" s="79">
        <v>32942</v>
      </c>
      <c r="D26" s="81" t="s">
        <v>493</v>
      </c>
    </row>
    <row r="27" spans="2:4">
      <c r="B27" s="78" t="s">
        <v>5876</v>
      </c>
      <c r="C27" s="79">
        <v>32942</v>
      </c>
      <c r="D27" s="81" t="s">
        <v>493</v>
      </c>
    </row>
    <row r="28" spans="2:4">
      <c r="B28" s="78" t="s">
        <v>6235</v>
      </c>
      <c r="C28" s="79">
        <v>34904</v>
      </c>
      <c r="D28" s="82" t="s">
        <v>6515</v>
      </c>
    </row>
    <row r="29" spans="2:4">
      <c r="B29" t="s">
        <v>101</v>
      </c>
      <c r="C29" s="5">
        <v>32344</v>
      </c>
      <c r="D29" s="6" t="s">
        <v>2474</v>
      </c>
    </row>
    <row r="30" spans="2:4">
      <c r="B30" s="78" t="s">
        <v>7508</v>
      </c>
      <c r="C30" s="79">
        <v>33705</v>
      </c>
      <c r="D30" s="82" t="s">
        <v>5437</v>
      </c>
    </row>
    <row r="31" spans="2:4">
      <c r="B31" s="78" t="s">
        <v>3877</v>
      </c>
      <c r="C31" s="79">
        <v>32897</v>
      </c>
      <c r="D31" s="81" t="s">
        <v>4218</v>
      </c>
    </row>
    <row r="32" spans="2:4">
      <c r="B32" t="s">
        <v>2463</v>
      </c>
      <c r="C32" s="5">
        <v>30439</v>
      </c>
      <c r="D32" s="6" t="s">
        <v>2231</v>
      </c>
    </row>
    <row r="33" spans="2:4">
      <c r="B33" s="78" t="s">
        <v>1187</v>
      </c>
      <c r="C33" s="79">
        <v>32026</v>
      </c>
      <c r="D33" s="81" t="s">
        <v>1183</v>
      </c>
    </row>
    <row r="34" spans="2:4">
      <c r="B34" s="78" t="s">
        <v>6822</v>
      </c>
      <c r="C34" s="79">
        <v>35776</v>
      </c>
      <c r="D34" s="81" t="s">
        <v>7031</v>
      </c>
    </row>
    <row r="35" spans="2:4">
      <c r="B35" t="s">
        <v>2439</v>
      </c>
      <c r="C35" s="5">
        <v>30973</v>
      </c>
      <c r="D35" s="6" t="s">
        <v>1473</v>
      </c>
    </row>
    <row r="36" spans="2:4">
      <c r="B36" s="147" t="s">
        <v>5204</v>
      </c>
      <c r="C36" s="83">
        <v>33806</v>
      </c>
      <c r="D36" s="84" t="s">
        <v>5437</v>
      </c>
    </row>
    <row r="37" spans="2:4">
      <c r="B37" t="s">
        <v>3629</v>
      </c>
      <c r="C37" s="5">
        <v>31913</v>
      </c>
      <c r="D37" s="6" t="s">
        <v>3169</v>
      </c>
    </row>
    <row r="38" spans="2:4">
      <c r="B38" t="s">
        <v>194</v>
      </c>
      <c r="C38" s="5">
        <v>31797</v>
      </c>
      <c r="D38" s="6" t="s">
        <v>3169</v>
      </c>
    </row>
    <row r="39" spans="2:4">
      <c r="B39" s="78" t="s">
        <v>5319</v>
      </c>
      <c r="C39" s="79">
        <v>34113</v>
      </c>
      <c r="D39" s="81" t="s">
        <v>5438</v>
      </c>
    </row>
    <row r="40" spans="2:4">
      <c r="B40" s="78" t="s">
        <v>6222</v>
      </c>
      <c r="C40" s="79">
        <v>34792</v>
      </c>
      <c r="D40" s="82" t="s">
        <v>6516</v>
      </c>
    </row>
    <row r="41" spans="2:4">
      <c r="B41" s="11" t="s">
        <v>4706</v>
      </c>
      <c r="C41" s="140">
        <v>33295</v>
      </c>
      <c r="D41" s="81" t="s">
        <v>4950</v>
      </c>
    </row>
    <row r="42" spans="2:4">
      <c r="B42" s="78" t="s">
        <v>5854</v>
      </c>
      <c r="C42" s="79">
        <v>34471</v>
      </c>
      <c r="D42" s="82" t="s">
        <v>5982</v>
      </c>
    </row>
    <row r="43" spans="2:4">
      <c r="B43" t="s">
        <v>1173</v>
      </c>
      <c r="C43" s="5">
        <v>30139</v>
      </c>
      <c r="D43" s="6" t="s">
        <v>1652</v>
      </c>
    </row>
    <row r="44" spans="2:4">
      <c r="B44" s="11" t="s">
        <v>4582</v>
      </c>
      <c r="C44" s="140">
        <v>32658</v>
      </c>
      <c r="D44" s="81" t="s">
        <v>1183</v>
      </c>
    </row>
    <row r="45" spans="2:4">
      <c r="B45" s="78" t="s">
        <v>5065</v>
      </c>
      <c r="C45" s="79">
        <v>33408</v>
      </c>
      <c r="D45" s="81" t="s">
        <v>4956</v>
      </c>
    </row>
    <row r="46" spans="2:4">
      <c r="B46" s="147" t="s">
        <v>5315</v>
      </c>
      <c r="C46" s="83">
        <v>34135</v>
      </c>
      <c r="D46" s="84" t="s">
        <v>5439</v>
      </c>
    </row>
    <row r="47" spans="2:4">
      <c r="B47" t="s">
        <v>1188</v>
      </c>
      <c r="C47" s="5">
        <v>31940</v>
      </c>
      <c r="D47" s="6" t="s">
        <v>2442</v>
      </c>
    </row>
    <row r="48" spans="2:4">
      <c r="B48" t="s">
        <v>3576</v>
      </c>
      <c r="C48" s="5">
        <v>27372</v>
      </c>
      <c r="D48" s="6"/>
    </row>
    <row r="49" spans="2:5">
      <c r="B49" s="78" t="s">
        <v>6942</v>
      </c>
      <c r="C49" s="79">
        <v>33713</v>
      </c>
      <c r="D49" s="81" t="s">
        <v>7033</v>
      </c>
      <c r="E49" s="81"/>
    </row>
    <row r="50" spans="2:5">
      <c r="B50" s="78" t="s">
        <v>2805</v>
      </c>
      <c r="C50" s="79">
        <v>31020</v>
      </c>
      <c r="D50" s="80" t="s">
        <v>2918</v>
      </c>
    </row>
    <row r="51" spans="2:5">
      <c r="B51" t="s">
        <v>3407</v>
      </c>
      <c r="C51" s="5">
        <v>30990</v>
      </c>
      <c r="D51" s="6" t="s">
        <v>2128</v>
      </c>
    </row>
    <row r="52" spans="2:5">
      <c r="B52" t="s">
        <v>1189</v>
      </c>
      <c r="C52" s="5">
        <v>32171</v>
      </c>
      <c r="D52" s="6" t="s">
        <v>1183</v>
      </c>
    </row>
    <row r="53" spans="2:5">
      <c r="B53" s="78" t="s">
        <v>6164</v>
      </c>
      <c r="C53" s="79">
        <v>34408</v>
      </c>
      <c r="D53" s="82" t="s">
        <v>5979</v>
      </c>
    </row>
    <row r="54" spans="2:5">
      <c r="B54" s="147" t="s">
        <v>5172</v>
      </c>
      <c r="C54" s="83">
        <v>33602</v>
      </c>
      <c r="D54" s="84" t="s">
        <v>5439</v>
      </c>
    </row>
    <row r="55" spans="2:5">
      <c r="B55" t="s">
        <v>2441</v>
      </c>
      <c r="C55" s="5">
        <v>32362</v>
      </c>
      <c r="D55" s="6" t="s">
        <v>2442</v>
      </c>
    </row>
    <row r="56" spans="2:5">
      <c r="B56" s="78" t="s">
        <v>494</v>
      </c>
      <c r="C56" s="79">
        <v>32859</v>
      </c>
      <c r="D56" s="81" t="s">
        <v>495</v>
      </c>
    </row>
    <row r="57" spans="2:5">
      <c r="B57" t="s">
        <v>1190</v>
      </c>
      <c r="C57" s="5">
        <v>30861</v>
      </c>
      <c r="D57" s="6" t="s">
        <v>2918</v>
      </c>
    </row>
    <row r="58" spans="2:5">
      <c r="B58" s="78" t="s">
        <v>6739</v>
      </c>
      <c r="C58" s="79">
        <v>35470</v>
      </c>
      <c r="D58" s="81" t="s">
        <v>7034</v>
      </c>
      <c r="E58" s="81"/>
    </row>
    <row r="59" spans="2:5">
      <c r="B59" s="147" t="s">
        <v>5154</v>
      </c>
      <c r="C59" s="83">
        <v>34549</v>
      </c>
      <c r="D59" s="84" t="s">
        <v>5440</v>
      </c>
    </row>
    <row r="60" spans="2:5">
      <c r="B60" t="s">
        <v>3790</v>
      </c>
      <c r="C60" s="5">
        <v>30467</v>
      </c>
      <c r="D60" s="6" t="s">
        <v>2830</v>
      </c>
    </row>
    <row r="61" spans="2:5">
      <c r="B61" s="78" t="s">
        <v>5574</v>
      </c>
      <c r="C61" s="79">
        <v>34224</v>
      </c>
      <c r="D61" s="81" t="s">
        <v>5982</v>
      </c>
    </row>
    <row r="62" spans="2:5">
      <c r="B62" s="147" t="s">
        <v>5075</v>
      </c>
      <c r="C62" s="83">
        <v>33285</v>
      </c>
      <c r="D62" s="84" t="s">
        <v>4956</v>
      </c>
    </row>
    <row r="63" spans="2:5">
      <c r="B63" t="s">
        <v>1191</v>
      </c>
      <c r="C63" s="5">
        <v>32296</v>
      </c>
      <c r="D63" s="6" t="s">
        <v>1183</v>
      </c>
    </row>
    <row r="64" spans="2:5">
      <c r="B64" s="78" t="s">
        <v>5763</v>
      </c>
      <c r="C64" s="79">
        <v>34416</v>
      </c>
      <c r="D64" s="81" t="s">
        <v>5990</v>
      </c>
    </row>
    <row r="65" spans="2:4">
      <c r="B65" s="78" t="s">
        <v>5859</v>
      </c>
      <c r="C65" s="79">
        <v>33659</v>
      </c>
      <c r="D65" s="82" t="s">
        <v>5447</v>
      </c>
    </row>
    <row r="66" spans="2:4">
      <c r="B66" s="125" t="s">
        <v>3878</v>
      </c>
      <c r="C66" s="126">
        <v>32448</v>
      </c>
      <c r="D66" s="127" t="s">
        <v>4217</v>
      </c>
    </row>
    <row r="67" spans="2:4">
      <c r="B67" s="78" t="s">
        <v>7791</v>
      </c>
      <c r="C67" s="79">
        <v>34231</v>
      </c>
      <c r="D67" s="82" t="s">
        <v>6517</v>
      </c>
    </row>
    <row r="68" spans="2:4">
      <c r="B68" s="78" t="s">
        <v>7657</v>
      </c>
      <c r="C68" s="79">
        <v>35176</v>
      </c>
      <c r="D68" s="82" t="s">
        <v>7922</v>
      </c>
    </row>
    <row r="69" spans="2:4">
      <c r="B69" t="s">
        <v>1192</v>
      </c>
      <c r="C69" s="5">
        <v>32361</v>
      </c>
      <c r="D69" s="6" t="s">
        <v>1193</v>
      </c>
    </row>
    <row r="70" spans="2:4">
      <c r="B70" s="78" t="s">
        <v>496</v>
      </c>
      <c r="C70" s="79">
        <v>32409</v>
      </c>
      <c r="D70" s="81" t="s">
        <v>497</v>
      </c>
    </row>
    <row r="71" spans="2:4">
      <c r="B71" s="78" t="s">
        <v>819</v>
      </c>
      <c r="C71" s="79">
        <v>32628</v>
      </c>
      <c r="D71" s="81" t="s">
        <v>1183</v>
      </c>
    </row>
    <row r="72" spans="2:4">
      <c r="B72" t="s">
        <v>1313</v>
      </c>
      <c r="C72" s="5">
        <v>32164</v>
      </c>
      <c r="D72" s="6" t="s">
        <v>3172</v>
      </c>
    </row>
    <row r="73" spans="2:4">
      <c r="B73" s="11" t="s">
        <v>4527</v>
      </c>
      <c r="C73" s="140">
        <v>33556</v>
      </c>
      <c r="D73" s="81" t="s">
        <v>4959</v>
      </c>
    </row>
    <row r="74" spans="2:4">
      <c r="B74" s="78" t="s">
        <v>7770</v>
      </c>
      <c r="C74" s="79">
        <v>33852</v>
      </c>
      <c r="D74" s="82" t="s">
        <v>5978</v>
      </c>
    </row>
    <row r="75" spans="2:4">
      <c r="B75" s="78" t="s">
        <v>6662</v>
      </c>
      <c r="C75" s="79">
        <v>34983</v>
      </c>
      <c r="D75" s="81" t="s">
        <v>7037</v>
      </c>
    </row>
    <row r="76" spans="2:4">
      <c r="B76" s="78" t="s">
        <v>6275</v>
      </c>
      <c r="C76" s="79">
        <v>34210</v>
      </c>
      <c r="D76" s="82" t="s">
        <v>6517</v>
      </c>
    </row>
    <row r="77" spans="2:4">
      <c r="B77" t="s">
        <v>1194</v>
      </c>
      <c r="C77" s="5">
        <v>32445</v>
      </c>
      <c r="D77" s="6" t="s">
        <v>1186</v>
      </c>
    </row>
    <row r="78" spans="2:4">
      <c r="B78" s="78" t="s">
        <v>498</v>
      </c>
      <c r="C78" s="79">
        <v>32928</v>
      </c>
      <c r="D78" s="81" t="s">
        <v>499</v>
      </c>
    </row>
    <row r="79" spans="2:4">
      <c r="B79" t="s">
        <v>2939</v>
      </c>
      <c r="C79" s="5">
        <v>30044</v>
      </c>
      <c r="D79" s="6" t="s">
        <v>3062</v>
      </c>
    </row>
    <row r="80" spans="2:4">
      <c r="B80" t="s">
        <v>3613</v>
      </c>
      <c r="C80" s="5">
        <v>30502</v>
      </c>
      <c r="D80" s="6" t="s">
        <v>3614</v>
      </c>
    </row>
    <row r="81" spans="2:5">
      <c r="B81" s="147" t="s">
        <v>5321</v>
      </c>
      <c r="C81" s="83">
        <v>33477</v>
      </c>
      <c r="D81" s="84" t="s">
        <v>5440</v>
      </c>
    </row>
    <row r="82" spans="2:5">
      <c r="B82" s="78" t="s">
        <v>500</v>
      </c>
      <c r="C82" s="79">
        <v>32881</v>
      </c>
      <c r="D82" s="81" t="s">
        <v>493</v>
      </c>
    </row>
    <row r="83" spans="2:5">
      <c r="B83" s="78" t="s">
        <v>6853</v>
      </c>
      <c r="C83" s="79">
        <v>34715</v>
      </c>
      <c r="D83" s="81" t="s">
        <v>7035</v>
      </c>
      <c r="E83" s="81"/>
    </row>
    <row r="84" spans="2:5">
      <c r="B84" s="78" t="s">
        <v>4724</v>
      </c>
      <c r="C84" s="79">
        <v>35206</v>
      </c>
      <c r="D84" s="81" t="s">
        <v>7068</v>
      </c>
      <c r="E84" s="81"/>
    </row>
    <row r="85" spans="2:5">
      <c r="B85" s="11" t="s">
        <v>7073</v>
      </c>
      <c r="C85" s="140">
        <v>33602</v>
      </c>
      <c r="D85" s="81" t="s">
        <v>4950</v>
      </c>
    </row>
    <row r="86" spans="2:5">
      <c r="B86" s="78" t="s">
        <v>7923</v>
      </c>
      <c r="C86" s="79">
        <v>35624</v>
      </c>
      <c r="D86" s="82" t="s">
        <v>7924</v>
      </c>
    </row>
    <row r="87" spans="2:5">
      <c r="B87" s="125" t="s">
        <v>3870</v>
      </c>
      <c r="C87" s="126">
        <v>33721</v>
      </c>
      <c r="D87" s="127" t="s">
        <v>4219</v>
      </c>
    </row>
    <row r="88" spans="2:5">
      <c r="B88" s="78" t="s">
        <v>6869</v>
      </c>
      <c r="C88" s="79">
        <v>35132</v>
      </c>
      <c r="D88" s="81" t="s">
        <v>7031</v>
      </c>
      <c r="E88" s="81"/>
    </row>
    <row r="89" spans="2:5">
      <c r="B89" t="s">
        <v>2446</v>
      </c>
      <c r="C89" s="5">
        <v>32050</v>
      </c>
      <c r="D89" s="6" t="s">
        <v>2447</v>
      </c>
    </row>
    <row r="90" spans="2:5">
      <c r="B90" s="147" t="s">
        <v>5069</v>
      </c>
      <c r="C90" s="83">
        <v>33590</v>
      </c>
      <c r="D90" s="84" t="s">
        <v>4953</v>
      </c>
    </row>
    <row r="91" spans="2:5">
      <c r="B91" t="s">
        <v>169</v>
      </c>
      <c r="C91" s="5">
        <v>31453</v>
      </c>
      <c r="D91" s="6" t="s">
        <v>3171</v>
      </c>
    </row>
    <row r="92" spans="2:5">
      <c r="B92" t="s">
        <v>2303</v>
      </c>
      <c r="C92" s="5">
        <v>31537</v>
      </c>
      <c r="D92" s="6" t="s">
        <v>3171</v>
      </c>
    </row>
    <row r="93" spans="2:5">
      <c r="B93" t="s">
        <v>3879</v>
      </c>
      <c r="C93" s="5">
        <v>32932</v>
      </c>
      <c r="D93" s="6" t="s">
        <v>4218</v>
      </c>
    </row>
    <row r="94" spans="2:5">
      <c r="B94" t="s">
        <v>2304</v>
      </c>
      <c r="C94" s="5">
        <v>28707</v>
      </c>
      <c r="D94" s="6" t="s">
        <v>556</v>
      </c>
    </row>
    <row r="95" spans="2:5">
      <c r="B95" t="s">
        <v>103</v>
      </c>
      <c r="C95" s="5">
        <v>30119</v>
      </c>
      <c r="D95" s="6" t="s">
        <v>3062</v>
      </c>
    </row>
    <row r="96" spans="2:5">
      <c r="B96" s="78" t="s">
        <v>7450</v>
      </c>
      <c r="C96" s="79">
        <v>35662</v>
      </c>
      <c r="D96" s="82" t="s">
        <v>7925</v>
      </c>
    </row>
    <row r="97" spans="2:4">
      <c r="B97" s="78" t="s">
        <v>5834</v>
      </c>
      <c r="C97" s="79">
        <v>34352</v>
      </c>
      <c r="D97" s="81" t="s">
        <v>5979</v>
      </c>
    </row>
    <row r="98" spans="2:4">
      <c r="B98" s="125" t="s">
        <v>3880</v>
      </c>
      <c r="C98" s="126">
        <v>33099</v>
      </c>
      <c r="D98" s="127" t="s">
        <v>4217</v>
      </c>
    </row>
    <row r="99" spans="2:4">
      <c r="B99" s="78" t="s">
        <v>7602</v>
      </c>
      <c r="C99" s="79">
        <v>35646</v>
      </c>
      <c r="D99" s="82" t="s">
        <v>7926</v>
      </c>
    </row>
    <row r="100" spans="2:4">
      <c r="B100" t="s">
        <v>2305</v>
      </c>
      <c r="C100" s="5">
        <v>31909</v>
      </c>
      <c r="D100" s="6" t="s">
        <v>2306</v>
      </c>
    </row>
    <row r="101" spans="2:4">
      <c r="B101" s="78" t="s">
        <v>7595</v>
      </c>
      <c r="C101" s="79">
        <v>35566</v>
      </c>
      <c r="D101" s="82" t="s">
        <v>7927</v>
      </c>
    </row>
    <row r="102" spans="2:4">
      <c r="B102" t="s">
        <v>2373</v>
      </c>
      <c r="C102" s="5">
        <v>30164</v>
      </c>
      <c r="D102" s="6" t="s">
        <v>2121</v>
      </c>
    </row>
    <row r="103" spans="2:4">
      <c r="B103" s="142" t="s">
        <v>4642</v>
      </c>
      <c r="C103" s="140">
        <v>33781</v>
      </c>
      <c r="D103" s="81" t="s">
        <v>4957</v>
      </c>
    </row>
    <row r="104" spans="2:4">
      <c r="B104" t="s">
        <v>2806</v>
      </c>
      <c r="C104" s="5">
        <v>32472</v>
      </c>
      <c r="D104" s="6" t="s">
        <v>2442</v>
      </c>
    </row>
    <row r="105" spans="2:4">
      <c r="B105" t="s">
        <v>1171</v>
      </c>
      <c r="C105" s="5">
        <v>31353</v>
      </c>
      <c r="D105" s="6" t="s">
        <v>1470</v>
      </c>
    </row>
    <row r="106" spans="2:4">
      <c r="B106" s="125" t="s">
        <v>3881</v>
      </c>
      <c r="C106" s="126">
        <v>33580</v>
      </c>
      <c r="D106" s="127" t="s">
        <v>4217</v>
      </c>
    </row>
    <row r="107" spans="2:4">
      <c r="B107" s="147" t="s">
        <v>5127</v>
      </c>
      <c r="C107" s="83">
        <v>34088</v>
      </c>
      <c r="D107" s="84" t="s">
        <v>5439</v>
      </c>
    </row>
    <row r="108" spans="2:4">
      <c r="B108" t="s">
        <v>1195</v>
      </c>
      <c r="C108" s="5">
        <v>32665</v>
      </c>
      <c r="D108" s="6" t="s">
        <v>1196</v>
      </c>
    </row>
    <row r="109" spans="2:4">
      <c r="B109" s="78" t="s">
        <v>7471</v>
      </c>
      <c r="C109" s="79">
        <v>35088</v>
      </c>
      <c r="D109" s="82" t="s">
        <v>7031</v>
      </c>
    </row>
    <row r="110" spans="2:4">
      <c r="B110" s="11" t="s">
        <v>4618</v>
      </c>
      <c r="C110" s="140">
        <v>33279</v>
      </c>
      <c r="D110" s="81" t="s">
        <v>4218</v>
      </c>
    </row>
    <row r="111" spans="2:4">
      <c r="B111" t="s">
        <v>2307</v>
      </c>
      <c r="C111" s="5">
        <v>31345</v>
      </c>
      <c r="D111" s="6" t="s">
        <v>3171</v>
      </c>
    </row>
    <row r="112" spans="2:4">
      <c r="B112" t="s">
        <v>2308</v>
      </c>
      <c r="C112" s="5">
        <v>30525</v>
      </c>
      <c r="D112" s="6" t="s">
        <v>3528</v>
      </c>
    </row>
    <row r="113" spans="2:5">
      <c r="B113" t="s">
        <v>2309</v>
      </c>
      <c r="C113" s="5">
        <v>30482</v>
      </c>
      <c r="D113" s="6" t="s">
        <v>3016</v>
      </c>
    </row>
    <row r="114" spans="2:5">
      <c r="B114" s="147" t="s">
        <v>5100</v>
      </c>
      <c r="C114" s="83">
        <v>33453</v>
      </c>
      <c r="D114" s="84" t="s">
        <v>5441</v>
      </c>
    </row>
    <row r="115" spans="2:5">
      <c r="B115" t="s">
        <v>2310</v>
      </c>
      <c r="C115" s="5">
        <v>31449</v>
      </c>
      <c r="D115" s="6" t="s">
        <v>2311</v>
      </c>
    </row>
    <row r="116" spans="2:5">
      <c r="B116" t="s">
        <v>1672</v>
      </c>
      <c r="C116" s="5">
        <v>30585</v>
      </c>
      <c r="D116" s="6" t="s">
        <v>3524</v>
      </c>
    </row>
    <row r="117" spans="2:5">
      <c r="B117" s="147" t="s">
        <v>5173</v>
      </c>
      <c r="C117" s="83">
        <v>33538</v>
      </c>
      <c r="D117" s="84" t="s">
        <v>5437</v>
      </c>
    </row>
    <row r="118" spans="2:5">
      <c r="B118" t="s">
        <v>1675</v>
      </c>
      <c r="C118" s="5">
        <v>30462</v>
      </c>
      <c r="D118" s="6" t="s">
        <v>3526</v>
      </c>
    </row>
    <row r="119" spans="2:5">
      <c r="B119" s="78" t="s">
        <v>5835</v>
      </c>
      <c r="C119" s="79">
        <v>34098</v>
      </c>
      <c r="D119" s="81" t="s">
        <v>5979</v>
      </c>
    </row>
    <row r="120" spans="2:5">
      <c r="B120" s="78" t="s">
        <v>6336</v>
      </c>
      <c r="C120" s="79">
        <v>34558</v>
      </c>
      <c r="D120" s="82" t="s">
        <v>6518</v>
      </c>
    </row>
    <row r="121" spans="2:5">
      <c r="B121" s="78" t="s">
        <v>5836</v>
      </c>
      <c r="C121" s="79">
        <v>33999</v>
      </c>
      <c r="D121" s="81" t="s">
        <v>5979</v>
      </c>
    </row>
    <row r="122" spans="2:5">
      <c r="B122" s="78" t="s">
        <v>5549</v>
      </c>
      <c r="C122" s="79">
        <v>33834</v>
      </c>
      <c r="D122" s="81" t="s">
        <v>5437</v>
      </c>
    </row>
    <row r="123" spans="2:5">
      <c r="B123" s="147" t="s">
        <v>5256</v>
      </c>
      <c r="C123" s="83">
        <v>33833</v>
      </c>
      <c r="D123" s="84" t="s">
        <v>4950</v>
      </c>
    </row>
    <row r="124" spans="2:5">
      <c r="B124" s="147" t="s">
        <v>5340</v>
      </c>
      <c r="C124" s="83">
        <v>33795</v>
      </c>
      <c r="D124" s="84" t="s">
        <v>5437</v>
      </c>
    </row>
    <row r="125" spans="2:5">
      <c r="B125" s="78" t="s">
        <v>5710</v>
      </c>
      <c r="C125" s="79">
        <v>33410</v>
      </c>
      <c r="D125" s="81" t="s">
        <v>4950</v>
      </c>
    </row>
    <row r="126" spans="2:5">
      <c r="B126" s="78" t="s">
        <v>6937</v>
      </c>
      <c r="C126" s="79">
        <v>35314</v>
      </c>
      <c r="D126" s="81" t="s">
        <v>7033</v>
      </c>
      <c r="E126" s="81"/>
    </row>
    <row r="127" spans="2:5">
      <c r="B127" t="s">
        <v>2315</v>
      </c>
      <c r="C127" s="5">
        <v>30310</v>
      </c>
      <c r="D127" s="6" t="s">
        <v>2316</v>
      </c>
    </row>
    <row r="128" spans="2:5">
      <c r="B128" t="s">
        <v>3511</v>
      </c>
      <c r="C128" s="5">
        <v>29739</v>
      </c>
      <c r="D128" s="6" t="s">
        <v>3062</v>
      </c>
    </row>
    <row r="129" spans="2:5">
      <c r="B129" s="78" t="s">
        <v>4254</v>
      </c>
      <c r="C129" s="79">
        <v>32422</v>
      </c>
      <c r="D129" s="81" t="s">
        <v>499</v>
      </c>
    </row>
    <row r="130" spans="2:5">
      <c r="B130" s="78" t="s">
        <v>204</v>
      </c>
      <c r="C130" s="79">
        <v>32422</v>
      </c>
      <c r="D130" s="81" t="s">
        <v>499</v>
      </c>
    </row>
    <row r="131" spans="2:5">
      <c r="B131" t="s">
        <v>2318</v>
      </c>
      <c r="C131" s="5">
        <v>31808</v>
      </c>
      <c r="D131" s="6" t="s">
        <v>2447</v>
      </c>
    </row>
    <row r="132" spans="2:5">
      <c r="B132" s="78" t="s">
        <v>6256</v>
      </c>
      <c r="C132" s="79">
        <v>34493</v>
      </c>
      <c r="D132" s="82" t="s">
        <v>6517</v>
      </c>
    </row>
    <row r="133" spans="2:5">
      <c r="B133" s="125" t="s">
        <v>3882</v>
      </c>
      <c r="C133" s="126">
        <v>32657</v>
      </c>
      <c r="D133" s="127" t="s">
        <v>4243</v>
      </c>
    </row>
    <row r="134" spans="2:5">
      <c r="B134" s="147" t="s">
        <v>5122</v>
      </c>
      <c r="C134" s="83">
        <v>33813</v>
      </c>
      <c r="D134" s="84" t="s">
        <v>5442</v>
      </c>
    </row>
    <row r="135" spans="2:5">
      <c r="B135" s="148" t="s">
        <v>5076</v>
      </c>
      <c r="C135" s="83">
        <v>33015</v>
      </c>
      <c r="D135" s="84" t="s">
        <v>4950</v>
      </c>
    </row>
    <row r="136" spans="2:5">
      <c r="B136" s="78" t="s">
        <v>6795</v>
      </c>
      <c r="C136" s="79">
        <v>34599</v>
      </c>
      <c r="D136" s="81" t="s">
        <v>6515</v>
      </c>
      <c r="E136" s="81"/>
    </row>
    <row r="137" spans="2:5">
      <c r="B137" s="78" t="s">
        <v>7622</v>
      </c>
      <c r="C137" s="79">
        <v>34800</v>
      </c>
      <c r="D137" s="82" t="s">
        <v>7037</v>
      </c>
    </row>
    <row r="138" spans="2:5">
      <c r="B138" s="78" t="s">
        <v>5594</v>
      </c>
      <c r="C138" s="79">
        <v>34920</v>
      </c>
      <c r="D138" s="81" t="s">
        <v>6004</v>
      </c>
    </row>
    <row r="139" spans="2:5">
      <c r="B139" t="s">
        <v>2320</v>
      </c>
      <c r="C139" s="5">
        <v>31412</v>
      </c>
      <c r="D139" s="6" t="s">
        <v>2830</v>
      </c>
    </row>
    <row r="140" spans="2:5" ht="15">
      <c r="B140" s="375" t="s">
        <v>7724</v>
      </c>
      <c r="C140" s="79">
        <v>35430</v>
      </c>
      <c r="D140" s="82" t="s">
        <v>7928</v>
      </c>
    </row>
    <row r="141" spans="2:5">
      <c r="B141" s="142" t="s">
        <v>4661</v>
      </c>
      <c r="C141" s="140">
        <v>33459</v>
      </c>
      <c r="D141" s="81" t="s">
        <v>4952</v>
      </c>
    </row>
    <row r="142" spans="2:5">
      <c r="B142" t="s">
        <v>2321</v>
      </c>
      <c r="C142" s="5">
        <v>32078</v>
      </c>
      <c r="D142" s="6" t="s">
        <v>2447</v>
      </c>
    </row>
    <row r="143" spans="2:5">
      <c r="B143" s="125" t="s">
        <v>3883</v>
      </c>
      <c r="C143" s="126">
        <v>32057</v>
      </c>
      <c r="D143" s="127" t="s">
        <v>1186</v>
      </c>
    </row>
    <row r="144" spans="2:5">
      <c r="B144" s="78" t="s">
        <v>7744</v>
      </c>
      <c r="C144" s="79">
        <v>34471</v>
      </c>
      <c r="D144" s="82" t="s">
        <v>6521</v>
      </c>
    </row>
    <row r="145" spans="2:5">
      <c r="B145" s="147" t="s">
        <v>5179</v>
      </c>
      <c r="C145" s="83">
        <v>33963</v>
      </c>
      <c r="D145" s="84" t="s">
        <v>5437</v>
      </c>
    </row>
    <row r="146" spans="2:5">
      <c r="B146" s="147" t="s">
        <v>5149</v>
      </c>
      <c r="C146" s="83">
        <v>34288</v>
      </c>
      <c r="D146" s="84" t="s">
        <v>5443</v>
      </c>
    </row>
    <row r="147" spans="2:5">
      <c r="B147" s="78" t="s">
        <v>7751</v>
      </c>
      <c r="C147" s="79">
        <v>35368</v>
      </c>
      <c r="D147" s="82" t="s">
        <v>7929</v>
      </c>
    </row>
    <row r="148" spans="2:5">
      <c r="B148" s="125" t="s">
        <v>3884</v>
      </c>
      <c r="C148" s="126">
        <v>33442</v>
      </c>
      <c r="D148" s="127" t="s">
        <v>4219</v>
      </c>
    </row>
    <row r="149" spans="2:5">
      <c r="B149" t="s">
        <v>2324</v>
      </c>
      <c r="C149" s="5">
        <v>30404</v>
      </c>
      <c r="D149" s="6" t="s">
        <v>2230</v>
      </c>
    </row>
    <row r="150" spans="2:5">
      <c r="B150" s="78" t="s">
        <v>6782</v>
      </c>
      <c r="C150" s="79">
        <v>34964</v>
      </c>
      <c r="D150" s="81" t="s">
        <v>7036</v>
      </c>
      <c r="E150" s="81"/>
    </row>
    <row r="151" spans="2:5">
      <c r="B151" s="78" t="s">
        <v>6726</v>
      </c>
      <c r="C151" s="79">
        <v>35591</v>
      </c>
      <c r="D151" s="81" t="s">
        <v>7037</v>
      </c>
      <c r="E151" s="81"/>
    </row>
    <row r="152" spans="2:5">
      <c r="B152" s="125" t="s">
        <v>3885</v>
      </c>
      <c r="C152" s="126">
        <v>33302</v>
      </c>
      <c r="D152" s="127" t="s">
        <v>4218</v>
      </c>
    </row>
    <row r="153" spans="2:5">
      <c r="B153" s="125" t="s">
        <v>3886</v>
      </c>
      <c r="C153" s="126">
        <v>32792</v>
      </c>
      <c r="D153" s="127" t="s">
        <v>4218</v>
      </c>
    </row>
    <row r="154" spans="2:5">
      <c r="B154" s="78" t="s">
        <v>7785</v>
      </c>
      <c r="C154" s="79">
        <v>34773</v>
      </c>
      <c r="D154" s="82" t="s">
        <v>6517</v>
      </c>
    </row>
    <row r="155" spans="2:5">
      <c r="B155" t="s">
        <v>3283</v>
      </c>
      <c r="C155" s="5">
        <v>30825</v>
      </c>
      <c r="D155" s="6" t="s">
        <v>3528</v>
      </c>
    </row>
    <row r="156" spans="2:5">
      <c r="B156" t="s">
        <v>2326</v>
      </c>
      <c r="C156" s="5">
        <v>31636</v>
      </c>
      <c r="D156" s="6" t="s">
        <v>1470</v>
      </c>
    </row>
    <row r="157" spans="2:5">
      <c r="B157" s="147" t="s">
        <v>5284</v>
      </c>
      <c r="C157" s="83">
        <v>33047</v>
      </c>
      <c r="D157" s="84" t="s">
        <v>5439</v>
      </c>
    </row>
    <row r="158" spans="2:5">
      <c r="B158" t="s">
        <v>2327</v>
      </c>
      <c r="C158" s="5">
        <v>32345</v>
      </c>
      <c r="D158" s="6" t="s">
        <v>2325</v>
      </c>
    </row>
    <row r="159" spans="2:5">
      <c r="B159" t="s">
        <v>1197</v>
      </c>
      <c r="C159" s="5">
        <v>32209</v>
      </c>
      <c r="D159" s="6" t="s">
        <v>2486</v>
      </c>
    </row>
    <row r="160" spans="2:5">
      <c r="B160" s="78" t="s">
        <v>6212</v>
      </c>
      <c r="C160" s="79">
        <v>33820</v>
      </c>
      <c r="D160" s="82" t="s">
        <v>5437</v>
      </c>
    </row>
    <row r="161" spans="2:5">
      <c r="B161" s="125" t="s">
        <v>3887</v>
      </c>
      <c r="C161" s="126">
        <v>31982</v>
      </c>
      <c r="D161" s="127" t="s">
        <v>1183</v>
      </c>
    </row>
    <row r="162" spans="2:5">
      <c r="B162" t="s">
        <v>3187</v>
      </c>
      <c r="C162" s="5">
        <v>29773</v>
      </c>
      <c r="D162" s="6" t="s">
        <v>3188</v>
      </c>
    </row>
    <row r="163" spans="2:5">
      <c r="B163" s="78" t="s">
        <v>6928</v>
      </c>
      <c r="C163" s="79">
        <v>34593</v>
      </c>
      <c r="D163" s="81" t="s">
        <v>7032</v>
      </c>
      <c r="E163" s="81"/>
    </row>
    <row r="164" spans="2:5">
      <c r="B164" t="s">
        <v>2329</v>
      </c>
      <c r="C164" s="5">
        <v>32230</v>
      </c>
      <c r="D164" s="6" t="s">
        <v>2444</v>
      </c>
    </row>
    <row r="165" spans="2:5">
      <c r="B165" s="78" t="s">
        <v>6730</v>
      </c>
      <c r="C165" s="79">
        <v>33959</v>
      </c>
      <c r="D165" s="81" t="s">
        <v>7031</v>
      </c>
      <c r="E165" s="81"/>
    </row>
    <row r="166" spans="2:5">
      <c r="B166" t="s">
        <v>2292</v>
      </c>
      <c r="C166" s="5">
        <v>29760</v>
      </c>
      <c r="D166" s="6" t="s">
        <v>2229</v>
      </c>
    </row>
    <row r="167" spans="2:5">
      <c r="B167" s="142" t="s">
        <v>4502</v>
      </c>
      <c r="C167" s="140">
        <v>33986</v>
      </c>
      <c r="D167" s="81" t="s">
        <v>4957</v>
      </c>
    </row>
    <row r="168" spans="2:5">
      <c r="B168" s="78" t="s">
        <v>6955</v>
      </c>
      <c r="C168" s="79">
        <v>34117</v>
      </c>
      <c r="D168" s="81" t="s">
        <v>6517</v>
      </c>
      <c r="E168" s="81"/>
    </row>
    <row r="169" spans="2:5">
      <c r="B169" s="78" t="s">
        <v>501</v>
      </c>
      <c r="C169" s="79">
        <v>32045</v>
      </c>
      <c r="D169" s="81" t="s">
        <v>1193</v>
      </c>
    </row>
    <row r="170" spans="2:5">
      <c r="B170" s="78" t="s">
        <v>7568</v>
      </c>
      <c r="C170" s="79">
        <v>35265</v>
      </c>
      <c r="D170" s="82" t="s">
        <v>7930</v>
      </c>
    </row>
    <row r="171" spans="2:5">
      <c r="B171" s="78" t="s">
        <v>502</v>
      </c>
      <c r="C171" s="79">
        <v>32518</v>
      </c>
      <c r="D171" s="81" t="s">
        <v>1200</v>
      </c>
    </row>
    <row r="172" spans="2:5">
      <c r="B172" t="s">
        <v>1857</v>
      </c>
      <c r="C172" s="5">
        <v>30863</v>
      </c>
      <c r="D172" s="6" t="s">
        <v>3529</v>
      </c>
    </row>
    <row r="173" spans="2:5">
      <c r="B173" s="125" t="s">
        <v>3872</v>
      </c>
      <c r="C173" s="126">
        <v>33312</v>
      </c>
      <c r="D173" s="127" t="s">
        <v>4251</v>
      </c>
    </row>
    <row r="174" spans="2:5">
      <c r="B174" t="s">
        <v>1198</v>
      </c>
      <c r="C174" s="5">
        <v>32380</v>
      </c>
      <c r="D174" s="6" t="s">
        <v>2474</v>
      </c>
    </row>
    <row r="175" spans="2:5">
      <c r="B175" s="78" t="s">
        <v>503</v>
      </c>
      <c r="C175" s="79">
        <v>31730</v>
      </c>
      <c r="D175" s="81" t="s">
        <v>2442</v>
      </c>
    </row>
    <row r="176" spans="2:5">
      <c r="B176" s="142" t="s">
        <v>4563</v>
      </c>
      <c r="C176" s="140">
        <v>33069</v>
      </c>
      <c r="D176" s="81" t="s">
        <v>4950</v>
      </c>
    </row>
    <row r="177" spans="2:5">
      <c r="B177" t="s">
        <v>2837</v>
      </c>
      <c r="C177" s="5">
        <v>30426</v>
      </c>
      <c r="D177" s="6" t="s">
        <v>3525</v>
      </c>
    </row>
    <row r="178" spans="2:5">
      <c r="B178" s="78" t="s">
        <v>6690</v>
      </c>
      <c r="C178" s="79">
        <v>34668</v>
      </c>
      <c r="D178" s="81" t="s">
        <v>7037</v>
      </c>
      <c r="E178" s="81"/>
    </row>
    <row r="179" spans="2:5">
      <c r="B179" t="s">
        <v>1449</v>
      </c>
      <c r="C179" s="5">
        <v>30845</v>
      </c>
      <c r="D179" s="6" t="s">
        <v>1474</v>
      </c>
    </row>
    <row r="180" spans="2:5">
      <c r="B180" s="78" t="s">
        <v>6715</v>
      </c>
      <c r="C180" s="79">
        <v>34815</v>
      </c>
      <c r="D180" s="81" t="s">
        <v>7038</v>
      </c>
      <c r="E180" s="81"/>
    </row>
    <row r="181" spans="2:5">
      <c r="B181" t="s">
        <v>1465</v>
      </c>
      <c r="C181" s="5">
        <v>31510</v>
      </c>
      <c r="D181" s="6" t="s">
        <v>1471</v>
      </c>
    </row>
    <row r="182" spans="2:5">
      <c r="B182" t="s">
        <v>825</v>
      </c>
      <c r="C182" s="5">
        <v>30614</v>
      </c>
      <c r="D182" s="6" t="s">
        <v>2230</v>
      </c>
    </row>
    <row r="183" spans="2:5">
      <c r="B183" s="78" t="s">
        <v>6213</v>
      </c>
      <c r="C183" s="79">
        <v>34843</v>
      </c>
      <c r="D183" s="82" t="s">
        <v>6518</v>
      </c>
    </row>
    <row r="184" spans="2:5">
      <c r="B184" t="s">
        <v>2807</v>
      </c>
      <c r="C184" s="5">
        <v>28009</v>
      </c>
      <c r="D184" s="6" t="s">
        <v>2454</v>
      </c>
    </row>
    <row r="185" spans="2:5">
      <c r="B185" t="s">
        <v>1199</v>
      </c>
      <c r="C185" s="5">
        <v>32699</v>
      </c>
      <c r="D185" s="6" t="s">
        <v>1200</v>
      </c>
    </row>
    <row r="186" spans="2:5">
      <c r="B186" t="s">
        <v>1379</v>
      </c>
      <c r="C186" s="5">
        <v>31296</v>
      </c>
      <c r="D186" s="6" t="s">
        <v>1380</v>
      </c>
    </row>
    <row r="187" spans="2:5">
      <c r="B187" t="s">
        <v>1904</v>
      </c>
      <c r="C187" s="5">
        <v>29115</v>
      </c>
      <c r="D187" s="6" t="s">
        <v>2736</v>
      </c>
    </row>
    <row r="188" spans="2:5">
      <c r="B188" t="s">
        <v>3284</v>
      </c>
      <c r="C188" s="5">
        <v>30428</v>
      </c>
      <c r="D188" s="6" t="s">
        <v>2830</v>
      </c>
    </row>
    <row r="189" spans="2:5">
      <c r="B189" t="s">
        <v>1949</v>
      </c>
      <c r="C189" s="5">
        <v>29857</v>
      </c>
      <c r="D189" s="6" t="s">
        <v>2227</v>
      </c>
    </row>
    <row r="190" spans="2:5">
      <c r="B190" t="s">
        <v>3588</v>
      </c>
      <c r="C190" s="5">
        <v>29365</v>
      </c>
      <c r="D190" s="6" t="s">
        <v>3589</v>
      </c>
    </row>
    <row r="191" spans="2:5">
      <c r="B191" t="s">
        <v>2550</v>
      </c>
      <c r="C191" s="5">
        <v>29871</v>
      </c>
      <c r="D191" s="6" t="s">
        <v>2227</v>
      </c>
    </row>
    <row r="192" spans="2:5">
      <c r="B192" t="s">
        <v>3456</v>
      </c>
      <c r="C192" s="5">
        <v>30194</v>
      </c>
      <c r="D192" s="6" t="s">
        <v>3020</v>
      </c>
    </row>
    <row r="193" spans="2:5">
      <c r="B193" s="125" t="s">
        <v>3888</v>
      </c>
      <c r="C193" s="126">
        <v>32883</v>
      </c>
      <c r="D193" s="127" t="s">
        <v>4223</v>
      </c>
    </row>
    <row r="194" spans="2:5">
      <c r="B194" t="s">
        <v>1911</v>
      </c>
      <c r="C194" s="5">
        <v>28389</v>
      </c>
      <c r="D194" s="6" t="s">
        <v>1912</v>
      </c>
    </row>
    <row r="195" spans="2:5">
      <c r="B195" s="147" t="s">
        <v>5047</v>
      </c>
      <c r="C195" s="83">
        <v>33077</v>
      </c>
      <c r="D195" s="84" t="s">
        <v>509</v>
      </c>
    </row>
    <row r="196" spans="2:5">
      <c r="B196" s="78" t="s">
        <v>6982</v>
      </c>
      <c r="C196" s="79">
        <v>34908</v>
      </c>
      <c r="D196" s="81" t="s">
        <v>7031</v>
      </c>
      <c r="E196" s="81"/>
    </row>
    <row r="197" spans="2:5">
      <c r="B197" t="s">
        <v>1201</v>
      </c>
      <c r="C197" s="5">
        <v>32592</v>
      </c>
      <c r="D197" s="6" t="s">
        <v>1202</v>
      </c>
    </row>
    <row r="198" spans="2:5">
      <c r="B198" s="11" t="s">
        <v>4612</v>
      </c>
      <c r="C198" s="140">
        <v>33476</v>
      </c>
      <c r="D198" s="81" t="s">
        <v>4218</v>
      </c>
    </row>
    <row r="199" spans="2:5">
      <c r="B199" t="s">
        <v>2114</v>
      </c>
      <c r="C199" s="5">
        <v>28663</v>
      </c>
      <c r="D199" s="6" t="s">
        <v>2115</v>
      </c>
    </row>
    <row r="200" spans="2:5">
      <c r="B200" t="s">
        <v>827</v>
      </c>
      <c r="C200" s="5">
        <v>32168</v>
      </c>
      <c r="D200" s="6" t="s">
        <v>1183</v>
      </c>
    </row>
    <row r="201" spans="2:5">
      <c r="B201" s="147" t="s">
        <v>5081</v>
      </c>
      <c r="C201" s="83">
        <v>33665</v>
      </c>
      <c r="D201" s="84" t="s">
        <v>4950</v>
      </c>
    </row>
    <row r="202" spans="2:5">
      <c r="B202" s="78" t="s">
        <v>7813</v>
      </c>
      <c r="C202" s="79">
        <v>35599</v>
      </c>
      <c r="D202" s="82" t="s">
        <v>7929</v>
      </c>
    </row>
    <row r="203" spans="2:5">
      <c r="B203" s="78" t="s">
        <v>2808</v>
      </c>
      <c r="C203" s="79">
        <v>31370</v>
      </c>
      <c r="D203" s="80" t="s">
        <v>1470</v>
      </c>
    </row>
    <row r="204" spans="2:5">
      <c r="B204" s="125" t="s">
        <v>3889</v>
      </c>
      <c r="C204" s="126">
        <v>33188</v>
      </c>
      <c r="D204" s="127" t="s">
        <v>4219</v>
      </c>
    </row>
    <row r="205" spans="2:5">
      <c r="B205" s="11" t="s">
        <v>4403</v>
      </c>
      <c r="C205" s="140">
        <v>31010</v>
      </c>
      <c r="D205" s="81" t="s">
        <v>1183</v>
      </c>
    </row>
    <row r="206" spans="2:5">
      <c r="B206" t="s">
        <v>3791</v>
      </c>
      <c r="C206" s="5">
        <v>30255</v>
      </c>
      <c r="D206" s="6" t="s">
        <v>3129</v>
      </c>
    </row>
    <row r="207" spans="2:5">
      <c r="B207" s="78" t="s">
        <v>6165</v>
      </c>
      <c r="C207" s="79">
        <v>35074</v>
      </c>
      <c r="D207" s="82" t="s">
        <v>6518</v>
      </c>
    </row>
    <row r="208" spans="2:5">
      <c r="B208" s="125" t="s">
        <v>3890</v>
      </c>
      <c r="C208" s="126">
        <v>32284</v>
      </c>
      <c r="D208" s="127" t="s">
        <v>4218</v>
      </c>
    </row>
    <row r="209" spans="2:5">
      <c r="B209" s="78" t="s">
        <v>1801</v>
      </c>
      <c r="C209" s="79">
        <v>32058</v>
      </c>
      <c r="D209" s="81" t="s">
        <v>3171</v>
      </c>
    </row>
    <row r="210" spans="2:5">
      <c r="B210" s="78" t="s">
        <v>7575</v>
      </c>
      <c r="C210" s="79">
        <v>35677</v>
      </c>
      <c r="D210" s="82" t="s">
        <v>7931</v>
      </c>
    </row>
    <row r="211" spans="2:5">
      <c r="B211" s="125" t="s">
        <v>3892</v>
      </c>
      <c r="C211" s="126">
        <v>33390</v>
      </c>
      <c r="D211" s="127" t="s">
        <v>497</v>
      </c>
    </row>
    <row r="212" spans="2:5">
      <c r="B212" t="s">
        <v>2569</v>
      </c>
      <c r="C212" s="5">
        <v>28627</v>
      </c>
      <c r="D212" s="6"/>
    </row>
    <row r="213" spans="2:5">
      <c r="B213" s="78" t="s">
        <v>6783</v>
      </c>
      <c r="C213" s="79">
        <v>35424</v>
      </c>
      <c r="D213" s="81" t="s">
        <v>7033</v>
      </c>
      <c r="E213" s="81"/>
    </row>
    <row r="214" spans="2:5">
      <c r="B214" t="s">
        <v>504</v>
      </c>
      <c r="C214" s="5">
        <v>31197</v>
      </c>
      <c r="D214" s="6" t="s">
        <v>1302</v>
      </c>
    </row>
    <row r="215" spans="2:5">
      <c r="B215" s="11" t="s">
        <v>829</v>
      </c>
      <c r="C215" s="5">
        <v>31197</v>
      </c>
      <c r="D215" s="6" t="s">
        <v>1302</v>
      </c>
    </row>
    <row r="216" spans="2:5">
      <c r="B216" s="125" t="s">
        <v>3893</v>
      </c>
      <c r="C216" s="126">
        <v>33511</v>
      </c>
      <c r="D216" s="127" t="s">
        <v>4221</v>
      </c>
    </row>
    <row r="217" spans="2:5">
      <c r="B217" s="78" t="s">
        <v>505</v>
      </c>
      <c r="C217" s="79">
        <v>31018</v>
      </c>
      <c r="D217" s="81" t="s">
        <v>1470</v>
      </c>
    </row>
    <row r="218" spans="2:5">
      <c r="B218" s="78" t="s">
        <v>5837</v>
      </c>
      <c r="C218" s="79">
        <v>33664</v>
      </c>
      <c r="D218" s="81" t="s">
        <v>5979</v>
      </c>
    </row>
    <row r="219" spans="2:5">
      <c r="B219" t="s">
        <v>1203</v>
      </c>
      <c r="C219" s="5">
        <v>32407</v>
      </c>
      <c r="D219" s="6" t="s">
        <v>1183</v>
      </c>
    </row>
    <row r="220" spans="2:5">
      <c r="B220" t="s">
        <v>3894</v>
      </c>
      <c r="C220" s="5">
        <v>32730</v>
      </c>
      <c r="D220" s="6" t="s">
        <v>1205</v>
      </c>
    </row>
    <row r="221" spans="2:5">
      <c r="B221" t="s">
        <v>3533</v>
      </c>
      <c r="C221" s="5">
        <v>31135</v>
      </c>
      <c r="D221" s="6" t="s">
        <v>1652</v>
      </c>
    </row>
    <row r="222" spans="2:5">
      <c r="B222" t="s">
        <v>2331</v>
      </c>
      <c r="C222" s="5">
        <v>29590</v>
      </c>
      <c r="D222" s="6" t="s">
        <v>1515</v>
      </c>
    </row>
    <row r="223" spans="2:5">
      <c r="B223" t="s">
        <v>2332</v>
      </c>
      <c r="C223" s="5">
        <v>31217</v>
      </c>
      <c r="D223" s="6" t="s">
        <v>1470</v>
      </c>
    </row>
    <row r="224" spans="2:5">
      <c r="B224" s="11" t="s">
        <v>4528</v>
      </c>
      <c r="C224" s="140">
        <v>31979</v>
      </c>
      <c r="D224" s="81" t="s">
        <v>4950</v>
      </c>
    </row>
    <row r="225" spans="2:5">
      <c r="B225" s="125" t="s">
        <v>3895</v>
      </c>
      <c r="C225" s="126">
        <v>33212</v>
      </c>
      <c r="D225" s="127" t="s">
        <v>4217</v>
      </c>
    </row>
    <row r="226" spans="2:5">
      <c r="B226" s="147" t="s">
        <v>5166</v>
      </c>
      <c r="C226" s="83">
        <v>33836</v>
      </c>
      <c r="D226" s="84" t="s">
        <v>5439</v>
      </c>
    </row>
    <row r="227" spans="2:5">
      <c r="B227" s="78" t="s">
        <v>6902</v>
      </c>
      <c r="C227" s="79">
        <v>35055</v>
      </c>
      <c r="D227" s="81" t="s">
        <v>7037</v>
      </c>
      <c r="E227" s="81"/>
    </row>
    <row r="228" spans="2:5">
      <c r="B228" s="78" t="s">
        <v>7932</v>
      </c>
      <c r="C228" s="79">
        <v>35168</v>
      </c>
      <c r="D228" s="82" t="s">
        <v>7930</v>
      </c>
    </row>
    <row r="229" spans="2:5">
      <c r="B229" t="s">
        <v>1206</v>
      </c>
      <c r="C229" s="5">
        <v>32511</v>
      </c>
      <c r="D229" s="6" t="s">
        <v>1186</v>
      </c>
    </row>
    <row r="230" spans="2:5">
      <c r="B230" t="s">
        <v>1207</v>
      </c>
      <c r="C230" s="5">
        <v>32113</v>
      </c>
      <c r="D230" s="6" t="s">
        <v>2442</v>
      </c>
    </row>
    <row r="231" spans="2:5">
      <c r="B231" s="78" t="s">
        <v>506</v>
      </c>
      <c r="C231" s="79">
        <v>33070</v>
      </c>
      <c r="D231" s="81" t="s">
        <v>507</v>
      </c>
    </row>
    <row r="232" spans="2:5">
      <c r="B232" t="s">
        <v>3749</v>
      </c>
      <c r="C232" s="5">
        <v>31700</v>
      </c>
      <c r="D232" s="6" t="s">
        <v>2333</v>
      </c>
    </row>
    <row r="233" spans="2:5">
      <c r="B233" s="125" t="s">
        <v>3896</v>
      </c>
      <c r="C233" s="126">
        <v>32930</v>
      </c>
      <c r="D233" s="127" t="s">
        <v>509</v>
      </c>
    </row>
    <row r="234" spans="2:5">
      <c r="B234" t="s">
        <v>2334</v>
      </c>
      <c r="C234" s="5">
        <v>32132</v>
      </c>
      <c r="D234" s="6" t="s">
        <v>2442</v>
      </c>
    </row>
    <row r="235" spans="2:5">
      <c r="B235" s="125" t="s">
        <v>3897</v>
      </c>
      <c r="C235" s="126">
        <v>32784</v>
      </c>
      <c r="D235" s="127" t="s">
        <v>4217</v>
      </c>
    </row>
    <row r="236" spans="2:5">
      <c r="B236" t="s">
        <v>3457</v>
      </c>
      <c r="C236" s="5">
        <v>28963</v>
      </c>
      <c r="D236" s="6" t="s">
        <v>1814</v>
      </c>
    </row>
    <row r="237" spans="2:5">
      <c r="B237" s="78" t="s">
        <v>6122</v>
      </c>
      <c r="C237" s="79">
        <v>34328</v>
      </c>
      <c r="D237" s="82" t="s">
        <v>6519</v>
      </c>
    </row>
    <row r="238" spans="2:5">
      <c r="B238" s="78" t="s">
        <v>7512</v>
      </c>
      <c r="C238" s="79">
        <v>35083</v>
      </c>
      <c r="D238" s="82" t="s">
        <v>7928</v>
      </c>
    </row>
    <row r="239" spans="2:5">
      <c r="B239" t="s">
        <v>1881</v>
      </c>
      <c r="C239" s="5">
        <v>29461</v>
      </c>
      <c r="D239" s="6" t="s">
        <v>1405</v>
      </c>
    </row>
    <row r="240" spans="2:5">
      <c r="B240" t="s">
        <v>1799</v>
      </c>
      <c r="C240" s="5">
        <v>30477</v>
      </c>
      <c r="D240" s="6" t="s">
        <v>2226</v>
      </c>
    </row>
    <row r="241" spans="2:5">
      <c r="B241" s="78" t="s">
        <v>5838</v>
      </c>
      <c r="C241" s="79">
        <v>34512</v>
      </c>
      <c r="D241" s="81" t="s">
        <v>5979</v>
      </c>
    </row>
    <row r="242" spans="2:5">
      <c r="B242" t="s">
        <v>1893</v>
      </c>
      <c r="C242" s="5">
        <v>27491</v>
      </c>
      <c r="D242" s="6"/>
    </row>
    <row r="243" spans="2:5">
      <c r="B243" t="s">
        <v>3898</v>
      </c>
      <c r="C243" s="5">
        <v>30855</v>
      </c>
      <c r="D243" s="6" t="s">
        <v>2920</v>
      </c>
    </row>
    <row r="244" spans="2:5">
      <c r="B244" s="78" t="s">
        <v>508</v>
      </c>
      <c r="C244" s="79">
        <v>32616</v>
      </c>
      <c r="D244" s="81" t="s">
        <v>509</v>
      </c>
    </row>
    <row r="245" spans="2:5">
      <c r="B245" t="s">
        <v>1208</v>
      </c>
      <c r="C245" s="5">
        <v>31413</v>
      </c>
      <c r="D245" s="6" t="s">
        <v>3172</v>
      </c>
    </row>
    <row r="246" spans="2:5">
      <c r="B246" s="147" t="s">
        <v>5216</v>
      </c>
      <c r="C246" s="83">
        <v>33088</v>
      </c>
      <c r="D246" s="84" t="s">
        <v>4218</v>
      </c>
    </row>
    <row r="247" spans="2:5">
      <c r="B247" t="s">
        <v>3899</v>
      </c>
      <c r="C247" s="5">
        <v>33124</v>
      </c>
      <c r="D247" s="6" t="s">
        <v>4221</v>
      </c>
    </row>
    <row r="248" spans="2:5">
      <c r="B248" s="78" t="s">
        <v>6878</v>
      </c>
      <c r="C248" s="79">
        <v>35470</v>
      </c>
      <c r="D248" s="81" t="s">
        <v>7039</v>
      </c>
      <c r="E248" s="81"/>
    </row>
    <row r="249" spans="2:5">
      <c r="B249" t="s">
        <v>1209</v>
      </c>
      <c r="C249" s="5">
        <v>32509</v>
      </c>
      <c r="D249" s="6" t="s">
        <v>1202</v>
      </c>
    </row>
    <row r="250" spans="2:5">
      <c r="B250" t="s">
        <v>3900</v>
      </c>
      <c r="C250" s="5">
        <v>32626</v>
      </c>
      <c r="D250" s="6" t="s">
        <v>4223</v>
      </c>
    </row>
    <row r="251" spans="2:5">
      <c r="B251" t="s">
        <v>3733</v>
      </c>
      <c r="C251" s="5">
        <v>30974</v>
      </c>
      <c r="D251" s="6" t="s">
        <v>2920</v>
      </c>
    </row>
    <row r="252" spans="2:5">
      <c r="B252" t="s">
        <v>2809</v>
      </c>
      <c r="C252" s="5">
        <v>31670</v>
      </c>
      <c r="D252" s="6" t="s">
        <v>3172</v>
      </c>
    </row>
    <row r="253" spans="2:5">
      <c r="B253" t="s">
        <v>3652</v>
      </c>
      <c r="C253" s="5">
        <v>30062</v>
      </c>
      <c r="D253" s="6" t="s">
        <v>2227</v>
      </c>
    </row>
    <row r="254" spans="2:5">
      <c r="B254" s="142" t="s">
        <v>4441</v>
      </c>
      <c r="C254" s="140">
        <v>33038</v>
      </c>
      <c r="D254" s="81" t="s">
        <v>4218</v>
      </c>
    </row>
    <row r="255" spans="2:5">
      <c r="B255" s="147" t="s">
        <v>5194</v>
      </c>
      <c r="C255" s="83">
        <v>33544</v>
      </c>
      <c r="D255" s="84" t="s">
        <v>5437</v>
      </c>
    </row>
    <row r="256" spans="2:5">
      <c r="B256" s="125" t="s">
        <v>3901</v>
      </c>
      <c r="C256" s="126">
        <v>32277</v>
      </c>
      <c r="D256" s="127" t="s">
        <v>1183</v>
      </c>
    </row>
    <row r="257" spans="2:4">
      <c r="B257" s="78" t="s">
        <v>6310</v>
      </c>
      <c r="C257" s="79">
        <v>35241</v>
      </c>
      <c r="D257" s="82" t="s">
        <v>6520</v>
      </c>
    </row>
    <row r="258" spans="2:4">
      <c r="B258" t="s">
        <v>1872</v>
      </c>
      <c r="C258" s="5">
        <v>29733</v>
      </c>
      <c r="D258" s="6" t="s">
        <v>1873</v>
      </c>
    </row>
    <row r="259" spans="2:4">
      <c r="B259" t="s">
        <v>3766</v>
      </c>
      <c r="C259" s="5">
        <v>31403</v>
      </c>
      <c r="D259" s="6" t="s">
        <v>1469</v>
      </c>
    </row>
    <row r="260" spans="2:4">
      <c r="B260" s="11" t="s">
        <v>4457</v>
      </c>
      <c r="C260" s="140">
        <v>33681</v>
      </c>
      <c r="D260" s="81" t="s">
        <v>4965</v>
      </c>
    </row>
    <row r="261" spans="2:4">
      <c r="B261" t="s">
        <v>1210</v>
      </c>
      <c r="C261" s="5">
        <v>31008</v>
      </c>
      <c r="D261" s="6" t="s">
        <v>1305</v>
      </c>
    </row>
    <row r="262" spans="2:4">
      <c r="B262" s="147" t="s">
        <v>5085</v>
      </c>
      <c r="C262" s="83">
        <v>33925</v>
      </c>
      <c r="D262" s="84" t="s">
        <v>4950</v>
      </c>
    </row>
    <row r="263" spans="2:4">
      <c r="B263" s="11" t="s">
        <v>4442</v>
      </c>
      <c r="C263" s="140">
        <v>33151</v>
      </c>
      <c r="D263" s="81" t="s">
        <v>4220</v>
      </c>
    </row>
    <row r="264" spans="2:4">
      <c r="B264" t="s">
        <v>1979</v>
      </c>
      <c r="C264" s="5">
        <v>30222</v>
      </c>
      <c r="D264" s="6" t="s">
        <v>3483</v>
      </c>
    </row>
    <row r="265" spans="2:4">
      <c r="B265" s="78" t="s">
        <v>510</v>
      </c>
      <c r="C265" s="79">
        <v>32808</v>
      </c>
      <c r="D265" s="81" t="s">
        <v>511</v>
      </c>
    </row>
    <row r="266" spans="2:4">
      <c r="B266" s="78" t="s">
        <v>7641</v>
      </c>
      <c r="C266" s="79">
        <v>34950</v>
      </c>
      <c r="D266" s="82" t="s">
        <v>7926</v>
      </c>
    </row>
    <row r="267" spans="2:4">
      <c r="B267" t="s">
        <v>3195</v>
      </c>
      <c r="C267" s="5">
        <v>30004</v>
      </c>
      <c r="D267" s="6" t="s">
        <v>2227</v>
      </c>
    </row>
    <row r="268" spans="2:4">
      <c r="B268" t="s">
        <v>2810</v>
      </c>
      <c r="C268" s="5">
        <v>31513</v>
      </c>
      <c r="D268" s="6" t="s">
        <v>1470</v>
      </c>
    </row>
    <row r="269" spans="2:4">
      <c r="B269" s="78" t="s">
        <v>7596</v>
      </c>
      <c r="C269" s="79">
        <v>35382</v>
      </c>
      <c r="D269" s="82" t="s">
        <v>7925</v>
      </c>
    </row>
    <row r="270" spans="2:4">
      <c r="B270" t="s">
        <v>1516</v>
      </c>
      <c r="C270" s="5">
        <v>28397</v>
      </c>
      <c r="D270" s="6" t="s">
        <v>1590</v>
      </c>
    </row>
    <row r="271" spans="2:4">
      <c r="B271" s="125" t="s">
        <v>3902</v>
      </c>
      <c r="C271" s="126">
        <v>32784</v>
      </c>
      <c r="D271" s="127" t="s">
        <v>4218</v>
      </c>
    </row>
    <row r="272" spans="2:4">
      <c r="B272" t="s">
        <v>1046</v>
      </c>
      <c r="C272" s="5">
        <v>31700</v>
      </c>
      <c r="D272" s="6" t="s">
        <v>3232</v>
      </c>
    </row>
    <row r="273" spans="2:5">
      <c r="B273" s="78" t="s">
        <v>6248</v>
      </c>
      <c r="C273" s="79">
        <v>34411</v>
      </c>
      <c r="D273" s="82" t="s">
        <v>6515</v>
      </c>
    </row>
    <row r="274" spans="2:5">
      <c r="B274" s="125" t="s">
        <v>3903</v>
      </c>
      <c r="C274" s="126">
        <v>33127</v>
      </c>
      <c r="D274" s="127" t="s">
        <v>4220</v>
      </c>
    </row>
    <row r="275" spans="2:5">
      <c r="B275" t="s">
        <v>2336</v>
      </c>
      <c r="C275" s="5">
        <v>27368</v>
      </c>
      <c r="D275" s="6" t="s">
        <v>2473</v>
      </c>
    </row>
    <row r="276" spans="2:5">
      <c r="B276" s="125" t="s">
        <v>3904</v>
      </c>
      <c r="C276" s="126">
        <v>33204</v>
      </c>
      <c r="D276" s="127" t="s">
        <v>4218</v>
      </c>
    </row>
    <row r="277" spans="2:5">
      <c r="B277" s="147" t="s">
        <v>5203</v>
      </c>
      <c r="C277" s="83">
        <v>33592</v>
      </c>
      <c r="D277" s="84" t="s">
        <v>5437</v>
      </c>
    </row>
    <row r="278" spans="2:5">
      <c r="B278" s="78" t="s">
        <v>6720</v>
      </c>
      <c r="C278" s="79">
        <v>35487</v>
      </c>
      <c r="D278" s="81" t="s">
        <v>7040</v>
      </c>
      <c r="E278" s="81"/>
    </row>
    <row r="279" spans="2:5">
      <c r="B279" s="78" t="s">
        <v>7636</v>
      </c>
      <c r="C279" s="79">
        <v>35475</v>
      </c>
      <c r="D279" s="82" t="s">
        <v>7926</v>
      </c>
    </row>
    <row r="280" spans="2:5">
      <c r="B280" t="s">
        <v>2811</v>
      </c>
      <c r="C280" s="5">
        <v>29674</v>
      </c>
      <c r="D280" s="6" t="s">
        <v>3529</v>
      </c>
    </row>
    <row r="281" spans="2:5">
      <c r="B281" t="s">
        <v>1211</v>
      </c>
      <c r="C281" s="5">
        <v>32119</v>
      </c>
      <c r="D281" s="6" t="s">
        <v>2322</v>
      </c>
    </row>
    <row r="282" spans="2:5">
      <c r="B282" t="s">
        <v>2475</v>
      </c>
      <c r="C282" s="5">
        <v>30590</v>
      </c>
      <c r="D282" s="6" t="s">
        <v>2830</v>
      </c>
    </row>
    <row r="283" spans="2:5">
      <c r="B283" s="78" t="s">
        <v>7494</v>
      </c>
      <c r="C283" s="79">
        <v>33984</v>
      </c>
      <c r="D283" s="82" t="s">
        <v>5437</v>
      </c>
    </row>
    <row r="284" spans="2:5">
      <c r="B284" t="s">
        <v>1033</v>
      </c>
      <c r="C284" s="5">
        <v>31989</v>
      </c>
      <c r="D284" s="6" t="s">
        <v>1183</v>
      </c>
    </row>
    <row r="285" spans="2:5">
      <c r="B285" s="78" t="s">
        <v>512</v>
      </c>
      <c r="C285" s="79">
        <v>32667</v>
      </c>
      <c r="D285" s="81" t="s">
        <v>497</v>
      </c>
    </row>
    <row r="286" spans="2:5">
      <c r="B286" t="s">
        <v>2476</v>
      </c>
      <c r="C286" s="5">
        <v>31735</v>
      </c>
      <c r="D286" s="6" t="s">
        <v>2447</v>
      </c>
    </row>
    <row r="287" spans="2:5">
      <c r="B287" s="78" t="s">
        <v>7576</v>
      </c>
      <c r="C287" s="79">
        <v>35307</v>
      </c>
      <c r="D287" s="82" t="s">
        <v>7933</v>
      </c>
    </row>
    <row r="288" spans="2:5">
      <c r="B288" s="125" t="s">
        <v>3855</v>
      </c>
      <c r="C288" s="126">
        <v>32624</v>
      </c>
      <c r="D288" s="127" t="s">
        <v>509</v>
      </c>
    </row>
    <row r="289" spans="2:4">
      <c r="B289" s="147" t="s">
        <v>5113</v>
      </c>
      <c r="C289" s="83">
        <v>33793</v>
      </c>
      <c r="D289" s="84" t="s">
        <v>5444</v>
      </c>
    </row>
    <row r="290" spans="2:4">
      <c r="B290" t="s">
        <v>1382</v>
      </c>
      <c r="C290" s="5">
        <v>31061</v>
      </c>
      <c r="D290" s="6" t="s">
        <v>2913</v>
      </c>
    </row>
    <row r="291" spans="2:4">
      <c r="B291" s="78" t="s">
        <v>6340</v>
      </c>
      <c r="C291" s="79">
        <v>34289</v>
      </c>
      <c r="D291" s="82" t="s">
        <v>6515</v>
      </c>
    </row>
    <row r="292" spans="2:4">
      <c r="B292" t="s">
        <v>4578</v>
      </c>
      <c r="C292" s="5">
        <v>31108</v>
      </c>
      <c r="D292" s="6" t="s">
        <v>3232</v>
      </c>
    </row>
    <row r="293" spans="2:4">
      <c r="B293" s="78" t="s">
        <v>5779</v>
      </c>
      <c r="C293" s="79">
        <v>34244</v>
      </c>
      <c r="D293" s="81" t="s">
        <v>5976</v>
      </c>
    </row>
    <row r="294" spans="2:4">
      <c r="B294" s="78" t="s">
        <v>7793</v>
      </c>
      <c r="C294" s="79">
        <v>35200</v>
      </c>
      <c r="D294" s="82" t="s">
        <v>7926</v>
      </c>
    </row>
    <row r="295" spans="2:4">
      <c r="B295" t="s">
        <v>834</v>
      </c>
      <c r="C295" s="5">
        <v>29819</v>
      </c>
      <c r="D295" s="6" t="s">
        <v>2918</v>
      </c>
    </row>
    <row r="296" spans="2:4">
      <c r="B296" s="11" t="s">
        <v>4647</v>
      </c>
      <c r="C296" s="140">
        <v>33852</v>
      </c>
      <c r="D296" s="81" t="s">
        <v>4968</v>
      </c>
    </row>
    <row r="297" spans="2:4">
      <c r="B297" t="s">
        <v>1154</v>
      </c>
      <c r="C297" s="5">
        <v>31801</v>
      </c>
      <c r="D297" s="6" t="s">
        <v>3172</v>
      </c>
    </row>
    <row r="298" spans="2:4">
      <c r="B298" s="78" t="s">
        <v>6328</v>
      </c>
      <c r="C298" s="79">
        <v>34670</v>
      </c>
      <c r="D298" s="82" t="s">
        <v>6515</v>
      </c>
    </row>
    <row r="299" spans="2:4">
      <c r="B299" s="147" t="s">
        <v>5220</v>
      </c>
      <c r="C299" s="83">
        <v>32915</v>
      </c>
      <c r="D299" s="84" t="s">
        <v>4218</v>
      </c>
    </row>
    <row r="300" spans="2:4">
      <c r="B300" s="78" t="s">
        <v>7825</v>
      </c>
      <c r="C300" s="79">
        <v>34486</v>
      </c>
      <c r="D300" s="82" t="s">
        <v>7031</v>
      </c>
    </row>
    <row r="301" spans="2:4">
      <c r="B301" t="s">
        <v>1070</v>
      </c>
      <c r="C301" s="5">
        <v>31982</v>
      </c>
      <c r="D301" s="6" t="s">
        <v>3171</v>
      </c>
    </row>
    <row r="302" spans="2:4">
      <c r="B302" s="147" t="s">
        <v>5309</v>
      </c>
      <c r="C302" s="83">
        <v>33457</v>
      </c>
      <c r="D302" s="84" t="s">
        <v>5440</v>
      </c>
    </row>
    <row r="303" spans="2:4">
      <c r="B303" s="78" t="s">
        <v>6204</v>
      </c>
      <c r="C303" s="79">
        <v>34708</v>
      </c>
      <c r="D303" s="82" t="s">
        <v>6517</v>
      </c>
    </row>
    <row r="304" spans="2:4">
      <c r="B304" t="s">
        <v>1034</v>
      </c>
      <c r="C304" s="5">
        <v>32525</v>
      </c>
      <c r="D304" s="6" t="s">
        <v>1183</v>
      </c>
    </row>
    <row r="305" spans="2:4">
      <c r="B305" t="s">
        <v>1351</v>
      </c>
      <c r="C305" s="5">
        <v>30805</v>
      </c>
      <c r="D305" s="6" t="s">
        <v>1305</v>
      </c>
    </row>
    <row r="306" spans="2:4">
      <c r="B306" t="s">
        <v>1721</v>
      </c>
      <c r="C306" s="5">
        <v>29647</v>
      </c>
      <c r="D306" s="6" t="s">
        <v>1515</v>
      </c>
    </row>
    <row r="307" spans="2:4">
      <c r="B307" s="78" t="s">
        <v>513</v>
      </c>
      <c r="C307" s="79">
        <v>31628</v>
      </c>
      <c r="D307" s="81" t="s">
        <v>2442</v>
      </c>
    </row>
    <row r="308" spans="2:4">
      <c r="B308" t="s">
        <v>3239</v>
      </c>
      <c r="C308" s="5">
        <v>31756</v>
      </c>
      <c r="D308" s="6" t="s">
        <v>3171</v>
      </c>
    </row>
    <row r="309" spans="2:4">
      <c r="B309" s="125" t="s">
        <v>3905</v>
      </c>
      <c r="C309" s="126">
        <v>33652</v>
      </c>
      <c r="D309" s="127" t="s">
        <v>4217</v>
      </c>
    </row>
    <row r="310" spans="2:4">
      <c r="B310" t="s">
        <v>3285</v>
      </c>
      <c r="C310" s="5">
        <v>30429</v>
      </c>
      <c r="D310" s="6" t="s">
        <v>3529</v>
      </c>
    </row>
    <row r="311" spans="2:4">
      <c r="B311" s="78" t="s">
        <v>5634</v>
      </c>
      <c r="C311" s="79">
        <v>34680</v>
      </c>
      <c r="D311" s="81" t="s">
        <v>5982</v>
      </c>
    </row>
    <row r="312" spans="2:4">
      <c r="B312" t="s">
        <v>3204</v>
      </c>
      <c r="C312" s="5">
        <v>28552</v>
      </c>
      <c r="D312" s="6" t="s">
        <v>3064</v>
      </c>
    </row>
    <row r="313" spans="2:4">
      <c r="B313" s="147" t="s">
        <v>5211</v>
      </c>
      <c r="C313" s="83">
        <v>32646</v>
      </c>
      <c r="D313" s="84" t="s">
        <v>509</v>
      </c>
    </row>
    <row r="314" spans="2:4">
      <c r="B314" s="78" t="s">
        <v>6194</v>
      </c>
      <c r="C314" s="79">
        <v>34638</v>
      </c>
      <c r="D314" s="82" t="s">
        <v>6517</v>
      </c>
    </row>
    <row r="315" spans="2:4">
      <c r="B315" t="s">
        <v>1035</v>
      </c>
      <c r="C315" s="5">
        <v>32640</v>
      </c>
      <c r="D315" s="6" t="s">
        <v>1183</v>
      </c>
    </row>
    <row r="316" spans="2:4">
      <c r="B316" t="s">
        <v>1373</v>
      </c>
      <c r="C316" s="5">
        <v>31254</v>
      </c>
      <c r="D316" s="6" t="s">
        <v>3171</v>
      </c>
    </row>
    <row r="317" spans="2:4">
      <c r="B317" s="78" t="s">
        <v>5824</v>
      </c>
      <c r="C317" s="79">
        <v>34554</v>
      </c>
      <c r="D317" s="81" t="s">
        <v>5980</v>
      </c>
    </row>
    <row r="318" spans="2:4">
      <c r="B318" s="11" t="s">
        <v>4638</v>
      </c>
      <c r="C318" s="140">
        <v>33274</v>
      </c>
      <c r="D318" s="81" t="s">
        <v>4958</v>
      </c>
    </row>
    <row r="319" spans="2:4">
      <c r="B319" s="78" t="s">
        <v>514</v>
      </c>
      <c r="C319" s="79">
        <v>32871</v>
      </c>
      <c r="D319" s="81" t="s">
        <v>495</v>
      </c>
    </row>
    <row r="320" spans="2:4">
      <c r="B320" t="s">
        <v>2478</v>
      </c>
      <c r="C320" s="5">
        <v>32394</v>
      </c>
      <c r="D320" s="6" t="s">
        <v>2447</v>
      </c>
    </row>
    <row r="321" spans="2:4">
      <c r="B321" t="s">
        <v>3236</v>
      </c>
      <c r="C321" s="5">
        <v>31859</v>
      </c>
      <c r="D321" s="6" t="s">
        <v>1471</v>
      </c>
    </row>
    <row r="322" spans="2:4">
      <c r="B322" t="s">
        <v>2479</v>
      </c>
      <c r="C322" s="5">
        <v>30681</v>
      </c>
      <c r="D322" s="6" t="s">
        <v>2920</v>
      </c>
    </row>
    <row r="323" spans="2:4">
      <c r="B323" t="s">
        <v>2836</v>
      </c>
      <c r="C323" s="5">
        <v>31846</v>
      </c>
      <c r="D323" s="6" t="s">
        <v>1474</v>
      </c>
    </row>
    <row r="324" spans="2:4">
      <c r="B324" t="s">
        <v>3662</v>
      </c>
      <c r="C324" s="5">
        <v>31364</v>
      </c>
      <c r="D324" s="6" t="s">
        <v>3171</v>
      </c>
    </row>
    <row r="325" spans="2:4">
      <c r="B325" s="147" t="s">
        <v>7074</v>
      </c>
      <c r="C325" s="83">
        <v>34024</v>
      </c>
      <c r="D325" s="84" t="s">
        <v>5445</v>
      </c>
    </row>
    <row r="326" spans="2:4">
      <c r="B326" s="11" t="s">
        <v>5908</v>
      </c>
      <c r="C326" s="5">
        <v>31364</v>
      </c>
      <c r="D326" s="6" t="s">
        <v>3171</v>
      </c>
    </row>
    <row r="327" spans="2:4">
      <c r="B327" t="s">
        <v>1956</v>
      </c>
      <c r="C327" s="5">
        <v>30313</v>
      </c>
      <c r="D327" s="6" t="s">
        <v>3015</v>
      </c>
    </row>
    <row r="328" spans="2:4">
      <c r="B328" s="129" t="s">
        <v>3906</v>
      </c>
      <c r="C328" s="79">
        <v>32644</v>
      </c>
      <c r="D328" s="81" t="s">
        <v>499</v>
      </c>
    </row>
    <row r="329" spans="2:4">
      <c r="B329" s="78" t="s">
        <v>7559</v>
      </c>
      <c r="C329" s="79">
        <v>35301</v>
      </c>
      <c r="D329" s="82" t="s">
        <v>7038</v>
      </c>
    </row>
    <row r="330" spans="2:4">
      <c r="B330" t="s">
        <v>3793</v>
      </c>
      <c r="C330" s="5">
        <v>29218</v>
      </c>
      <c r="D330" s="6" t="s">
        <v>2456</v>
      </c>
    </row>
    <row r="331" spans="2:4">
      <c r="B331" s="11" t="s">
        <v>4522</v>
      </c>
      <c r="C331" s="140">
        <v>33484</v>
      </c>
      <c r="D331" s="81" t="s">
        <v>4953</v>
      </c>
    </row>
    <row r="332" spans="2:4">
      <c r="B332" t="s">
        <v>2579</v>
      </c>
      <c r="C332" s="5">
        <v>30096</v>
      </c>
      <c r="D332" s="6" t="s">
        <v>3016</v>
      </c>
    </row>
    <row r="333" spans="2:4">
      <c r="B333" s="78" t="s">
        <v>516</v>
      </c>
      <c r="C333" s="79">
        <v>31630</v>
      </c>
      <c r="D333" s="81" t="s">
        <v>499</v>
      </c>
    </row>
    <row r="334" spans="2:4">
      <c r="B334" s="78" t="s">
        <v>5524</v>
      </c>
      <c r="C334" s="79">
        <v>33425</v>
      </c>
      <c r="D334" s="81" t="s">
        <v>4953</v>
      </c>
    </row>
    <row r="335" spans="2:4">
      <c r="B335" t="s">
        <v>3632</v>
      </c>
      <c r="C335" s="5">
        <v>31415</v>
      </c>
      <c r="D335" s="6" t="s">
        <v>1305</v>
      </c>
    </row>
    <row r="336" spans="2:4">
      <c r="B336" s="125" t="s">
        <v>3907</v>
      </c>
      <c r="C336" s="126">
        <v>33564</v>
      </c>
      <c r="D336" s="127" t="s">
        <v>4217</v>
      </c>
    </row>
    <row r="337" spans="2:5">
      <c r="B337" t="s">
        <v>2480</v>
      </c>
      <c r="C337" s="5">
        <v>28964</v>
      </c>
      <c r="D337" s="6" t="s">
        <v>1814</v>
      </c>
    </row>
    <row r="338" spans="2:5">
      <c r="B338" t="s">
        <v>1922</v>
      </c>
      <c r="C338" s="5">
        <v>29582</v>
      </c>
      <c r="D338" s="6" t="s">
        <v>1666</v>
      </c>
    </row>
    <row r="339" spans="2:5">
      <c r="B339" s="78" t="s">
        <v>7705</v>
      </c>
      <c r="C339" s="79">
        <v>34978</v>
      </c>
      <c r="D339" s="82" t="s">
        <v>7036</v>
      </c>
    </row>
    <row r="340" spans="2:5">
      <c r="B340" t="s">
        <v>1036</v>
      </c>
      <c r="C340" s="5">
        <v>32319</v>
      </c>
      <c r="D340" s="6" t="s">
        <v>2442</v>
      </c>
    </row>
    <row r="341" spans="2:5">
      <c r="B341" t="s">
        <v>3665</v>
      </c>
      <c r="C341" s="5">
        <v>27621</v>
      </c>
      <c r="D341" s="6"/>
    </row>
    <row r="342" spans="2:5">
      <c r="B342" t="s">
        <v>2481</v>
      </c>
      <c r="C342" s="5">
        <v>32506</v>
      </c>
      <c r="D342" s="6" t="s">
        <v>2482</v>
      </c>
    </row>
    <row r="343" spans="2:5">
      <c r="B343" s="78" t="s">
        <v>5375</v>
      </c>
      <c r="C343" s="79">
        <v>33315</v>
      </c>
      <c r="D343" s="81" t="s">
        <v>4950</v>
      </c>
      <c r="E343" s="81"/>
    </row>
    <row r="344" spans="2:5">
      <c r="B344" s="11" t="s">
        <v>4595</v>
      </c>
      <c r="C344" s="140">
        <v>33002</v>
      </c>
      <c r="D344" s="81" t="s">
        <v>509</v>
      </c>
    </row>
    <row r="345" spans="2:5">
      <c r="B345" t="s">
        <v>3296</v>
      </c>
      <c r="C345" s="5">
        <v>31303</v>
      </c>
      <c r="D345" s="6" t="s">
        <v>1470</v>
      </c>
    </row>
    <row r="346" spans="2:5">
      <c r="B346" t="s">
        <v>2483</v>
      </c>
      <c r="C346" s="5">
        <v>32538</v>
      </c>
      <c r="D346" s="6" t="s">
        <v>2484</v>
      </c>
    </row>
    <row r="347" spans="2:5">
      <c r="B347" t="s">
        <v>1650</v>
      </c>
      <c r="C347" s="5">
        <v>30870</v>
      </c>
      <c r="D347" s="6" t="s">
        <v>3527</v>
      </c>
    </row>
    <row r="348" spans="2:5">
      <c r="B348" s="78" t="s">
        <v>411</v>
      </c>
      <c r="C348" s="79">
        <v>33041</v>
      </c>
      <c r="D348" s="81" t="s">
        <v>412</v>
      </c>
    </row>
    <row r="349" spans="2:5">
      <c r="B349" s="147" t="s">
        <v>5346</v>
      </c>
      <c r="C349" s="83">
        <v>33478</v>
      </c>
      <c r="D349" s="84" t="s">
        <v>5437</v>
      </c>
    </row>
    <row r="350" spans="2:5">
      <c r="B350" s="78" t="s">
        <v>6376</v>
      </c>
      <c r="C350" s="79">
        <v>33979</v>
      </c>
      <c r="D350" s="82" t="s">
        <v>4950</v>
      </c>
    </row>
    <row r="351" spans="2:5">
      <c r="B351" s="78" t="s">
        <v>6236</v>
      </c>
      <c r="C351" s="79">
        <v>34152</v>
      </c>
      <c r="D351" s="82" t="s">
        <v>6519</v>
      </c>
    </row>
    <row r="352" spans="2:5">
      <c r="B352" s="131" t="s">
        <v>1641</v>
      </c>
      <c r="C352" s="5">
        <v>31302</v>
      </c>
      <c r="D352" s="6" t="s">
        <v>1469</v>
      </c>
    </row>
    <row r="353" spans="2:4">
      <c r="B353" t="s">
        <v>1037</v>
      </c>
      <c r="C353" s="5">
        <v>29848</v>
      </c>
      <c r="D353" s="6" t="s">
        <v>3529</v>
      </c>
    </row>
    <row r="354" spans="2:4">
      <c r="B354" t="s">
        <v>2485</v>
      </c>
      <c r="C354" s="5">
        <v>31941</v>
      </c>
      <c r="D354" s="6" t="s">
        <v>3167</v>
      </c>
    </row>
    <row r="355" spans="2:4">
      <c r="B355" s="78" t="s">
        <v>6205</v>
      </c>
      <c r="C355" s="79">
        <v>34764</v>
      </c>
      <c r="D355" s="82" t="s">
        <v>5976</v>
      </c>
    </row>
    <row r="356" spans="2:4">
      <c r="B356" s="78" t="s">
        <v>413</v>
      </c>
      <c r="C356" s="79">
        <v>32855</v>
      </c>
      <c r="D356" s="81" t="s">
        <v>412</v>
      </c>
    </row>
    <row r="357" spans="2:4">
      <c r="B357" s="78" t="s">
        <v>414</v>
      </c>
      <c r="C357" s="79">
        <v>32759</v>
      </c>
      <c r="D357" s="81" t="s">
        <v>1183</v>
      </c>
    </row>
    <row r="358" spans="2:4">
      <c r="B358" t="s">
        <v>1038</v>
      </c>
      <c r="C358" s="5">
        <v>32584</v>
      </c>
      <c r="D358" s="6" t="s">
        <v>1183</v>
      </c>
    </row>
    <row r="359" spans="2:4">
      <c r="B359" t="s">
        <v>3052</v>
      </c>
      <c r="C359" s="5">
        <v>27964</v>
      </c>
      <c r="D359" s="6" t="s">
        <v>3587</v>
      </c>
    </row>
    <row r="360" spans="2:4">
      <c r="B360" t="s">
        <v>1410</v>
      </c>
      <c r="C360" s="5">
        <v>28519</v>
      </c>
      <c r="D360" s="6" t="s">
        <v>2700</v>
      </c>
    </row>
    <row r="361" spans="2:4">
      <c r="B361" t="s">
        <v>2434</v>
      </c>
      <c r="C361" s="5">
        <v>30887</v>
      </c>
      <c r="D361" s="6" t="s">
        <v>2828</v>
      </c>
    </row>
    <row r="362" spans="2:4">
      <c r="B362" s="78" t="s">
        <v>5523</v>
      </c>
      <c r="C362" s="79">
        <v>32929</v>
      </c>
      <c r="D362" s="81" t="s">
        <v>4218</v>
      </c>
    </row>
    <row r="363" spans="2:4">
      <c r="B363" s="78" t="s">
        <v>6153</v>
      </c>
      <c r="C363" s="79">
        <v>34317</v>
      </c>
      <c r="D363" s="82" t="s">
        <v>6521</v>
      </c>
    </row>
    <row r="364" spans="2:4">
      <c r="B364" s="11" t="s">
        <v>4687</v>
      </c>
      <c r="C364" s="140">
        <v>33522</v>
      </c>
      <c r="D364" s="81" t="s">
        <v>4957</v>
      </c>
    </row>
    <row r="365" spans="2:4">
      <c r="B365" t="s">
        <v>1039</v>
      </c>
      <c r="C365" s="5">
        <v>32854</v>
      </c>
      <c r="D365" s="6" t="s">
        <v>1040</v>
      </c>
    </row>
    <row r="366" spans="2:4">
      <c r="B366" t="s">
        <v>171</v>
      </c>
      <c r="C366" s="5">
        <v>29248</v>
      </c>
      <c r="D366" s="6" t="s">
        <v>3182</v>
      </c>
    </row>
    <row r="367" spans="2:4">
      <c r="B367" t="s">
        <v>1820</v>
      </c>
      <c r="C367" s="5">
        <v>30740</v>
      </c>
      <c r="D367" s="6" t="s">
        <v>2919</v>
      </c>
    </row>
    <row r="368" spans="2:4">
      <c r="B368" t="s">
        <v>2812</v>
      </c>
      <c r="C368" s="5">
        <v>30477</v>
      </c>
      <c r="D368" s="6" t="s">
        <v>2230</v>
      </c>
    </row>
    <row r="369" spans="2:5">
      <c r="B369" s="78" t="s">
        <v>415</v>
      </c>
      <c r="C369" s="79">
        <v>32882</v>
      </c>
      <c r="D369" s="81" t="s">
        <v>416</v>
      </c>
    </row>
    <row r="370" spans="2:5">
      <c r="B370" t="s">
        <v>2813</v>
      </c>
      <c r="C370" s="5">
        <v>30982</v>
      </c>
      <c r="D370" s="6" t="s">
        <v>3525</v>
      </c>
    </row>
    <row r="371" spans="2:5">
      <c r="B371" s="147" t="s">
        <v>5163</v>
      </c>
      <c r="C371" s="83">
        <v>33891</v>
      </c>
      <c r="D371" s="84" t="s">
        <v>5440</v>
      </c>
    </row>
    <row r="372" spans="2:5">
      <c r="B372" t="s">
        <v>838</v>
      </c>
      <c r="C372" s="5">
        <v>30466</v>
      </c>
      <c r="D372" s="6" t="s">
        <v>2229</v>
      </c>
    </row>
    <row r="373" spans="2:5">
      <c r="B373" t="s">
        <v>3625</v>
      </c>
      <c r="C373" s="5">
        <v>30955</v>
      </c>
      <c r="D373" s="6" t="s">
        <v>2828</v>
      </c>
    </row>
    <row r="374" spans="2:5">
      <c r="B374" s="78" t="s">
        <v>7597</v>
      </c>
      <c r="C374" s="79">
        <v>35629</v>
      </c>
      <c r="D374" s="82" t="s">
        <v>7928</v>
      </c>
    </row>
    <row r="375" spans="2:5">
      <c r="B375" s="78" t="s">
        <v>5584</v>
      </c>
      <c r="C375" s="79">
        <v>33990</v>
      </c>
      <c r="D375" s="81" t="s">
        <v>5980</v>
      </c>
    </row>
    <row r="376" spans="2:5">
      <c r="B376" s="125" t="s">
        <v>3908</v>
      </c>
      <c r="C376" s="126">
        <v>33094</v>
      </c>
      <c r="D376" s="127" t="s">
        <v>509</v>
      </c>
    </row>
    <row r="377" spans="2:5">
      <c r="B377" s="78" t="s">
        <v>5515</v>
      </c>
      <c r="C377" s="79">
        <v>33094</v>
      </c>
      <c r="D377" s="81" t="s">
        <v>509</v>
      </c>
    </row>
    <row r="378" spans="2:5">
      <c r="B378" t="s">
        <v>2713</v>
      </c>
      <c r="C378" s="5">
        <v>30670</v>
      </c>
      <c r="D378" s="6" t="s">
        <v>2918</v>
      </c>
    </row>
    <row r="379" spans="2:5">
      <c r="B379" s="78" t="s">
        <v>417</v>
      </c>
      <c r="C379" s="79">
        <v>32758</v>
      </c>
      <c r="D379" s="81" t="s">
        <v>507</v>
      </c>
    </row>
    <row r="380" spans="2:5">
      <c r="B380" s="78" t="s">
        <v>7775</v>
      </c>
      <c r="C380" s="79">
        <v>34911</v>
      </c>
      <c r="D380" s="82" t="s">
        <v>7926</v>
      </c>
    </row>
    <row r="381" spans="2:5">
      <c r="B381" t="s">
        <v>2487</v>
      </c>
      <c r="C381" s="5">
        <v>31751</v>
      </c>
      <c r="D381" s="6" t="s">
        <v>2442</v>
      </c>
    </row>
    <row r="382" spans="2:5">
      <c r="B382" s="11" t="s">
        <v>4662</v>
      </c>
      <c r="C382" s="140">
        <v>33355</v>
      </c>
      <c r="D382" s="81" t="s">
        <v>4966</v>
      </c>
    </row>
    <row r="383" spans="2:5">
      <c r="B383" s="78" t="s">
        <v>5764</v>
      </c>
      <c r="C383" s="79">
        <v>33710</v>
      </c>
      <c r="D383" s="81" t="s">
        <v>5990</v>
      </c>
    </row>
    <row r="384" spans="2:5">
      <c r="B384" s="78" t="s">
        <v>6691</v>
      </c>
      <c r="C384" s="79">
        <v>34903</v>
      </c>
      <c r="D384" s="81" t="s">
        <v>7031</v>
      </c>
      <c r="E384" s="81"/>
    </row>
    <row r="385" spans="2:5">
      <c r="B385" t="s">
        <v>1041</v>
      </c>
      <c r="C385" s="5">
        <v>29853</v>
      </c>
      <c r="D385" s="6" t="s">
        <v>2668</v>
      </c>
    </row>
    <row r="386" spans="2:5">
      <c r="B386" s="78" t="s">
        <v>5663</v>
      </c>
      <c r="C386" s="79">
        <v>33990</v>
      </c>
      <c r="D386" s="81" t="s">
        <v>5979</v>
      </c>
    </row>
    <row r="387" spans="2:5">
      <c r="B387" s="11" t="s">
        <v>4667</v>
      </c>
      <c r="C387" s="140">
        <v>33785</v>
      </c>
      <c r="D387" s="81" t="s">
        <v>4956</v>
      </c>
    </row>
    <row r="388" spans="2:5">
      <c r="B388" s="78" t="s">
        <v>5765</v>
      </c>
      <c r="C388" s="79">
        <v>34200</v>
      </c>
      <c r="D388" s="81" t="s">
        <v>5976</v>
      </c>
    </row>
    <row r="389" spans="2:5">
      <c r="B389" s="78" t="s">
        <v>6643</v>
      </c>
      <c r="C389" s="79">
        <v>34612</v>
      </c>
      <c r="D389" s="81" t="s">
        <v>7031</v>
      </c>
    </row>
    <row r="390" spans="2:5">
      <c r="B390" s="125" t="s">
        <v>3909</v>
      </c>
      <c r="C390" s="126">
        <v>31828</v>
      </c>
      <c r="D390" s="127" t="s">
        <v>1183</v>
      </c>
    </row>
    <row r="391" spans="2:5">
      <c r="B391" s="125" t="s">
        <v>3910</v>
      </c>
      <c r="C391" s="126">
        <v>33126</v>
      </c>
      <c r="D391" s="127" t="s">
        <v>4220</v>
      </c>
    </row>
    <row r="392" spans="2:5">
      <c r="B392" s="78" t="s">
        <v>6978</v>
      </c>
      <c r="C392" s="79">
        <v>35321</v>
      </c>
      <c r="D392" s="81" t="s">
        <v>7031</v>
      </c>
      <c r="E392" s="81"/>
    </row>
    <row r="393" spans="2:5">
      <c r="B393" s="78" t="s">
        <v>418</v>
      </c>
      <c r="C393" s="79">
        <v>32899</v>
      </c>
      <c r="D393" s="81" t="s">
        <v>509</v>
      </c>
    </row>
    <row r="394" spans="2:5">
      <c r="B394" s="78" t="s">
        <v>419</v>
      </c>
      <c r="C394" s="79">
        <v>32497</v>
      </c>
      <c r="D394" s="81" t="s">
        <v>495</v>
      </c>
    </row>
    <row r="395" spans="2:5">
      <c r="B395" s="78" t="s">
        <v>6448</v>
      </c>
      <c r="C395" s="79">
        <v>34793</v>
      </c>
      <c r="D395" s="82" t="s">
        <v>6517</v>
      </c>
    </row>
    <row r="396" spans="2:5">
      <c r="B396" t="s">
        <v>2238</v>
      </c>
      <c r="C396" s="5">
        <v>29497</v>
      </c>
      <c r="D396" s="6" t="s">
        <v>2281</v>
      </c>
    </row>
    <row r="397" spans="2:5">
      <c r="B397" t="s">
        <v>2549</v>
      </c>
      <c r="C397" s="5">
        <v>30187</v>
      </c>
      <c r="D397" s="6" t="s">
        <v>2228</v>
      </c>
    </row>
    <row r="398" spans="2:5">
      <c r="B398" t="s">
        <v>1042</v>
      </c>
      <c r="C398" s="5">
        <v>32637</v>
      </c>
      <c r="D398" s="6" t="s">
        <v>1186</v>
      </c>
    </row>
    <row r="399" spans="2:5">
      <c r="B399" t="s">
        <v>2593</v>
      </c>
      <c r="C399" s="5">
        <v>29754</v>
      </c>
      <c r="D399" s="6" t="s">
        <v>1043</v>
      </c>
    </row>
    <row r="400" spans="2:5">
      <c r="B400" s="78" t="s">
        <v>6652</v>
      </c>
      <c r="C400" s="79">
        <v>33751</v>
      </c>
      <c r="D400" s="82" t="s">
        <v>6523</v>
      </c>
    </row>
    <row r="401" spans="2:4">
      <c r="B401" s="78" t="s">
        <v>6329</v>
      </c>
      <c r="C401" s="79">
        <v>34153</v>
      </c>
      <c r="D401" s="82" t="s">
        <v>5978</v>
      </c>
    </row>
    <row r="402" spans="2:4">
      <c r="B402" s="125" t="s">
        <v>3911</v>
      </c>
      <c r="C402" s="126">
        <v>33217</v>
      </c>
      <c r="D402" s="127" t="s">
        <v>4220</v>
      </c>
    </row>
    <row r="403" spans="2:4">
      <c r="B403" s="78" t="s">
        <v>7743</v>
      </c>
      <c r="C403" s="79">
        <v>35068</v>
      </c>
      <c r="D403" s="82" t="s">
        <v>7031</v>
      </c>
    </row>
    <row r="404" spans="2:4">
      <c r="B404" s="78" t="s">
        <v>5783</v>
      </c>
      <c r="C404" s="79">
        <v>33751</v>
      </c>
      <c r="D404" s="81" t="s">
        <v>5976</v>
      </c>
    </row>
    <row r="405" spans="2:4">
      <c r="B405" t="s">
        <v>2488</v>
      </c>
      <c r="C405" s="5">
        <v>30847</v>
      </c>
      <c r="D405" s="6" t="s">
        <v>2919</v>
      </c>
    </row>
    <row r="406" spans="2:4">
      <c r="B406" t="s">
        <v>860</v>
      </c>
      <c r="C406" s="5">
        <v>31901</v>
      </c>
      <c r="D406" s="6" t="s">
        <v>3171</v>
      </c>
    </row>
    <row r="407" spans="2:4">
      <c r="B407" s="78" t="s">
        <v>7762</v>
      </c>
      <c r="C407" s="79">
        <v>34880</v>
      </c>
      <c r="D407" s="82" t="s">
        <v>7031</v>
      </c>
    </row>
    <row r="408" spans="2:4">
      <c r="B408" t="s">
        <v>2232</v>
      </c>
      <c r="C408" s="5">
        <v>30502</v>
      </c>
      <c r="D408" s="6" t="s">
        <v>3527</v>
      </c>
    </row>
    <row r="409" spans="2:4">
      <c r="B409" s="11" t="s">
        <v>4509</v>
      </c>
      <c r="C409" s="140">
        <v>33233</v>
      </c>
      <c r="D409" s="81" t="s">
        <v>4952</v>
      </c>
    </row>
    <row r="410" spans="2:4">
      <c r="B410" s="147" t="s">
        <v>4640</v>
      </c>
      <c r="C410" s="83">
        <v>33722</v>
      </c>
      <c r="D410" s="84" t="s">
        <v>4991</v>
      </c>
    </row>
    <row r="411" spans="2:4">
      <c r="B411" s="78" t="s">
        <v>5583</v>
      </c>
      <c r="C411" s="79">
        <v>34891</v>
      </c>
      <c r="D411" s="81" t="s">
        <v>6008</v>
      </c>
    </row>
    <row r="412" spans="2:4">
      <c r="B412" s="78" t="s">
        <v>7603</v>
      </c>
      <c r="C412" s="79">
        <v>35726</v>
      </c>
      <c r="D412" s="82" t="s">
        <v>7934</v>
      </c>
    </row>
    <row r="413" spans="2:4">
      <c r="B413" t="s">
        <v>840</v>
      </c>
      <c r="C413" s="5">
        <v>32068</v>
      </c>
      <c r="D413" s="6" t="s">
        <v>890</v>
      </c>
    </row>
    <row r="414" spans="2:4">
      <c r="B414" t="s">
        <v>1235</v>
      </c>
      <c r="C414" s="5">
        <v>30692</v>
      </c>
      <c r="D414" s="6" t="s">
        <v>2827</v>
      </c>
    </row>
    <row r="415" spans="2:4">
      <c r="B415" s="125" t="s">
        <v>3912</v>
      </c>
      <c r="C415" s="126">
        <v>33363</v>
      </c>
      <c r="D415" s="127" t="s">
        <v>4217</v>
      </c>
    </row>
    <row r="416" spans="2:4">
      <c r="B416" s="11" t="s">
        <v>4597</v>
      </c>
      <c r="C416" s="140">
        <v>32631</v>
      </c>
      <c r="D416" s="81" t="s">
        <v>509</v>
      </c>
    </row>
    <row r="417" spans="2:4">
      <c r="B417" s="11" t="s">
        <v>4519</v>
      </c>
      <c r="C417" s="140">
        <v>33780</v>
      </c>
      <c r="D417" s="81" t="s">
        <v>4956</v>
      </c>
    </row>
    <row r="418" spans="2:4">
      <c r="B418" s="147" t="s">
        <v>5355</v>
      </c>
      <c r="C418" s="83">
        <v>33313</v>
      </c>
      <c r="D418" s="84" t="s">
        <v>4950</v>
      </c>
    </row>
    <row r="419" spans="2:4">
      <c r="B419" s="78" t="s">
        <v>420</v>
      </c>
      <c r="C419" s="79">
        <v>31737</v>
      </c>
      <c r="D419" s="81" t="s">
        <v>2442</v>
      </c>
    </row>
    <row r="420" spans="2:4">
      <c r="B420" s="78" t="s">
        <v>6396</v>
      </c>
      <c r="C420" s="79">
        <v>34915</v>
      </c>
      <c r="D420" s="82" t="s">
        <v>6517</v>
      </c>
    </row>
    <row r="421" spans="2:4">
      <c r="B421" s="11" t="s">
        <v>4446</v>
      </c>
      <c r="C421" s="140">
        <v>33466</v>
      </c>
      <c r="D421" s="81" t="s">
        <v>4218</v>
      </c>
    </row>
    <row r="422" spans="2:4">
      <c r="B422" s="11" t="s">
        <v>4704</v>
      </c>
      <c r="C422" s="140">
        <v>33402</v>
      </c>
      <c r="D422" s="81" t="s">
        <v>4966</v>
      </c>
    </row>
    <row r="423" spans="2:4">
      <c r="B423" t="s">
        <v>2264</v>
      </c>
      <c r="C423" s="5">
        <v>30946</v>
      </c>
      <c r="D423" s="6" t="s">
        <v>2911</v>
      </c>
    </row>
    <row r="424" spans="2:4">
      <c r="B424" t="s">
        <v>2489</v>
      </c>
      <c r="C424" s="5">
        <v>30769</v>
      </c>
      <c r="D424" s="6" t="s">
        <v>3529</v>
      </c>
    </row>
    <row r="425" spans="2:4">
      <c r="B425" t="s">
        <v>1843</v>
      </c>
      <c r="C425" s="5">
        <v>28309</v>
      </c>
      <c r="D425" s="6" t="s">
        <v>1590</v>
      </c>
    </row>
    <row r="426" spans="2:4">
      <c r="B426" s="78" t="s">
        <v>6283</v>
      </c>
      <c r="C426" s="79">
        <v>34748</v>
      </c>
      <c r="D426" s="82" t="s">
        <v>6517</v>
      </c>
    </row>
    <row r="427" spans="2:4">
      <c r="B427" t="s">
        <v>861</v>
      </c>
      <c r="C427" s="5">
        <v>32927</v>
      </c>
      <c r="D427" s="6" t="s">
        <v>1200</v>
      </c>
    </row>
    <row r="428" spans="2:4">
      <c r="B428" s="125" t="s">
        <v>3913</v>
      </c>
      <c r="C428" s="126">
        <v>33506</v>
      </c>
      <c r="D428" s="127" t="s">
        <v>4220</v>
      </c>
    </row>
    <row r="429" spans="2:4">
      <c r="B429" t="s">
        <v>2490</v>
      </c>
      <c r="C429" s="5">
        <v>32291</v>
      </c>
      <c r="D429" s="6" t="s">
        <v>2325</v>
      </c>
    </row>
    <row r="430" spans="2:4">
      <c r="B430" t="s">
        <v>3240</v>
      </c>
      <c r="C430" s="5">
        <v>31034</v>
      </c>
      <c r="D430" s="6" t="s">
        <v>1469</v>
      </c>
    </row>
    <row r="431" spans="2:4">
      <c r="B431" s="78" t="s">
        <v>6173</v>
      </c>
      <c r="C431" s="79">
        <v>34842</v>
      </c>
      <c r="D431" s="82" t="s">
        <v>6518</v>
      </c>
    </row>
    <row r="432" spans="2:4">
      <c r="B432" t="s">
        <v>3866</v>
      </c>
      <c r="C432" s="5">
        <v>33364</v>
      </c>
      <c r="D432" s="6" t="s">
        <v>4221</v>
      </c>
    </row>
    <row r="433" spans="2:5">
      <c r="B433" t="s">
        <v>862</v>
      </c>
      <c r="C433" s="5">
        <v>31558</v>
      </c>
      <c r="D433" s="6" t="s">
        <v>3171</v>
      </c>
    </row>
    <row r="434" spans="2:5">
      <c r="B434" s="125" t="s">
        <v>3914</v>
      </c>
      <c r="C434" s="126">
        <v>32723</v>
      </c>
      <c r="D434" s="127" t="s">
        <v>4226</v>
      </c>
    </row>
    <row r="435" spans="2:5">
      <c r="B435" s="78" t="s">
        <v>5821</v>
      </c>
      <c r="C435" s="79">
        <v>34653</v>
      </c>
      <c r="D435" s="81" t="s">
        <v>5982</v>
      </c>
    </row>
    <row r="436" spans="2:5">
      <c r="B436" s="78" t="s">
        <v>421</v>
      </c>
      <c r="C436" s="79">
        <v>33067</v>
      </c>
      <c r="D436" s="81" t="s">
        <v>495</v>
      </c>
    </row>
    <row r="437" spans="2:5">
      <c r="B437" s="125" t="s">
        <v>3915</v>
      </c>
      <c r="C437" s="126">
        <v>32816</v>
      </c>
      <c r="D437" s="127" t="s">
        <v>509</v>
      </c>
    </row>
    <row r="438" spans="2:5">
      <c r="B438" s="78" t="s">
        <v>7722</v>
      </c>
      <c r="C438" s="79">
        <v>35350</v>
      </c>
      <c r="D438" s="82" t="s">
        <v>7925</v>
      </c>
    </row>
    <row r="439" spans="2:5">
      <c r="B439" s="78" t="s">
        <v>5839</v>
      </c>
      <c r="C439" s="79">
        <v>34203</v>
      </c>
      <c r="D439" s="82" t="s">
        <v>5979</v>
      </c>
    </row>
    <row r="440" spans="2:5">
      <c r="B440" s="147" t="s">
        <v>5289</v>
      </c>
      <c r="C440" s="83">
        <v>34017</v>
      </c>
      <c r="D440" s="84" t="s">
        <v>5439</v>
      </c>
    </row>
    <row r="441" spans="2:5">
      <c r="B441" s="78" t="s">
        <v>7777</v>
      </c>
      <c r="C441" s="79">
        <v>34610</v>
      </c>
      <c r="D441" s="82" t="s">
        <v>7031</v>
      </c>
    </row>
    <row r="442" spans="2:5">
      <c r="B442" s="78" t="s">
        <v>6640</v>
      </c>
      <c r="C442" s="79">
        <v>34662</v>
      </c>
      <c r="D442" s="81" t="s">
        <v>7036</v>
      </c>
      <c r="E442" s="81"/>
    </row>
    <row r="443" spans="2:5">
      <c r="B443" t="s">
        <v>3515</v>
      </c>
      <c r="C443" s="5">
        <v>29364</v>
      </c>
      <c r="D443" s="6" t="s">
        <v>2668</v>
      </c>
    </row>
    <row r="444" spans="2:5">
      <c r="B444" s="78" t="s">
        <v>5573</v>
      </c>
      <c r="C444" s="79">
        <v>34185</v>
      </c>
      <c r="D444" s="81" t="s">
        <v>5982</v>
      </c>
    </row>
    <row r="445" spans="2:5">
      <c r="B445" s="360" t="s">
        <v>7668</v>
      </c>
      <c r="C445" s="79">
        <v>34870</v>
      </c>
      <c r="D445" s="82" t="s">
        <v>7935</v>
      </c>
    </row>
    <row r="446" spans="2:5">
      <c r="B446" t="s">
        <v>863</v>
      </c>
      <c r="C446" s="5">
        <v>32034</v>
      </c>
      <c r="D446" s="6" t="s">
        <v>1183</v>
      </c>
    </row>
    <row r="447" spans="2:5">
      <c r="B447" t="s">
        <v>2491</v>
      </c>
      <c r="C447" s="5">
        <v>32089</v>
      </c>
      <c r="D447" s="6" t="s">
        <v>2492</v>
      </c>
    </row>
    <row r="448" spans="2:5">
      <c r="B448" s="78" t="s">
        <v>422</v>
      </c>
      <c r="C448" s="79">
        <v>32755</v>
      </c>
      <c r="D448" s="81" t="s">
        <v>495</v>
      </c>
    </row>
    <row r="449" spans="2:5">
      <c r="B449" s="78" t="s">
        <v>6174</v>
      </c>
      <c r="C449" s="79">
        <v>34511</v>
      </c>
      <c r="D449" s="82" t="s">
        <v>6517</v>
      </c>
    </row>
    <row r="450" spans="2:5">
      <c r="B450" t="s">
        <v>2840</v>
      </c>
      <c r="C450" s="5">
        <v>30622</v>
      </c>
      <c r="D450" s="6" t="s">
        <v>2919</v>
      </c>
    </row>
    <row r="451" spans="2:5">
      <c r="B451" t="s">
        <v>1234</v>
      </c>
      <c r="C451" s="5">
        <v>31490</v>
      </c>
      <c r="D451" s="6" t="s">
        <v>1652</v>
      </c>
    </row>
    <row r="452" spans="2:5">
      <c r="B452" t="s">
        <v>3580</v>
      </c>
      <c r="C452" s="5">
        <v>28340</v>
      </c>
      <c r="D452" s="6" t="s">
        <v>1285</v>
      </c>
    </row>
    <row r="453" spans="2:5">
      <c r="B453" t="s">
        <v>864</v>
      </c>
      <c r="C453" s="5">
        <v>31901</v>
      </c>
      <c r="D453" s="6" t="s">
        <v>1183</v>
      </c>
    </row>
    <row r="454" spans="2:5">
      <c r="B454" t="s">
        <v>2712</v>
      </c>
      <c r="C454" s="5">
        <v>31045</v>
      </c>
      <c r="D454" s="6" t="s">
        <v>2918</v>
      </c>
    </row>
    <row r="455" spans="2:5">
      <c r="B455" s="78" t="s">
        <v>423</v>
      </c>
      <c r="C455" s="79">
        <v>32703</v>
      </c>
      <c r="D455" s="81" t="s">
        <v>493</v>
      </c>
    </row>
    <row r="456" spans="2:5">
      <c r="B456" t="s">
        <v>1725</v>
      </c>
      <c r="C456" s="5">
        <v>29054</v>
      </c>
      <c r="D456" s="6" t="s">
        <v>2353</v>
      </c>
    </row>
    <row r="457" spans="2:5">
      <c r="B457" t="s">
        <v>3429</v>
      </c>
      <c r="C457" s="5">
        <v>31757</v>
      </c>
      <c r="D457" s="6" t="s">
        <v>1473</v>
      </c>
    </row>
    <row r="458" spans="2:5">
      <c r="B458" s="78" t="s">
        <v>6195</v>
      </c>
      <c r="C458" s="79">
        <v>34579</v>
      </c>
      <c r="D458" s="82" t="s">
        <v>6521</v>
      </c>
    </row>
    <row r="459" spans="2:5">
      <c r="B459" s="147" t="s">
        <v>5261</v>
      </c>
      <c r="C459" s="83">
        <v>33422</v>
      </c>
      <c r="D459" s="84" t="s">
        <v>4950</v>
      </c>
    </row>
    <row r="460" spans="2:5">
      <c r="B460" s="78" t="s">
        <v>6954</v>
      </c>
      <c r="C460" s="79">
        <v>34372</v>
      </c>
      <c r="D460" s="81" t="s">
        <v>5979</v>
      </c>
      <c r="E460" s="81"/>
    </row>
    <row r="461" spans="2:5">
      <c r="B461" s="147" t="s">
        <v>5367</v>
      </c>
      <c r="C461" s="83">
        <v>34087</v>
      </c>
      <c r="D461" s="84" t="s">
        <v>5437</v>
      </c>
    </row>
    <row r="462" spans="2:5">
      <c r="B462" t="s">
        <v>1480</v>
      </c>
      <c r="C462" s="5">
        <v>29179</v>
      </c>
      <c r="D462" s="6" t="s">
        <v>2293</v>
      </c>
    </row>
    <row r="463" spans="2:5">
      <c r="B463" s="78" t="s">
        <v>251</v>
      </c>
      <c r="C463" s="79">
        <v>32582</v>
      </c>
      <c r="D463" s="81" t="s">
        <v>412</v>
      </c>
    </row>
    <row r="464" spans="2:5">
      <c r="B464" t="s">
        <v>1908</v>
      </c>
      <c r="C464" s="5">
        <v>30548</v>
      </c>
      <c r="D464" s="6" t="s">
        <v>2827</v>
      </c>
    </row>
    <row r="465" spans="2:4">
      <c r="B465" s="147" t="s">
        <v>5160</v>
      </c>
      <c r="C465" s="83">
        <v>32806</v>
      </c>
      <c r="D465" s="84" t="s">
        <v>5437</v>
      </c>
    </row>
    <row r="466" spans="2:4">
      <c r="B466" s="11" t="s">
        <v>4481</v>
      </c>
      <c r="C466" s="140">
        <v>33633</v>
      </c>
      <c r="D466" s="81" t="s">
        <v>4956</v>
      </c>
    </row>
    <row r="467" spans="2:4">
      <c r="B467" t="s">
        <v>1546</v>
      </c>
      <c r="C467" s="5">
        <v>28870</v>
      </c>
      <c r="D467" s="6" t="s">
        <v>1478</v>
      </c>
    </row>
    <row r="468" spans="2:4">
      <c r="B468" s="78" t="s">
        <v>6366</v>
      </c>
      <c r="C468" s="79">
        <v>34758</v>
      </c>
      <c r="D468" s="82" t="s">
        <v>6517</v>
      </c>
    </row>
    <row r="469" spans="2:4">
      <c r="B469" s="78" t="s">
        <v>5840</v>
      </c>
      <c r="C469" s="79">
        <v>33857</v>
      </c>
      <c r="D469" s="81" t="s">
        <v>5979</v>
      </c>
    </row>
    <row r="470" spans="2:4">
      <c r="B470" s="125" t="s">
        <v>3916</v>
      </c>
      <c r="C470" s="126">
        <v>32990</v>
      </c>
      <c r="D470" s="127" t="s">
        <v>4218</v>
      </c>
    </row>
    <row r="471" spans="2:4">
      <c r="B471" t="s">
        <v>2493</v>
      </c>
      <c r="C471" s="5">
        <v>32172</v>
      </c>
      <c r="D471" s="6" t="s">
        <v>2494</v>
      </c>
    </row>
    <row r="472" spans="2:4">
      <c r="B472" s="78" t="s">
        <v>7659</v>
      </c>
      <c r="C472" s="79">
        <v>35602</v>
      </c>
      <c r="D472" s="82" t="s">
        <v>7926</v>
      </c>
    </row>
    <row r="473" spans="2:4">
      <c r="B473" s="78" t="s">
        <v>252</v>
      </c>
      <c r="C473" s="79">
        <v>32134</v>
      </c>
      <c r="D473" s="81" t="s">
        <v>1186</v>
      </c>
    </row>
    <row r="474" spans="2:4">
      <c r="B474" s="78" t="s">
        <v>253</v>
      </c>
      <c r="C474" s="79">
        <v>32716</v>
      </c>
      <c r="D474" s="81" t="s">
        <v>509</v>
      </c>
    </row>
    <row r="475" spans="2:4">
      <c r="B475" s="78" t="s">
        <v>5664</v>
      </c>
      <c r="C475" s="79">
        <v>34557</v>
      </c>
      <c r="D475" s="81" t="s">
        <v>5979</v>
      </c>
    </row>
    <row r="476" spans="2:4">
      <c r="B476" t="s">
        <v>3578</v>
      </c>
      <c r="C476" s="5">
        <v>29330</v>
      </c>
      <c r="D476" s="6" t="s">
        <v>3064</v>
      </c>
    </row>
    <row r="477" spans="2:4">
      <c r="B477" s="147" t="s">
        <v>4635</v>
      </c>
      <c r="C477" s="83">
        <v>33918</v>
      </c>
      <c r="D477" s="84" t="s">
        <v>4989</v>
      </c>
    </row>
    <row r="478" spans="2:4">
      <c r="B478" t="s">
        <v>1578</v>
      </c>
      <c r="C478" s="5">
        <v>29537</v>
      </c>
      <c r="D478" s="6" t="s">
        <v>3519</v>
      </c>
    </row>
    <row r="479" spans="2:4">
      <c r="B479" t="s">
        <v>865</v>
      </c>
      <c r="C479" s="5">
        <v>31310</v>
      </c>
      <c r="D479" s="6" t="s">
        <v>3171</v>
      </c>
    </row>
    <row r="480" spans="2:4">
      <c r="B480" t="s">
        <v>1311</v>
      </c>
      <c r="C480" s="5">
        <v>31240</v>
      </c>
      <c r="D480" s="6" t="s">
        <v>3318</v>
      </c>
    </row>
    <row r="481" spans="2:4">
      <c r="B481" t="s">
        <v>866</v>
      </c>
      <c r="C481" s="5">
        <v>32751</v>
      </c>
      <c r="D481" s="6" t="s">
        <v>2322</v>
      </c>
    </row>
    <row r="482" spans="2:4">
      <c r="B482" t="s">
        <v>3400</v>
      </c>
      <c r="C482" s="5">
        <v>30389</v>
      </c>
      <c r="D482" s="6" t="s">
        <v>3529</v>
      </c>
    </row>
    <row r="483" spans="2:4">
      <c r="B483" s="78" t="s">
        <v>5790</v>
      </c>
      <c r="C483" s="79">
        <v>33949</v>
      </c>
      <c r="D483" s="82" t="s">
        <v>5981</v>
      </c>
    </row>
    <row r="484" spans="2:4">
      <c r="B484" s="11" t="s">
        <v>4702</v>
      </c>
      <c r="C484" s="140">
        <v>33387</v>
      </c>
      <c r="D484" s="81" t="s">
        <v>4957</v>
      </c>
    </row>
    <row r="485" spans="2:4">
      <c r="B485" t="s">
        <v>1273</v>
      </c>
      <c r="C485" s="5">
        <v>32405</v>
      </c>
      <c r="D485" s="6" t="s">
        <v>1274</v>
      </c>
    </row>
    <row r="486" spans="2:4">
      <c r="B486" t="s">
        <v>1221</v>
      </c>
      <c r="C486" s="5">
        <v>32064</v>
      </c>
      <c r="D486" s="6" t="s">
        <v>3232</v>
      </c>
    </row>
    <row r="487" spans="2:4">
      <c r="B487" s="11" t="s">
        <v>4570</v>
      </c>
      <c r="C487" s="140">
        <v>31511</v>
      </c>
      <c r="D487" s="81" t="s">
        <v>3171</v>
      </c>
    </row>
    <row r="488" spans="2:4">
      <c r="B488" t="s">
        <v>3201</v>
      </c>
      <c r="C488" s="5">
        <v>28651</v>
      </c>
      <c r="D488" s="6" t="s">
        <v>3202</v>
      </c>
    </row>
    <row r="489" spans="2:4">
      <c r="B489" t="s">
        <v>867</v>
      </c>
      <c r="C489" s="5">
        <v>32375</v>
      </c>
      <c r="D489" s="6" t="s">
        <v>2442</v>
      </c>
    </row>
    <row r="490" spans="2:4">
      <c r="B490" t="s">
        <v>868</v>
      </c>
      <c r="C490" s="5">
        <v>31617</v>
      </c>
      <c r="D490" s="6" t="s">
        <v>2442</v>
      </c>
    </row>
    <row r="491" spans="2:4">
      <c r="B491" s="78" t="s">
        <v>254</v>
      </c>
      <c r="C491" s="79">
        <v>33228</v>
      </c>
      <c r="D491" s="81" t="s">
        <v>255</v>
      </c>
    </row>
    <row r="492" spans="2:4">
      <c r="B492" t="s">
        <v>2628</v>
      </c>
      <c r="C492" s="5">
        <v>31313</v>
      </c>
      <c r="D492" s="6" t="s">
        <v>1474</v>
      </c>
    </row>
    <row r="493" spans="2:4">
      <c r="B493" s="147" t="s">
        <v>5070</v>
      </c>
      <c r="C493" s="83">
        <v>33752</v>
      </c>
      <c r="D493" s="84" t="s">
        <v>4952</v>
      </c>
    </row>
    <row r="494" spans="2:4">
      <c r="B494" t="s">
        <v>1892</v>
      </c>
      <c r="C494" s="5">
        <v>27697</v>
      </c>
      <c r="D494" s="6"/>
    </row>
    <row r="495" spans="2:4">
      <c r="B495" t="s">
        <v>3784</v>
      </c>
      <c r="C495" s="5">
        <v>30755</v>
      </c>
      <c r="D495" s="6" t="s">
        <v>3785</v>
      </c>
    </row>
    <row r="496" spans="2:4">
      <c r="B496" s="78" t="s">
        <v>256</v>
      </c>
      <c r="C496" s="79">
        <v>32739</v>
      </c>
      <c r="D496" s="81" t="s">
        <v>499</v>
      </c>
    </row>
    <row r="497" spans="2:5">
      <c r="B497" s="78" t="s">
        <v>7544</v>
      </c>
      <c r="C497" s="79">
        <v>35313</v>
      </c>
      <c r="D497" s="82" t="s">
        <v>7926</v>
      </c>
    </row>
    <row r="498" spans="2:5">
      <c r="B498" s="78" t="s">
        <v>257</v>
      </c>
      <c r="C498" s="79">
        <v>32432</v>
      </c>
      <c r="D498" s="81" t="s">
        <v>495</v>
      </c>
    </row>
    <row r="499" spans="2:5">
      <c r="B499" s="11" t="s">
        <v>4501</v>
      </c>
      <c r="C499" s="140">
        <v>33299</v>
      </c>
      <c r="D499" s="81" t="s">
        <v>4952</v>
      </c>
    </row>
    <row r="500" spans="2:5">
      <c r="B500" s="78" t="s">
        <v>5569</v>
      </c>
      <c r="C500" s="79">
        <v>34008</v>
      </c>
      <c r="D500" s="81" t="s">
        <v>5980</v>
      </c>
    </row>
    <row r="501" spans="2:5" ht="15">
      <c r="B501" s="362" t="s">
        <v>7633</v>
      </c>
      <c r="C501" s="79">
        <v>35187</v>
      </c>
      <c r="D501" s="81" t="s">
        <v>7033</v>
      </c>
      <c r="E501" s="81"/>
    </row>
    <row r="502" spans="2:5">
      <c r="B502" s="78" t="s">
        <v>6642</v>
      </c>
      <c r="C502" s="79">
        <v>35187</v>
      </c>
      <c r="D502" s="81" t="s">
        <v>7033</v>
      </c>
    </row>
    <row r="503" spans="2:5">
      <c r="B503" s="78" t="s">
        <v>7687</v>
      </c>
      <c r="C503" s="79">
        <v>35611</v>
      </c>
      <c r="D503" s="82" t="s">
        <v>7928</v>
      </c>
    </row>
    <row r="504" spans="2:5">
      <c r="B504" t="s">
        <v>3245</v>
      </c>
      <c r="C504" s="5">
        <v>30965</v>
      </c>
      <c r="D504" s="6" t="s">
        <v>3169</v>
      </c>
    </row>
    <row r="505" spans="2:5">
      <c r="B505" t="s">
        <v>2535</v>
      </c>
      <c r="C505" s="5">
        <v>29010</v>
      </c>
      <c r="D505" s="6" t="s">
        <v>2456</v>
      </c>
    </row>
    <row r="506" spans="2:5">
      <c r="B506" s="78" t="s">
        <v>258</v>
      </c>
      <c r="C506" s="79">
        <v>31761</v>
      </c>
      <c r="D506" s="81" t="s">
        <v>3174</v>
      </c>
    </row>
    <row r="507" spans="2:5">
      <c r="B507" s="78" t="s">
        <v>7480</v>
      </c>
      <c r="C507" s="79">
        <v>35063</v>
      </c>
      <c r="D507" s="82" t="s">
        <v>7038</v>
      </c>
    </row>
    <row r="508" spans="2:5">
      <c r="B508" s="78" t="s">
        <v>5635</v>
      </c>
      <c r="C508" s="79">
        <v>34318</v>
      </c>
      <c r="D508" s="81" t="s">
        <v>5978</v>
      </c>
    </row>
    <row r="509" spans="2:5">
      <c r="B509" t="s">
        <v>2495</v>
      </c>
      <c r="C509" s="5">
        <v>32334</v>
      </c>
      <c r="D509" s="6" t="s">
        <v>2322</v>
      </c>
    </row>
    <row r="510" spans="2:5">
      <c r="B510" s="125" t="s">
        <v>3918</v>
      </c>
      <c r="C510" s="126">
        <v>33041</v>
      </c>
      <c r="D510" s="127" t="s">
        <v>4217</v>
      </c>
    </row>
    <row r="511" spans="2:5">
      <c r="B511" s="78" t="s">
        <v>6257</v>
      </c>
      <c r="C511" s="79">
        <v>34481</v>
      </c>
      <c r="D511" s="82" t="s">
        <v>6516</v>
      </c>
    </row>
    <row r="512" spans="2:5">
      <c r="B512" s="78" t="s">
        <v>259</v>
      </c>
      <c r="C512" s="79">
        <v>33372</v>
      </c>
      <c r="D512" s="81" t="s">
        <v>497</v>
      </c>
    </row>
    <row r="513" spans="2:5">
      <c r="B513" t="s">
        <v>2496</v>
      </c>
      <c r="C513" s="5">
        <v>31877</v>
      </c>
      <c r="D513" s="6" t="s">
        <v>2447</v>
      </c>
    </row>
    <row r="514" spans="2:5">
      <c r="B514" s="78" t="s">
        <v>260</v>
      </c>
      <c r="C514" s="79">
        <v>31772</v>
      </c>
      <c r="D514" s="81" t="s">
        <v>1040</v>
      </c>
    </row>
    <row r="515" spans="2:5">
      <c r="B515" s="78" t="s">
        <v>261</v>
      </c>
      <c r="C515" s="79">
        <v>31288</v>
      </c>
      <c r="D515" s="81" t="s">
        <v>3318</v>
      </c>
    </row>
    <row r="516" spans="2:5">
      <c r="B516" s="11" t="s">
        <v>5717</v>
      </c>
      <c r="C516" s="5">
        <v>33588</v>
      </c>
      <c r="D516" s="81" t="s">
        <v>4950</v>
      </c>
    </row>
    <row r="517" spans="2:5">
      <c r="B517" s="78" t="s">
        <v>2814</v>
      </c>
      <c r="C517" s="79">
        <v>32199</v>
      </c>
      <c r="D517" s="80" t="s">
        <v>2442</v>
      </c>
    </row>
    <row r="518" spans="2:5">
      <c r="B518" s="78" t="s">
        <v>262</v>
      </c>
      <c r="C518" s="79">
        <v>32410</v>
      </c>
      <c r="D518" s="81" t="s">
        <v>1202</v>
      </c>
    </row>
    <row r="519" spans="2:5">
      <c r="B519" s="78" t="s">
        <v>5754</v>
      </c>
      <c r="C519" s="79">
        <v>33750</v>
      </c>
      <c r="D519" s="81" t="s">
        <v>5437</v>
      </c>
    </row>
    <row r="520" spans="2:5">
      <c r="B520" t="s">
        <v>1051</v>
      </c>
      <c r="C520" s="5">
        <v>31878</v>
      </c>
      <c r="D520" s="6" t="s">
        <v>1052</v>
      </c>
    </row>
    <row r="521" spans="2:5">
      <c r="B521" t="s">
        <v>3401</v>
      </c>
      <c r="C521" s="5">
        <v>31289</v>
      </c>
      <c r="D521" s="6" t="s">
        <v>2126</v>
      </c>
    </row>
    <row r="522" spans="2:5">
      <c r="B522" t="s">
        <v>3231</v>
      </c>
      <c r="C522" s="5">
        <v>31996</v>
      </c>
      <c r="D522" s="6" t="s">
        <v>3232</v>
      </c>
    </row>
    <row r="523" spans="2:5">
      <c r="B523" s="78" t="s">
        <v>6740</v>
      </c>
      <c r="C523" s="79">
        <v>34074</v>
      </c>
      <c r="D523" s="81" t="s">
        <v>6517</v>
      </c>
      <c r="E523" s="81"/>
    </row>
    <row r="524" spans="2:5">
      <c r="B524" t="s">
        <v>869</v>
      </c>
      <c r="C524" s="5">
        <v>32064</v>
      </c>
      <c r="D524" s="6" t="s">
        <v>1186</v>
      </c>
    </row>
    <row r="525" spans="2:5">
      <c r="B525" s="78" t="s">
        <v>424</v>
      </c>
      <c r="C525" s="79">
        <v>32477</v>
      </c>
      <c r="D525" s="81" t="s">
        <v>509</v>
      </c>
    </row>
    <row r="526" spans="2:5">
      <c r="B526" t="s">
        <v>1906</v>
      </c>
      <c r="C526" s="5">
        <v>29736</v>
      </c>
      <c r="D526" s="6" t="s">
        <v>1448</v>
      </c>
    </row>
    <row r="527" spans="2:5">
      <c r="B527" s="147" t="s">
        <v>5273</v>
      </c>
      <c r="C527" s="83">
        <v>34043</v>
      </c>
      <c r="D527" s="84" t="s">
        <v>5441</v>
      </c>
    </row>
    <row r="528" spans="2:5">
      <c r="B528" s="125" t="s">
        <v>3919</v>
      </c>
      <c r="C528" s="126">
        <v>32881</v>
      </c>
      <c r="D528" s="127" t="s">
        <v>4218</v>
      </c>
    </row>
    <row r="529" spans="2:4">
      <c r="B529" t="s">
        <v>3607</v>
      </c>
      <c r="C529" s="5">
        <v>30441</v>
      </c>
      <c r="D529" s="6" t="s">
        <v>2226</v>
      </c>
    </row>
    <row r="530" spans="2:4">
      <c r="B530" s="78" t="s">
        <v>5650</v>
      </c>
      <c r="C530" s="79">
        <v>34383</v>
      </c>
      <c r="D530" s="81" t="s">
        <v>5980</v>
      </c>
    </row>
    <row r="531" spans="2:4">
      <c r="B531" s="78" t="s">
        <v>6331</v>
      </c>
      <c r="C531" s="79">
        <v>34756</v>
      </c>
      <c r="D531" s="82" t="s">
        <v>6516</v>
      </c>
    </row>
    <row r="532" spans="2:4">
      <c r="B532" s="11" t="s">
        <v>4698</v>
      </c>
      <c r="C532" s="140">
        <v>32966</v>
      </c>
      <c r="D532" s="81" t="s">
        <v>4952</v>
      </c>
    </row>
    <row r="533" spans="2:4">
      <c r="B533" t="s">
        <v>2598</v>
      </c>
      <c r="C533" s="5">
        <v>28974</v>
      </c>
      <c r="D533" s="6" t="s">
        <v>1405</v>
      </c>
    </row>
    <row r="534" spans="2:4">
      <c r="B534" s="147" t="s">
        <v>5045</v>
      </c>
      <c r="C534" s="83">
        <v>32250</v>
      </c>
      <c r="D534" s="84" t="s">
        <v>509</v>
      </c>
    </row>
    <row r="535" spans="2:4">
      <c r="B535" t="s">
        <v>1909</v>
      </c>
      <c r="C535" s="5">
        <v>30757</v>
      </c>
      <c r="D535" s="6" t="s">
        <v>1655</v>
      </c>
    </row>
    <row r="536" spans="2:4">
      <c r="B536" s="78" t="s">
        <v>5725</v>
      </c>
      <c r="C536" s="79">
        <v>34104</v>
      </c>
      <c r="D536" s="81" t="s">
        <v>5437</v>
      </c>
    </row>
    <row r="537" spans="2:4">
      <c r="B537" s="147" t="s">
        <v>5143</v>
      </c>
      <c r="C537" s="83">
        <v>34367</v>
      </c>
      <c r="D537" s="84" t="s">
        <v>5446</v>
      </c>
    </row>
    <row r="538" spans="2:4">
      <c r="B538" s="125" t="s">
        <v>3920</v>
      </c>
      <c r="C538" s="126">
        <v>33350</v>
      </c>
      <c r="D538" s="127" t="s">
        <v>4218</v>
      </c>
    </row>
    <row r="539" spans="2:4">
      <c r="B539" s="78" t="s">
        <v>7701</v>
      </c>
      <c r="C539" s="79">
        <v>35585</v>
      </c>
      <c r="D539" s="82" t="s">
        <v>7936</v>
      </c>
    </row>
    <row r="540" spans="2:4">
      <c r="B540" s="125" t="s">
        <v>3921</v>
      </c>
      <c r="C540" s="126">
        <v>32548</v>
      </c>
      <c r="D540" s="127" t="s">
        <v>509</v>
      </c>
    </row>
    <row r="541" spans="2:4">
      <c r="B541" s="78" t="s">
        <v>7451</v>
      </c>
      <c r="C541" s="79">
        <v>35677</v>
      </c>
      <c r="D541" s="82" t="s">
        <v>7926</v>
      </c>
    </row>
    <row r="542" spans="2:4">
      <c r="B542" s="125" t="s">
        <v>3922</v>
      </c>
      <c r="C542" s="126">
        <v>32300</v>
      </c>
      <c r="D542" s="127" t="s">
        <v>509</v>
      </c>
    </row>
    <row r="543" spans="2:4">
      <c r="B543" t="s">
        <v>870</v>
      </c>
      <c r="C543" s="5">
        <v>31771</v>
      </c>
      <c r="D543" s="6" t="s">
        <v>3171</v>
      </c>
    </row>
    <row r="544" spans="2:4">
      <c r="B544" s="11" t="s">
        <v>4726</v>
      </c>
      <c r="C544" s="140">
        <v>33588</v>
      </c>
      <c r="D544" s="81" t="s">
        <v>4950</v>
      </c>
    </row>
    <row r="545" spans="2:5">
      <c r="B545" s="11" t="s">
        <v>4516</v>
      </c>
      <c r="C545" s="140">
        <v>33904</v>
      </c>
      <c r="D545" s="81" t="s">
        <v>4952</v>
      </c>
    </row>
    <row r="546" spans="2:5">
      <c r="B546" t="s">
        <v>2536</v>
      </c>
      <c r="C546" s="5">
        <v>29932</v>
      </c>
      <c r="D546" s="6" t="s">
        <v>2046</v>
      </c>
    </row>
    <row r="547" spans="2:5">
      <c r="B547" t="s">
        <v>1057</v>
      </c>
      <c r="C547" s="5">
        <v>32285</v>
      </c>
      <c r="D547" s="6" t="s">
        <v>2442</v>
      </c>
    </row>
    <row r="548" spans="2:5">
      <c r="B548" t="s">
        <v>2932</v>
      </c>
      <c r="C548" s="5">
        <v>28933</v>
      </c>
      <c r="D548" s="6" t="s">
        <v>2353</v>
      </c>
    </row>
    <row r="549" spans="2:5">
      <c r="B549" t="s">
        <v>100</v>
      </c>
      <c r="C549" s="5">
        <v>31975</v>
      </c>
      <c r="D549" s="6" t="s">
        <v>2474</v>
      </c>
    </row>
    <row r="550" spans="2:5">
      <c r="B550" t="s">
        <v>2591</v>
      </c>
      <c r="C550" s="5">
        <v>31053</v>
      </c>
      <c r="D550" s="6" t="s">
        <v>2827</v>
      </c>
    </row>
    <row r="551" spans="2:5">
      <c r="B551" t="s">
        <v>2815</v>
      </c>
      <c r="C551" s="5">
        <v>31498</v>
      </c>
      <c r="D551" s="6" t="s">
        <v>1470</v>
      </c>
    </row>
    <row r="552" spans="2:5">
      <c r="B552" s="78" t="s">
        <v>2457</v>
      </c>
      <c r="C552" s="79">
        <v>34893</v>
      </c>
      <c r="D552" s="81" t="s">
        <v>7031</v>
      </c>
      <c r="E552" s="81"/>
    </row>
    <row r="553" spans="2:5">
      <c r="B553" s="147" t="s">
        <v>5276</v>
      </c>
      <c r="C553" s="83">
        <v>34072</v>
      </c>
      <c r="D553" s="84" t="s">
        <v>5447</v>
      </c>
    </row>
    <row r="554" spans="2:5">
      <c r="B554" t="s">
        <v>1058</v>
      </c>
      <c r="C554" s="5">
        <v>32533</v>
      </c>
      <c r="D554" s="6" t="s">
        <v>1202</v>
      </c>
    </row>
    <row r="555" spans="2:5">
      <c r="B555" s="78" t="s">
        <v>425</v>
      </c>
      <c r="C555" s="79">
        <v>32804</v>
      </c>
      <c r="D555" s="81" t="s">
        <v>493</v>
      </c>
    </row>
    <row r="556" spans="2:5">
      <c r="B556" t="s">
        <v>1059</v>
      </c>
      <c r="C556" s="5">
        <v>30896</v>
      </c>
      <c r="D556" s="6" t="s">
        <v>2230</v>
      </c>
    </row>
    <row r="557" spans="2:5">
      <c r="B557" s="11" t="s">
        <v>4422</v>
      </c>
      <c r="C557" s="140">
        <v>32240</v>
      </c>
      <c r="D557" s="81" t="s">
        <v>1183</v>
      </c>
    </row>
    <row r="558" spans="2:5">
      <c r="B558" t="s">
        <v>1060</v>
      </c>
      <c r="C558" s="5">
        <v>32320</v>
      </c>
      <c r="D558" s="6" t="s">
        <v>1183</v>
      </c>
    </row>
    <row r="559" spans="2:5">
      <c r="B559" s="78" t="s">
        <v>426</v>
      </c>
      <c r="C559" s="79">
        <v>32242</v>
      </c>
      <c r="D559" s="81" t="s">
        <v>493</v>
      </c>
    </row>
    <row r="560" spans="2:5">
      <c r="B560" t="s">
        <v>3326</v>
      </c>
      <c r="C560" s="5">
        <v>25828</v>
      </c>
      <c r="D560" s="6"/>
    </row>
    <row r="561" spans="2:5">
      <c r="B561" s="78" t="s">
        <v>7682</v>
      </c>
      <c r="C561" s="79">
        <v>34361</v>
      </c>
      <c r="D561" s="82" t="s">
        <v>6517</v>
      </c>
    </row>
    <row r="562" spans="2:5">
      <c r="B562" t="s">
        <v>2497</v>
      </c>
      <c r="C562" s="5">
        <v>31981</v>
      </c>
      <c r="D562" s="6" t="s">
        <v>3174</v>
      </c>
    </row>
    <row r="563" spans="2:5">
      <c r="B563" s="78" t="s">
        <v>6761</v>
      </c>
      <c r="C563" s="79">
        <v>35135</v>
      </c>
      <c r="D563" s="81" t="s">
        <v>7041</v>
      </c>
      <c r="E563" s="81"/>
    </row>
    <row r="564" spans="2:5">
      <c r="B564" s="125" t="s">
        <v>3923</v>
      </c>
      <c r="C564" s="126">
        <v>33013</v>
      </c>
      <c r="D564" s="127" t="s">
        <v>4220</v>
      </c>
    </row>
    <row r="565" spans="2:5">
      <c r="B565" t="s">
        <v>1061</v>
      </c>
      <c r="C565" s="5">
        <v>32146</v>
      </c>
      <c r="D565" s="6" t="s">
        <v>1183</v>
      </c>
    </row>
    <row r="566" spans="2:5">
      <c r="B566" t="s">
        <v>2498</v>
      </c>
      <c r="C566" s="5">
        <v>31396</v>
      </c>
      <c r="D566" s="6" t="s">
        <v>3171</v>
      </c>
    </row>
    <row r="567" spans="2:5">
      <c r="B567" t="s">
        <v>2499</v>
      </c>
      <c r="C567" s="5">
        <v>32451</v>
      </c>
      <c r="D567" s="6" t="s">
        <v>2500</v>
      </c>
    </row>
    <row r="568" spans="2:5">
      <c r="B568" s="142" t="s">
        <v>4658</v>
      </c>
      <c r="C568" s="140">
        <v>33592</v>
      </c>
      <c r="D568" s="81" t="s">
        <v>4956</v>
      </c>
    </row>
    <row r="569" spans="2:5">
      <c r="B569" t="s">
        <v>2501</v>
      </c>
      <c r="C569" s="5">
        <v>27543</v>
      </c>
      <c r="D569" s="6" t="s">
        <v>2444</v>
      </c>
    </row>
    <row r="570" spans="2:5">
      <c r="B570" t="s">
        <v>1802</v>
      </c>
      <c r="C570" s="5">
        <v>30790</v>
      </c>
      <c r="D570" s="6" t="s">
        <v>1473</v>
      </c>
    </row>
    <row r="571" spans="2:5">
      <c r="B571" s="11" t="s">
        <v>4508</v>
      </c>
      <c r="C571" s="140">
        <v>33846</v>
      </c>
      <c r="D571" s="81" t="s">
        <v>4954</v>
      </c>
    </row>
    <row r="572" spans="2:5">
      <c r="B572" s="125" t="s">
        <v>3924</v>
      </c>
      <c r="C572" s="126">
        <v>33262</v>
      </c>
      <c r="D572" s="127" t="s">
        <v>4220</v>
      </c>
    </row>
    <row r="573" spans="2:5">
      <c r="B573" s="78" t="s">
        <v>3611</v>
      </c>
      <c r="C573" s="79">
        <v>29483</v>
      </c>
      <c r="D573" s="80" t="s">
        <v>3612</v>
      </c>
    </row>
    <row r="574" spans="2:5">
      <c r="B574" s="78" t="s">
        <v>1165</v>
      </c>
      <c r="C574" s="79">
        <v>31221</v>
      </c>
      <c r="D574" s="80" t="s">
        <v>2830</v>
      </c>
    </row>
    <row r="575" spans="2:5">
      <c r="B575" s="78" t="s">
        <v>5593</v>
      </c>
      <c r="C575" s="79">
        <v>34410</v>
      </c>
      <c r="D575" s="81" t="s">
        <v>6010</v>
      </c>
    </row>
    <row r="576" spans="2:5">
      <c r="B576" t="s">
        <v>2502</v>
      </c>
      <c r="C576" s="5">
        <v>31813</v>
      </c>
      <c r="D576" s="6" t="s">
        <v>3318</v>
      </c>
    </row>
    <row r="577" spans="2:5">
      <c r="B577" s="78" t="s">
        <v>7591</v>
      </c>
      <c r="C577" s="79">
        <v>35301</v>
      </c>
      <c r="D577" s="82" t="s">
        <v>7930</v>
      </c>
    </row>
    <row r="578" spans="2:5">
      <c r="B578" t="s">
        <v>845</v>
      </c>
      <c r="C578" s="5">
        <v>32588</v>
      </c>
      <c r="D578" s="6" t="s">
        <v>2504</v>
      </c>
    </row>
    <row r="579" spans="2:5">
      <c r="B579" t="s">
        <v>3774</v>
      </c>
      <c r="C579" s="5">
        <v>28220</v>
      </c>
      <c r="D579" s="6" t="s">
        <v>1285</v>
      </c>
    </row>
    <row r="580" spans="2:5">
      <c r="B580" t="s">
        <v>5610</v>
      </c>
      <c r="C580" s="79">
        <v>34264</v>
      </c>
      <c r="D580" s="81" t="s">
        <v>5981</v>
      </c>
    </row>
    <row r="581" spans="2:5">
      <c r="B581" t="s">
        <v>1500</v>
      </c>
      <c r="C581" s="5">
        <v>30999</v>
      </c>
      <c r="D581" s="6" t="s">
        <v>2830</v>
      </c>
    </row>
    <row r="582" spans="2:5">
      <c r="B582" s="78" t="s">
        <v>3925</v>
      </c>
      <c r="C582" s="79">
        <v>32858</v>
      </c>
      <c r="D582" s="81" t="s">
        <v>507</v>
      </c>
      <c r="E582" s="81" t="s">
        <v>4966</v>
      </c>
    </row>
    <row r="583" spans="2:5">
      <c r="B583" t="s">
        <v>2505</v>
      </c>
      <c r="C583" s="5">
        <v>30375</v>
      </c>
      <c r="D583" s="6" t="s">
        <v>2227</v>
      </c>
    </row>
    <row r="584" spans="2:5">
      <c r="B584" s="147" t="s">
        <v>5086</v>
      </c>
      <c r="C584" s="83">
        <v>33645</v>
      </c>
      <c r="D584" s="84" t="s">
        <v>4950</v>
      </c>
    </row>
    <row r="585" spans="2:5">
      <c r="B585" s="78" t="s">
        <v>6841</v>
      </c>
      <c r="C585" s="79">
        <v>34296</v>
      </c>
      <c r="D585" s="81" t="s">
        <v>6517</v>
      </c>
      <c r="E585" s="81"/>
    </row>
    <row r="586" spans="2:5">
      <c r="B586" t="s">
        <v>2909</v>
      </c>
      <c r="C586" s="5">
        <v>28219</v>
      </c>
      <c r="D586" s="6" t="s">
        <v>2910</v>
      </c>
    </row>
    <row r="587" spans="2:5">
      <c r="B587" t="s">
        <v>846</v>
      </c>
      <c r="C587" s="5">
        <v>30255</v>
      </c>
      <c r="D587" s="6" t="s">
        <v>2230</v>
      </c>
    </row>
    <row r="588" spans="2:5">
      <c r="B588" t="s">
        <v>1887</v>
      </c>
      <c r="C588" s="5">
        <v>30643</v>
      </c>
      <c r="D588" s="6" t="s">
        <v>1886</v>
      </c>
    </row>
    <row r="589" spans="2:5">
      <c r="B589" s="78" t="s">
        <v>427</v>
      </c>
      <c r="C589" s="79">
        <v>33140</v>
      </c>
      <c r="D589" s="81" t="s">
        <v>509</v>
      </c>
    </row>
    <row r="590" spans="2:5">
      <c r="B590" t="s">
        <v>1062</v>
      </c>
      <c r="C590" s="5">
        <v>28714</v>
      </c>
      <c r="D590" s="6" t="s">
        <v>3454</v>
      </c>
    </row>
    <row r="591" spans="2:5">
      <c r="B591" s="78" t="s">
        <v>6196</v>
      </c>
      <c r="C591" s="79">
        <v>34402</v>
      </c>
      <c r="D591" s="82" t="s">
        <v>5979</v>
      </c>
    </row>
    <row r="592" spans="2:5">
      <c r="B592" s="147" t="s">
        <v>5215</v>
      </c>
      <c r="C592" s="83">
        <v>33056</v>
      </c>
      <c r="D592" s="84" t="s">
        <v>4223</v>
      </c>
    </row>
    <row r="593" spans="2:5">
      <c r="B593" s="78" t="s">
        <v>6741</v>
      </c>
      <c r="C593" s="79">
        <v>34779</v>
      </c>
      <c r="D593" s="81" t="s">
        <v>7033</v>
      </c>
      <c r="E593" s="81"/>
    </row>
    <row r="594" spans="2:5">
      <c r="B594" t="s">
        <v>1617</v>
      </c>
      <c r="C594" s="5">
        <v>29817</v>
      </c>
      <c r="D594" s="6" t="s">
        <v>3519</v>
      </c>
    </row>
    <row r="595" spans="2:5">
      <c r="B595" s="11" t="s">
        <v>4454</v>
      </c>
      <c r="C595" s="140">
        <v>33070</v>
      </c>
      <c r="D595" s="81" t="s">
        <v>4218</v>
      </c>
    </row>
    <row r="596" spans="2:5">
      <c r="B596" s="78" t="s">
        <v>6929</v>
      </c>
      <c r="C596" s="79">
        <v>35707</v>
      </c>
      <c r="D596" s="81" t="s">
        <v>7031</v>
      </c>
      <c r="E596" s="81"/>
    </row>
    <row r="597" spans="2:5">
      <c r="B597" s="125" t="s">
        <v>3926</v>
      </c>
      <c r="C597" s="126">
        <v>32757</v>
      </c>
      <c r="D597" s="127" t="s">
        <v>509</v>
      </c>
    </row>
    <row r="598" spans="2:5">
      <c r="B598" t="s">
        <v>3593</v>
      </c>
      <c r="C598" s="5">
        <v>30309</v>
      </c>
      <c r="D598" s="6" t="s">
        <v>2227</v>
      </c>
    </row>
    <row r="599" spans="2:5">
      <c r="B599" t="s">
        <v>1063</v>
      </c>
      <c r="C599" s="5">
        <v>32521</v>
      </c>
      <c r="D599" s="6" t="s">
        <v>2325</v>
      </c>
    </row>
    <row r="600" spans="2:5">
      <c r="B600" s="78" t="s">
        <v>5615</v>
      </c>
      <c r="C600" s="79">
        <v>34455</v>
      </c>
      <c r="D600" s="81" t="s">
        <v>6007</v>
      </c>
    </row>
    <row r="601" spans="2:5">
      <c r="B601" s="78" t="s">
        <v>7468</v>
      </c>
      <c r="C601" s="79">
        <v>35908</v>
      </c>
      <c r="D601" s="82" t="s">
        <v>7937</v>
      </c>
    </row>
    <row r="602" spans="2:5">
      <c r="B602" t="s">
        <v>879</v>
      </c>
      <c r="C602" s="5">
        <v>28349</v>
      </c>
      <c r="D602" s="6" t="s">
        <v>880</v>
      </c>
    </row>
    <row r="603" spans="2:5">
      <c r="B603" s="78" t="s">
        <v>5604</v>
      </c>
      <c r="C603" s="79">
        <v>34185</v>
      </c>
      <c r="D603" s="81" t="s">
        <v>5976</v>
      </c>
    </row>
    <row r="604" spans="2:5">
      <c r="B604" s="78" t="s">
        <v>428</v>
      </c>
      <c r="C604" s="79">
        <v>32321</v>
      </c>
      <c r="D604" s="81" t="s">
        <v>495</v>
      </c>
    </row>
    <row r="605" spans="2:5">
      <c r="B605" s="78" t="s">
        <v>7598</v>
      </c>
      <c r="C605" s="79">
        <v>35681</v>
      </c>
      <c r="D605" s="82" t="s">
        <v>7929</v>
      </c>
    </row>
    <row r="606" spans="2:5">
      <c r="B606" s="147" t="s">
        <v>4743</v>
      </c>
      <c r="C606" s="83">
        <v>33580</v>
      </c>
      <c r="D606" s="84" t="s">
        <v>4950</v>
      </c>
    </row>
    <row r="607" spans="2:5">
      <c r="B607" t="s">
        <v>881</v>
      </c>
      <c r="C607" s="5">
        <v>32720</v>
      </c>
      <c r="D607" s="6" t="s">
        <v>1040</v>
      </c>
    </row>
    <row r="608" spans="2:5">
      <c r="B608" s="147" t="s">
        <v>5324</v>
      </c>
      <c r="C608" s="83">
        <v>33635</v>
      </c>
      <c r="D608" s="84" t="s">
        <v>5439</v>
      </c>
    </row>
    <row r="609" spans="2:4">
      <c r="B609" t="s">
        <v>3861</v>
      </c>
      <c r="C609" s="5">
        <v>32853</v>
      </c>
      <c r="D609" s="6" t="s">
        <v>1193</v>
      </c>
    </row>
    <row r="610" spans="2:4">
      <c r="B610" s="147" t="s">
        <v>5251</v>
      </c>
      <c r="C610" s="83">
        <v>33540</v>
      </c>
      <c r="D610" s="84" t="s">
        <v>4950</v>
      </c>
    </row>
    <row r="611" spans="2:4">
      <c r="B611" s="147" t="s">
        <v>5349</v>
      </c>
      <c r="C611" s="83">
        <v>33674</v>
      </c>
      <c r="D611" s="84" t="s">
        <v>5437</v>
      </c>
    </row>
    <row r="612" spans="2:4">
      <c r="B612" s="78" t="s">
        <v>5561</v>
      </c>
      <c r="C612" s="79">
        <v>34195</v>
      </c>
      <c r="D612" s="81" t="s">
        <v>5976</v>
      </c>
    </row>
    <row r="613" spans="2:4">
      <c r="B613" t="s">
        <v>7592</v>
      </c>
      <c r="C613" s="79">
        <v>35994</v>
      </c>
      <c r="D613" s="82" t="s">
        <v>7938</v>
      </c>
    </row>
    <row r="614" spans="2:4">
      <c r="B614" t="s">
        <v>2506</v>
      </c>
      <c r="C614" s="5">
        <v>30823</v>
      </c>
      <c r="D614" s="6" t="s">
        <v>3529</v>
      </c>
    </row>
    <row r="615" spans="2:4">
      <c r="B615" s="125" t="s">
        <v>3927</v>
      </c>
      <c r="C615" s="126">
        <v>32572</v>
      </c>
      <c r="D615" s="127" t="s">
        <v>412</v>
      </c>
    </row>
    <row r="616" spans="2:4">
      <c r="B616" t="s">
        <v>3427</v>
      </c>
      <c r="C616" s="5">
        <v>30849</v>
      </c>
      <c r="D616" s="6" t="s">
        <v>2920</v>
      </c>
    </row>
    <row r="617" spans="2:4">
      <c r="B617" s="78" t="s">
        <v>429</v>
      </c>
      <c r="C617" s="79">
        <v>31909</v>
      </c>
      <c r="D617" s="81" t="s">
        <v>2442</v>
      </c>
    </row>
    <row r="618" spans="2:4">
      <c r="B618" t="s">
        <v>3021</v>
      </c>
      <c r="C618" s="5">
        <v>31108</v>
      </c>
      <c r="D618" s="6" t="s">
        <v>2507</v>
      </c>
    </row>
    <row r="619" spans="2:4">
      <c r="B619" t="s">
        <v>2269</v>
      </c>
      <c r="C619" s="5">
        <v>30913</v>
      </c>
      <c r="D619" s="6" t="s">
        <v>2920</v>
      </c>
    </row>
    <row r="620" spans="2:4">
      <c r="B620" s="78" t="s">
        <v>6422</v>
      </c>
      <c r="C620" s="79">
        <v>34894</v>
      </c>
      <c r="D620" s="82" t="s">
        <v>6524</v>
      </c>
    </row>
    <row r="621" spans="2:4">
      <c r="B621" s="78" t="s">
        <v>6286</v>
      </c>
      <c r="C621" s="79">
        <v>34436</v>
      </c>
      <c r="D621" s="82" t="s">
        <v>6517</v>
      </c>
    </row>
    <row r="622" spans="2:4">
      <c r="B622" s="125" t="s">
        <v>3928</v>
      </c>
      <c r="C622" s="126">
        <v>32902</v>
      </c>
      <c r="D622" s="127" t="s">
        <v>4220</v>
      </c>
    </row>
    <row r="623" spans="2:4">
      <c r="B623" s="78" t="s">
        <v>430</v>
      </c>
      <c r="C623" s="79">
        <v>31923</v>
      </c>
      <c r="D623" s="81" t="s">
        <v>2486</v>
      </c>
    </row>
    <row r="624" spans="2:4">
      <c r="B624" t="s">
        <v>1242</v>
      </c>
      <c r="C624" s="5">
        <v>31489</v>
      </c>
      <c r="D624" s="6" t="s">
        <v>3232</v>
      </c>
    </row>
    <row r="625" spans="2:5">
      <c r="B625" t="s">
        <v>1331</v>
      </c>
      <c r="C625" s="5">
        <v>31416</v>
      </c>
      <c r="D625" s="6" t="s">
        <v>3172</v>
      </c>
    </row>
    <row r="626" spans="2:5">
      <c r="B626" t="s">
        <v>882</v>
      </c>
      <c r="C626" s="5">
        <v>32433</v>
      </c>
      <c r="D626" s="6" t="s">
        <v>2325</v>
      </c>
    </row>
    <row r="627" spans="2:5">
      <c r="B627" s="78" t="s">
        <v>207</v>
      </c>
      <c r="C627" s="79">
        <v>32638</v>
      </c>
      <c r="D627" s="81" t="s">
        <v>509</v>
      </c>
    </row>
    <row r="628" spans="2:5">
      <c r="B628" t="s">
        <v>2816</v>
      </c>
      <c r="C628" s="5">
        <v>30201</v>
      </c>
      <c r="D628" s="6" t="s">
        <v>2230</v>
      </c>
    </row>
    <row r="629" spans="2:5">
      <c r="B629" s="147" t="s">
        <v>5244</v>
      </c>
      <c r="C629" s="83">
        <v>33350</v>
      </c>
      <c r="D629" s="84" t="s">
        <v>4950</v>
      </c>
    </row>
    <row r="630" spans="2:5">
      <c r="B630" s="147" t="s">
        <v>5089</v>
      </c>
      <c r="C630" s="83">
        <v>32934</v>
      </c>
      <c r="D630" s="84" t="s">
        <v>4950</v>
      </c>
    </row>
    <row r="631" spans="2:5">
      <c r="B631" s="147" t="s">
        <v>5038</v>
      </c>
      <c r="C631" s="83">
        <v>32436</v>
      </c>
      <c r="D631" s="84" t="s">
        <v>1183</v>
      </c>
    </row>
    <row r="632" spans="2:5">
      <c r="B632" t="s">
        <v>3929</v>
      </c>
      <c r="C632" s="5">
        <v>30357</v>
      </c>
      <c r="D632" s="6" t="s">
        <v>3524</v>
      </c>
    </row>
    <row r="633" spans="2:5">
      <c r="B633" s="78" t="s">
        <v>5581</v>
      </c>
      <c r="C633" s="79">
        <v>34499</v>
      </c>
      <c r="D633" s="81" t="s">
        <v>5987</v>
      </c>
    </row>
    <row r="634" spans="2:5">
      <c r="B634" t="s">
        <v>3242</v>
      </c>
      <c r="C634" s="5">
        <v>31987</v>
      </c>
      <c r="D634" s="6" t="s">
        <v>3174</v>
      </c>
    </row>
    <row r="635" spans="2:5">
      <c r="B635" s="78" t="s">
        <v>6939</v>
      </c>
      <c r="C635" s="79">
        <v>34891</v>
      </c>
      <c r="D635" s="81" t="s">
        <v>6516</v>
      </c>
      <c r="E635" s="81"/>
    </row>
    <row r="636" spans="2:5">
      <c r="B636" s="78" t="s">
        <v>5563</v>
      </c>
      <c r="C636" s="79">
        <v>34198</v>
      </c>
      <c r="D636" s="81" t="s">
        <v>5981</v>
      </c>
    </row>
    <row r="637" spans="2:5">
      <c r="B637" s="78" t="s">
        <v>431</v>
      </c>
      <c r="C637" s="79">
        <v>31297</v>
      </c>
      <c r="D637" s="81" t="s">
        <v>2442</v>
      </c>
    </row>
    <row r="638" spans="2:5">
      <c r="B638" s="78" t="s">
        <v>432</v>
      </c>
      <c r="C638" s="79">
        <v>32321</v>
      </c>
      <c r="D638" s="81" t="s">
        <v>2322</v>
      </c>
    </row>
    <row r="639" spans="2:5">
      <c r="B639" s="78" t="s">
        <v>433</v>
      </c>
      <c r="C639" s="79">
        <v>32744</v>
      </c>
      <c r="D639" s="81" t="s">
        <v>1183</v>
      </c>
    </row>
    <row r="640" spans="2:5">
      <c r="B640" s="78" t="s">
        <v>6400</v>
      </c>
      <c r="C640" s="79">
        <v>33996</v>
      </c>
      <c r="D640" s="82" t="s">
        <v>5437</v>
      </c>
    </row>
    <row r="641" spans="2:5">
      <c r="B641" s="78" t="s">
        <v>6408</v>
      </c>
      <c r="C641" s="79">
        <v>34677</v>
      </c>
      <c r="D641" s="82" t="s">
        <v>6517</v>
      </c>
    </row>
    <row r="642" spans="2:5">
      <c r="B642" t="s">
        <v>1356</v>
      </c>
      <c r="C642" s="5">
        <v>31692</v>
      </c>
      <c r="D642" s="6" t="s">
        <v>3232</v>
      </c>
    </row>
    <row r="643" spans="2:5">
      <c r="B643" s="78" t="s">
        <v>6808</v>
      </c>
      <c r="C643" s="79">
        <v>35141</v>
      </c>
      <c r="D643" s="81" t="s">
        <v>7031</v>
      </c>
      <c r="E643" s="81"/>
    </row>
    <row r="644" spans="2:5">
      <c r="B644" s="78" t="s">
        <v>215</v>
      </c>
      <c r="C644" s="79">
        <v>32540</v>
      </c>
      <c r="D644" s="81" t="s">
        <v>509</v>
      </c>
    </row>
    <row r="645" spans="2:5">
      <c r="B645" s="78" t="s">
        <v>7727</v>
      </c>
      <c r="C645" s="79">
        <v>35286</v>
      </c>
      <c r="D645" s="82" t="s">
        <v>7036</v>
      </c>
    </row>
    <row r="646" spans="2:5">
      <c r="B646" t="s">
        <v>1554</v>
      </c>
      <c r="C646" s="5">
        <v>31152</v>
      </c>
      <c r="D646" s="6" t="s">
        <v>1471</v>
      </c>
    </row>
    <row r="647" spans="2:5">
      <c r="B647" t="s">
        <v>1214</v>
      </c>
      <c r="C647" s="5">
        <v>31521</v>
      </c>
      <c r="D647" s="6" t="s">
        <v>3172</v>
      </c>
    </row>
    <row r="648" spans="2:5">
      <c r="B648" t="s">
        <v>883</v>
      </c>
      <c r="C648" s="5">
        <v>31916</v>
      </c>
      <c r="D648" s="6" t="s">
        <v>2442</v>
      </c>
    </row>
    <row r="649" spans="2:5">
      <c r="B649" s="78" t="s">
        <v>7664</v>
      </c>
      <c r="C649" s="79">
        <v>35115</v>
      </c>
      <c r="D649" s="82" t="s">
        <v>7926</v>
      </c>
    </row>
    <row r="650" spans="2:5">
      <c r="B650" s="78" t="s">
        <v>5600</v>
      </c>
      <c r="C650" s="79">
        <v>33683</v>
      </c>
      <c r="D650" s="81" t="s">
        <v>5981</v>
      </c>
    </row>
    <row r="651" spans="2:5">
      <c r="B651" s="78" t="s">
        <v>6825</v>
      </c>
      <c r="C651" s="79">
        <v>34344</v>
      </c>
      <c r="D651" s="81" t="s">
        <v>6517</v>
      </c>
      <c r="E651" s="81"/>
    </row>
    <row r="652" spans="2:5">
      <c r="B652" s="147" t="s">
        <v>5174</v>
      </c>
      <c r="C652" s="83">
        <v>33534</v>
      </c>
      <c r="D652" s="84" t="s">
        <v>5437</v>
      </c>
    </row>
    <row r="653" spans="2:5">
      <c r="B653" s="78" t="s">
        <v>6911</v>
      </c>
      <c r="C653" s="79">
        <v>35439</v>
      </c>
      <c r="D653" s="81" t="s">
        <v>7037</v>
      </c>
      <c r="E653" s="81"/>
    </row>
    <row r="654" spans="2:5">
      <c r="B654" t="s">
        <v>2508</v>
      </c>
      <c r="C654" s="5">
        <v>31975</v>
      </c>
      <c r="D654" s="6" t="s">
        <v>2322</v>
      </c>
    </row>
    <row r="655" spans="2:5">
      <c r="B655" t="s">
        <v>2266</v>
      </c>
      <c r="C655" s="5">
        <v>30059</v>
      </c>
      <c r="D655" s="6" t="s">
        <v>2830</v>
      </c>
    </row>
    <row r="656" spans="2:5">
      <c r="B656" s="78" t="s">
        <v>434</v>
      </c>
      <c r="C656" s="79">
        <v>32363</v>
      </c>
      <c r="D656" s="81" t="s">
        <v>1186</v>
      </c>
    </row>
    <row r="657" spans="2:5">
      <c r="B657" s="147" t="s">
        <v>5362</v>
      </c>
      <c r="C657" s="83">
        <v>33263</v>
      </c>
      <c r="D657" s="84" t="s">
        <v>4959</v>
      </c>
    </row>
    <row r="658" spans="2:5">
      <c r="B658" t="s">
        <v>2509</v>
      </c>
      <c r="C658" s="5">
        <v>32288</v>
      </c>
      <c r="D658" s="6" t="s">
        <v>2444</v>
      </c>
    </row>
    <row r="659" spans="2:5">
      <c r="B659" t="s">
        <v>1639</v>
      </c>
      <c r="C659" s="5">
        <v>31656</v>
      </c>
      <c r="D659" s="6" t="s">
        <v>1474</v>
      </c>
    </row>
    <row r="660" spans="2:5">
      <c r="B660" s="78" t="s">
        <v>274</v>
      </c>
      <c r="C660" s="79">
        <v>32713</v>
      </c>
      <c r="D660" s="81" t="s">
        <v>497</v>
      </c>
    </row>
    <row r="661" spans="2:5">
      <c r="B661" s="78" t="s">
        <v>5587</v>
      </c>
      <c r="C661" s="79">
        <v>34151</v>
      </c>
      <c r="D661" s="81" t="s">
        <v>5976</v>
      </c>
    </row>
    <row r="662" spans="2:5">
      <c r="B662" s="147" t="s">
        <v>5158</v>
      </c>
      <c r="C662" s="83">
        <v>33737</v>
      </c>
      <c r="D662" s="84" t="s">
        <v>5440</v>
      </c>
    </row>
    <row r="663" spans="2:5">
      <c r="B663" t="s">
        <v>2275</v>
      </c>
      <c r="C663" s="5">
        <v>29951</v>
      </c>
      <c r="D663" s="6" t="s">
        <v>2647</v>
      </c>
    </row>
    <row r="664" spans="2:5">
      <c r="B664" s="78" t="s">
        <v>7817</v>
      </c>
      <c r="C664" s="79">
        <v>35627</v>
      </c>
      <c r="D664" s="82" t="s">
        <v>7928</v>
      </c>
    </row>
    <row r="665" spans="2:5">
      <c r="B665" s="78" t="s">
        <v>847</v>
      </c>
      <c r="C665" s="79">
        <v>32039</v>
      </c>
      <c r="D665" s="81" t="s">
        <v>1193</v>
      </c>
    </row>
    <row r="666" spans="2:5">
      <c r="B666" s="78" t="s">
        <v>6175</v>
      </c>
      <c r="C666" s="79">
        <v>34480</v>
      </c>
      <c r="D666" s="82" t="s">
        <v>5978</v>
      </c>
    </row>
    <row r="667" spans="2:5">
      <c r="B667" s="147" t="s">
        <v>5268</v>
      </c>
      <c r="C667" s="83">
        <v>33514</v>
      </c>
      <c r="D667" s="84" t="s">
        <v>5441</v>
      </c>
    </row>
    <row r="668" spans="2:5">
      <c r="B668" t="s">
        <v>884</v>
      </c>
      <c r="C668" s="5">
        <v>32269</v>
      </c>
      <c r="D668" s="6" t="s">
        <v>1040</v>
      </c>
    </row>
    <row r="669" spans="2:5">
      <c r="B669" s="78" t="s">
        <v>6882</v>
      </c>
      <c r="C669" s="79">
        <v>34538</v>
      </c>
      <c r="D669" s="81" t="s">
        <v>7036</v>
      </c>
      <c r="E669" s="81"/>
    </row>
    <row r="670" spans="2:5">
      <c r="B670" t="s">
        <v>3592</v>
      </c>
      <c r="C670" s="5">
        <v>30265</v>
      </c>
      <c r="D670" s="6" t="s">
        <v>2226</v>
      </c>
    </row>
    <row r="671" spans="2:5">
      <c r="B671" s="78" t="s">
        <v>275</v>
      </c>
      <c r="C671" s="79">
        <v>31364</v>
      </c>
      <c r="D671" s="81" t="s">
        <v>2474</v>
      </c>
    </row>
    <row r="672" spans="2:5">
      <c r="B672" s="78" t="s">
        <v>6182</v>
      </c>
      <c r="C672" s="79">
        <v>33796</v>
      </c>
      <c r="D672" s="82" t="s">
        <v>5437</v>
      </c>
    </row>
    <row r="673" spans="2:5">
      <c r="B673" s="78" t="s">
        <v>6676</v>
      </c>
      <c r="C673" s="79">
        <v>34726</v>
      </c>
      <c r="D673" s="81" t="s">
        <v>7033</v>
      </c>
      <c r="E673" s="81"/>
    </row>
    <row r="674" spans="2:5">
      <c r="B674" s="125" t="s">
        <v>3930</v>
      </c>
      <c r="C674" s="126">
        <v>32526</v>
      </c>
      <c r="D674" s="127" t="s">
        <v>507</v>
      </c>
    </row>
    <row r="675" spans="2:5">
      <c r="B675" s="78" t="s">
        <v>2817</v>
      </c>
      <c r="C675" s="79">
        <v>31822</v>
      </c>
      <c r="D675" s="80" t="s">
        <v>3169</v>
      </c>
    </row>
    <row r="676" spans="2:5">
      <c r="B676" s="11" t="s">
        <v>4656</v>
      </c>
      <c r="C676" s="140">
        <v>33907</v>
      </c>
      <c r="D676" s="81" t="s">
        <v>4956</v>
      </c>
    </row>
    <row r="677" spans="2:5">
      <c r="B677" t="s">
        <v>2648</v>
      </c>
      <c r="C677" s="5">
        <v>29780</v>
      </c>
      <c r="D677" s="6" t="s">
        <v>1917</v>
      </c>
    </row>
    <row r="678" spans="2:5">
      <c r="B678" s="78" t="s">
        <v>276</v>
      </c>
      <c r="C678" s="79">
        <v>32307</v>
      </c>
      <c r="D678" s="81" t="s">
        <v>277</v>
      </c>
    </row>
    <row r="679" spans="2:5">
      <c r="B679" t="s">
        <v>3450</v>
      </c>
      <c r="C679" s="5">
        <v>28348</v>
      </c>
      <c r="D679" s="6" t="s">
        <v>1589</v>
      </c>
    </row>
    <row r="680" spans="2:5">
      <c r="B680" s="78" t="s">
        <v>6983</v>
      </c>
      <c r="C680" s="79">
        <v>34722</v>
      </c>
      <c r="D680" s="81" t="s">
        <v>7038</v>
      </c>
      <c r="E680" s="81"/>
    </row>
    <row r="681" spans="2:5">
      <c r="B681" t="s">
        <v>1455</v>
      </c>
      <c r="C681" s="5">
        <v>30814</v>
      </c>
      <c r="D681" s="6" t="s">
        <v>1474</v>
      </c>
    </row>
    <row r="682" spans="2:5">
      <c r="B682" s="78" t="s">
        <v>7792</v>
      </c>
      <c r="C682" s="79">
        <v>35411</v>
      </c>
      <c r="D682" s="82" t="s">
        <v>7926</v>
      </c>
    </row>
    <row r="683" spans="2:5">
      <c r="B683" s="78" t="s">
        <v>278</v>
      </c>
      <c r="C683" s="79">
        <v>32395</v>
      </c>
      <c r="D683" s="81" t="s">
        <v>1186</v>
      </c>
    </row>
    <row r="684" spans="2:5">
      <c r="B684" s="78" t="s">
        <v>3931</v>
      </c>
      <c r="C684" s="126">
        <v>32395</v>
      </c>
      <c r="D684" s="127" t="s">
        <v>1186</v>
      </c>
    </row>
    <row r="685" spans="2:5">
      <c r="B685" s="78" t="s">
        <v>5999</v>
      </c>
      <c r="C685" s="79">
        <v>34358</v>
      </c>
      <c r="D685" s="81" t="s">
        <v>5981</v>
      </c>
    </row>
    <row r="686" spans="2:5">
      <c r="B686" t="s">
        <v>3536</v>
      </c>
      <c r="C686" s="5">
        <v>30529</v>
      </c>
      <c r="D686" s="6" t="s">
        <v>2645</v>
      </c>
    </row>
    <row r="687" spans="2:5">
      <c r="B687" t="s">
        <v>2640</v>
      </c>
      <c r="C687" s="5">
        <v>31376</v>
      </c>
      <c r="D687" s="6" t="s">
        <v>1470</v>
      </c>
    </row>
    <row r="688" spans="2:5">
      <c r="B688" t="s">
        <v>885</v>
      </c>
      <c r="C688" s="5">
        <v>32589</v>
      </c>
      <c r="D688" s="6" t="s">
        <v>886</v>
      </c>
    </row>
    <row r="689" spans="2:5">
      <c r="B689" s="78" t="s">
        <v>7740</v>
      </c>
      <c r="C689" s="79">
        <v>34328</v>
      </c>
      <c r="D689" s="82" t="s">
        <v>6517</v>
      </c>
    </row>
    <row r="690" spans="2:5">
      <c r="B690" t="s">
        <v>3410</v>
      </c>
      <c r="C690" s="5">
        <v>31551</v>
      </c>
      <c r="D690" s="6" t="s">
        <v>1469</v>
      </c>
    </row>
    <row r="691" spans="2:5">
      <c r="B691" t="s">
        <v>3452</v>
      </c>
      <c r="C691" s="5">
        <v>30436</v>
      </c>
      <c r="D691" s="6" t="s">
        <v>2230</v>
      </c>
    </row>
    <row r="692" spans="2:5">
      <c r="B692" t="s">
        <v>3661</v>
      </c>
      <c r="C692" s="5">
        <v>29057</v>
      </c>
      <c r="D692" s="6" t="s">
        <v>2510</v>
      </c>
    </row>
    <row r="693" spans="2:5">
      <c r="B693" s="147" t="s">
        <v>4649</v>
      </c>
      <c r="C693" s="83">
        <v>33325</v>
      </c>
      <c r="D693" s="84" t="s">
        <v>4957</v>
      </c>
    </row>
    <row r="694" spans="2:5">
      <c r="B694" s="11" t="s">
        <v>4424</v>
      </c>
      <c r="C694" s="140">
        <v>32557</v>
      </c>
      <c r="D694" s="81" t="s">
        <v>4217</v>
      </c>
    </row>
    <row r="695" spans="2:5">
      <c r="B695" s="142" t="s">
        <v>4478</v>
      </c>
      <c r="C695" s="140">
        <v>33295</v>
      </c>
      <c r="D695" s="81" t="s">
        <v>4953</v>
      </c>
    </row>
    <row r="696" spans="2:5">
      <c r="B696" s="142" t="s">
        <v>4534</v>
      </c>
      <c r="C696" s="140">
        <v>33082</v>
      </c>
      <c r="D696" s="81" t="s">
        <v>4959</v>
      </c>
    </row>
    <row r="697" spans="2:5">
      <c r="B697" s="11" t="s">
        <v>4590</v>
      </c>
      <c r="C697" s="140">
        <v>33079</v>
      </c>
      <c r="D697" s="81" t="s">
        <v>509</v>
      </c>
    </row>
    <row r="698" spans="2:5">
      <c r="B698" t="s">
        <v>2511</v>
      </c>
      <c r="C698" s="5">
        <v>30808</v>
      </c>
      <c r="D698" s="6" t="s">
        <v>2512</v>
      </c>
    </row>
    <row r="699" spans="2:5">
      <c r="B699" t="s">
        <v>2513</v>
      </c>
      <c r="C699" s="5">
        <v>31947</v>
      </c>
      <c r="D699" s="6" t="s">
        <v>2325</v>
      </c>
    </row>
    <row r="700" spans="2:5">
      <c r="B700" t="s">
        <v>2514</v>
      </c>
      <c r="C700" s="5">
        <v>31793</v>
      </c>
      <c r="D700" s="6" t="s">
        <v>2486</v>
      </c>
    </row>
    <row r="701" spans="2:5">
      <c r="B701" s="78" t="s">
        <v>5780</v>
      </c>
      <c r="C701" s="79">
        <v>34358</v>
      </c>
      <c r="D701" s="81" t="s">
        <v>5981</v>
      </c>
    </row>
    <row r="702" spans="2:5">
      <c r="B702" s="78" t="s">
        <v>6884</v>
      </c>
      <c r="C702" s="79">
        <v>34593</v>
      </c>
      <c r="D702" s="81" t="s">
        <v>6524</v>
      </c>
      <c r="E702" s="81"/>
    </row>
    <row r="703" spans="2:5">
      <c r="B703" s="11" t="s">
        <v>4546</v>
      </c>
      <c r="C703" s="140">
        <v>33212</v>
      </c>
      <c r="D703" s="81" t="s">
        <v>4950</v>
      </c>
    </row>
    <row r="704" spans="2:5">
      <c r="B704" t="s">
        <v>2398</v>
      </c>
      <c r="C704" s="5">
        <v>28987</v>
      </c>
      <c r="D704" s="6" t="s">
        <v>2399</v>
      </c>
    </row>
    <row r="705" spans="2:5">
      <c r="B705" t="s">
        <v>887</v>
      </c>
      <c r="C705" s="5">
        <v>32192</v>
      </c>
      <c r="D705" s="6" t="s">
        <v>1200</v>
      </c>
    </row>
    <row r="706" spans="2:5">
      <c r="B706" s="78" t="s">
        <v>7796</v>
      </c>
      <c r="C706" s="79">
        <v>34947</v>
      </c>
      <c r="D706" s="82" t="s">
        <v>6517</v>
      </c>
    </row>
    <row r="707" spans="2:5">
      <c r="B707" t="s">
        <v>888</v>
      </c>
      <c r="C707" s="5">
        <v>32604</v>
      </c>
      <c r="D707" s="6" t="s">
        <v>1040</v>
      </c>
    </row>
    <row r="708" spans="2:5">
      <c r="B708" t="s">
        <v>889</v>
      </c>
      <c r="C708" s="5">
        <v>32121</v>
      </c>
      <c r="D708" s="6" t="s">
        <v>890</v>
      </c>
    </row>
    <row r="709" spans="2:5">
      <c r="B709" s="78" t="s">
        <v>6906</v>
      </c>
      <c r="C709" s="79">
        <v>34069</v>
      </c>
      <c r="D709" s="81" t="s">
        <v>5437</v>
      </c>
      <c r="E709" s="81"/>
    </row>
    <row r="710" spans="2:5">
      <c r="B710" t="s">
        <v>891</v>
      </c>
      <c r="C710" s="5">
        <v>31950</v>
      </c>
      <c r="D710" s="6" t="s">
        <v>1186</v>
      </c>
    </row>
    <row r="711" spans="2:5">
      <c r="B711" s="78" t="s">
        <v>6230</v>
      </c>
      <c r="C711" s="79">
        <v>34436</v>
      </c>
      <c r="D711" s="82" t="s">
        <v>6517</v>
      </c>
    </row>
    <row r="712" spans="2:5">
      <c r="B712" s="78" t="s">
        <v>6702</v>
      </c>
      <c r="C712" s="79">
        <v>34713</v>
      </c>
      <c r="D712" s="81" t="s">
        <v>7038</v>
      </c>
      <c r="E712" s="81"/>
    </row>
    <row r="713" spans="2:5">
      <c r="B713" s="78" t="s">
        <v>6802</v>
      </c>
      <c r="C713" s="79">
        <v>35043</v>
      </c>
      <c r="D713" s="81" t="s">
        <v>7033</v>
      </c>
      <c r="E713" s="81"/>
    </row>
    <row r="714" spans="2:5">
      <c r="B714" t="s">
        <v>892</v>
      </c>
      <c r="C714" s="5">
        <v>32344</v>
      </c>
      <c r="D714" s="6" t="s">
        <v>1186</v>
      </c>
    </row>
    <row r="715" spans="2:5">
      <c r="B715" s="78" t="s">
        <v>279</v>
      </c>
      <c r="C715" s="79">
        <v>29420</v>
      </c>
      <c r="D715" s="81" t="s">
        <v>3171</v>
      </c>
    </row>
    <row r="716" spans="2:5">
      <c r="B716" t="s">
        <v>2515</v>
      </c>
      <c r="C716" s="5">
        <v>29192</v>
      </c>
      <c r="D716" s="6" t="s">
        <v>3202</v>
      </c>
    </row>
    <row r="717" spans="2:5">
      <c r="B717" t="s">
        <v>2516</v>
      </c>
      <c r="C717" s="5">
        <v>30947</v>
      </c>
      <c r="D717" s="6" t="s">
        <v>3318</v>
      </c>
    </row>
    <row r="718" spans="2:5">
      <c r="B718" t="s">
        <v>893</v>
      </c>
      <c r="C718" s="5">
        <v>32847</v>
      </c>
      <c r="D718" s="6" t="s">
        <v>1202</v>
      </c>
    </row>
    <row r="719" spans="2:5">
      <c r="B719" s="78" t="s">
        <v>7569</v>
      </c>
      <c r="C719" s="79">
        <v>35195</v>
      </c>
      <c r="D719" s="82" t="s">
        <v>7929</v>
      </c>
    </row>
    <row r="720" spans="2:5">
      <c r="B720" t="s">
        <v>894</v>
      </c>
      <c r="C720" s="5">
        <v>31931</v>
      </c>
      <c r="D720" s="6" t="s">
        <v>3171</v>
      </c>
    </row>
    <row r="721" spans="2:4">
      <c r="B721" t="s">
        <v>3432</v>
      </c>
      <c r="C721" s="5">
        <v>31599</v>
      </c>
      <c r="D721" s="6" t="s">
        <v>1841</v>
      </c>
    </row>
    <row r="722" spans="2:4">
      <c r="B722" t="s">
        <v>1499</v>
      </c>
      <c r="C722" s="5">
        <v>30088</v>
      </c>
      <c r="D722" s="6" t="s">
        <v>3129</v>
      </c>
    </row>
    <row r="723" spans="2:4">
      <c r="B723" t="s">
        <v>2358</v>
      </c>
      <c r="C723" s="5">
        <v>30831</v>
      </c>
      <c r="D723" s="6" t="s">
        <v>2830</v>
      </c>
    </row>
    <row r="724" spans="2:4">
      <c r="B724" t="s">
        <v>1900</v>
      </c>
      <c r="C724" s="5">
        <v>30532</v>
      </c>
      <c r="D724" s="6" t="s">
        <v>1647</v>
      </c>
    </row>
    <row r="725" spans="2:4">
      <c r="B725" t="s">
        <v>895</v>
      </c>
      <c r="C725" s="5">
        <v>32364</v>
      </c>
      <c r="D725" s="6" t="s">
        <v>896</v>
      </c>
    </row>
    <row r="726" spans="2:4">
      <c r="B726" s="78" t="s">
        <v>6162</v>
      </c>
      <c r="C726" s="79">
        <v>33993</v>
      </c>
      <c r="D726" s="82" t="s">
        <v>6517</v>
      </c>
    </row>
    <row r="727" spans="2:4">
      <c r="B727" s="147" t="s">
        <v>4913</v>
      </c>
      <c r="C727" s="83">
        <v>33295</v>
      </c>
      <c r="D727" s="84" t="s">
        <v>4950</v>
      </c>
    </row>
    <row r="728" spans="2:4">
      <c r="B728" s="125" t="s">
        <v>3933</v>
      </c>
      <c r="C728" s="126">
        <v>33102</v>
      </c>
      <c r="D728" s="127" t="s">
        <v>4220</v>
      </c>
    </row>
    <row r="729" spans="2:4">
      <c r="B729" t="s">
        <v>2838</v>
      </c>
      <c r="C729" s="5">
        <v>31072</v>
      </c>
      <c r="D729" s="6" t="s">
        <v>2827</v>
      </c>
    </row>
    <row r="730" spans="2:4">
      <c r="B730" s="147" t="s">
        <v>5210</v>
      </c>
      <c r="C730" s="83">
        <v>32292</v>
      </c>
      <c r="D730" s="84" t="s">
        <v>509</v>
      </c>
    </row>
    <row r="731" spans="2:4">
      <c r="B731" t="s">
        <v>2000</v>
      </c>
      <c r="C731" s="5">
        <v>29463</v>
      </c>
      <c r="D731" s="6" t="s">
        <v>2668</v>
      </c>
    </row>
    <row r="732" spans="2:4">
      <c r="B732" t="s">
        <v>1452</v>
      </c>
      <c r="C732" s="5">
        <v>31320</v>
      </c>
      <c r="D732" s="6" t="s">
        <v>1305</v>
      </c>
    </row>
    <row r="733" spans="2:4">
      <c r="B733" t="s">
        <v>2359</v>
      </c>
      <c r="C733" s="5">
        <v>28714</v>
      </c>
      <c r="D733" s="6" t="s">
        <v>1478</v>
      </c>
    </row>
    <row r="734" spans="2:4">
      <c r="B734" t="s">
        <v>2360</v>
      </c>
      <c r="C734" s="5">
        <v>32236</v>
      </c>
      <c r="D734" s="6" t="s">
        <v>2486</v>
      </c>
    </row>
    <row r="735" spans="2:4">
      <c r="B735" s="125" t="s">
        <v>3934</v>
      </c>
      <c r="C735" s="126">
        <v>32660</v>
      </c>
      <c r="D735" s="127" t="s">
        <v>509</v>
      </c>
    </row>
    <row r="736" spans="2:4">
      <c r="B736" t="s">
        <v>1086</v>
      </c>
      <c r="C736" s="5">
        <v>31251</v>
      </c>
      <c r="D736" s="6" t="s">
        <v>2920</v>
      </c>
    </row>
    <row r="737" spans="2:5">
      <c r="B737" s="78" t="s">
        <v>6803</v>
      </c>
      <c r="C737" s="79">
        <v>35182</v>
      </c>
      <c r="D737" s="81" t="s">
        <v>7031</v>
      </c>
      <c r="E737" s="81"/>
    </row>
    <row r="738" spans="2:5">
      <c r="B738" t="s">
        <v>2361</v>
      </c>
      <c r="C738" s="5">
        <v>31696</v>
      </c>
      <c r="D738" s="6" t="s">
        <v>2474</v>
      </c>
    </row>
    <row r="739" spans="2:5">
      <c r="B739" s="125" t="s">
        <v>3936</v>
      </c>
      <c r="C739" s="126">
        <v>32669</v>
      </c>
      <c r="D739" s="127" t="s">
        <v>507</v>
      </c>
    </row>
    <row r="740" spans="2:5">
      <c r="B740" s="78" t="s">
        <v>6927</v>
      </c>
      <c r="C740" s="79">
        <v>35331</v>
      </c>
      <c r="D740" s="81" t="s">
        <v>7040</v>
      </c>
      <c r="E740" s="81"/>
    </row>
    <row r="741" spans="2:5">
      <c r="B741" t="s">
        <v>3408</v>
      </c>
      <c r="C741" s="5">
        <v>31773</v>
      </c>
      <c r="D741" s="6" t="s">
        <v>1471</v>
      </c>
    </row>
    <row r="742" spans="2:5">
      <c r="B742" s="78" t="s">
        <v>280</v>
      </c>
      <c r="C742" s="79">
        <v>33265</v>
      </c>
      <c r="D742" s="81" t="s">
        <v>495</v>
      </c>
    </row>
    <row r="743" spans="2:5">
      <c r="B743" s="125" t="s">
        <v>3937</v>
      </c>
      <c r="C743" s="126">
        <v>32303</v>
      </c>
      <c r="D743" s="127" t="s">
        <v>4218</v>
      </c>
    </row>
    <row r="744" spans="2:5">
      <c r="B744" t="s">
        <v>2362</v>
      </c>
      <c r="C744" s="5">
        <v>30335</v>
      </c>
      <c r="D744" s="6" t="s">
        <v>2830</v>
      </c>
    </row>
    <row r="745" spans="2:5">
      <c r="B745" s="78" t="s">
        <v>6214</v>
      </c>
      <c r="C745" s="79">
        <v>34645</v>
      </c>
      <c r="D745" s="82" t="s">
        <v>6525</v>
      </c>
    </row>
    <row r="746" spans="2:5">
      <c r="B746" t="s">
        <v>1087</v>
      </c>
      <c r="C746" s="5">
        <v>32393</v>
      </c>
      <c r="D746" s="6" t="s">
        <v>1186</v>
      </c>
    </row>
    <row r="747" spans="2:5">
      <c r="B747" t="s">
        <v>3647</v>
      </c>
      <c r="C747" s="5">
        <v>30861</v>
      </c>
      <c r="D747" s="6" t="s">
        <v>3648</v>
      </c>
    </row>
    <row r="748" spans="2:5">
      <c r="B748" t="s">
        <v>2041</v>
      </c>
      <c r="C748" s="5">
        <v>30328</v>
      </c>
      <c r="D748" s="6" t="s">
        <v>3523</v>
      </c>
    </row>
    <row r="749" spans="2:5">
      <c r="B749" t="s">
        <v>1088</v>
      </c>
      <c r="C749" s="5">
        <v>30275</v>
      </c>
      <c r="D749" s="6" t="s">
        <v>3529</v>
      </c>
    </row>
    <row r="750" spans="2:5">
      <c r="B750" s="147" t="s">
        <v>5098</v>
      </c>
      <c r="C750" s="83">
        <v>33887</v>
      </c>
      <c r="D750" s="84" t="s">
        <v>5445</v>
      </c>
    </row>
    <row r="751" spans="2:5">
      <c r="B751" t="s">
        <v>1905</v>
      </c>
      <c r="C751" s="5">
        <v>30245</v>
      </c>
      <c r="D751" s="6" t="s">
        <v>3062</v>
      </c>
    </row>
    <row r="752" spans="2:5">
      <c r="B752" t="s">
        <v>2363</v>
      </c>
      <c r="C752" s="5">
        <v>31006</v>
      </c>
      <c r="D752" s="6" t="s">
        <v>1473</v>
      </c>
    </row>
    <row r="753" spans="2:5">
      <c r="B753" s="78" t="s">
        <v>6680</v>
      </c>
      <c r="C753" s="79">
        <v>35318</v>
      </c>
      <c r="D753" s="81" t="s">
        <v>7033</v>
      </c>
      <c r="E753" s="81"/>
    </row>
    <row r="754" spans="2:5">
      <c r="B754" s="78" t="s">
        <v>5652</v>
      </c>
      <c r="C754" s="79">
        <v>34634</v>
      </c>
      <c r="D754" s="81" t="s">
        <v>5980</v>
      </c>
    </row>
    <row r="755" spans="2:5">
      <c r="B755" s="78" t="s">
        <v>6734</v>
      </c>
      <c r="C755" s="79">
        <v>35240</v>
      </c>
      <c r="D755" s="81" t="s">
        <v>7042</v>
      </c>
      <c r="E755" s="81"/>
    </row>
    <row r="756" spans="2:5">
      <c r="B756" s="78" t="s">
        <v>6880</v>
      </c>
      <c r="C756" s="79">
        <v>35060</v>
      </c>
      <c r="D756" s="81" t="s">
        <v>7040</v>
      </c>
      <c r="E756" s="81"/>
    </row>
    <row r="757" spans="2:5">
      <c r="B757" t="s">
        <v>1089</v>
      </c>
      <c r="C757" s="5">
        <v>32008</v>
      </c>
      <c r="D757" s="6" t="s">
        <v>3232</v>
      </c>
    </row>
    <row r="758" spans="2:5">
      <c r="B758" t="s">
        <v>2364</v>
      </c>
      <c r="C758" s="5">
        <v>32184</v>
      </c>
      <c r="D758" s="6" t="s">
        <v>2442</v>
      </c>
    </row>
    <row r="759" spans="2:5">
      <c r="B759" t="s">
        <v>1416</v>
      </c>
      <c r="C759" s="5">
        <v>29876</v>
      </c>
      <c r="D759" s="6" t="s">
        <v>2230</v>
      </c>
    </row>
    <row r="760" spans="2:5">
      <c r="B760" t="s">
        <v>1558</v>
      </c>
      <c r="C760" s="5">
        <v>31661</v>
      </c>
      <c r="D760" s="6" t="s">
        <v>2705</v>
      </c>
    </row>
    <row r="761" spans="2:5">
      <c r="B761" s="78" t="s">
        <v>281</v>
      </c>
      <c r="C761" s="79">
        <v>32911</v>
      </c>
      <c r="D761" s="81" t="s">
        <v>282</v>
      </c>
    </row>
    <row r="762" spans="2:5">
      <c r="B762" s="78" t="s">
        <v>6665</v>
      </c>
      <c r="C762" s="79">
        <v>35043</v>
      </c>
      <c r="D762" s="81" t="s">
        <v>7032</v>
      </c>
      <c r="E762" s="81"/>
    </row>
    <row r="763" spans="2:5">
      <c r="B763" t="s">
        <v>2365</v>
      </c>
      <c r="C763" s="5">
        <v>31321</v>
      </c>
      <c r="D763" s="6" t="s">
        <v>1470</v>
      </c>
    </row>
    <row r="764" spans="2:5">
      <c r="B764" s="78" t="s">
        <v>6176</v>
      </c>
      <c r="C764" s="79">
        <v>34808</v>
      </c>
      <c r="D764" s="82" t="s">
        <v>6521</v>
      </c>
    </row>
    <row r="765" spans="2:5">
      <c r="B765" t="s">
        <v>2395</v>
      </c>
      <c r="C765" s="5">
        <v>29018</v>
      </c>
      <c r="D765" s="6" t="s">
        <v>2396</v>
      </c>
    </row>
    <row r="766" spans="2:5">
      <c r="B766" t="s">
        <v>1587</v>
      </c>
      <c r="C766" s="5">
        <v>28254</v>
      </c>
      <c r="D766" s="6" t="s">
        <v>3141</v>
      </c>
    </row>
    <row r="767" spans="2:5">
      <c r="B767" s="147" t="s">
        <v>5161</v>
      </c>
      <c r="C767" s="83">
        <v>34134</v>
      </c>
      <c r="D767" s="84" t="s">
        <v>5436</v>
      </c>
    </row>
    <row r="768" spans="2:5">
      <c r="B768" t="s">
        <v>1090</v>
      </c>
      <c r="C768" s="5">
        <v>30565</v>
      </c>
      <c r="D768" s="6" t="s">
        <v>2830</v>
      </c>
    </row>
    <row r="769" spans="2:4">
      <c r="B769" s="78" t="s">
        <v>5597</v>
      </c>
      <c r="C769" s="79">
        <v>34976</v>
      </c>
      <c r="D769" s="81" t="s">
        <v>5994</v>
      </c>
    </row>
    <row r="770" spans="2:4">
      <c r="B770" s="78" t="s">
        <v>5776</v>
      </c>
      <c r="C770" s="79">
        <v>34081</v>
      </c>
      <c r="D770" s="81" t="s">
        <v>5981</v>
      </c>
    </row>
    <row r="771" spans="2:4">
      <c r="B771" t="s">
        <v>1875</v>
      </c>
      <c r="C771" s="5">
        <v>29140</v>
      </c>
      <c r="D771" s="6" t="s">
        <v>2700</v>
      </c>
    </row>
    <row r="772" spans="2:4">
      <c r="B772" s="11" t="s">
        <v>4526</v>
      </c>
      <c r="C772" s="140">
        <v>33362</v>
      </c>
      <c r="D772" s="81" t="s">
        <v>4952</v>
      </c>
    </row>
    <row r="773" spans="2:4">
      <c r="B773" t="s">
        <v>3479</v>
      </c>
      <c r="C773" s="5">
        <v>30645</v>
      </c>
      <c r="D773" s="6" t="s">
        <v>3527</v>
      </c>
    </row>
    <row r="774" spans="2:4">
      <c r="B774" t="s">
        <v>2366</v>
      </c>
      <c r="C774" s="5">
        <v>32041</v>
      </c>
      <c r="D774" s="6" t="s">
        <v>2447</v>
      </c>
    </row>
    <row r="775" spans="2:4">
      <c r="B775" t="s">
        <v>1091</v>
      </c>
      <c r="C775" s="5">
        <v>32552</v>
      </c>
      <c r="D775" s="6" t="s">
        <v>890</v>
      </c>
    </row>
    <row r="776" spans="2:4">
      <c r="B776" s="147" t="s">
        <v>5366</v>
      </c>
      <c r="C776" s="83">
        <v>33606</v>
      </c>
      <c r="D776" s="84" t="s">
        <v>5445</v>
      </c>
    </row>
    <row r="777" spans="2:4">
      <c r="B777" t="s">
        <v>1092</v>
      </c>
      <c r="C777" s="5">
        <v>32330</v>
      </c>
      <c r="D777" s="6" t="s">
        <v>1093</v>
      </c>
    </row>
    <row r="778" spans="2:4">
      <c r="B778" t="s">
        <v>2818</v>
      </c>
      <c r="C778" s="5">
        <v>31947</v>
      </c>
      <c r="D778" s="6" t="s">
        <v>2444</v>
      </c>
    </row>
    <row r="779" spans="2:4">
      <c r="B779" t="s">
        <v>3505</v>
      </c>
      <c r="C779" s="5">
        <v>30134</v>
      </c>
      <c r="D779" s="6" t="s">
        <v>2043</v>
      </c>
    </row>
    <row r="780" spans="2:4">
      <c r="B780" t="s">
        <v>1094</v>
      </c>
      <c r="C780" s="5">
        <v>32143</v>
      </c>
      <c r="D780" s="6" t="s">
        <v>1193</v>
      </c>
    </row>
    <row r="781" spans="2:4">
      <c r="B781" s="78" t="s">
        <v>5705</v>
      </c>
      <c r="C781" s="79">
        <v>32990</v>
      </c>
      <c r="D781" s="81" t="s">
        <v>4218</v>
      </c>
    </row>
    <row r="782" spans="2:4">
      <c r="B782" t="s">
        <v>3728</v>
      </c>
      <c r="C782" s="5">
        <v>30473</v>
      </c>
      <c r="D782" s="6" t="s">
        <v>3523</v>
      </c>
    </row>
    <row r="783" spans="2:4">
      <c r="B783" s="78" t="s">
        <v>6361</v>
      </c>
      <c r="C783" s="79">
        <v>34640</v>
      </c>
      <c r="D783" s="82" t="s">
        <v>6517</v>
      </c>
    </row>
    <row r="784" spans="2:4">
      <c r="B784" s="78" t="s">
        <v>6242</v>
      </c>
      <c r="C784" s="79">
        <v>34671</v>
      </c>
      <c r="D784" s="82" t="s">
        <v>6517</v>
      </c>
    </row>
    <row r="785" spans="2:4">
      <c r="B785" t="s">
        <v>2930</v>
      </c>
      <c r="C785" s="5">
        <v>29201</v>
      </c>
      <c r="D785" s="6" t="s">
        <v>2931</v>
      </c>
    </row>
    <row r="786" spans="2:4">
      <c r="B786" s="147" t="s">
        <v>5282</v>
      </c>
      <c r="C786" s="83">
        <v>33560</v>
      </c>
      <c r="D786" s="84" t="s">
        <v>5440</v>
      </c>
    </row>
    <row r="787" spans="2:4">
      <c r="B787" t="s">
        <v>1479</v>
      </c>
      <c r="C787" s="5">
        <v>31305</v>
      </c>
      <c r="D787" s="6" t="s">
        <v>3318</v>
      </c>
    </row>
    <row r="788" spans="2:4">
      <c r="B788" s="11" t="s">
        <v>849</v>
      </c>
      <c r="C788" s="5">
        <v>29862</v>
      </c>
      <c r="D788" s="6" t="s">
        <v>2668</v>
      </c>
    </row>
    <row r="789" spans="2:4">
      <c r="B789" t="s">
        <v>3114</v>
      </c>
      <c r="C789" s="5">
        <v>27937</v>
      </c>
      <c r="D789" s="6" t="s">
        <v>1662</v>
      </c>
    </row>
    <row r="790" spans="2:4">
      <c r="B790" s="11" t="s">
        <v>4963</v>
      </c>
      <c r="C790" s="140">
        <v>33959</v>
      </c>
      <c r="D790" s="81" t="s">
        <v>4964</v>
      </c>
    </row>
    <row r="791" spans="2:4">
      <c r="B791" t="s">
        <v>1245</v>
      </c>
      <c r="C791" s="5">
        <v>31235</v>
      </c>
      <c r="D791" s="6" t="s">
        <v>2827</v>
      </c>
    </row>
    <row r="792" spans="2:4">
      <c r="B792" s="147" t="s">
        <v>5058</v>
      </c>
      <c r="C792" s="83">
        <v>34014</v>
      </c>
      <c r="D792" s="84" t="s">
        <v>5448</v>
      </c>
    </row>
    <row r="793" spans="2:4">
      <c r="B793" t="s">
        <v>1095</v>
      </c>
      <c r="C793" s="5">
        <v>30995</v>
      </c>
      <c r="D793" s="6" t="s">
        <v>1470</v>
      </c>
    </row>
    <row r="794" spans="2:4">
      <c r="B794" s="78" t="s">
        <v>5732</v>
      </c>
      <c r="C794" s="79">
        <v>34059</v>
      </c>
      <c r="D794" s="81" t="s">
        <v>5441</v>
      </c>
    </row>
    <row r="795" spans="2:4">
      <c r="B795" s="147" t="s">
        <v>5285</v>
      </c>
      <c r="C795" s="83">
        <v>34123</v>
      </c>
      <c r="D795" s="84" t="s">
        <v>5439</v>
      </c>
    </row>
    <row r="796" spans="2:4">
      <c r="B796" t="s">
        <v>1096</v>
      </c>
      <c r="C796" s="5">
        <v>33107</v>
      </c>
      <c r="D796" s="6" t="s">
        <v>1200</v>
      </c>
    </row>
    <row r="797" spans="2:4">
      <c r="B797" t="s">
        <v>2367</v>
      </c>
      <c r="C797" s="5">
        <v>30347</v>
      </c>
      <c r="D797" s="6" t="s">
        <v>3529</v>
      </c>
    </row>
    <row r="798" spans="2:4">
      <c r="B798" t="s">
        <v>1097</v>
      </c>
      <c r="C798" s="5">
        <v>31965</v>
      </c>
      <c r="D798" s="6" t="s">
        <v>1183</v>
      </c>
    </row>
    <row r="799" spans="2:4">
      <c r="B799" s="11" t="s">
        <v>4513</v>
      </c>
      <c r="C799" s="140">
        <v>33456</v>
      </c>
      <c r="D799" s="81" t="s">
        <v>4956</v>
      </c>
    </row>
    <row r="800" spans="2:4">
      <c r="B800" t="s">
        <v>2001</v>
      </c>
      <c r="C800" s="5">
        <v>30338</v>
      </c>
      <c r="D800" s="6" t="s">
        <v>2227</v>
      </c>
    </row>
    <row r="801" spans="2:5">
      <c r="B801" t="s">
        <v>2368</v>
      </c>
      <c r="C801" s="5">
        <v>32322</v>
      </c>
      <c r="D801" s="6" t="s">
        <v>2447</v>
      </c>
    </row>
    <row r="802" spans="2:5">
      <c r="B802" t="s">
        <v>2819</v>
      </c>
      <c r="C802" s="5">
        <v>30667</v>
      </c>
      <c r="D802" s="6" t="s">
        <v>2827</v>
      </c>
    </row>
    <row r="803" spans="2:5">
      <c r="B803" s="142" t="s">
        <v>4569</v>
      </c>
      <c r="C803" s="140">
        <v>31726</v>
      </c>
      <c r="D803" s="81" t="s">
        <v>3172</v>
      </c>
    </row>
    <row r="804" spans="2:5">
      <c r="B804" t="s">
        <v>3399</v>
      </c>
      <c r="C804" s="5">
        <v>30760</v>
      </c>
      <c r="D804" s="6" t="s">
        <v>3525</v>
      </c>
    </row>
    <row r="805" spans="2:5">
      <c r="B805" t="s">
        <v>3938</v>
      </c>
      <c r="C805" s="5">
        <v>31204</v>
      </c>
      <c r="D805" s="6" t="s">
        <v>1305</v>
      </c>
    </row>
    <row r="806" spans="2:5">
      <c r="B806" s="78" t="s">
        <v>6359</v>
      </c>
      <c r="C806" s="79">
        <v>34906</v>
      </c>
      <c r="D806" s="82" t="s">
        <v>6519</v>
      </c>
    </row>
    <row r="807" spans="2:5">
      <c r="B807" s="78" t="s">
        <v>6322</v>
      </c>
      <c r="C807" s="79">
        <v>34248</v>
      </c>
      <c r="D807" s="82" t="s">
        <v>6524</v>
      </c>
    </row>
    <row r="808" spans="2:5">
      <c r="B808" s="200" t="s">
        <v>7812</v>
      </c>
      <c r="C808" s="79">
        <v>35030</v>
      </c>
      <c r="D808" s="82" t="s">
        <v>7926</v>
      </c>
    </row>
    <row r="809" spans="2:5">
      <c r="B809" s="125" t="s">
        <v>3939</v>
      </c>
      <c r="C809" s="126">
        <v>32660</v>
      </c>
      <c r="D809" s="127" t="s">
        <v>497</v>
      </c>
    </row>
    <row r="810" spans="2:5">
      <c r="B810" t="s">
        <v>1660</v>
      </c>
      <c r="C810" s="5">
        <v>29396</v>
      </c>
      <c r="D810" s="6" t="s">
        <v>2668</v>
      </c>
    </row>
    <row r="811" spans="2:5">
      <c r="B811" s="78" t="s">
        <v>6243</v>
      </c>
      <c r="C811" s="79">
        <v>34473</v>
      </c>
      <c r="D811" s="82" t="s">
        <v>6517</v>
      </c>
    </row>
    <row r="812" spans="2:5">
      <c r="B812" s="78" t="s">
        <v>283</v>
      </c>
      <c r="C812" s="79">
        <v>32103</v>
      </c>
      <c r="D812" s="81" t="s">
        <v>2442</v>
      </c>
    </row>
    <row r="813" spans="2:5">
      <c r="B813" s="78" t="s">
        <v>6387</v>
      </c>
      <c r="C813" s="79">
        <v>34079</v>
      </c>
      <c r="D813" s="82" t="s">
        <v>6517</v>
      </c>
    </row>
    <row r="814" spans="2:5">
      <c r="B814" t="s">
        <v>2739</v>
      </c>
      <c r="C814" s="5">
        <v>30633</v>
      </c>
      <c r="D814" s="6" t="s">
        <v>2830</v>
      </c>
    </row>
    <row r="815" spans="2:5">
      <c r="B815" s="78" t="s">
        <v>6636</v>
      </c>
      <c r="C815" s="79">
        <v>35152</v>
      </c>
      <c r="D815" s="81" t="s">
        <v>7033</v>
      </c>
      <c r="E815" s="81"/>
    </row>
    <row r="816" spans="2:5">
      <c r="B816" t="s">
        <v>3622</v>
      </c>
      <c r="C816" s="5">
        <v>30891</v>
      </c>
      <c r="D816" s="6" t="s">
        <v>3529</v>
      </c>
    </row>
    <row r="817" spans="2:4">
      <c r="B817" t="s">
        <v>1977</v>
      </c>
      <c r="C817" s="5">
        <v>30229</v>
      </c>
      <c r="D817" s="6" t="s">
        <v>2228</v>
      </c>
    </row>
    <row r="818" spans="2:4">
      <c r="B818" s="147" t="s">
        <v>5252</v>
      </c>
      <c r="C818" s="83">
        <v>33777</v>
      </c>
      <c r="D818" s="84" t="s">
        <v>4950</v>
      </c>
    </row>
    <row r="819" spans="2:4">
      <c r="B819" s="78" t="s">
        <v>5801</v>
      </c>
      <c r="C819" s="79">
        <v>34521</v>
      </c>
      <c r="D819" s="81" t="s">
        <v>5991</v>
      </c>
    </row>
    <row r="820" spans="2:4">
      <c r="B820" s="147" t="s">
        <v>5087</v>
      </c>
      <c r="C820" s="83">
        <v>33265</v>
      </c>
      <c r="D820" s="84" t="s">
        <v>4950</v>
      </c>
    </row>
    <row r="821" spans="2:4">
      <c r="B821" s="125" t="s">
        <v>3940</v>
      </c>
      <c r="C821" s="126">
        <v>33164</v>
      </c>
      <c r="D821" s="127" t="s">
        <v>509</v>
      </c>
    </row>
    <row r="822" spans="2:4">
      <c r="B822" t="s">
        <v>2740</v>
      </c>
      <c r="C822" s="5">
        <v>30428</v>
      </c>
      <c r="D822" s="6" t="s">
        <v>3527</v>
      </c>
    </row>
    <row r="823" spans="2:4">
      <c r="B823" t="s">
        <v>2369</v>
      </c>
      <c r="C823" s="5">
        <v>30077</v>
      </c>
      <c r="D823" s="6" t="s">
        <v>1515</v>
      </c>
    </row>
    <row r="824" spans="2:4">
      <c r="B824" s="147" t="s">
        <v>5180</v>
      </c>
      <c r="C824" s="83">
        <v>34055</v>
      </c>
      <c r="D824" s="84" t="s">
        <v>5437</v>
      </c>
    </row>
    <row r="825" spans="2:4">
      <c r="B825" t="s">
        <v>1858</v>
      </c>
      <c r="C825" s="5">
        <v>28955</v>
      </c>
      <c r="D825" s="6" t="s">
        <v>1814</v>
      </c>
    </row>
    <row r="826" spans="2:4">
      <c r="B826" t="s">
        <v>2370</v>
      </c>
      <c r="C826" s="5">
        <v>32325</v>
      </c>
      <c r="D826" s="6" t="s">
        <v>2474</v>
      </c>
    </row>
    <row r="827" spans="2:4">
      <c r="B827" s="78" t="s">
        <v>5803</v>
      </c>
      <c r="C827" s="79">
        <v>33567</v>
      </c>
      <c r="D827" s="81" t="s">
        <v>5981</v>
      </c>
    </row>
    <row r="828" spans="2:4">
      <c r="B828" s="147" t="s">
        <v>5297</v>
      </c>
      <c r="C828" s="83">
        <v>34075</v>
      </c>
      <c r="D828" s="84" t="s">
        <v>5441</v>
      </c>
    </row>
    <row r="829" spans="2:4">
      <c r="B829" t="s">
        <v>1098</v>
      </c>
      <c r="C829" s="5">
        <v>28488</v>
      </c>
      <c r="D829" s="6" t="s">
        <v>2371</v>
      </c>
    </row>
    <row r="830" spans="2:4">
      <c r="B830" s="78" t="s">
        <v>6197</v>
      </c>
      <c r="C830" s="79">
        <v>34528</v>
      </c>
      <c r="D830" s="82" t="s">
        <v>5979</v>
      </c>
    </row>
    <row r="831" spans="2:4">
      <c r="B831" t="s">
        <v>1782</v>
      </c>
      <c r="C831" s="5">
        <v>29993</v>
      </c>
      <c r="D831" s="6" t="s">
        <v>3523</v>
      </c>
    </row>
    <row r="832" spans="2:4">
      <c r="B832" t="s">
        <v>1049</v>
      </c>
      <c r="C832" s="5">
        <v>31362</v>
      </c>
      <c r="D832" s="6" t="s">
        <v>3174</v>
      </c>
    </row>
    <row r="833" spans="2:4">
      <c r="B833" s="78" t="s">
        <v>7599</v>
      </c>
      <c r="C833" s="79">
        <v>34954</v>
      </c>
      <c r="D833" s="82" t="s">
        <v>7939</v>
      </c>
    </row>
    <row r="834" spans="2:4">
      <c r="B834" s="78" t="s">
        <v>5816</v>
      </c>
      <c r="C834" s="79">
        <v>34572</v>
      </c>
      <c r="D834" s="81" t="s">
        <v>5980</v>
      </c>
    </row>
    <row r="835" spans="2:4">
      <c r="B835" t="s">
        <v>2372</v>
      </c>
      <c r="C835" s="5">
        <v>31353</v>
      </c>
      <c r="D835" s="6" t="s">
        <v>1473</v>
      </c>
    </row>
    <row r="836" spans="2:4">
      <c r="B836" s="78" t="s">
        <v>6148</v>
      </c>
      <c r="C836" s="79">
        <v>34080</v>
      </c>
      <c r="D836" s="82" t="s">
        <v>6517</v>
      </c>
    </row>
    <row r="837" spans="2:4">
      <c r="B837" s="147" t="s">
        <v>5153</v>
      </c>
      <c r="C837" s="83">
        <v>34048</v>
      </c>
      <c r="D837" s="84" t="s">
        <v>5436</v>
      </c>
    </row>
    <row r="838" spans="2:4">
      <c r="B838" s="125" t="s">
        <v>3941</v>
      </c>
      <c r="C838" s="126">
        <v>32801</v>
      </c>
      <c r="D838" s="127" t="s">
        <v>4217</v>
      </c>
    </row>
    <row r="839" spans="2:4">
      <c r="B839" t="s">
        <v>1099</v>
      </c>
      <c r="C839" s="5">
        <v>31474</v>
      </c>
      <c r="D839" s="6" t="s">
        <v>1470</v>
      </c>
    </row>
    <row r="840" spans="2:4">
      <c r="B840" t="s">
        <v>1869</v>
      </c>
      <c r="C840" s="5">
        <v>26663</v>
      </c>
      <c r="D840" s="6"/>
    </row>
    <row r="841" spans="2:4">
      <c r="B841" s="147" t="s">
        <v>5333</v>
      </c>
      <c r="C841" s="83">
        <v>34176</v>
      </c>
      <c r="D841" s="84" t="s">
        <v>5437</v>
      </c>
    </row>
    <row r="842" spans="2:4">
      <c r="B842" s="147" t="s">
        <v>5142</v>
      </c>
      <c r="C842" s="83">
        <v>34344</v>
      </c>
      <c r="D842" s="84" t="s">
        <v>5436</v>
      </c>
    </row>
    <row r="843" spans="2:4">
      <c r="B843" s="78" t="s">
        <v>5626</v>
      </c>
      <c r="C843" s="79">
        <v>34797</v>
      </c>
      <c r="D843" s="81" t="s">
        <v>5981</v>
      </c>
    </row>
    <row r="844" spans="2:4">
      <c r="B844" t="s">
        <v>1100</v>
      </c>
      <c r="C844" s="5">
        <v>32125</v>
      </c>
      <c r="D844" s="6" t="s">
        <v>2442</v>
      </c>
    </row>
    <row r="845" spans="2:4">
      <c r="B845" t="s">
        <v>3521</v>
      </c>
      <c r="C845" s="5">
        <v>30544</v>
      </c>
      <c r="D845" s="6" t="s">
        <v>2227</v>
      </c>
    </row>
    <row r="846" spans="2:4">
      <c r="B846" s="78" t="s">
        <v>2741</v>
      </c>
      <c r="C846" s="79">
        <v>26242</v>
      </c>
      <c r="D846" s="80" t="s">
        <v>2742</v>
      </c>
    </row>
    <row r="847" spans="2:4">
      <c r="B847" t="s">
        <v>1661</v>
      </c>
      <c r="C847" s="5">
        <v>28771</v>
      </c>
      <c r="D847" s="6" t="s">
        <v>2720</v>
      </c>
    </row>
    <row r="848" spans="2:4">
      <c r="B848" t="s">
        <v>2554</v>
      </c>
      <c r="C848" s="5">
        <v>30415</v>
      </c>
      <c r="D848" s="6" t="s">
        <v>3525</v>
      </c>
    </row>
    <row r="849" spans="2:5">
      <c r="B849" t="s">
        <v>2523</v>
      </c>
      <c r="C849" s="5">
        <v>31126</v>
      </c>
      <c r="D849" s="6" t="s">
        <v>3171</v>
      </c>
    </row>
    <row r="850" spans="2:5">
      <c r="B850" t="s">
        <v>2524</v>
      </c>
      <c r="C850" s="5">
        <v>30077</v>
      </c>
      <c r="D850" s="6" t="s">
        <v>2229</v>
      </c>
    </row>
    <row r="851" spans="2:5">
      <c r="B851" t="s">
        <v>3022</v>
      </c>
      <c r="C851" s="5">
        <v>30472</v>
      </c>
      <c r="D851" s="6" t="s">
        <v>3528</v>
      </c>
    </row>
    <row r="852" spans="2:5">
      <c r="B852" s="11" t="s">
        <v>4472</v>
      </c>
      <c r="C852" s="140">
        <v>33513</v>
      </c>
      <c r="D852" s="81" t="s">
        <v>4956</v>
      </c>
    </row>
    <row r="853" spans="2:5">
      <c r="B853" s="78" t="s">
        <v>7456</v>
      </c>
      <c r="C853" s="79">
        <v>35025</v>
      </c>
      <c r="D853" s="82" t="s">
        <v>7927</v>
      </c>
    </row>
    <row r="854" spans="2:5">
      <c r="B854" s="125" t="s">
        <v>3942</v>
      </c>
      <c r="C854" s="126">
        <v>32638</v>
      </c>
      <c r="D854" s="127" t="s">
        <v>412</v>
      </c>
    </row>
    <row r="855" spans="2:5">
      <c r="B855" s="11" t="s">
        <v>4436</v>
      </c>
      <c r="C855" s="140">
        <v>32770</v>
      </c>
      <c r="D855" s="81" t="s">
        <v>4218</v>
      </c>
    </row>
    <row r="856" spans="2:5">
      <c r="B856" s="78" t="s">
        <v>5792</v>
      </c>
      <c r="C856" s="79">
        <v>34563</v>
      </c>
      <c r="D856" s="81" t="s">
        <v>6013</v>
      </c>
    </row>
    <row r="857" spans="2:5">
      <c r="B857" s="78" t="s">
        <v>6947</v>
      </c>
      <c r="C857" s="79">
        <v>34910</v>
      </c>
      <c r="D857" s="81" t="s">
        <v>7038</v>
      </c>
      <c r="E857" s="81"/>
    </row>
    <row r="858" spans="2:5">
      <c r="B858" s="147" t="s">
        <v>5325</v>
      </c>
      <c r="C858" s="83">
        <v>33902</v>
      </c>
      <c r="D858" s="84" t="s">
        <v>5441</v>
      </c>
    </row>
    <row r="859" spans="2:5">
      <c r="B859" s="78" t="s">
        <v>6301</v>
      </c>
      <c r="C859" s="79">
        <v>34879</v>
      </c>
      <c r="D859" s="82" t="s">
        <v>6526</v>
      </c>
    </row>
    <row r="860" spans="2:5">
      <c r="B860" t="s">
        <v>641</v>
      </c>
      <c r="C860" s="5">
        <v>31288</v>
      </c>
      <c r="D860" s="6" t="s">
        <v>3171</v>
      </c>
    </row>
    <row r="861" spans="2:5">
      <c r="B861" s="78" t="s">
        <v>7577</v>
      </c>
      <c r="C861" s="79">
        <v>34975</v>
      </c>
      <c r="D861" s="82" t="s">
        <v>7929</v>
      </c>
    </row>
    <row r="862" spans="2:5">
      <c r="B862" s="78" t="s">
        <v>6360</v>
      </c>
      <c r="C862" s="79">
        <v>34824</v>
      </c>
      <c r="D862" s="82" t="s">
        <v>6515</v>
      </c>
    </row>
    <row r="863" spans="2:5">
      <c r="B863" t="s">
        <v>2525</v>
      </c>
      <c r="C863" s="5">
        <v>31936</v>
      </c>
      <c r="D863" s="6" t="s">
        <v>2486</v>
      </c>
    </row>
    <row r="864" spans="2:5">
      <c r="B864" t="s">
        <v>2375</v>
      </c>
      <c r="C864" s="5">
        <v>31831</v>
      </c>
      <c r="D864" s="6" t="s">
        <v>2474</v>
      </c>
    </row>
    <row r="865" spans="2:5">
      <c r="B865" t="s">
        <v>3422</v>
      </c>
      <c r="C865" s="5">
        <v>30196</v>
      </c>
      <c r="D865" s="6" t="s">
        <v>2230</v>
      </c>
    </row>
    <row r="866" spans="2:5">
      <c r="B866" t="s">
        <v>3233</v>
      </c>
      <c r="C866" s="5">
        <v>31353</v>
      </c>
      <c r="D866" s="6" t="s">
        <v>1471</v>
      </c>
    </row>
    <row r="867" spans="2:5">
      <c r="B867" s="78" t="s">
        <v>284</v>
      </c>
      <c r="C867" s="79">
        <v>32731</v>
      </c>
      <c r="D867" s="81" t="s">
        <v>509</v>
      </c>
    </row>
    <row r="868" spans="2:5">
      <c r="B868" s="78" t="s">
        <v>3734</v>
      </c>
      <c r="C868" s="79">
        <v>29887</v>
      </c>
      <c r="D868" s="80" t="s">
        <v>2226</v>
      </c>
    </row>
    <row r="869" spans="2:5">
      <c r="B869" t="s">
        <v>1101</v>
      </c>
      <c r="C869" s="5">
        <v>32562</v>
      </c>
      <c r="D869" s="6" t="s">
        <v>1202</v>
      </c>
    </row>
    <row r="870" spans="2:5">
      <c r="B870" t="s">
        <v>2376</v>
      </c>
      <c r="C870" s="5">
        <v>31823</v>
      </c>
      <c r="D870" s="6" t="s">
        <v>2447</v>
      </c>
    </row>
    <row r="871" spans="2:5">
      <c r="B871" s="78" t="s">
        <v>5800</v>
      </c>
      <c r="C871" s="79">
        <v>33998</v>
      </c>
      <c r="D871" s="82" t="s">
        <v>5976</v>
      </c>
    </row>
    <row r="872" spans="2:5">
      <c r="B872" s="78" t="s">
        <v>6351</v>
      </c>
      <c r="C872" s="79">
        <v>34921</v>
      </c>
      <c r="D872" s="82" t="s">
        <v>6518</v>
      </c>
    </row>
    <row r="873" spans="2:5">
      <c r="B873" t="s">
        <v>1102</v>
      </c>
      <c r="C873" s="5">
        <v>31963</v>
      </c>
      <c r="D873" s="6" t="s">
        <v>2474</v>
      </c>
    </row>
    <row r="874" spans="2:5">
      <c r="B874" t="s">
        <v>1270</v>
      </c>
      <c r="C874" s="5">
        <v>31874</v>
      </c>
      <c r="D874" s="6" t="s">
        <v>3172</v>
      </c>
    </row>
    <row r="875" spans="2:5">
      <c r="B875" t="s">
        <v>1360</v>
      </c>
      <c r="C875" s="5">
        <v>30522</v>
      </c>
      <c r="D875" s="6" t="s">
        <v>2830</v>
      </c>
    </row>
    <row r="876" spans="2:5">
      <c r="B876" t="s">
        <v>2596</v>
      </c>
      <c r="C876" s="5">
        <v>30444</v>
      </c>
      <c r="D876" s="6" t="s">
        <v>3523</v>
      </c>
    </row>
    <row r="877" spans="2:5">
      <c r="B877" s="78" t="s">
        <v>6976</v>
      </c>
      <c r="C877" s="79">
        <v>34908</v>
      </c>
      <c r="D877" s="81" t="s">
        <v>7032</v>
      </c>
      <c r="E877" s="81"/>
    </row>
    <row r="878" spans="2:5">
      <c r="B878" s="11" t="s">
        <v>4648</v>
      </c>
      <c r="C878" s="140">
        <v>34237</v>
      </c>
      <c r="D878" s="81" t="s">
        <v>4967</v>
      </c>
    </row>
    <row r="879" spans="2:5">
      <c r="B879" t="s">
        <v>1687</v>
      </c>
      <c r="C879" s="5">
        <v>30143</v>
      </c>
      <c r="D879" s="6" t="s">
        <v>1666</v>
      </c>
    </row>
    <row r="880" spans="2:5">
      <c r="B880" s="147" t="s">
        <v>5356</v>
      </c>
      <c r="C880" s="83">
        <v>33411</v>
      </c>
      <c r="D880" s="84" t="s">
        <v>4950</v>
      </c>
    </row>
    <row r="881" spans="2:5">
      <c r="B881" s="147" t="s">
        <v>5310</v>
      </c>
      <c r="C881" s="83">
        <v>34502</v>
      </c>
      <c r="D881" s="84" t="s">
        <v>5449</v>
      </c>
    </row>
    <row r="882" spans="2:5">
      <c r="B882" t="s">
        <v>1147</v>
      </c>
      <c r="C882" s="5">
        <v>31686</v>
      </c>
      <c r="D882" s="6" t="s">
        <v>3171</v>
      </c>
    </row>
    <row r="883" spans="2:5">
      <c r="B883" s="11" t="s">
        <v>4603</v>
      </c>
      <c r="C883" s="140">
        <v>32892</v>
      </c>
      <c r="D883" s="81" t="s">
        <v>4951</v>
      </c>
    </row>
    <row r="884" spans="2:5">
      <c r="B884" s="125" t="s">
        <v>3943</v>
      </c>
      <c r="C884" s="126">
        <v>32516</v>
      </c>
      <c r="D884" s="127" t="s">
        <v>509</v>
      </c>
    </row>
    <row r="885" spans="2:5">
      <c r="B885" s="125" t="s">
        <v>3944</v>
      </c>
      <c r="C885" s="126">
        <v>32905</v>
      </c>
      <c r="D885" s="127" t="s">
        <v>4220</v>
      </c>
    </row>
    <row r="886" spans="2:5">
      <c r="B886" s="78" t="s">
        <v>5815</v>
      </c>
      <c r="C886" s="79">
        <v>34765</v>
      </c>
      <c r="D886" s="81" t="s">
        <v>5976</v>
      </c>
    </row>
    <row r="887" spans="2:5">
      <c r="B887" t="s">
        <v>2377</v>
      </c>
      <c r="C887" s="5">
        <v>32029</v>
      </c>
      <c r="D887" s="6" t="s">
        <v>2486</v>
      </c>
    </row>
    <row r="888" spans="2:5">
      <c r="B888" t="s">
        <v>3142</v>
      </c>
      <c r="C888" s="5">
        <v>29025</v>
      </c>
      <c r="D888" s="6" t="s">
        <v>2668</v>
      </c>
    </row>
    <row r="889" spans="2:5">
      <c r="B889" s="147" t="s">
        <v>5159</v>
      </c>
      <c r="C889" s="83">
        <v>33572</v>
      </c>
      <c r="D889" s="84" t="s">
        <v>5441</v>
      </c>
    </row>
    <row r="890" spans="2:5">
      <c r="B890" s="147" t="s">
        <v>5052</v>
      </c>
      <c r="C890" s="83">
        <v>33421</v>
      </c>
      <c r="D890" s="84" t="s">
        <v>4218</v>
      </c>
    </row>
    <row r="891" spans="2:5">
      <c r="B891" s="78" t="s">
        <v>285</v>
      </c>
      <c r="C891" s="79">
        <v>33046</v>
      </c>
      <c r="D891" s="81" t="s">
        <v>286</v>
      </c>
    </row>
    <row r="892" spans="2:5">
      <c r="B892" t="s">
        <v>2378</v>
      </c>
      <c r="C892" s="5">
        <v>30022</v>
      </c>
      <c r="D892" s="6" t="s">
        <v>3020</v>
      </c>
    </row>
    <row r="893" spans="2:5">
      <c r="B893" s="78" t="s">
        <v>6646</v>
      </c>
      <c r="C893" s="79">
        <v>34947</v>
      </c>
      <c r="D893" s="81" t="s">
        <v>7040</v>
      </c>
      <c r="E893" s="81"/>
    </row>
    <row r="894" spans="2:5">
      <c r="B894" t="s">
        <v>1103</v>
      </c>
      <c r="C894" s="5">
        <v>32011</v>
      </c>
      <c r="D894" s="6" t="s">
        <v>2442</v>
      </c>
    </row>
    <row r="895" spans="2:5">
      <c r="B895" s="78" t="s">
        <v>5799</v>
      </c>
      <c r="C895" s="79">
        <v>34441</v>
      </c>
      <c r="D895" s="81" t="s">
        <v>5978</v>
      </c>
    </row>
    <row r="896" spans="2:5">
      <c r="B896" t="s">
        <v>1426</v>
      </c>
      <c r="C896" s="5">
        <v>30637</v>
      </c>
      <c r="D896" s="6" t="s">
        <v>1473</v>
      </c>
    </row>
    <row r="897" spans="2:5">
      <c r="B897" s="11" t="s">
        <v>4589</v>
      </c>
      <c r="C897" s="140">
        <v>32582</v>
      </c>
      <c r="D897" s="81" t="s">
        <v>509</v>
      </c>
    </row>
    <row r="898" spans="2:5">
      <c r="B898" s="78" t="s">
        <v>5612</v>
      </c>
      <c r="C898" s="79">
        <v>34451</v>
      </c>
      <c r="D898" s="81" t="s">
        <v>5982</v>
      </c>
    </row>
    <row r="899" spans="2:5">
      <c r="B899" t="s">
        <v>2629</v>
      </c>
      <c r="C899" s="5">
        <v>30308</v>
      </c>
      <c r="D899" s="6" t="s">
        <v>3171</v>
      </c>
    </row>
    <row r="900" spans="2:5">
      <c r="B900" t="s">
        <v>2379</v>
      </c>
      <c r="C900" s="5">
        <v>31969</v>
      </c>
      <c r="D900" s="6" t="s">
        <v>2442</v>
      </c>
    </row>
    <row r="901" spans="2:5">
      <c r="B901" t="s">
        <v>642</v>
      </c>
      <c r="C901" s="5">
        <v>30786</v>
      </c>
      <c r="D901" s="6" t="s">
        <v>2830</v>
      </c>
    </row>
    <row r="902" spans="2:5">
      <c r="B902" t="s">
        <v>1915</v>
      </c>
      <c r="C902" s="5">
        <v>30118</v>
      </c>
      <c r="D902" s="6" t="s">
        <v>3062</v>
      </c>
    </row>
    <row r="903" spans="2:5">
      <c r="B903" s="78" t="s">
        <v>5655</v>
      </c>
      <c r="C903" s="79">
        <v>34189</v>
      </c>
      <c r="D903" s="81" t="s">
        <v>5978</v>
      </c>
    </row>
    <row r="904" spans="2:5">
      <c r="B904" s="78" t="s">
        <v>229</v>
      </c>
      <c r="C904" s="79">
        <v>32374</v>
      </c>
      <c r="D904" s="81" t="s">
        <v>495</v>
      </c>
    </row>
    <row r="905" spans="2:5">
      <c r="B905" t="s">
        <v>2380</v>
      </c>
      <c r="C905" s="5">
        <v>30862</v>
      </c>
      <c r="D905" s="6" t="s">
        <v>1471</v>
      </c>
    </row>
    <row r="906" spans="2:5">
      <c r="B906" s="78" t="s">
        <v>6907</v>
      </c>
      <c r="C906" s="79">
        <v>35444</v>
      </c>
      <c r="D906" s="81" t="s">
        <v>7037</v>
      </c>
      <c r="E906" s="81"/>
    </row>
    <row r="907" spans="2:5">
      <c r="B907" s="78" t="s">
        <v>7484</v>
      </c>
      <c r="C907" s="79">
        <v>35067</v>
      </c>
      <c r="D907" s="82" t="s">
        <v>7036</v>
      </c>
    </row>
    <row r="908" spans="2:5">
      <c r="B908" s="147" t="s">
        <v>5156</v>
      </c>
      <c r="C908" s="83">
        <v>34258</v>
      </c>
      <c r="D908" s="84" t="s">
        <v>5445</v>
      </c>
    </row>
    <row r="909" spans="2:5">
      <c r="B909" s="78" t="s">
        <v>7642</v>
      </c>
      <c r="C909" s="79">
        <v>34644</v>
      </c>
      <c r="D909" s="82" t="s">
        <v>6517</v>
      </c>
    </row>
    <row r="910" spans="2:5">
      <c r="B910" s="78" t="s">
        <v>5689</v>
      </c>
      <c r="C910" s="79">
        <v>33129</v>
      </c>
      <c r="D910" s="81" t="s">
        <v>5979</v>
      </c>
    </row>
    <row r="911" spans="2:5">
      <c r="B911" s="78" t="s">
        <v>7473</v>
      </c>
      <c r="C911" s="79">
        <v>34510</v>
      </c>
      <c r="D911" s="82" t="s">
        <v>6517</v>
      </c>
    </row>
    <row r="912" spans="2:5">
      <c r="B912" t="s">
        <v>6190</v>
      </c>
      <c r="C912" s="79">
        <v>34510</v>
      </c>
      <c r="D912" s="82" t="s">
        <v>6517</v>
      </c>
    </row>
    <row r="913" spans="2:5">
      <c r="B913" s="78" t="s">
        <v>6191</v>
      </c>
      <c r="C913" s="79">
        <v>34444</v>
      </c>
      <c r="D913" s="82" t="s">
        <v>6517</v>
      </c>
    </row>
    <row r="914" spans="2:5">
      <c r="B914" t="s">
        <v>1064</v>
      </c>
      <c r="C914" s="5">
        <v>31677</v>
      </c>
      <c r="D914" s="6" t="s">
        <v>3172</v>
      </c>
    </row>
    <row r="915" spans="2:5">
      <c r="B915" s="78" t="s">
        <v>287</v>
      </c>
      <c r="C915" s="79">
        <v>33220</v>
      </c>
      <c r="D915" s="81" t="s">
        <v>436</v>
      </c>
    </row>
    <row r="916" spans="2:5">
      <c r="B916" t="s">
        <v>3206</v>
      </c>
      <c r="C916" s="5">
        <v>31276</v>
      </c>
      <c r="D916" s="6" t="s">
        <v>1305</v>
      </c>
    </row>
    <row r="917" spans="2:5">
      <c r="B917" t="s">
        <v>3867</v>
      </c>
      <c r="C917" s="5">
        <v>32461</v>
      </c>
      <c r="D917" s="6" t="s">
        <v>4220</v>
      </c>
    </row>
    <row r="918" spans="2:5">
      <c r="B918" t="s">
        <v>1632</v>
      </c>
      <c r="C918" s="5">
        <v>31239</v>
      </c>
      <c r="D918" s="6" t="s">
        <v>1470</v>
      </c>
    </row>
    <row r="919" spans="2:5">
      <c r="B919" t="s">
        <v>104</v>
      </c>
      <c r="C919" s="5">
        <v>31787</v>
      </c>
      <c r="D919" s="6" t="s">
        <v>2486</v>
      </c>
    </row>
    <row r="920" spans="2:5">
      <c r="B920" s="11" t="s">
        <v>4542</v>
      </c>
      <c r="C920" s="140">
        <v>33158</v>
      </c>
      <c r="D920" s="81" t="s">
        <v>4950</v>
      </c>
    </row>
    <row r="921" spans="2:5">
      <c r="B921" t="s">
        <v>1326</v>
      </c>
      <c r="C921" s="5">
        <v>32034</v>
      </c>
      <c r="D921" s="6" t="s">
        <v>1327</v>
      </c>
    </row>
    <row r="922" spans="2:5">
      <c r="B922" t="s">
        <v>1104</v>
      </c>
      <c r="C922" s="5">
        <v>31355</v>
      </c>
      <c r="D922" s="6" t="s">
        <v>3171</v>
      </c>
    </row>
    <row r="923" spans="2:5">
      <c r="B923" s="78" t="s">
        <v>6963</v>
      </c>
      <c r="C923" s="79">
        <v>34639</v>
      </c>
      <c r="D923" s="81" t="s">
        <v>6517</v>
      </c>
      <c r="E923" s="81"/>
    </row>
    <row r="924" spans="2:5">
      <c r="B924" s="78" t="s">
        <v>5616</v>
      </c>
      <c r="C924" s="79">
        <v>34887</v>
      </c>
      <c r="D924" s="81" t="s">
        <v>5982</v>
      </c>
    </row>
    <row r="925" spans="2:5">
      <c r="B925" s="78" t="s">
        <v>437</v>
      </c>
      <c r="C925" s="79">
        <v>32393</v>
      </c>
      <c r="D925" s="81" t="s">
        <v>507</v>
      </c>
    </row>
    <row r="926" spans="2:5">
      <c r="B926" s="78" t="s">
        <v>438</v>
      </c>
      <c r="C926" s="79">
        <v>33086</v>
      </c>
      <c r="D926" s="81" t="s">
        <v>497</v>
      </c>
    </row>
    <row r="927" spans="2:5">
      <c r="B927" s="78" t="s">
        <v>439</v>
      </c>
      <c r="C927" s="79">
        <v>32834</v>
      </c>
      <c r="D927" s="81" t="s">
        <v>499</v>
      </c>
    </row>
    <row r="928" spans="2:5">
      <c r="B928" s="78" t="s">
        <v>5685</v>
      </c>
      <c r="C928" s="79">
        <v>34008</v>
      </c>
      <c r="D928" s="81" t="s">
        <v>5979</v>
      </c>
    </row>
    <row r="929" spans="2:5">
      <c r="B929" t="s">
        <v>2708</v>
      </c>
      <c r="C929" s="5">
        <v>28952</v>
      </c>
      <c r="D929" s="6" t="s">
        <v>2121</v>
      </c>
    </row>
    <row r="930" spans="2:5">
      <c r="B930" t="s">
        <v>3388</v>
      </c>
      <c r="C930" s="5">
        <v>30476</v>
      </c>
      <c r="D930" s="6" t="s">
        <v>2230</v>
      </c>
    </row>
    <row r="931" spans="2:5">
      <c r="B931" s="11" t="s">
        <v>4489</v>
      </c>
      <c r="C931" s="140">
        <v>33541</v>
      </c>
      <c r="D931" s="81" t="s">
        <v>4952</v>
      </c>
    </row>
    <row r="932" spans="2:5">
      <c r="B932" s="78" t="s">
        <v>440</v>
      </c>
      <c r="C932" s="79">
        <v>32741</v>
      </c>
      <c r="D932" s="81" t="s">
        <v>495</v>
      </c>
    </row>
    <row r="933" spans="2:5">
      <c r="B933" t="s">
        <v>3175</v>
      </c>
      <c r="C933" s="5">
        <v>29289</v>
      </c>
      <c r="D933" s="6" t="s">
        <v>3519</v>
      </c>
    </row>
    <row r="934" spans="2:5">
      <c r="B934" s="147" t="s">
        <v>5334</v>
      </c>
      <c r="C934" s="83">
        <v>33650</v>
      </c>
      <c r="D934" s="84" t="s">
        <v>5437</v>
      </c>
    </row>
    <row r="935" spans="2:5">
      <c r="B935" t="s">
        <v>1883</v>
      </c>
      <c r="C935" s="5">
        <v>30787</v>
      </c>
      <c r="D935" s="6" t="s">
        <v>1882</v>
      </c>
    </row>
    <row r="936" spans="2:5">
      <c r="B936" s="11" t="s">
        <v>4445</v>
      </c>
      <c r="C936" s="140">
        <v>33210</v>
      </c>
      <c r="D936" s="81" t="s">
        <v>4218</v>
      </c>
    </row>
    <row r="937" spans="2:5">
      <c r="B937" s="78" t="s">
        <v>6916</v>
      </c>
      <c r="C937" s="79">
        <v>34393</v>
      </c>
      <c r="D937" s="81" t="s">
        <v>6517</v>
      </c>
      <c r="E937" s="81"/>
    </row>
    <row r="938" spans="2:5">
      <c r="B938" t="s">
        <v>2723</v>
      </c>
      <c r="C938" s="5">
        <v>30989</v>
      </c>
      <c r="D938" s="6" t="s">
        <v>2828</v>
      </c>
    </row>
    <row r="939" spans="2:5">
      <c r="B939" s="78" t="s">
        <v>7583</v>
      </c>
      <c r="C939" s="79">
        <v>35664</v>
      </c>
      <c r="D939" s="82" t="s">
        <v>7927</v>
      </c>
    </row>
    <row r="940" spans="2:5">
      <c r="B940" s="78" t="s">
        <v>6650</v>
      </c>
      <c r="C940" s="79">
        <v>34947</v>
      </c>
      <c r="D940" s="81" t="s">
        <v>7038</v>
      </c>
      <c r="E940" s="81"/>
    </row>
    <row r="941" spans="2:5">
      <c r="B941" s="78" t="s">
        <v>6381</v>
      </c>
      <c r="C941" s="79">
        <v>34152</v>
      </c>
      <c r="D941" s="82" t="s">
        <v>5979</v>
      </c>
    </row>
    <row r="942" spans="2:5">
      <c r="B942" s="78" t="s">
        <v>7509</v>
      </c>
      <c r="C942" s="79">
        <v>35172</v>
      </c>
      <c r="D942" s="82" t="s">
        <v>7032</v>
      </c>
    </row>
    <row r="943" spans="2:5">
      <c r="B943" s="78" t="s">
        <v>6151</v>
      </c>
      <c r="C943" s="79">
        <v>34328</v>
      </c>
      <c r="D943" s="82" t="s">
        <v>6517</v>
      </c>
    </row>
    <row r="944" spans="2:5">
      <c r="B944" t="s">
        <v>1993</v>
      </c>
      <c r="C944" s="5">
        <v>30652</v>
      </c>
      <c r="D944" s="6" t="s">
        <v>2229</v>
      </c>
    </row>
    <row r="945" spans="2:5">
      <c r="B945" s="147" t="s">
        <v>5291</v>
      </c>
      <c r="C945" s="83">
        <v>34137</v>
      </c>
      <c r="D945" s="84" t="s">
        <v>5440</v>
      </c>
    </row>
    <row r="946" spans="2:5">
      <c r="B946" t="s">
        <v>3655</v>
      </c>
      <c r="C946" s="5">
        <v>31228</v>
      </c>
      <c r="D946" s="6" t="s">
        <v>2918</v>
      </c>
    </row>
    <row r="947" spans="2:5">
      <c r="B947" s="11" t="s">
        <v>4707</v>
      </c>
      <c r="C947" s="140">
        <v>33977</v>
      </c>
      <c r="D947" s="81" t="s">
        <v>4950</v>
      </c>
    </row>
    <row r="948" spans="2:5">
      <c r="B948" s="78" t="s">
        <v>6848</v>
      </c>
      <c r="C948" s="79">
        <v>34816</v>
      </c>
      <c r="D948" s="81" t="s">
        <v>7038</v>
      </c>
      <c r="E948" s="81"/>
    </row>
    <row r="949" spans="2:5">
      <c r="B949" t="s">
        <v>1940</v>
      </c>
      <c r="C949" s="5">
        <v>28482</v>
      </c>
      <c r="D949" s="6" t="s">
        <v>1478</v>
      </c>
    </row>
    <row r="950" spans="2:5">
      <c r="B950" t="s">
        <v>1105</v>
      </c>
      <c r="C950" s="5">
        <v>31727</v>
      </c>
      <c r="D950" s="6" t="s">
        <v>1183</v>
      </c>
    </row>
    <row r="951" spans="2:5">
      <c r="B951" t="s">
        <v>192</v>
      </c>
      <c r="C951" s="5">
        <v>31683</v>
      </c>
      <c r="D951" s="6" t="s">
        <v>2442</v>
      </c>
    </row>
    <row r="952" spans="2:5">
      <c r="B952" s="78" t="s">
        <v>6953</v>
      </c>
      <c r="C952" s="79">
        <v>34131</v>
      </c>
      <c r="D952" s="81" t="s">
        <v>6517</v>
      </c>
      <c r="E952" s="81"/>
    </row>
    <row r="953" spans="2:5">
      <c r="B953" t="s">
        <v>1106</v>
      </c>
      <c r="C953" s="5">
        <v>32372</v>
      </c>
      <c r="D953" s="6" t="s">
        <v>1202</v>
      </c>
    </row>
    <row r="954" spans="2:5">
      <c r="B954" t="s">
        <v>3415</v>
      </c>
      <c r="C954" s="5">
        <v>30503</v>
      </c>
      <c r="D954" s="6" t="s">
        <v>3527</v>
      </c>
    </row>
    <row r="955" spans="2:5">
      <c r="B955" s="78" t="s">
        <v>441</v>
      </c>
      <c r="C955" s="79">
        <v>31899</v>
      </c>
      <c r="D955" s="81" t="s">
        <v>2442</v>
      </c>
    </row>
    <row r="956" spans="2:5">
      <c r="B956" t="s">
        <v>2381</v>
      </c>
      <c r="C956" s="5">
        <v>29310</v>
      </c>
      <c r="D956" s="6" t="s">
        <v>2700</v>
      </c>
    </row>
    <row r="957" spans="2:5">
      <c r="B957" s="125" t="s">
        <v>3873</v>
      </c>
      <c r="C957" s="126">
        <v>33061</v>
      </c>
      <c r="D957" s="127" t="s">
        <v>4218</v>
      </c>
    </row>
    <row r="958" spans="2:5">
      <c r="B958" t="s">
        <v>2382</v>
      </c>
      <c r="C958" s="5">
        <v>32257</v>
      </c>
      <c r="D958" s="6" t="s">
        <v>2447</v>
      </c>
    </row>
    <row r="959" spans="2:5">
      <c r="B959" s="147" t="s">
        <v>5262</v>
      </c>
      <c r="C959" s="83">
        <v>33383</v>
      </c>
      <c r="D959" s="84" t="s">
        <v>4218</v>
      </c>
    </row>
    <row r="960" spans="2:5">
      <c r="B960" s="78" t="s">
        <v>6637</v>
      </c>
      <c r="C960" s="79">
        <v>34836</v>
      </c>
      <c r="D960" s="81" t="s">
        <v>7032</v>
      </c>
      <c r="E960" s="81"/>
    </row>
    <row r="961" spans="2:5">
      <c r="B961" s="78" t="s">
        <v>6244</v>
      </c>
      <c r="C961" s="79">
        <v>34680</v>
      </c>
      <c r="D961" s="82" t="s">
        <v>6518</v>
      </c>
    </row>
    <row r="962" spans="2:5">
      <c r="B962" s="78" t="s">
        <v>6198</v>
      </c>
      <c r="C962" s="79">
        <v>34322</v>
      </c>
      <c r="D962" s="82" t="s">
        <v>5437</v>
      </c>
    </row>
    <row r="963" spans="2:5">
      <c r="B963" t="s">
        <v>1332</v>
      </c>
      <c r="C963" s="5">
        <v>31508</v>
      </c>
      <c r="D963" s="6" t="s">
        <v>1333</v>
      </c>
    </row>
    <row r="964" spans="2:5">
      <c r="B964" s="78" t="s">
        <v>442</v>
      </c>
      <c r="C964" s="79">
        <v>32324</v>
      </c>
      <c r="D964" s="81" t="s">
        <v>493</v>
      </c>
    </row>
    <row r="965" spans="2:5">
      <c r="B965" t="s">
        <v>1212</v>
      </c>
      <c r="C965" s="5">
        <v>31801</v>
      </c>
      <c r="D965" s="6" t="s">
        <v>1044</v>
      </c>
    </row>
    <row r="966" spans="2:5">
      <c r="B966" t="s">
        <v>2465</v>
      </c>
      <c r="C966" s="5">
        <v>30435</v>
      </c>
      <c r="D966" s="6" t="s">
        <v>2646</v>
      </c>
    </row>
    <row r="967" spans="2:5">
      <c r="B967" t="s">
        <v>193</v>
      </c>
      <c r="C967" s="5">
        <v>32281</v>
      </c>
      <c r="D967" s="6" t="s">
        <v>2442</v>
      </c>
    </row>
    <row r="968" spans="2:5">
      <c r="B968" s="125" t="s">
        <v>3945</v>
      </c>
      <c r="C968" s="126">
        <v>33083</v>
      </c>
      <c r="D968" s="127" t="s">
        <v>4217</v>
      </c>
    </row>
    <row r="969" spans="2:5">
      <c r="B969" t="s">
        <v>3290</v>
      </c>
      <c r="C969" s="5">
        <v>31205</v>
      </c>
      <c r="D969" s="6" t="s">
        <v>2830</v>
      </c>
    </row>
    <row r="970" spans="2:5">
      <c r="B970" t="s">
        <v>2929</v>
      </c>
      <c r="C970" s="5">
        <v>29761</v>
      </c>
      <c r="D970" s="6" t="s">
        <v>3529</v>
      </c>
    </row>
    <row r="971" spans="2:5">
      <c r="B971" s="78" t="s">
        <v>5757</v>
      </c>
      <c r="C971" s="79">
        <v>34068</v>
      </c>
      <c r="D971" s="81" t="s">
        <v>5980</v>
      </c>
    </row>
    <row r="972" spans="2:5">
      <c r="B972" s="78" t="s">
        <v>7638</v>
      </c>
      <c r="C972" s="79">
        <v>35284</v>
      </c>
      <c r="D972" s="82" t="s">
        <v>7930</v>
      </c>
    </row>
    <row r="973" spans="2:5">
      <c r="B973" t="s">
        <v>643</v>
      </c>
      <c r="C973" s="5">
        <v>32079</v>
      </c>
      <c r="D973" s="6" t="s">
        <v>1200</v>
      </c>
    </row>
    <row r="974" spans="2:5">
      <c r="B974" s="78" t="s">
        <v>5521</v>
      </c>
      <c r="C974" s="79">
        <v>33232</v>
      </c>
      <c r="D974" s="81" t="s">
        <v>4218</v>
      </c>
    </row>
    <row r="975" spans="2:5">
      <c r="B975" t="s">
        <v>2383</v>
      </c>
      <c r="C975" s="5">
        <v>31692</v>
      </c>
      <c r="D975" s="6" t="s">
        <v>3171</v>
      </c>
    </row>
    <row r="976" spans="2:5">
      <c r="B976" s="78" t="s">
        <v>6979</v>
      </c>
      <c r="C976" s="79">
        <v>34676</v>
      </c>
      <c r="D976" s="81" t="s">
        <v>7031</v>
      </c>
      <c r="E976" s="81"/>
    </row>
    <row r="977" spans="2:5">
      <c r="B977" s="78" t="s">
        <v>6527</v>
      </c>
      <c r="C977" s="79">
        <v>34660</v>
      </c>
      <c r="D977" s="82" t="s">
        <v>6517</v>
      </c>
    </row>
    <row r="978" spans="2:5">
      <c r="B978" s="78" t="s">
        <v>6645</v>
      </c>
      <c r="C978" s="79">
        <v>35686</v>
      </c>
      <c r="D978" s="81" t="s">
        <v>7040</v>
      </c>
      <c r="E978" s="81"/>
    </row>
    <row r="979" spans="2:5">
      <c r="B979" s="78" t="s">
        <v>443</v>
      </c>
      <c r="C979" s="79">
        <v>32603</v>
      </c>
      <c r="D979" s="81" t="s">
        <v>495</v>
      </c>
    </row>
    <row r="980" spans="2:5">
      <c r="B980" t="s">
        <v>2556</v>
      </c>
      <c r="C980" s="5">
        <v>30264</v>
      </c>
      <c r="D980" s="6" t="s">
        <v>3525</v>
      </c>
    </row>
    <row r="981" spans="2:5">
      <c r="B981" s="78" t="s">
        <v>3291</v>
      </c>
      <c r="C981" s="79">
        <v>26727</v>
      </c>
      <c r="D981" s="80">
        <v>0</v>
      </c>
    </row>
    <row r="982" spans="2:5">
      <c r="B982" t="s">
        <v>3207</v>
      </c>
      <c r="C982" s="5">
        <v>30202</v>
      </c>
      <c r="D982" s="6" t="s">
        <v>2226</v>
      </c>
    </row>
    <row r="983" spans="2:5">
      <c r="B983" t="s">
        <v>1903</v>
      </c>
      <c r="C983" s="5">
        <v>29893</v>
      </c>
      <c r="D983" s="6" t="s">
        <v>1901</v>
      </c>
    </row>
    <row r="984" spans="2:5">
      <c r="B984" t="s">
        <v>2384</v>
      </c>
      <c r="C984" s="5">
        <v>30311</v>
      </c>
      <c r="D984" s="6" t="s">
        <v>1652</v>
      </c>
    </row>
    <row r="985" spans="2:5">
      <c r="B985" s="147" t="s">
        <v>5168</v>
      </c>
      <c r="C985" s="83">
        <v>34336</v>
      </c>
      <c r="D985" s="84" t="s">
        <v>5436</v>
      </c>
    </row>
    <row r="986" spans="2:5">
      <c r="B986" t="s">
        <v>1107</v>
      </c>
      <c r="C986" s="5">
        <v>32830</v>
      </c>
      <c r="D986" s="6" t="s">
        <v>1108</v>
      </c>
    </row>
    <row r="987" spans="2:5">
      <c r="B987" s="78" t="s">
        <v>6353</v>
      </c>
      <c r="C987" s="79">
        <v>33662</v>
      </c>
      <c r="D987" s="82" t="s">
        <v>4950</v>
      </c>
    </row>
    <row r="988" spans="2:5">
      <c r="B988" s="78" t="s">
        <v>6862</v>
      </c>
      <c r="C988" s="79">
        <v>35586</v>
      </c>
      <c r="D988" s="81" t="s">
        <v>7069</v>
      </c>
      <c r="E988" s="81"/>
    </row>
    <row r="989" spans="2:5">
      <c r="B989" s="147" t="s">
        <v>5376</v>
      </c>
      <c r="C989" s="83">
        <v>33787</v>
      </c>
      <c r="D989" s="84" t="s">
        <v>5437</v>
      </c>
    </row>
    <row r="990" spans="2:5">
      <c r="B990" s="78" t="s">
        <v>6131</v>
      </c>
      <c r="C990" s="79">
        <v>34708</v>
      </c>
      <c r="D990" s="82" t="s">
        <v>6519</v>
      </c>
    </row>
    <row r="991" spans="2:5">
      <c r="B991" s="78" t="s">
        <v>6796</v>
      </c>
      <c r="C991" s="79">
        <v>35312</v>
      </c>
      <c r="D991" s="81" t="s">
        <v>7043</v>
      </c>
      <c r="E991" s="81"/>
    </row>
    <row r="992" spans="2:5">
      <c r="B992" s="78" t="s">
        <v>444</v>
      </c>
      <c r="C992" s="79">
        <v>32896</v>
      </c>
      <c r="D992" s="81" t="s">
        <v>493</v>
      </c>
    </row>
    <row r="993" spans="2:5">
      <c r="B993" t="s">
        <v>1109</v>
      </c>
      <c r="C993" s="5">
        <v>28847</v>
      </c>
      <c r="D993" s="6" t="s">
        <v>1814</v>
      </c>
    </row>
    <row r="994" spans="2:5">
      <c r="B994" t="s">
        <v>1622</v>
      </c>
      <c r="C994" s="5">
        <v>29018</v>
      </c>
      <c r="D994" s="6" t="s">
        <v>2353</v>
      </c>
    </row>
    <row r="995" spans="2:5">
      <c r="B995" t="s">
        <v>2385</v>
      </c>
      <c r="C995" s="5">
        <v>32792</v>
      </c>
      <c r="D995" s="6" t="s">
        <v>2386</v>
      </c>
    </row>
    <row r="996" spans="2:5">
      <c r="B996" s="147" t="s">
        <v>4587</v>
      </c>
      <c r="C996" s="83">
        <v>32661</v>
      </c>
      <c r="D996" s="84" t="s">
        <v>509</v>
      </c>
    </row>
    <row r="997" spans="2:5">
      <c r="B997" t="s">
        <v>84</v>
      </c>
      <c r="C997" s="5">
        <v>31810</v>
      </c>
      <c r="D997" s="6" t="s">
        <v>2442</v>
      </c>
    </row>
    <row r="998" spans="2:5">
      <c r="B998" s="147" t="s">
        <v>5105</v>
      </c>
      <c r="C998" s="83">
        <v>33665</v>
      </c>
      <c r="D998" s="84" t="s">
        <v>5441</v>
      </c>
    </row>
    <row r="999" spans="2:5">
      <c r="B999" s="78" t="s">
        <v>6842</v>
      </c>
      <c r="C999" s="79">
        <v>35430</v>
      </c>
      <c r="D999" s="81" t="s">
        <v>7040</v>
      </c>
      <c r="E999" s="81"/>
    </row>
    <row r="1000" spans="2:5">
      <c r="B1000" t="s">
        <v>1423</v>
      </c>
      <c r="C1000" s="5">
        <v>30343</v>
      </c>
      <c r="D1000" s="6" t="s">
        <v>2226</v>
      </c>
    </row>
    <row r="1001" spans="2:5">
      <c r="B1001" s="142" t="s">
        <v>4554</v>
      </c>
      <c r="C1001" s="140">
        <v>33181</v>
      </c>
      <c r="D1001" s="81" t="s">
        <v>4950</v>
      </c>
    </row>
    <row r="1002" spans="2:5">
      <c r="B1002" s="11" t="s">
        <v>4444</v>
      </c>
      <c r="C1002" s="140">
        <v>32665</v>
      </c>
      <c r="D1002" s="81" t="s">
        <v>4218</v>
      </c>
    </row>
    <row r="1003" spans="2:5">
      <c r="B1003" s="78" t="s">
        <v>6393</v>
      </c>
      <c r="C1003" s="79">
        <v>34710</v>
      </c>
      <c r="D1003" s="82" t="s">
        <v>6528</v>
      </c>
    </row>
    <row r="1004" spans="2:5">
      <c r="B1004" s="78" t="s">
        <v>445</v>
      </c>
      <c r="C1004" s="79">
        <v>32519</v>
      </c>
      <c r="D1004" s="81" t="s">
        <v>499</v>
      </c>
    </row>
    <row r="1005" spans="2:5">
      <c r="B1005" s="129" t="s">
        <v>3946</v>
      </c>
      <c r="C1005" s="79">
        <v>32706</v>
      </c>
      <c r="D1005" s="128" t="s">
        <v>509</v>
      </c>
    </row>
    <row r="1006" spans="2:5">
      <c r="B1006" s="78" t="s">
        <v>446</v>
      </c>
      <c r="C1006" s="79">
        <v>32512</v>
      </c>
      <c r="D1006" s="81" t="s">
        <v>1183</v>
      </c>
    </row>
    <row r="1007" spans="2:5">
      <c r="B1007" t="s">
        <v>1415</v>
      </c>
      <c r="C1007" s="5">
        <v>31427</v>
      </c>
      <c r="D1007" s="6" t="s">
        <v>1474</v>
      </c>
    </row>
    <row r="1008" spans="2:5">
      <c r="B1008" s="78" t="s">
        <v>7736</v>
      </c>
      <c r="C1008" s="79">
        <v>33613</v>
      </c>
      <c r="D1008" s="82" t="s">
        <v>5445</v>
      </c>
    </row>
    <row r="1009" spans="2:5">
      <c r="B1009" s="78" t="s">
        <v>447</v>
      </c>
      <c r="C1009" s="79">
        <v>31838</v>
      </c>
      <c r="D1009" s="81" t="s">
        <v>2486</v>
      </c>
    </row>
    <row r="1010" spans="2:5">
      <c r="B1010" s="78" t="s">
        <v>6223</v>
      </c>
      <c r="C1010" s="79">
        <v>34654</v>
      </c>
      <c r="D1010" s="82" t="s">
        <v>6526</v>
      </c>
    </row>
    <row r="1011" spans="2:5">
      <c r="B1011" s="78" t="s">
        <v>6960</v>
      </c>
      <c r="C1011" s="79">
        <v>34795</v>
      </c>
      <c r="D1011" s="81" t="s">
        <v>7031</v>
      </c>
      <c r="E1011" s="81"/>
    </row>
    <row r="1012" spans="2:5">
      <c r="B1012" s="78" t="s">
        <v>6146</v>
      </c>
      <c r="C1012" s="79">
        <v>33496</v>
      </c>
      <c r="D1012" s="82" t="s">
        <v>5437</v>
      </c>
    </row>
    <row r="1013" spans="2:5">
      <c r="B1013" s="78" t="s">
        <v>6792</v>
      </c>
      <c r="C1013" s="79">
        <v>34394</v>
      </c>
      <c r="D1013" s="81" t="s">
        <v>6517</v>
      </c>
      <c r="E1013" s="81"/>
    </row>
    <row r="1014" spans="2:5">
      <c r="B1014" t="s">
        <v>3237</v>
      </c>
      <c r="C1014" s="5">
        <v>31331</v>
      </c>
      <c r="D1014" s="6" t="s">
        <v>1469</v>
      </c>
    </row>
    <row r="1015" spans="2:5">
      <c r="B1015" s="125" t="s">
        <v>3864</v>
      </c>
      <c r="C1015" s="126">
        <v>33516</v>
      </c>
      <c r="D1015" s="127" t="s">
        <v>4219</v>
      </c>
    </row>
    <row r="1016" spans="2:5">
      <c r="B1016" t="s">
        <v>3054</v>
      </c>
      <c r="C1016" s="5">
        <v>28738</v>
      </c>
      <c r="D1016" s="6" t="s">
        <v>3055</v>
      </c>
    </row>
    <row r="1017" spans="2:5">
      <c r="B1017" s="78" t="s">
        <v>6265</v>
      </c>
      <c r="C1017" s="79">
        <v>34705</v>
      </c>
      <c r="D1017" s="82" t="s">
        <v>6517</v>
      </c>
    </row>
    <row r="1018" spans="2:5">
      <c r="B1018" s="78" t="s">
        <v>5744</v>
      </c>
      <c r="C1018" s="79">
        <v>34019</v>
      </c>
      <c r="D1018" s="81" t="s">
        <v>5440</v>
      </c>
    </row>
    <row r="1019" spans="2:5">
      <c r="B1019" s="78" t="s">
        <v>7685</v>
      </c>
      <c r="C1019" s="79">
        <v>35331</v>
      </c>
      <c r="D1019" s="82" t="s">
        <v>7925</v>
      </c>
    </row>
    <row r="1020" spans="2:5">
      <c r="B1020" t="s">
        <v>1957</v>
      </c>
      <c r="C1020" s="5">
        <v>29060</v>
      </c>
      <c r="D1020" s="6" t="s">
        <v>2230</v>
      </c>
    </row>
    <row r="1021" spans="2:5">
      <c r="B1021" s="125" t="s">
        <v>3947</v>
      </c>
      <c r="C1021" s="126">
        <v>32563</v>
      </c>
      <c r="D1021" s="127" t="s">
        <v>509</v>
      </c>
    </row>
    <row r="1022" spans="2:5">
      <c r="B1022" s="78" t="s">
        <v>5623</v>
      </c>
      <c r="C1022" s="79">
        <v>34265</v>
      </c>
      <c r="D1022" s="81" t="s">
        <v>5982</v>
      </c>
    </row>
    <row r="1023" spans="2:5">
      <c r="B1023" s="78" t="s">
        <v>6804</v>
      </c>
      <c r="C1023" s="79">
        <v>35291</v>
      </c>
      <c r="D1023" s="81" t="s">
        <v>7031</v>
      </c>
      <c r="E1023" s="81"/>
    </row>
    <row r="1024" spans="2:5">
      <c r="B1024" t="s">
        <v>2253</v>
      </c>
      <c r="C1024" s="5">
        <v>30397</v>
      </c>
      <c r="D1024" s="6" t="s">
        <v>3014</v>
      </c>
    </row>
    <row r="1025" spans="2:4">
      <c r="B1025" s="147" t="s">
        <v>5091</v>
      </c>
      <c r="C1025" s="83">
        <v>33741</v>
      </c>
      <c r="D1025" s="84" t="s">
        <v>4950</v>
      </c>
    </row>
    <row r="1026" spans="2:4">
      <c r="B1026" s="78" t="s">
        <v>5862</v>
      </c>
      <c r="C1026" s="79">
        <v>34154</v>
      </c>
      <c r="D1026" s="82" t="s">
        <v>5980</v>
      </c>
    </row>
    <row r="1027" spans="2:4">
      <c r="B1027" s="125" t="s">
        <v>3948</v>
      </c>
      <c r="C1027" s="126">
        <v>33244</v>
      </c>
      <c r="D1027" s="127" t="s">
        <v>4218</v>
      </c>
    </row>
    <row r="1028" spans="2:4">
      <c r="B1028" t="s">
        <v>2560</v>
      </c>
      <c r="C1028" s="5">
        <v>30712</v>
      </c>
      <c r="D1028" s="6" t="s">
        <v>2559</v>
      </c>
    </row>
    <row r="1029" spans="2:4">
      <c r="B1029" t="s">
        <v>1077</v>
      </c>
      <c r="C1029" s="5">
        <v>32290</v>
      </c>
      <c r="D1029" s="6" t="s">
        <v>1078</v>
      </c>
    </row>
    <row r="1030" spans="2:4">
      <c r="B1030" s="125" t="s">
        <v>3168</v>
      </c>
      <c r="C1030" s="126">
        <v>33001</v>
      </c>
      <c r="D1030" s="127" t="s">
        <v>4219</v>
      </c>
    </row>
    <row r="1031" spans="2:4">
      <c r="B1031" s="147" t="s">
        <v>5126</v>
      </c>
      <c r="C1031" s="83">
        <v>33870</v>
      </c>
      <c r="D1031" s="84" t="s">
        <v>5439</v>
      </c>
    </row>
    <row r="1032" spans="2:4">
      <c r="B1032" t="s">
        <v>2354</v>
      </c>
      <c r="C1032" s="5">
        <v>26950</v>
      </c>
      <c r="D1032" s="6"/>
    </row>
    <row r="1033" spans="2:4">
      <c r="B1033" s="78" t="s">
        <v>7765</v>
      </c>
      <c r="C1033" s="79">
        <v>34694</v>
      </c>
      <c r="D1033" s="82" t="s">
        <v>7031</v>
      </c>
    </row>
    <row r="1034" spans="2:4">
      <c r="B1034" s="78" t="s">
        <v>6117</v>
      </c>
      <c r="C1034" s="79">
        <v>34450</v>
      </c>
      <c r="D1034" s="82" t="s">
        <v>6518</v>
      </c>
    </row>
    <row r="1035" spans="2:4">
      <c r="B1035" s="78" t="s">
        <v>7607</v>
      </c>
      <c r="C1035" s="79">
        <v>35655</v>
      </c>
      <c r="D1035" s="82" t="s">
        <v>7926</v>
      </c>
    </row>
    <row r="1036" spans="2:4">
      <c r="B1036" s="78" t="s">
        <v>7495</v>
      </c>
      <c r="C1036" s="79">
        <v>34985</v>
      </c>
      <c r="D1036" s="82" t="s">
        <v>7040</v>
      </c>
    </row>
    <row r="1037" spans="2:4">
      <c r="B1037" t="s">
        <v>3416</v>
      </c>
      <c r="C1037" s="5">
        <v>31303</v>
      </c>
      <c r="D1037" s="6" t="s">
        <v>1652</v>
      </c>
    </row>
    <row r="1038" spans="2:4">
      <c r="B1038" s="147" t="s">
        <v>5120</v>
      </c>
      <c r="C1038" s="83">
        <v>33982</v>
      </c>
      <c r="D1038" s="84" t="s">
        <v>5441</v>
      </c>
    </row>
    <row r="1039" spans="2:4">
      <c r="B1039" t="s">
        <v>1951</v>
      </c>
      <c r="C1039" s="5">
        <v>27417</v>
      </c>
      <c r="D1039" s="6"/>
    </row>
    <row r="1040" spans="2:4">
      <c r="B1040" s="78" t="s">
        <v>5579</v>
      </c>
      <c r="C1040" s="79">
        <v>34516</v>
      </c>
      <c r="D1040" s="81" t="s">
        <v>5976</v>
      </c>
    </row>
    <row r="1041" spans="2:4">
      <c r="B1041" s="78" t="s">
        <v>6446</v>
      </c>
      <c r="C1041" s="79">
        <v>34580</v>
      </c>
      <c r="D1041" s="82" t="s">
        <v>6524</v>
      </c>
    </row>
    <row r="1042" spans="2:4">
      <c r="B1042" t="s">
        <v>1110</v>
      </c>
      <c r="C1042" s="5">
        <v>31180</v>
      </c>
      <c r="D1042" s="6" t="s">
        <v>1470</v>
      </c>
    </row>
    <row r="1043" spans="2:4">
      <c r="B1043" t="s">
        <v>2387</v>
      </c>
      <c r="C1043" s="5">
        <v>32008</v>
      </c>
      <c r="D1043" s="6" t="s">
        <v>2474</v>
      </c>
    </row>
    <row r="1044" spans="2:4">
      <c r="B1044" s="78" t="s">
        <v>7608</v>
      </c>
      <c r="C1044" s="79">
        <v>35353</v>
      </c>
      <c r="D1044" s="82" t="s">
        <v>7925</v>
      </c>
    </row>
    <row r="1045" spans="2:4">
      <c r="B1045" t="s">
        <v>1111</v>
      </c>
      <c r="C1045" s="5">
        <v>32362</v>
      </c>
      <c r="D1045" s="6" t="s">
        <v>1183</v>
      </c>
    </row>
    <row r="1046" spans="2:4">
      <c r="B1046" s="78" t="s">
        <v>7534</v>
      </c>
      <c r="C1046" s="79">
        <v>34362</v>
      </c>
      <c r="D1046" s="82" t="s">
        <v>5979</v>
      </c>
    </row>
    <row r="1047" spans="2:4">
      <c r="B1047" s="78" t="s">
        <v>448</v>
      </c>
      <c r="C1047" s="79">
        <v>32884</v>
      </c>
      <c r="D1047" s="81" t="s">
        <v>449</v>
      </c>
    </row>
    <row r="1048" spans="2:4">
      <c r="B1048" t="s">
        <v>1112</v>
      </c>
      <c r="C1048" s="5">
        <v>32397</v>
      </c>
      <c r="D1048" s="6" t="s">
        <v>1183</v>
      </c>
    </row>
    <row r="1049" spans="2:4">
      <c r="B1049" t="s">
        <v>2388</v>
      </c>
      <c r="C1049" s="5">
        <v>31851</v>
      </c>
      <c r="D1049" s="6" t="s">
        <v>2325</v>
      </c>
    </row>
    <row r="1050" spans="2:4">
      <c r="B1050" s="78" t="s">
        <v>5778</v>
      </c>
      <c r="C1050" s="79">
        <v>34204</v>
      </c>
      <c r="D1050" s="81" t="s">
        <v>5993</v>
      </c>
    </row>
    <row r="1051" spans="2:4">
      <c r="B1051" t="s">
        <v>1642</v>
      </c>
      <c r="C1051" s="5">
        <v>31125</v>
      </c>
      <c r="D1051" s="6" t="s">
        <v>1471</v>
      </c>
    </row>
    <row r="1052" spans="2:4">
      <c r="B1052" t="s">
        <v>2235</v>
      </c>
      <c r="C1052" s="5">
        <v>31825</v>
      </c>
      <c r="D1052" s="6" t="s">
        <v>2486</v>
      </c>
    </row>
    <row r="1053" spans="2:4">
      <c r="B1053" s="78" t="s">
        <v>7665</v>
      </c>
      <c r="C1053" s="79">
        <v>35311</v>
      </c>
      <c r="D1053" s="82" t="s">
        <v>7925</v>
      </c>
    </row>
    <row r="1054" spans="2:4">
      <c r="B1054" s="147" t="s">
        <v>5187</v>
      </c>
      <c r="C1054" s="83">
        <v>33620</v>
      </c>
      <c r="D1054" s="84" t="s">
        <v>5437</v>
      </c>
    </row>
    <row r="1055" spans="2:4">
      <c r="B1055" t="s">
        <v>2236</v>
      </c>
      <c r="C1055" s="5">
        <v>27404</v>
      </c>
      <c r="D1055" s="6"/>
    </row>
    <row r="1056" spans="2:4">
      <c r="B1056" t="s">
        <v>3247</v>
      </c>
      <c r="C1056" s="5">
        <v>31879</v>
      </c>
      <c r="D1056" s="6" t="s">
        <v>3232</v>
      </c>
    </row>
    <row r="1057" spans="2:5">
      <c r="B1057" s="78" t="s">
        <v>6762</v>
      </c>
      <c r="C1057" s="79">
        <v>34726</v>
      </c>
      <c r="D1057" s="81" t="s">
        <v>7031</v>
      </c>
      <c r="E1057" s="81"/>
    </row>
    <row r="1058" spans="2:5">
      <c r="B1058" s="78" t="s">
        <v>7660</v>
      </c>
      <c r="C1058" s="79">
        <v>35236</v>
      </c>
      <c r="D1058" s="82" t="s">
        <v>7036</v>
      </c>
    </row>
    <row r="1059" spans="2:5">
      <c r="B1059" s="125" t="s">
        <v>3949</v>
      </c>
      <c r="C1059" s="126">
        <v>32908</v>
      </c>
      <c r="D1059" s="127" t="s">
        <v>4218</v>
      </c>
    </row>
    <row r="1060" spans="2:5">
      <c r="B1060" t="s">
        <v>646</v>
      </c>
      <c r="C1060" s="5">
        <v>31227</v>
      </c>
      <c r="D1060" s="6" t="s">
        <v>1473</v>
      </c>
    </row>
    <row r="1061" spans="2:5">
      <c r="B1061" s="78" t="s">
        <v>450</v>
      </c>
      <c r="C1061" s="79">
        <v>32760</v>
      </c>
      <c r="D1061" s="81" t="s">
        <v>497</v>
      </c>
    </row>
    <row r="1062" spans="2:5">
      <c r="B1062" s="11" t="s">
        <v>4461</v>
      </c>
      <c r="C1062" s="140">
        <v>33521</v>
      </c>
      <c r="D1062" s="81" t="s">
        <v>4976</v>
      </c>
    </row>
    <row r="1063" spans="2:5">
      <c r="B1063" t="s">
        <v>1113</v>
      </c>
      <c r="C1063" s="5">
        <v>32044</v>
      </c>
      <c r="D1063" s="6" t="s">
        <v>1202</v>
      </c>
    </row>
    <row r="1064" spans="2:5">
      <c r="B1064" s="78" t="s">
        <v>5735</v>
      </c>
      <c r="C1064" s="79">
        <v>33501</v>
      </c>
      <c r="D1064" s="81" t="s">
        <v>5445</v>
      </c>
    </row>
    <row r="1065" spans="2:5">
      <c r="B1065" s="11" t="s">
        <v>4514</v>
      </c>
      <c r="C1065" s="140">
        <v>33124</v>
      </c>
      <c r="D1065" s="81" t="s">
        <v>4956</v>
      </c>
    </row>
    <row r="1066" spans="2:5">
      <c r="B1066" s="78" t="s">
        <v>5829</v>
      </c>
      <c r="C1066" s="79">
        <v>33998</v>
      </c>
      <c r="D1066" s="81" t="s">
        <v>5976</v>
      </c>
    </row>
    <row r="1067" spans="2:5">
      <c r="B1067" t="s">
        <v>1048</v>
      </c>
      <c r="C1067" s="5">
        <v>31088</v>
      </c>
      <c r="D1067" s="6" t="s">
        <v>1470</v>
      </c>
    </row>
    <row r="1068" spans="2:5">
      <c r="B1068" s="125" t="s">
        <v>3950</v>
      </c>
      <c r="C1068" s="126">
        <v>32347</v>
      </c>
      <c r="D1068" s="127" t="s">
        <v>2442</v>
      </c>
    </row>
    <row r="1069" spans="2:5">
      <c r="B1069" s="142" t="s">
        <v>4614</v>
      </c>
      <c r="C1069" s="140">
        <v>32153</v>
      </c>
      <c r="D1069" s="81" t="s">
        <v>4218</v>
      </c>
    </row>
    <row r="1070" spans="2:5">
      <c r="B1070" t="s">
        <v>2829</v>
      </c>
      <c r="C1070" s="5">
        <v>30843</v>
      </c>
      <c r="D1070" s="6" t="s">
        <v>2830</v>
      </c>
    </row>
    <row r="1071" spans="2:5">
      <c r="B1071" s="125" t="s">
        <v>3951</v>
      </c>
      <c r="C1071" s="126">
        <v>33075</v>
      </c>
      <c r="D1071" s="127" t="s">
        <v>4226</v>
      </c>
    </row>
    <row r="1072" spans="2:5">
      <c r="B1072" s="78" t="s">
        <v>451</v>
      </c>
      <c r="C1072" s="79">
        <v>32233</v>
      </c>
      <c r="D1072" s="81" t="s">
        <v>2474</v>
      </c>
    </row>
    <row r="1073" spans="2:5">
      <c r="B1073" s="78" t="s">
        <v>6849</v>
      </c>
      <c r="C1073" s="79">
        <v>34951</v>
      </c>
      <c r="D1073" s="81" t="s">
        <v>7031</v>
      </c>
      <c r="E1073" s="81"/>
    </row>
    <row r="1074" spans="2:5">
      <c r="B1074" t="s">
        <v>2946</v>
      </c>
      <c r="C1074" s="5">
        <v>31983</v>
      </c>
      <c r="D1074" s="6" t="s">
        <v>2325</v>
      </c>
    </row>
    <row r="1075" spans="2:5">
      <c r="B1075" s="78" t="s">
        <v>6972</v>
      </c>
      <c r="C1075" s="79">
        <v>35068</v>
      </c>
      <c r="D1075" s="81" t="s">
        <v>7038</v>
      </c>
      <c r="E1075" s="81"/>
    </row>
    <row r="1076" spans="2:5">
      <c r="B1076" t="s">
        <v>1690</v>
      </c>
      <c r="C1076" s="5">
        <v>29479</v>
      </c>
      <c r="D1076" s="6" t="s">
        <v>3182</v>
      </c>
    </row>
    <row r="1077" spans="2:5">
      <c r="B1077" t="s">
        <v>2279</v>
      </c>
      <c r="C1077" s="5">
        <v>29620</v>
      </c>
      <c r="D1077" s="6" t="s">
        <v>2668</v>
      </c>
    </row>
    <row r="1078" spans="2:5">
      <c r="B1078" t="s">
        <v>3095</v>
      </c>
      <c r="C1078" s="5">
        <v>29037</v>
      </c>
      <c r="D1078" s="6" t="s">
        <v>3096</v>
      </c>
    </row>
    <row r="1079" spans="2:5">
      <c r="B1079" t="s">
        <v>1579</v>
      </c>
      <c r="C1079" s="5">
        <v>28679</v>
      </c>
      <c r="D1079" s="6" t="s">
        <v>1589</v>
      </c>
    </row>
    <row r="1080" spans="2:5">
      <c r="B1080" s="147" t="s">
        <v>5096</v>
      </c>
      <c r="C1080" s="83">
        <v>33991</v>
      </c>
      <c r="D1080" s="84" t="s">
        <v>5445</v>
      </c>
    </row>
    <row r="1081" spans="2:5">
      <c r="B1081" s="147" t="s">
        <v>5320</v>
      </c>
      <c r="C1081" s="83">
        <v>34302</v>
      </c>
      <c r="D1081" s="84" t="s">
        <v>5439</v>
      </c>
    </row>
    <row r="1082" spans="2:5">
      <c r="B1082" t="s">
        <v>2291</v>
      </c>
      <c r="C1082" s="5">
        <v>31209</v>
      </c>
      <c r="D1082" s="6" t="s">
        <v>1652</v>
      </c>
    </row>
    <row r="1083" spans="2:5">
      <c r="B1083" s="78" t="s">
        <v>7677</v>
      </c>
      <c r="C1083" s="79">
        <v>34975</v>
      </c>
      <c r="D1083" s="82" t="s">
        <v>7940</v>
      </c>
    </row>
    <row r="1084" spans="2:5">
      <c r="B1084" t="s">
        <v>1114</v>
      </c>
      <c r="C1084" s="5">
        <v>31402</v>
      </c>
      <c r="D1084" s="6" t="s">
        <v>3318</v>
      </c>
    </row>
    <row r="1085" spans="2:5">
      <c r="B1085" s="125" t="s">
        <v>3952</v>
      </c>
      <c r="C1085" s="126">
        <v>33199</v>
      </c>
      <c r="D1085" s="127" t="s">
        <v>4218</v>
      </c>
    </row>
    <row r="1086" spans="2:5">
      <c r="B1086" s="125" t="s">
        <v>3953</v>
      </c>
      <c r="C1086" s="126">
        <v>32628</v>
      </c>
      <c r="D1086" s="127" t="s">
        <v>1183</v>
      </c>
    </row>
    <row r="1087" spans="2:5">
      <c r="B1087" t="s">
        <v>1115</v>
      </c>
      <c r="C1087" s="5">
        <v>32004</v>
      </c>
      <c r="D1087" s="6" t="s">
        <v>2474</v>
      </c>
    </row>
    <row r="1088" spans="2:5">
      <c r="B1088" s="78" t="s">
        <v>6940</v>
      </c>
      <c r="C1088" s="79">
        <v>35254</v>
      </c>
      <c r="D1088" s="81" t="s">
        <v>7037</v>
      </c>
      <c r="E1088" s="81"/>
    </row>
    <row r="1089" spans="2:5">
      <c r="B1089" t="s">
        <v>2947</v>
      </c>
      <c r="C1089" s="5">
        <v>32044</v>
      </c>
      <c r="D1089" s="6" t="s">
        <v>2322</v>
      </c>
    </row>
    <row r="1090" spans="2:5">
      <c r="B1090" t="s">
        <v>2948</v>
      </c>
      <c r="C1090" s="5">
        <v>31245</v>
      </c>
      <c r="D1090" s="6" t="s">
        <v>3171</v>
      </c>
    </row>
    <row r="1091" spans="2:5">
      <c r="B1091" s="11" t="s">
        <v>4488</v>
      </c>
      <c r="C1091" s="140">
        <v>32989</v>
      </c>
      <c r="D1091" s="81" t="s">
        <v>4966</v>
      </c>
    </row>
    <row r="1092" spans="2:5">
      <c r="B1092" s="11" t="s">
        <v>4547</v>
      </c>
      <c r="C1092" s="140">
        <v>32989</v>
      </c>
      <c r="D1092" s="81" t="s">
        <v>4950</v>
      </c>
    </row>
    <row r="1093" spans="2:5">
      <c r="B1093" t="s">
        <v>2639</v>
      </c>
      <c r="C1093" s="5">
        <v>31058</v>
      </c>
      <c r="D1093" s="6" t="s">
        <v>1469</v>
      </c>
    </row>
    <row r="1094" spans="2:5">
      <c r="B1094" s="78" t="s">
        <v>5786</v>
      </c>
      <c r="C1094" s="79">
        <v>34355</v>
      </c>
      <c r="D1094" s="81" t="s">
        <v>5976</v>
      </c>
    </row>
    <row r="1095" spans="2:5">
      <c r="B1095" t="s">
        <v>3208</v>
      </c>
      <c r="C1095" s="5">
        <v>30941</v>
      </c>
      <c r="D1095" s="6" t="s">
        <v>1470</v>
      </c>
    </row>
    <row r="1096" spans="2:5">
      <c r="B1096" s="78" t="s">
        <v>5870</v>
      </c>
      <c r="C1096" s="79">
        <v>34205</v>
      </c>
      <c r="D1096" s="82" t="s">
        <v>5990</v>
      </c>
    </row>
    <row r="1097" spans="2:5">
      <c r="B1097" t="s">
        <v>3773</v>
      </c>
      <c r="C1097" s="5">
        <v>31428</v>
      </c>
      <c r="D1097" s="6" t="s">
        <v>1474</v>
      </c>
    </row>
    <row r="1098" spans="2:5">
      <c r="B1098" t="s">
        <v>2404</v>
      </c>
      <c r="C1098" s="5">
        <v>30295</v>
      </c>
      <c r="D1098" s="6" t="s">
        <v>3526</v>
      </c>
    </row>
    <row r="1099" spans="2:5">
      <c r="B1099" t="s">
        <v>1116</v>
      </c>
      <c r="C1099" s="5">
        <v>32111</v>
      </c>
      <c r="D1099" s="6" t="s">
        <v>1183</v>
      </c>
    </row>
    <row r="1100" spans="2:5">
      <c r="B1100" s="78" t="s">
        <v>6872</v>
      </c>
      <c r="C1100" s="79">
        <v>34725</v>
      </c>
      <c r="D1100" s="81" t="s">
        <v>6519</v>
      </c>
      <c r="E1100" s="81"/>
    </row>
    <row r="1101" spans="2:5">
      <c r="B1101" s="125" t="s">
        <v>3954</v>
      </c>
      <c r="C1101" s="126">
        <v>33442</v>
      </c>
      <c r="D1101" s="127" t="s">
        <v>4217</v>
      </c>
    </row>
    <row r="1102" spans="2:5">
      <c r="B1102" t="s">
        <v>3320</v>
      </c>
      <c r="C1102" s="5">
        <v>29471</v>
      </c>
      <c r="D1102" s="6" t="s">
        <v>3519</v>
      </c>
    </row>
    <row r="1103" spans="2:5">
      <c r="B1103" s="78" t="s">
        <v>452</v>
      </c>
      <c r="C1103" s="79">
        <v>32456</v>
      </c>
      <c r="D1103" s="81" t="s">
        <v>1183</v>
      </c>
    </row>
    <row r="1104" spans="2:5">
      <c r="B1104" t="s">
        <v>1716</v>
      </c>
      <c r="C1104" s="5">
        <v>29733</v>
      </c>
      <c r="D1104" s="6" t="s">
        <v>1666</v>
      </c>
    </row>
    <row r="1105" spans="2:5">
      <c r="B1105" s="78" t="s">
        <v>6389</v>
      </c>
      <c r="C1105" s="79">
        <v>33941</v>
      </c>
      <c r="D1105" s="82" t="s">
        <v>6529</v>
      </c>
    </row>
    <row r="1106" spans="2:5">
      <c r="B1106" s="78" t="s">
        <v>5611</v>
      </c>
      <c r="C1106" s="79">
        <v>33799</v>
      </c>
      <c r="D1106" s="81" t="s">
        <v>5982</v>
      </c>
    </row>
    <row r="1107" spans="2:5">
      <c r="B1107" s="78" t="s">
        <v>7452</v>
      </c>
      <c r="C1107" s="79">
        <v>35190</v>
      </c>
      <c r="D1107" s="82" t="s">
        <v>7922</v>
      </c>
    </row>
    <row r="1108" spans="2:5">
      <c r="B1108" t="s">
        <v>1264</v>
      </c>
      <c r="C1108" s="5">
        <v>31140</v>
      </c>
      <c r="D1108" s="6" t="s">
        <v>1470</v>
      </c>
    </row>
    <row r="1109" spans="2:5">
      <c r="B1109" s="78" t="s">
        <v>6295</v>
      </c>
      <c r="C1109" s="79">
        <v>33836</v>
      </c>
      <c r="D1109" s="82" t="s">
        <v>6516</v>
      </c>
    </row>
    <row r="1110" spans="2:5">
      <c r="B1110" s="11" t="s">
        <v>4465</v>
      </c>
      <c r="C1110" s="140">
        <v>33381</v>
      </c>
      <c r="D1110" s="81" t="s">
        <v>4971</v>
      </c>
    </row>
    <row r="1111" spans="2:5">
      <c r="B1111" s="147" t="s">
        <v>5277</v>
      </c>
      <c r="C1111" s="83">
        <v>33666</v>
      </c>
      <c r="D1111" s="84" t="s">
        <v>5440</v>
      </c>
    </row>
    <row r="1112" spans="2:5">
      <c r="B1112" s="11" t="s">
        <v>4598</v>
      </c>
      <c r="C1112" s="140">
        <v>32448</v>
      </c>
      <c r="D1112" s="81" t="s">
        <v>1183</v>
      </c>
    </row>
    <row r="1113" spans="2:5">
      <c r="B1113" s="78" t="s">
        <v>6681</v>
      </c>
      <c r="C1113" s="79">
        <v>33854</v>
      </c>
      <c r="D1113" s="81" t="s">
        <v>5979</v>
      </c>
      <c r="E1113" s="81"/>
    </row>
    <row r="1114" spans="2:5">
      <c r="B1114" s="147" t="s">
        <v>5293</v>
      </c>
      <c r="C1114" s="83">
        <v>33974</v>
      </c>
      <c r="D1114" s="84" t="s">
        <v>5450</v>
      </c>
    </row>
    <row r="1115" spans="2:5">
      <c r="B1115" t="s">
        <v>3409</v>
      </c>
      <c r="C1115" s="5">
        <v>31260</v>
      </c>
      <c r="D1115" s="6" t="s">
        <v>2129</v>
      </c>
    </row>
    <row r="1116" spans="2:5">
      <c r="B1116" s="78" t="s">
        <v>7717</v>
      </c>
      <c r="C1116" s="79">
        <v>35145</v>
      </c>
      <c r="D1116" s="82" t="s">
        <v>7926</v>
      </c>
    </row>
    <row r="1117" spans="2:5">
      <c r="B1117" s="78" t="s">
        <v>5543</v>
      </c>
      <c r="C1117" s="79">
        <v>34446</v>
      </c>
      <c r="D1117" s="81" t="s">
        <v>5439</v>
      </c>
    </row>
    <row r="1118" spans="2:5">
      <c r="B1118" s="78" t="s">
        <v>453</v>
      </c>
      <c r="C1118" s="79">
        <v>32773</v>
      </c>
      <c r="D1118" s="81" t="s">
        <v>1186</v>
      </c>
    </row>
    <row r="1119" spans="2:5">
      <c r="B1119" t="s">
        <v>648</v>
      </c>
      <c r="C1119" s="5">
        <v>31331</v>
      </c>
      <c r="D1119" s="6" t="s">
        <v>3171</v>
      </c>
    </row>
    <row r="1120" spans="2:5">
      <c r="B1120" t="s">
        <v>1638</v>
      </c>
      <c r="C1120" s="5">
        <v>31348</v>
      </c>
      <c r="D1120" s="6" t="s">
        <v>1471</v>
      </c>
    </row>
    <row r="1121" spans="2:5">
      <c r="B1121" t="s">
        <v>1630</v>
      </c>
      <c r="C1121" s="5">
        <v>30259</v>
      </c>
      <c r="D1121" s="6" t="s">
        <v>3527</v>
      </c>
    </row>
    <row r="1122" spans="2:5">
      <c r="B1122" t="s">
        <v>2949</v>
      </c>
      <c r="C1122" s="5">
        <v>30941</v>
      </c>
      <c r="D1122" s="6" t="s">
        <v>1471</v>
      </c>
    </row>
    <row r="1123" spans="2:5">
      <c r="B1123" s="147" t="s">
        <v>5272</v>
      </c>
      <c r="C1123" s="83">
        <v>33662</v>
      </c>
      <c r="D1123" s="84" t="s">
        <v>5440</v>
      </c>
    </row>
    <row r="1124" spans="2:5">
      <c r="B1124" t="s">
        <v>1432</v>
      </c>
      <c r="C1124" s="5">
        <v>28189</v>
      </c>
      <c r="D1124" s="6" t="s">
        <v>2454</v>
      </c>
    </row>
    <row r="1125" spans="2:5">
      <c r="B1125" s="78" t="s">
        <v>6311</v>
      </c>
      <c r="C1125" s="79">
        <v>34575</v>
      </c>
      <c r="D1125" s="82" t="s">
        <v>6515</v>
      </c>
    </row>
    <row r="1126" spans="2:5">
      <c r="B1126" t="s">
        <v>2950</v>
      </c>
      <c r="C1126" s="5">
        <v>31563</v>
      </c>
      <c r="D1126" s="6" t="s">
        <v>1470</v>
      </c>
    </row>
    <row r="1127" spans="2:5">
      <c r="B1127" s="142" t="s">
        <v>4402</v>
      </c>
      <c r="C1127" s="140">
        <v>32272</v>
      </c>
      <c r="D1127" s="81" t="s">
        <v>1200</v>
      </c>
    </row>
    <row r="1128" spans="2:5">
      <c r="B1128" s="125" t="s">
        <v>3955</v>
      </c>
      <c r="C1128" s="126">
        <v>32998</v>
      </c>
      <c r="D1128" s="127" t="s">
        <v>4218</v>
      </c>
    </row>
    <row r="1129" spans="2:5">
      <c r="B1129" s="147" t="s">
        <v>5236</v>
      </c>
      <c r="C1129" s="83">
        <v>33358</v>
      </c>
      <c r="D1129" s="84" t="s">
        <v>4956</v>
      </c>
    </row>
    <row r="1130" spans="2:5">
      <c r="B1130" s="78" t="s">
        <v>5787</v>
      </c>
      <c r="C1130" s="79">
        <v>34360</v>
      </c>
      <c r="D1130" s="81" t="s">
        <v>5981</v>
      </c>
    </row>
    <row r="1131" spans="2:5">
      <c r="B1131" s="78" t="s">
        <v>5761</v>
      </c>
      <c r="C1131" s="79">
        <v>33892</v>
      </c>
      <c r="D1131" s="81" t="s">
        <v>5980</v>
      </c>
    </row>
    <row r="1132" spans="2:5">
      <c r="B1132" s="78" t="s">
        <v>454</v>
      </c>
      <c r="C1132" s="79">
        <v>32118</v>
      </c>
      <c r="D1132" s="81" t="s">
        <v>1183</v>
      </c>
    </row>
    <row r="1133" spans="2:5">
      <c r="B1133" s="125" t="s">
        <v>3956</v>
      </c>
      <c r="C1133" s="126">
        <v>31777</v>
      </c>
      <c r="D1133" s="127" t="s">
        <v>2474</v>
      </c>
    </row>
    <row r="1134" spans="2:5">
      <c r="B1134" t="s">
        <v>3417</v>
      </c>
      <c r="C1134" s="5">
        <v>30158</v>
      </c>
      <c r="D1134" s="6" t="s">
        <v>3016</v>
      </c>
    </row>
    <row r="1135" spans="2:5">
      <c r="B1135" s="78" t="s">
        <v>6864</v>
      </c>
      <c r="C1135" s="79">
        <v>34082</v>
      </c>
      <c r="D1135" s="81" t="s">
        <v>5978</v>
      </c>
      <c r="E1135" s="81"/>
    </row>
    <row r="1136" spans="2:5">
      <c r="B1136" t="s">
        <v>2120</v>
      </c>
      <c r="C1136" s="5">
        <v>27427</v>
      </c>
      <c r="D1136" s="6"/>
    </row>
    <row r="1137" spans="2:5">
      <c r="B1137" t="s">
        <v>2951</v>
      </c>
      <c r="C1137" s="5">
        <v>32065</v>
      </c>
      <c r="D1137" s="6" t="s">
        <v>2447</v>
      </c>
    </row>
    <row r="1138" spans="2:5">
      <c r="B1138" t="s">
        <v>1710</v>
      </c>
      <c r="C1138" s="5">
        <v>30700</v>
      </c>
      <c r="D1138" s="6" t="s">
        <v>3525</v>
      </c>
    </row>
    <row r="1139" spans="2:5">
      <c r="B1139" t="s">
        <v>2574</v>
      </c>
      <c r="C1139" s="3" t="s">
        <v>2953</v>
      </c>
      <c r="D1139" s="6" t="s">
        <v>1470</v>
      </c>
    </row>
    <row r="1140" spans="2:5">
      <c r="B1140" s="78" t="s">
        <v>455</v>
      </c>
      <c r="C1140" s="79">
        <v>32898</v>
      </c>
      <c r="D1140" s="81" t="s">
        <v>509</v>
      </c>
    </row>
    <row r="1141" spans="2:5">
      <c r="B1141" s="147" t="s">
        <v>5195</v>
      </c>
      <c r="C1141" s="83">
        <v>33807</v>
      </c>
      <c r="D1141" s="84" t="s">
        <v>5437</v>
      </c>
    </row>
    <row r="1142" spans="2:5">
      <c r="B1142" t="s">
        <v>2954</v>
      </c>
      <c r="C1142" s="5">
        <v>32567</v>
      </c>
      <c r="D1142" s="6" t="s">
        <v>2447</v>
      </c>
    </row>
    <row r="1143" spans="2:5">
      <c r="B1143" t="s">
        <v>1164</v>
      </c>
      <c r="C1143" s="5">
        <v>31304</v>
      </c>
      <c r="D1143" s="6" t="s">
        <v>1305</v>
      </c>
    </row>
    <row r="1144" spans="2:5">
      <c r="B1144" s="147" t="s">
        <v>5088</v>
      </c>
      <c r="C1144" s="83">
        <v>33852</v>
      </c>
      <c r="D1144" s="84" t="s">
        <v>4950</v>
      </c>
    </row>
    <row r="1145" spans="2:5">
      <c r="B1145" s="147" t="s">
        <v>5107</v>
      </c>
      <c r="C1145" s="83">
        <v>34012</v>
      </c>
      <c r="D1145" s="84" t="s">
        <v>5451</v>
      </c>
    </row>
    <row r="1146" spans="2:5">
      <c r="B1146" t="s">
        <v>2925</v>
      </c>
      <c r="C1146" s="5">
        <v>31372</v>
      </c>
      <c r="D1146" s="6" t="s">
        <v>2918</v>
      </c>
    </row>
    <row r="1147" spans="2:5">
      <c r="B1147" s="78" t="s">
        <v>456</v>
      </c>
      <c r="C1147" s="79">
        <v>32219</v>
      </c>
      <c r="D1147" s="81" t="s">
        <v>1186</v>
      </c>
    </row>
    <row r="1148" spans="2:5">
      <c r="B1148" s="147" t="s">
        <v>5237</v>
      </c>
      <c r="C1148" s="83">
        <v>33280</v>
      </c>
      <c r="D1148" s="84" t="s">
        <v>4966</v>
      </c>
    </row>
    <row r="1149" spans="2:5">
      <c r="B1149" s="78" t="s">
        <v>7789</v>
      </c>
      <c r="C1149" s="79">
        <v>34725</v>
      </c>
      <c r="D1149" s="82" t="s">
        <v>7031</v>
      </c>
    </row>
    <row r="1150" spans="2:5">
      <c r="B1150" s="78" t="s">
        <v>457</v>
      </c>
      <c r="C1150" s="79">
        <v>32715</v>
      </c>
      <c r="D1150" s="81" t="s">
        <v>2322</v>
      </c>
    </row>
    <row r="1151" spans="2:5">
      <c r="B1151" s="147" t="s">
        <v>5350</v>
      </c>
      <c r="C1151" s="83">
        <v>34201</v>
      </c>
      <c r="D1151" s="84" t="s">
        <v>5437</v>
      </c>
    </row>
    <row r="1152" spans="2:5">
      <c r="B1152" s="78" t="s">
        <v>6774</v>
      </c>
      <c r="C1152" s="79">
        <v>33465</v>
      </c>
      <c r="D1152" s="81" t="s">
        <v>5437</v>
      </c>
      <c r="E1152" s="81"/>
    </row>
    <row r="1153" spans="2:5">
      <c r="B1153" s="78" t="s">
        <v>458</v>
      </c>
      <c r="C1153" s="79">
        <v>33039</v>
      </c>
      <c r="D1153" s="81" t="s">
        <v>509</v>
      </c>
    </row>
    <row r="1154" spans="2:5">
      <c r="B1154" s="11" t="s">
        <v>4464</v>
      </c>
      <c r="C1154" s="140">
        <v>33593</v>
      </c>
      <c r="D1154" s="81" t="s">
        <v>4957</v>
      </c>
    </row>
    <row r="1155" spans="2:5">
      <c r="B1155" s="142" t="s">
        <v>4467</v>
      </c>
      <c r="C1155" s="140">
        <v>33722</v>
      </c>
      <c r="D1155" s="81" t="s">
        <v>4983</v>
      </c>
    </row>
    <row r="1156" spans="2:5">
      <c r="B1156" t="s">
        <v>2955</v>
      </c>
      <c r="C1156" s="5">
        <v>29370</v>
      </c>
      <c r="D1156" s="6" t="s">
        <v>3520</v>
      </c>
    </row>
    <row r="1157" spans="2:5">
      <c r="B1157" s="78" t="s">
        <v>5748</v>
      </c>
      <c r="C1157" s="79">
        <v>33771</v>
      </c>
      <c r="D1157" s="81" t="s">
        <v>5437</v>
      </c>
    </row>
    <row r="1158" spans="2:5">
      <c r="B1158" s="78" t="s">
        <v>5517</v>
      </c>
      <c r="C1158" s="79">
        <v>32491</v>
      </c>
      <c r="D1158" s="81" t="s">
        <v>412</v>
      </c>
    </row>
    <row r="1159" spans="2:5">
      <c r="B1159" s="11" t="s">
        <v>4636</v>
      </c>
      <c r="C1159" s="140">
        <v>34069</v>
      </c>
      <c r="D1159" s="81" t="s">
        <v>4962</v>
      </c>
    </row>
    <row r="1160" spans="2:5">
      <c r="B1160" s="78" t="s">
        <v>6269</v>
      </c>
      <c r="C1160" s="79">
        <v>34828</v>
      </c>
      <c r="D1160" s="82" t="s">
        <v>6519</v>
      </c>
    </row>
    <row r="1161" spans="2:5">
      <c r="B1161" t="s">
        <v>1117</v>
      </c>
      <c r="C1161" s="5">
        <v>32038</v>
      </c>
      <c r="D1161" s="6" t="s">
        <v>2444</v>
      </c>
    </row>
    <row r="1162" spans="2:5">
      <c r="B1162" s="11" t="s">
        <v>4564</v>
      </c>
      <c r="C1162" s="140">
        <v>32737</v>
      </c>
      <c r="D1162" s="81" t="s">
        <v>4950</v>
      </c>
    </row>
    <row r="1163" spans="2:5">
      <c r="B1163" t="s">
        <v>1082</v>
      </c>
      <c r="C1163" s="5">
        <v>31554</v>
      </c>
      <c r="D1163" s="6" t="s">
        <v>3167</v>
      </c>
    </row>
    <row r="1164" spans="2:5">
      <c r="B1164" s="78" t="s">
        <v>6898</v>
      </c>
      <c r="C1164" s="79">
        <v>35168</v>
      </c>
      <c r="D1164" s="81" t="s">
        <v>7037</v>
      </c>
      <c r="E1164" s="81"/>
    </row>
    <row r="1165" spans="2:5">
      <c r="B1165" s="78" t="s">
        <v>6823</v>
      </c>
      <c r="C1165" s="79">
        <v>35450</v>
      </c>
      <c r="D1165" s="81" t="s">
        <v>7044</v>
      </c>
      <c r="E1165" s="81"/>
    </row>
    <row r="1166" spans="2:5">
      <c r="B1166" s="78" t="s">
        <v>6693</v>
      </c>
      <c r="C1166" s="79">
        <v>35917</v>
      </c>
      <c r="D1166" s="81" t="s">
        <v>7045</v>
      </c>
      <c r="E1166" s="81"/>
    </row>
    <row r="1167" spans="2:5">
      <c r="B1167" s="78" t="s">
        <v>7673</v>
      </c>
      <c r="C1167" s="79">
        <v>35575</v>
      </c>
      <c r="D1167" s="82" t="s">
        <v>7925</v>
      </c>
    </row>
    <row r="1168" spans="2:5">
      <c r="B1168" t="s">
        <v>650</v>
      </c>
      <c r="C1168" s="5">
        <v>32210</v>
      </c>
      <c r="D1168" s="6" t="s">
        <v>2325</v>
      </c>
    </row>
    <row r="1169" spans="2:5">
      <c r="B1169" t="s">
        <v>2432</v>
      </c>
      <c r="C1169" s="5">
        <v>30368</v>
      </c>
      <c r="D1169" s="6" t="s">
        <v>2044</v>
      </c>
    </row>
    <row r="1170" spans="2:5">
      <c r="B1170" s="78" t="s">
        <v>7661</v>
      </c>
      <c r="C1170" s="79">
        <v>35509</v>
      </c>
      <c r="D1170" s="82" t="s">
        <v>7929</v>
      </c>
    </row>
    <row r="1171" spans="2:5">
      <c r="B1171" t="s">
        <v>3595</v>
      </c>
      <c r="C1171" s="5">
        <v>29722</v>
      </c>
      <c r="D1171" s="6" t="s">
        <v>1901</v>
      </c>
    </row>
    <row r="1172" spans="2:5">
      <c r="B1172" s="143" t="s">
        <v>6894</v>
      </c>
      <c r="C1172" s="79">
        <v>34802</v>
      </c>
      <c r="D1172" s="81" t="s">
        <v>7031</v>
      </c>
      <c r="E1172" s="81"/>
    </row>
    <row r="1173" spans="2:5">
      <c r="B1173" s="78" t="s">
        <v>5871</v>
      </c>
      <c r="C1173" s="79">
        <v>33721</v>
      </c>
      <c r="D1173" s="82" t="s">
        <v>5990</v>
      </c>
    </row>
    <row r="1174" spans="2:5">
      <c r="B1174" s="125" t="s">
        <v>3957</v>
      </c>
      <c r="C1174" s="126">
        <v>32992</v>
      </c>
      <c r="D1174" s="127" t="s">
        <v>4226</v>
      </c>
    </row>
    <row r="1175" spans="2:5">
      <c r="B1175" s="147" t="s">
        <v>5170</v>
      </c>
      <c r="C1175" s="83">
        <v>34359</v>
      </c>
      <c r="D1175" s="84" t="s">
        <v>5436</v>
      </c>
    </row>
    <row r="1176" spans="2:5">
      <c r="B1176" s="78" t="s">
        <v>7609</v>
      </c>
      <c r="C1176" s="79">
        <v>35203</v>
      </c>
      <c r="D1176" s="82" t="s">
        <v>7925</v>
      </c>
    </row>
    <row r="1177" spans="2:5">
      <c r="B1177" t="s">
        <v>1884</v>
      </c>
      <c r="C1177" s="5">
        <v>31048</v>
      </c>
      <c r="D1177" s="6" t="s">
        <v>3525</v>
      </c>
    </row>
    <row r="1178" spans="2:5">
      <c r="B1178" t="s">
        <v>1773</v>
      </c>
      <c r="C1178" s="5">
        <v>29048</v>
      </c>
      <c r="D1178" s="6" t="s">
        <v>3454</v>
      </c>
    </row>
    <row r="1179" spans="2:5">
      <c r="B1179" s="78" t="s">
        <v>7588</v>
      </c>
      <c r="C1179" s="79">
        <v>35289</v>
      </c>
      <c r="D1179" s="82" t="s">
        <v>7926</v>
      </c>
    </row>
    <row r="1180" spans="2:5">
      <c r="B1180" t="s">
        <v>1923</v>
      </c>
      <c r="C1180" s="5">
        <v>30619</v>
      </c>
      <c r="D1180" s="6" t="s">
        <v>2919</v>
      </c>
    </row>
    <row r="1181" spans="2:5">
      <c r="B1181" s="78" t="s">
        <v>7527</v>
      </c>
      <c r="C1181" s="79">
        <v>35351</v>
      </c>
      <c r="D1181" s="82" t="s">
        <v>7930</v>
      </c>
    </row>
    <row r="1182" spans="2:5">
      <c r="B1182" s="125" t="s">
        <v>3958</v>
      </c>
      <c r="C1182" s="126">
        <v>32813</v>
      </c>
      <c r="D1182" s="127" t="s">
        <v>499</v>
      </c>
    </row>
    <row r="1183" spans="2:5">
      <c r="B1183" s="78" t="s">
        <v>7545</v>
      </c>
      <c r="C1183" s="79">
        <v>34022</v>
      </c>
      <c r="D1183" s="82" t="s">
        <v>5437</v>
      </c>
    </row>
    <row r="1184" spans="2:5">
      <c r="B1184" s="78" t="s">
        <v>6141</v>
      </c>
      <c r="C1184" s="79">
        <v>33968</v>
      </c>
      <c r="D1184" s="82" t="s">
        <v>5976</v>
      </c>
    </row>
    <row r="1185" spans="2:5">
      <c r="B1185" s="125" t="s">
        <v>3959</v>
      </c>
      <c r="C1185" s="126">
        <v>33124</v>
      </c>
      <c r="D1185" s="127" t="s">
        <v>4227</v>
      </c>
    </row>
    <row r="1186" spans="2:5">
      <c r="B1186" s="78" t="s">
        <v>6747</v>
      </c>
      <c r="C1186" s="79">
        <v>34813</v>
      </c>
      <c r="D1186" s="81" t="s">
        <v>7036</v>
      </c>
      <c r="E1186" s="81"/>
    </row>
    <row r="1187" spans="2:5">
      <c r="B1187" s="78" t="s">
        <v>6357</v>
      </c>
      <c r="C1187" s="79">
        <v>34836</v>
      </c>
      <c r="D1187" s="82" t="s">
        <v>6517</v>
      </c>
    </row>
    <row r="1188" spans="2:5">
      <c r="B1188" s="78" t="s">
        <v>7474</v>
      </c>
      <c r="C1188" s="79">
        <v>34347</v>
      </c>
      <c r="D1188" s="82" t="s">
        <v>7031</v>
      </c>
    </row>
    <row r="1189" spans="2:5">
      <c r="B1189" t="s">
        <v>2233</v>
      </c>
      <c r="C1189" s="5">
        <v>29874</v>
      </c>
      <c r="D1189" s="6" t="s">
        <v>3529</v>
      </c>
    </row>
    <row r="1190" spans="2:5">
      <c r="B1190" t="s">
        <v>3960</v>
      </c>
      <c r="C1190" s="5">
        <v>33502</v>
      </c>
      <c r="D1190" s="6" t="s">
        <v>4255</v>
      </c>
    </row>
    <row r="1191" spans="2:5">
      <c r="B1191" s="78" t="s">
        <v>6703</v>
      </c>
      <c r="C1191" s="79">
        <v>34616</v>
      </c>
      <c r="D1191" s="81" t="s">
        <v>6516</v>
      </c>
      <c r="E1191" s="81"/>
    </row>
    <row r="1192" spans="2:5">
      <c r="B1192" t="s">
        <v>2956</v>
      </c>
      <c r="C1192" s="5">
        <v>31867</v>
      </c>
      <c r="D1192" s="6" t="s">
        <v>2486</v>
      </c>
    </row>
    <row r="1193" spans="2:5">
      <c r="B1193" s="78" t="s">
        <v>6149</v>
      </c>
      <c r="C1193" s="79">
        <v>34521</v>
      </c>
      <c r="D1193" s="82" t="s">
        <v>6515</v>
      </c>
    </row>
    <row r="1194" spans="2:5">
      <c r="B1194" s="78" t="s">
        <v>6261</v>
      </c>
      <c r="C1194" s="79">
        <v>34451</v>
      </c>
      <c r="D1194" s="82" t="s">
        <v>6516</v>
      </c>
    </row>
    <row r="1195" spans="2:5">
      <c r="B1195" t="s">
        <v>1347</v>
      </c>
      <c r="C1195" s="5">
        <v>31380</v>
      </c>
      <c r="D1195" s="6" t="s">
        <v>3171</v>
      </c>
    </row>
    <row r="1196" spans="2:5">
      <c r="B1196" s="125" t="s">
        <v>3961</v>
      </c>
      <c r="C1196" s="126">
        <v>32542</v>
      </c>
      <c r="D1196" s="127" t="s">
        <v>4223</v>
      </c>
    </row>
    <row r="1197" spans="2:5">
      <c r="B1197" s="147" t="s">
        <v>4741</v>
      </c>
      <c r="C1197" s="83">
        <v>33472</v>
      </c>
      <c r="D1197" s="84" t="s">
        <v>4956</v>
      </c>
    </row>
    <row r="1198" spans="2:5">
      <c r="B1198" s="78" t="s">
        <v>5665</v>
      </c>
      <c r="C1198" s="79">
        <v>33929</v>
      </c>
      <c r="D1198" s="81" t="s">
        <v>5979</v>
      </c>
    </row>
    <row r="1199" spans="2:5">
      <c r="B1199" s="78" t="s">
        <v>7461</v>
      </c>
      <c r="C1199" s="79">
        <v>35541</v>
      </c>
      <c r="D1199" s="82" t="s">
        <v>7036</v>
      </c>
    </row>
    <row r="1200" spans="2:5">
      <c r="B1200" s="78" t="s">
        <v>5784</v>
      </c>
      <c r="C1200" s="79">
        <v>34902</v>
      </c>
      <c r="D1200" s="81" t="s">
        <v>5992</v>
      </c>
    </row>
    <row r="1201" spans="2:4">
      <c r="B1201" s="78" t="s">
        <v>6426</v>
      </c>
      <c r="C1201" s="79">
        <v>34720</v>
      </c>
      <c r="D1201" s="82" t="s">
        <v>6516</v>
      </c>
    </row>
    <row r="1202" spans="2:4">
      <c r="B1202" s="78" t="s">
        <v>5696</v>
      </c>
      <c r="C1202" s="79">
        <v>34168</v>
      </c>
      <c r="D1202" s="81" t="s">
        <v>5979</v>
      </c>
    </row>
    <row r="1203" spans="2:4">
      <c r="B1203" s="11" t="s">
        <v>4537</v>
      </c>
      <c r="C1203" s="140">
        <v>33553</v>
      </c>
      <c r="D1203" s="81" t="s">
        <v>4950</v>
      </c>
    </row>
    <row r="1204" spans="2:4">
      <c r="B1204" s="142" t="s">
        <v>4515</v>
      </c>
      <c r="C1204" s="140">
        <v>33234</v>
      </c>
      <c r="D1204" s="81" t="s">
        <v>4956</v>
      </c>
    </row>
    <row r="1205" spans="2:4">
      <c r="B1205" t="s">
        <v>1118</v>
      </c>
      <c r="C1205" s="5">
        <v>32060</v>
      </c>
      <c r="D1205" s="6" t="s">
        <v>1202</v>
      </c>
    </row>
    <row r="1206" spans="2:4">
      <c r="B1206" t="s">
        <v>2542</v>
      </c>
      <c r="C1206" s="5">
        <v>31237</v>
      </c>
      <c r="D1206" s="6" t="s">
        <v>1476</v>
      </c>
    </row>
    <row r="1207" spans="2:4">
      <c r="B1207" t="s">
        <v>2733</v>
      </c>
      <c r="C1207" s="5">
        <v>28300</v>
      </c>
      <c r="D1207" s="6" t="s">
        <v>2734</v>
      </c>
    </row>
    <row r="1208" spans="2:4">
      <c r="B1208" s="78" t="s">
        <v>459</v>
      </c>
      <c r="C1208" s="79">
        <v>32419</v>
      </c>
      <c r="D1208" s="81" t="s">
        <v>495</v>
      </c>
    </row>
    <row r="1209" spans="2:4">
      <c r="B1209" s="78" t="s">
        <v>6115</v>
      </c>
      <c r="C1209" s="79">
        <v>34681</v>
      </c>
      <c r="D1209" s="82" t="s">
        <v>6516</v>
      </c>
    </row>
    <row r="1210" spans="2:4">
      <c r="B1210" s="147" t="s">
        <v>5110</v>
      </c>
      <c r="C1210" s="83">
        <v>33466</v>
      </c>
      <c r="D1210" s="84" t="s">
        <v>5439</v>
      </c>
    </row>
    <row r="1211" spans="2:4">
      <c r="B1211" s="142" t="s">
        <v>4485</v>
      </c>
      <c r="C1211" s="140">
        <v>33422</v>
      </c>
      <c r="D1211" s="81" t="s">
        <v>4966</v>
      </c>
    </row>
    <row r="1212" spans="2:4">
      <c r="B1212" t="s">
        <v>1267</v>
      </c>
      <c r="C1212" s="5">
        <v>31434</v>
      </c>
      <c r="D1212" s="6" t="s">
        <v>1268</v>
      </c>
    </row>
    <row r="1213" spans="2:4">
      <c r="B1213" s="78" t="s">
        <v>6409</v>
      </c>
      <c r="C1213" s="79">
        <v>34579</v>
      </c>
      <c r="D1213" s="82" t="s">
        <v>6530</v>
      </c>
    </row>
    <row r="1214" spans="2:4">
      <c r="B1214" s="147" t="s">
        <v>5238</v>
      </c>
      <c r="C1214" s="83">
        <v>33755</v>
      </c>
      <c r="D1214" s="84" t="s">
        <v>4966</v>
      </c>
    </row>
    <row r="1215" spans="2:4">
      <c r="B1215" s="78" t="s">
        <v>7589</v>
      </c>
      <c r="C1215" s="79">
        <v>35091</v>
      </c>
      <c r="D1215" s="82" t="s">
        <v>7930</v>
      </c>
    </row>
    <row r="1216" spans="2:4">
      <c r="B1216" s="78" t="s">
        <v>5865</v>
      </c>
      <c r="C1216" s="79">
        <v>33914</v>
      </c>
      <c r="D1216" s="82" t="s">
        <v>5979</v>
      </c>
    </row>
    <row r="1217" spans="2:4">
      <c r="B1217" s="125" t="s">
        <v>3962</v>
      </c>
      <c r="C1217" s="126">
        <v>33187</v>
      </c>
      <c r="D1217" s="127" t="s">
        <v>4217</v>
      </c>
    </row>
    <row r="1218" spans="2:4">
      <c r="B1218" s="78" t="s">
        <v>5861</v>
      </c>
      <c r="C1218" s="79">
        <v>34249</v>
      </c>
      <c r="D1218" s="82" t="s">
        <v>5976</v>
      </c>
    </row>
    <row r="1219" spans="2:4">
      <c r="B1219" s="147" t="s">
        <v>5266</v>
      </c>
      <c r="C1219" s="83">
        <v>33839</v>
      </c>
      <c r="D1219" s="84" t="s">
        <v>5452</v>
      </c>
    </row>
    <row r="1220" spans="2:4">
      <c r="B1220" s="125" t="s">
        <v>3963</v>
      </c>
      <c r="C1220" s="126">
        <v>33272</v>
      </c>
      <c r="D1220" s="127" t="s">
        <v>4217</v>
      </c>
    </row>
    <row r="1221" spans="2:4">
      <c r="B1221" t="s">
        <v>1879</v>
      </c>
      <c r="C1221" s="5">
        <v>30290</v>
      </c>
      <c r="D1221" s="6" t="s">
        <v>2229</v>
      </c>
    </row>
    <row r="1222" spans="2:4">
      <c r="B1222" t="s">
        <v>1119</v>
      </c>
      <c r="C1222" s="5">
        <v>31861</v>
      </c>
      <c r="D1222" s="6" t="s">
        <v>2442</v>
      </c>
    </row>
    <row r="1223" spans="2:4">
      <c r="B1223" s="125" t="s">
        <v>3964</v>
      </c>
      <c r="C1223" s="126">
        <v>33431</v>
      </c>
      <c r="D1223" s="127" t="s">
        <v>4218</v>
      </c>
    </row>
    <row r="1224" spans="2:4">
      <c r="B1224" s="147" t="s">
        <v>5196</v>
      </c>
      <c r="C1224" s="83">
        <v>33417</v>
      </c>
      <c r="D1224" s="84" t="s">
        <v>5437</v>
      </c>
    </row>
    <row r="1225" spans="2:4">
      <c r="B1225" s="78" t="s">
        <v>7662</v>
      </c>
      <c r="C1225" s="79">
        <v>35513</v>
      </c>
      <c r="D1225" s="82" t="s">
        <v>7925</v>
      </c>
    </row>
    <row r="1226" spans="2:4">
      <c r="B1226" t="s">
        <v>652</v>
      </c>
      <c r="C1226" s="5">
        <v>30626</v>
      </c>
      <c r="D1226" s="6" t="s">
        <v>3528</v>
      </c>
    </row>
    <row r="1227" spans="2:4">
      <c r="B1227" t="s">
        <v>3453</v>
      </c>
      <c r="C1227" s="5">
        <v>28854</v>
      </c>
      <c r="D1227" s="6" t="s">
        <v>3454</v>
      </c>
    </row>
    <row r="1228" spans="2:4">
      <c r="B1228" t="s">
        <v>3604</v>
      </c>
      <c r="C1228" s="5">
        <v>30550</v>
      </c>
      <c r="D1228" s="6" t="s">
        <v>3525</v>
      </c>
    </row>
    <row r="1229" spans="2:4">
      <c r="B1229" s="78" t="s">
        <v>6206</v>
      </c>
      <c r="C1229" s="79">
        <v>34726</v>
      </c>
      <c r="D1229" s="82" t="s">
        <v>6521</v>
      </c>
    </row>
    <row r="1230" spans="2:4">
      <c r="B1230" s="125" t="s">
        <v>3965</v>
      </c>
      <c r="C1230" s="126">
        <v>33394</v>
      </c>
      <c r="D1230" s="127" t="s">
        <v>4223</v>
      </c>
    </row>
    <row r="1231" spans="2:4">
      <c r="B1231" s="78" t="s">
        <v>6330</v>
      </c>
      <c r="C1231" s="79">
        <v>34937</v>
      </c>
      <c r="D1231" s="82" t="s">
        <v>6518</v>
      </c>
    </row>
    <row r="1232" spans="2:4">
      <c r="B1232" t="s">
        <v>2695</v>
      </c>
      <c r="C1232" s="5">
        <v>29656</v>
      </c>
      <c r="D1232" s="6" t="s">
        <v>2696</v>
      </c>
    </row>
    <row r="1233" spans="2:5">
      <c r="B1233" s="78" t="s">
        <v>5690</v>
      </c>
      <c r="C1233" s="79">
        <v>34069</v>
      </c>
      <c r="D1233" s="81" t="s">
        <v>5979</v>
      </c>
    </row>
    <row r="1234" spans="2:5">
      <c r="B1234" s="11" t="s">
        <v>4637</v>
      </c>
      <c r="C1234" s="140">
        <v>34202</v>
      </c>
      <c r="D1234" s="81" t="s">
        <v>4973</v>
      </c>
    </row>
    <row r="1235" spans="2:5">
      <c r="B1235" s="78" t="s">
        <v>6850</v>
      </c>
      <c r="C1235" s="79">
        <v>34950</v>
      </c>
      <c r="D1235" s="81" t="s">
        <v>7046</v>
      </c>
      <c r="E1235" s="81"/>
    </row>
    <row r="1236" spans="2:5">
      <c r="B1236" s="147" t="s">
        <v>5188</v>
      </c>
      <c r="C1236" s="83">
        <v>33656</v>
      </c>
      <c r="D1236" s="84" t="s">
        <v>5437</v>
      </c>
    </row>
    <row r="1237" spans="2:5">
      <c r="B1237" s="78" t="s">
        <v>6413</v>
      </c>
      <c r="C1237" s="79">
        <v>34510</v>
      </c>
      <c r="D1237" s="82" t="s">
        <v>6518</v>
      </c>
    </row>
    <row r="1238" spans="2:5">
      <c r="B1238" s="11" t="s">
        <v>4492</v>
      </c>
      <c r="C1238" s="140">
        <v>33296</v>
      </c>
      <c r="D1238" s="81" t="s">
        <v>4966</v>
      </c>
    </row>
    <row r="1239" spans="2:5">
      <c r="B1239" s="78" t="s">
        <v>5841</v>
      </c>
      <c r="C1239" s="79">
        <v>34163</v>
      </c>
      <c r="D1239" s="81" t="s">
        <v>5979</v>
      </c>
    </row>
    <row r="1240" spans="2:5">
      <c r="B1240" s="147" t="s">
        <v>5314</v>
      </c>
      <c r="C1240" s="83">
        <v>33436</v>
      </c>
      <c r="D1240" s="84" t="s">
        <v>5445</v>
      </c>
    </row>
    <row r="1241" spans="2:5">
      <c r="B1241" s="78" t="s">
        <v>5613</v>
      </c>
      <c r="C1241" s="79">
        <v>33567</v>
      </c>
      <c r="D1241" s="81" t="s">
        <v>5981</v>
      </c>
    </row>
    <row r="1242" spans="2:5">
      <c r="B1242" s="78" t="s">
        <v>6775</v>
      </c>
      <c r="C1242" s="79">
        <v>34585</v>
      </c>
      <c r="D1242" s="81" t="s">
        <v>7031</v>
      </c>
      <c r="E1242" s="81"/>
    </row>
    <row r="1243" spans="2:5">
      <c r="B1243" t="s">
        <v>2927</v>
      </c>
      <c r="C1243" s="5">
        <v>29682</v>
      </c>
      <c r="D1243" s="6" t="s">
        <v>2928</v>
      </c>
    </row>
    <row r="1244" spans="2:5">
      <c r="B1244" s="78" t="s">
        <v>6421</v>
      </c>
      <c r="C1244" s="79">
        <v>34363</v>
      </c>
      <c r="D1244" s="82" t="s">
        <v>5979</v>
      </c>
    </row>
    <row r="1245" spans="2:5">
      <c r="B1245" t="s">
        <v>1120</v>
      </c>
      <c r="C1245" s="5">
        <v>32165</v>
      </c>
      <c r="D1245" s="6" t="s">
        <v>1121</v>
      </c>
    </row>
    <row r="1246" spans="2:5">
      <c r="B1246" s="78" t="s">
        <v>6345</v>
      </c>
      <c r="C1246" s="79">
        <v>33150</v>
      </c>
      <c r="D1246" s="82" t="s">
        <v>4966</v>
      </c>
    </row>
    <row r="1247" spans="2:5">
      <c r="B1247" s="78" t="s">
        <v>7778</v>
      </c>
      <c r="C1247" s="79">
        <v>34696</v>
      </c>
      <c r="D1247" s="82" t="s">
        <v>7036</v>
      </c>
    </row>
    <row r="1248" spans="2:5">
      <c r="B1248" s="125" t="s">
        <v>3966</v>
      </c>
      <c r="C1248" s="126">
        <v>31511</v>
      </c>
      <c r="D1248" s="127" t="s">
        <v>3167</v>
      </c>
    </row>
    <row r="1249" spans="2:4">
      <c r="B1249" t="s">
        <v>1688</v>
      </c>
      <c r="C1249" s="5">
        <v>28101</v>
      </c>
      <c r="D1249" s="6" t="s">
        <v>1689</v>
      </c>
    </row>
    <row r="1250" spans="2:4">
      <c r="B1250" t="s">
        <v>3264</v>
      </c>
      <c r="C1250" s="5">
        <v>30029</v>
      </c>
      <c r="D1250" s="6" t="s">
        <v>3129</v>
      </c>
    </row>
    <row r="1251" spans="2:4">
      <c r="B1251" s="125" t="s">
        <v>3967</v>
      </c>
      <c r="C1251" s="126">
        <v>31247</v>
      </c>
      <c r="D1251" s="127" t="s">
        <v>509</v>
      </c>
    </row>
    <row r="1252" spans="2:4">
      <c r="B1252" s="78" t="s">
        <v>5842</v>
      </c>
      <c r="C1252" s="79">
        <v>33804</v>
      </c>
      <c r="D1252" s="81" t="s">
        <v>5979</v>
      </c>
    </row>
    <row r="1253" spans="2:4">
      <c r="B1253" s="78" t="s">
        <v>7799</v>
      </c>
      <c r="C1253" s="79">
        <v>35754</v>
      </c>
      <c r="D1253" s="82" t="s">
        <v>7941</v>
      </c>
    </row>
    <row r="1254" spans="2:4">
      <c r="B1254" s="78" t="s">
        <v>6249</v>
      </c>
      <c r="C1254" s="79">
        <v>33800</v>
      </c>
      <c r="D1254" s="82" t="s">
        <v>5979</v>
      </c>
    </row>
    <row r="1255" spans="2:4">
      <c r="B1255" s="11" t="s">
        <v>4716</v>
      </c>
      <c r="C1255" s="140">
        <v>33123</v>
      </c>
      <c r="D1255" s="81" t="s">
        <v>4950</v>
      </c>
    </row>
    <row r="1256" spans="2:4">
      <c r="B1256" t="s">
        <v>2941</v>
      </c>
      <c r="C1256" s="5">
        <v>27400</v>
      </c>
      <c r="D1256" s="6" t="s">
        <v>2665</v>
      </c>
    </row>
    <row r="1257" spans="2:4">
      <c r="B1257" s="78" t="s">
        <v>5850</v>
      </c>
      <c r="C1257" s="79">
        <v>34035</v>
      </c>
      <c r="D1257" s="81" t="s">
        <v>5979</v>
      </c>
    </row>
    <row r="1258" spans="2:4">
      <c r="B1258" t="s">
        <v>3292</v>
      </c>
      <c r="C1258" s="5">
        <v>29951</v>
      </c>
      <c r="D1258" s="6" t="s">
        <v>2230</v>
      </c>
    </row>
    <row r="1259" spans="2:4">
      <c r="B1259" t="s">
        <v>3535</v>
      </c>
      <c r="C1259" s="5">
        <v>30061</v>
      </c>
      <c r="D1259" s="6" t="s">
        <v>3523</v>
      </c>
    </row>
    <row r="1260" spans="2:4">
      <c r="B1260" s="11" t="s">
        <v>4568</v>
      </c>
      <c r="C1260" s="140">
        <v>33447</v>
      </c>
      <c r="D1260" s="81" t="s">
        <v>4218</v>
      </c>
    </row>
    <row r="1261" spans="2:4">
      <c r="B1261" s="78" t="s">
        <v>7570</v>
      </c>
      <c r="C1261" s="79">
        <v>34762</v>
      </c>
      <c r="D1261" s="82" t="s">
        <v>7036</v>
      </c>
    </row>
    <row r="1262" spans="2:4">
      <c r="B1262" t="s">
        <v>543</v>
      </c>
      <c r="C1262" s="5">
        <v>27916</v>
      </c>
      <c r="D1262" s="6" t="s">
        <v>3396</v>
      </c>
    </row>
    <row r="1263" spans="2:4">
      <c r="B1263" s="125" t="s">
        <v>3968</v>
      </c>
      <c r="C1263" s="126">
        <v>32889</v>
      </c>
      <c r="D1263" s="127" t="s">
        <v>4218</v>
      </c>
    </row>
    <row r="1264" spans="2:4">
      <c r="B1264" s="78" t="s">
        <v>2401</v>
      </c>
      <c r="C1264" s="79">
        <v>25486</v>
      </c>
      <c r="D1264" s="80">
        <v>0</v>
      </c>
    </row>
    <row r="1265" spans="2:4">
      <c r="B1265" s="142" t="s">
        <v>4533</v>
      </c>
      <c r="C1265" s="140">
        <v>33530</v>
      </c>
      <c r="D1265" s="81" t="s">
        <v>4959</v>
      </c>
    </row>
    <row r="1266" spans="2:4">
      <c r="B1266" t="s">
        <v>3210</v>
      </c>
      <c r="C1266" s="5">
        <v>28261</v>
      </c>
      <c r="D1266" s="6" t="s">
        <v>1941</v>
      </c>
    </row>
    <row r="1267" spans="2:4">
      <c r="B1267" t="s">
        <v>1643</v>
      </c>
      <c r="C1267" s="5">
        <v>27903</v>
      </c>
      <c r="D1267" s="6" t="s">
        <v>1846</v>
      </c>
    </row>
    <row r="1268" spans="2:4">
      <c r="B1268" s="78" t="s">
        <v>6143</v>
      </c>
      <c r="C1268" s="79">
        <v>34483</v>
      </c>
      <c r="D1268" s="82" t="s">
        <v>6515</v>
      </c>
    </row>
    <row r="1269" spans="2:4">
      <c r="B1269" s="78" t="s">
        <v>6157</v>
      </c>
      <c r="C1269" s="79">
        <v>33792</v>
      </c>
      <c r="D1269" s="82" t="s">
        <v>4950</v>
      </c>
    </row>
    <row r="1270" spans="2:4">
      <c r="B1270" s="78" t="s">
        <v>5618</v>
      </c>
      <c r="C1270" s="79">
        <v>34122</v>
      </c>
      <c r="D1270" s="81" t="s">
        <v>5990</v>
      </c>
    </row>
    <row r="1271" spans="2:4">
      <c r="B1271" s="147" t="s">
        <v>5274</v>
      </c>
      <c r="C1271" s="83">
        <v>33644</v>
      </c>
      <c r="D1271" s="84" t="s">
        <v>5440</v>
      </c>
    </row>
    <row r="1272" spans="2:4">
      <c r="B1272" t="s">
        <v>1450</v>
      </c>
      <c r="C1272" s="5">
        <v>30582</v>
      </c>
      <c r="D1272" s="6" t="s">
        <v>3529</v>
      </c>
    </row>
    <row r="1273" spans="2:4">
      <c r="B1273" s="147" t="s">
        <v>5225</v>
      </c>
      <c r="C1273" s="83">
        <v>31524</v>
      </c>
      <c r="D1273" s="84" t="s">
        <v>4218</v>
      </c>
    </row>
    <row r="1274" spans="2:4">
      <c r="B1274" t="s">
        <v>2957</v>
      </c>
      <c r="C1274" s="5">
        <v>31596</v>
      </c>
      <c r="D1274" s="6" t="s">
        <v>1469</v>
      </c>
    </row>
    <row r="1275" spans="2:4">
      <c r="B1275" s="78" t="s">
        <v>7522</v>
      </c>
      <c r="C1275" s="79">
        <v>35478</v>
      </c>
      <c r="D1275" s="82" t="s">
        <v>7930</v>
      </c>
    </row>
    <row r="1276" spans="2:4">
      <c r="B1276" s="147" t="s">
        <v>5258</v>
      </c>
      <c r="C1276" s="83">
        <v>32664</v>
      </c>
      <c r="D1276" s="84" t="s">
        <v>4950</v>
      </c>
    </row>
    <row r="1277" spans="2:4">
      <c r="B1277" t="s">
        <v>3024</v>
      </c>
      <c r="C1277" s="5">
        <v>30660</v>
      </c>
      <c r="D1277" s="6" t="s">
        <v>2472</v>
      </c>
    </row>
    <row r="1278" spans="2:4">
      <c r="B1278" s="11" t="s">
        <v>4486</v>
      </c>
      <c r="C1278" s="140">
        <v>33503</v>
      </c>
      <c r="D1278" s="81" t="s">
        <v>4957</v>
      </c>
    </row>
    <row r="1279" spans="2:4">
      <c r="B1279" s="78" t="s">
        <v>7462</v>
      </c>
      <c r="C1279" s="79">
        <v>35047</v>
      </c>
      <c r="D1279" s="82" t="s">
        <v>7925</v>
      </c>
    </row>
    <row r="1280" spans="2:4">
      <c r="B1280" s="78" t="s">
        <v>5831</v>
      </c>
      <c r="C1280" s="79">
        <v>34112</v>
      </c>
      <c r="D1280" s="81" t="s">
        <v>5979</v>
      </c>
    </row>
    <row r="1281" spans="2:5">
      <c r="B1281" s="78" t="s">
        <v>7584</v>
      </c>
      <c r="C1281" s="79">
        <v>35567</v>
      </c>
      <c r="D1281" s="82" t="s">
        <v>7942</v>
      </c>
    </row>
    <row r="1282" spans="2:5">
      <c r="B1282" t="s">
        <v>2958</v>
      </c>
      <c r="C1282" s="5">
        <v>31646</v>
      </c>
      <c r="D1282" s="6" t="s">
        <v>3174</v>
      </c>
    </row>
    <row r="1283" spans="2:5">
      <c r="B1283" s="78" t="s">
        <v>7808</v>
      </c>
      <c r="C1283" s="79">
        <v>33952</v>
      </c>
      <c r="D1283" s="82" t="s">
        <v>5437</v>
      </c>
    </row>
    <row r="1284" spans="2:5">
      <c r="B1284" s="11" t="s">
        <v>4682</v>
      </c>
      <c r="C1284" s="140">
        <v>33533</v>
      </c>
      <c r="D1284" s="81" t="s">
        <v>4952</v>
      </c>
    </row>
    <row r="1285" spans="2:5">
      <c r="B1285" t="s">
        <v>2959</v>
      </c>
      <c r="C1285" s="5">
        <v>30823</v>
      </c>
      <c r="D1285" s="6" t="s">
        <v>1652</v>
      </c>
    </row>
    <row r="1286" spans="2:5">
      <c r="B1286" t="s">
        <v>2241</v>
      </c>
      <c r="C1286" s="5">
        <v>29842</v>
      </c>
      <c r="D1286" s="6" t="s">
        <v>2228</v>
      </c>
    </row>
    <row r="1287" spans="2:5">
      <c r="B1287" s="142" t="s">
        <v>4560</v>
      </c>
      <c r="C1287" s="140">
        <v>32848</v>
      </c>
      <c r="D1287" s="81" t="s">
        <v>4950</v>
      </c>
    </row>
    <row r="1288" spans="2:5">
      <c r="B1288" s="78" t="s">
        <v>6851</v>
      </c>
      <c r="C1288" s="79">
        <v>34973</v>
      </c>
      <c r="D1288" s="81" t="s">
        <v>7031</v>
      </c>
      <c r="E1288" s="81"/>
    </row>
    <row r="1289" spans="2:5">
      <c r="B1289" t="s">
        <v>3256</v>
      </c>
      <c r="C1289" s="5">
        <v>31862</v>
      </c>
      <c r="D1289" s="6" t="s">
        <v>1471</v>
      </c>
    </row>
    <row r="1290" spans="2:5">
      <c r="B1290" s="78" t="s">
        <v>7773</v>
      </c>
      <c r="C1290" s="79">
        <v>34694</v>
      </c>
      <c r="D1290" s="82" t="s">
        <v>7927</v>
      </c>
    </row>
    <row r="1291" spans="2:5">
      <c r="B1291" t="s">
        <v>3461</v>
      </c>
      <c r="C1291" s="5">
        <v>30714</v>
      </c>
      <c r="D1291" s="6" t="s">
        <v>3528</v>
      </c>
    </row>
    <row r="1292" spans="2:5">
      <c r="B1292" s="78" t="s">
        <v>3265</v>
      </c>
      <c r="C1292" s="79">
        <v>27790</v>
      </c>
      <c r="D1292" s="80" t="s">
        <v>3203</v>
      </c>
    </row>
    <row r="1293" spans="2:5">
      <c r="B1293" s="78" t="s">
        <v>5752</v>
      </c>
      <c r="C1293" s="79">
        <v>33537</v>
      </c>
      <c r="D1293" s="81" t="s">
        <v>5437</v>
      </c>
    </row>
    <row r="1294" spans="2:5">
      <c r="B1294" s="78" t="s">
        <v>6941</v>
      </c>
      <c r="C1294" s="79">
        <v>34749</v>
      </c>
      <c r="D1294" s="81" t="s">
        <v>6517</v>
      </c>
      <c r="E1294" s="81"/>
    </row>
    <row r="1295" spans="2:5">
      <c r="B1295" s="147" t="s">
        <v>3969</v>
      </c>
      <c r="C1295" s="83">
        <v>33243</v>
      </c>
      <c r="D1295" s="84" t="s">
        <v>5473</v>
      </c>
    </row>
    <row r="1296" spans="2:5">
      <c r="B1296" s="147" t="s">
        <v>5280</v>
      </c>
      <c r="C1296" s="83">
        <v>34086</v>
      </c>
      <c r="D1296" s="84" t="s">
        <v>5436</v>
      </c>
    </row>
    <row r="1297" spans="2:5">
      <c r="B1297" s="78" t="s">
        <v>6708</v>
      </c>
      <c r="C1297" s="79">
        <v>34618</v>
      </c>
      <c r="D1297" s="81" t="s">
        <v>7036</v>
      </c>
      <c r="E1297" s="81"/>
    </row>
    <row r="1298" spans="2:5">
      <c r="B1298" t="s">
        <v>2706</v>
      </c>
      <c r="C1298" s="5">
        <v>30559</v>
      </c>
      <c r="D1298" s="6" t="s">
        <v>2707</v>
      </c>
    </row>
    <row r="1299" spans="2:5">
      <c r="B1299" s="78" t="s">
        <v>6784</v>
      </c>
      <c r="C1299" s="79">
        <v>35386</v>
      </c>
      <c r="D1299" s="81" t="s">
        <v>7047</v>
      </c>
      <c r="E1299" s="81"/>
    </row>
    <row r="1300" spans="2:5">
      <c r="B1300" t="s">
        <v>3451</v>
      </c>
      <c r="C1300" s="5">
        <v>30279</v>
      </c>
      <c r="D1300" s="6" t="s">
        <v>3129</v>
      </c>
    </row>
    <row r="1301" spans="2:5">
      <c r="B1301" t="s">
        <v>1549</v>
      </c>
      <c r="C1301" s="5">
        <v>31063</v>
      </c>
      <c r="D1301" s="6" t="s">
        <v>1954</v>
      </c>
    </row>
    <row r="1302" spans="2:5">
      <c r="B1302" s="78" t="s">
        <v>460</v>
      </c>
      <c r="C1302" s="79">
        <v>32406</v>
      </c>
      <c r="D1302" s="81" t="s">
        <v>493</v>
      </c>
    </row>
    <row r="1303" spans="2:5">
      <c r="B1303" s="142" t="s">
        <v>4671</v>
      </c>
      <c r="C1303" s="140">
        <v>33850</v>
      </c>
      <c r="D1303" s="81" t="s">
        <v>4956</v>
      </c>
    </row>
    <row r="1304" spans="2:5">
      <c r="B1304" s="147" t="s">
        <v>5043</v>
      </c>
      <c r="C1304" s="83">
        <v>32708</v>
      </c>
      <c r="D1304" s="84" t="s">
        <v>507</v>
      </c>
    </row>
    <row r="1305" spans="2:5">
      <c r="B1305" s="78" t="s">
        <v>461</v>
      </c>
      <c r="C1305" s="79">
        <v>32633</v>
      </c>
      <c r="D1305" s="81" t="s">
        <v>499</v>
      </c>
    </row>
    <row r="1306" spans="2:5">
      <c r="B1306" t="s">
        <v>2960</v>
      </c>
      <c r="C1306" s="5">
        <v>31588</v>
      </c>
      <c r="D1306" s="6" t="s">
        <v>3172</v>
      </c>
    </row>
    <row r="1307" spans="2:5">
      <c r="B1307" t="s">
        <v>2961</v>
      </c>
      <c r="C1307" s="5">
        <v>31669</v>
      </c>
      <c r="D1307" s="6" t="s">
        <v>2442</v>
      </c>
    </row>
    <row r="1308" spans="2:5">
      <c r="B1308" t="s">
        <v>1824</v>
      </c>
      <c r="C1308" s="5">
        <v>27533</v>
      </c>
      <c r="D1308" s="6"/>
    </row>
    <row r="1309" spans="2:5">
      <c r="B1309" t="s">
        <v>3189</v>
      </c>
      <c r="C1309" s="5">
        <v>29574</v>
      </c>
      <c r="D1309" s="6" t="s">
        <v>2281</v>
      </c>
    </row>
    <row r="1310" spans="2:5">
      <c r="B1310" t="s">
        <v>3411</v>
      </c>
      <c r="C1310" s="5">
        <v>31461</v>
      </c>
      <c r="D1310" s="6" t="s">
        <v>1474</v>
      </c>
    </row>
    <row r="1311" spans="2:5">
      <c r="B1311" s="147" t="s">
        <v>5296</v>
      </c>
      <c r="C1311" s="83">
        <v>34449</v>
      </c>
      <c r="D1311" s="84" t="s">
        <v>5453</v>
      </c>
    </row>
    <row r="1312" spans="2:5">
      <c r="B1312" s="11" t="s">
        <v>4529</v>
      </c>
      <c r="C1312" s="140">
        <v>33650</v>
      </c>
      <c r="D1312" s="81" t="s">
        <v>4966</v>
      </c>
    </row>
    <row r="1313" spans="2:5">
      <c r="B1313" s="78" t="s">
        <v>6826</v>
      </c>
      <c r="C1313" s="79">
        <v>34852</v>
      </c>
      <c r="D1313" s="81" t="s">
        <v>7038</v>
      </c>
      <c r="E1313" s="81"/>
    </row>
    <row r="1314" spans="2:5">
      <c r="B1314" s="78" t="s">
        <v>5538</v>
      </c>
      <c r="C1314" s="79">
        <v>34197</v>
      </c>
      <c r="D1314" s="81" t="s">
        <v>5440</v>
      </c>
    </row>
    <row r="1315" spans="2:5">
      <c r="B1315" s="78" t="s">
        <v>5598</v>
      </c>
      <c r="C1315" s="79">
        <v>33855</v>
      </c>
      <c r="D1315" s="81" t="s">
        <v>5988</v>
      </c>
    </row>
    <row r="1316" spans="2:5">
      <c r="B1316" t="s">
        <v>2962</v>
      </c>
      <c r="C1316" s="5">
        <v>29837</v>
      </c>
      <c r="D1316" s="6" t="s">
        <v>3529</v>
      </c>
    </row>
    <row r="1317" spans="2:5">
      <c r="B1317" s="78" t="s">
        <v>462</v>
      </c>
      <c r="C1317" s="79">
        <v>32839</v>
      </c>
      <c r="D1317" s="81" t="s">
        <v>463</v>
      </c>
    </row>
    <row r="1318" spans="2:5">
      <c r="B1318" s="125" t="s">
        <v>3970</v>
      </c>
      <c r="C1318" s="126">
        <v>33386</v>
      </c>
      <c r="D1318" s="127" t="s">
        <v>4246</v>
      </c>
    </row>
    <row r="1319" spans="2:5">
      <c r="B1319" t="s">
        <v>1466</v>
      </c>
      <c r="C1319" s="5">
        <v>31113</v>
      </c>
      <c r="D1319" s="6" t="s">
        <v>1471</v>
      </c>
    </row>
    <row r="1320" spans="2:5">
      <c r="B1320" s="78" t="s">
        <v>6371</v>
      </c>
      <c r="C1320" s="79">
        <v>33632</v>
      </c>
      <c r="D1320" s="82" t="s">
        <v>4950</v>
      </c>
    </row>
    <row r="1321" spans="2:5">
      <c r="B1321" s="125" t="s">
        <v>3971</v>
      </c>
      <c r="C1321" s="126">
        <v>33310</v>
      </c>
      <c r="D1321" s="127" t="s">
        <v>4237</v>
      </c>
    </row>
    <row r="1322" spans="2:5">
      <c r="B1322" t="s">
        <v>3327</v>
      </c>
      <c r="C1322" s="5">
        <v>31218</v>
      </c>
      <c r="D1322" s="6" t="s">
        <v>1305</v>
      </c>
    </row>
    <row r="1323" spans="2:5">
      <c r="B1323" t="s">
        <v>1166</v>
      </c>
      <c r="C1323" s="5">
        <v>31287</v>
      </c>
      <c r="D1323" s="6" t="s">
        <v>3167</v>
      </c>
    </row>
    <row r="1324" spans="2:5">
      <c r="B1324" s="78" t="s">
        <v>227</v>
      </c>
      <c r="C1324" s="79">
        <v>32528</v>
      </c>
      <c r="D1324" s="81" t="s">
        <v>499</v>
      </c>
    </row>
    <row r="1325" spans="2:5">
      <c r="B1325" t="s">
        <v>3693</v>
      </c>
      <c r="C1325" s="5">
        <v>30991</v>
      </c>
      <c r="D1325" s="6" t="s">
        <v>2828</v>
      </c>
    </row>
    <row r="1326" spans="2:5">
      <c r="B1326" s="125" t="s">
        <v>3972</v>
      </c>
      <c r="C1326" s="126">
        <v>32903</v>
      </c>
      <c r="D1326" s="127" t="s">
        <v>509</v>
      </c>
    </row>
    <row r="1327" spans="2:5">
      <c r="B1327" t="s">
        <v>3249</v>
      </c>
      <c r="C1327" s="5">
        <v>31961</v>
      </c>
      <c r="D1327" s="6" t="s">
        <v>3167</v>
      </c>
    </row>
    <row r="1328" spans="2:5">
      <c r="B1328" t="s">
        <v>2963</v>
      </c>
      <c r="C1328" s="5">
        <v>29384</v>
      </c>
      <c r="D1328" s="6" t="s">
        <v>2456</v>
      </c>
    </row>
    <row r="1329" spans="2:5">
      <c r="B1329" s="78" t="s">
        <v>202</v>
      </c>
      <c r="C1329" s="79">
        <v>32022</v>
      </c>
      <c r="D1329" s="81" t="s">
        <v>1183</v>
      </c>
    </row>
    <row r="1330" spans="2:5">
      <c r="B1330" s="11" t="s">
        <v>4591</v>
      </c>
      <c r="C1330" s="140">
        <v>33073</v>
      </c>
      <c r="D1330" s="81" t="s">
        <v>509</v>
      </c>
    </row>
    <row r="1331" spans="2:5">
      <c r="B1331" s="78" t="s">
        <v>7637</v>
      </c>
      <c r="C1331" s="79">
        <v>35427</v>
      </c>
      <c r="D1331" s="82" t="s">
        <v>7928</v>
      </c>
    </row>
    <row r="1332" spans="2:5">
      <c r="B1332" s="142" t="s">
        <v>4471</v>
      </c>
      <c r="C1332" s="140">
        <v>33316</v>
      </c>
      <c r="D1332" s="81" t="s">
        <v>4981</v>
      </c>
    </row>
    <row r="1333" spans="2:5">
      <c r="B1333" s="78" t="s">
        <v>7715</v>
      </c>
      <c r="C1333" s="79">
        <v>35104</v>
      </c>
      <c r="D1333" s="82" t="s">
        <v>6524</v>
      </c>
    </row>
    <row r="1334" spans="2:5">
      <c r="B1334" t="s">
        <v>2964</v>
      </c>
      <c r="C1334" s="5">
        <v>30517</v>
      </c>
      <c r="D1334" s="6" t="s">
        <v>2828</v>
      </c>
    </row>
    <row r="1335" spans="2:5">
      <c r="B1335" t="s">
        <v>2965</v>
      </c>
      <c r="C1335" s="5">
        <v>31985</v>
      </c>
      <c r="D1335" s="6" t="s">
        <v>2444</v>
      </c>
    </row>
    <row r="1336" spans="2:5">
      <c r="B1336" s="125" t="s">
        <v>3973</v>
      </c>
      <c r="C1336" s="126">
        <v>33020</v>
      </c>
      <c r="D1336" s="127" t="s">
        <v>4218</v>
      </c>
    </row>
    <row r="1337" spans="2:5">
      <c r="B1337" s="78" t="s">
        <v>6731</v>
      </c>
      <c r="C1337" s="79">
        <v>34915</v>
      </c>
      <c r="D1337" s="81" t="s">
        <v>7031</v>
      </c>
      <c r="E1337" s="81"/>
    </row>
    <row r="1338" spans="2:5">
      <c r="B1338" s="78" t="s">
        <v>6827</v>
      </c>
      <c r="C1338" s="79">
        <v>35022</v>
      </c>
      <c r="D1338" s="81" t="s">
        <v>7031</v>
      </c>
      <c r="E1338" s="81"/>
    </row>
    <row r="1339" spans="2:5">
      <c r="B1339" s="78" t="s">
        <v>6682</v>
      </c>
      <c r="C1339" s="79">
        <v>34639</v>
      </c>
      <c r="D1339" s="81" t="s">
        <v>6521</v>
      </c>
      <c r="E1339" s="81"/>
    </row>
    <row r="1340" spans="2:5">
      <c r="B1340" s="78" t="s">
        <v>6362</v>
      </c>
      <c r="C1340" s="79">
        <v>35179</v>
      </c>
      <c r="D1340" s="82" t="s">
        <v>6515</v>
      </c>
    </row>
    <row r="1341" spans="2:5">
      <c r="B1341" s="78" t="s">
        <v>5568</v>
      </c>
      <c r="C1341" s="79">
        <v>33658</v>
      </c>
      <c r="D1341" s="81" t="s">
        <v>5978</v>
      </c>
    </row>
    <row r="1342" spans="2:5">
      <c r="B1342" t="s">
        <v>1548</v>
      </c>
      <c r="C1342" s="5">
        <v>31334</v>
      </c>
      <c r="D1342" s="6" t="s">
        <v>1305</v>
      </c>
    </row>
    <row r="1343" spans="2:5">
      <c r="B1343" s="78" t="s">
        <v>464</v>
      </c>
      <c r="C1343" s="79">
        <v>32876</v>
      </c>
      <c r="D1343" s="81" t="s">
        <v>509</v>
      </c>
    </row>
    <row r="1344" spans="2:5">
      <c r="B1344" s="11" t="s">
        <v>5697</v>
      </c>
      <c r="C1344" s="5">
        <v>31391</v>
      </c>
      <c r="D1344" s="6" t="s">
        <v>1474</v>
      </c>
    </row>
    <row r="1345" spans="2:5">
      <c r="B1345" t="s">
        <v>3745</v>
      </c>
      <c r="C1345" s="5">
        <v>31391</v>
      </c>
      <c r="D1345" s="6" t="s">
        <v>1474</v>
      </c>
    </row>
    <row r="1346" spans="2:5">
      <c r="B1346" t="s">
        <v>1215</v>
      </c>
      <c r="C1346" s="5">
        <v>31648</v>
      </c>
      <c r="D1346" s="6" t="s">
        <v>3171</v>
      </c>
    </row>
    <row r="1347" spans="2:5">
      <c r="B1347" s="78" t="s">
        <v>6447</v>
      </c>
      <c r="C1347" s="79">
        <v>34295</v>
      </c>
      <c r="D1347" s="82" t="s">
        <v>5979</v>
      </c>
    </row>
    <row r="1348" spans="2:5">
      <c r="B1348" t="s">
        <v>3403</v>
      </c>
      <c r="C1348" s="5">
        <v>31142</v>
      </c>
      <c r="D1348" s="6" t="s">
        <v>1470</v>
      </c>
    </row>
    <row r="1349" spans="2:5">
      <c r="B1349" s="125" t="s">
        <v>3974</v>
      </c>
      <c r="C1349" s="126">
        <v>33024</v>
      </c>
      <c r="D1349" s="127" t="s">
        <v>4218</v>
      </c>
    </row>
    <row r="1350" spans="2:5">
      <c r="B1350" t="s">
        <v>1122</v>
      </c>
      <c r="C1350" s="5">
        <v>32568</v>
      </c>
      <c r="D1350" s="6" t="s">
        <v>1202</v>
      </c>
    </row>
    <row r="1351" spans="2:5">
      <c r="B1351" t="s">
        <v>1256</v>
      </c>
      <c r="C1351" s="5">
        <v>31419</v>
      </c>
      <c r="D1351" s="6" t="s">
        <v>3171</v>
      </c>
    </row>
    <row r="1352" spans="2:5">
      <c r="B1352" t="s">
        <v>2967</v>
      </c>
      <c r="C1352" s="5">
        <v>30878</v>
      </c>
      <c r="D1352" s="6" t="s">
        <v>2830</v>
      </c>
    </row>
    <row r="1353" spans="2:5">
      <c r="B1353" s="78" t="s">
        <v>6323</v>
      </c>
      <c r="C1353" s="79">
        <v>34428</v>
      </c>
      <c r="D1353" s="82" t="s">
        <v>6531</v>
      </c>
    </row>
    <row r="1354" spans="2:5">
      <c r="B1354" s="78" t="s">
        <v>6908</v>
      </c>
      <c r="C1354" s="79">
        <v>34461</v>
      </c>
      <c r="D1354" s="81" t="s">
        <v>7031</v>
      </c>
      <c r="E1354" s="81"/>
    </row>
    <row r="1355" spans="2:5">
      <c r="B1355" s="11" t="s">
        <v>4731</v>
      </c>
      <c r="C1355" s="140">
        <v>32546</v>
      </c>
      <c r="D1355" s="81" t="s">
        <v>4950</v>
      </c>
    </row>
    <row r="1356" spans="2:5">
      <c r="B1356" s="78" t="s">
        <v>6355</v>
      </c>
      <c r="C1356" s="79">
        <v>34717</v>
      </c>
      <c r="D1356" s="82" t="s">
        <v>6532</v>
      </c>
    </row>
    <row r="1357" spans="2:5">
      <c r="B1357" s="147" t="s">
        <v>5245</v>
      </c>
      <c r="C1357" s="83">
        <v>33429</v>
      </c>
      <c r="D1357" s="84" t="s">
        <v>4950</v>
      </c>
    </row>
    <row r="1358" spans="2:5">
      <c r="B1358" s="78" t="s">
        <v>5546</v>
      </c>
      <c r="C1358" s="79">
        <v>34549</v>
      </c>
      <c r="D1358" s="81" t="s">
        <v>5997</v>
      </c>
    </row>
    <row r="1359" spans="2:5">
      <c r="B1359" s="78" t="s">
        <v>5731</v>
      </c>
      <c r="C1359" s="79">
        <v>33080</v>
      </c>
      <c r="D1359" s="81" t="s">
        <v>5440</v>
      </c>
    </row>
    <row r="1360" spans="2:5">
      <c r="B1360" t="s">
        <v>1123</v>
      </c>
      <c r="C1360" s="5">
        <v>30091</v>
      </c>
      <c r="D1360" s="6" t="s">
        <v>3020</v>
      </c>
    </row>
    <row r="1361" spans="2:4">
      <c r="B1361" t="s">
        <v>2859</v>
      </c>
      <c r="C1361" s="5">
        <v>32265</v>
      </c>
      <c r="D1361" s="6" t="s">
        <v>2444</v>
      </c>
    </row>
    <row r="1362" spans="2:4">
      <c r="B1362" t="s">
        <v>2860</v>
      </c>
      <c r="C1362" s="5">
        <v>29975</v>
      </c>
      <c r="D1362" s="6" t="s">
        <v>1666</v>
      </c>
    </row>
    <row r="1363" spans="2:4">
      <c r="B1363" s="78" t="s">
        <v>5666</v>
      </c>
      <c r="C1363" s="79">
        <v>34589</v>
      </c>
      <c r="D1363" s="81" t="s">
        <v>5979</v>
      </c>
    </row>
    <row r="1364" spans="2:4">
      <c r="B1364" t="s">
        <v>3090</v>
      </c>
      <c r="C1364" s="5">
        <v>30402</v>
      </c>
      <c r="D1364" s="6" t="s">
        <v>2229</v>
      </c>
    </row>
    <row r="1365" spans="2:4">
      <c r="B1365" t="s">
        <v>2861</v>
      </c>
      <c r="C1365" s="5">
        <v>30728</v>
      </c>
      <c r="D1365" s="6" t="s">
        <v>2827</v>
      </c>
    </row>
    <row r="1366" spans="2:4">
      <c r="B1366" s="78" t="s">
        <v>465</v>
      </c>
      <c r="C1366" s="79">
        <v>31731</v>
      </c>
      <c r="D1366" s="81" t="s">
        <v>3169</v>
      </c>
    </row>
    <row r="1367" spans="2:4">
      <c r="B1367" s="147" t="s">
        <v>5053</v>
      </c>
      <c r="C1367" s="83">
        <v>33000</v>
      </c>
      <c r="D1367" s="84" t="s">
        <v>4218</v>
      </c>
    </row>
    <row r="1368" spans="2:4">
      <c r="B1368" s="78" t="s">
        <v>466</v>
      </c>
      <c r="C1368" s="79">
        <v>32541</v>
      </c>
      <c r="D1368" s="81" t="s">
        <v>509</v>
      </c>
    </row>
    <row r="1369" spans="2:4">
      <c r="B1369" s="145" t="s">
        <v>5036</v>
      </c>
      <c r="C1369" s="5">
        <v>31739</v>
      </c>
      <c r="D1369" s="6" t="s">
        <v>3167</v>
      </c>
    </row>
    <row r="1370" spans="2:4">
      <c r="B1370" t="s">
        <v>4992</v>
      </c>
      <c r="C1370" s="5">
        <v>31739</v>
      </c>
      <c r="D1370" s="6" t="s">
        <v>3167</v>
      </c>
    </row>
    <row r="1371" spans="2:4">
      <c r="B1371" t="s">
        <v>2862</v>
      </c>
      <c r="C1371" s="5">
        <v>31181</v>
      </c>
      <c r="D1371" s="6" t="s">
        <v>3171</v>
      </c>
    </row>
    <row r="1372" spans="2:4">
      <c r="B1372" t="s">
        <v>1861</v>
      </c>
      <c r="C1372" s="5">
        <v>29460</v>
      </c>
      <c r="D1372" s="6" t="s">
        <v>3182</v>
      </c>
    </row>
    <row r="1373" spans="2:4">
      <c r="B1373" s="125" t="s">
        <v>3975</v>
      </c>
      <c r="C1373" s="126">
        <v>32152</v>
      </c>
      <c r="D1373" s="127" t="s">
        <v>509</v>
      </c>
    </row>
    <row r="1374" spans="2:4">
      <c r="B1374" s="125" t="s">
        <v>3858</v>
      </c>
      <c r="C1374" s="126">
        <v>32804</v>
      </c>
      <c r="D1374" s="127" t="s">
        <v>4221</v>
      </c>
    </row>
    <row r="1375" spans="2:4">
      <c r="B1375" t="s">
        <v>1124</v>
      </c>
      <c r="C1375" s="5">
        <v>32127</v>
      </c>
      <c r="D1375" s="6" t="s">
        <v>1200</v>
      </c>
    </row>
    <row r="1376" spans="2:4">
      <c r="B1376" t="s">
        <v>1125</v>
      </c>
      <c r="C1376" s="5">
        <v>32412</v>
      </c>
      <c r="D1376" s="6" t="s">
        <v>1183</v>
      </c>
    </row>
    <row r="1377" spans="2:5">
      <c r="B1377" s="78" t="s">
        <v>6752</v>
      </c>
      <c r="C1377" s="79">
        <v>35248</v>
      </c>
      <c r="D1377" s="81" t="s">
        <v>7032</v>
      </c>
      <c r="E1377" s="81"/>
    </row>
    <row r="1378" spans="2:5">
      <c r="B1378" s="78" t="s">
        <v>6779</v>
      </c>
      <c r="C1378" s="79">
        <v>35334</v>
      </c>
      <c r="D1378" s="81" t="s">
        <v>7037</v>
      </c>
      <c r="E1378" s="81"/>
    </row>
    <row r="1379" spans="2:5">
      <c r="B1379" s="147" t="s">
        <v>5358</v>
      </c>
      <c r="C1379" s="83">
        <v>33980</v>
      </c>
      <c r="D1379" s="84" t="s">
        <v>5437</v>
      </c>
    </row>
    <row r="1380" spans="2:5">
      <c r="B1380" t="s">
        <v>1126</v>
      </c>
      <c r="C1380" s="5">
        <v>32058</v>
      </c>
      <c r="D1380" s="6" t="s">
        <v>2486</v>
      </c>
    </row>
    <row r="1381" spans="2:5">
      <c r="B1381" s="78" t="s">
        <v>6215</v>
      </c>
      <c r="C1381" s="79">
        <v>34557</v>
      </c>
      <c r="D1381" s="82" t="s">
        <v>5978</v>
      </c>
    </row>
    <row r="1382" spans="2:5">
      <c r="B1382" s="342" t="s">
        <v>4416</v>
      </c>
      <c r="C1382" s="140">
        <v>32914</v>
      </c>
      <c r="D1382" s="81" t="s">
        <v>497</v>
      </c>
    </row>
    <row r="1383" spans="2:5">
      <c r="B1383" s="125" t="s">
        <v>3976</v>
      </c>
      <c r="C1383" s="126">
        <v>33315</v>
      </c>
      <c r="D1383" s="127" t="s">
        <v>4241</v>
      </c>
    </row>
    <row r="1384" spans="2:5">
      <c r="B1384" t="s">
        <v>2580</v>
      </c>
      <c r="C1384" s="5">
        <v>30697</v>
      </c>
      <c r="D1384" s="6" t="s">
        <v>2920</v>
      </c>
    </row>
    <row r="1385" spans="2:5">
      <c r="B1385" s="142" t="s">
        <v>4600</v>
      </c>
      <c r="C1385" s="140">
        <v>33042</v>
      </c>
      <c r="D1385" s="81" t="s">
        <v>4218</v>
      </c>
    </row>
    <row r="1386" spans="2:5">
      <c r="B1386" s="11" t="s">
        <v>4659</v>
      </c>
      <c r="C1386" s="140">
        <v>33678</v>
      </c>
      <c r="D1386" s="81" t="s">
        <v>4956</v>
      </c>
    </row>
    <row r="1387" spans="2:5">
      <c r="B1387" s="78" t="s">
        <v>467</v>
      </c>
      <c r="C1387" s="79">
        <v>31533</v>
      </c>
      <c r="D1387" s="81" t="s">
        <v>1470</v>
      </c>
    </row>
    <row r="1388" spans="2:5">
      <c r="B1388" t="s">
        <v>2624</v>
      </c>
      <c r="C1388" s="5">
        <v>32155</v>
      </c>
      <c r="D1388" s="6" t="s">
        <v>2625</v>
      </c>
    </row>
    <row r="1389" spans="2:5">
      <c r="B1389" s="78" t="s">
        <v>6899</v>
      </c>
      <c r="C1389" s="79">
        <v>35119</v>
      </c>
      <c r="D1389" s="81" t="s">
        <v>7033</v>
      </c>
      <c r="E1389" s="81"/>
    </row>
    <row r="1390" spans="2:5">
      <c r="B1390" t="s">
        <v>3639</v>
      </c>
      <c r="C1390" s="5">
        <v>28494</v>
      </c>
      <c r="D1390" s="6" t="s">
        <v>3640</v>
      </c>
    </row>
    <row r="1391" spans="2:5">
      <c r="B1391" s="78" t="s">
        <v>468</v>
      </c>
      <c r="C1391" s="79">
        <v>32674</v>
      </c>
      <c r="D1391" s="81" t="s">
        <v>1183</v>
      </c>
    </row>
    <row r="1392" spans="2:5">
      <c r="B1392" s="125" t="s">
        <v>3977</v>
      </c>
      <c r="C1392" s="126">
        <v>32969</v>
      </c>
      <c r="D1392" s="127" t="s">
        <v>412</v>
      </c>
    </row>
    <row r="1393" spans="2:4">
      <c r="B1393" t="s">
        <v>1768</v>
      </c>
      <c r="C1393" s="5">
        <v>29826</v>
      </c>
      <c r="D1393" s="6" t="s">
        <v>2229</v>
      </c>
    </row>
    <row r="1394" spans="2:4">
      <c r="B1394" s="147" t="s">
        <v>5175</v>
      </c>
      <c r="C1394" s="83">
        <v>33604</v>
      </c>
      <c r="D1394" s="84" t="s">
        <v>5437</v>
      </c>
    </row>
    <row r="1395" spans="2:4">
      <c r="B1395" t="s">
        <v>1127</v>
      </c>
      <c r="C1395" s="5">
        <v>32309</v>
      </c>
      <c r="D1395" s="6" t="s">
        <v>1202</v>
      </c>
    </row>
    <row r="1396" spans="2:4">
      <c r="B1396" t="s">
        <v>1865</v>
      </c>
      <c r="C1396" s="5">
        <v>28973</v>
      </c>
      <c r="D1396" s="6" t="s">
        <v>1814</v>
      </c>
    </row>
    <row r="1397" spans="2:4">
      <c r="B1397" s="11" t="s">
        <v>4617</v>
      </c>
      <c r="C1397" s="140">
        <v>33052</v>
      </c>
      <c r="D1397" s="81" t="s">
        <v>4223</v>
      </c>
    </row>
    <row r="1398" spans="2:4">
      <c r="B1398" s="78" t="s">
        <v>5617</v>
      </c>
      <c r="C1398" s="79">
        <v>34743</v>
      </c>
      <c r="D1398" s="81" t="s">
        <v>5981</v>
      </c>
    </row>
    <row r="1399" spans="2:4">
      <c r="B1399" s="78" t="s">
        <v>4493</v>
      </c>
      <c r="C1399" s="79">
        <v>34397</v>
      </c>
      <c r="D1399" s="82" t="s">
        <v>6524</v>
      </c>
    </row>
    <row r="1400" spans="2:4">
      <c r="B1400" s="11" t="s">
        <v>7014</v>
      </c>
      <c r="C1400" s="140">
        <v>33650</v>
      </c>
      <c r="D1400" s="81" t="s">
        <v>4960</v>
      </c>
    </row>
    <row r="1401" spans="2:4">
      <c r="B1401" t="s">
        <v>1623</v>
      </c>
      <c r="C1401" s="5">
        <v>30166</v>
      </c>
      <c r="D1401" s="6" t="s">
        <v>2226</v>
      </c>
    </row>
    <row r="1402" spans="2:4">
      <c r="B1402" s="78" t="s">
        <v>5805</v>
      </c>
      <c r="C1402" s="79">
        <v>34440</v>
      </c>
      <c r="D1402" s="81" t="s">
        <v>5995</v>
      </c>
    </row>
    <row r="1403" spans="2:4">
      <c r="B1403" s="142" t="s">
        <v>4699</v>
      </c>
      <c r="C1403" s="140">
        <v>33504</v>
      </c>
      <c r="D1403" s="81" t="s">
        <v>4966</v>
      </c>
    </row>
    <row r="1404" spans="2:4">
      <c r="B1404" s="147" t="s">
        <v>5299</v>
      </c>
      <c r="C1404" s="83">
        <v>34475</v>
      </c>
      <c r="D1404" s="84" t="s">
        <v>5436</v>
      </c>
    </row>
    <row r="1405" spans="2:4">
      <c r="B1405" t="s">
        <v>1128</v>
      </c>
      <c r="C1405" s="5">
        <v>32350</v>
      </c>
      <c r="D1405" s="6" t="s">
        <v>890</v>
      </c>
    </row>
    <row r="1406" spans="2:4">
      <c r="B1406" t="s">
        <v>544</v>
      </c>
      <c r="C1406" s="5">
        <v>32796</v>
      </c>
      <c r="D1406" s="6" t="s">
        <v>532</v>
      </c>
    </row>
    <row r="1407" spans="2:4">
      <c r="B1407" s="11" t="s">
        <v>4732</v>
      </c>
      <c r="C1407" s="140">
        <v>33286</v>
      </c>
      <c r="D1407" s="81" t="s">
        <v>4950</v>
      </c>
    </row>
    <row r="1408" spans="2:4">
      <c r="B1408" t="s">
        <v>1129</v>
      </c>
      <c r="C1408" s="5">
        <v>32451</v>
      </c>
      <c r="D1408" s="6" t="s">
        <v>1193</v>
      </c>
    </row>
    <row r="1409" spans="2:5">
      <c r="B1409" t="s">
        <v>1769</v>
      </c>
      <c r="C1409" s="5">
        <v>29556</v>
      </c>
      <c r="D1409" s="6" t="s">
        <v>2353</v>
      </c>
    </row>
    <row r="1410" spans="2:5">
      <c r="B1410" t="s">
        <v>1142</v>
      </c>
      <c r="C1410" s="5">
        <v>29610</v>
      </c>
      <c r="D1410" s="6" t="s">
        <v>3182</v>
      </c>
    </row>
    <row r="1411" spans="2:5">
      <c r="B1411" s="78" t="s">
        <v>7731</v>
      </c>
      <c r="C1411" s="79">
        <v>35086</v>
      </c>
      <c r="D1411" s="82" t="s">
        <v>7036</v>
      </c>
    </row>
    <row r="1412" spans="2:5">
      <c r="B1412" s="147" t="s">
        <v>5169</v>
      </c>
      <c r="C1412" s="83">
        <v>33880</v>
      </c>
      <c r="D1412" s="84" t="s">
        <v>5445</v>
      </c>
    </row>
    <row r="1413" spans="2:5">
      <c r="B1413" s="11" t="s">
        <v>4518</v>
      </c>
      <c r="C1413" s="140">
        <v>33657</v>
      </c>
      <c r="D1413" s="81" t="s">
        <v>4966</v>
      </c>
    </row>
    <row r="1414" spans="2:5">
      <c r="B1414" s="78" t="s">
        <v>7535</v>
      </c>
      <c r="C1414" s="79">
        <v>35191</v>
      </c>
      <c r="D1414" s="82" t="s">
        <v>7927</v>
      </c>
    </row>
    <row r="1415" spans="2:5">
      <c r="B1415" s="142" t="s">
        <v>4521</v>
      </c>
      <c r="C1415" s="140">
        <v>33332</v>
      </c>
      <c r="D1415" s="81" t="s">
        <v>4952</v>
      </c>
    </row>
    <row r="1416" spans="2:5">
      <c r="B1416" t="s">
        <v>1130</v>
      </c>
      <c r="C1416" s="5">
        <v>31489</v>
      </c>
      <c r="D1416" s="6" t="s">
        <v>1131</v>
      </c>
    </row>
    <row r="1417" spans="2:5">
      <c r="B1417" t="s">
        <v>2863</v>
      </c>
      <c r="C1417" s="5">
        <v>30759</v>
      </c>
      <c r="D1417" s="6" t="s">
        <v>3526</v>
      </c>
    </row>
    <row r="1418" spans="2:5">
      <c r="B1418" t="s">
        <v>1132</v>
      </c>
      <c r="C1418" s="5">
        <v>32425</v>
      </c>
      <c r="D1418" s="6" t="s">
        <v>1193</v>
      </c>
    </row>
    <row r="1419" spans="2:5">
      <c r="B1419" t="s">
        <v>1133</v>
      </c>
      <c r="C1419" s="5">
        <v>32229</v>
      </c>
      <c r="D1419" s="6" t="s">
        <v>2442</v>
      </c>
    </row>
    <row r="1420" spans="2:5">
      <c r="B1420" t="s">
        <v>1943</v>
      </c>
      <c r="C1420" s="5">
        <v>29428</v>
      </c>
      <c r="D1420" s="6" t="s">
        <v>1944</v>
      </c>
    </row>
    <row r="1421" spans="2:5">
      <c r="B1421" s="147" t="s">
        <v>5265</v>
      </c>
      <c r="C1421" s="83">
        <v>33502</v>
      </c>
      <c r="D1421" s="84" t="s">
        <v>5445</v>
      </c>
    </row>
    <row r="1422" spans="2:5">
      <c r="B1422" s="78" t="s">
        <v>6354</v>
      </c>
      <c r="C1422" s="79">
        <v>34608</v>
      </c>
      <c r="D1422" s="82" t="s">
        <v>6519</v>
      </c>
    </row>
    <row r="1423" spans="2:5">
      <c r="B1423" s="78" t="s">
        <v>2864</v>
      </c>
      <c r="C1423" s="79">
        <v>26257</v>
      </c>
      <c r="D1423" s="80">
        <v>0</v>
      </c>
    </row>
    <row r="1424" spans="2:5">
      <c r="B1424" s="78" t="s">
        <v>6913</v>
      </c>
      <c r="C1424" s="79">
        <v>35128</v>
      </c>
      <c r="D1424" s="81" t="s">
        <v>7033</v>
      </c>
      <c r="E1424" s="81"/>
    </row>
    <row r="1425" spans="2:5">
      <c r="B1425" t="s">
        <v>1868</v>
      </c>
      <c r="C1425" s="5">
        <v>30386</v>
      </c>
      <c r="D1425" s="6" t="s">
        <v>3594</v>
      </c>
    </row>
    <row r="1426" spans="2:5">
      <c r="B1426" t="s">
        <v>1134</v>
      </c>
      <c r="C1426" s="5">
        <v>32098</v>
      </c>
      <c r="D1426" s="6" t="s">
        <v>1183</v>
      </c>
    </row>
    <row r="1427" spans="2:5">
      <c r="B1427" t="s">
        <v>3694</v>
      </c>
      <c r="C1427" s="5">
        <v>30018</v>
      </c>
      <c r="D1427" s="6" t="s">
        <v>2226</v>
      </c>
    </row>
    <row r="1428" spans="2:5">
      <c r="B1428" t="s">
        <v>2627</v>
      </c>
      <c r="C1428" s="5">
        <v>31876</v>
      </c>
      <c r="D1428" s="6" t="s">
        <v>3171</v>
      </c>
    </row>
    <row r="1429" spans="2:5">
      <c r="B1429" s="78" t="s">
        <v>3266</v>
      </c>
      <c r="C1429" s="79">
        <v>30878</v>
      </c>
      <c r="D1429" s="80" t="s">
        <v>3528</v>
      </c>
    </row>
    <row r="1430" spans="2:5">
      <c r="B1430" t="s">
        <v>3294</v>
      </c>
      <c r="C1430" s="5">
        <v>29189</v>
      </c>
      <c r="D1430" s="6" t="s">
        <v>3064</v>
      </c>
    </row>
    <row r="1431" spans="2:5">
      <c r="B1431" s="147" t="s">
        <v>5316</v>
      </c>
      <c r="C1431" s="83">
        <v>33551</v>
      </c>
      <c r="D1431" s="84" t="s">
        <v>5440</v>
      </c>
    </row>
    <row r="1432" spans="2:5">
      <c r="B1432" t="s">
        <v>3419</v>
      </c>
      <c r="C1432" s="5">
        <v>31267</v>
      </c>
      <c r="D1432" s="6" t="s">
        <v>1308</v>
      </c>
    </row>
    <row r="1433" spans="2:5">
      <c r="B1433" s="78" t="s">
        <v>6683</v>
      </c>
      <c r="C1433" s="79">
        <v>34555</v>
      </c>
      <c r="D1433" s="81" t="s">
        <v>7031</v>
      </c>
      <c r="E1433" s="81"/>
    </row>
    <row r="1434" spans="2:5">
      <c r="B1434" t="s">
        <v>545</v>
      </c>
      <c r="C1434" s="5">
        <v>31506</v>
      </c>
      <c r="D1434" s="6" t="s">
        <v>3169</v>
      </c>
    </row>
    <row r="1435" spans="2:5">
      <c r="B1435" s="388" t="s">
        <v>7565</v>
      </c>
      <c r="C1435" s="79">
        <v>35784</v>
      </c>
      <c r="D1435" s="82" t="s">
        <v>7927</v>
      </c>
    </row>
    <row r="1436" spans="2:5">
      <c r="B1436" s="11" t="s">
        <v>4579</v>
      </c>
      <c r="C1436" s="140">
        <v>32239</v>
      </c>
      <c r="D1436" s="81" t="s">
        <v>2442</v>
      </c>
    </row>
    <row r="1437" spans="2:5">
      <c r="B1437" t="s">
        <v>1072</v>
      </c>
      <c r="C1437" s="5">
        <v>31065</v>
      </c>
      <c r="D1437" s="6" t="s">
        <v>1305</v>
      </c>
    </row>
    <row r="1438" spans="2:5">
      <c r="B1438" s="78" t="s">
        <v>5758</v>
      </c>
      <c r="C1438" s="79">
        <v>34386</v>
      </c>
      <c r="D1438" s="81" t="s">
        <v>6011</v>
      </c>
    </row>
    <row r="1439" spans="2:5">
      <c r="B1439" s="147" t="s">
        <v>4696</v>
      </c>
      <c r="C1439" s="83">
        <v>33544</v>
      </c>
      <c r="D1439" s="84" t="s">
        <v>4957</v>
      </c>
    </row>
    <row r="1440" spans="2:5">
      <c r="B1440" t="s">
        <v>2865</v>
      </c>
      <c r="C1440" s="5">
        <v>28535</v>
      </c>
      <c r="D1440" s="6" t="s">
        <v>2456</v>
      </c>
    </row>
    <row r="1441" spans="2:5">
      <c r="B1441" s="78" t="s">
        <v>6199</v>
      </c>
      <c r="C1441" s="79">
        <v>35062</v>
      </c>
      <c r="D1441" s="82" t="s">
        <v>6533</v>
      </c>
    </row>
    <row r="1442" spans="2:5">
      <c r="B1442" s="125" t="s">
        <v>3978</v>
      </c>
      <c r="C1442" s="126">
        <v>33239</v>
      </c>
      <c r="D1442" s="127" t="s">
        <v>4218</v>
      </c>
    </row>
    <row r="1443" spans="2:5">
      <c r="B1443" s="78" t="s">
        <v>7503</v>
      </c>
      <c r="C1443" s="79">
        <v>35767</v>
      </c>
      <c r="D1443" s="82" t="s">
        <v>7943</v>
      </c>
    </row>
    <row r="1444" spans="2:5">
      <c r="B1444" t="s">
        <v>2294</v>
      </c>
      <c r="C1444" s="5">
        <v>28940</v>
      </c>
      <c r="D1444" s="6" t="s">
        <v>3096</v>
      </c>
    </row>
    <row r="1445" spans="2:5">
      <c r="B1445" s="147" t="s">
        <v>5083</v>
      </c>
      <c r="C1445" s="83">
        <v>33571</v>
      </c>
      <c r="D1445" s="84" t="s">
        <v>4950</v>
      </c>
    </row>
    <row r="1446" spans="2:5">
      <c r="B1446" t="s">
        <v>2718</v>
      </c>
      <c r="C1446" s="5">
        <v>29390</v>
      </c>
      <c r="D1446" s="6" t="s">
        <v>2668</v>
      </c>
    </row>
    <row r="1447" spans="2:5">
      <c r="B1447" t="s">
        <v>1135</v>
      </c>
      <c r="C1447" s="5">
        <v>31576</v>
      </c>
      <c r="D1447" s="6" t="s">
        <v>1186</v>
      </c>
    </row>
    <row r="1448" spans="2:5">
      <c r="B1448" s="78" t="s">
        <v>7674</v>
      </c>
      <c r="C1448" s="79">
        <v>35030</v>
      </c>
      <c r="D1448" s="82" t="s">
        <v>7031</v>
      </c>
    </row>
    <row r="1449" spans="2:5">
      <c r="B1449" s="78" t="s">
        <v>6704</v>
      </c>
      <c r="C1449" s="79">
        <v>34722</v>
      </c>
      <c r="D1449" s="81" t="s">
        <v>7033</v>
      </c>
      <c r="E1449" s="81"/>
    </row>
    <row r="1450" spans="2:5">
      <c r="B1450" s="78" t="s">
        <v>7809</v>
      </c>
      <c r="C1450" s="79">
        <v>34408</v>
      </c>
      <c r="D1450" s="82" t="s">
        <v>7929</v>
      </c>
    </row>
    <row r="1451" spans="2:5">
      <c r="B1451" t="s">
        <v>2585</v>
      </c>
      <c r="C1451" s="5">
        <v>31048</v>
      </c>
      <c r="D1451" s="6" t="s">
        <v>2827</v>
      </c>
    </row>
    <row r="1452" spans="2:5">
      <c r="B1452" s="147" t="s">
        <v>5128</v>
      </c>
      <c r="C1452" s="83">
        <v>33756</v>
      </c>
      <c r="D1452" s="84" t="s">
        <v>5440</v>
      </c>
    </row>
    <row r="1453" spans="2:5">
      <c r="B1453" t="s">
        <v>1136</v>
      </c>
      <c r="C1453" s="5">
        <v>32122</v>
      </c>
      <c r="D1453" s="6" t="s">
        <v>2322</v>
      </c>
    </row>
    <row r="1454" spans="2:5">
      <c r="B1454" s="125" t="s">
        <v>3979</v>
      </c>
      <c r="C1454" s="126">
        <v>33150</v>
      </c>
      <c r="D1454" s="127" t="s">
        <v>4218</v>
      </c>
    </row>
    <row r="1455" spans="2:5">
      <c r="B1455" t="s">
        <v>2461</v>
      </c>
      <c r="C1455" s="5">
        <v>30539</v>
      </c>
      <c r="D1455" s="6" t="s">
        <v>3062</v>
      </c>
    </row>
    <row r="1456" spans="2:5">
      <c r="B1456" s="78" t="s">
        <v>6284</v>
      </c>
      <c r="C1456" s="79">
        <v>34623</v>
      </c>
      <c r="D1456" s="82" t="s">
        <v>6519</v>
      </c>
    </row>
    <row r="1457" spans="2:5">
      <c r="B1457" s="78" t="s">
        <v>7803</v>
      </c>
      <c r="C1457" s="79">
        <v>35318</v>
      </c>
      <c r="D1457" s="82" t="s">
        <v>7929</v>
      </c>
    </row>
    <row r="1458" spans="2:5">
      <c r="B1458" s="11" t="s">
        <v>4483</v>
      </c>
      <c r="C1458" s="140">
        <v>33627</v>
      </c>
      <c r="D1458" s="81" t="s">
        <v>4953</v>
      </c>
    </row>
    <row r="1459" spans="2:5">
      <c r="B1459" s="11" t="s">
        <v>4584</v>
      </c>
      <c r="C1459" s="140">
        <v>32437</v>
      </c>
      <c r="D1459" s="81" t="s">
        <v>509</v>
      </c>
    </row>
    <row r="1460" spans="2:5">
      <c r="B1460" t="s">
        <v>2866</v>
      </c>
      <c r="C1460" s="5">
        <v>31864</v>
      </c>
      <c r="D1460" s="6" t="s">
        <v>2447</v>
      </c>
    </row>
    <row r="1461" spans="2:5">
      <c r="B1461" s="78" t="s">
        <v>6814</v>
      </c>
      <c r="C1461" s="79">
        <v>34753</v>
      </c>
      <c r="D1461" s="81" t="s">
        <v>6516</v>
      </c>
      <c r="E1461" s="81"/>
    </row>
    <row r="1462" spans="2:5">
      <c r="B1462" s="78" t="s">
        <v>6949</v>
      </c>
      <c r="C1462" s="79">
        <v>34975</v>
      </c>
      <c r="D1462" s="81" t="s">
        <v>7040</v>
      </c>
      <c r="E1462" s="81"/>
    </row>
    <row r="1463" spans="2:5">
      <c r="B1463" s="125" t="s">
        <v>3980</v>
      </c>
      <c r="C1463" s="126">
        <v>32486</v>
      </c>
      <c r="D1463" s="127" t="s">
        <v>507</v>
      </c>
    </row>
    <row r="1464" spans="2:5">
      <c r="B1464" t="s">
        <v>2867</v>
      </c>
      <c r="C1464" s="5">
        <v>32016</v>
      </c>
      <c r="D1464" s="6" t="s">
        <v>2322</v>
      </c>
    </row>
    <row r="1465" spans="2:5">
      <c r="B1465" s="125" t="s">
        <v>3981</v>
      </c>
      <c r="C1465" s="126">
        <v>31934</v>
      </c>
      <c r="D1465" s="127" t="s">
        <v>2325</v>
      </c>
    </row>
    <row r="1466" spans="2:5">
      <c r="B1466" t="s">
        <v>3982</v>
      </c>
      <c r="C1466" s="126">
        <v>33450</v>
      </c>
      <c r="D1466" s="127" t="s">
        <v>4221</v>
      </c>
    </row>
    <row r="1467" spans="2:5">
      <c r="B1467" t="s">
        <v>1137</v>
      </c>
      <c r="C1467" s="5">
        <v>31317</v>
      </c>
      <c r="D1467" s="6" t="s">
        <v>1469</v>
      </c>
    </row>
    <row r="1468" spans="2:5">
      <c r="B1468" t="s">
        <v>1168</v>
      </c>
      <c r="C1468" s="5">
        <v>32002</v>
      </c>
      <c r="D1468" s="6" t="s">
        <v>3169</v>
      </c>
    </row>
    <row r="1469" spans="2:5">
      <c r="B1469" t="s">
        <v>2868</v>
      </c>
      <c r="C1469" s="5">
        <v>30076</v>
      </c>
      <c r="D1469" s="6" t="s">
        <v>2830</v>
      </c>
    </row>
    <row r="1470" spans="2:5">
      <c r="B1470" t="s">
        <v>1330</v>
      </c>
      <c r="C1470" s="5">
        <v>31369</v>
      </c>
      <c r="D1470" s="6" t="s">
        <v>1308</v>
      </c>
    </row>
    <row r="1471" spans="2:5">
      <c r="B1471" t="s">
        <v>3412</v>
      </c>
      <c r="C1471" s="5">
        <v>31021</v>
      </c>
      <c r="D1471" s="6" t="s">
        <v>1470</v>
      </c>
    </row>
    <row r="1472" spans="2:5">
      <c r="B1472" s="78" t="s">
        <v>7781</v>
      </c>
      <c r="C1472" s="79">
        <v>33420</v>
      </c>
      <c r="D1472" s="82" t="s">
        <v>4966</v>
      </c>
    </row>
    <row r="1473" spans="2:4">
      <c r="B1473" s="11" t="s">
        <v>4977</v>
      </c>
      <c r="C1473" s="140">
        <v>33549</v>
      </c>
      <c r="D1473" s="81" t="s">
        <v>4978</v>
      </c>
    </row>
    <row r="1474" spans="2:4">
      <c r="B1474" t="s">
        <v>1138</v>
      </c>
      <c r="C1474" s="5">
        <v>32188</v>
      </c>
      <c r="D1474" s="6" t="s">
        <v>1200</v>
      </c>
    </row>
    <row r="1475" spans="2:4">
      <c r="B1475" s="78" t="s">
        <v>6237</v>
      </c>
      <c r="C1475" s="79">
        <v>34060</v>
      </c>
      <c r="D1475" s="82" t="s">
        <v>5979</v>
      </c>
    </row>
    <row r="1476" spans="2:4">
      <c r="B1476" t="s">
        <v>950</v>
      </c>
      <c r="C1476" s="5">
        <v>32485</v>
      </c>
      <c r="D1476" s="6" t="s">
        <v>1200</v>
      </c>
    </row>
    <row r="1477" spans="2:4">
      <c r="B1477" s="125" t="s">
        <v>3983</v>
      </c>
      <c r="C1477" s="126">
        <v>33063</v>
      </c>
      <c r="D1477" s="127" t="s">
        <v>4220</v>
      </c>
    </row>
    <row r="1478" spans="2:4">
      <c r="B1478" s="78" t="s">
        <v>7810</v>
      </c>
      <c r="C1478" s="79">
        <v>35615</v>
      </c>
      <c r="D1478" s="82" t="s">
        <v>7926</v>
      </c>
    </row>
    <row r="1479" spans="2:4">
      <c r="B1479" s="11" t="s">
        <v>4723</v>
      </c>
      <c r="C1479" s="140">
        <v>33203</v>
      </c>
      <c r="D1479" s="81" t="s">
        <v>4950</v>
      </c>
    </row>
    <row r="1480" spans="2:4">
      <c r="B1480" s="147" t="s">
        <v>5221</v>
      </c>
      <c r="C1480" s="83">
        <v>33178</v>
      </c>
      <c r="D1480" s="84" t="s">
        <v>4226</v>
      </c>
    </row>
    <row r="1481" spans="2:4">
      <c r="B1481" s="11" t="s">
        <v>4695</v>
      </c>
      <c r="C1481" s="140">
        <v>33558</v>
      </c>
      <c r="D1481" s="81" t="s">
        <v>4952</v>
      </c>
    </row>
    <row r="1482" spans="2:4">
      <c r="B1482" t="s">
        <v>3696</v>
      </c>
      <c r="C1482" s="5">
        <v>29119</v>
      </c>
      <c r="D1482" s="6" t="s">
        <v>2125</v>
      </c>
    </row>
    <row r="1483" spans="2:4">
      <c r="B1483" s="78" t="s">
        <v>469</v>
      </c>
      <c r="C1483" s="79">
        <v>33135</v>
      </c>
      <c r="D1483" s="81" t="s">
        <v>470</v>
      </c>
    </row>
    <row r="1484" spans="2:4">
      <c r="B1484" t="s">
        <v>2265</v>
      </c>
      <c r="C1484" s="5">
        <v>31149</v>
      </c>
      <c r="D1484" s="6" t="s">
        <v>1657</v>
      </c>
    </row>
    <row r="1485" spans="2:4">
      <c r="B1485" t="s">
        <v>546</v>
      </c>
      <c r="C1485" s="5">
        <v>30240</v>
      </c>
      <c r="D1485" s="6" t="s">
        <v>2226</v>
      </c>
    </row>
    <row r="1486" spans="2:4">
      <c r="B1486" s="78" t="s">
        <v>471</v>
      </c>
      <c r="C1486" s="79">
        <v>33092</v>
      </c>
      <c r="D1486" s="81" t="s">
        <v>509</v>
      </c>
    </row>
    <row r="1487" spans="2:4">
      <c r="B1487" s="78" t="s">
        <v>472</v>
      </c>
      <c r="C1487" s="79">
        <v>32848</v>
      </c>
      <c r="D1487" s="81" t="s">
        <v>495</v>
      </c>
    </row>
    <row r="1488" spans="2:4">
      <c r="B1488" s="11" t="s">
        <v>4557</v>
      </c>
      <c r="C1488" s="140">
        <v>33137</v>
      </c>
      <c r="D1488" s="81" t="s">
        <v>4950</v>
      </c>
    </row>
    <row r="1489" spans="2:5">
      <c r="B1489" s="78" t="s">
        <v>5766</v>
      </c>
      <c r="C1489" s="79">
        <v>33804</v>
      </c>
      <c r="D1489" s="81" t="s">
        <v>5981</v>
      </c>
    </row>
    <row r="1490" spans="2:5">
      <c r="B1490" s="78" t="s">
        <v>6207</v>
      </c>
      <c r="C1490" s="79">
        <v>34242</v>
      </c>
      <c r="D1490" s="82" t="s">
        <v>6519</v>
      </c>
    </row>
    <row r="1491" spans="2:5">
      <c r="B1491" s="125" t="s">
        <v>3984</v>
      </c>
      <c r="C1491" s="126">
        <v>33186</v>
      </c>
      <c r="D1491" s="127" t="s">
        <v>4242</v>
      </c>
    </row>
    <row r="1492" spans="2:5">
      <c r="B1492" s="78" t="s">
        <v>473</v>
      </c>
      <c r="C1492" s="79">
        <v>32769</v>
      </c>
      <c r="D1492" s="81" t="s">
        <v>493</v>
      </c>
    </row>
    <row r="1493" spans="2:5">
      <c r="B1493" s="78" t="s">
        <v>5550</v>
      </c>
      <c r="C1493" s="79">
        <v>34189</v>
      </c>
      <c r="D1493" s="81" t="s">
        <v>5437</v>
      </c>
    </row>
    <row r="1494" spans="2:5">
      <c r="B1494" s="129" t="s">
        <v>3985</v>
      </c>
      <c r="C1494" s="79">
        <v>32854</v>
      </c>
      <c r="D1494" s="128" t="s">
        <v>4219</v>
      </c>
    </row>
    <row r="1495" spans="2:5">
      <c r="B1495" s="147" t="s">
        <v>5304</v>
      </c>
      <c r="C1495" s="83">
        <v>33727</v>
      </c>
      <c r="D1495" s="84" t="s">
        <v>5440</v>
      </c>
    </row>
    <row r="1496" spans="2:5">
      <c r="B1496" t="s">
        <v>2839</v>
      </c>
      <c r="C1496" s="5">
        <v>30636</v>
      </c>
      <c r="D1496" s="6" t="s">
        <v>3524</v>
      </c>
    </row>
    <row r="1497" spans="2:5">
      <c r="B1497" s="78" t="s">
        <v>6276</v>
      </c>
      <c r="C1497" s="79">
        <v>34649</v>
      </c>
      <c r="D1497" s="82" t="s">
        <v>6516</v>
      </c>
    </row>
    <row r="1498" spans="2:5">
      <c r="B1498" t="s">
        <v>2835</v>
      </c>
      <c r="C1498" s="5">
        <v>31366</v>
      </c>
      <c r="D1498" s="6" t="s">
        <v>1471</v>
      </c>
    </row>
    <row r="1499" spans="2:5">
      <c r="B1499" s="78" t="s">
        <v>6390</v>
      </c>
      <c r="C1499" s="79">
        <v>35122</v>
      </c>
      <c r="D1499" s="82" t="s">
        <v>6515</v>
      </c>
    </row>
    <row r="1500" spans="2:5">
      <c r="B1500" s="78" t="s">
        <v>6935</v>
      </c>
      <c r="C1500" s="79">
        <v>34702</v>
      </c>
      <c r="D1500" s="81" t="s">
        <v>7040</v>
      </c>
      <c r="E1500" s="81"/>
    </row>
    <row r="1501" spans="2:5">
      <c r="B1501" s="78" t="s">
        <v>474</v>
      </c>
      <c r="C1501" s="79">
        <v>31985</v>
      </c>
      <c r="D1501" s="81" t="s">
        <v>2322</v>
      </c>
    </row>
    <row r="1502" spans="2:5">
      <c r="B1502" s="78" t="s">
        <v>5802</v>
      </c>
      <c r="C1502" s="79">
        <v>34621</v>
      </c>
      <c r="D1502" s="82" t="s">
        <v>6016</v>
      </c>
    </row>
    <row r="1503" spans="2:5">
      <c r="B1503" t="s">
        <v>1160</v>
      </c>
      <c r="C1503" s="5">
        <v>31393</v>
      </c>
      <c r="D1503" s="6" t="s">
        <v>1469</v>
      </c>
    </row>
    <row r="1504" spans="2:5">
      <c r="B1504" t="s">
        <v>2590</v>
      </c>
      <c r="C1504" s="5">
        <v>29445</v>
      </c>
      <c r="D1504" s="6" t="s">
        <v>2668</v>
      </c>
    </row>
    <row r="1505" spans="2:5">
      <c r="B1505" s="78" t="s">
        <v>5856</v>
      </c>
      <c r="C1505" s="79">
        <v>32344</v>
      </c>
      <c r="D1505" s="82" t="s">
        <v>509</v>
      </c>
    </row>
    <row r="1506" spans="2:5">
      <c r="B1506" s="147" t="s">
        <v>5101</v>
      </c>
      <c r="C1506" s="83">
        <v>33310</v>
      </c>
      <c r="D1506" s="84" t="s">
        <v>5436</v>
      </c>
    </row>
    <row r="1507" spans="2:5">
      <c r="B1507" s="78" t="s">
        <v>475</v>
      </c>
      <c r="C1507" s="79">
        <v>33129</v>
      </c>
      <c r="D1507" s="81" t="s">
        <v>509</v>
      </c>
    </row>
    <row r="1508" spans="2:5">
      <c r="B1508" s="78" t="s">
        <v>6638</v>
      </c>
      <c r="C1508" s="79">
        <v>34752</v>
      </c>
      <c r="D1508" s="81" t="s">
        <v>7031</v>
      </c>
      <c r="E1508" s="81"/>
    </row>
    <row r="1509" spans="2:5">
      <c r="B1509" s="147" t="s">
        <v>5146</v>
      </c>
      <c r="C1509" s="83">
        <v>34340</v>
      </c>
      <c r="D1509" s="84" t="s">
        <v>5436</v>
      </c>
    </row>
    <row r="1510" spans="2:5">
      <c r="B1510" t="s">
        <v>1920</v>
      </c>
      <c r="C1510" s="5">
        <v>30943</v>
      </c>
      <c r="D1510" s="6" t="s">
        <v>2920</v>
      </c>
    </row>
    <row r="1511" spans="2:5">
      <c r="B1511" s="78" t="s">
        <v>6388</v>
      </c>
      <c r="C1511" s="79">
        <v>34276</v>
      </c>
      <c r="D1511" s="82" t="s">
        <v>6515</v>
      </c>
    </row>
    <row r="1512" spans="2:5">
      <c r="B1512" t="s">
        <v>2570</v>
      </c>
      <c r="C1512" s="5">
        <v>30466</v>
      </c>
      <c r="D1512" s="6" t="s">
        <v>3527</v>
      </c>
    </row>
    <row r="1513" spans="2:5">
      <c r="B1513" t="s">
        <v>951</v>
      </c>
      <c r="C1513" s="5">
        <v>32829</v>
      </c>
      <c r="D1513" s="6" t="s">
        <v>1040</v>
      </c>
    </row>
    <row r="1514" spans="2:5">
      <c r="B1514" s="78" t="s">
        <v>7629</v>
      </c>
      <c r="C1514" s="79">
        <v>35195</v>
      </c>
      <c r="D1514" s="82" t="s">
        <v>7031</v>
      </c>
    </row>
    <row r="1515" spans="2:5">
      <c r="B1515" t="s">
        <v>952</v>
      </c>
      <c r="C1515" s="5">
        <v>30943</v>
      </c>
      <c r="D1515" s="6" t="s">
        <v>953</v>
      </c>
    </row>
    <row r="1516" spans="2:5">
      <c r="B1516" t="s">
        <v>1895</v>
      </c>
      <c r="C1516" s="5">
        <v>27817</v>
      </c>
      <c r="D1516" s="6" t="s">
        <v>1896</v>
      </c>
    </row>
    <row r="1517" spans="2:5">
      <c r="B1517" s="78" t="s">
        <v>6420</v>
      </c>
      <c r="C1517" s="79">
        <v>34826</v>
      </c>
      <c r="D1517" s="82" t="s">
        <v>6524</v>
      </c>
    </row>
    <row r="1518" spans="2:5">
      <c r="B1518" s="147" t="s">
        <v>5332</v>
      </c>
      <c r="C1518" s="83">
        <v>33305</v>
      </c>
      <c r="D1518" s="84" t="s">
        <v>5447</v>
      </c>
    </row>
    <row r="1519" spans="2:5">
      <c r="B1519" s="78" t="s">
        <v>476</v>
      </c>
      <c r="C1519" s="79">
        <v>32663</v>
      </c>
      <c r="D1519" s="81" t="s">
        <v>507</v>
      </c>
    </row>
    <row r="1520" spans="2:5">
      <c r="B1520" t="s">
        <v>1345</v>
      </c>
      <c r="C1520" s="5">
        <v>30962</v>
      </c>
      <c r="D1520" s="6" t="s">
        <v>1471</v>
      </c>
    </row>
    <row r="1521" spans="2:4">
      <c r="B1521" s="125" t="s">
        <v>3986</v>
      </c>
      <c r="C1521" s="126">
        <v>32874</v>
      </c>
      <c r="D1521" s="127" t="s">
        <v>4219</v>
      </c>
    </row>
    <row r="1522" spans="2:4">
      <c r="B1522" s="125" t="s">
        <v>3987</v>
      </c>
      <c r="C1522" s="126">
        <v>32380</v>
      </c>
      <c r="D1522" s="127" t="s">
        <v>4218</v>
      </c>
    </row>
    <row r="1523" spans="2:4">
      <c r="B1523" t="s">
        <v>477</v>
      </c>
      <c r="C1523" s="5">
        <v>28713</v>
      </c>
      <c r="D1523" s="6" t="s">
        <v>2736</v>
      </c>
    </row>
    <row r="1524" spans="2:4">
      <c r="B1524" s="11" t="s">
        <v>548</v>
      </c>
      <c r="C1524" s="5">
        <v>28713</v>
      </c>
      <c r="D1524" s="6" t="s">
        <v>2736</v>
      </c>
    </row>
    <row r="1525" spans="2:4">
      <c r="B1525" s="125" t="s">
        <v>3988</v>
      </c>
      <c r="C1525" s="126">
        <v>32877</v>
      </c>
      <c r="D1525" s="127" t="s">
        <v>4221</v>
      </c>
    </row>
    <row r="1526" spans="2:4">
      <c r="B1526" t="s">
        <v>549</v>
      </c>
      <c r="C1526" s="5">
        <v>32141</v>
      </c>
      <c r="D1526" s="6" t="s">
        <v>2442</v>
      </c>
    </row>
    <row r="1527" spans="2:4">
      <c r="B1527" s="78" t="s">
        <v>6297</v>
      </c>
      <c r="C1527" s="79">
        <v>34118</v>
      </c>
      <c r="D1527" s="82" t="s">
        <v>5976</v>
      </c>
    </row>
    <row r="1528" spans="2:4">
      <c r="B1528" s="147" t="s">
        <v>5059</v>
      </c>
      <c r="C1528" s="83">
        <v>32670</v>
      </c>
      <c r="D1528" s="84" t="s">
        <v>4966</v>
      </c>
    </row>
    <row r="1529" spans="2:4">
      <c r="B1529" t="s">
        <v>3633</v>
      </c>
      <c r="C1529" s="5">
        <v>31920</v>
      </c>
      <c r="D1529" s="6" t="s">
        <v>3174</v>
      </c>
    </row>
    <row r="1530" spans="2:4">
      <c r="B1530" s="78" t="s">
        <v>5535</v>
      </c>
      <c r="C1530" s="79">
        <v>32908</v>
      </c>
      <c r="D1530" s="81" t="s">
        <v>4950</v>
      </c>
    </row>
    <row r="1531" spans="2:4">
      <c r="B1531" t="s">
        <v>1848</v>
      </c>
      <c r="C1531" s="5">
        <v>28826</v>
      </c>
      <c r="D1531" s="6" t="s">
        <v>1814</v>
      </c>
    </row>
    <row r="1532" spans="2:4">
      <c r="B1532" s="125" t="s">
        <v>3852</v>
      </c>
      <c r="C1532" s="126">
        <v>33196</v>
      </c>
      <c r="D1532" s="127" t="s">
        <v>4219</v>
      </c>
    </row>
    <row r="1533" spans="2:4">
      <c r="B1533" t="s">
        <v>550</v>
      </c>
      <c r="C1533" s="5">
        <v>29872</v>
      </c>
      <c r="D1533" s="6" t="s">
        <v>1515</v>
      </c>
    </row>
    <row r="1534" spans="2:4">
      <c r="B1534" s="78" t="s">
        <v>478</v>
      </c>
      <c r="C1534" s="79">
        <v>33341</v>
      </c>
      <c r="D1534" s="81" t="s">
        <v>479</v>
      </c>
    </row>
    <row r="1535" spans="2:4">
      <c r="B1535" s="147" t="s">
        <v>5306</v>
      </c>
      <c r="C1535" s="83">
        <v>34072</v>
      </c>
      <c r="D1535" s="84" t="s">
        <v>5454</v>
      </c>
    </row>
    <row r="1536" spans="2:4">
      <c r="B1536" t="s">
        <v>954</v>
      </c>
      <c r="C1536" s="5">
        <v>31817</v>
      </c>
      <c r="D1536" s="6" t="s">
        <v>2442</v>
      </c>
    </row>
    <row r="1537" spans="2:5">
      <c r="B1537" t="s">
        <v>1950</v>
      </c>
      <c r="C1537" s="5">
        <v>30450</v>
      </c>
      <c r="D1537" s="6" t="s">
        <v>2229</v>
      </c>
    </row>
    <row r="1538" spans="2:5">
      <c r="B1538" t="s">
        <v>551</v>
      </c>
      <c r="C1538" s="5">
        <v>31418</v>
      </c>
      <c r="D1538" s="6" t="s">
        <v>3171</v>
      </c>
    </row>
    <row r="1539" spans="2:5">
      <c r="B1539" s="78" t="s">
        <v>6639</v>
      </c>
      <c r="C1539" s="79">
        <v>34873</v>
      </c>
      <c r="D1539" s="81" t="s">
        <v>7036</v>
      </c>
      <c r="E1539" s="81"/>
    </row>
    <row r="1540" spans="2:5">
      <c r="B1540" t="s">
        <v>955</v>
      </c>
      <c r="C1540" s="5">
        <v>30709</v>
      </c>
      <c r="D1540" s="6" t="s">
        <v>3525</v>
      </c>
    </row>
    <row r="1541" spans="2:5">
      <c r="B1541" s="78" t="s">
        <v>5628</v>
      </c>
      <c r="C1541" s="79">
        <v>33870</v>
      </c>
      <c r="D1541" s="81" t="s">
        <v>5982</v>
      </c>
    </row>
    <row r="1542" spans="2:5">
      <c r="B1542" s="78" t="s">
        <v>5719</v>
      </c>
      <c r="C1542" s="79">
        <v>33649</v>
      </c>
      <c r="D1542" s="81" t="s">
        <v>4950</v>
      </c>
    </row>
    <row r="1543" spans="2:5">
      <c r="B1543" t="s">
        <v>1586</v>
      </c>
      <c r="C1543" s="5">
        <v>29950</v>
      </c>
      <c r="D1543" s="6" t="s">
        <v>2230</v>
      </c>
    </row>
    <row r="1544" spans="2:5">
      <c r="B1544" t="s">
        <v>3744</v>
      </c>
      <c r="C1544" s="5">
        <v>30343</v>
      </c>
      <c r="D1544" s="6" t="s">
        <v>3527</v>
      </c>
    </row>
    <row r="1545" spans="2:5">
      <c r="B1545" s="78" t="s">
        <v>480</v>
      </c>
      <c r="C1545" s="79">
        <v>32452</v>
      </c>
      <c r="D1545" s="81" t="s">
        <v>495</v>
      </c>
    </row>
    <row r="1546" spans="2:5">
      <c r="B1546" s="125" t="s">
        <v>3989</v>
      </c>
      <c r="C1546" s="126">
        <v>33054</v>
      </c>
      <c r="D1546" s="127" t="s">
        <v>4220</v>
      </c>
    </row>
    <row r="1547" spans="2:5">
      <c r="B1547" t="s">
        <v>3754</v>
      </c>
      <c r="C1547" s="5">
        <v>26970</v>
      </c>
      <c r="D1547" s="6" t="s">
        <v>2230</v>
      </c>
    </row>
    <row r="1548" spans="2:5">
      <c r="B1548" t="s">
        <v>2869</v>
      </c>
      <c r="C1548" s="5">
        <v>32236</v>
      </c>
      <c r="D1548" s="6" t="s">
        <v>2870</v>
      </c>
    </row>
    <row r="1549" spans="2:5">
      <c r="B1549" t="s">
        <v>956</v>
      </c>
      <c r="C1549" s="5">
        <v>31253</v>
      </c>
      <c r="D1549" s="6" t="s">
        <v>2827</v>
      </c>
    </row>
    <row r="1550" spans="2:5">
      <c r="B1550" t="s">
        <v>2256</v>
      </c>
      <c r="C1550" s="5">
        <v>28810</v>
      </c>
      <c r="D1550" s="6" t="s">
        <v>2257</v>
      </c>
    </row>
    <row r="1551" spans="2:5">
      <c r="B1551" t="s">
        <v>2871</v>
      </c>
      <c r="C1551" s="5">
        <v>29235</v>
      </c>
      <c r="D1551" s="6" t="s">
        <v>2668</v>
      </c>
    </row>
    <row r="1552" spans="2:5">
      <c r="B1552" s="78" t="s">
        <v>481</v>
      </c>
      <c r="C1552" s="79">
        <v>31628</v>
      </c>
      <c r="D1552" s="81" t="s">
        <v>2444</v>
      </c>
    </row>
    <row r="1553" spans="2:4">
      <c r="B1553" s="78" t="s">
        <v>7783</v>
      </c>
      <c r="C1553" s="79">
        <v>34982</v>
      </c>
      <c r="D1553" s="82" t="s">
        <v>7031</v>
      </c>
    </row>
    <row r="1554" spans="2:4">
      <c r="B1554" t="s">
        <v>2872</v>
      </c>
      <c r="C1554" s="5">
        <v>31740</v>
      </c>
      <c r="D1554" s="6" t="s">
        <v>2325</v>
      </c>
    </row>
    <row r="1555" spans="2:4">
      <c r="B1555" t="s">
        <v>2873</v>
      </c>
      <c r="C1555" s="5">
        <v>28468</v>
      </c>
      <c r="D1555" s="6" t="s">
        <v>2352</v>
      </c>
    </row>
    <row r="1556" spans="2:4">
      <c r="B1556" s="78" t="s">
        <v>482</v>
      </c>
      <c r="C1556" s="79">
        <v>32716</v>
      </c>
      <c r="D1556" s="81" t="s">
        <v>499</v>
      </c>
    </row>
    <row r="1557" spans="2:4">
      <c r="B1557" s="78" t="s">
        <v>7566</v>
      </c>
      <c r="C1557" s="79">
        <v>35417</v>
      </c>
      <c r="D1557" s="82" t="s">
        <v>7926</v>
      </c>
    </row>
    <row r="1558" spans="2:4">
      <c r="B1558" s="147" t="s">
        <v>5369</v>
      </c>
      <c r="C1558" s="83">
        <v>33591</v>
      </c>
      <c r="D1558" s="84" t="s">
        <v>5437</v>
      </c>
    </row>
    <row r="1559" spans="2:4">
      <c r="B1559" t="s">
        <v>1812</v>
      </c>
      <c r="C1559" s="5">
        <v>28928</v>
      </c>
      <c r="D1559" s="6" t="s">
        <v>1662</v>
      </c>
    </row>
    <row r="1560" spans="2:4">
      <c r="B1560" s="78" t="s">
        <v>5864</v>
      </c>
      <c r="C1560" s="79">
        <v>33907</v>
      </c>
      <c r="D1560" s="82" t="s">
        <v>5978</v>
      </c>
    </row>
    <row r="1561" spans="2:4">
      <c r="B1561" t="s">
        <v>1174</v>
      </c>
      <c r="C1561" s="5">
        <v>31094</v>
      </c>
      <c r="D1561" s="6" t="s">
        <v>1305</v>
      </c>
    </row>
    <row r="1562" spans="2:4">
      <c r="B1562" s="147" t="s">
        <v>3177</v>
      </c>
      <c r="C1562" s="83">
        <v>33226</v>
      </c>
      <c r="D1562" s="84" t="s">
        <v>4953</v>
      </c>
    </row>
    <row r="1563" spans="2:4">
      <c r="B1563" s="147" t="s">
        <v>5267</v>
      </c>
      <c r="C1563" s="83">
        <v>33462</v>
      </c>
      <c r="D1563" s="84" t="s">
        <v>5441</v>
      </c>
    </row>
    <row r="1564" spans="2:4">
      <c r="B1564" s="125" t="s">
        <v>3990</v>
      </c>
      <c r="C1564" s="126">
        <v>32940</v>
      </c>
      <c r="D1564" s="127" t="s">
        <v>4219</v>
      </c>
    </row>
    <row r="1565" spans="2:4">
      <c r="B1565" s="125" t="s">
        <v>3991</v>
      </c>
      <c r="C1565" s="126">
        <v>32830</v>
      </c>
      <c r="D1565" s="127" t="s">
        <v>412</v>
      </c>
    </row>
    <row r="1566" spans="2:4">
      <c r="B1566" s="142" t="s">
        <v>4586</v>
      </c>
      <c r="C1566" s="140">
        <v>33051</v>
      </c>
      <c r="D1566" s="81" t="s">
        <v>509</v>
      </c>
    </row>
    <row r="1567" spans="2:4">
      <c r="B1567" s="78" t="s">
        <v>5706</v>
      </c>
      <c r="C1567" s="79">
        <v>32758</v>
      </c>
      <c r="D1567" s="81" t="s">
        <v>4218</v>
      </c>
    </row>
    <row r="1568" spans="2:4">
      <c r="B1568" t="s">
        <v>2875</v>
      </c>
      <c r="C1568" s="5">
        <v>31130</v>
      </c>
      <c r="D1568" s="6" t="s">
        <v>1471</v>
      </c>
    </row>
    <row r="1569" spans="2:5">
      <c r="B1569" t="s">
        <v>957</v>
      </c>
      <c r="C1569" s="5">
        <v>32355</v>
      </c>
      <c r="D1569" s="6" t="s">
        <v>958</v>
      </c>
    </row>
    <row r="1570" spans="2:5">
      <c r="B1570" s="78" t="s">
        <v>483</v>
      </c>
      <c r="C1570" s="79">
        <v>32317</v>
      </c>
      <c r="D1570" s="81" t="s">
        <v>1202</v>
      </c>
    </row>
    <row r="1571" spans="2:5">
      <c r="B1571" s="78" t="s">
        <v>5742</v>
      </c>
      <c r="C1571" s="79">
        <v>33702</v>
      </c>
      <c r="D1571" s="81" t="s">
        <v>5441</v>
      </c>
    </row>
    <row r="1572" spans="2:5">
      <c r="B1572" t="s">
        <v>746</v>
      </c>
      <c r="C1572" s="5">
        <v>30026</v>
      </c>
      <c r="D1572" s="6" t="s">
        <v>2229</v>
      </c>
    </row>
    <row r="1573" spans="2:5">
      <c r="B1573" t="s">
        <v>2876</v>
      </c>
      <c r="C1573" s="5">
        <v>28867</v>
      </c>
      <c r="D1573" s="6" t="s">
        <v>2125</v>
      </c>
    </row>
    <row r="1574" spans="2:5">
      <c r="B1574" t="s">
        <v>747</v>
      </c>
      <c r="C1574" s="5">
        <v>28867</v>
      </c>
      <c r="D1574" s="6" t="s">
        <v>2456</v>
      </c>
    </row>
    <row r="1575" spans="2:5">
      <c r="B1575" s="78" t="s">
        <v>484</v>
      </c>
      <c r="C1575" s="79">
        <v>32617</v>
      </c>
      <c r="D1575" s="81" t="s">
        <v>412</v>
      </c>
    </row>
    <row r="1576" spans="2:5">
      <c r="B1576" s="125" t="s">
        <v>3992</v>
      </c>
      <c r="C1576" s="126">
        <v>33022</v>
      </c>
      <c r="D1576" s="127" t="s">
        <v>495</v>
      </c>
    </row>
    <row r="1577" spans="2:5">
      <c r="B1577" s="78" t="s">
        <v>6828</v>
      </c>
      <c r="C1577" s="79">
        <v>35565</v>
      </c>
      <c r="D1577" s="81" t="s">
        <v>7033</v>
      </c>
      <c r="E1577" s="81"/>
    </row>
    <row r="1578" spans="2:5">
      <c r="B1578" s="78" t="s">
        <v>5636</v>
      </c>
      <c r="C1578" s="79">
        <v>34773</v>
      </c>
      <c r="D1578" s="81" t="s">
        <v>5982</v>
      </c>
    </row>
    <row r="1579" spans="2:5">
      <c r="B1579" s="78" t="s">
        <v>6378</v>
      </c>
      <c r="C1579" s="79">
        <v>34317</v>
      </c>
      <c r="D1579" s="82" t="s">
        <v>6517</v>
      </c>
    </row>
    <row r="1580" spans="2:5">
      <c r="B1580" t="s">
        <v>2877</v>
      </c>
      <c r="C1580" s="5">
        <v>31508</v>
      </c>
      <c r="D1580" s="6" t="s">
        <v>3174</v>
      </c>
    </row>
    <row r="1581" spans="2:5">
      <c r="B1581" t="s">
        <v>748</v>
      </c>
      <c r="C1581" s="5">
        <v>32358</v>
      </c>
      <c r="D1581" s="6" t="s">
        <v>1193</v>
      </c>
    </row>
    <row r="1582" spans="2:5">
      <c r="B1582" s="147" t="s">
        <v>5311</v>
      </c>
      <c r="C1582" s="83">
        <v>34071</v>
      </c>
      <c r="D1582" s="84" t="s">
        <v>5436</v>
      </c>
    </row>
    <row r="1583" spans="2:5">
      <c r="B1583" t="s">
        <v>2878</v>
      </c>
      <c r="C1583" s="5">
        <v>31739</v>
      </c>
      <c r="D1583" s="6" t="s">
        <v>3167</v>
      </c>
    </row>
    <row r="1584" spans="2:5">
      <c r="B1584" s="125" t="s">
        <v>3993</v>
      </c>
      <c r="C1584" s="126">
        <v>32543</v>
      </c>
      <c r="D1584" s="127" t="s">
        <v>4221</v>
      </c>
    </row>
    <row r="1585" spans="2:5">
      <c r="B1585" s="147" t="s">
        <v>5371</v>
      </c>
      <c r="C1585" s="83">
        <v>33870</v>
      </c>
      <c r="D1585" s="84" t="s">
        <v>5439</v>
      </c>
    </row>
    <row r="1586" spans="2:5">
      <c r="B1586" s="78" t="s">
        <v>6742</v>
      </c>
      <c r="C1586" s="79">
        <v>34732</v>
      </c>
      <c r="D1586" s="81" t="s">
        <v>7031</v>
      </c>
      <c r="E1586" s="81"/>
    </row>
    <row r="1587" spans="2:5">
      <c r="B1587" t="s">
        <v>1246</v>
      </c>
      <c r="C1587" s="5">
        <v>31280</v>
      </c>
      <c r="D1587" s="6" t="s">
        <v>3172</v>
      </c>
    </row>
    <row r="1588" spans="2:5">
      <c r="B1588" t="s">
        <v>2879</v>
      </c>
      <c r="C1588" s="5">
        <v>31230</v>
      </c>
      <c r="D1588" s="6" t="s">
        <v>1470</v>
      </c>
    </row>
    <row r="1589" spans="2:5">
      <c r="B1589" s="78" t="s">
        <v>7604</v>
      </c>
      <c r="C1589" s="79">
        <v>35575</v>
      </c>
      <c r="D1589" s="82" t="s">
        <v>7929</v>
      </c>
    </row>
    <row r="1590" spans="2:5">
      <c r="B1590" t="s">
        <v>2267</v>
      </c>
      <c r="C1590" s="5">
        <v>30328</v>
      </c>
      <c r="D1590" s="6" t="s">
        <v>2276</v>
      </c>
    </row>
    <row r="1591" spans="2:5">
      <c r="B1591" s="125" t="s">
        <v>3994</v>
      </c>
      <c r="C1591" s="126">
        <v>32699</v>
      </c>
      <c r="D1591" s="127" t="s">
        <v>507</v>
      </c>
    </row>
    <row r="1592" spans="2:5">
      <c r="B1592" t="s">
        <v>2880</v>
      </c>
      <c r="C1592" s="5">
        <v>31203</v>
      </c>
      <c r="D1592" s="6" t="s">
        <v>2442</v>
      </c>
    </row>
    <row r="1593" spans="2:5">
      <c r="B1593" t="s">
        <v>3522</v>
      </c>
      <c r="C1593" s="5">
        <v>29984</v>
      </c>
      <c r="D1593" s="6" t="s">
        <v>3020</v>
      </c>
    </row>
    <row r="1594" spans="2:5">
      <c r="B1594" t="s">
        <v>2084</v>
      </c>
      <c r="C1594" s="5">
        <v>28065</v>
      </c>
      <c r="D1594" s="6" t="s">
        <v>3140</v>
      </c>
    </row>
    <row r="1595" spans="2:5">
      <c r="B1595" s="147" t="s">
        <v>5138</v>
      </c>
      <c r="C1595" s="83">
        <v>33870</v>
      </c>
      <c r="D1595" s="84" t="s">
        <v>5436</v>
      </c>
    </row>
    <row r="1596" spans="2:5">
      <c r="B1596" t="s">
        <v>3615</v>
      </c>
      <c r="C1596" s="5">
        <v>30324</v>
      </c>
      <c r="D1596" s="6" t="s">
        <v>3529</v>
      </c>
    </row>
    <row r="1597" spans="2:5">
      <c r="B1597" t="s">
        <v>2881</v>
      </c>
      <c r="C1597" s="5">
        <v>32310</v>
      </c>
      <c r="D1597" s="6" t="s">
        <v>2882</v>
      </c>
    </row>
    <row r="1598" spans="2:5">
      <c r="B1598" s="78" t="s">
        <v>7780</v>
      </c>
      <c r="C1598" s="79">
        <v>34792</v>
      </c>
      <c r="D1598" s="82" t="s">
        <v>7925</v>
      </c>
    </row>
    <row r="1599" spans="2:5">
      <c r="B1599" t="s">
        <v>2883</v>
      </c>
      <c r="C1599" s="5">
        <v>32133</v>
      </c>
      <c r="D1599" s="6" t="s">
        <v>2444</v>
      </c>
    </row>
    <row r="1600" spans="2:5">
      <c r="B1600" t="s">
        <v>2040</v>
      </c>
      <c r="C1600" s="5">
        <v>30266</v>
      </c>
      <c r="D1600" s="6" t="s">
        <v>3523</v>
      </c>
    </row>
    <row r="1601" spans="2:5">
      <c r="B1601" t="s">
        <v>1823</v>
      </c>
      <c r="C1601" s="5">
        <v>31051</v>
      </c>
      <c r="D1601" s="6" t="s">
        <v>1819</v>
      </c>
    </row>
    <row r="1602" spans="2:5">
      <c r="B1602" s="78" t="s">
        <v>230</v>
      </c>
      <c r="C1602" s="79">
        <v>32916</v>
      </c>
      <c r="D1602" s="81" t="s">
        <v>70</v>
      </c>
    </row>
    <row r="1603" spans="2:5">
      <c r="B1603" s="125" t="s">
        <v>3995</v>
      </c>
      <c r="C1603" s="126">
        <v>32884</v>
      </c>
      <c r="D1603" s="127" t="s">
        <v>4223</v>
      </c>
    </row>
    <row r="1604" spans="2:5">
      <c r="B1604" s="78" t="s">
        <v>7944</v>
      </c>
      <c r="C1604" s="79">
        <v>32884</v>
      </c>
      <c r="D1604" s="81" t="s">
        <v>4223</v>
      </c>
    </row>
    <row r="1605" spans="2:5">
      <c r="B1605" s="78" t="s">
        <v>6829</v>
      </c>
      <c r="C1605" s="79">
        <v>34900</v>
      </c>
      <c r="D1605" s="81" t="s">
        <v>7038</v>
      </c>
      <c r="E1605" s="81"/>
    </row>
    <row r="1606" spans="2:5">
      <c r="B1606" s="78" t="s">
        <v>6317</v>
      </c>
      <c r="C1606" s="79">
        <v>34900</v>
      </c>
      <c r="D1606" s="82" t="s">
        <v>6515</v>
      </c>
    </row>
    <row r="1607" spans="2:5">
      <c r="B1607" s="78" t="s">
        <v>6287</v>
      </c>
      <c r="C1607" s="79">
        <v>33787</v>
      </c>
      <c r="D1607" s="82" t="s">
        <v>5979</v>
      </c>
    </row>
    <row r="1608" spans="2:5">
      <c r="B1608" s="78" t="s">
        <v>5716</v>
      </c>
      <c r="C1608" s="79">
        <v>33869</v>
      </c>
      <c r="D1608" s="81" t="s">
        <v>4950</v>
      </c>
    </row>
    <row r="1609" spans="2:5">
      <c r="B1609" t="s">
        <v>1635</v>
      </c>
      <c r="C1609" s="5">
        <v>30516</v>
      </c>
      <c r="D1609" s="6" t="s">
        <v>2830</v>
      </c>
    </row>
    <row r="1610" spans="2:5">
      <c r="B1610" t="s">
        <v>3996</v>
      </c>
      <c r="C1610" s="5">
        <v>32863</v>
      </c>
      <c r="D1610" s="6" t="s">
        <v>509</v>
      </c>
    </row>
    <row r="1611" spans="2:5">
      <c r="B1611" t="s">
        <v>2884</v>
      </c>
      <c r="C1611" s="5">
        <v>31834</v>
      </c>
      <c r="D1611" s="6" t="s">
        <v>2474</v>
      </c>
    </row>
    <row r="1612" spans="2:5">
      <c r="B1612" s="147" t="s">
        <v>5099</v>
      </c>
      <c r="C1612" s="83">
        <v>33759</v>
      </c>
      <c r="D1612" s="84" t="s">
        <v>5441</v>
      </c>
    </row>
    <row r="1613" spans="2:5">
      <c r="B1613" t="s">
        <v>2972</v>
      </c>
      <c r="C1613" s="5">
        <v>31772</v>
      </c>
      <c r="D1613" s="6" t="s">
        <v>2442</v>
      </c>
    </row>
    <row r="1614" spans="2:5">
      <c r="B1614" t="s">
        <v>2973</v>
      </c>
      <c r="C1614" s="5">
        <v>31068</v>
      </c>
      <c r="D1614" s="6" t="s">
        <v>3167</v>
      </c>
    </row>
    <row r="1615" spans="2:5">
      <c r="B1615" t="s">
        <v>2974</v>
      </c>
      <c r="C1615" s="5">
        <v>32642</v>
      </c>
      <c r="D1615" s="6" t="s">
        <v>2447</v>
      </c>
    </row>
    <row r="1616" spans="2:5">
      <c r="B1616" t="s">
        <v>3032</v>
      </c>
      <c r="C1616" s="5">
        <v>29422</v>
      </c>
      <c r="D1616" s="6" t="s">
        <v>3033</v>
      </c>
    </row>
    <row r="1617" spans="2:4">
      <c r="B1617" t="s">
        <v>2975</v>
      </c>
      <c r="C1617" s="5">
        <v>29456</v>
      </c>
      <c r="D1617" s="6" t="s">
        <v>2976</v>
      </c>
    </row>
    <row r="1618" spans="2:4">
      <c r="B1618" t="s">
        <v>3654</v>
      </c>
      <c r="C1618" s="5">
        <v>30868</v>
      </c>
      <c r="D1618" s="6" t="s">
        <v>1474</v>
      </c>
    </row>
    <row r="1619" spans="2:4">
      <c r="B1619" s="11" t="s">
        <v>4727</v>
      </c>
      <c r="C1619" s="140">
        <v>33146</v>
      </c>
      <c r="D1619" s="81" t="s">
        <v>4950</v>
      </c>
    </row>
    <row r="1620" spans="2:4">
      <c r="B1620" t="s">
        <v>3458</v>
      </c>
      <c r="C1620" s="5">
        <v>30751</v>
      </c>
      <c r="D1620" s="6" t="s">
        <v>2916</v>
      </c>
    </row>
    <row r="1621" spans="2:4">
      <c r="B1621" s="78" t="s">
        <v>5654</v>
      </c>
      <c r="C1621" s="79">
        <v>34470</v>
      </c>
      <c r="D1621" s="81" t="s">
        <v>5978</v>
      </c>
    </row>
    <row r="1622" spans="2:4">
      <c r="B1622" s="78" t="s">
        <v>7760</v>
      </c>
      <c r="C1622" s="79">
        <v>35602</v>
      </c>
      <c r="D1622" s="82" t="s">
        <v>7040</v>
      </c>
    </row>
    <row r="1623" spans="2:4">
      <c r="B1623" t="s">
        <v>1310</v>
      </c>
      <c r="C1623" s="5">
        <v>31949</v>
      </c>
      <c r="D1623" s="6" t="s">
        <v>1469</v>
      </c>
    </row>
    <row r="1624" spans="2:4">
      <c r="B1624" s="125" t="s">
        <v>3997</v>
      </c>
      <c r="C1624" s="126">
        <v>32253</v>
      </c>
      <c r="D1624" s="127" t="s">
        <v>509</v>
      </c>
    </row>
    <row r="1625" spans="2:4">
      <c r="B1625" s="125" t="s">
        <v>3998</v>
      </c>
      <c r="C1625" s="126">
        <v>32750</v>
      </c>
      <c r="D1625" s="127" t="s">
        <v>509</v>
      </c>
    </row>
    <row r="1626" spans="2:4">
      <c r="B1626" s="78" t="s">
        <v>5551</v>
      </c>
      <c r="C1626" s="79">
        <v>33737</v>
      </c>
      <c r="D1626" s="81" t="s">
        <v>5437</v>
      </c>
    </row>
    <row r="1627" spans="2:4">
      <c r="B1627" s="147" t="s">
        <v>5171</v>
      </c>
      <c r="C1627" s="83">
        <v>33622</v>
      </c>
      <c r="D1627" s="84" t="s">
        <v>5440</v>
      </c>
    </row>
    <row r="1628" spans="2:4">
      <c r="B1628" s="147" t="s">
        <v>5308</v>
      </c>
      <c r="C1628" s="83">
        <v>34549</v>
      </c>
      <c r="D1628" s="84" t="s">
        <v>5455</v>
      </c>
    </row>
    <row r="1629" spans="2:4">
      <c r="B1629" t="s">
        <v>3509</v>
      </c>
      <c r="C1629" s="5">
        <v>28554</v>
      </c>
      <c r="D1629" s="6" t="s">
        <v>2353</v>
      </c>
    </row>
    <row r="1630" spans="2:4">
      <c r="B1630" s="78" t="s">
        <v>7475</v>
      </c>
      <c r="C1630" s="79">
        <v>35469</v>
      </c>
      <c r="D1630" s="82" t="s">
        <v>7926</v>
      </c>
    </row>
    <row r="1631" spans="2:4">
      <c r="B1631" s="78" t="s">
        <v>485</v>
      </c>
      <c r="C1631" s="79">
        <v>32949</v>
      </c>
      <c r="D1631" s="81" t="s">
        <v>1193</v>
      </c>
    </row>
    <row r="1632" spans="2:4">
      <c r="B1632" s="125" t="s">
        <v>3999</v>
      </c>
      <c r="C1632" s="126">
        <v>32986</v>
      </c>
      <c r="D1632" s="127" t="s">
        <v>412</v>
      </c>
    </row>
    <row r="1633" spans="2:4">
      <c r="B1633" t="s">
        <v>3423</v>
      </c>
      <c r="C1633" s="5">
        <v>31365</v>
      </c>
      <c r="D1633" s="6" t="s">
        <v>1470</v>
      </c>
    </row>
    <row r="1634" spans="2:4">
      <c r="B1634" s="147" t="s">
        <v>5162</v>
      </c>
      <c r="C1634" s="83">
        <v>33317</v>
      </c>
      <c r="D1634" s="84" t="s">
        <v>5445</v>
      </c>
    </row>
    <row r="1635" spans="2:4">
      <c r="B1635" s="78" t="s">
        <v>6428</v>
      </c>
      <c r="C1635" s="79">
        <v>34540</v>
      </c>
      <c r="D1635" s="82" t="s">
        <v>6517</v>
      </c>
    </row>
    <row r="1636" spans="2:4">
      <c r="B1636" t="s">
        <v>2977</v>
      </c>
      <c r="C1636" s="5">
        <v>32612</v>
      </c>
      <c r="D1636" s="6" t="s">
        <v>2978</v>
      </c>
    </row>
    <row r="1637" spans="2:4">
      <c r="B1637" t="s">
        <v>1918</v>
      </c>
      <c r="C1637" s="5">
        <v>29400</v>
      </c>
      <c r="D1637" s="6" t="s">
        <v>1726</v>
      </c>
    </row>
    <row r="1638" spans="2:4">
      <c r="B1638" s="78" t="s">
        <v>5809</v>
      </c>
      <c r="C1638" s="79">
        <v>34039</v>
      </c>
      <c r="D1638" s="81" t="s">
        <v>5980</v>
      </c>
    </row>
    <row r="1639" spans="2:4">
      <c r="B1639" t="s">
        <v>2979</v>
      </c>
      <c r="C1639" s="5">
        <v>30946</v>
      </c>
      <c r="D1639" s="6" t="s">
        <v>3524</v>
      </c>
    </row>
    <row r="1640" spans="2:4">
      <c r="B1640" s="11" t="s">
        <v>4462</v>
      </c>
      <c r="C1640" s="140">
        <v>33093</v>
      </c>
      <c r="D1640" s="81" t="s">
        <v>4957</v>
      </c>
    </row>
    <row r="1641" spans="2:4">
      <c r="B1641" s="78" t="s">
        <v>5539</v>
      </c>
      <c r="C1641" s="79">
        <v>33728</v>
      </c>
      <c r="D1641" s="81" t="s">
        <v>5447</v>
      </c>
    </row>
    <row r="1642" spans="2:4">
      <c r="B1642" t="s">
        <v>749</v>
      </c>
      <c r="C1642" s="5">
        <v>32766</v>
      </c>
      <c r="D1642" s="6" t="s">
        <v>1193</v>
      </c>
    </row>
    <row r="1643" spans="2:4">
      <c r="B1643" t="s">
        <v>1583</v>
      </c>
      <c r="C1643" s="5">
        <v>29283</v>
      </c>
      <c r="D1643" s="6" t="s">
        <v>1405</v>
      </c>
    </row>
    <row r="1644" spans="2:4">
      <c r="B1644" t="s">
        <v>1705</v>
      </c>
      <c r="C1644" s="5">
        <v>28135</v>
      </c>
      <c r="D1644" s="6" t="s">
        <v>2566</v>
      </c>
    </row>
    <row r="1645" spans="2:4">
      <c r="B1645" t="s">
        <v>2980</v>
      </c>
      <c r="C1645" s="5">
        <v>29923</v>
      </c>
      <c r="D1645" s="6" t="s">
        <v>2228</v>
      </c>
    </row>
    <row r="1646" spans="2:4">
      <c r="B1646" t="s">
        <v>750</v>
      </c>
      <c r="C1646" s="5">
        <v>32624</v>
      </c>
      <c r="D1646" s="6" t="s">
        <v>1186</v>
      </c>
    </row>
    <row r="1647" spans="2:4">
      <c r="B1647" s="78" t="s">
        <v>6250</v>
      </c>
      <c r="C1647" s="79">
        <v>34515</v>
      </c>
      <c r="D1647" s="82" t="s">
        <v>6516</v>
      </c>
    </row>
    <row r="1648" spans="2:4">
      <c r="B1648" t="s">
        <v>4738</v>
      </c>
      <c r="C1648" s="5">
        <v>32905</v>
      </c>
      <c r="D1648" s="6" t="s">
        <v>509</v>
      </c>
    </row>
    <row r="1649" spans="2:5">
      <c r="B1649" s="11" t="s">
        <v>4525</v>
      </c>
      <c r="C1649" s="140">
        <v>33754</v>
      </c>
      <c r="D1649" s="81" t="s">
        <v>4959</v>
      </c>
    </row>
    <row r="1650" spans="2:5">
      <c r="B1650" s="78" t="s">
        <v>6154</v>
      </c>
      <c r="C1650" s="79">
        <v>33412</v>
      </c>
      <c r="D1650" s="82" t="s">
        <v>4966</v>
      </c>
    </row>
    <row r="1651" spans="2:5">
      <c r="B1651" s="78" t="s">
        <v>6805</v>
      </c>
      <c r="C1651" s="79">
        <v>35070</v>
      </c>
      <c r="D1651" s="81" t="s">
        <v>7031</v>
      </c>
      <c r="E1651" s="81"/>
    </row>
    <row r="1652" spans="2:5">
      <c r="B1652" t="s">
        <v>3394</v>
      </c>
      <c r="C1652" s="5">
        <v>30623</v>
      </c>
      <c r="D1652" s="6" t="s">
        <v>2471</v>
      </c>
    </row>
    <row r="1653" spans="2:5">
      <c r="B1653" t="s">
        <v>3398</v>
      </c>
      <c r="C1653" s="5">
        <v>29172</v>
      </c>
      <c r="D1653" s="6" t="s">
        <v>3529</v>
      </c>
    </row>
    <row r="1654" spans="2:5">
      <c r="B1654" t="s">
        <v>2981</v>
      </c>
      <c r="C1654" s="5">
        <v>31555</v>
      </c>
      <c r="D1654" s="6" t="s">
        <v>1470</v>
      </c>
    </row>
    <row r="1655" spans="2:5">
      <c r="B1655" s="78" t="s">
        <v>6192</v>
      </c>
      <c r="C1655" s="79">
        <v>34864</v>
      </c>
      <c r="D1655" s="82" t="s">
        <v>6515</v>
      </c>
    </row>
    <row r="1656" spans="2:5">
      <c r="B1656" t="s">
        <v>3190</v>
      </c>
      <c r="C1656" s="5">
        <v>30639</v>
      </c>
      <c r="D1656" s="6" t="s">
        <v>2937</v>
      </c>
    </row>
    <row r="1657" spans="2:5">
      <c r="B1657" s="78" t="s">
        <v>6815</v>
      </c>
      <c r="C1657" s="79">
        <v>34485</v>
      </c>
      <c r="D1657" s="81" t="s">
        <v>5976</v>
      </c>
      <c r="E1657" s="81"/>
    </row>
    <row r="1658" spans="2:5">
      <c r="B1658" t="s">
        <v>2735</v>
      </c>
      <c r="C1658" s="5">
        <v>28160</v>
      </c>
      <c r="D1658" s="6" t="s">
        <v>2352</v>
      </c>
    </row>
    <row r="1659" spans="2:5">
      <c r="B1659" t="s">
        <v>2982</v>
      </c>
      <c r="C1659" s="5">
        <v>30533</v>
      </c>
      <c r="D1659" s="6" t="s">
        <v>2828</v>
      </c>
    </row>
    <row r="1660" spans="2:5">
      <c r="B1660" t="s">
        <v>1384</v>
      </c>
      <c r="C1660" s="5">
        <v>31025</v>
      </c>
      <c r="D1660" s="6" t="s">
        <v>1818</v>
      </c>
    </row>
    <row r="1661" spans="2:5">
      <c r="B1661" s="78" t="s">
        <v>6919</v>
      </c>
      <c r="C1661" s="79">
        <v>34069</v>
      </c>
      <c r="D1661" s="81" t="s">
        <v>5979</v>
      </c>
      <c r="E1661" s="81"/>
    </row>
    <row r="1662" spans="2:5">
      <c r="B1662" s="78" t="s">
        <v>6809</v>
      </c>
      <c r="C1662" s="79">
        <v>34794</v>
      </c>
      <c r="D1662" s="81" t="s">
        <v>7040</v>
      </c>
      <c r="E1662" s="81"/>
    </row>
    <row r="1663" spans="2:5">
      <c r="B1663" s="78" t="s">
        <v>6380</v>
      </c>
      <c r="C1663" s="79">
        <v>34172</v>
      </c>
      <c r="D1663" s="82" t="s">
        <v>5979</v>
      </c>
    </row>
    <row r="1664" spans="2:5">
      <c r="B1664" s="78" t="s">
        <v>6302</v>
      </c>
      <c r="C1664" s="79">
        <v>33993</v>
      </c>
      <c r="D1664" s="82" t="s">
        <v>5979</v>
      </c>
    </row>
    <row r="1665" spans="2:5">
      <c r="B1665" s="78" t="s">
        <v>5702</v>
      </c>
      <c r="C1665" s="79">
        <v>33190</v>
      </c>
      <c r="D1665" s="81" t="s">
        <v>4223</v>
      </c>
    </row>
    <row r="1666" spans="2:5">
      <c r="B1666" s="78" t="s">
        <v>6931</v>
      </c>
      <c r="C1666" s="79">
        <v>34768</v>
      </c>
      <c r="D1666" s="81" t="s">
        <v>7037</v>
      </c>
      <c r="E1666" s="81"/>
    </row>
    <row r="1667" spans="2:5">
      <c r="B1667" t="s">
        <v>6262</v>
      </c>
      <c r="C1667" s="79">
        <v>34177</v>
      </c>
      <c r="D1667" s="82" t="s">
        <v>5437</v>
      </c>
    </row>
    <row r="1668" spans="2:5">
      <c r="B1668" s="78" t="s">
        <v>7048</v>
      </c>
      <c r="C1668" s="79">
        <v>34953</v>
      </c>
      <c r="D1668" s="81" t="s">
        <v>7036</v>
      </c>
      <c r="E1668" s="81"/>
    </row>
    <row r="1669" spans="2:5">
      <c r="B1669" s="78" t="s">
        <v>5667</v>
      </c>
      <c r="C1669" s="79">
        <v>33958</v>
      </c>
      <c r="D1669" s="81" t="s">
        <v>5979</v>
      </c>
    </row>
    <row r="1670" spans="2:5">
      <c r="B1670" s="147" t="s">
        <v>4739</v>
      </c>
      <c r="C1670" s="83">
        <v>32921</v>
      </c>
      <c r="D1670" s="84" t="s">
        <v>4218</v>
      </c>
    </row>
    <row r="1671" spans="2:5">
      <c r="B1671" t="s">
        <v>1511</v>
      </c>
      <c r="C1671" s="5">
        <v>28371</v>
      </c>
      <c r="D1671" s="6" t="s">
        <v>1512</v>
      </c>
    </row>
    <row r="1672" spans="2:5">
      <c r="B1672" s="78" t="s">
        <v>6732</v>
      </c>
      <c r="C1672" s="79">
        <v>35017</v>
      </c>
      <c r="D1672" s="81" t="s">
        <v>7037</v>
      </c>
      <c r="E1672" s="81"/>
    </row>
    <row r="1673" spans="2:5">
      <c r="B1673" t="s">
        <v>2350</v>
      </c>
      <c r="C1673" s="5">
        <v>30063</v>
      </c>
      <c r="D1673" s="6" t="s">
        <v>2228</v>
      </c>
    </row>
    <row r="1674" spans="2:5">
      <c r="B1674" t="s">
        <v>751</v>
      </c>
      <c r="C1674" s="5">
        <v>31301</v>
      </c>
      <c r="D1674" s="6" t="s">
        <v>1470</v>
      </c>
    </row>
    <row r="1675" spans="2:5">
      <c r="B1675" s="78" t="s">
        <v>337</v>
      </c>
      <c r="C1675" s="79">
        <v>32538</v>
      </c>
      <c r="D1675" s="81" t="s">
        <v>1202</v>
      </c>
    </row>
    <row r="1676" spans="2:5">
      <c r="B1676" s="125" t="s">
        <v>4000</v>
      </c>
      <c r="C1676" s="126">
        <v>33692</v>
      </c>
      <c r="D1676" s="127" t="s">
        <v>4217</v>
      </c>
    </row>
    <row r="1677" spans="2:5">
      <c r="B1677" s="78" t="s">
        <v>338</v>
      </c>
      <c r="C1677" s="79">
        <v>32703</v>
      </c>
      <c r="D1677" s="81" t="s">
        <v>412</v>
      </c>
    </row>
    <row r="1678" spans="2:5">
      <c r="B1678" s="78" t="s">
        <v>6407</v>
      </c>
      <c r="C1678" s="79">
        <v>34717</v>
      </c>
      <c r="D1678" s="82" t="s">
        <v>6519</v>
      </c>
    </row>
    <row r="1679" spans="2:5">
      <c r="B1679" t="s">
        <v>1631</v>
      </c>
      <c r="C1679" s="5">
        <v>25736</v>
      </c>
      <c r="D1679" s="6"/>
    </row>
    <row r="1680" spans="2:5">
      <c r="B1680" t="s">
        <v>1287</v>
      </c>
      <c r="C1680" s="5">
        <v>29811</v>
      </c>
      <c r="D1680" s="6" t="s">
        <v>2668</v>
      </c>
    </row>
    <row r="1681" spans="2:5">
      <c r="B1681" t="s">
        <v>2539</v>
      </c>
      <c r="C1681" s="5">
        <v>30705</v>
      </c>
      <c r="D1681" s="6" t="s">
        <v>3526</v>
      </c>
    </row>
    <row r="1682" spans="2:5">
      <c r="B1682" t="s">
        <v>2983</v>
      </c>
      <c r="C1682" s="5">
        <v>31960</v>
      </c>
      <c r="D1682" s="6" t="s">
        <v>2444</v>
      </c>
    </row>
    <row r="1683" spans="2:5">
      <c r="B1683" s="78" t="s">
        <v>6797</v>
      </c>
      <c r="C1683" s="79">
        <v>34372</v>
      </c>
      <c r="D1683" s="81" t="s">
        <v>6517</v>
      </c>
      <c r="E1683" s="81"/>
    </row>
    <row r="1684" spans="2:5">
      <c r="B1684" t="s">
        <v>752</v>
      </c>
      <c r="C1684" s="5">
        <v>31809</v>
      </c>
      <c r="D1684" s="6" t="s">
        <v>2447</v>
      </c>
    </row>
    <row r="1685" spans="2:5">
      <c r="B1685" t="s">
        <v>2984</v>
      </c>
      <c r="C1685" s="5">
        <v>31668</v>
      </c>
      <c r="D1685" s="6" t="s">
        <v>2442</v>
      </c>
    </row>
    <row r="1686" spans="2:5">
      <c r="B1686" s="78" t="s">
        <v>7689</v>
      </c>
      <c r="C1686" s="79">
        <v>35866</v>
      </c>
      <c r="D1686" s="82" t="s">
        <v>7928</v>
      </c>
    </row>
    <row r="1687" spans="2:5">
      <c r="B1687" t="s">
        <v>1513</v>
      </c>
      <c r="C1687" s="5">
        <v>29405</v>
      </c>
      <c r="D1687" s="6" t="s">
        <v>1666</v>
      </c>
    </row>
    <row r="1688" spans="2:5">
      <c r="B1688" t="s">
        <v>2985</v>
      </c>
      <c r="C1688" s="5">
        <v>32352</v>
      </c>
      <c r="D1688" s="6" t="s">
        <v>2322</v>
      </c>
    </row>
    <row r="1689" spans="2:5">
      <c r="B1689" s="147" t="s">
        <v>5292</v>
      </c>
      <c r="C1689" s="83">
        <v>33590</v>
      </c>
      <c r="D1689" s="84" t="s">
        <v>5440</v>
      </c>
    </row>
    <row r="1690" spans="2:5">
      <c r="B1690" s="78" t="s">
        <v>339</v>
      </c>
      <c r="C1690" s="79">
        <v>31811</v>
      </c>
      <c r="D1690" s="81" t="s">
        <v>2322</v>
      </c>
    </row>
    <row r="1691" spans="2:5">
      <c r="B1691" s="78" t="s">
        <v>5577</v>
      </c>
      <c r="C1691" s="79">
        <v>34007</v>
      </c>
      <c r="D1691" s="81" t="s">
        <v>5981</v>
      </c>
    </row>
    <row r="1692" spans="2:5">
      <c r="B1692" s="78" t="s">
        <v>5601</v>
      </c>
      <c r="C1692" s="79">
        <v>34853</v>
      </c>
      <c r="D1692" s="81" t="s">
        <v>6012</v>
      </c>
    </row>
    <row r="1693" spans="2:5">
      <c r="B1693" t="s">
        <v>3149</v>
      </c>
      <c r="C1693" s="5">
        <v>30517</v>
      </c>
      <c r="D1693" s="6" t="s">
        <v>1666</v>
      </c>
    </row>
    <row r="1694" spans="2:5">
      <c r="B1694" s="125" t="s">
        <v>4001</v>
      </c>
      <c r="C1694" s="126">
        <v>33041</v>
      </c>
      <c r="D1694" s="127" t="s">
        <v>509</v>
      </c>
    </row>
    <row r="1695" spans="2:5">
      <c r="B1695" s="78" t="s">
        <v>7630</v>
      </c>
      <c r="C1695" s="79">
        <v>34786</v>
      </c>
      <c r="D1695" s="82" t="s">
        <v>6519</v>
      </c>
    </row>
    <row r="1696" spans="2:5">
      <c r="B1696" s="125" t="s">
        <v>4002</v>
      </c>
      <c r="C1696" s="126">
        <v>33262</v>
      </c>
      <c r="D1696" s="127" t="s">
        <v>4219</v>
      </c>
    </row>
    <row r="1697" spans="2:4">
      <c r="B1697" s="78" t="s">
        <v>7729</v>
      </c>
      <c r="C1697" s="79">
        <v>35779</v>
      </c>
      <c r="D1697" s="82" t="s">
        <v>7930</v>
      </c>
    </row>
    <row r="1698" spans="2:4">
      <c r="B1698" s="147" t="s">
        <v>5150</v>
      </c>
      <c r="C1698" s="83">
        <v>34354</v>
      </c>
      <c r="D1698" s="84" t="s">
        <v>5441</v>
      </c>
    </row>
    <row r="1699" spans="2:4">
      <c r="B1699" t="s">
        <v>753</v>
      </c>
      <c r="C1699" s="5">
        <v>32762</v>
      </c>
      <c r="D1699" s="6" t="s">
        <v>1186</v>
      </c>
    </row>
    <row r="1700" spans="2:4">
      <c r="B1700" t="s">
        <v>2272</v>
      </c>
      <c r="C1700" s="5">
        <v>30296</v>
      </c>
      <c r="D1700" s="6" t="s">
        <v>3523</v>
      </c>
    </row>
    <row r="1701" spans="2:4">
      <c r="B1701" s="78" t="s">
        <v>224</v>
      </c>
      <c r="C1701" s="79">
        <v>31189</v>
      </c>
      <c r="D1701" s="81" t="s">
        <v>3171</v>
      </c>
    </row>
    <row r="1702" spans="2:4">
      <c r="B1702" s="11" t="s">
        <v>6452</v>
      </c>
      <c r="C1702" s="5">
        <v>32677</v>
      </c>
      <c r="D1702" s="6" t="s">
        <v>1183</v>
      </c>
    </row>
    <row r="1703" spans="2:4">
      <c r="B1703" s="147" t="s">
        <v>5181</v>
      </c>
      <c r="C1703" s="83">
        <v>33520</v>
      </c>
      <c r="D1703" s="84" t="s">
        <v>5437</v>
      </c>
    </row>
    <row r="1704" spans="2:4">
      <c r="B1704" t="s">
        <v>754</v>
      </c>
      <c r="C1704" s="5">
        <v>32897</v>
      </c>
      <c r="D1704" s="6" t="s">
        <v>1200</v>
      </c>
    </row>
    <row r="1705" spans="2:4">
      <c r="B1705" s="78" t="s">
        <v>340</v>
      </c>
      <c r="C1705" s="79">
        <v>32524</v>
      </c>
      <c r="D1705" s="81" t="s">
        <v>509</v>
      </c>
    </row>
    <row r="1706" spans="2:4">
      <c r="B1706" s="78" t="s">
        <v>6277</v>
      </c>
      <c r="C1706" s="79">
        <v>34764</v>
      </c>
      <c r="D1706" s="82" t="s">
        <v>6534</v>
      </c>
    </row>
    <row r="1707" spans="2:4">
      <c r="B1707" s="11" t="s">
        <v>7945</v>
      </c>
      <c r="C1707" s="5">
        <v>32677</v>
      </c>
      <c r="D1707" s="6" t="s">
        <v>1183</v>
      </c>
    </row>
    <row r="1708" spans="2:4">
      <c r="B1708" t="s">
        <v>755</v>
      </c>
      <c r="C1708" s="5">
        <v>32677</v>
      </c>
      <c r="D1708" s="6" t="s">
        <v>1183</v>
      </c>
    </row>
    <row r="1709" spans="2:4">
      <c r="B1709" s="78" t="s">
        <v>341</v>
      </c>
      <c r="C1709" s="79">
        <v>32532</v>
      </c>
      <c r="D1709" s="81" t="s">
        <v>509</v>
      </c>
    </row>
    <row r="1710" spans="2:4">
      <c r="B1710" t="s">
        <v>1231</v>
      </c>
      <c r="C1710" s="5">
        <v>30702</v>
      </c>
      <c r="D1710" s="6" t="s">
        <v>2918</v>
      </c>
    </row>
    <row r="1711" spans="2:4">
      <c r="B1711" s="78" t="s">
        <v>7496</v>
      </c>
      <c r="C1711" s="79">
        <v>34720</v>
      </c>
      <c r="D1711" s="82" t="s">
        <v>7038</v>
      </c>
    </row>
    <row r="1712" spans="2:4">
      <c r="B1712" s="142" t="s">
        <v>4622</v>
      </c>
      <c r="C1712" s="140">
        <v>33448</v>
      </c>
      <c r="D1712" s="81" t="s">
        <v>4218</v>
      </c>
    </row>
    <row r="1713" spans="2:5">
      <c r="B1713" s="78" t="s">
        <v>7523</v>
      </c>
      <c r="C1713" s="79">
        <v>35063</v>
      </c>
      <c r="D1713" s="82" t="s">
        <v>7031</v>
      </c>
    </row>
    <row r="1714" spans="2:5">
      <c r="B1714" s="78" t="s">
        <v>7719</v>
      </c>
      <c r="C1714" s="79">
        <v>35768</v>
      </c>
      <c r="D1714" s="82" t="s">
        <v>7926</v>
      </c>
    </row>
    <row r="1715" spans="2:5">
      <c r="B1715" s="78" t="s">
        <v>5694</v>
      </c>
      <c r="C1715" s="79">
        <v>34150</v>
      </c>
      <c r="D1715" s="81" t="s">
        <v>5979</v>
      </c>
    </row>
    <row r="1716" spans="2:5">
      <c r="B1716" t="s">
        <v>552</v>
      </c>
      <c r="C1716" s="5">
        <v>32389</v>
      </c>
      <c r="D1716" s="6" t="s">
        <v>1183</v>
      </c>
    </row>
    <row r="1717" spans="2:5">
      <c r="B1717" t="s">
        <v>553</v>
      </c>
      <c r="C1717" s="5">
        <v>32036</v>
      </c>
      <c r="D1717" s="6" t="s">
        <v>890</v>
      </c>
    </row>
    <row r="1718" spans="2:5">
      <c r="B1718" s="78" t="s">
        <v>6810</v>
      </c>
      <c r="C1718" s="79">
        <v>32965</v>
      </c>
      <c r="D1718" s="81" t="s">
        <v>509</v>
      </c>
      <c r="E1718" s="81"/>
    </row>
    <row r="1719" spans="2:5">
      <c r="B1719" s="141" t="s">
        <v>4448</v>
      </c>
      <c r="C1719" s="140">
        <v>33354</v>
      </c>
      <c r="D1719" s="81" t="s">
        <v>4220</v>
      </c>
    </row>
    <row r="1720" spans="2:5">
      <c r="B1720" s="78" t="s">
        <v>7497</v>
      </c>
      <c r="C1720" s="79">
        <v>35281</v>
      </c>
      <c r="D1720" s="82" t="s">
        <v>7926</v>
      </c>
    </row>
    <row r="1721" spans="2:5">
      <c r="B1721" t="s">
        <v>1822</v>
      </c>
      <c r="C1721" s="5">
        <v>30839</v>
      </c>
      <c r="D1721" s="6" t="s">
        <v>2920</v>
      </c>
    </row>
    <row r="1722" spans="2:5">
      <c r="B1722" t="s">
        <v>1167</v>
      </c>
      <c r="C1722" s="5">
        <v>31459</v>
      </c>
      <c r="D1722" s="6" t="s">
        <v>3318</v>
      </c>
    </row>
    <row r="1723" spans="2:5">
      <c r="B1723" s="78" t="s">
        <v>6833</v>
      </c>
      <c r="C1723" s="79">
        <v>34494</v>
      </c>
      <c r="D1723" s="81" t="s">
        <v>7036</v>
      </c>
      <c r="E1723" s="81"/>
    </row>
    <row r="1724" spans="2:5">
      <c r="B1724" s="78" t="s">
        <v>6921</v>
      </c>
      <c r="C1724" s="79">
        <v>33919</v>
      </c>
      <c r="D1724" s="81" t="s">
        <v>5979</v>
      </c>
      <c r="E1724" s="81"/>
    </row>
    <row r="1725" spans="2:5">
      <c r="B1725" s="78" t="s">
        <v>342</v>
      </c>
      <c r="C1725" s="79">
        <v>32482</v>
      </c>
      <c r="D1725" s="81" t="s">
        <v>509</v>
      </c>
    </row>
    <row r="1726" spans="2:5">
      <c r="B1726" s="78" t="s">
        <v>343</v>
      </c>
      <c r="C1726" s="79">
        <v>32513</v>
      </c>
      <c r="D1726" s="81" t="s">
        <v>412</v>
      </c>
    </row>
    <row r="1727" spans="2:5">
      <c r="B1727" s="78" t="s">
        <v>1358</v>
      </c>
      <c r="C1727" s="79">
        <v>31691</v>
      </c>
      <c r="D1727" s="80" t="s">
        <v>3318</v>
      </c>
    </row>
    <row r="1728" spans="2:5">
      <c r="B1728" t="s">
        <v>2986</v>
      </c>
      <c r="C1728" s="5">
        <v>28694</v>
      </c>
      <c r="D1728" s="6" t="s">
        <v>3096</v>
      </c>
    </row>
    <row r="1729" spans="2:5">
      <c r="B1729" t="s">
        <v>2213</v>
      </c>
      <c r="C1729" s="5">
        <v>31117</v>
      </c>
      <c r="D1729" s="6" t="s">
        <v>2919</v>
      </c>
    </row>
    <row r="1730" spans="2:5">
      <c r="B1730" s="147" t="s">
        <v>5073</v>
      </c>
      <c r="C1730" s="83">
        <v>33461</v>
      </c>
      <c r="D1730" s="84" t="s">
        <v>4959</v>
      </c>
    </row>
    <row r="1731" spans="2:5">
      <c r="B1731" t="s">
        <v>3599</v>
      </c>
      <c r="C1731" s="5">
        <v>30618</v>
      </c>
      <c r="D1731" s="6" t="s">
        <v>3600</v>
      </c>
    </row>
    <row r="1732" spans="2:5">
      <c r="B1732" s="78" t="s">
        <v>7546</v>
      </c>
      <c r="C1732" s="79">
        <v>34959</v>
      </c>
      <c r="D1732" s="82" t="s">
        <v>7031</v>
      </c>
    </row>
    <row r="1733" spans="2:5">
      <c r="B1733" s="78" t="s">
        <v>7487</v>
      </c>
      <c r="C1733" s="79">
        <v>35052</v>
      </c>
      <c r="D1733" s="82" t="s">
        <v>7925</v>
      </c>
    </row>
    <row r="1734" spans="2:5">
      <c r="B1734" s="125" t="s">
        <v>4003</v>
      </c>
      <c r="C1734" s="126">
        <v>32415</v>
      </c>
      <c r="D1734" s="127" t="s">
        <v>509</v>
      </c>
    </row>
    <row r="1735" spans="2:5">
      <c r="B1735" s="78" t="s">
        <v>6647</v>
      </c>
      <c r="C1735" s="79">
        <v>34250</v>
      </c>
      <c r="D1735" s="81" t="s">
        <v>7031</v>
      </c>
      <c r="E1735" s="81"/>
    </row>
    <row r="1736" spans="2:5">
      <c r="B1736" t="s">
        <v>2666</v>
      </c>
      <c r="C1736" s="5">
        <v>28614</v>
      </c>
      <c r="D1736" s="6" t="s">
        <v>2700</v>
      </c>
    </row>
    <row r="1737" spans="2:5">
      <c r="B1737" t="s">
        <v>3418</v>
      </c>
      <c r="C1737" s="5">
        <v>30373</v>
      </c>
      <c r="D1737" s="6" t="s">
        <v>3526</v>
      </c>
    </row>
    <row r="1738" spans="2:5">
      <c r="B1738" s="11" t="s">
        <v>4708</v>
      </c>
      <c r="C1738" s="140">
        <v>33475</v>
      </c>
      <c r="D1738" s="81" t="s">
        <v>4950</v>
      </c>
    </row>
    <row r="1739" spans="2:5">
      <c r="B1739" s="78" t="s">
        <v>6763</v>
      </c>
      <c r="C1739" s="79">
        <v>35538</v>
      </c>
      <c r="D1739" s="81" t="s">
        <v>7033</v>
      </c>
      <c r="E1739" s="81"/>
    </row>
    <row r="1740" spans="2:5">
      <c r="B1740" s="78" t="s">
        <v>7730</v>
      </c>
      <c r="C1740" s="79">
        <v>35781</v>
      </c>
      <c r="D1740" s="82" t="s">
        <v>7946</v>
      </c>
    </row>
    <row r="1741" spans="2:5">
      <c r="B1741" s="147" t="s">
        <v>5271</v>
      </c>
      <c r="C1741" s="83">
        <v>34567</v>
      </c>
      <c r="D1741" s="84" t="s">
        <v>5447</v>
      </c>
    </row>
    <row r="1742" spans="2:5">
      <c r="B1742" s="147" t="s">
        <v>5066</v>
      </c>
      <c r="C1742" s="83">
        <v>33291</v>
      </c>
      <c r="D1742" s="84" t="s">
        <v>4953</v>
      </c>
    </row>
    <row r="1743" spans="2:5">
      <c r="B1743" s="78" t="s">
        <v>7547</v>
      </c>
      <c r="C1743" s="79">
        <v>35597</v>
      </c>
      <c r="D1743" s="82" t="s">
        <v>7926</v>
      </c>
    </row>
    <row r="1744" spans="2:5">
      <c r="B1744" t="s">
        <v>200</v>
      </c>
      <c r="C1744" s="5">
        <v>31548</v>
      </c>
      <c r="D1744" s="6" t="s">
        <v>1470</v>
      </c>
    </row>
    <row r="1745" spans="2:4">
      <c r="B1745" t="s">
        <v>1075</v>
      </c>
      <c r="C1745" s="5">
        <v>31738</v>
      </c>
      <c r="D1745" s="6" t="s">
        <v>3174</v>
      </c>
    </row>
    <row r="1746" spans="2:4">
      <c r="B1746" s="78" t="s">
        <v>344</v>
      </c>
      <c r="C1746" s="79">
        <v>32729</v>
      </c>
      <c r="D1746" s="81" t="s">
        <v>509</v>
      </c>
    </row>
    <row r="1747" spans="2:4">
      <c r="B1747" t="s">
        <v>1829</v>
      </c>
      <c r="C1747" s="5">
        <v>29407</v>
      </c>
      <c r="D1747" s="6" t="s">
        <v>1666</v>
      </c>
    </row>
    <row r="1748" spans="2:4">
      <c r="B1748" t="s">
        <v>3406</v>
      </c>
      <c r="C1748" s="5">
        <v>31725</v>
      </c>
      <c r="D1748" s="6" t="s">
        <v>2127</v>
      </c>
    </row>
    <row r="1749" spans="2:4">
      <c r="B1749" s="78" t="s">
        <v>6337</v>
      </c>
      <c r="C1749" s="79">
        <v>34385</v>
      </c>
      <c r="D1749" s="82" t="s">
        <v>6524</v>
      </c>
    </row>
    <row r="1750" spans="2:4">
      <c r="B1750" t="s">
        <v>3259</v>
      </c>
      <c r="C1750" s="5">
        <v>32291</v>
      </c>
      <c r="D1750" s="6" t="s">
        <v>3260</v>
      </c>
    </row>
    <row r="1751" spans="2:4">
      <c r="B1751" s="78" t="s">
        <v>7776</v>
      </c>
      <c r="C1751" s="79">
        <v>35553</v>
      </c>
      <c r="D1751" s="82" t="s">
        <v>7947</v>
      </c>
    </row>
    <row r="1752" spans="2:4">
      <c r="B1752" t="s">
        <v>2573</v>
      </c>
      <c r="C1752" s="5">
        <v>27662</v>
      </c>
      <c r="D1752" s="6"/>
    </row>
    <row r="1753" spans="2:4">
      <c r="B1753" t="s">
        <v>3267</v>
      </c>
      <c r="C1753" s="5">
        <v>30145</v>
      </c>
      <c r="D1753" s="6" t="s">
        <v>3524</v>
      </c>
    </row>
    <row r="1754" spans="2:4">
      <c r="B1754" s="78" t="s">
        <v>6270</v>
      </c>
      <c r="C1754" s="79">
        <v>34681</v>
      </c>
      <c r="D1754" s="82" t="s">
        <v>6517</v>
      </c>
    </row>
    <row r="1755" spans="2:4">
      <c r="B1755" s="78" t="s">
        <v>6183</v>
      </c>
      <c r="C1755" s="79">
        <v>34422</v>
      </c>
      <c r="D1755" s="82" t="s">
        <v>6517</v>
      </c>
    </row>
    <row r="1756" spans="2:4">
      <c r="B1756" t="s">
        <v>6984</v>
      </c>
      <c r="C1756" s="5">
        <v>31227</v>
      </c>
      <c r="D1756" s="6" t="s">
        <v>1470</v>
      </c>
    </row>
    <row r="1757" spans="2:4">
      <c r="B1757" t="s">
        <v>664</v>
      </c>
      <c r="C1757" s="5">
        <v>31227</v>
      </c>
      <c r="D1757" s="6" t="s">
        <v>1470</v>
      </c>
    </row>
    <row r="1758" spans="2:4">
      <c r="B1758" s="147" t="s">
        <v>5281</v>
      </c>
      <c r="C1758" s="83">
        <v>33737</v>
      </c>
      <c r="D1758" s="84" t="s">
        <v>5436</v>
      </c>
    </row>
    <row r="1759" spans="2:4">
      <c r="B1759" s="78" t="s">
        <v>345</v>
      </c>
      <c r="C1759" s="79">
        <v>32095</v>
      </c>
      <c r="D1759" s="81" t="s">
        <v>1193</v>
      </c>
    </row>
    <row r="1760" spans="2:4">
      <c r="B1760" t="s">
        <v>1897</v>
      </c>
      <c r="C1760" s="5">
        <v>30687</v>
      </c>
      <c r="D1760" s="6" t="s">
        <v>2470</v>
      </c>
    </row>
    <row r="1761" spans="2:4">
      <c r="B1761" t="s">
        <v>756</v>
      </c>
      <c r="C1761" s="5">
        <v>31481</v>
      </c>
      <c r="D1761" s="6" t="s">
        <v>1470</v>
      </c>
    </row>
    <row r="1762" spans="2:4">
      <c r="B1762" t="s">
        <v>966</v>
      </c>
      <c r="C1762" s="5">
        <v>30053</v>
      </c>
      <c r="D1762" s="6" t="s">
        <v>2442</v>
      </c>
    </row>
    <row r="1763" spans="2:4">
      <c r="B1763" s="78" t="s">
        <v>5711</v>
      </c>
      <c r="C1763" s="79">
        <v>33716</v>
      </c>
      <c r="D1763" s="81" t="s">
        <v>4950</v>
      </c>
    </row>
    <row r="1764" spans="2:4">
      <c r="B1764" s="78" t="s">
        <v>6158</v>
      </c>
      <c r="C1764" s="79">
        <v>34258</v>
      </c>
      <c r="D1764" s="82" t="s">
        <v>5976</v>
      </c>
    </row>
    <row r="1765" spans="2:4">
      <c r="B1765" s="78" t="s">
        <v>6238</v>
      </c>
      <c r="C1765" s="79">
        <v>33992</v>
      </c>
      <c r="D1765" s="82" t="s">
        <v>5979</v>
      </c>
    </row>
    <row r="1766" spans="2:4">
      <c r="B1766" t="s">
        <v>665</v>
      </c>
      <c r="C1766" s="5">
        <v>31605</v>
      </c>
      <c r="D1766" s="6" t="s">
        <v>1473</v>
      </c>
    </row>
    <row r="1767" spans="2:4">
      <c r="B1767" s="11" t="s">
        <v>4608</v>
      </c>
      <c r="C1767" s="140">
        <v>33007</v>
      </c>
      <c r="D1767" s="81" t="s">
        <v>4226</v>
      </c>
    </row>
    <row r="1768" spans="2:4">
      <c r="B1768" t="s">
        <v>2987</v>
      </c>
      <c r="C1768" s="5">
        <v>32438</v>
      </c>
      <c r="D1768" s="6" t="s">
        <v>2444</v>
      </c>
    </row>
    <row r="1769" spans="2:4">
      <c r="B1769" t="s">
        <v>1412</v>
      </c>
      <c r="C1769" s="5">
        <v>31181</v>
      </c>
      <c r="D1769" s="6" t="s">
        <v>1470</v>
      </c>
    </row>
    <row r="1770" spans="2:4">
      <c r="B1770" s="125" t="s">
        <v>4004</v>
      </c>
      <c r="C1770" s="126">
        <v>33051</v>
      </c>
      <c r="D1770" s="127" t="s">
        <v>4236</v>
      </c>
    </row>
    <row r="1771" spans="2:4">
      <c r="B1771" t="s">
        <v>2722</v>
      </c>
      <c r="C1771" s="5">
        <v>30520</v>
      </c>
      <c r="D1771" s="6" t="s">
        <v>2227</v>
      </c>
    </row>
    <row r="1772" spans="2:4">
      <c r="B1772" t="s">
        <v>3697</v>
      </c>
      <c r="C1772" s="5">
        <v>31447</v>
      </c>
      <c r="D1772" s="6" t="s">
        <v>1308</v>
      </c>
    </row>
    <row r="1773" spans="2:4">
      <c r="B1773" t="s">
        <v>2123</v>
      </c>
      <c r="C1773" s="5">
        <v>30123</v>
      </c>
      <c r="D1773" s="6" t="s">
        <v>3016</v>
      </c>
    </row>
    <row r="1774" spans="2:4">
      <c r="B1774" t="s">
        <v>1413</v>
      </c>
      <c r="C1774" s="5">
        <v>31999</v>
      </c>
      <c r="D1774" s="6" t="s">
        <v>1308</v>
      </c>
    </row>
    <row r="1775" spans="2:4">
      <c r="B1775" t="s">
        <v>2988</v>
      </c>
      <c r="C1775" s="5">
        <v>29504</v>
      </c>
      <c r="D1775" s="6" t="s">
        <v>3519</v>
      </c>
    </row>
    <row r="1776" spans="2:4">
      <c r="B1776" t="s">
        <v>1724</v>
      </c>
      <c r="C1776" s="5">
        <v>31169</v>
      </c>
      <c r="D1776" s="6" t="s">
        <v>1473</v>
      </c>
    </row>
    <row r="1777" spans="2:5">
      <c r="B1777" s="147" t="s">
        <v>5372</v>
      </c>
      <c r="C1777" s="83">
        <v>32188</v>
      </c>
      <c r="D1777" s="84" t="s">
        <v>5437</v>
      </c>
    </row>
    <row r="1778" spans="2:5">
      <c r="B1778" s="78" t="s">
        <v>6705</v>
      </c>
      <c r="C1778" s="79">
        <v>34319</v>
      </c>
      <c r="D1778" s="81" t="s">
        <v>7037</v>
      </c>
      <c r="E1778" s="81"/>
    </row>
    <row r="1779" spans="2:5">
      <c r="B1779" t="s">
        <v>2374</v>
      </c>
      <c r="C1779" s="5">
        <v>29754</v>
      </c>
      <c r="D1779" s="6" t="s">
        <v>2083</v>
      </c>
    </row>
    <row r="1780" spans="2:5">
      <c r="B1780" t="s">
        <v>3800</v>
      </c>
      <c r="C1780" s="5">
        <v>30856</v>
      </c>
      <c r="D1780" s="6" t="s">
        <v>2828</v>
      </c>
    </row>
    <row r="1781" spans="2:5">
      <c r="B1781" s="78" t="s">
        <v>346</v>
      </c>
      <c r="C1781" s="79">
        <v>32760</v>
      </c>
      <c r="D1781" s="81" t="s">
        <v>493</v>
      </c>
    </row>
    <row r="1782" spans="2:5">
      <c r="B1782" s="125" t="s">
        <v>4005</v>
      </c>
      <c r="C1782" s="126">
        <v>32997</v>
      </c>
      <c r="D1782" s="127" t="s">
        <v>4218</v>
      </c>
    </row>
    <row r="1783" spans="2:5">
      <c r="B1783" t="s">
        <v>3067</v>
      </c>
      <c r="C1783" s="5">
        <v>29296</v>
      </c>
      <c r="D1783" s="6" t="s">
        <v>2847</v>
      </c>
    </row>
    <row r="1784" spans="2:5">
      <c r="B1784" t="s">
        <v>967</v>
      </c>
      <c r="C1784" s="5">
        <v>31337</v>
      </c>
      <c r="D1784" s="6" t="s">
        <v>2442</v>
      </c>
    </row>
    <row r="1785" spans="2:5">
      <c r="B1785" s="147" t="s">
        <v>4006</v>
      </c>
      <c r="C1785" s="83">
        <v>33372</v>
      </c>
      <c r="D1785" s="84" t="s">
        <v>4218</v>
      </c>
    </row>
    <row r="1786" spans="2:5">
      <c r="B1786" s="78" t="s">
        <v>5668</v>
      </c>
      <c r="C1786" s="79">
        <v>34138</v>
      </c>
      <c r="D1786" s="81" t="s">
        <v>5979</v>
      </c>
    </row>
    <row r="1787" spans="2:5">
      <c r="B1787" s="78" t="s">
        <v>6816</v>
      </c>
      <c r="C1787" s="79">
        <v>34614</v>
      </c>
      <c r="D1787" s="81" t="s">
        <v>7031</v>
      </c>
      <c r="E1787" s="81"/>
    </row>
    <row r="1788" spans="2:5">
      <c r="B1788" t="s">
        <v>3194</v>
      </c>
      <c r="C1788" s="5">
        <v>29825</v>
      </c>
      <c r="D1788" s="6" t="s">
        <v>3129</v>
      </c>
    </row>
    <row r="1789" spans="2:5">
      <c r="B1789" s="147" t="s">
        <v>5114</v>
      </c>
      <c r="C1789" s="83">
        <v>33737</v>
      </c>
      <c r="D1789" s="84" t="s">
        <v>5439</v>
      </c>
    </row>
    <row r="1790" spans="2:5">
      <c r="B1790" s="78" t="s">
        <v>6868</v>
      </c>
      <c r="C1790" s="79">
        <v>34043</v>
      </c>
      <c r="D1790" s="81" t="s">
        <v>5437</v>
      </c>
      <c r="E1790" s="81"/>
    </row>
    <row r="1791" spans="2:5">
      <c r="B1791" s="78" t="s">
        <v>3510</v>
      </c>
      <c r="C1791" s="79">
        <v>29275</v>
      </c>
      <c r="D1791" s="80" t="s">
        <v>3202</v>
      </c>
    </row>
    <row r="1792" spans="2:5">
      <c r="B1792" s="78" t="s">
        <v>206</v>
      </c>
      <c r="C1792" s="79">
        <v>32912</v>
      </c>
      <c r="D1792" s="81" t="s">
        <v>509</v>
      </c>
    </row>
    <row r="1793" spans="2:5">
      <c r="B1793" s="11" t="s">
        <v>4596</v>
      </c>
      <c r="C1793" s="140">
        <v>32661</v>
      </c>
      <c r="D1793" s="81" t="s">
        <v>509</v>
      </c>
    </row>
    <row r="1794" spans="2:5">
      <c r="B1794" t="s">
        <v>3305</v>
      </c>
      <c r="C1794" s="5">
        <v>29645</v>
      </c>
      <c r="D1794" s="6" t="s">
        <v>2668</v>
      </c>
    </row>
    <row r="1795" spans="2:5">
      <c r="B1795" t="s">
        <v>968</v>
      </c>
      <c r="C1795" s="5">
        <v>32484</v>
      </c>
      <c r="D1795" s="6" t="s">
        <v>1186</v>
      </c>
    </row>
    <row r="1796" spans="2:5">
      <c r="B1796" s="125" t="s">
        <v>4007</v>
      </c>
      <c r="C1796" s="126">
        <v>32504</v>
      </c>
      <c r="D1796" s="127" t="s">
        <v>497</v>
      </c>
    </row>
    <row r="1797" spans="2:5">
      <c r="B1797" s="78" t="s">
        <v>7755</v>
      </c>
      <c r="C1797" s="79">
        <v>35661</v>
      </c>
      <c r="D1797" s="82" t="s">
        <v>7925</v>
      </c>
    </row>
    <row r="1798" spans="2:5">
      <c r="B1798" t="s">
        <v>1907</v>
      </c>
      <c r="C1798" s="5">
        <v>30036</v>
      </c>
      <c r="D1798" s="6" t="s">
        <v>1901</v>
      </c>
    </row>
    <row r="1799" spans="2:5">
      <c r="B1799" t="s">
        <v>3057</v>
      </c>
      <c r="C1799" s="5">
        <v>29436</v>
      </c>
      <c r="D1799" s="6" t="s">
        <v>2281</v>
      </c>
    </row>
    <row r="1800" spans="2:5">
      <c r="B1800" t="s">
        <v>1833</v>
      </c>
      <c r="C1800" s="5">
        <v>31594</v>
      </c>
      <c r="D1800" s="6" t="s">
        <v>1470</v>
      </c>
    </row>
    <row r="1801" spans="2:5">
      <c r="B1801" t="s">
        <v>3512</v>
      </c>
      <c r="C1801" s="5">
        <v>28864</v>
      </c>
      <c r="D1801" s="6" t="s">
        <v>1863</v>
      </c>
    </row>
    <row r="1802" spans="2:5">
      <c r="B1802" s="78" t="s">
        <v>6961</v>
      </c>
      <c r="C1802" s="79">
        <v>35320</v>
      </c>
      <c r="D1802" s="81" t="s">
        <v>7031</v>
      </c>
      <c r="E1802" s="81"/>
    </row>
    <row r="1803" spans="2:5">
      <c r="B1803" s="11" t="s">
        <v>4684</v>
      </c>
      <c r="C1803" s="140">
        <v>33624</v>
      </c>
      <c r="D1803" s="81" t="s">
        <v>4959</v>
      </c>
    </row>
    <row r="1804" spans="2:5">
      <c r="B1804" s="78" t="s">
        <v>6290</v>
      </c>
      <c r="C1804" s="79">
        <v>34673</v>
      </c>
      <c r="D1804" s="82" t="s">
        <v>6515</v>
      </c>
    </row>
    <row r="1805" spans="2:5">
      <c r="B1805" t="s">
        <v>666</v>
      </c>
      <c r="C1805" s="5">
        <v>32006</v>
      </c>
      <c r="D1805" s="6" t="s">
        <v>1186</v>
      </c>
    </row>
    <row r="1806" spans="2:5">
      <c r="B1806" t="s">
        <v>2989</v>
      </c>
      <c r="C1806" s="5">
        <v>31230</v>
      </c>
      <c r="D1806" s="6" t="s">
        <v>1474</v>
      </c>
    </row>
    <row r="1807" spans="2:5">
      <c r="B1807" t="s">
        <v>667</v>
      </c>
      <c r="C1807" s="5">
        <v>32514</v>
      </c>
      <c r="D1807" s="6" t="s">
        <v>1183</v>
      </c>
    </row>
    <row r="1808" spans="2:5">
      <c r="B1808" s="78" t="s">
        <v>5826</v>
      </c>
      <c r="C1808" s="79">
        <v>34532</v>
      </c>
      <c r="D1808" s="81" t="s">
        <v>5982</v>
      </c>
    </row>
    <row r="1809" spans="2:5">
      <c r="B1809" s="78" t="s">
        <v>5804</v>
      </c>
      <c r="C1809" s="79">
        <v>34675</v>
      </c>
      <c r="D1809" s="81" t="s">
        <v>5982</v>
      </c>
    </row>
    <row r="1810" spans="2:5">
      <c r="B1810" s="78" t="s">
        <v>6177</v>
      </c>
      <c r="C1810" s="79">
        <v>34413</v>
      </c>
      <c r="D1810" s="82" t="s">
        <v>5976</v>
      </c>
    </row>
    <row r="1811" spans="2:5">
      <c r="B1811" s="78" t="s">
        <v>7787</v>
      </c>
      <c r="C1811" s="79">
        <v>35296</v>
      </c>
      <c r="D1811" s="82" t="s">
        <v>7926</v>
      </c>
    </row>
    <row r="1812" spans="2:5">
      <c r="B1812" s="78" t="s">
        <v>7678</v>
      </c>
      <c r="C1812" s="79">
        <v>35986</v>
      </c>
      <c r="D1812" s="82" t="s">
        <v>7926</v>
      </c>
    </row>
    <row r="1813" spans="2:5">
      <c r="B1813" t="s">
        <v>2990</v>
      </c>
      <c r="C1813" s="5">
        <v>32818</v>
      </c>
      <c r="D1813" s="6" t="s">
        <v>2444</v>
      </c>
    </row>
    <row r="1814" spans="2:5">
      <c r="B1814" s="78" t="s">
        <v>6667</v>
      </c>
      <c r="C1814" s="79">
        <v>34944</v>
      </c>
      <c r="D1814" s="81" t="s">
        <v>7040</v>
      </c>
      <c r="E1814" s="81"/>
    </row>
    <row r="1815" spans="2:5">
      <c r="B1815" s="78" t="s">
        <v>6934</v>
      </c>
      <c r="C1815" s="79">
        <v>35118</v>
      </c>
      <c r="D1815" s="81" t="s">
        <v>7037</v>
      </c>
      <c r="E1815" s="81"/>
    </row>
    <row r="1816" spans="2:5">
      <c r="B1816" s="147" t="s">
        <v>5255</v>
      </c>
      <c r="C1816" s="83">
        <v>33418</v>
      </c>
      <c r="D1816" s="84" t="s">
        <v>1183</v>
      </c>
    </row>
    <row r="1817" spans="2:5">
      <c r="B1817" s="360" t="s">
        <v>6764</v>
      </c>
      <c r="C1817" s="79">
        <v>35129</v>
      </c>
      <c r="D1817" s="81" t="s">
        <v>7031</v>
      </c>
      <c r="E1817" s="81"/>
    </row>
    <row r="1818" spans="2:5">
      <c r="B1818" t="s">
        <v>1779</v>
      </c>
      <c r="C1818" s="5">
        <v>30237</v>
      </c>
      <c r="D1818" s="6" t="s">
        <v>2226</v>
      </c>
    </row>
    <row r="1819" spans="2:5">
      <c r="B1819" t="s">
        <v>1143</v>
      </c>
      <c r="C1819" s="5">
        <v>29386</v>
      </c>
      <c r="D1819" s="6" t="s">
        <v>3020</v>
      </c>
    </row>
    <row r="1820" spans="2:5">
      <c r="B1820" t="s">
        <v>2991</v>
      </c>
      <c r="C1820" s="5">
        <v>30556</v>
      </c>
      <c r="D1820" s="6" t="s">
        <v>2827</v>
      </c>
    </row>
    <row r="1821" spans="2:5">
      <c r="B1821" s="11" t="s">
        <v>4585</v>
      </c>
      <c r="C1821" s="140">
        <v>32588</v>
      </c>
      <c r="D1821" s="81" t="s">
        <v>412</v>
      </c>
    </row>
    <row r="1822" spans="2:5">
      <c r="B1822" s="78" t="s">
        <v>7488</v>
      </c>
      <c r="C1822" s="79">
        <v>34524</v>
      </c>
      <c r="D1822" s="82" t="s">
        <v>7031</v>
      </c>
    </row>
    <row r="1823" spans="2:5">
      <c r="B1823" t="s">
        <v>969</v>
      </c>
      <c r="C1823" s="5">
        <v>32021</v>
      </c>
      <c r="D1823" s="6" t="s">
        <v>1183</v>
      </c>
    </row>
    <row r="1824" spans="2:5">
      <c r="B1824" t="s">
        <v>1676</v>
      </c>
      <c r="C1824" s="5">
        <v>30259</v>
      </c>
      <c r="D1824" s="6" t="s">
        <v>3523</v>
      </c>
    </row>
    <row r="1825" spans="2:4">
      <c r="B1825" t="s">
        <v>3431</v>
      </c>
      <c r="C1825" s="5">
        <v>31175</v>
      </c>
      <c r="D1825" s="6" t="s">
        <v>1471</v>
      </c>
    </row>
    <row r="1826" spans="2:4">
      <c r="B1826" s="78" t="s">
        <v>6303</v>
      </c>
      <c r="C1826" s="79">
        <v>33868</v>
      </c>
      <c r="D1826" s="82" t="s">
        <v>6524</v>
      </c>
    </row>
    <row r="1827" spans="2:4">
      <c r="B1827" s="78" t="s">
        <v>5727</v>
      </c>
      <c r="C1827" s="79">
        <v>33871</v>
      </c>
      <c r="D1827" s="81" t="s">
        <v>5441</v>
      </c>
    </row>
    <row r="1828" spans="2:4">
      <c r="B1828" s="147" t="s">
        <v>5182</v>
      </c>
      <c r="C1828" s="83">
        <v>34065</v>
      </c>
      <c r="D1828" s="84" t="s">
        <v>5437</v>
      </c>
    </row>
    <row r="1829" spans="2:4">
      <c r="B1829" s="11" t="s">
        <v>4709</v>
      </c>
      <c r="C1829" s="140">
        <v>33262</v>
      </c>
      <c r="D1829" s="81" t="s">
        <v>4950</v>
      </c>
    </row>
    <row r="1830" spans="2:4">
      <c r="B1830" t="s">
        <v>3801</v>
      </c>
      <c r="C1830" s="5">
        <v>30697</v>
      </c>
      <c r="D1830" s="6" t="s">
        <v>2830</v>
      </c>
    </row>
    <row r="1831" spans="2:4">
      <c r="B1831" t="s">
        <v>970</v>
      </c>
      <c r="C1831" s="5">
        <v>32634</v>
      </c>
      <c r="D1831" s="6" t="s">
        <v>971</v>
      </c>
    </row>
    <row r="1832" spans="2:4">
      <c r="B1832" t="s">
        <v>1250</v>
      </c>
      <c r="C1832" s="5">
        <v>31834</v>
      </c>
      <c r="D1832" s="6" t="s">
        <v>1251</v>
      </c>
    </row>
    <row r="1833" spans="2:4">
      <c r="B1833" s="125" t="s">
        <v>4008</v>
      </c>
      <c r="C1833" s="126">
        <v>32828</v>
      </c>
      <c r="D1833" s="127" t="s">
        <v>499</v>
      </c>
    </row>
    <row r="1834" spans="2:4">
      <c r="B1834" t="s">
        <v>3268</v>
      </c>
      <c r="C1834" s="5">
        <v>28822</v>
      </c>
      <c r="D1834" s="6" t="s">
        <v>2700</v>
      </c>
    </row>
    <row r="1835" spans="2:4">
      <c r="B1835" s="147" t="s">
        <v>5119</v>
      </c>
      <c r="C1835" s="83">
        <v>33782</v>
      </c>
      <c r="D1835" s="84" t="s">
        <v>5441</v>
      </c>
    </row>
    <row r="1836" spans="2:4">
      <c r="B1836" s="78" t="s">
        <v>5808</v>
      </c>
      <c r="C1836" s="79">
        <v>33970</v>
      </c>
      <c r="D1836" s="81" t="s">
        <v>5976</v>
      </c>
    </row>
    <row r="1837" spans="2:4">
      <c r="B1837" t="s">
        <v>3757</v>
      </c>
      <c r="C1837" s="5">
        <v>30567</v>
      </c>
      <c r="D1837" s="6" t="s">
        <v>2919</v>
      </c>
    </row>
    <row r="1838" spans="2:4">
      <c r="B1838" s="78" t="s">
        <v>6397</v>
      </c>
      <c r="C1838" s="79">
        <v>34614</v>
      </c>
      <c r="D1838" s="82" t="s">
        <v>5980</v>
      </c>
    </row>
    <row r="1839" spans="2:4">
      <c r="B1839" s="78" t="s">
        <v>347</v>
      </c>
      <c r="C1839" s="79">
        <v>32944</v>
      </c>
      <c r="D1839" s="81" t="s">
        <v>348</v>
      </c>
    </row>
    <row r="1840" spans="2:4">
      <c r="B1840" t="s">
        <v>1637</v>
      </c>
      <c r="C1840" s="5">
        <v>31555</v>
      </c>
      <c r="D1840" s="6" t="s">
        <v>1469</v>
      </c>
    </row>
    <row r="1841" spans="2:5">
      <c r="B1841" s="78" t="s">
        <v>6535</v>
      </c>
      <c r="C1841" s="79">
        <v>34496</v>
      </c>
      <c r="D1841" s="82" t="s">
        <v>6517</v>
      </c>
    </row>
    <row r="1842" spans="2:5">
      <c r="B1842" t="s">
        <v>972</v>
      </c>
      <c r="C1842" s="5">
        <v>31049</v>
      </c>
      <c r="D1842" s="6" t="s">
        <v>3174</v>
      </c>
    </row>
    <row r="1843" spans="2:5">
      <c r="B1843" s="78" t="s">
        <v>6806</v>
      </c>
      <c r="C1843" s="79">
        <v>35175</v>
      </c>
      <c r="D1843" s="81" t="s">
        <v>7033</v>
      </c>
      <c r="E1843" s="81"/>
    </row>
    <row r="1844" spans="2:5">
      <c r="B1844" s="78" t="s">
        <v>7741</v>
      </c>
      <c r="C1844" s="79">
        <v>34951</v>
      </c>
      <c r="D1844" s="82" t="s">
        <v>6516</v>
      </c>
    </row>
    <row r="1845" spans="2:5">
      <c r="B1845" s="78" t="s">
        <v>6318</v>
      </c>
      <c r="C1845" s="79">
        <v>35029</v>
      </c>
      <c r="D1845" s="82" t="s">
        <v>6515</v>
      </c>
    </row>
    <row r="1846" spans="2:5">
      <c r="B1846" s="78" t="s">
        <v>6788</v>
      </c>
      <c r="C1846" s="79">
        <v>35517</v>
      </c>
      <c r="D1846" s="81" t="s">
        <v>7031</v>
      </c>
      <c r="E1846" s="81"/>
    </row>
    <row r="1847" spans="2:5">
      <c r="B1847" t="s">
        <v>2992</v>
      </c>
      <c r="C1847" s="5">
        <v>31098</v>
      </c>
      <c r="D1847" s="6" t="s">
        <v>2919</v>
      </c>
    </row>
    <row r="1848" spans="2:5">
      <c r="B1848" s="11" t="s">
        <v>4663</v>
      </c>
      <c r="C1848" s="140">
        <v>33897</v>
      </c>
      <c r="D1848" s="81" t="s">
        <v>4957</v>
      </c>
    </row>
    <row r="1849" spans="2:5">
      <c r="B1849" s="125" t="s">
        <v>4009</v>
      </c>
      <c r="C1849" s="126">
        <v>33277</v>
      </c>
      <c r="D1849" s="127" t="s">
        <v>4219</v>
      </c>
    </row>
    <row r="1850" spans="2:5">
      <c r="B1850" s="11" t="s">
        <v>4628</v>
      </c>
      <c r="C1850" s="140">
        <v>33014</v>
      </c>
      <c r="D1850" s="81" t="s">
        <v>4218</v>
      </c>
    </row>
    <row r="1851" spans="2:5">
      <c r="B1851" s="78" t="s">
        <v>7742</v>
      </c>
      <c r="C1851" s="79">
        <v>35748</v>
      </c>
      <c r="D1851" s="82" t="s">
        <v>7927</v>
      </c>
    </row>
    <row r="1852" spans="2:5">
      <c r="B1852" s="78" t="s">
        <v>7600</v>
      </c>
      <c r="C1852" s="79">
        <v>35029</v>
      </c>
      <c r="D1852" s="82" t="s">
        <v>6515</v>
      </c>
    </row>
    <row r="1853" spans="2:5">
      <c r="B1853" t="s">
        <v>3460</v>
      </c>
      <c r="C1853" s="5">
        <v>30208</v>
      </c>
      <c r="D1853" s="6" t="s">
        <v>2229</v>
      </c>
    </row>
    <row r="1854" spans="2:5">
      <c r="B1854" s="78" t="s">
        <v>5843</v>
      </c>
      <c r="C1854" s="79">
        <v>33615</v>
      </c>
      <c r="D1854" s="81" t="s">
        <v>5979</v>
      </c>
    </row>
    <row r="1855" spans="2:5">
      <c r="B1855" t="s">
        <v>3019</v>
      </c>
      <c r="C1855" s="5">
        <v>28806</v>
      </c>
      <c r="D1855" s="6" t="s">
        <v>1284</v>
      </c>
    </row>
    <row r="1856" spans="2:5">
      <c r="B1856" t="s">
        <v>3246</v>
      </c>
      <c r="C1856" s="5">
        <v>31699</v>
      </c>
      <c r="D1856" s="6" t="s">
        <v>3174</v>
      </c>
    </row>
    <row r="1857" spans="2:5">
      <c r="B1857" t="s">
        <v>1758</v>
      </c>
      <c r="C1857" s="5">
        <v>29229</v>
      </c>
      <c r="D1857" s="6" t="s">
        <v>2700</v>
      </c>
    </row>
    <row r="1858" spans="2:5">
      <c r="B1858" s="78" t="s">
        <v>157</v>
      </c>
      <c r="C1858" s="79">
        <v>33353</v>
      </c>
      <c r="D1858" s="81" t="s">
        <v>493</v>
      </c>
    </row>
    <row r="1859" spans="2:5">
      <c r="B1859" s="78" t="s">
        <v>6866</v>
      </c>
      <c r="C1859" s="79">
        <v>33108</v>
      </c>
      <c r="D1859" s="81" t="s">
        <v>6517</v>
      </c>
      <c r="E1859" s="81"/>
    </row>
    <row r="1860" spans="2:5">
      <c r="B1860" s="78" t="s">
        <v>5552</v>
      </c>
      <c r="C1860" s="79">
        <v>33479</v>
      </c>
      <c r="D1860" s="81" t="s">
        <v>5437</v>
      </c>
    </row>
    <row r="1861" spans="2:5">
      <c r="B1861" s="78" t="s">
        <v>7485</v>
      </c>
      <c r="C1861" s="79">
        <v>35879</v>
      </c>
      <c r="D1861" s="82" t="s">
        <v>7928</v>
      </c>
    </row>
    <row r="1862" spans="2:5">
      <c r="B1862" s="78" t="s">
        <v>5828</v>
      </c>
      <c r="C1862" s="79">
        <v>34394</v>
      </c>
      <c r="D1862" s="81" t="s">
        <v>5980</v>
      </c>
    </row>
    <row r="1863" spans="2:5">
      <c r="B1863" s="78" t="s">
        <v>158</v>
      </c>
      <c r="C1863" s="79">
        <v>32939</v>
      </c>
      <c r="D1863" s="81" t="s">
        <v>1183</v>
      </c>
    </row>
    <row r="1864" spans="2:5">
      <c r="B1864" t="s">
        <v>3802</v>
      </c>
      <c r="C1864" s="5">
        <v>31163</v>
      </c>
      <c r="D1864" s="6" t="s">
        <v>2828</v>
      </c>
    </row>
    <row r="1865" spans="2:5">
      <c r="B1865" s="78" t="s">
        <v>6887</v>
      </c>
      <c r="C1865" s="79">
        <v>34756</v>
      </c>
      <c r="D1865" s="81" t="s">
        <v>7031</v>
      </c>
      <c r="E1865" s="81"/>
    </row>
    <row r="1866" spans="2:5">
      <c r="B1866" t="s">
        <v>1076</v>
      </c>
      <c r="C1866" s="5">
        <v>30893</v>
      </c>
      <c r="D1866" s="6" t="s">
        <v>1308</v>
      </c>
    </row>
    <row r="1867" spans="2:5">
      <c r="B1867" t="s">
        <v>1560</v>
      </c>
      <c r="C1867" s="5">
        <v>31433</v>
      </c>
      <c r="D1867" s="6" t="s">
        <v>1305</v>
      </c>
    </row>
    <row r="1868" spans="2:5">
      <c r="B1868" s="78" t="s">
        <v>159</v>
      </c>
      <c r="C1868" s="79">
        <v>33495</v>
      </c>
      <c r="D1868" s="81" t="s">
        <v>499</v>
      </c>
    </row>
    <row r="1869" spans="2:5">
      <c r="B1869" t="s">
        <v>86</v>
      </c>
      <c r="C1869" s="5">
        <v>30990</v>
      </c>
      <c r="D1869" s="6" t="s">
        <v>1473</v>
      </c>
    </row>
    <row r="1870" spans="2:5">
      <c r="B1870" s="78" t="s">
        <v>6314</v>
      </c>
      <c r="C1870" s="79">
        <v>34402</v>
      </c>
      <c r="D1870" s="82" t="s">
        <v>5979</v>
      </c>
    </row>
    <row r="1871" spans="2:5">
      <c r="B1871" s="78" t="s">
        <v>160</v>
      </c>
      <c r="C1871" s="79">
        <v>32826</v>
      </c>
      <c r="D1871" s="81" t="s">
        <v>499</v>
      </c>
    </row>
    <row r="1872" spans="2:5">
      <c r="B1872" s="78" t="s">
        <v>6879</v>
      </c>
      <c r="C1872" s="79">
        <v>35381</v>
      </c>
      <c r="D1872" s="81" t="s">
        <v>7037</v>
      </c>
      <c r="E1872" s="81"/>
    </row>
    <row r="1873" spans="2:5">
      <c r="B1873" s="11" t="s">
        <v>4482</v>
      </c>
      <c r="C1873" s="140">
        <v>33765</v>
      </c>
      <c r="D1873" s="81" t="s">
        <v>4956</v>
      </c>
    </row>
    <row r="1874" spans="2:5">
      <c r="B1874" t="s">
        <v>973</v>
      </c>
      <c r="C1874" s="5">
        <v>30963</v>
      </c>
      <c r="D1874" s="6" t="s">
        <v>3525</v>
      </c>
    </row>
    <row r="1875" spans="2:5">
      <c r="B1875" t="s">
        <v>2584</v>
      </c>
      <c r="C1875" s="5">
        <v>30452</v>
      </c>
      <c r="D1875" s="6" t="s">
        <v>2229</v>
      </c>
    </row>
    <row r="1876" spans="2:5">
      <c r="B1876" t="s">
        <v>2667</v>
      </c>
      <c r="C1876" s="5">
        <v>28405</v>
      </c>
      <c r="D1876" s="6" t="s">
        <v>1941</v>
      </c>
    </row>
    <row r="1877" spans="2:5">
      <c r="B1877" s="78" t="s">
        <v>7800</v>
      </c>
      <c r="C1877" s="79">
        <v>35614</v>
      </c>
      <c r="D1877" s="82" t="s">
        <v>7948</v>
      </c>
    </row>
    <row r="1878" spans="2:5">
      <c r="B1878" s="78" t="s">
        <v>7774</v>
      </c>
      <c r="C1878" s="79">
        <v>35167</v>
      </c>
      <c r="D1878" s="82" t="s">
        <v>7926</v>
      </c>
    </row>
    <row r="1879" spans="2:5">
      <c r="B1879" s="11" t="s">
        <v>4429</v>
      </c>
      <c r="C1879" s="140">
        <v>33255</v>
      </c>
      <c r="D1879" s="81" t="s">
        <v>4221</v>
      </c>
    </row>
    <row r="1880" spans="2:5">
      <c r="B1880" s="78" t="s">
        <v>3803</v>
      </c>
      <c r="C1880" s="79">
        <v>29977</v>
      </c>
      <c r="D1880" s="80" t="s">
        <v>3016</v>
      </c>
    </row>
    <row r="1881" spans="2:5">
      <c r="B1881" s="11" t="s">
        <v>4581</v>
      </c>
      <c r="C1881" s="140">
        <v>32440</v>
      </c>
      <c r="D1881" s="81" t="s">
        <v>1183</v>
      </c>
    </row>
    <row r="1882" spans="2:5">
      <c r="B1882" s="78" t="s">
        <v>5791</v>
      </c>
      <c r="C1882" s="79">
        <v>33897</v>
      </c>
      <c r="D1882" s="82" t="s">
        <v>5980</v>
      </c>
    </row>
    <row r="1883" spans="2:5">
      <c r="B1883" t="s">
        <v>764</v>
      </c>
      <c r="C1883" s="5">
        <v>32540</v>
      </c>
      <c r="D1883" s="6" t="s">
        <v>1040</v>
      </c>
    </row>
    <row r="1884" spans="2:5">
      <c r="B1884" t="s">
        <v>2710</v>
      </c>
      <c r="C1884" s="5">
        <v>27856</v>
      </c>
      <c r="D1884" s="6" t="s">
        <v>1846</v>
      </c>
    </row>
    <row r="1885" spans="2:5">
      <c r="B1885" s="78" t="s">
        <v>7623</v>
      </c>
      <c r="C1885" s="79">
        <v>35276</v>
      </c>
      <c r="D1885" s="82" t="s">
        <v>7929</v>
      </c>
    </row>
    <row r="1886" spans="2:5">
      <c r="B1886" s="78" t="s">
        <v>6110</v>
      </c>
      <c r="C1886" s="79">
        <v>34226</v>
      </c>
      <c r="D1886" s="82" t="s">
        <v>6516</v>
      </c>
    </row>
    <row r="1887" spans="2:5">
      <c r="B1887" s="78" t="s">
        <v>6735</v>
      </c>
      <c r="C1887" s="79">
        <v>35700</v>
      </c>
      <c r="D1887" s="81" t="s">
        <v>7031</v>
      </c>
      <c r="E1887" s="81"/>
    </row>
    <row r="1888" spans="2:5">
      <c r="B1888" t="s">
        <v>2993</v>
      </c>
      <c r="C1888" s="5">
        <v>29362</v>
      </c>
      <c r="D1888" s="6" t="s">
        <v>3520</v>
      </c>
    </row>
    <row r="1889" spans="2:5">
      <c r="B1889" s="78" t="s">
        <v>668</v>
      </c>
      <c r="C1889" s="79">
        <v>31529</v>
      </c>
      <c r="D1889" s="81" t="s">
        <v>2322</v>
      </c>
    </row>
    <row r="1890" spans="2:5">
      <c r="B1890" t="s">
        <v>2994</v>
      </c>
      <c r="C1890" s="5">
        <v>27739</v>
      </c>
      <c r="D1890" s="6"/>
    </row>
    <row r="1891" spans="2:5">
      <c r="B1891" s="78" t="s">
        <v>7498</v>
      </c>
      <c r="C1891" s="79">
        <v>35079</v>
      </c>
      <c r="D1891" s="82" t="s">
        <v>7929</v>
      </c>
    </row>
    <row r="1892" spans="2:5">
      <c r="B1892" s="78" t="s">
        <v>6398</v>
      </c>
      <c r="C1892" s="79">
        <v>34228</v>
      </c>
      <c r="D1892" s="82" t="s">
        <v>6519</v>
      </c>
    </row>
    <row r="1893" spans="2:5">
      <c r="B1893" s="78" t="s">
        <v>7794</v>
      </c>
      <c r="C1893" s="79">
        <v>34291</v>
      </c>
      <c r="D1893" s="82" t="s">
        <v>6517</v>
      </c>
    </row>
    <row r="1894" spans="2:5">
      <c r="B1894" s="78" t="s">
        <v>7504</v>
      </c>
      <c r="C1894" s="79">
        <v>34595</v>
      </c>
      <c r="D1894" s="82" t="s">
        <v>7930</v>
      </c>
    </row>
    <row r="1895" spans="2:5">
      <c r="B1895" s="125" t="s">
        <v>4010</v>
      </c>
      <c r="C1895" s="126">
        <v>33281</v>
      </c>
      <c r="D1895" s="127" t="s">
        <v>4223</v>
      </c>
    </row>
    <row r="1896" spans="2:5">
      <c r="B1896" s="125" t="s">
        <v>4011</v>
      </c>
      <c r="C1896" s="126">
        <v>32310</v>
      </c>
      <c r="D1896" s="127" t="s">
        <v>1183</v>
      </c>
    </row>
    <row r="1897" spans="2:5">
      <c r="B1897" s="78" t="s">
        <v>6789</v>
      </c>
      <c r="C1897" s="79">
        <v>35089</v>
      </c>
      <c r="D1897" s="81" t="s">
        <v>7037</v>
      </c>
      <c r="E1897" s="81"/>
    </row>
    <row r="1898" spans="2:5">
      <c r="B1898" s="125" t="s">
        <v>4012</v>
      </c>
      <c r="C1898" s="126">
        <v>32892</v>
      </c>
      <c r="D1898" s="127" t="s">
        <v>4221</v>
      </c>
    </row>
    <row r="1899" spans="2:5">
      <c r="B1899" s="125" t="s">
        <v>4013</v>
      </c>
      <c r="C1899" s="126">
        <v>32697</v>
      </c>
      <c r="D1899" s="127" t="s">
        <v>499</v>
      </c>
    </row>
    <row r="1900" spans="2:5">
      <c r="B1900" t="s">
        <v>1709</v>
      </c>
      <c r="C1900" s="5">
        <v>30744</v>
      </c>
      <c r="D1900" s="6" t="s">
        <v>1708</v>
      </c>
    </row>
    <row r="1901" spans="2:5">
      <c r="B1901" s="78" t="s">
        <v>5649</v>
      </c>
      <c r="C1901" s="79">
        <v>34222</v>
      </c>
      <c r="D1901" s="81" t="s">
        <v>5978</v>
      </c>
    </row>
    <row r="1902" spans="2:5">
      <c r="B1902" s="78" t="s">
        <v>7784</v>
      </c>
      <c r="C1902" s="79">
        <v>34209</v>
      </c>
      <c r="D1902" s="82" t="s">
        <v>5979</v>
      </c>
    </row>
    <row r="1903" spans="2:5">
      <c r="B1903" s="78" t="s">
        <v>7821</v>
      </c>
      <c r="C1903" s="79">
        <v>36014</v>
      </c>
      <c r="D1903" s="82" t="s">
        <v>7930</v>
      </c>
    </row>
    <row r="1904" spans="2:5">
      <c r="B1904" t="s">
        <v>669</v>
      </c>
      <c r="C1904" s="5">
        <v>29862</v>
      </c>
      <c r="D1904" s="6" t="s">
        <v>2668</v>
      </c>
    </row>
    <row r="1905" spans="2:5">
      <c r="B1905" t="s">
        <v>1259</v>
      </c>
      <c r="C1905" s="5">
        <v>31824</v>
      </c>
      <c r="D1905" s="6" t="s">
        <v>1260</v>
      </c>
    </row>
    <row r="1906" spans="2:5">
      <c r="B1906" s="78" t="s">
        <v>7615</v>
      </c>
      <c r="C1906" s="79">
        <v>35960</v>
      </c>
      <c r="D1906" s="82" t="s">
        <v>7927</v>
      </c>
    </row>
    <row r="1907" spans="2:5">
      <c r="B1907" s="78" t="s">
        <v>6753</v>
      </c>
      <c r="C1907" s="79">
        <v>35157</v>
      </c>
      <c r="D1907" s="81" t="s">
        <v>7049</v>
      </c>
      <c r="E1907" s="81"/>
    </row>
    <row r="1908" spans="2:5">
      <c r="B1908" t="s">
        <v>765</v>
      </c>
      <c r="C1908" s="5">
        <v>32328</v>
      </c>
      <c r="D1908" s="6" t="s">
        <v>2486</v>
      </c>
    </row>
    <row r="1909" spans="2:5">
      <c r="B1909" s="78" t="s">
        <v>5812</v>
      </c>
      <c r="C1909" s="79">
        <v>34642</v>
      </c>
      <c r="D1909" s="81" t="s">
        <v>5981</v>
      </c>
    </row>
    <row r="1910" spans="2:5">
      <c r="B1910" t="s">
        <v>1894</v>
      </c>
      <c r="C1910" s="5">
        <v>29493</v>
      </c>
      <c r="D1910" s="6" t="s">
        <v>2736</v>
      </c>
    </row>
    <row r="1911" spans="2:5">
      <c r="B1911" s="125" t="s">
        <v>4014</v>
      </c>
      <c r="C1911" s="126">
        <v>33761</v>
      </c>
      <c r="D1911" s="127" t="s">
        <v>4231</v>
      </c>
    </row>
    <row r="1912" spans="2:5">
      <c r="B1912" s="147" t="s">
        <v>5353</v>
      </c>
      <c r="C1912" s="83">
        <v>33147</v>
      </c>
      <c r="D1912" s="84" t="s">
        <v>4223</v>
      </c>
    </row>
    <row r="1913" spans="2:5">
      <c r="B1913" s="78" t="s">
        <v>5709</v>
      </c>
      <c r="C1913" s="79">
        <v>33791</v>
      </c>
      <c r="D1913" s="81" t="s">
        <v>4950</v>
      </c>
    </row>
    <row r="1914" spans="2:5">
      <c r="B1914" s="78" t="s">
        <v>7801</v>
      </c>
      <c r="C1914" s="79">
        <v>35488</v>
      </c>
      <c r="D1914" s="82" t="s">
        <v>7926</v>
      </c>
    </row>
    <row r="1915" spans="2:5">
      <c r="B1915" s="125" t="s">
        <v>4015</v>
      </c>
      <c r="C1915" s="126">
        <v>32891</v>
      </c>
      <c r="D1915" s="127" t="s">
        <v>4218</v>
      </c>
    </row>
    <row r="1916" spans="2:5">
      <c r="B1916" s="78" t="s">
        <v>161</v>
      </c>
      <c r="C1916" s="79">
        <v>33134</v>
      </c>
      <c r="D1916" s="81" t="s">
        <v>499</v>
      </c>
    </row>
    <row r="1917" spans="2:5">
      <c r="B1917" s="78" t="s">
        <v>162</v>
      </c>
      <c r="C1917" s="79">
        <v>32699</v>
      </c>
      <c r="D1917" s="81" t="s">
        <v>1186</v>
      </c>
    </row>
    <row r="1918" spans="2:5">
      <c r="B1918" t="s">
        <v>2995</v>
      </c>
      <c r="C1918" s="5">
        <v>28394</v>
      </c>
      <c r="D1918" s="6" t="s">
        <v>1284</v>
      </c>
    </row>
    <row r="1919" spans="2:5">
      <c r="B1919" t="s">
        <v>766</v>
      </c>
      <c r="C1919" s="5">
        <v>32219</v>
      </c>
      <c r="D1919" s="6" t="s">
        <v>1202</v>
      </c>
    </row>
    <row r="1920" spans="2:5">
      <c r="B1920" t="s">
        <v>2716</v>
      </c>
      <c r="C1920" s="5">
        <v>30973</v>
      </c>
      <c r="D1920" s="6" t="s">
        <v>2918</v>
      </c>
    </row>
    <row r="1921" spans="2:5">
      <c r="B1921" t="s">
        <v>767</v>
      </c>
      <c r="C1921" s="5">
        <v>32529</v>
      </c>
      <c r="D1921" s="6" t="s">
        <v>1202</v>
      </c>
    </row>
    <row r="1922" spans="2:5">
      <c r="B1922" t="s">
        <v>2996</v>
      </c>
      <c r="C1922" s="5">
        <v>31952</v>
      </c>
      <c r="D1922" s="6" t="s">
        <v>2447</v>
      </c>
    </row>
    <row r="1923" spans="2:5">
      <c r="B1923" s="78" t="s">
        <v>6709</v>
      </c>
      <c r="C1923" s="79">
        <v>34072</v>
      </c>
      <c r="D1923" s="81" t="s">
        <v>5978</v>
      </c>
      <c r="E1923" s="81"/>
    </row>
    <row r="1924" spans="2:5">
      <c r="B1924" s="78" t="s">
        <v>163</v>
      </c>
      <c r="C1924" s="79">
        <v>31858</v>
      </c>
      <c r="D1924" s="81" t="s">
        <v>2442</v>
      </c>
    </row>
    <row r="1925" spans="2:5">
      <c r="B1925" s="78" t="s">
        <v>164</v>
      </c>
      <c r="C1925" s="79">
        <v>32497</v>
      </c>
      <c r="D1925" s="81" t="s">
        <v>495</v>
      </c>
    </row>
    <row r="1926" spans="2:5">
      <c r="B1926" s="78" t="s">
        <v>5814</v>
      </c>
      <c r="C1926" s="79">
        <v>34579</v>
      </c>
      <c r="D1926" s="81" t="s">
        <v>5980</v>
      </c>
    </row>
    <row r="1927" spans="2:5">
      <c r="B1927" s="78" t="s">
        <v>6411</v>
      </c>
      <c r="C1927" s="79">
        <v>34657</v>
      </c>
      <c r="D1927" s="82" t="s">
        <v>6536</v>
      </c>
    </row>
    <row r="1928" spans="2:5">
      <c r="B1928" t="s">
        <v>1713</v>
      </c>
      <c r="C1928" s="5">
        <v>30511</v>
      </c>
      <c r="D1928" s="6" t="s">
        <v>3523</v>
      </c>
    </row>
    <row r="1929" spans="2:5">
      <c r="B1929" s="78" t="s">
        <v>5695</v>
      </c>
      <c r="C1929" s="79">
        <v>34453</v>
      </c>
      <c r="D1929" s="81" t="s">
        <v>5979</v>
      </c>
    </row>
    <row r="1930" spans="2:5">
      <c r="B1930" s="78" t="s">
        <v>7536</v>
      </c>
      <c r="C1930" s="79">
        <v>35195</v>
      </c>
      <c r="D1930" s="82" t="s">
        <v>7032</v>
      </c>
    </row>
    <row r="1931" spans="2:5">
      <c r="B1931" s="78" t="s">
        <v>7652</v>
      </c>
      <c r="C1931" s="79">
        <v>35208</v>
      </c>
      <c r="D1931" s="82" t="s">
        <v>7949</v>
      </c>
    </row>
    <row r="1932" spans="2:5">
      <c r="B1932" s="78" t="s">
        <v>5637</v>
      </c>
      <c r="C1932" s="79">
        <v>34154</v>
      </c>
      <c r="D1932" s="81" t="s">
        <v>5982</v>
      </c>
    </row>
    <row r="1933" spans="2:5">
      <c r="B1933" t="s">
        <v>4016</v>
      </c>
      <c r="C1933" s="5">
        <v>32829</v>
      </c>
      <c r="D1933" s="6" t="s">
        <v>509</v>
      </c>
    </row>
    <row r="1934" spans="2:5">
      <c r="B1934" t="s">
        <v>2635</v>
      </c>
      <c r="C1934" s="5">
        <v>31333</v>
      </c>
      <c r="D1934" s="6" t="s">
        <v>3171</v>
      </c>
    </row>
    <row r="1935" spans="2:5">
      <c r="B1935" s="142" t="s">
        <v>4626</v>
      </c>
      <c r="C1935" s="140">
        <v>33351</v>
      </c>
      <c r="D1935" s="81" t="s">
        <v>4218</v>
      </c>
    </row>
    <row r="1936" spans="2:5">
      <c r="B1936" s="78" t="s">
        <v>6721</v>
      </c>
      <c r="C1936" s="79">
        <v>34879</v>
      </c>
      <c r="D1936" s="81" t="s">
        <v>7033</v>
      </c>
      <c r="E1936" s="81"/>
    </row>
    <row r="1937" spans="2:5">
      <c r="B1937" t="s">
        <v>2630</v>
      </c>
      <c r="C1937" s="5">
        <v>31244</v>
      </c>
      <c r="D1937" s="6" t="s">
        <v>3318</v>
      </c>
    </row>
    <row r="1938" spans="2:5">
      <c r="B1938" t="s">
        <v>768</v>
      </c>
      <c r="C1938" s="5">
        <v>32701</v>
      </c>
      <c r="D1938" s="6" t="s">
        <v>1200</v>
      </c>
    </row>
    <row r="1939" spans="2:5">
      <c r="B1939" s="11" t="s">
        <v>4691</v>
      </c>
      <c r="C1939" s="140">
        <v>33525</v>
      </c>
      <c r="D1939" s="81" t="s">
        <v>4952</v>
      </c>
    </row>
    <row r="1940" spans="2:5">
      <c r="B1940" s="142" t="s">
        <v>4511</v>
      </c>
      <c r="C1940" s="140">
        <v>33700</v>
      </c>
      <c r="D1940" s="81" t="s">
        <v>4956</v>
      </c>
    </row>
    <row r="1941" spans="2:5">
      <c r="B1941" t="s">
        <v>3053</v>
      </c>
      <c r="C1941" s="5">
        <v>30381</v>
      </c>
      <c r="D1941" s="6" t="s">
        <v>2469</v>
      </c>
    </row>
    <row r="1942" spans="2:5">
      <c r="B1942" t="s">
        <v>769</v>
      </c>
      <c r="C1942" s="5">
        <v>31555</v>
      </c>
      <c r="D1942" s="6" t="s">
        <v>3318</v>
      </c>
    </row>
    <row r="1943" spans="2:5">
      <c r="B1943" t="s">
        <v>3804</v>
      </c>
      <c r="C1943" s="5">
        <v>31280</v>
      </c>
      <c r="D1943" s="6" t="s">
        <v>2919</v>
      </c>
    </row>
    <row r="1944" spans="2:5">
      <c r="B1944" t="s">
        <v>2997</v>
      </c>
      <c r="C1944" s="5">
        <v>32368</v>
      </c>
      <c r="D1944" s="6" t="s">
        <v>2998</v>
      </c>
    </row>
    <row r="1945" spans="2:5">
      <c r="B1945" s="78" t="s">
        <v>165</v>
      </c>
      <c r="C1945" s="79">
        <v>32625</v>
      </c>
      <c r="D1945" s="81" t="s">
        <v>499</v>
      </c>
    </row>
    <row r="1946" spans="2:5">
      <c r="B1946" t="s">
        <v>770</v>
      </c>
      <c r="C1946" s="5">
        <v>32361</v>
      </c>
      <c r="D1946" s="6" t="s">
        <v>1183</v>
      </c>
    </row>
    <row r="1947" spans="2:5">
      <c r="B1947" s="78" t="s">
        <v>6790</v>
      </c>
      <c r="C1947" s="79">
        <v>35472</v>
      </c>
      <c r="D1947" s="81" t="s">
        <v>7050</v>
      </c>
      <c r="E1947" s="81"/>
    </row>
    <row r="1948" spans="2:5">
      <c r="B1948" s="11" t="s">
        <v>4433</v>
      </c>
      <c r="C1948" s="140">
        <v>33110</v>
      </c>
      <c r="D1948" s="81" t="s">
        <v>4226</v>
      </c>
    </row>
    <row r="1949" spans="2:5">
      <c r="B1949" s="78" t="s">
        <v>166</v>
      </c>
      <c r="C1949" s="79">
        <v>32680</v>
      </c>
      <c r="D1949" s="81" t="s">
        <v>1183</v>
      </c>
    </row>
    <row r="1950" spans="2:5">
      <c r="B1950" s="78" t="s">
        <v>167</v>
      </c>
      <c r="C1950" s="79">
        <v>31918</v>
      </c>
      <c r="D1950" s="81" t="s">
        <v>2474</v>
      </c>
    </row>
    <row r="1951" spans="2:5">
      <c r="B1951" s="78" t="s">
        <v>5541</v>
      </c>
      <c r="C1951" s="79">
        <v>33383</v>
      </c>
      <c r="D1951" s="81" t="s">
        <v>5437</v>
      </c>
    </row>
    <row r="1952" spans="2:5">
      <c r="B1952" t="s">
        <v>3805</v>
      </c>
      <c r="C1952" s="5">
        <v>31999</v>
      </c>
      <c r="D1952" s="6" t="s">
        <v>3171</v>
      </c>
    </row>
    <row r="1953" spans="2:4">
      <c r="B1953" s="78" t="s">
        <v>6178</v>
      </c>
      <c r="C1953" s="79">
        <v>35254</v>
      </c>
      <c r="D1953" s="82" t="s">
        <v>6537</v>
      </c>
    </row>
    <row r="1954" spans="2:4">
      <c r="B1954" s="147" t="s">
        <v>5351</v>
      </c>
      <c r="C1954" s="83">
        <v>34144</v>
      </c>
      <c r="D1954" s="84" t="s">
        <v>5437</v>
      </c>
    </row>
    <row r="1955" spans="2:4">
      <c r="B1955" s="78" t="s">
        <v>5739</v>
      </c>
      <c r="C1955" s="79">
        <v>34331</v>
      </c>
      <c r="D1955" s="81" t="s">
        <v>5977</v>
      </c>
    </row>
    <row r="1956" spans="2:4">
      <c r="B1956" s="78" t="s">
        <v>5736</v>
      </c>
      <c r="C1956" s="79">
        <v>34135</v>
      </c>
      <c r="D1956" s="82" t="s">
        <v>5439</v>
      </c>
    </row>
    <row r="1957" spans="2:4">
      <c r="B1957" s="78" t="s">
        <v>5860</v>
      </c>
      <c r="C1957" s="79">
        <v>34022</v>
      </c>
      <c r="D1957" s="82" t="s">
        <v>5437</v>
      </c>
    </row>
    <row r="1958" spans="2:4">
      <c r="B1958" s="78" t="s">
        <v>5767</v>
      </c>
      <c r="C1958" s="79">
        <v>34387</v>
      </c>
      <c r="D1958" s="81" t="s">
        <v>5978</v>
      </c>
    </row>
    <row r="1959" spans="2:4">
      <c r="B1959" s="78" t="s">
        <v>6350</v>
      </c>
      <c r="C1959" s="79">
        <v>34917</v>
      </c>
      <c r="D1959" s="82" t="s">
        <v>6515</v>
      </c>
    </row>
    <row r="1960" spans="2:4">
      <c r="B1960" s="125" t="s">
        <v>4017</v>
      </c>
      <c r="C1960" s="126">
        <v>31972</v>
      </c>
      <c r="D1960" s="127" t="s">
        <v>4217</v>
      </c>
    </row>
    <row r="1961" spans="2:4">
      <c r="B1961" t="s">
        <v>771</v>
      </c>
      <c r="C1961" s="5">
        <v>31422</v>
      </c>
      <c r="D1961" s="6" t="s">
        <v>3171</v>
      </c>
    </row>
    <row r="1962" spans="2:4">
      <c r="B1962" s="147" t="s">
        <v>5157</v>
      </c>
      <c r="C1962" s="83">
        <v>34636</v>
      </c>
      <c r="D1962" s="84" t="s">
        <v>5441</v>
      </c>
    </row>
    <row r="1963" spans="2:4">
      <c r="B1963" t="s">
        <v>1144</v>
      </c>
      <c r="C1963" s="5">
        <v>30556</v>
      </c>
      <c r="D1963" s="6" t="s">
        <v>3529</v>
      </c>
    </row>
    <row r="1964" spans="2:4">
      <c r="B1964" s="125" t="s">
        <v>4018</v>
      </c>
      <c r="C1964" s="126">
        <v>33378</v>
      </c>
      <c r="D1964" s="127" t="s">
        <v>4217</v>
      </c>
    </row>
    <row r="1965" spans="2:4">
      <c r="B1965" t="s">
        <v>772</v>
      </c>
      <c r="C1965" s="5">
        <v>32402</v>
      </c>
      <c r="D1965" s="6" t="s">
        <v>1186</v>
      </c>
    </row>
    <row r="1966" spans="2:4">
      <c r="B1966" t="s">
        <v>3738</v>
      </c>
      <c r="C1966" s="5">
        <v>29769</v>
      </c>
      <c r="D1966" s="6" t="s">
        <v>3519</v>
      </c>
    </row>
    <row r="1967" spans="2:4">
      <c r="B1967" t="s">
        <v>2578</v>
      </c>
      <c r="C1967" s="5">
        <v>31161</v>
      </c>
      <c r="D1967" s="6" t="s">
        <v>3529</v>
      </c>
    </row>
    <row r="1968" spans="2:4">
      <c r="B1968" s="11" t="s">
        <v>4718</v>
      </c>
      <c r="C1968" s="140">
        <v>33554</v>
      </c>
      <c r="D1968" s="81" t="s">
        <v>4950</v>
      </c>
    </row>
    <row r="1969" spans="2:5">
      <c r="B1969" s="11" t="s">
        <v>4455</v>
      </c>
      <c r="C1969" s="140">
        <v>33321</v>
      </c>
      <c r="D1969" s="81" t="s">
        <v>4218</v>
      </c>
    </row>
    <row r="1970" spans="2:5">
      <c r="B1970" s="78" t="s">
        <v>7788</v>
      </c>
      <c r="C1970" s="79">
        <v>34205</v>
      </c>
      <c r="D1970" s="82" t="s">
        <v>7950</v>
      </c>
    </row>
    <row r="1971" spans="2:5">
      <c r="B1971" s="11" t="s">
        <v>4710</v>
      </c>
      <c r="C1971" s="140">
        <v>33589</v>
      </c>
      <c r="D1971" s="81" t="s">
        <v>4950</v>
      </c>
    </row>
    <row r="1972" spans="2:5">
      <c r="B1972" s="78" t="s">
        <v>6811</v>
      </c>
      <c r="C1972" s="79">
        <v>34828</v>
      </c>
      <c r="D1972" s="81" t="s">
        <v>7038</v>
      </c>
      <c r="E1972" s="81"/>
    </row>
    <row r="1973" spans="2:5">
      <c r="B1973" t="s">
        <v>773</v>
      </c>
      <c r="C1973" s="5">
        <v>32028</v>
      </c>
      <c r="D1973" s="6" t="s">
        <v>1193</v>
      </c>
    </row>
    <row r="1974" spans="2:5">
      <c r="B1974" t="s">
        <v>1281</v>
      </c>
      <c r="C1974" s="5">
        <v>28430</v>
      </c>
      <c r="D1974" s="6" t="s">
        <v>1282</v>
      </c>
    </row>
    <row r="1975" spans="2:5">
      <c r="B1975" s="11" t="s">
        <v>4689</v>
      </c>
      <c r="C1975" s="140">
        <v>33501</v>
      </c>
      <c r="D1975" s="81" t="s">
        <v>4957</v>
      </c>
    </row>
    <row r="1976" spans="2:5">
      <c r="B1976" s="125" t="s">
        <v>3859</v>
      </c>
      <c r="C1976" s="126">
        <v>33238</v>
      </c>
      <c r="D1976" s="127" t="s">
        <v>4226</v>
      </c>
    </row>
    <row r="1977" spans="2:5">
      <c r="B1977" s="78" t="s">
        <v>5530</v>
      </c>
      <c r="C1977" s="79">
        <v>33360</v>
      </c>
      <c r="D1977" s="81" t="s">
        <v>4950</v>
      </c>
    </row>
    <row r="1978" spans="2:5">
      <c r="B1978" t="s">
        <v>774</v>
      </c>
      <c r="C1978" s="5">
        <v>32507</v>
      </c>
      <c r="D1978" s="6" t="s">
        <v>1183</v>
      </c>
    </row>
    <row r="1979" spans="2:5">
      <c r="B1979" t="s">
        <v>3731</v>
      </c>
      <c r="C1979" s="5">
        <v>29542</v>
      </c>
      <c r="D1979" s="6" t="s">
        <v>2668</v>
      </c>
    </row>
    <row r="1980" spans="2:5">
      <c r="B1980" s="78" t="s">
        <v>5811</v>
      </c>
      <c r="C1980" s="79">
        <v>34487</v>
      </c>
      <c r="D1980" s="81" t="s">
        <v>6009</v>
      </c>
    </row>
    <row r="1981" spans="2:5">
      <c r="B1981" t="s">
        <v>3806</v>
      </c>
      <c r="C1981" s="5">
        <v>30653</v>
      </c>
      <c r="D1981" s="6" t="s">
        <v>2830</v>
      </c>
    </row>
    <row r="1982" spans="2:5">
      <c r="B1982" s="125" t="s">
        <v>4019</v>
      </c>
      <c r="C1982" s="126">
        <v>32675</v>
      </c>
      <c r="D1982" s="127" t="s">
        <v>509</v>
      </c>
    </row>
    <row r="1983" spans="2:5">
      <c r="B1983" t="s">
        <v>775</v>
      </c>
      <c r="C1983" s="5">
        <v>32726</v>
      </c>
      <c r="D1983" s="6" t="s">
        <v>1200</v>
      </c>
    </row>
    <row r="1984" spans="2:5">
      <c r="B1984" s="125" t="s">
        <v>4020</v>
      </c>
      <c r="C1984" s="126">
        <v>32963</v>
      </c>
      <c r="D1984" s="127" t="s">
        <v>507</v>
      </c>
    </row>
    <row r="1985" spans="2:5">
      <c r="B1985" t="s">
        <v>2239</v>
      </c>
      <c r="C1985" s="5">
        <v>30502</v>
      </c>
      <c r="D1985" s="6" t="s">
        <v>2229</v>
      </c>
    </row>
    <row r="1986" spans="2:5">
      <c r="B1986" s="78" t="s">
        <v>7761</v>
      </c>
      <c r="C1986" s="79">
        <v>35255</v>
      </c>
      <c r="D1986" s="82" t="s">
        <v>7926</v>
      </c>
    </row>
    <row r="1987" spans="2:5">
      <c r="B1987" s="361" t="s">
        <v>7528</v>
      </c>
      <c r="C1987" s="79">
        <v>32624</v>
      </c>
      <c r="D1987" s="81" t="s">
        <v>349</v>
      </c>
    </row>
    <row r="1988" spans="2:5">
      <c r="B1988" t="s">
        <v>776</v>
      </c>
      <c r="C1988" s="5">
        <v>32863</v>
      </c>
      <c r="D1988" s="6" t="s">
        <v>777</v>
      </c>
    </row>
    <row r="1989" spans="2:5">
      <c r="B1989" s="78" t="s">
        <v>168</v>
      </c>
      <c r="C1989" s="79">
        <v>32624</v>
      </c>
      <c r="D1989" s="81" t="s">
        <v>349</v>
      </c>
    </row>
    <row r="1990" spans="2:5">
      <c r="B1990" s="142" t="s">
        <v>4583</v>
      </c>
      <c r="C1990" s="140">
        <v>32539</v>
      </c>
      <c r="D1990" s="81" t="s">
        <v>1183</v>
      </c>
    </row>
    <row r="1991" spans="2:5">
      <c r="B1991" s="78" t="s">
        <v>5578</v>
      </c>
      <c r="C1991" s="79">
        <v>34345</v>
      </c>
      <c r="D1991" s="81" t="s">
        <v>5980</v>
      </c>
    </row>
    <row r="1992" spans="2:5">
      <c r="B1992" s="78" t="s">
        <v>350</v>
      </c>
      <c r="C1992" s="79">
        <v>32082</v>
      </c>
      <c r="D1992" s="81" t="s">
        <v>351</v>
      </c>
    </row>
    <row r="1993" spans="2:5">
      <c r="B1993" s="78" t="s">
        <v>352</v>
      </c>
      <c r="C1993" s="79">
        <v>31170</v>
      </c>
      <c r="D1993" s="81" t="s">
        <v>3172</v>
      </c>
    </row>
    <row r="1994" spans="2:5">
      <c r="B1994" s="147" t="s">
        <v>5197</v>
      </c>
      <c r="C1994" s="83">
        <v>34199</v>
      </c>
      <c r="D1994" s="84" t="s">
        <v>5437</v>
      </c>
    </row>
    <row r="1995" spans="2:5">
      <c r="B1995" s="78" t="s">
        <v>6710</v>
      </c>
      <c r="C1995" s="79">
        <v>34494</v>
      </c>
      <c r="D1995" s="81" t="s">
        <v>6517</v>
      </c>
      <c r="E1995" s="81"/>
    </row>
    <row r="1996" spans="2:5">
      <c r="B1996" t="s">
        <v>778</v>
      </c>
      <c r="C1996" s="5">
        <v>32336</v>
      </c>
      <c r="D1996" s="6" t="s">
        <v>2325</v>
      </c>
    </row>
    <row r="1997" spans="2:5">
      <c r="B1997" s="78" t="s">
        <v>7823</v>
      </c>
      <c r="C1997" s="79">
        <v>35021</v>
      </c>
      <c r="D1997" s="82" t="s">
        <v>7928</v>
      </c>
    </row>
    <row r="1998" spans="2:5">
      <c r="B1998" s="11" t="s">
        <v>4449</v>
      </c>
      <c r="C1998" s="140">
        <v>33364</v>
      </c>
      <c r="D1998" s="81" t="s">
        <v>4220</v>
      </c>
    </row>
    <row r="1999" spans="2:5">
      <c r="B1999" s="78" t="s">
        <v>6150</v>
      </c>
      <c r="C1999" s="79">
        <v>34490</v>
      </c>
      <c r="D1999" s="82" t="s">
        <v>6516</v>
      </c>
    </row>
    <row r="2000" spans="2:5">
      <c r="B2000" t="s">
        <v>2999</v>
      </c>
      <c r="C2000" s="5">
        <v>31909</v>
      </c>
      <c r="D2000" s="6" t="s">
        <v>3000</v>
      </c>
    </row>
    <row r="2001" spans="2:5">
      <c r="B2001" s="78" t="s">
        <v>7616</v>
      </c>
      <c r="C2001" s="79">
        <v>34721</v>
      </c>
      <c r="D2001" s="82" t="s">
        <v>6524</v>
      </c>
    </row>
    <row r="2002" spans="2:5">
      <c r="B2002" t="s">
        <v>3001</v>
      </c>
      <c r="C2002" s="5">
        <v>32224</v>
      </c>
      <c r="D2002" s="6" t="s">
        <v>2442</v>
      </c>
    </row>
    <row r="2003" spans="2:5">
      <c r="B2003" t="s">
        <v>3002</v>
      </c>
      <c r="C2003" s="5">
        <v>30749</v>
      </c>
      <c r="D2003" s="6" t="s">
        <v>3529</v>
      </c>
    </row>
    <row r="2004" spans="2:5">
      <c r="B2004" s="78" t="s">
        <v>6711</v>
      </c>
      <c r="C2004" s="79">
        <v>34984</v>
      </c>
      <c r="D2004" s="81" t="s">
        <v>7037</v>
      </c>
      <c r="E2004" s="81"/>
    </row>
    <row r="2005" spans="2:5">
      <c r="B2005" s="78" t="s">
        <v>7790</v>
      </c>
      <c r="C2005" s="79">
        <v>35054</v>
      </c>
      <c r="D2005" s="82" t="s">
        <v>7032</v>
      </c>
    </row>
    <row r="2006" spans="2:5">
      <c r="B2006" s="78" t="s">
        <v>5609</v>
      </c>
      <c r="C2006" s="79">
        <v>34945</v>
      </c>
      <c r="D2006" s="81" t="s">
        <v>5982</v>
      </c>
    </row>
    <row r="2007" spans="2:5">
      <c r="B2007" s="78" t="s">
        <v>6333</v>
      </c>
      <c r="C2007" s="79">
        <v>34960</v>
      </c>
      <c r="D2007" s="82" t="s">
        <v>6538</v>
      </c>
    </row>
    <row r="2008" spans="2:5">
      <c r="B2008" s="11" t="s">
        <v>4531</v>
      </c>
      <c r="C2008" s="140">
        <v>33679</v>
      </c>
      <c r="D2008" s="81" t="s">
        <v>4966</v>
      </c>
    </row>
    <row r="2009" spans="2:5">
      <c r="B2009" s="11" t="s">
        <v>4413</v>
      </c>
      <c r="C2009" s="140">
        <v>32844</v>
      </c>
      <c r="D2009" s="81" t="s">
        <v>507</v>
      </c>
    </row>
    <row r="2010" spans="2:5">
      <c r="B2010" t="s">
        <v>6319</v>
      </c>
      <c r="C2010" s="79">
        <v>33858</v>
      </c>
      <c r="D2010" s="82" t="s">
        <v>5979</v>
      </c>
    </row>
    <row r="2011" spans="2:5">
      <c r="B2011" t="s">
        <v>3178</v>
      </c>
      <c r="C2011" s="5">
        <v>31322</v>
      </c>
      <c r="D2011" s="6" t="s">
        <v>2918</v>
      </c>
    </row>
    <row r="2012" spans="2:5">
      <c r="B2012" s="78" t="s">
        <v>6969</v>
      </c>
      <c r="C2012" s="79">
        <v>34304</v>
      </c>
      <c r="D2012" s="81" t="s">
        <v>5978</v>
      </c>
      <c r="E2012" s="81"/>
    </row>
    <row r="2013" spans="2:5">
      <c r="B2013" t="s">
        <v>2545</v>
      </c>
      <c r="C2013" s="5">
        <v>31747</v>
      </c>
      <c r="D2013" s="6" t="s">
        <v>1474</v>
      </c>
    </row>
    <row r="2014" spans="2:5">
      <c r="B2014" s="78" t="s">
        <v>6706</v>
      </c>
      <c r="C2014" s="79">
        <v>35011</v>
      </c>
      <c r="D2014" s="81" t="s">
        <v>7040</v>
      </c>
      <c r="E2014" s="81"/>
    </row>
    <row r="2015" spans="2:5">
      <c r="B2015" t="s">
        <v>3534</v>
      </c>
      <c r="C2015" s="5">
        <v>30585</v>
      </c>
      <c r="D2015" s="6" t="s">
        <v>3523</v>
      </c>
    </row>
    <row r="2016" spans="2:5">
      <c r="B2016" s="78" t="s">
        <v>6193</v>
      </c>
      <c r="C2016" s="79">
        <v>34313</v>
      </c>
      <c r="D2016" s="82" t="s">
        <v>6519</v>
      </c>
    </row>
    <row r="2017" spans="2:5">
      <c r="B2017" s="78" t="s">
        <v>5553</v>
      </c>
      <c r="C2017" s="79">
        <v>33591</v>
      </c>
      <c r="D2017" s="81" t="s">
        <v>5437</v>
      </c>
    </row>
    <row r="2018" spans="2:5">
      <c r="B2018" t="s">
        <v>3077</v>
      </c>
      <c r="C2018" s="5">
        <v>29637</v>
      </c>
      <c r="D2018" s="6" t="s">
        <v>2830</v>
      </c>
    </row>
    <row r="2019" spans="2:5">
      <c r="B2019" s="142" t="s">
        <v>4685</v>
      </c>
      <c r="C2019" s="140">
        <v>33431</v>
      </c>
      <c r="D2019" s="81" t="s">
        <v>4952</v>
      </c>
    </row>
    <row r="2020" spans="2:5">
      <c r="B2020" s="78" t="s">
        <v>6793</v>
      </c>
      <c r="C2020" s="79">
        <v>35020</v>
      </c>
      <c r="D2020" s="81" t="s">
        <v>7031</v>
      </c>
      <c r="E2020" s="81"/>
    </row>
    <row r="2021" spans="2:5">
      <c r="B2021" t="s">
        <v>3093</v>
      </c>
      <c r="C2021" s="5">
        <v>29349</v>
      </c>
      <c r="D2021" s="6" t="s">
        <v>2668</v>
      </c>
    </row>
    <row r="2022" spans="2:5">
      <c r="B2022" s="78" t="s">
        <v>6743</v>
      </c>
      <c r="C2022" s="79">
        <v>35158</v>
      </c>
      <c r="D2022" s="81" t="s">
        <v>7040</v>
      </c>
      <c r="E2022" s="81"/>
    </row>
    <row r="2023" spans="2:5">
      <c r="B2023" s="78" t="s">
        <v>6888</v>
      </c>
      <c r="C2023" s="79">
        <v>35177</v>
      </c>
      <c r="D2023" s="81" t="s">
        <v>7032</v>
      </c>
      <c r="E2023" s="81"/>
    </row>
    <row r="2024" spans="2:5">
      <c r="B2024" t="s">
        <v>3003</v>
      </c>
      <c r="C2024" s="5">
        <v>32243</v>
      </c>
      <c r="D2024" s="6" t="s">
        <v>3004</v>
      </c>
    </row>
    <row r="2025" spans="2:5">
      <c r="B2025" s="78" t="s">
        <v>6865</v>
      </c>
      <c r="C2025" s="79">
        <v>35437</v>
      </c>
      <c r="D2025" s="81" t="s">
        <v>7070</v>
      </c>
      <c r="E2025" s="81"/>
    </row>
    <row r="2026" spans="2:5">
      <c r="B2026" t="s">
        <v>1411</v>
      </c>
      <c r="C2026" s="5">
        <v>31289</v>
      </c>
      <c r="D2026" s="6" t="s">
        <v>2702</v>
      </c>
    </row>
    <row r="2027" spans="2:5">
      <c r="B2027" s="78" t="s">
        <v>353</v>
      </c>
      <c r="C2027" s="79">
        <v>32884</v>
      </c>
      <c r="D2027" s="81" t="s">
        <v>507</v>
      </c>
    </row>
    <row r="2028" spans="2:5">
      <c r="B2028" t="s">
        <v>779</v>
      </c>
      <c r="C2028" s="5">
        <v>30497</v>
      </c>
      <c r="D2028" s="6" t="s">
        <v>780</v>
      </c>
    </row>
    <row r="2029" spans="2:5">
      <c r="B2029" t="s">
        <v>3005</v>
      </c>
      <c r="C2029" s="5">
        <v>31354</v>
      </c>
      <c r="D2029" s="6" t="s">
        <v>1305</v>
      </c>
    </row>
    <row r="2030" spans="2:5">
      <c r="B2030" t="s">
        <v>3056</v>
      </c>
      <c r="C2030" s="5">
        <v>30519</v>
      </c>
      <c r="D2030" s="6" t="s">
        <v>3094</v>
      </c>
    </row>
    <row r="2031" spans="2:5">
      <c r="B2031" t="s">
        <v>1821</v>
      </c>
      <c r="C2031" s="5">
        <v>31249</v>
      </c>
      <c r="D2031" s="6" t="s">
        <v>2920</v>
      </c>
    </row>
    <row r="2032" spans="2:5">
      <c r="B2032" t="s">
        <v>1428</v>
      </c>
      <c r="C2032" s="5">
        <v>30427</v>
      </c>
      <c r="D2032" s="6" t="s">
        <v>3523</v>
      </c>
    </row>
    <row r="2033" spans="2:5">
      <c r="B2033" s="147" t="s">
        <v>5330</v>
      </c>
      <c r="C2033" s="83">
        <v>33952</v>
      </c>
      <c r="D2033" s="84" t="s">
        <v>5440</v>
      </c>
    </row>
    <row r="2034" spans="2:5">
      <c r="B2034" t="s">
        <v>1066</v>
      </c>
      <c r="C2034" s="5">
        <v>31569</v>
      </c>
      <c r="D2034" s="6" t="s">
        <v>1067</v>
      </c>
    </row>
    <row r="2035" spans="2:5">
      <c r="B2035" t="s">
        <v>3205</v>
      </c>
      <c r="C2035" s="5">
        <v>30330</v>
      </c>
      <c r="D2035" s="6" t="s">
        <v>2227</v>
      </c>
    </row>
    <row r="2036" spans="2:5">
      <c r="B2036" s="78" t="s">
        <v>6208</v>
      </c>
      <c r="C2036" s="79">
        <v>34086</v>
      </c>
      <c r="D2036" s="82" t="s">
        <v>6539</v>
      </c>
    </row>
    <row r="2037" spans="2:5">
      <c r="B2037" s="11" t="s">
        <v>4410</v>
      </c>
      <c r="C2037" s="140">
        <v>32250</v>
      </c>
      <c r="D2037" s="81" t="s">
        <v>1183</v>
      </c>
    </row>
    <row r="2038" spans="2:5">
      <c r="B2038" t="s">
        <v>1776</v>
      </c>
      <c r="C2038" s="5">
        <v>30138</v>
      </c>
      <c r="D2038" s="6" t="s">
        <v>2226</v>
      </c>
    </row>
    <row r="2039" spans="2:5">
      <c r="B2039" s="78" t="s">
        <v>7766</v>
      </c>
      <c r="C2039" s="79">
        <v>35837</v>
      </c>
      <c r="D2039" s="82" t="s">
        <v>7951</v>
      </c>
    </row>
    <row r="2040" spans="2:5">
      <c r="B2040" s="78" t="s">
        <v>6765</v>
      </c>
      <c r="C2040" s="79">
        <v>34975</v>
      </c>
      <c r="D2040" s="81" t="s">
        <v>7032</v>
      </c>
      <c r="E2040" s="81"/>
    </row>
    <row r="2041" spans="2:5">
      <c r="B2041" s="11" t="s">
        <v>4719</v>
      </c>
      <c r="C2041" s="140">
        <v>33524</v>
      </c>
      <c r="D2041" s="81" t="s">
        <v>4950</v>
      </c>
    </row>
    <row r="2042" spans="2:5">
      <c r="B2042" s="78" t="s">
        <v>6744</v>
      </c>
      <c r="C2042" s="79">
        <v>35048</v>
      </c>
      <c r="D2042" s="81" t="s">
        <v>7038</v>
      </c>
      <c r="E2042" s="81"/>
    </row>
    <row r="2043" spans="2:5">
      <c r="B2043" s="78" t="s">
        <v>7675</v>
      </c>
      <c r="C2043" s="79">
        <v>35552</v>
      </c>
      <c r="D2043" s="82" t="s">
        <v>7926</v>
      </c>
    </row>
    <row r="2044" spans="2:5">
      <c r="B2044" t="s">
        <v>1874</v>
      </c>
      <c r="C2044" s="5">
        <v>29603</v>
      </c>
      <c r="D2044" s="6" t="s">
        <v>3520</v>
      </c>
    </row>
    <row r="2045" spans="2:5">
      <c r="B2045" s="147" t="s">
        <v>5057</v>
      </c>
      <c r="C2045" s="83">
        <v>33007</v>
      </c>
      <c r="D2045" s="84" t="s">
        <v>4218</v>
      </c>
    </row>
    <row r="2046" spans="2:5">
      <c r="B2046" s="78" t="s">
        <v>5602</v>
      </c>
      <c r="C2046" s="79">
        <v>34111</v>
      </c>
      <c r="D2046" s="81" t="s">
        <v>5978</v>
      </c>
    </row>
    <row r="2047" spans="2:5">
      <c r="B2047" s="78" t="s">
        <v>6776</v>
      </c>
      <c r="C2047" s="79">
        <v>35280</v>
      </c>
      <c r="D2047" s="81" t="s">
        <v>7051</v>
      </c>
      <c r="E2047" s="81"/>
    </row>
    <row r="2048" spans="2:5">
      <c r="B2048" s="78" t="s">
        <v>3807</v>
      </c>
      <c r="C2048" s="79">
        <v>32038</v>
      </c>
      <c r="D2048" s="80" t="s">
        <v>2442</v>
      </c>
    </row>
    <row r="2049" spans="2:5">
      <c r="B2049" s="142" t="s">
        <v>4692</v>
      </c>
      <c r="C2049" s="140">
        <v>33758</v>
      </c>
      <c r="D2049" s="81" t="s">
        <v>4982</v>
      </c>
    </row>
    <row r="2050" spans="2:5">
      <c r="B2050" s="147" t="s">
        <v>5322</v>
      </c>
      <c r="C2050" s="83">
        <v>34489</v>
      </c>
      <c r="D2050" s="84" t="s">
        <v>5439</v>
      </c>
    </row>
    <row r="2051" spans="2:5">
      <c r="B2051" s="78" t="s">
        <v>354</v>
      </c>
      <c r="C2051" s="79">
        <v>32803</v>
      </c>
      <c r="D2051" s="81" t="s">
        <v>493</v>
      </c>
    </row>
    <row r="2052" spans="2:5">
      <c r="B2052" s="125" t="s">
        <v>4021</v>
      </c>
      <c r="C2052" s="126">
        <v>33341</v>
      </c>
      <c r="D2052" s="127" t="s">
        <v>4223</v>
      </c>
    </row>
    <row r="2053" spans="2:5">
      <c r="B2053" s="143" t="s">
        <v>6962</v>
      </c>
      <c r="C2053" s="79">
        <v>34947</v>
      </c>
      <c r="D2053" s="81" t="s">
        <v>7032</v>
      </c>
      <c r="E2053" s="81"/>
    </row>
    <row r="2054" spans="2:5">
      <c r="B2054" s="78" t="s">
        <v>355</v>
      </c>
      <c r="C2054" s="79">
        <v>30676</v>
      </c>
      <c r="D2054" s="81" t="s">
        <v>1469</v>
      </c>
    </row>
    <row r="2055" spans="2:5">
      <c r="B2055" t="s">
        <v>3808</v>
      </c>
      <c r="C2055" s="5">
        <v>31445</v>
      </c>
      <c r="D2055" s="6" t="s">
        <v>3171</v>
      </c>
    </row>
    <row r="2056" spans="2:5">
      <c r="B2056" t="s">
        <v>1849</v>
      </c>
      <c r="C2056" s="5">
        <v>29025</v>
      </c>
      <c r="D2056" s="6" t="s">
        <v>1850</v>
      </c>
    </row>
    <row r="2057" spans="2:5">
      <c r="B2057" t="s">
        <v>5352</v>
      </c>
      <c r="C2057" s="5">
        <v>28551</v>
      </c>
      <c r="D2057" s="6" t="s">
        <v>2065</v>
      </c>
    </row>
    <row r="2058" spans="2:5">
      <c r="B2058" s="147" t="s">
        <v>5361</v>
      </c>
      <c r="C2058" s="83">
        <v>33413</v>
      </c>
      <c r="D2058" s="84" t="s">
        <v>4959</v>
      </c>
    </row>
    <row r="2059" spans="2:5">
      <c r="B2059" s="78" t="s">
        <v>5817</v>
      </c>
      <c r="C2059" s="79">
        <v>34112</v>
      </c>
      <c r="D2059" s="81" t="s">
        <v>5978</v>
      </c>
    </row>
    <row r="2060" spans="2:5">
      <c r="B2060" s="78" t="s">
        <v>1342</v>
      </c>
      <c r="C2060" s="79">
        <v>32111</v>
      </c>
      <c r="D2060" s="80" t="s">
        <v>3809</v>
      </c>
    </row>
    <row r="2061" spans="2:5">
      <c r="B2061" s="147" t="s">
        <v>5125</v>
      </c>
      <c r="C2061" s="83">
        <v>34087</v>
      </c>
      <c r="D2061" s="84" t="s">
        <v>5439</v>
      </c>
    </row>
    <row r="2062" spans="2:5">
      <c r="B2062" t="s">
        <v>781</v>
      </c>
      <c r="C2062" s="5">
        <v>32772</v>
      </c>
      <c r="D2062" s="6" t="s">
        <v>1200</v>
      </c>
    </row>
    <row r="2063" spans="2:5">
      <c r="B2063" s="147" t="s">
        <v>5155</v>
      </c>
      <c r="C2063" s="83">
        <v>34093</v>
      </c>
      <c r="D2063" s="84" t="s">
        <v>5445</v>
      </c>
    </row>
    <row r="2064" spans="2:5">
      <c r="B2064" s="78" t="s">
        <v>6938</v>
      </c>
      <c r="C2064" s="79">
        <v>34531</v>
      </c>
      <c r="D2064" s="81" t="s">
        <v>6517</v>
      </c>
      <c r="E2064" s="81"/>
    </row>
    <row r="2065" spans="2:4">
      <c r="B2065" s="78" t="s">
        <v>356</v>
      </c>
      <c r="C2065" s="79">
        <v>32178</v>
      </c>
      <c r="D2065" s="81" t="s">
        <v>1183</v>
      </c>
    </row>
    <row r="2066" spans="2:4">
      <c r="B2066" t="s">
        <v>3006</v>
      </c>
      <c r="C2066" s="5">
        <v>31739</v>
      </c>
      <c r="D2066" s="6" t="s">
        <v>3167</v>
      </c>
    </row>
    <row r="2067" spans="2:4">
      <c r="B2067" s="78" t="s">
        <v>3810</v>
      </c>
      <c r="C2067" s="79">
        <v>30639</v>
      </c>
      <c r="D2067" s="80" t="s">
        <v>3525</v>
      </c>
    </row>
    <row r="2068" spans="2:4">
      <c r="B2068" t="s">
        <v>981</v>
      </c>
      <c r="C2068" s="5">
        <v>31916</v>
      </c>
      <c r="D2068" s="6" t="s">
        <v>2442</v>
      </c>
    </row>
    <row r="2069" spans="2:4">
      <c r="B2069" s="11" t="s">
        <v>4543</v>
      </c>
      <c r="C2069" s="140">
        <v>33598</v>
      </c>
      <c r="D2069" s="81" t="s">
        <v>4950</v>
      </c>
    </row>
    <row r="2070" spans="2:4">
      <c r="B2070" t="s">
        <v>982</v>
      </c>
      <c r="C2070" s="5">
        <v>32237</v>
      </c>
      <c r="D2070" s="6" t="s">
        <v>2442</v>
      </c>
    </row>
    <row r="2071" spans="2:4">
      <c r="B2071" s="78" t="s">
        <v>5619</v>
      </c>
      <c r="C2071" s="79">
        <v>34059</v>
      </c>
      <c r="D2071" s="81" t="s">
        <v>5980</v>
      </c>
    </row>
    <row r="2072" spans="2:4">
      <c r="B2072" s="125" t="s">
        <v>4022</v>
      </c>
      <c r="C2072" s="126">
        <v>33630</v>
      </c>
      <c r="D2072" s="127" t="s">
        <v>4218</v>
      </c>
    </row>
    <row r="2073" spans="2:4">
      <c r="B2073" s="125" t="s">
        <v>4023</v>
      </c>
      <c r="C2073" s="126">
        <v>33269</v>
      </c>
      <c r="D2073" s="127" t="s">
        <v>4218</v>
      </c>
    </row>
    <row r="2074" spans="2:4">
      <c r="B2074" s="78" t="s">
        <v>357</v>
      </c>
      <c r="C2074" s="79">
        <v>32918</v>
      </c>
      <c r="D2074" s="81" t="s">
        <v>493</v>
      </c>
    </row>
    <row r="2075" spans="2:4">
      <c r="B2075" s="125" t="s">
        <v>4024</v>
      </c>
      <c r="C2075" s="126">
        <v>32759</v>
      </c>
      <c r="D2075" s="127" t="s">
        <v>4235</v>
      </c>
    </row>
    <row r="2076" spans="2:4">
      <c r="B2076" s="125" t="s">
        <v>4025</v>
      </c>
      <c r="C2076" s="126">
        <v>32913</v>
      </c>
      <c r="D2076" s="127" t="s">
        <v>4226</v>
      </c>
    </row>
    <row r="2077" spans="2:4">
      <c r="B2077" t="s">
        <v>1902</v>
      </c>
      <c r="C2077" s="5">
        <v>29606</v>
      </c>
      <c r="D2077" s="6" t="s">
        <v>2668</v>
      </c>
    </row>
    <row r="2078" spans="2:4">
      <c r="B2078" s="78" t="s">
        <v>7650</v>
      </c>
      <c r="C2078" s="79">
        <v>35059</v>
      </c>
      <c r="D2078" s="82" t="s">
        <v>7928</v>
      </c>
    </row>
    <row r="2079" spans="2:4">
      <c r="B2079" s="78" t="s">
        <v>358</v>
      </c>
      <c r="C2079" s="79">
        <v>32445</v>
      </c>
      <c r="D2079" s="81" t="s">
        <v>493</v>
      </c>
    </row>
    <row r="2080" spans="2:4">
      <c r="B2080" s="78" t="s">
        <v>359</v>
      </c>
      <c r="C2080" s="79">
        <v>32257</v>
      </c>
      <c r="D2080" s="81" t="s">
        <v>1200</v>
      </c>
    </row>
    <row r="2081" spans="2:5">
      <c r="B2081" s="125" t="s">
        <v>4026</v>
      </c>
      <c r="C2081" s="126">
        <v>33676</v>
      </c>
      <c r="D2081" s="127" t="s">
        <v>4221</v>
      </c>
    </row>
    <row r="2082" spans="2:5">
      <c r="B2082" s="125" t="s">
        <v>4027</v>
      </c>
      <c r="C2082" s="126">
        <v>32700</v>
      </c>
      <c r="D2082" s="127" t="s">
        <v>4219</v>
      </c>
    </row>
    <row r="2083" spans="2:5">
      <c r="B2083" s="78" t="s">
        <v>5588</v>
      </c>
      <c r="C2083" s="79">
        <v>34516</v>
      </c>
      <c r="D2083" s="81" t="s">
        <v>5981</v>
      </c>
    </row>
    <row r="2084" spans="2:5">
      <c r="B2084" t="s">
        <v>1315</v>
      </c>
      <c r="C2084" s="5">
        <v>32131</v>
      </c>
      <c r="D2084" s="6" t="s">
        <v>1316</v>
      </c>
    </row>
    <row r="2085" spans="2:5">
      <c r="B2085" t="s">
        <v>3297</v>
      </c>
      <c r="C2085" s="5">
        <v>30120</v>
      </c>
      <c r="D2085" s="6" t="s">
        <v>2724</v>
      </c>
    </row>
    <row r="2086" spans="2:5">
      <c r="B2086" t="s">
        <v>3531</v>
      </c>
      <c r="C2086" s="5">
        <v>31128</v>
      </c>
      <c r="D2086" s="6" t="s">
        <v>1307</v>
      </c>
    </row>
    <row r="2087" spans="2:5">
      <c r="B2087" s="78" t="s">
        <v>6266</v>
      </c>
      <c r="C2087" s="79">
        <v>34359</v>
      </c>
      <c r="D2087" s="82" t="s">
        <v>6519</v>
      </c>
    </row>
    <row r="2088" spans="2:5">
      <c r="B2088" s="78" t="s">
        <v>6925</v>
      </c>
      <c r="C2088" s="79">
        <v>33783</v>
      </c>
      <c r="D2088" s="81" t="s">
        <v>5437</v>
      </c>
      <c r="E2088" s="81"/>
    </row>
    <row r="2089" spans="2:5">
      <c r="B2089" t="s">
        <v>3384</v>
      </c>
      <c r="C2089" s="5">
        <v>30580</v>
      </c>
      <c r="D2089" s="6" t="s">
        <v>3523</v>
      </c>
    </row>
    <row r="2090" spans="2:5">
      <c r="B2090" t="s">
        <v>2592</v>
      </c>
      <c r="C2090" s="5">
        <v>30285</v>
      </c>
      <c r="D2090" s="6" t="s">
        <v>3007</v>
      </c>
    </row>
    <row r="2091" spans="2:5">
      <c r="B2091" t="s">
        <v>983</v>
      </c>
      <c r="C2091" s="5">
        <v>32349</v>
      </c>
      <c r="D2091" s="6" t="s">
        <v>1183</v>
      </c>
    </row>
    <row r="2092" spans="2:5">
      <c r="B2092" t="s">
        <v>1226</v>
      </c>
      <c r="C2092" s="5">
        <v>31132</v>
      </c>
      <c r="D2092" s="6" t="s">
        <v>3167</v>
      </c>
    </row>
    <row r="2093" spans="2:5">
      <c r="B2093" t="s">
        <v>3658</v>
      </c>
      <c r="C2093" s="5">
        <v>30674</v>
      </c>
      <c r="D2093" s="6" t="s">
        <v>3523</v>
      </c>
    </row>
    <row r="2094" spans="2:5">
      <c r="B2094" s="199" t="s">
        <v>5226</v>
      </c>
      <c r="C2094" s="83">
        <v>33385</v>
      </c>
      <c r="D2094" s="84" t="s">
        <v>4223</v>
      </c>
    </row>
    <row r="2095" spans="2:5">
      <c r="B2095" s="125" t="s">
        <v>3868</v>
      </c>
      <c r="C2095" s="126">
        <v>32673</v>
      </c>
      <c r="D2095" s="127" t="s">
        <v>1202</v>
      </c>
    </row>
    <row r="2096" spans="2:5">
      <c r="B2096" s="11" t="s">
        <v>4458</v>
      </c>
      <c r="C2096" s="140">
        <v>33871</v>
      </c>
      <c r="D2096" s="81" t="s">
        <v>4957</v>
      </c>
    </row>
    <row r="2097" spans="2:5">
      <c r="B2097" s="125" t="s">
        <v>4028</v>
      </c>
      <c r="C2097" s="126">
        <v>32961</v>
      </c>
      <c r="D2097" s="127" t="s">
        <v>509</v>
      </c>
    </row>
    <row r="2098" spans="2:5">
      <c r="B2098" t="s">
        <v>3008</v>
      </c>
      <c r="C2098" s="5">
        <v>31577</v>
      </c>
      <c r="D2098" s="6" t="s">
        <v>2325</v>
      </c>
    </row>
    <row r="2099" spans="2:5">
      <c r="B2099" t="s">
        <v>3009</v>
      </c>
      <c r="C2099" s="5">
        <v>30917</v>
      </c>
      <c r="D2099" s="6" t="s">
        <v>3010</v>
      </c>
    </row>
    <row r="2100" spans="2:5">
      <c r="B2100" s="78" t="s">
        <v>6736</v>
      </c>
      <c r="C2100" s="79">
        <v>34693</v>
      </c>
      <c r="D2100" s="81" t="s">
        <v>7037</v>
      </c>
      <c r="E2100" s="81"/>
    </row>
    <row r="2101" spans="2:5">
      <c r="B2101" s="11" t="s">
        <v>4611</v>
      </c>
      <c r="C2101" s="140">
        <v>33548</v>
      </c>
      <c r="D2101" s="81" t="s">
        <v>4980</v>
      </c>
    </row>
    <row r="2102" spans="2:5">
      <c r="B2102" s="147" t="s">
        <v>5243</v>
      </c>
      <c r="C2102" s="83">
        <v>33744</v>
      </c>
      <c r="D2102" s="84" t="s">
        <v>4959</v>
      </c>
    </row>
    <row r="2103" spans="2:5">
      <c r="B2103" s="78" t="s">
        <v>7510</v>
      </c>
      <c r="C2103" s="79">
        <v>35007</v>
      </c>
      <c r="D2103" s="82" t="s">
        <v>7928</v>
      </c>
    </row>
    <row r="2104" spans="2:5">
      <c r="B2104" s="78" t="s">
        <v>7499</v>
      </c>
      <c r="C2104" s="79">
        <v>33596</v>
      </c>
      <c r="D2104" s="82" t="s">
        <v>5437</v>
      </c>
    </row>
    <row r="2105" spans="2:5">
      <c r="B2105" t="s">
        <v>2433</v>
      </c>
      <c r="C2105" s="5">
        <v>29778</v>
      </c>
      <c r="D2105" s="6" t="s">
        <v>3051</v>
      </c>
    </row>
    <row r="2106" spans="2:5">
      <c r="B2106" s="142" t="s">
        <v>4556</v>
      </c>
      <c r="C2106" s="140">
        <v>33993</v>
      </c>
      <c r="D2106" s="81" t="s">
        <v>4950</v>
      </c>
    </row>
    <row r="2107" spans="2:5">
      <c r="B2107" t="s">
        <v>3404</v>
      </c>
      <c r="C2107" s="5">
        <v>31024</v>
      </c>
      <c r="D2107" s="6" t="s">
        <v>2827</v>
      </c>
    </row>
    <row r="2108" spans="2:5">
      <c r="B2108" s="147" t="s">
        <v>5209</v>
      </c>
      <c r="C2108" s="83">
        <v>32675</v>
      </c>
      <c r="D2108" s="84" t="s">
        <v>509</v>
      </c>
    </row>
    <row r="2109" spans="2:5">
      <c r="B2109" t="s">
        <v>3011</v>
      </c>
      <c r="C2109" s="5">
        <v>30441</v>
      </c>
      <c r="D2109" s="6" t="s">
        <v>3526</v>
      </c>
    </row>
    <row r="2110" spans="2:5">
      <c r="B2110" t="s">
        <v>3012</v>
      </c>
      <c r="C2110" s="5">
        <v>29652</v>
      </c>
      <c r="D2110" s="6" t="s">
        <v>3013</v>
      </c>
    </row>
    <row r="2111" spans="2:5">
      <c r="B2111" t="s">
        <v>2214</v>
      </c>
      <c r="C2111" s="5">
        <v>31315</v>
      </c>
      <c r="D2111" s="6" t="s">
        <v>1653</v>
      </c>
    </row>
    <row r="2112" spans="2:5">
      <c r="B2112" s="125" t="s">
        <v>4029</v>
      </c>
      <c r="C2112" s="126">
        <v>33017</v>
      </c>
      <c r="D2112" s="127" t="s">
        <v>497</v>
      </c>
    </row>
    <row r="2113" spans="2:5">
      <c r="B2113" t="s">
        <v>1592</v>
      </c>
      <c r="C2113" s="5">
        <v>31603</v>
      </c>
      <c r="D2113" s="6" t="s">
        <v>2919</v>
      </c>
    </row>
    <row r="2114" spans="2:5">
      <c r="B2114" s="11" t="s">
        <v>4917</v>
      </c>
      <c r="C2114" s="5">
        <v>32566</v>
      </c>
      <c r="D2114" s="81" t="s">
        <v>4220</v>
      </c>
    </row>
    <row r="2115" spans="2:5">
      <c r="B2115" t="s">
        <v>179</v>
      </c>
      <c r="C2115" s="5">
        <v>30804</v>
      </c>
      <c r="D2115" s="6" t="s">
        <v>3527</v>
      </c>
    </row>
    <row r="2116" spans="2:5">
      <c r="B2116" s="11" t="s">
        <v>670</v>
      </c>
      <c r="C2116" s="5">
        <v>30804</v>
      </c>
      <c r="D2116" s="6" t="s">
        <v>3527</v>
      </c>
    </row>
    <row r="2117" spans="2:5">
      <c r="B2117" t="s">
        <v>1948</v>
      </c>
      <c r="C2117" s="5">
        <v>31313</v>
      </c>
      <c r="D2117" s="6" t="s">
        <v>1842</v>
      </c>
    </row>
    <row r="2118" spans="2:5">
      <c r="B2118" t="s">
        <v>559</v>
      </c>
      <c r="C2118" s="5">
        <v>31313</v>
      </c>
      <c r="D2118" s="6" t="s">
        <v>1842</v>
      </c>
    </row>
    <row r="2119" spans="2:5">
      <c r="B2119" t="s">
        <v>196</v>
      </c>
      <c r="C2119" s="5">
        <v>31358</v>
      </c>
      <c r="D2119" s="6" t="s">
        <v>3171</v>
      </c>
    </row>
    <row r="2120" spans="2:5">
      <c r="B2120" s="78" t="s">
        <v>180</v>
      </c>
      <c r="C2120" s="79">
        <v>32834</v>
      </c>
      <c r="D2120" s="81" t="s">
        <v>509</v>
      </c>
    </row>
    <row r="2121" spans="2:5">
      <c r="B2121" s="78" t="s">
        <v>6854</v>
      </c>
      <c r="C2121" s="79">
        <v>35020</v>
      </c>
      <c r="D2121" s="81" t="s">
        <v>7031</v>
      </c>
      <c r="E2121" s="81"/>
    </row>
    <row r="2122" spans="2:5">
      <c r="B2122" s="125" t="s">
        <v>4030</v>
      </c>
      <c r="C2122" s="126">
        <v>33291</v>
      </c>
      <c r="D2122" s="127" t="s">
        <v>4218</v>
      </c>
    </row>
    <row r="2123" spans="2:5">
      <c r="B2123" s="78" t="s">
        <v>7465</v>
      </c>
      <c r="C2123" s="79">
        <v>35524</v>
      </c>
      <c r="D2123" s="82" t="s">
        <v>7922</v>
      </c>
    </row>
    <row r="2124" spans="2:5">
      <c r="B2124" t="s">
        <v>2892</v>
      </c>
      <c r="C2124" s="5">
        <v>32015</v>
      </c>
      <c r="D2124" s="6" t="s">
        <v>3167</v>
      </c>
    </row>
    <row r="2125" spans="2:5">
      <c r="B2125" s="147" t="s">
        <v>5397</v>
      </c>
      <c r="C2125" s="83">
        <v>33588</v>
      </c>
      <c r="D2125" s="84" t="s">
        <v>5441</v>
      </c>
    </row>
    <row r="2126" spans="2:5">
      <c r="B2126" s="125" t="s">
        <v>4031</v>
      </c>
      <c r="C2126" s="126">
        <v>32928</v>
      </c>
      <c r="D2126" s="127" t="s">
        <v>4218</v>
      </c>
    </row>
    <row r="2127" spans="2:5">
      <c r="B2127" t="s">
        <v>2251</v>
      </c>
      <c r="C2127" s="5">
        <v>30277</v>
      </c>
      <c r="D2127" s="6" t="s">
        <v>2045</v>
      </c>
    </row>
    <row r="2128" spans="2:5">
      <c r="B2128" s="78" t="s">
        <v>7707</v>
      </c>
      <c r="C2128" s="79">
        <v>35251</v>
      </c>
      <c r="D2128" s="82" t="s">
        <v>7925</v>
      </c>
    </row>
    <row r="2129" spans="2:5">
      <c r="B2129" s="11" t="s">
        <v>4506</v>
      </c>
      <c r="C2129" s="140">
        <v>33573</v>
      </c>
      <c r="D2129" s="81" t="s">
        <v>4956</v>
      </c>
    </row>
    <row r="2130" spans="2:5">
      <c r="B2130" s="147" t="s">
        <v>5301</v>
      </c>
      <c r="C2130" s="83">
        <v>34235</v>
      </c>
      <c r="D2130" s="84" t="s">
        <v>5441</v>
      </c>
    </row>
    <row r="2131" spans="2:5">
      <c r="B2131" s="78" t="s">
        <v>7643</v>
      </c>
      <c r="C2131" s="79">
        <v>35586</v>
      </c>
      <c r="D2131" s="82" t="s">
        <v>7926</v>
      </c>
    </row>
    <row r="2132" spans="2:5">
      <c r="B2132" s="78" t="s">
        <v>3811</v>
      </c>
      <c r="C2132" s="79">
        <v>30123</v>
      </c>
      <c r="D2132" s="80" t="s">
        <v>3174</v>
      </c>
    </row>
    <row r="2133" spans="2:5">
      <c r="B2133" s="78" t="s">
        <v>181</v>
      </c>
      <c r="C2133" s="79">
        <v>32123</v>
      </c>
      <c r="D2133" s="81" t="s">
        <v>2442</v>
      </c>
    </row>
    <row r="2134" spans="2:5">
      <c r="B2134" s="78" t="s">
        <v>8403</v>
      </c>
      <c r="C2134" s="79">
        <v>35053</v>
      </c>
      <c r="D2134" s="81" t="s">
        <v>7927</v>
      </c>
    </row>
    <row r="2135" spans="2:5">
      <c r="B2135" s="78" t="s">
        <v>6843</v>
      </c>
      <c r="C2135" s="79">
        <v>33891</v>
      </c>
      <c r="D2135" s="81" t="s">
        <v>5979</v>
      </c>
      <c r="E2135" s="81"/>
    </row>
    <row r="2136" spans="2:5">
      <c r="B2136" s="78" t="s">
        <v>6285</v>
      </c>
      <c r="C2136" s="79">
        <v>34527</v>
      </c>
      <c r="D2136" s="82" t="s">
        <v>6519</v>
      </c>
    </row>
    <row r="2137" spans="2:5">
      <c r="B2137" s="78" t="s">
        <v>182</v>
      </c>
      <c r="C2137" s="79">
        <v>32740</v>
      </c>
      <c r="D2137" s="81" t="s">
        <v>495</v>
      </c>
    </row>
    <row r="2138" spans="2:5">
      <c r="B2138" t="s">
        <v>2402</v>
      </c>
      <c r="C2138" s="5">
        <v>29812</v>
      </c>
      <c r="D2138" s="6" t="s">
        <v>3520</v>
      </c>
    </row>
    <row r="2139" spans="2:5">
      <c r="B2139" s="78" t="s">
        <v>183</v>
      </c>
      <c r="C2139" s="79">
        <v>32306</v>
      </c>
      <c r="D2139" s="81" t="s">
        <v>1183</v>
      </c>
    </row>
    <row r="2140" spans="2:5">
      <c r="B2140" s="78" t="s">
        <v>6271</v>
      </c>
      <c r="C2140" s="79">
        <v>35052</v>
      </c>
      <c r="D2140" s="82" t="s">
        <v>6515</v>
      </c>
    </row>
    <row r="2141" spans="2:5">
      <c r="B2141" t="s">
        <v>2626</v>
      </c>
      <c r="C2141" s="5">
        <v>31547</v>
      </c>
      <c r="D2141" s="6" t="s">
        <v>1469</v>
      </c>
    </row>
    <row r="2142" spans="2:5">
      <c r="B2142" s="78" t="s">
        <v>7075</v>
      </c>
      <c r="C2142" s="79">
        <v>33126</v>
      </c>
      <c r="D2142" s="81" t="s">
        <v>4218</v>
      </c>
    </row>
    <row r="2143" spans="2:5">
      <c r="B2143" s="78" t="s">
        <v>7734</v>
      </c>
      <c r="C2143" s="79">
        <v>35347</v>
      </c>
      <c r="D2143" s="82" t="s">
        <v>7930</v>
      </c>
    </row>
    <row r="2144" spans="2:5">
      <c r="B2144" s="78" t="s">
        <v>6883</v>
      </c>
      <c r="C2144" s="79">
        <v>35611</v>
      </c>
      <c r="D2144" s="81" t="s">
        <v>7040</v>
      </c>
      <c r="E2144" s="81"/>
    </row>
    <row r="2145" spans="2:5">
      <c r="B2145" s="147" t="s">
        <v>5095</v>
      </c>
      <c r="C2145" s="83">
        <v>33821</v>
      </c>
      <c r="D2145" s="84" t="s">
        <v>5456</v>
      </c>
    </row>
    <row r="2146" spans="2:5">
      <c r="B2146" s="125" t="s">
        <v>4032</v>
      </c>
      <c r="C2146" s="126">
        <v>33001</v>
      </c>
      <c r="D2146" s="127" t="s">
        <v>4250</v>
      </c>
    </row>
    <row r="2147" spans="2:5">
      <c r="B2147" t="s">
        <v>984</v>
      </c>
      <c r="C2147" s="5">
        <v>29178</v>
      </c>
      <c r="D2147" s="6" t="s">
        <v>985</v>
      </c>
    </row>
    <row r="2148" spans="2:5">
      <c r="B2148" s="78" t="s">
        <v>184</v>
      </c>
      <c r="C2148" s="79">
        <v>32962</v>
      </c>
      <c r="D2148" s="81" t="s">
        <v>509</v>
      </c>
    </row>
    <row r="2149" spans="2:5">
      <c r="B2149" s="78" t="s">
        <v>6766</v>
      </c>
      <c r="C2149" s="79">
        <v>34477</v>
      </c>
      <c r="D2149" s="81" t="s">
        <v>7031</v>
      </c>
      <c r="E2149" s="81"/>
    </row>
    <row r="2150" spans="2:5">
      <c r="B2150" s="147" t="s">
        <v>5331</v>
      </c>
      <c r="C2150" s="83">
        <v>33827</v>
      </c>
      <c r="D2150" s="84" t="s">
        <v>5445</v>
      </c>
    </row>
    <row r="2151" spans="2:5">
      <c r="B2151" t="s">
        <v>7721</v>
      </c>
      <c r="C2151" s="79">
        <v>34551</v>
      </c>
      <c r="D2151" s="82" t="s">
        <v>5979</v>
      </c>
    </row>
    <row r="2152" spans="2:5">
      <c r="B2152" t="s">
        <v>986</v>
      </c>
      <c r="C2152" s="5">
        <v>32281</v>
      </c>
      <c r="D2152" s="6" t="s">
        <v>2474</v>
      </c>
    </row>
    <row r="2153" spans="2:5">
      <c r="B2153" t="s">
        <v>185</v>
      </c>
      <c r="C2153" s="5">
        <v>31815</v>
      </c>
      <c r="D2153" s="6" t="s">
        <v>3172</v>
      </c>
    </row>
    <row r="2154" spans="2:5">
      <c r="B2154" s="11" t="s">
        <v>2651</v>
      </c>
      <c r="C2154" s="5">
        <v>31815</v>
      </c>
      <c r="D2154" s="6" t="s">
        <v>3172</v>
      </c>
    </row>
    <row r="2155" spans="2:5">
      <c r="B2155" t="s">
        <v>2893</v>
      </c>
      <c r="C2155" s="5">
        <v>31869</v>
      </c>
      <c r="D2155" s="6" t="s">
        <v>2325</v>
      </c>
    </row>
    <row r="2156" spans="2:5">
      <c r="B2156" s="11" t="s">
        <v>80</v>
      </c>
      <c r="C2156" s="5">
        <v>31869</v>
      </c>
      <c r="D2156" s="6" t="s">
        <v>2325</v>
      </c>
    </row>
    <row r="2157" spans="2:5">
      <c r="B2157" s="125" t="s">
        <v>4033</v>
      </c>
      <c r="C2157" s="126">
        <v>33043</v>
      </c>
      <c r="D2157" s="127" t="s">
        <v>4221</v>
      </c>
    </row>
    <row r="2158" spans="2:5">
      <c r="B2158" s="78" t="s">
        <v>7735</v>
      </c>
      <c r="C2158" s="79">
        <v>35506</v>
      </c>
      <c r="D2158" s="82" t="s">
        <v>7922</v>
      </c>
    </row>
    <row r="2159" spans="2:5">
      <c r="B2159" s="78" t="s">
        <v>186</v>
      </c>
      <c r="C2159" s="79">
        <v>31685</v>
      </c>
      <c r="D2159" s="81" t="s">
        <v>3318</v>
      </c>
    </row>
    <row r="2160" spans="2:5">
      <c r="B2160" s="147" t="s">
        <v>5072</v>
      </c>
      <c r="C2160" s="83">
        <v>33320</v>
      </c>
      <c r="D2160" s="84" t="s">
        <v>4959</v>
      </c>
    </row>
    <row r="2161" spans="2:5">
      <c r="B2161" t="s">
        <v>2894</v>
      </c>
      <c r="C2161" s="5">
        <v>31414</v>
      </c>
      <c r="D2161" s="6" t="s">
        <v>3172</v>
      </c>
    </row>
    <row r="2162" spans="2:5">
      <c r="B2162" s="125" t="s">
        <v>4034</v>
      </c>
      <c r="C2162" s="126">
        <v>32562</v>
      </c>
      <c r="D2162" s="127" t="s">
        <v>509</v>
      </c>
    </row>
    <row r="2163" spans="2:5">
      <c r="B2163" s="78" t="s">
        <v>187</v>
      </c>
      <c r="C2163" s="79">
        <v>31821</v>
      </c>
      <c r="D2163" s="81" t="s">
        <v>2486</v>
      </c>
    </row>
    <row r="2164" spans="2:5">
      <c r="B2164" s="78" t="s">
        <v>7653</v>
      </c>
      <c r="C2164" s="79">
        <v>35031</v>
      </c>
      <c r="D2164" s="82" t="s">
        <v>6516</v>
      </c>
    </row>
    <row r="2165" spans="2:5">
      <c r="B2165" s="125" t="s">
        <v>4035</v>
      </c>
      <c r="C2165" s="126">
        <v>33070</v>
      </c>
      <c r="D2165" s="127" t="s">
        <v>4218</v>
      </c>
    </row>
    <row r="2166" spans="2:5">
      <c r="B2166" t="s">
        <v>3134</v>
      </c>
      <c r="C2166" s="5">
        <v>29932</v>
      </c>
      <c r="D2166" s="6" t="s">
        <v>3020</v>
      </c>
    </row>
    <row r="2167" spans="2:5">
      <c r="B2167" t="s">
        <v>2895</v>
      </c>
      <c r="C2167" s="5">
        <v>31615</v>
      </c>
      <c r="D2167" s="6" t="s">
        <v>1305</v>
      </c>
    </row>
    <row r="2168" spans="2:5">
      <c r="B2168" s="11" t="s">
        <v>4420</v>
      </c>
      <c r="C2168" s="140">
        <v>32230</v>
      </c>
      <c r="D2168" s="81" t="s">
        <v>509</v>
      </c>
    </row>
    <row r="2169" spans="2:5">
      <c r="B2169" s="11" t="s">
        <v>4615</v>
      </c>
      <c r="C2169" s="140">
        <v>33071</v>
      </c>
      <c r="D2169" s="81" t="s">
        <v>4220</v>
      </c>
    </row>
    <row r="2170" spans="2:5">
      <c r="B2170" t="s">
        <v>3606</v>
      </c>
      <c r="C2170" s="5">
        <v>29927</v>
      </c>
      <c r="D2170" s="6" t="s">
        <v>1901</v>
      </c>
    </row>
    <row r="2171" spans="2:5">
      <c r="B2171" s="78" t="s">
        <v>6695</v>
      </c>
      <c r="C2171" s="79">
        <v>35273</v>
      </c>
      <c r="D2171" s="81" t="s">
        <v>7037</v>
      </c>
      <c r="E2171" s="81"/>
    </row>
    <row r="2172" spans="2:5">
      <c r="B2172" t="s">
        <v>987</v>
      </c>
      <c r="C2172" s="5">
        <v>31598</v>
      </c>
      <c r="D2172" s="6" t="s">
        <v>2442</v>
      </c>
    </row>
    <row r="2173" spans="2:5">
      <c r="B2173" s="78" t="s">
        <v>5557</v>
      </c>
      <c r="C2173" s="79">
        <v>33482</v>
      </c>
      <c r="D2173" s="81" t="s">
        <v>5437</v>
      </c>
    </row>
    <row r="2174" spans="2:5">
      <c r="B2174" t="s">
        <v>988</v>
      </c>
      <c r="C2174" s="5">
        <v>30924</v>
      </c>
      <c r="D2174" s="6" t="s">
        <v>3529</v>
      </c>
    </row>
    <row r="2175" spans="2:5">
      <c r="B2175" s="78" t="s">
        <v>188</v>
      </c>
      <c r="C2175" s="79">
        <v>32874</v>
      </c>
      <c r="D2175" s="81" t="s">
        <v>499</v>
      </c>
    </row>
    <row r="2176" spans="2:5">
      <c r="B2176" s="78" t="s">
        <v>7748</v>
      </c>
      <c r="C2176" s="79">
        <v>35690</v>
      </c>
      <c r="D2176" s="82" t="s">
        <v>7930</v>
      </c>
    </row>
    <row r="2177" spans="2:5">
      <c r="B2177" t="s">
        <v>1686</v>
      </c>
      <c r="C2177" s="5">
        <v>31186</v>
      </c>
      <c r="D2177" s="6" t="s">
        <v>1474</v>
      </c>
    </row>
    <row r="2178" spans="2:5">
      <c r="B2178" s="147" t="s">
        <v>5234</v>
      </c>
      <c r="C2178" s="83">
        <v>33247</v>
      </c>
      <c r="D2178" s="84" t="s">
        <v>4953</v>
      </c>
    </row>
    <row r="2179" spans="2:5">
      <c r="B2179" s="78" t="s">
        <v>189</v>
      </c>
      <c r="C2179" s="79">
        <v>32461</v>
      </c>
      <c r="D2179" s="81" t="s">
        <v>1183</v>
      </c>
    </row>
    <row r="2180" spans="2:5">
      <c r="B2180" s="143" t="s">
        <v>6973</v>
      </c>
      <c r="C2180" s="79">
        <v>33658</v>
      </c>
      <c r="D2180" s="81" t="s">
        <v>6517</v>
      </c>
      <c r="E2180" s="81"/>
    </row>
    <row r="2181" spans="2:5">
      <c r="B2181" t="s">
        <v>4036</v>
      </c>
      <c r="C2181" s="5">
        <v>30368</v>
      </c>
      <c r="D2181" s="6" t="s">
        <v>3527</v>
      </c>
    </row>
    <row r="2182" spans="2:5">
      <c r="B2182" s="78" t="s">
        <v>6356</v>
      </c>
      <c r="C2182" s="79">
        <v>34670</v>
      </c>
      <c r="D2182" s="82" t="s">
        <v>6516</v>
      </c>
    </row>
    <row r="2183" spans="2:5">
      <c r="B2183" s="125" t="s">
        <v>4037</v>
      </c>
      <c r="C2183" s="126">
        <v>33489</v>
      </c>
      <c r="D2183" s="127" t="s">
        <v>4218</v>
      </c>
    </row>
    <row r="2184" spans="2:5">
      <c r="B2184" t="s">
        <v>5514</v>
      </c>
      <c r="C2184" s="5">
        <v>30589</v>
      </c>
      <c r="D2184" s="6" t="s">
        <v>557</v>
      </c>
    </row>
    <row r="2185" spans="2:5">
      <c r="B2185" t="s">
        <v>989</v>
      </c>
      <c r="C2185" s="5">
        <v>31566</v>
      </c>
      <c r="D2185" s="6" t="s">
        <v>2486</v>
      </c>
    </row>
    <row r="2186" spans="2:5">
      <c r="B2186" s="11" t="s">
        <v>4599</v>
      </c>
      <c r="C2186" s="140">
        <v>33018</v>
      </c>
      <c r="D2186" s="81" t="s">
        <v>4221</v>
      </c>
    </row>
    <row r="2187" spans="2:5">
      <c r="B2187" s="78" t="s">
        <v>190</v>
      </c>
      <c r="C2187" s="79">
        <v>32691</v>
      </c>
      <c r="D2187" s="81" t="s">
        <v>495</v>
      </c>
    </row>
    <row r="2188" spans="2:5">
      <c r="B2188" t="s">
        <v>3255</v>
      </c>
      <c r="C2188" s="5">
        <v>31503</v>
      </c>
      <c r="D2188" s="6" t="s">
        <v>3167</v>
      </c>
    </row>
    <row r="2189" spans="2:5">
      <c r="B2189" s="78" t="s">
        <v>5743</v>
      </c>
      <c r="C2189" s="79">
        <v>33448</v>
      </c>
      <c r="D2189" s="81" t="s">
        <v>4218</v>
      </c>
    </row>
    <row r="2190" spans="2:5">
      <c r="B2190" s="147" t="s">
        <v>5151</v>
      </c>
      <c r="C2190" s="83">
        <v>33873</v>
      </c>
      <c r="D2190" s="84" t="s">
        <v>5457</v>
      </c>
    </row>
    <row r="2191" spans="2:5">
      <c r="B2191" s="78" t="s">
        <v>191</v>
      </c>
      <c r="C2191" s="79">
        <v>32931</v>
      </c>
      <c r="D2191" s="81" t="s">
        <v>360</v>
      </c>
    </row>
    <row r="2192" spans="2:5">
      <c r="B2192" s="78" t="s">
        <v>4039</v>
      </c>
      <c r="C2192" s="79">
        <v>34518</v>
      </c>
      <c r="D2192" s="81" t="s">
        <v>5982</v>
      </c>
    </row>
    <row r="2193" spans="2:4">
      <c r="B2193" s="147" t="s">
        <v>5875</v>
      </c>
      <c r="C2193" s="126">
        <v>32710</v>
      </c>
      <c r="D2193" s="127" t="s">
        <v>4223</v>
      </c>
    </row>
    <row r="2194" spans="2:4">
      <c r="B2194" s="78" t="s">
        <v>4038</v>
      </c>
      <c r="C2194" s="79">
        <v>34924</v>
      </c>
      <c r="D2194" s="82" t="s">
        <v>7031</v>
      </c>
    </row>
    <row r="2195" spans="2:4">
      <c r="B2195" s="11" t="s">
        <v>4949</v>
      </c>
      <c r="C2195" s="140">
        <v>33287</v>
      </c>
      <c r="D2195" s="81" t="s">
        <v>4950</v>
      </c>
    </row>
    <row r="2196" spans="2:4">
      <c r="B2196" s="125" t="s">
        <v>4040</v>
      </c>
      <c r="C2196" s="126">
        <v>32077</v>
      </c>
      <c r="D2196" s="127" t="s">
        <v>890</v>
      </c>
    </row>
    <row r="2197" spans="2:4">
      <c r="B2197" s="78" t="s">
        <v>5621</v>
      </c>
      <c r="C2197" s="79">
        <v>34302</v>
      </c>
      <c r="D2197" s="81" t="s">
        <v>5982</v>
      </c>
    </row>
    <row r="2198" spans="2:4">
      <c r="B2198" s="78" t="s">
        <v>6324</v>
      </c>
      <c r="C2198" s="79">
        <v>34718</v>
      </c>
      <c r="D2198" s="82" t="s">
        <v>6521</v>
      </c>
    </row>
    <row r="2199" spans="2:4">
      <c r="B2199" s="78" t="s">
        <v>7769</v>
      </c>
      <c r="C2199" s="79">
        <v>35577</v>
      </c>
      <c r="D2199" s="82" t="s">
        <v>7952</v>
      </c>
    </row>
    <row r="2200" spans="2:4">
      <c r="B2200" s="142" t="s">
        <v>4474</v>
      </c>
      <c r="C2200" s="140">
        <v>33589</v>
      </c>
      <c r="D2200" s="81" t="s">
        <v>4956</v>
      </c>
    </row>
    <row r="2201" spans="2:4">
      <c r="B2201" s="125" t="s">
        <v>4041</v>
      </c>
      <c r="C2201" s="126">
        <v>33078</v>
      </c>
      <c r="D2201" s="127" t="s">
        <v>4244</v>
      </c>
    </row>
    <row r="2202" spans="2:4">
      <c r="B2202" t="s">
        <v>3659</v>
      </c>
      <c r="C2202" s="5">
        <v>31309</v>
      </c>
      <c r="D2202" s="6" t="s">
        <v>2827</v>
      </c>
    </row>
    <row r="2203" spans="2:4">
      <c r="B2203" s="78" t="s">
        <v>5566</v>
      </c>
      <c r="C2203" s="79">
        <v>34642</v>
      </c>
      <c r="D2203" s="81" t="s">
        <v>5982</v>
      </c>
    </row>
    <row r="2204" spans="2:4">
      <c r="B2204" t="s">
        <v>3517</v>
      </c>
      <c r="C2204" s="5">
        <v>28543</v>
      </c>
      <c r="D2204" s="6" t="s">
        <v>1285</v>
      </c>
    </row>
    <row r="2205" spans="2:4">
      <c r="B2205" s="78" t="s">
        <v>5701</v>
      </c>
      <c r="C2205" s="79">
        <v>32004</v>
      </c>
      <c r="D2205" s="81" t="s">
        <v>1183</v>
      </c>
    </row>
    <row r="2206" spans="2:4">
      <c r="B2206" t="s">
        <v>2896</v>
      </c>
      <c r="C2206" s="5">
        <v>32128</v>
      </c>
      <c r="D2206" s="6" t="s">
        <v>2442</v>
      </c>
    </row>
    <row r="2207" spans="2:4">
      <c r="B2207" t="s">
        <v>2349</v>
      </c>
      <c r="C2207" s="5">
        <v>29409</v>
      </c>
      <c r="D2207" s="6" t="s">
        <v>2121</v>
      </c>
    </row>
    <row r="2208" spans="2:4">
      <c r="B2208" s="78" t="s">
        <v>7500</v>
      </c>
      <c r="C2208" s="79">
        <v>35435</v>
      </c>
      <c r="D2208" s="82" t="s">
        <v>7925</v>
      </c>
    </row>
    <row r="2209" spans="2:5">
      <c r="B2209" t="s">
        <v>2583</v>
      </c>
      <c r="C2209" s="5">
        <v>31017</v>
      </c>
      <c r="D2209" s="6" t="s">
        <v>2830</v>
      </c>
    </row>
    <row r="2210" spans="2:5">
      <c r="B2210" t="s">
        <v>3530</v>
      </c>
      <c r="C2210" s="5">
        <v>31905</v>
      </c>
      <c r="D2210" s="6" t="s">
        <v>1306</v>
      </c>
    </row>
    <row r="2211" spans="2:5">
      <c r="B2211" t="s">
        <v>3303</v>
      </c>
      <c r="C2211" s="5">
        <v>29680</v>
      </c>
      <c r="D2211" s="6" t="s">
        <v>1901</v>
      </c>
    </row>
    <row r="2212" spans="2:5">
      <c r="B2212" t="s">
        <v>990</v>
      </c>
      <c r="C2212" s="5">
        <v>32421</v>
      </c>
      <c r="D2212" s="6" t="s">
        <v>890</v>
      </c>
    </row>
    <row r="2213" spans="2:5">
      <c r="B2213" s="147" t="s">
        <v>5084</v>
      </c>
      <c r="C2213" s="83">
        <v>32914</v>
      </c>
      <c r="D2213" s="84" t="s">
        <v>4950</v>
      </c>
    </row>
    <row r="2214" spans="2:5">
      <c r="B2214" s="141" t="s">
        <v>6964</v>
      </c>
      <c r="C2214" s="79">
        <v>33944</v>
      </c>
      <c r="D2214" s="81" t="s">
        <v>7031</v>
      </c>
      <c r="E2214" s="81"/>
    </row>
    <row r="2215" spans="2:5">
      <c r="B2215" t="s">
        <v>2289</v>
      </c>
      <c r="C2215" s="5">
        <v>31407</v>
      </c>
      <c r="D2215" s="6" t="s">
        <v>2919</v>
      </c>
    </row>
    <row r="2216" spans="2:5">
      <c r="B2216" s="78" t="s">
        <v>7681</v>
      </c>
      <c r="C2216" s="79">
        <v>35220</v>
      </c>
      <c r="D2216" s="82" t="s">
        <v>7038</v>
      </c>
    </row>
    <row r="2217" spans="2:5">
      <c r="B2217" t="s">
        <v>1853</v>
      </c>
      <c r="C2217" s="5">
        <v>30772</v>
      </c>
      <c r="D2217" s="6" t="s">
        <v>2919</v>
      </c>
    </row>
    <row r="2218" spans="2:5">
      <c r="B2218" s="125" t="s">
        <v>4042</v>
      </c>
      <c r="C2218" s="126">
        <v>32794</v>
      </c>
      <c r="D2218" s="127" t="s">
        <v>4230</v>
      </c>
    </row>
    <row r="2219" spans="2:5">
      <c r="B2219" t="s">
        <v>3434</v>
      </c>
      <c r="C2219" s="5">
        <v>31555</v>
      </c>
      <c r="D2219" s="6" t="s">
        <v>1474</v>
      </c>
    </row>
    <row r="2220" spans="2:5">
      <c r="B2220" s="78" t="s">
        <v>6737</v>
      </c>
      <c r="C2220" s="79">
        <v>34386</v>
      </c>
      <c r="D2220" s="81" t="s">
        <v>6517</v>
      </c>
      <c r="E2220" s="81"/>
    </row>
    <row r="2221" spans="2:5">
      <c r="B2221" s="78" t="s">
        <v>5669</v>
      </c>
      <c r="C2221" s="79">
        <v>34232</v>
      </c>
      <c r="D2221" s="81" t="s">
        <v>5979</v>
      </c>
    </row>
    <row r="2222" spans="2:5">
      <c r="B2222" s="78" t="s">
        <v>6239</v>
      </c>
      <c r="C2222" s="79">
        <v>34597</v>
      </c>
      <c r="D2222" s="82" t="s">
        <v>6518</v>
      </c>
    </row>
    <row r="2223" spans="2:5">
      <c r="B2223" t="s">
        <v>991</v>
      </c>
      <c r="C2223" s="5">
        <v>32547</v>
      </c>
      <c r="D2223" s="6" t="s">
        <v>992</v>
      </c>
    </row>
    <row r="2224" spans="2:5">
      <c r="B2224" s="78" t="s">
        <v>6777</v>
      </c>
      <c r="C2224" s="79">
        <v>35305</v>
      </c>
      <c r="D2224" s="81" t="s">
        <v>7033</v>
      </c>
      <c r="E2224" s="81"/>
    </row>
    <row r="2225" spans="2:5">
      <c r="B2225" s="147" t="s">
        <v>5218</v>
      </c>
      <c r="C2225" s="83">
        <v>32602</v>
      </c>
      <c r="D2225" s="84" t="s">
        <v>4221</v>
      </c>
    </row>
    <row r="2226" spans="2:5">
      <c r="B2226" s="78" t="s">
        <v>361</v>
      </c>
      <c r="C2226" s="79">
        <v>32944</v>
      </c>
      <c r="D2226" s="81" t="s">
        <v>507</v>
      </c>
    </row>
    <row r="2227" spans="2:5">
      <c r="B2227" s="147" t="s">
        <v>5323</v>
      </c>
      <c r="C2227" s="83">
        <v>34035</v>
      </c>
      <c r="D2227" s="84" t="s">
        <v>5441</v>
      </c>
    </row>
    <row r="2228" spans="2:5">
      <c r="B2228" s="78" t="s">
        <v>6320</v>
      </c>
      <c r="C2228" s="79">
        <v>34681</v>
      </c>
      <c r="D2228" s="82" t="s">
        <v>6515</v>
      </c>
    </row>
    <row r="2229" spans="2:5">
      <c r="B2229" t="s">
        <v>561</v>
      </c>
      <c r="C2229" s="5">
        <v>30589</v>
      </c>
      <c r="D2229" s="6" t="s">
        <v>557</v>
      </c>
    </row>
    <row r="2230" spans="2:5">
      <c r="B2230" t="s">
        <v>2897</v>
      </c>
      <c r="C2230" s="5">
        <v>32198</v>
      </c>
      <c r="D2230" s="6" t="s">
        <v>2486</v>
      </c>
    </row>
    <row r="2231" spans="2:5">
      <c r="B2231" s="78" t="s">
        <v>6901</v>
      </c>
      <c r="C2231" s="79">
        <v>35645</v>
      </c>
      <c r="D2231" s="81" t="s">
        <v>7040</v>
      </c>
      <c r="E2231" s="81"/>
    </row>
    <row r="2232" spans="2:5">
      <c r="B2232" s="78" t="s">
        <v>6653</v>
      </c>
      <c r="C2232" s="79">
        <v>35116</v>
      </c>
      <c r="D2232" s="81" t="s">
        <v>7036</v>
      </c>
      <c r="E2232" s="81"/>
    </row>
    <row r="2233" spans="2:5">
      <c r="B2233" t="s">
        <v>3088</v>
      </c>
      <c r="C2233" s="5">
        <v>30012</v>
      </c>
      <c r="D2233" s="6" t="s">
        <v>1901</v>
      </c>
    </row>
    <row r="2234" spans="2:5">
      <c r="B2234" s="78" t="s">
        <v>6817</v>
      </c>
      <c r="C2234" s="79">
        <v>35206</v>
      </c>
      <c r="D2234" s="81" t="s">
        <v>6518</v>
      </c>
      <c r="E2234" s="81"/>
    </row>
    <row r="2235" spans="2:5">
      <c r="B2235" s="147" t="s">
        <v>5239</v>
      </c>
      <c r="C2235" s="83">
        <v>33804</v>
      </c>
      <c r="D2235" s="84" t="s">
        <v>4966</v>
      </c>
    </row>
    <row r="2236" spans="2:5">
      <c r="B2236" s="125" t="s">
        <v>3869</v>
      </c>
      <c r="C2236" s="126">
        <v>32350</v>
      </c>
      <c r="D2236" s="127" t="s">
        <v>1186</v>
      </c>
    </row>
    <row r="2237" spans="2:5">
      <c r="B2237" s="142" t="s">
        <v>4624</v>
      </c>
      <c r="C2237" s="140">
        <v>33561</v>
      </c>
      <c r="D2237" s="81" t="s">
        <v>4218</v>
      </c>
    </row>
    <row r="2238" spans="2:5">
      <c r="B2238" t="s">
        <v>2571</v>
      </c>
      <c r="C2238" s="5">
        <v>28731</v>
      </c>
      <c r="D2238" s="6" t="s">
        <v>2572</v>
      </c>
    </row>
    <row r="2239" spans="2:5">
      <c r="B2239" s="78" t="s">
        <v>6392</v>
      </c>
      <c r="C2239" s="79">
        <v>34788</v>
      </c>
      <c r="D2239" s="82" t="s">
        <v>6518</v>
      </c>
    </row>
    <row r="2240" spans="2:5">
      <c r="B2240" t="s">
        <v>1719</v>
      </c>
      <c r="C2240" s="5">
        <v>31129</v>
      </c>
      <c r="D2240" s="6" t="s">
        <v>3523</v>
      </c>
    </row>
    <row r="2241" spans="2:5">
      <c r="B2241" s="147" t="s">
        <v>5201</v>
      </c>
      <c r="C2241" s="83">
        <v>34187</v>
      </c>
      <c r="D2241" s="84" t="s">
        <v>5437</v>
      </c>
    </row>
    <row r="2242" spans="2:5">
      <c r="B2242" t="s">
        <v>2841</v>
      </c>
      <c r="C2242" s="5">
        <v>31276</v>
      </c>
      <c r="D2242" s="6" t="s">
        <v>2830</v>
      </c>
    </row>
    <row r="2243" spans="2:5">
      <c r="B2243" t="s">
        <v>993</v>
      </c>
      <c r="C2243" s="5">
        <v>32699</v>
      </c>
      <c r="D2243" s="6" t="s">
        <v>994</v>
      </c>
    </row>
    <row r="2244" spans="2:5">
      <c r="B2244" s="125" t="s">
        <v>4043</v>
      </c>
      <c r="C2244" s="126">
        <v>32937</v>
      </c>
      <c r="D2244" s="127" t="s">
        <v>4222</v>
      </c>
    </row>
    <row r="2245" spans="2:5">
      <c r="B2245" s="78" t="s">
        <v>5670</v>
      </c>
      <c r="C2245" s="79">
        <v>33898</v>
      </c>
      <c r="D2245" s="81" t="s">
        <v>5979</v>
      </c>
    </row>
    <row r="2246" spans="2:5">
      <c r="B2246" t="s">
        <v>2122</v>
      </c>
      <c r="C2246" s="5">
        <v>30643</v>
      </c>
      <c r="D2246" s="6" t="s">
        <v>2468</v>
      </c>
    </row>
    <row r="2247" spans="2:5">
      <c r="B2247" s="78" t="s">
        <v>6986</v>
      </c>
      <c r="C2247" s="79">
        <v>34550</v>
      </c>
      <c r="D2247" s="81" t="s">
        <v>7031</v>
      </c>
      <c r="E2247" s="81"/>
    </row>
    <row r="2248" spans="2:5">
      <c r="B2248" t="s">
        <v>2464</v>
      </c>
      <c r="C2248" s="5">
        <v>30788</v>
      </c>
      <c r="D2248" s="6" t="s">
        <v>2561</v>
      </c>
    </row>
    <row r="2249" spans="2:5">
      <c r="B2249" s="78" t="s">
        <v>5614</v>
      </c>
      <c r="C2249" s="79">
        <v>34220</v>
      </c>
      <c r="D2249" s="81" t="s">
        <v>6006</v>
      </c>
    </row>
    <row r="2250" spans="2:5">
      <c r="B2250" t="s">
        <v>2898</v>
      </c>
      <c r="C2250" s="5">
        <v>32426</v>
      </c>
      <c r="D2250" s="6" t="s">
        <v>2447</v>
      </c>
    </row>
    <row r="2251" spans="2:5">
      <c r="B2251" s="78" t="s">
        <v>7537</v>
      </c>
      <c r="C2251" s="79">
        <v>34779</v>
      </c>
      <c r="D2251" s="82" t="s">
        <v>7036</v>
      </c>
    </row>
    <row r="2252" spans="2:5">
      <c r="B2252" s="11" t="s">
        <v>4469</v>
      </c>
      <c r="C2252" s="140">
        <v>33204</v>
      </c>
      <c r="D2252" s="81" t="s">
        <v>4957</v>
      </c>
    </row>
    <row r="2253" spans="2:5">
      <c r="B2253" s="78" t="s">
        <v>5629</v>
      </c>
      <c r="C2253" s="79">
        <v>33831</v>
      </c>
      <c r="D2253" s="81" t="s">
        <v>5980</v>
      </c>
    </row>
    <row r="2254" spans="2:5">
      <c r="B2254" t="s">
        <v>2694</v>
      </c>
      <c r="C2254" s="5">
        <v>30939</v>
      </c>
      <c r="D2254" s="6" t="s">
        <v>3523</v>
      </c>
    </row>
    <row r="2255" spans="2:5">
      <c r="B2255" s="11" t="s">
        <v>4613</v>
      </c>
      <c r="C2255" s="140">
        <v>33351</v>
      </c>
      <c r="D2255" s="81" t="s">
        <v>4221</v>
      </c>
    </row>
    <row r="2256" spans="2:5">
      <c r="B2256" s="78" t="s">
        <v>362</v>
      </c>
      <c r="C2256" s="79">
        <v>32944</v>
      </c>
      <c r="D2256" s="81" t="s">
        <v>507</v>
      </c>
    </row>
    <row r="2257" spans="2:5">
      <c r="B2257" t="s">
        <v>1636</v>
      </c>
      <c r="C2257" s="5">
        <v>30036</v>
      </c>
      <c r="D2257" s="6" t="s">
        <v>1666</v>
      </c>
    </row>
    <row r="2258" spans="2:5">
      <c r="B2258" t="s">
        <v>562</v>
      </c>
      <c r="C2258" s="5">
        <v>32084</v>
      </c>
      <c r="D2258" s="6" t="s">
        <v>1200</v>
      </c>
    </row>
    <row r="2259" spans="2:5">
      <c r="B2259" t="s">
        <v>563</v>
      </c>
      <c r="C2259" s="5">
        <v>31983</v>
      </c>
      <c r="D2259" s="6" t="s">
        <v>2444</v>
      </c>
    </row>
    <row r="2260" spans="2:5">
      <c r="B2260" s="78" t="s">
        <v>6748</v>
      </c>
      <c r="C2260" s="79">
        <v>34876</v>
      </c>
      <c r="D2260" s="81" t="s">
        <v>7036</v>
      </c>
      <c r="E2260" s="81"/>
    </row>
    <row r="2261" spans="2:5">
      <c r="B2261" s="78" t="s">
        <v>363</v>
      </c>
      <c r="C2261" s="79">
        <v>32695</v>
      </c>
      <c r="D2261" s="81" t="s">
        <v>364</v>
      </c>
    </row>
    <row r="2262" spans="2:5">
      <c r="B2262" t="s">
        <v>1517</v>
      </c>
      <c r="C2262" s="5">
        <v>31135</v>
      </c>
      <c r="D2262" s="6" t="s">
        <v>2918</v>
      </c>
    </row>
    <row r="2263" spans="2:5">
      <c r="B2263" s="78" t="s">
        <v>6138</v>
      </c>
      <c r="C2263" s="79">
        <v>34324</v>
      </c>
      <c r="D2263" s="82" t="s">
        <v>6517</v>
      </c>
    </row>
    <row r="2264" spans="2:5">
      <c r="B2264" s="78" t="s">
        <v>5671</v>
      </c>
      <c r="C2264" s="79">
        <v>33910</v>
      </c>
      <c r="D2264" s="81" t="s">
        <v>5979</v>
      </c>
    </row>
    <row r="2265" spans="2:5">
      <c r="B2265" s="78" t="s">
        <v>6352</v>
      </c>
      <c r="C2265" s="79">
        <v>34905</v>
      </c>
      <c r="D2265" s="82" t="s">
        <v>6515</v>
      </c>
    </row>
    <row r="2266" spans="2:5">
      <c r="B2266" t="s">
        <v>1294</v>
      </c>
      <c r="C2266" s="5">
        <v>29189</v>
      </c>
      <c r="D2266" s="6" t="s">
        <v>1814</v>
      </c>
    </row>
    <row r="2267" spans="2:5">
      <c r="B2267" t="s">
        <v>564</v>
      </c>
      <c r="C2267" s="5">
        <v>30917</v>
      </c>
      <c r="D2267" s="6" t="s">
        <v>2830</v>
      </c>
    </row>
    <row r="2268" spans="2:5">
      <c r="B2268" t="s">
        <v>2899</v>
      </c>
      <c r="C2268" s="5">
        <v>31734</v>
      </c>
      <c r="D2268" s="6" t="s">
        <v>2322</v>
      </c>
    </row>
    <row r="2269" spans="2:5">
      <c r="B2269" t="s">
        <v>2900</v>
      </c>
      <c r="C2269" s="5">
        <v>29773</v>
      </c>
      <c r="D2269" s="6" t="s">
        <v>1515</v>
      </c>
    </row>
    <row r="2270" spans="2:5">
      <c r="B2270" s="78" t="s">
        <v>5762</v>
      </c>
      <c r="C2270" s="79">
        <v>34043</v>
      </c>
      <c r="D2270" s="81" t="s">
        <v>5978</v>
      </c>
    </row>
    <row r="2271" spans="2:5">
      <c r="B2271" t="s">
        <v>3787</v>
      </c>
      <c r="C2271" s="5">
        <v>25503</v>
      </c>
      <c r="D2271" s="6"/>
    </row>
    <row r="2272" spans="2:5">
      <c r="B2272" s="78" t="s">
        <v>5869</v>
      </c>
      <c r="C2272" s="79">
        <v>34011</v>
      </c>
      <c r="D2272" s="82" t="s">
        <v>5978</v>
      </c>
    </row>
    <row r="2273" spans="2:4">
      <c r="B2273" s="78" t="s">
        <v>6179</v>
      </c>
      <c r="C2273" s="79">
        <v>33425</v>
      </c>
      <c r="D2273" s="82" t="s">
        <v>5981</v>
      </c>
    </row>
    <row r="2274" spans="2:4">
      <c r="B2274" s="78" t="s">
        <v>6170</v>
      </c>
      <c r="C2274" s="79">
        <v>34125</v>
      </c>
      <c r="D2274" s="82" t="s">
        <v>6516</v>
      </c>
    </row>
    <row r="2275" spans="2:4">
      <c r="B2275" t="s">
        <v>995</v>
      </c>
      <c r="C2275" s="5">
        <v>32444</v>
      </c>
      <c r="D2275" s="6" t="s">
        <v>1193</v>
      </c>
    </row>
    <row r="2276" spans="2:4">
      <c r="B2276" s="78" t="s">
        <v>5562</v>
      </c>
      <c r="C2276" s="79">
        <v>34376</v>
      </c>
      <c r="D2276" s="81" t="s">
        <v>5990</v>
      </c>
    </row>
    <row r="2277" spans="2:4">
      <c r="B2277" s="125" t="s">
        <v>3871</v>
      </c>
      <c r="C2277" s="126">
        <v>32910</v>
      </c>
      <c r="D2277" s="127" t="s">
        <v>509</v>
      </c>
    </row>
    <row r="2278" spans="2:4">
      <c r="B2278" s="125" t="s">
        <v>4044</v>
      </c>
      <c r="C2278" s="126">
        <v>32190</v>
      </c>
      <c r="D2278" s="127" t="s">
        <v>509</v>
      </c>
    </row>
    <row r="2279" spans="2:4">
      <c r="B2279" t="s">
        <v>3751</v>
      </c>
      <c r="C2279" s="5">
        <v>30849</v>
      </c>
      <c r="D2279" s="6" t="s">
        <v>1473</v>
      </c>
    </row>
    <row r="2280" spans="2:4">
      <c r="B2280" t="s">
        <v>1720</v>
      </c>
      <c r="C2280" s="5">
        <v>28752</v>
      </c>
      <c r="D2280" s="6" t="s">
        <v>3202</v>
      </c>
    </row>
    <row r="2281" spans="2:4">
      <c r="B2281" t="s">
        <v>996</v>
      </c>
      <c r="C2281" s="5">
        <v>32595</v>
      </c>
      <c r="D2281" s="6" t="s">
        <v>1183</v>
      </c>
    </row>
    <row r="2282" spans="2:4">
      <c r="B2282" t="s">
        <v>3165</v>
      </c>
      <c r="C2282" s="5">
        <v>31007</v>
      </c>
      <c r="D2282" s="6" t="s">
        <v>1305</v>
      </c>
    </row>
    <row r="2283" spans="2:4">
      <c r="B2283" s="78" t="s">
        <v>7505</v>
      </c>
      <c r="C2283" s="79">
        <v>35334</v>
      </c>
      <c r="D2283" s="82" t="s">
        <v>7929</v>
      </c>
    </row>
    <row r="2284" spans="2:4">
      <c r="B2284" t="s">
        <v>997</v>
      </c>
      <c r="C2284" s="5">
        <v>32086</v>
      </c>
      <c r="D2284" s="6" t="s">
        <v>890</v>
      </c>
    </row>
    <row r="2285" spans="2:4">
      <c r="B2285" s="142" t="s">
        <v>4616</v>
      </c>
      <c r="C2285" s="140">
        <v>32786</v>
      </c>
      <c r="D2285" s="81" t="s">
        <v>4219</v>
      </c>
    </row>
    <row r="2286" spans="2:4">
      <c r="B2286" s="78" t="s">
        <v>365</v>
      </c>
      <c r="C2286" s="79">
        <v>33003</v>
      </c>
      <c r="D2286" s="81" t="s">
        <v>507</v>
      </c>
    </row>
    <row r="2287" spans="2:4">
      <c r="B2287" t="s">
        <v>3424</v>
      </c>
      <c r="C2287" s="5">
        <v>30950</v>
      </c>
      <c r="D2287" s="6" t="s">
        <v>1839</v>
      </c>
    </row>
    <row r="2288" spans="2:4">
      <c r="B2288" s="78" t="s">
        <v>5832</v>
      </c>
      <c r="C2288" s="79">
        <v>33880</v>
      </c>
      <c r="D2288" s="81" t="s">
        <v>5979</v>
      </c>
    </row>
    <row r="2289" spans="2:5">
      <c r="B2289" s="78" t="s">
        <v>6870</v>
      </c>
      <c r="C2289" s="79">
        <v>34419</v>
      </c>
      <c r="D2289" s="81" t="s">
        <v>6524</v>
      </c>
      <c r="E2289" s="81"/>
    </row>
    <row r="2290" spans="2:5">
      <c r="B2290" s="78" t="s">
        <v>366</v>
      </c>
      <c r="C2290" s="79">
        <v>32889</v>
      </c>
      <c r="D2290" s="81" t="s">
        <v>507</v>
      </c>
    </row>
    <row r="2291" spans="2:5">
      <c r="B2291" s="78" t="s">
        <v>6889</v>
      </c>
      <c r="C2291" s="79">
        <v>34419</v>
      </c>
      <c r="D2291" s="81" t="s">
        <v>6524</v>
      </c>
      <c r="E2291" s="81"/>
    </row>
    <row r="2292" spans="2:5">
      <c r="B2292" t="s">
        <v>2901</v>
      </c>
      <c r="C2292" s="5">
        <v>28178</v>
      </c>
      <c r="D2292" s="6" t="s">
        <v>3396</v>
      </c>
    </row>
    <row r="2293" spans="2:5">
      <c r="B2293" s="78" t="s">
        <v>5768</v>
      </c>
      <c r="C2293" s="79">
        <v>34119</v>
      </c>
      <c r="D2293" s="81" t="s">
        <v>5996</v>
      </c>
    </row>
    <row r="2294" spans="2:5">
      <c r="B2294" t="s">
        <v>2392</v>
      </c>
      <c r="C2294" s="5">
        <v>29572</v>
      </c>
      <c r="D2294" s="6" t="s">
        <v>3020</v>
      </c>
    </row>
    <row r="2295" spans="2:5">
      <c r="B2295" t="s">
        <v>1407</v>
      </c>
      <c r="C2295" s="5">
        <v>29159</v>
      </c>
      <c r="D2295" s="6" t="s">
        <v>2281</v>
      </c>
    </row>
    <row r="2296" spans="2:5">
      <c r="B2296" t="s">
        <v>3211</v>
      </c>
      <c r="C2296" s="5">
        <v>30320</v>
      </c>
      <c r="D2296" s="6" t="s">
        <v>3016</v>
      </c>
    </row>
    <row r="2297" spans="2:5">
      <c r="B2297" t="s">
        <v>2902</v>
      </c>
      <c r="C2297" s="5">
        <v>28865</v>
      </c>
      <c r="D2297" s="6" t="s">
        <v>2700</v>
      </c>
    </row>
    <row r="2298" spans="2:5">
      <c r="B2298" s="147" t="s">
        <v>5116</v>
      </c>
      <c r="C2298" s="83">
        <v>33663</v>
      </c>
      <c r="D2298" s="84" t="s">
        <v>5436</v>
      </c>
    </row>
    <row r="2299" spans="2:5">
      <c r="B2299" t="s">
        <v>998</v>
      </c>
      <c r="C2299" s="5">
        <v>32172</v>
      </c>
      <c r="D2299" s="6" t="s">
        <v>1200</v>
      </c>
    </row>
    <row r="2300" spans="2:5">
      <c r="B2300" s="78" t="s">
        <v>367</v>
      </c>
      <c r="C2300" s="79">
        <v>33144</v>
      </c>
      <c r="D2300" s="81" t="s">
        <v>493</v>
      </c>
    </row>
    <row r="2301" spans="2:5">
      <c r="B2301" s="11" t="s">
        <v>4524</v>
      </c>
      <c r="C2301" s="140">
        <v>33413</v>
      </c>
      <c r="D2301" s="81" t="s">
        <v>4953</v>
      </c>
    </row>
    <row r="2302" spans="2:5">
      <c r="B2302" t="s">
        <v>3740</v>
      </c>
      <c r="C2302" s="5">
        <v>29174</v>
      </c>
      <c r="D2302" s="6" t="s">
        <v>3741</v>
      </c>
    </row>
    <row r="2303" spans="2:5">
      <c r="B2303" t="s">
        <v>999</v>
      </c>
      <c r="C2303" s="5">
        <v>32128</v>
      </c>
      <c r="D2303" s="6" t="s">
        <v>1040</v>
      </c>
    </row>
    <row r="2304" spans="2:5">
      <c r="B2304" s="147" t="s">
        <v>5253</v>
      </c>
      <c r="C2304" s="83">
        <v>33463</v>
      </c>
      <c r="D2304" s="84" t="s">
        <v>4950</v>
      </c>
    </row>
    <row r="2305" spans="2:5">
      <c r="B2305" t="s">
        <v>1000</v>
      </c>
      <c r="C2305" s="5">
        <v>32455</v>
      </c>
      <c r="D2305" s="6" t="s">
        <v>1040</v>
      </c>
    </row>
    <row r="2306" spans="2:5">
      <c r="B2306" t="s">
        <v>3617</v>
      </c>
      <c r="C2306" s="5">
        <v>31460</v>
      </c>
      <c r="D2306" s="6" t="s">
        <v>1470</v>
      </c>
    </row>
    <row r="2307" spans="2:5">
      <c r="B2307" s="11" t="s">
        <v>4558</v>
      </c>
      <c r="C2307" s="140">
        <v>33114</v>
      </c>
      <c r="D2307" s="81" t="s">
        <v>4950</v>
      </c>
    </row>
    <row r="2308" spans="2:5">
      <c r="B2308" t="s">
        <v>1001</v>
      </c>
      <c r="C2308" s="5">
        <v>32371</v>
      </c>
      <c r="D2308" s="6" t="s">
        <v>1002</v>
      </c>
    </row>
    <row r="2309" spans="2:5">
      <c r="B2309" s="78" t="s">
        <v>5810</v>
      </c>
      <c r="C2309" s="79">
        <v>34100</v>
      </c>
      <c r="D2309" s="82" t="s">
        <v>5981</v>
      </c>
    </row>
    <row r="2310" spans="2:5">
      <c r="B2310" s="78" t="s">
        <v>6812</v>
      </c>
      <c r="C2310" s="79">
        <v>35188</v>
      </c>
      <c r="D2310" s="81" t="s">
        <v>7033</v>
      </c>
      <c r="E2310" s="81"/>
    </row>
    <row r="2311" spans="2:5">
      <c r="B2311" s="147" t="s">
        <v>5189</v>
      </c>
      <c r="C2311" s="83">
        <v>33992</v>
      </c>
      <c r="D2311" s="84" t="s">
        <v>5437</v>
      </c>
    </row>
    <row r="2312" spans="2:5">
      <c r="B2312" s="147" t="s">
        <v>5109</v>
      </c>
      <c r="C2312" s="83">
        <v>33809</v>
      </c>
      <c r="D2312" s="84" t="s">
        <v>5436</v>
      </c>
    </row>
    <row r="2313" spans="2:5">
      <c r="B2313" s="147" t="s">
        <v>5124</v>
      </c>
      <c r="C2313" s="83">
        <v>33586</v>
      </c>
      <c r="D2313" s="84" t="s">
        <v>5445</v>
      </c>
    </row>
    <row r="2314" spans="2:5">
      <c r="B2314" t="s">
        <v>1003</v>
      </c>
      <c r="C2314" s="5">
        <v>32129</v>
      </c>
      <c r="D2314" s="6" t="s">
        <v>1040</v>
      </c>
    </row>
    <row r="2315" spans="2:5">
      <c r="B2315" s="78" t="s">
        <v>5605</v>
      </c>
      <c r="C2315" s="79">
        <v>34099</v>
      </c>
      <c r="D2315" s="81" t="s">
        <v>5976</v>
      </c>
    </row>
    <row r="2316" spans="2:5">
      <c r="B2316" s="78" t="s">
        <v>5638</v>
      </c>
      <c r="C2316" s="79">
        <v>34318</v>
      </c>
      <c r="D2316" s="81" t="s">
        <v>5976</v>
      </c>
    </row>
    <row r="2317" spans="2:5">
      <c r="B2317" s="78" t="s">
        <v>6830</v>
      </c>
      <c r="C2317" s="79">
        <v>33845</v>
      </c>
      <c r="D2317" s="81" t="s">
        <v>5447</v>
      </c>
      <c r="E2317" s="81"/>
    </row>
    <row r="2318" spans="2:5">
      <c r="B2318" s="11" t="s">
        <v>4435</v>
      </c>
      <c r="C2318" s="140">
        <v>32869</v>
      </c>
      <c r="D2318" s="81" t="s">
        <v>4220</v>
      </c>
    </row>
    <row r="2319" spans="2:5">
      <c r="B2319" s="78" t="s">
        <v>6267</v>
      </c>
      <c r="C2319" s="79">
        <v>34682</v>
      </c>
      <c r="D2319" s="82" t="s">
        <v>6516</v>
      </c>
    </row>
    <row r="2320" spans="2:5">
      <c r="B2320" t="s">
        <v>1518</v>
      </c>
      <c r="C2320" s="5">
        <v>30366</v>
      </c>
      <c r="D2320" s="6" t="s">
        <v>3526</v>
      </c>
    </row>
    <row r="2321" spans="2:5">
      <c r="B2321" t="s">
        <v>1175</v>
      </c>
      <c r="C2321" s="5">
        <v>31908</v>
      </c>
      <c r="D2321" s="6" t="s">
        <v>1473</v>
      </c>
    </row>
    <row r="2322" spans="2:5">
      <c r="B2322" s="78" t="s">
        <v>6240</v>
      </c>
      <c r="C2322" s="79">
        <v>34824</v>
      </c>
      <c r="D2322" s="82" t="s">
        <v>6518</v>
      </c>
    </row>
    <row r="2323" spans="2:5">
      <c r="B2323" t="s">
        <v>4045</v>
      </c>
      <c r="C2323" s="5">
        <v>32442</v>
      </c>
      <c r="D2323" s="6" t="s">
        <v>509</v>
      </c>
    </row>
    <row r="2324" spans="2:5">
      <c r="B2324" s="78" t="s">
        <v>6399</v>
      </c>
      <c r="C2324" s="79">
        <v>33068</v>
      </c>
      <c r="D2324" s="82" t="s">
        <v>4226</v>
      </c>
    </row>
    <row r="2325" spans="2:5">
      <c r="B2325" s="78" t="s">
        <v>6909</v>
      </c>
      <c r="C2325" s="79">
        <v>35387</v>
      </c>
      <c r="D2325" s="81" t="s">
        <v>7040</v>
      </c>
      <c r="E2325" s="81"/>
    </row>
    <row r="2326" spans="2:5">
      <c r="B2326" s="78" t="s">
        <v>5852</v>
      </c>
      <c r="C2326" s="79">
        <v>34399</v>
      </c>
      <c r="D2326" s="81" t="s">
        <v>5979</v>
      </c>
    </row>
    <row r="2327" spans="2:5">
      <c r="B2327" s="78" t="s">
        <v>368</v>
      </c>
      <c r="C2327" s="79">
        <v>32807</v>
      </c>
      <c r="D2327" s="81" t="s">
        <v>369</v>
      </c>
    </row>
    <row r="2328" spans="2:5">
      <c r="B2328" s="11" t="s">
        <v>5525</v>
      </c>
      <c r="C2328" s="140">
        <v>33847</v>
      </c>
      <c r="D2328" s="81" t="s">
        <v>4952</v>
      </c>
    </row>
    <row r="2329" spans="2:5">
      <c r="B2329" s="78" t="s">
        <v>6924</v>
      </c>
      <c r="C2329" s="79">
        <v>34329</v>
      </c>
      <c r="D2329" s="81" t="s">
        <v>7031</v>
      </c>
      <c r="E2329" s="81"/>
    </row>
    <row r="2330" spans="2:5">
      <c r="B2330" s="78" t="s">
        <v>370</v>
      </c>
      <c r="C2330" s="79">
        <v>32379</v>
      </c>
      <c r="D2330" s="81" t="s">
        <v>509</v>
      </c>
    </row>
    <row r="2331" spans="2:5">
      <c r="B2331" s="78" t="s">
        <v>2903</v>
      </c>
      <c r="C2331" s="79">
        <v>26563</v>
      </c>
      <c r="D2331" s="80">
        <v>0</v>
      </c>
    </row>
    <row r="2332" spans="2:5">
      <c r="B2332" s="78" t="s">
        <v>6540</v>
      </c>
      <c r="C2332" s="79">
        <v>34251</v>
      </c>
      <c r="D2332" s="82" t="s">
        <v>6516</v>
      </c>
    </row>
    <row r="2333" spans="2:5">
      <c r="B2333" t="s">
        <v>3026</v>
      </c>
      <c r="C2333" s="5">
        <v>30383</v>
      </c>
      <c r="D2333" s="6" t="s">
        <v>3025</v>
      </c>
    </row>
    <row r="2334" spans="2:5">
      <c r="B2334" s="78" t="s">
        <v>6342</v>
      </c>
      <c r="C2334" s="79">
        <v>35067</v>
      </c>
      <c r="D2334" s="82" t="s">
        <v>6518</v>
      </c>
    </row>
    <row r="2335" spans="2:5">
      <c r="B2335" s="125" t="s">
        <v>4046</v>
      </c>
      <c r="C2335" s="126">
        <v>33449</v>
      </c>
      <c r="D2335" s="127" t="s">
        <v>4226</v>
      </c>
    </row>
    <row r="2336" spans="2:5">
      <c r="B2336" t="s">
        <v>1581</v>
      </c>
      <c r="C2336" s="5">
        <v>28156</v>
      </c>
      <c r="D2336" s="6" t="s">
        <v>3396</v>
      </c>
    </row>
    <row r="2337" spans="2:4">
      <c r="B2337" s="125" t="s">
        <v>4047</v>
      </c>
      <c r="C2337" s="126">
        <v>32871</v>
      </c>
      <c r="D2337" s="127" t="s">
        <v>4218</v>
      </c>
    </row>
    <row r="2338" spans="2:4">
      <c r="B2338" t="s">
        <v>1004</v>
      </c>
      <c r="C2338" s="5">
        <v>32233</v>
      </c>
      <c r="D2338" s="6" t="s">
        <v>1040</v>
      </c>
    </row>
    <row r="2339" spans="2:4">
      <c r="B2339" t="s">
        <v>3342</v>
      </c>
      <c r="C2339" s="5">
        <v>29944</v>
      </c>
      <c r="D2339" s="6" t="s">
        <v>2230</v>
      </c>
    </row>
    <row r="2340" spans="2:4">
      <c r="B2340" s="78" t="s">
        <v>7644</v>
      </c>
      <c r="C2340" s="79">
        <v>35521</v>
      </c>
      <c r="D2340" s="82" t="s">
        <v>7926</v>
      </c>
    </row>
    <row r="2341" spans="2:4">
      <c r="B2341" t="s">
        <v>1227</v>
      </c>
      <c r="C2341" s="5">
        <v>31597</v>
      </c>
      <c r="D2341" s="6" t="s">
        <v>3172</v>
      </c>
    </row>
    <row r="2342" spans="2:4">
      <c r="B2342" s="125" t="s">
        <v>4048</v>
      </c>
      <c r="C2342" s="126">
        <v>33170</v>
      </c>
      <c r="D2342" s="127" t="s">
        <v>4218</v>
      </c>
    </row>
    <row r="2343" spans="2:4">
      <c r="B2343" s="78" t="s">
        <v>7782</v>
      </c>
      <c r="C2343" s="79">
        <v>35383</v>
      </c>
      <c r="D2343" s="82" t="s">
        <v>7925</v>
      </c>
    </row>
    <row r="2344" spans="2:4">
      <c r="B2344" t="s">
        <v>3238</v>
      </c>
      <c r="C2344" s="5">
        <v>31719</v>
      </c>
      <c r="D2344" s="6" t="s">
        <v>3318</v>
      </c>
    </row>
    <row r="2345" spans="2:4">
      <c r="B2345" s="11" t="s">
        <v>4423</v>
      </c>
      <c r="C2345" s="140">
        <v>32577</v>
      </c>
      <c r="D2345" s="81" t="s">
        <v>509</v>
      </c>
    </row>
    <row r="2346" spans="2:4">
      <c r="B2346" t="s">
        <v>1806</v>
      </c>
      <c r="C2346" s="5">
        <v>30176</v>
      </c>
      <c r="D2346" s="6" t="s">
        <v>3527</v>
      </c>
    </row>
    <row r="2347" spans="2:4">
      <c r="B2347" t="s">
        <v>3812</v>
      </c>
      <c r="C2347" s="5">
        <v>30145</v>
      </c>
      <c r="D2347" s="6" t="s">
        <v>2230</v>
      </c>
    </row>
    <row r="2348" spans="2:4">
      <c r="B2348" t="s">
        <v>1771</v>
      </c>
      <c r="C2348" s="5">
        <v>30688</v>
      </c>
      <c r="D2348" s="6" t="s">
        <v>2828</v>
      </c>
    </row>
    <row r="2349" spans="2:4">
      <c r="B2349" t="s">
        <v>1547</v>
      </c>
      <c r="C2349" s="5">
        <v>30918</v>
      </c>
      <c r="D2349" s="6" t="s">
        <v>2918</v>
      </c>
    </row>
    <row r="2350" spans="2:4">
      <c r="B2350" s="78" t="s">
        <v>371</v>
      </c>
      <c r="C2350" s="79">
        <v>32668</v>
      </c>
      <c r="D2350" s="81" t="s">
        <v>493</v>
      </c>
    </row>
    <row r="2351" spans="2:4">
      <c r="B2351" s="78" t="s">
        <v>7804</v>
      </c>
      <c r="C2351" s="79">
        <v>34549</v>
      </c>
      <c r="D2351" s="82" t="s">
        <v>6517</v>
      </c>
    </row>
    <row r="2352" spans="2:4">
      <c r="B2352" t="s">
        <v>2061</v>
      </c>
      <c r="C2352" s="5">
        <v>29110</v>
      </c>
      <c r="D2352" s="6" t="s">
        <v>3182</v>
      </c>
    </row>
    <row r="2353" spans="2:4">
      <c r="B2353" t="s">
        <v>2709</v>
      </c>
      <c r="C2353" s="5">
        <v>28821</v>
      </c>
      <c r="D2353" s="6" t="s">
        <v>3202</v>
      </c>
    </row>
    <row r="2354" spans="2:4">
      <c r="B2354" s="147" t="s">
        <v>5270</v>
      </c>
      <c r="C2354" s="83">
        <v>33717</v>
      </c>
      <c r="D2354" s="84" t="s">
        <v>5440</v>
      </c>
    </row>
    <row r="2355" spans="2:4">
      <c r="B2355" s="147" t="s">
        <v>5229</v>
      </c>
      <c r="C2355" s="83">
        <v>34171</v>
      </c>
      <c r="D2355" s="84" t="s">
        <v>4957</v>
      </c>
    </row>
    <row r="2356" spans="2:4">
      <c r="B2356" s="142" t="s">
        <v>4434</v>
      </c>
      <c r="C2356" s="140">
        <v>33036</v>
      </c>
      <c r="D2356" s="81" t="s">
        <v>4218</v>
      </c>
    </row>
    <row r="2357" spans="2:4">
      <c r="B2357" t="s">
        <v>1005</v>
      </c>
      <c r="C2357" s="5">
        <v>32510</v>
      </c>
      <c r="D2357" s="6" t="s">
        <v>1183</v>
      </c>
    </row>
    <row r="2358" spans="2:4">
      <c r="B2358" s="78" t="s">
        <v>5726</v>
      </c>
      <c r="C2358" s="79">
        <v>34068</v>
      </c>
      <c r="D2358" s="81" t="s">
        <v>5447</v>
      </c>
    </row>
    <row r="2359" spans="2:4">
      <c r="B2359" s="78" t="s">
        <v>6263</v>
      </c>
      <c r="C2359" s="79">
        <v>34499</v>
      </c>
      <c r="D2359" s="82" t="s">
        <v>6518</v>
      </c>
    </row>
    <row r="2360" spans="2:4">
      <c r="B2360" t="s">
        <v>2234</v>
      </c>
      <c r="C2360" s="5">
        <v>28285</v>
      </c>
      <c r="D2360" s="6" t="s">
        <v>3213</v>
      </c>
    </row>
    <row r="2361" spans="2:4">
      <c r="B2361" s="147" t="s">
        <v>5317</v>
      </c>
      <c r="C2361" s="83">
        <v>33892</v>
      </c>
      <c r="D2361" s="84" t="s">
        <v>5441</v>
      </c>
    </row>
    <row r="2362" spans="2:4">
      <c r="B2362" t="s">
        <v>1346</v>
      </c>
      <c r="C2362" s="5">
        <v>31458</v>
      </c>
      <c r="D2362" s="6" t="s">
        <v>3232</v>
      </c>
    </row>
    <row r="2363" spans="2:4">
      <c r="B2363" s="78" t="s">
        <v>372</v>
      </c>
      <c r="C2363" s="79">
        <v>33348</v>
      </c>
      <c r="D2363" s="81" t="s">
        <v>373</v>
      </c>
    </row>
    <row r="2364" spans="2:4">
      <c r="B2364" t="s">
        <v>1627</v>
      </c>
      <c r="C2364" s="5">
        <v>30203</v>
      </c>
      <c r="D2364" s="6" t="s">
        <v>2230</v>
      </c>
    </row>
    <row r="2365" spans="2:4">
      <c r="B2365" s="78" t="s">
        <v>374</v>
      </c>
      <c r="C2365" s="79">
        <v>31537</v>
      </c>
      <c r="D2365" s="81" t="s">
        <v>497</v>
      </c>
    </row>
    <row r="2366" spans="2:4">
      <c r="B2366" s="78" t="s">
        <v>7696</v>
      </c>
      <c r="C2366" s="79">
        <v>33651</v>
      </c>
      <c r="D2366" s="82" t="s">
        <v>5437</v>
      </c>
    </row>
    <row r="2367" spans="2:4">
      <c r="B2367" t="s">
        <v>2557</v>
      </c>
      <c r="C2367" s="5">
        <v>30304</v>
      </c>
      <c r="D2367" s="6" t="s">
        <v>3526</v>
      </c>
    </row>
    <row r="2368" spans="2:4">
      <c r="B2368" s="78" t="s">
        <v>6385</v>
      </c>
      <c r="C2368" s="79">
        <v>34135</v>
      </c>
      <c r="D2368" s="82" t="s">
        <v>6515</v>
      </c>
    </row>
    <row r="2369" spans="2:5">
      <c r="B2369" s="125" t="s">
        <v>4049</v>
      </c>
      <c r="C2369" s="126">
        <v>32760</v>
      </c>
      <c r="D2369" s="127" t="s">
        <v>4223</v>
      </c>
    </row>
    <row r="2370" spans="2:5">
      <c r="B2370" s="78" t="s">
        <v>5599</v>
      </c>
      <c r="C2370" s="79">
        <v>34115</v>
      </c>
      <c r="D2370" s="81" t="s">
        <v>5976</v>
      </c>
    </row>
    <row r="2371" spans="2:5">
      <c r="B2371" t="s">
        <v>2904</v>
      </c>
      <c r="C2371" s="5">
        <v>29808</v>
      </c>
      <c r="D2371" s="6" t="s">
        <v>1901</v>
      </c>
    </row>
    <row r="2372" spans="2:5">
      <c r="B2372" s="78" t="s">
        <v>6184</v>
      </c>
      <c r="C2372" s="79">
        <v>33072</v>
      </c>
      <c r="D2372" s="82" t="s">
        <v>4218</v>
      </c>
    </row>
    <row r="2373" spans="2:5">
      <c r="B2373" t="s">
        <v>1220</v>
      </c>
      <c r="C2373" s="5">
        <v>31925</v>
      </c>
      <c r="D2373" s="6" t="s">
        <v>3171</v>
      </c>
    </row>
    <row r="2374" spans="2:5">
      <c r="B2374" s="78" t="s">
        <v>6948</v>
      </c>
      <c r="C2374" s="79">
        <v>33868</v>
      </c>
      <c r="D2374" s="81" t="s">
        <v>5437</v>
      </c>
      <c r="E2374" s="81"/>
    </row>
    <row r="2375" spans="2:5">
      <c r="B2375" s="125" t="s">
        <v>4050</v>
      </c>
      <c r="C2375" s="126">
        <v>33026</v>
      </c>
      <c r="D2375" s="127" t="s">
        <v>4217</v>
      </c>
    </row>
    <row r="2376" spans="2:5">
      <c r="B2376" s="78" t="s">
        <v>6807</v>
      </c>
      <c r="C2376" s="79">
        <v>33778</v>
      </c>
      <c r="D2376" s="81" t="s">
        <v>4950</v>
      </c>
      <c r="E2376" s="81"/>
    </row>
    <row r="2377" spans="2:5">
      <c r="B2377" t="s">
        <v>2905</v>
      </c>
      <c r="C2377" s="5">
        <v>31750</v>
      </c>
      <c r="D2377" s="6" t="s">
        <v>2325</v>
      </c>
    </row>
    <row r="2378" spans="2:5">
      <c r="B2378" s="78" t="s">
        <v>7756</v>
      </c>
      <c r="C2378" s="79">
        <v>34928</v>
      </c>
      <c r="D2378" s="82" t="s">
        <v>7926</v>
      </c>
    </row>
    <row r="2379" spans="2:5">
      <c r="B2379" s="78" t="s">
        <v>5672</v>
      </c>
      <c r="C2379" s="79">
        <v>34508</v>
      </c>
      <c r="D2379" s="81" t="s">
        <v>5979</v>
      </c>
    </row>
    <row r="2380" spans="2:5">
      <c r="B2380" s="147" t="s">
        <v>5359</v>
      </c>
      <c r="C2380" s="83">
        <v>33196</v>
      </c>
      <c r="D2380" s="84" t="s">
        <v>5437</v>
      </c>
    </row>
    <row r="2381" spans="2:5">
      <c r="B2381" s="147" t="s">
        <v>5335</v>
      </c>
      <c r="C2381" s="83">
        <v>33760</v>
      </c>
      <c r="D2381" s="84" t="s">
        <v>5437</v>
      </c>
    </row>
    <row r="2382" spans="2:5">
      <c r="B2382" s="78" t="s">
        <v>6659</v>
      </c>
      <c r="C2382" s="79">
        <v>34386</v>
      </c>
      <c r="D2382" s="81" t="s">
        <v>6518</v>
      </c>
      <c r="E2382" s="81"/>
    </row>
    <row r="2383" spans="2:5">
      <c r="B2383" s="78" t="s">
        <v>375</v>
      </c>
      <c r="C2383" s="79">
        <v>32667</v>
      </c>
      <c r="D2383" s="81" t="s">
        <v>509</v>
      </c>
    </row>
    <row r="2384" spans="2:5">
      <c r="B2384" s="78" t="s">
        <v>6745</v>
      </c>
      <c r="C2384" s="79">
        <v>34642</v>
      </c>
      <c r="D2384" s="81" t="s">
        <v>7031</v>
      </c>
      <c r="E2384" s="81"/>
    </row>
    <row r="2385" spans="2:5">
      <c r="B2385" t="s">
        <v>1772</v>
      </c>
      <c r="C2385" s="5">
        <v>30580</v>
      </c>
      <c r="D2385" s="6" t="s">
        <v>2827</v>
      </c>
    </row>
    <row r="2386" spans="2:5">
      <c r="B2386" s="78" t="s">
        <v>5691</v>
      </c>
      <c r="C2386" s="79">
        <v>33861</v>
      </c>
      <c r="D2386" s="81" t="s">
        <v>5979</v>
      </c>
    </row>
    <row r="2387" spans="2:5">
      <c r="B2387" t="s">
        <v>3325</v>
      </c>
      <c r="C2387" s="5">
        <v>30315</v>
      </c>
      <c r="D2387" s="6" t="s">
        <v>3526</v>
      </c>
    </row>
    <row r="2388" spans="2:5">
      <c r="B2388" s="78" t="s">
        <v>6852</v>
      </c>
      <c r="C2388" s="79">
        <v>35221</v>
      </c>
      <c r="D2388" s="81" t="s">
        <v>7040</v>
      </c>
      <c r="E2388" s="81"/>
    </row>
    <row r="2389" spans="2:5">
      <c r="B2389" s="142" t="s">
        <v>4643</v>
      </c>
      <c r="C2389" s="140">
        <v>33936</v>
      </c>
      <c r="D2389" s="81" t="s">
        <v>4957</v>
      </c>
    </row>
    <row r="2390" spans="2:5">
      <c r="B2390" t="s">
        <v>1825</v>
      </c>
      <c r="C2390" s="5">
        <v>30972</v>
      </c>
      <c r="D2390" s="6" t="s">
        <v>1656</v>
      </c>
    </row>
    <row r="2391" spans="2:5">
      <c r="B2391" t="s">
        <v>2906</v>
      </c>
      <c r="C2391" s="5">
        <v>32090</v>
      </c>
      <c r="D2391" s="6" t="s">
        <v>2486</v>
      </c>
    </row>
    <row r="2392" spans="2:5">
      <c r="B2392" s="78" t="s">
        <v>376</v>
      </c>
      <c r="C2392" s="79">
        <v>33068</v>
      </c>
      <c r="D2392" s="81" t="s">
        <v>412</v>
      </c>
    </row>
    <row r="2393" spans="2:5">
      <c r="B2393" s="78" t="s">
        <v>377</v>
      </c>
      <c r="C2393" s="79">
        <v>31812</v>
      </c>
      <c r="D2393" s="81" t="s">
        <v>3171</v>
      </c>
    </row>
    <row r="2394" spans="2:5">
      <c r="B2394" s="78" t="s">
        <v>3813</v>
      </c>
      <c r="C2394" s="79">
        <v>31581</v>
      </c>
      <c r="D2394" s="80" t="s">
        <v>2442</v>
      </c>
    </row>
    <row r="2395" spans="2:5">
      <c r="B2395" t="s">
        <v>3258</v>
      </c>
      <c r="C2395" s="5">
        <v>32040</v>
      </c>
      <c r="D2395" s="6" t="s">
        <v>3174</v>
      </c>
    </row>
    <row r="2396" spans="2:5">
      <c r="B2396" s="147" t="s">
        <v>5286</v>
      </c>
      <c r="C2396" s="83">
        <v>33578</v>
      </c>
      <c r="D2396" s="84" t="s">
        <v>5440</v>
      </c>
    </row>
    <row r="2397" spans="2:5">
      <c r="B2397" t="s">
        <v>3420</v>
      </c>
      <c r="C2397" s="5">
        <v>31439</v>
      </c>
      <c r="D2397" s="6" t="s">
        <v>1471</v>
      </c>
    </row>
    <row r="2398" spans="2:5">
      <c r="B2398" t="s">
        <v>3814</v>
      </c>
      <c r="C2398" s="5">
        <v>31449</v>
      </c>
      <c r="D2398" s="6" t="s">
        <v>3171</v>
      </c>
    </row>
    <row r="2399" spans="2:5">
      <c r="B2399" s="78" t="s">
        <v>7571</v>
      </c>
      <c r="C2399" s="79">
        <v>33871</v>
      </c>
      <c r="D2399" s="82" t="s">
        <v>6517</v>
      </c>
    </row>
    <row r="2400" spans="2:5">
      <c r="B2400" s="78" t="s">
        <v>6231</v>
      </c>
      <c r="C2400" s="79">
        <v>34623</v>
      </c>
      <c r="D2400" s="82" t="s">
        <v>6515</v>
      </c>
    </row>
    <row r="2401" spans="2:5">
      <c r="B2401" s="78" t="s">
        <v>5659</v>
      </c>
      <c r="C2401" s="79">
        <v>34097</v>
      </c>
      <c r="D2401" s="81" t="s">
        <v>5979</v>
      </c>
    </row>
    <row r="2402" spans="2:5">
      <c r="B2402" t="s">
        <v>99</v>
      </c>
      <c r="C2402" s="5">
        <v>31931</v>
      </c>
      <c r="D2402" s="6" t="s">
        <v>3167</v>
      </c>
    </row>
    <row r="2403" spans="2:5">
      <c r="B2403" t="s">
        <v>4051</v>
      </c>
      <c r="C2403" s="5">
        <v>32284</v>
      </c>
      <c r="D2403" s="6" t="s">
        <v>1183</v>
      </c>
    </row>
    <row r="2404" spans="2:5">
      <c r="B2404" t="s">
        <v>4052</v>
      </c>
      <c r="C2404" s="5">
        <v>31287</v>
      </c>
      <c r="D2404" s="6" t="s">
        <v>1470</v>
      </c>
    </row>
    <row r="2405" spans="2:5">
      <c r="B2405" t="s">
        <v>3609</v>
      </c>
      <c r="C2405" s="5">
        <v>30745</v>
      </c>
      <c r="D2405" s="6" t="s">
        <v>1308</v>
      </c>
    </row>
    <row r="2406" spans="2:5">
      <c r="B2406" t="s">
        <v>2907</v>
      </c>
      <c r="C2406" s="5">
        <v>31941</v>
      </c>
      <c r="D2406" s="6" t="s">
        <v>2322</v>
      </c>
    </row>
    <row r="2407" spans="2:5">
      <c r="B2407" s="78" t="s">
        <v>5715</v>
      </c>
      <c r="C2407" s="79">
        <v>33427</v>
      </c>
      <c r="D2407" s="81" t="s">
        <v>4950</v>
      </c>
    </row>
    <row r="2408" spans="2:5">
      <c r="B2408" s="78" t="s">
        <v>5692</v>
      </c>
      <c r="C2408" s="79">
        <v>34677</v>
      </c>
      <c r="D2408" s="81" t="s">
        <v>5979</v>
      </c>
    </row>
    <row r="2409" spans="2:5">
      <c r="B2409" s="78" t="s">
        <v>5857</v>
      </c>
      <c r="C2409" s="79">
        <v>33887</v>
      </c>
      <c r="D2409" s="82" t="s">
        <v>4957</v>
      </c>
    </row>
    <row r="2410" spans="2:5">
      <c r="B2410" s="125" t="s">
        <v>4053</v>
      </c>
      <c r="C2410" s="126">
        <v>32422</v>
      </c>
      <c r="D2410" s="127" t="s">
        <v>1183</v>
      </c>
    </row>
    <row r="2411" spans="2:5">
      <c r="B2411" s="78" t="s">
        <v>6291</v>
      </c>
      <c r="C2411" s="79">
        <v>35205</v>
      </c>
      <c r="D2411" s="82" t="s">
        <v>6541</v>
      </c>
    </row>
    <row r="2412" spans="2:5">
      <c r="B2412" s="78" t="s">
        <v>6871</v>
      </c>
      <c r="C2412" s="79">
        <v>35030</v>
      </c>
      <c r="D2412" s="81" t="s">
        <v>7037</v>
      </c>
      <c r="E2412" s="81"/>
    </row>
    <row r="2413" spans="2:5">
      <c r="B2413" t="s">
        <v>1172</v>
      </c>
      <c r="C2413" s="5">
        <v>31749</v>
      </c>
      <c r="D2413" s="6" t="s">
        <v>3232</v>
      </c>
    </row>
    <row r="2414" spans="2:5">
      <c r="B2414" t="s">
        <v>3029</v>
      </c>
      <c r="C2414" s="5">
        <v>32076</v>
      </c>
      <c r="D2414" s="6" t="s">
        <v>2325</v>
      </c>
    </row>
    <row r="2415" spans="2:5">
      <c r="B2415" s="147" t="s">
        <v>5044</v>
      </c>
      <c r="C2415" s="83">
        <v>32431</v>
      </c>
      <c r="D2415" s="84" t="s">
        <v>509</v>
      </c>
    </row>
    <row r="2416" spans="2:5">
      <c r="B2416" s="78" t="s">
        <v>6780</v>
      </c>
      <c r="C2416" s="79">
        <v>34691</v>
      </c>
      <c r="D2416" s="81" t="s">
        <v>7032</v>
      </c>
      <c r="E2416" s="81"/>
    </row>
    <row r="2417" spans="2:4">
      <c r="B2417" s="125" t="s">
        <v>4054</v>
      </c>
      <c r="C2417" s="126">
        <v>33258</v>
      </c>
      <c r="D2417" s="127" t="s">
        <v>4218</v>
      </c>
    </row>
    <row r="2418" spans="2:4">
      <c r="B2418" s="11" t="s">
        <v>4468</v>
      </c>
      <c r="C2418" s="140">
        <v>33722</v>
      </c>
      <c r="D2418" s="81" t="s">
        <v>4957</v>
      </c>
    </row>
    <row r="2419" spans="2:4">
      <c r="B2419" s="78" t="s">
        <v>7578</v>
      </c>
      <c r="C2419" s="79">
        <v>35746</v>
      </c>
      <c r="D2419" s="82" t="s">
        <v>7953</v>
      </c>
    </row>
    <row r="2420" spans="2:4">
      <c r="B2420" t="s">
        <v>1618</v>
      </c>
      <c r="C2420" s="5">
        <v>31212</v>
      </c>
      <c r="D2420" s="6" t="s">
        <v>1474</v>
      </c>
    </row>
    <row r="2421" spans="2:4">
      <c r="B2421" s="78" t="s">
        <v>6209</v>
      </c>
      <c r="C2421" s="79">
        <v>34514</v>
      </c>
      <c r="D2421" s="82" t="s">
        <v>6519</v>
      </c>
    </row>
    <row r="2422" spans="2:4">
      <c r="B2422" t="s">
        <v>1678</v>
      </c>
      <c r="C2422" s="5">
        <v>30866</v>
      </c>
      <c r="D2422" s="6" t="s">
        <v>2467</v>
      </c>
    </row>
    <row r="2423" spans="2:4">
      <c r="B2423" s="147" t="s">
        <v>5071</v>
      </c>
      <c r="C2423" s="83">
        <v>33351</v>
      </c>
      <c r="D2423" s="84" t="s">
        <v>4956</v>
      </c>
    </row>
    <row r="2424" spans="2:4">
      <c r="B2424" s="78" t="s">
        <v>5585</v>
      </c>
      <c r="C2424" s="79">
        <v>34502</v>
      </c>
      <c r="D2424" s="81" t="s">
        <v>5986</v>
      </c>
    </row>
    <row r="2425" spans="2:4">
      <c r="B2425" s="78" t="s">
        <v>7593</v>
      </c>
      <c r="C2425" s="79">
        <v>35807</v>
      </c>
      <c r="D2425" s="82" t="s">
        <v>7925</v>
      </c>
    </row>
    <row r="2426" spans="2:4">
      <c r="B2426" s="78" t="s">
        <v>7710</v>
      </c>
      <c r="C2426" s="79">
        <v>35044</v>
      </c>
      <c r="D2426" s="82" t="s">
        <v>7031</v>
      </c>
    </row>
    <row r="2427" spans="2:4">
      <c r="B2427" t="s">
        <v>1847</v>
      </c>
      <c r="C2427" s="5">
        <v>29896</v>
      </c>
      <c r="D2427" s="6" t="s">
        <v>3020</v>
      </c>
    </row>
    <row r="2428" spans="2:4">
      <c r="B2428" s="125" t="s">
        <v>4055</v>
      </c>
      <c r="C2428" s="126">
        <v>32627</v>
      </c>
      <c r="D2428" s="127" t="s">
        <v>509</v>
      </c>
    </row>
    <row r="2429" spans="2:4">
      <c r="B2429" s="363" t="s">
        <v>7585</v>
      </c>
      <c r="C2429" s="79">
        <v>34554</v>
      </c>
      <c r="D2429" s="82" t="s">
        <v>7031</v>
      </c>
    </row>
    <row r="2430" spans="2:4">
      <c r="B2430" t="s">
        <v>1880</v>
      </c>
      <c r="C2430" s="5">
        <v>28831</v>
      </c>
      <c r="D2430" s="6" t="s">
        <v>2736</v>
      </c>
    </row>
    <row r="2431" spans="2:4">
      <c r="B2431" s="78" t="s">
        <v>5673</v>
      </c>
      <c r="C2431" s="79">
        <v>34540</v>
      </c>
      <c r="D2431" s="81" t="s">
        <v>5979</v>
      </c>
    </row>
    <row r="2432" spans="2:4">
      <c r="B2432" t="s">
        <v>2565</v>
      </c>
      <c r="C2432" s="5">
        <v>27979</v>
      </c>
      <c r="D2432" s="6" t="s">
        <v>2566</v>
      </c>
    </row>
    <row r="2433" spans="2:5">
      <c r="B2433" t="s">
        <v>3748</v>
      </c>
      <c r="C2433" s="5">
        <v>30022</v>
      </c>
      <c r="D2433" s="6" t="s">
        <v>1726</v>
      </c>
    </row>
    <row r="2434" spans="2:5">
      <c r="B2434" s="78" t="s">
        <v>6224</v>
      </c>
      <c r="C2434" s="79">
        <v>34487</v>
      </c>
      <c r="D2434" s="82" t="s">
        <v>6521</v>
      </c>
    </row>
    <row r="2435" spans="2:5">
      <c r="B2435" t="s">
        <v>2252</v>
      </c>
      <c r="C2435" s="5">
        <v>30174</v>
      </c>
      <c r="D2435" s="6" t="s">
        <v>1726</v>
      </c>
    </row>
    <row r="2436" spans="2:5">
      <c r="B2436" s="78" t="s">
        <v>6121</v>
      </c>
      <c r="C2436" s="79">
        <v>34331</v>
      </c>
      <c r="D2436" s="82" t="s">
        <v>6517</v>
      </c>
    </row>
    <row r="2437" spans="2:5">
      <c r="B2437" s="78" t="s">
        <v>5607</v>
      </c>
      <c r="C2437" s="79">
        <v>34625</v>
      </c>
      <c r="D2437" s="81" t="s">
        <v>6005</v>
      </c>
    </row>
    <row r="2438" spans="2:5">
      <c r="B2438" t="s">
        <v>3737</v>
      </c>
      <c r="C2438" s="5">
        <v>29464</v>
      </c>
      <c r="D2438" s="6" t="s">
        <v>3182</v>
      </c>
    </row>
    <row r="2439" spans="2:5">
      <c r="B2439" s="78" t="s">
        <v>6834</v>
      </c>
      <c r="C2439" s="79">
        <v>35103</v>
      </c>
      <c r="D2439" s="81" t="s">
        <v>6524</v>
      </c>
      <c r="E2439" s="81"/>
    </row>
    <row r="2440" spans="2:5">
      <c r="B2440" s="78" t="s">
        <v>6288</v>
      </c>
      <c r="C2440" s="79">
        <v>34552</v>
      </c>
      <c r="D2440" s="82" t="s">
        <v>5979</v>
      </c>
    </row>
    <row r="2441" spans="2:5">
      <c r="B2441" t="s">
        <v>3030</v>
      </c>
      <c r="C2441" s="5">
        <v>31276</v>
      </c>
      <c r="D2441" s="6" t="s">
        <v>1470</v>
      </c>
    </row>
    <row r="2442" spans="2:5">
      <c r="B2442" s="147" t="s">
        <v>5336</v>
      </c>
      <c r="C2442" s="83">
        <v>33619</v>
      </c>
      <c r="D2442" s="84" t="s">
        <v>5437</v>
      </c>
    </row>
    <row r="2443" spans="2:5">
      <c r="B2443" s="11" t="s">
        <v>4639</v>
      </c>
      <c r="C2443" s="140">
        <v>33567</v>
      </c>
      <c r="D2443" s="81" t="s">
        <v>4957</v>
      </c>
    </row>
    <row r="2444" spans="2:5">
      <c r="B2444" s="78" t="s">
        <v>6304</v>
      </c>
      <c r="C2444" s="79">
        <v>34993</v>
      </c>
      <c r="D2444" s="82" t="s">
        <v>6516</v>
      </c>
    </row>
    <row r="2445" spans="2:5">
      <c r="B2445" t="s">
        <v>3815</v>
      </c>
      <c r="C2445" s="5">
        <v>30732</v>
      </c>
      <c r="D2445" s="6" t="s">
        <v>1474</v>
      </c>
    </row>
    <row r="2446" spans="2:5">
      <c r="B2446" t="s">
        <v>3031</v>
      </c>
      <c r="C2446" s="5">
        <v>31615</v>
      </c>
      <c r="D2446" s="6" t="s">
        <v>2447</v>
      </c>
    </row>
    <row r="2447" spans="2:5">
      <c r="B2447" t="s">
        <v>1006</v>
      </c>
      <c r="C2447" s="5">
        <v>32296</v>
      </c>
      <c r="D2447" s="6" t="s">
        <v>1183</v>
      </c>
    </row>
    <row r="2448" spans="2:5">
      <c r="B2448" t="s">
        <v>1007</v>
      </c>
      <c r="C2448" s="5">
        <v>29234</v>
      </c>
      <c r="D2448" s="6" t="s">
        <v>1008</v>
      </c>
    </row>
    <row r="2449" spans="2:5">
      <c r="B2449" s="78" t="s">
        <v>6951</v>
      </c>
      <c r="C2449" s="79">
        <v>34730</v>
      </c>
      <c r="D2449" s="81" t="s">
        <v>6516</v>
      </c>
      <c r="E2449" s="81"/>
    </row>
    <row r="2450" spans="2:5">
      <c r="B2450" t="s">
        <v>1257</v>
      </c>
      <c r="C2450" s="5">
        <v>31572</v>
      </c>
      <c r="D2450" s="6" t="s">
        <v>1470</v>
      </c>
    </row>
    <row r="2451" spans="2:5">
      <c r="B2451" t="s">
        <v>1009</v>
      </c>
      <c r="C2451" s="5">
        <v>30447</v>
      </c>
      <c r="D2451" s="6" t="s">
        <v>1010</v>
      </c>
    </row>
    <row r="2452" spans="2:5">
      <c r="B2452" s="125" t="s">
        <v>4056</v>
      </c>
      <c r="C2452" s="126">
        <v>32710</v>
      </c>
      <c r="D2452" s="127" t="s">
        <v>4218</v>
      </c>
    </row>
    <row r="2453" spans="2:5">
      <c r="B2453" s="78" t="s">
        <v>378</v>
      </c>
      <c r="C2453" s="79">
        <v>32029</v>
      </c>
      <c r="D2453" s="81" t="s">
        <v>1183</v>
      </c>
    </row>
    <row r="2454" spans="2:5">
      <c r="B2454" s="125" t="s">
        <v>4057</v>
      </c>
      <c r="C2454" s="126">
        <v>33561</v>
      </c>
      <c r="D2454" s="127" t="s">
        <v>4219</v>
      </c>
    </row>
    <row r="2455" spans="2:5">
      <c r="B2455" s="11" t="s">
        <v>4705</v>
      </c>
      <c r="C2455" s="140">
        <v>33520</v>
      </c>
      <c r="D2455" s="81" t="s">
        <v>4959</v>
      </c>
    </row>
    <row r="2456" spans="2:5">
      <c r="B2456" t="s">
        <v>3750</v>
      </c>
      <c r="C2456" s="5">
        <v>28455</v>
      </c>
      <c r="D2456" s="6" t="s">
        <v>2352</v>
      </c>
    </row>
    <row r="2457" spans="2:5">
      <c r="B2457" t="s">
        <v>1429</v>
      </c>
      <c r="C2457" s="5">
        <v>30715</v>
      </c>
      <c r="D2457" s="6" t="s">
        <v>2918</v>
      </c>
    </row>
    <row r="2458" spans="2:5">
      <c r="B2458" s="78" t="s">
        <v>6754</v>
      </c>
      <c r="C2458" s="79">
        <v>34907</v>
      </c>
      <c r="D2458" s="81" t="s">
        <v>7040</v>
      </c>
      <c r="E2458" s="81"/>
    </row>
    <row r="2459" spans="2:5">
      <c r="B2459" t="s">
        <v>3579</v>
      </c>
      <c r="C2459" s="5">
        <v>30251</v>
      </c>
      <c r="D2459" s="6" t="s">
        <v>2230</v>
      </c>
    </row>
    <row r="2460" spans="2:5">
      <c r="B2460" s="142" t="s">
        <v>4625</v>
      </c>
      <c r="C2460" s="140">
        <v>32965</v>
      </c>
      <c r="D2460" s="81" t="s">
        <v>4218</v>
      </c>
    </row>
    <row r="2461" spans="2:5">
      <c r="B2461" s="78" t="s">
        <v>379</v>
      </c>
      <c r="C2461" s="79">
        <v>32691</v>
      </c>
      <c r="D2461" s="81" t="s">
        <v>499</v>
      </c>
    </row>
    <row r="2462" spans="2:5">
      <c r="B2462" s="78" t="s">
        <v>380</v>
      </c>
      <c r="C2462" s="79">
        <v>32962</v>
      </c>
      <c r="D2462" s="81" t="s">
        <v>1200</v>
      </c>
    </row>
    <row r="2463" spans="2:5">
      <c r="B2463" s="125" t="s">
        <v>4058</v>
      </c>
      <c r="C2463" s="126">
        <v>32263</v>
      </c>
      <c r="D2463" s="127" t="s">
        <v>4218</v>
      </c>
    </row>
    <row r="2464" spans="2:5">
      <c r="B2464" s="78" t="s">
        <v>6678</v>
      </c>
      <c r="C2464" s="79">
        <v>34558</v>
      </c>
      <c r="D2464" s="81" t="s">
        <v>6521</v>
      </c>
      <c r="E2464" s="81"/>
    </row>
    <row r="2465" spans="2:4">
      <c r="B2465" s="11" t="s">
        <v>4407</v>
      </c>
      <c r="C2465" s="140">
        <v>31863</v>
      </c>
      <c r="D2465" s="81" t="s">
        <v>2442</v>
      </c>
    </row>
    <row r="2466" spans="2:4">
      <c r="B2466" t="s">
        <v>1011</v>
      </c>
      <c r="C2466" s="5">
        <v>32097</v>
      </c>
      <c r="D2466" s="6" t="s">
        <v>1193</v>
      </c>
    </row>
    <row r="2467" spans="2:4">
      <c r="B2467" t="s">
        <v>1350</v>
      </c>
      <c r="C2467" s="5">
        <v>31547</v>
      </c>
      <c r="D2467" s="6" t="s">
        <v>3232</v>
      </c>
    </row>
    <row r="2468" spans="2:4">
      <c r="B2468" t="s">
        <v>3274</v>
      </c>
      <c r="C2468" s="5">
        <v>30161</v>
      </c>
      <c r="D2468" s="6" t="s">
        <v>3529</v>
      </c>
    </row>
    <row r="2469" spans="2:4">
      <c r="B2469" t="s">
        <v>3248</v>
      </c>
      <c r="C2469" s="5">
        <v>31862</v>
      </c>
      <c r="D2469" s="6" t="s">
        <v>3172</v>
      </c>
    </row>
    <row r="2470" spans="2:4">
      <c r="B2470" s="142" t="s">
        <v>4701</v>
      </c>
      <c r="C2470" s="140">
        <v>33440</v>
      </c>
      <c r="D2470" s="81" t="s">
        <v>4988</v>
      </c>
    </row>
    <row r="2471" spans="2:4">
      <c r="B2471" s="78" t="s">
        <v>5807</v>
      </c>
      <c r="C2471" s="79">
        <v>33715</v>
      </c>
      <c r="D2471" s="81" t="s">
        <v>5976</v>
      </c>
    </row>
    <row r="2472" spans="2:4">
      <c r="B2472" t="s">
        <v>1012</v>
      </c>
      <c r="C2472" s="5">
        <v>33143</v>
      </c>
      <c r="D2472" s="6" t="s">
        <v>1040</v>
      </c>
    </row>
    <row r="2473" spans="2:4">
      <c r="B2473" t="s">
        <v>3746</v>
      </c>
      <c r="C2473" s="5">
        <v>29263</v>
      </c>
      <c r="D2473" s="6" t="s">
        <v>2668</v>
      </c>
    </row>
    <row r="2474" spans="2:4">
      <c r="B2474" s="78" t="s">
        <v>6216</v>
      </c>
      <c r="C2474" s="79">
        <v>34942</v>
      </c>
      <c r="D2474" s="82" t="s">
        <v>6515</v>
      </c>
    </row>
    <row r="2475" spans="2:4">
      <c r="B2475" t="s">
        <v>1262</v>
      </c>
      <c r="C2475" s="5">
        <v>31549</v>
      </c>
      <c r="D2475" s="6" t="s">
        <v>3172</v>
      </c>
    </row>
    <row r="2476" spans="2:4">
      <c r="B2476" t="s">
        <v>3375</v>
      </c>
      <c r="C2476" s="5">
        <v>32310</v>
      </c>
      <c r="D2476" s="6" t="s">
        <v>2486</v>
      </c>
    </row>
    <row r="2477" spans="2:4">
      <c r="B2477" s="78" t="s">
        <v>6245</v>
      </c>
      <c r="C2477" s="79">
        <v>34282</v>
      </c>
      <c r="D2477" s="82" t="s">
        <v>6517</v>
      </c>
    </row>
    <row r="2478" spans="2:4">
      <c r="B2478" s="78" t="s">
        <v>218</v>
      </c>
      <c r="C2478" s="79">
        <v>32556</v>
      </c>
      <c r="D2478" s="81" t="s">
        <v>1183</v>
      </c>
    </row>
    <row r="2479" spans="2:4">
      <c r="B2479" t="s">
        <v>2039</v>
      </c>
      <c r="C2479" s="5">
        <v>30821</v>
      </c>
      <c r="D2479" s="6" t="s">
        <v>1888</v>
      </c>
    </row>
    <row r="2480" spans="2:4">
      <c r="B2480" s="78" t="s">
        <v>3590</v>
      </c>
      <c r="C2480" s="79">
        <v>26251</v>
      </c>
      <c r="D2480" s="80">
        <v>0</v>
      </c>
    </row>
    <row r="2481" spans="2:5">
      <c r="B2481" t="s">
        <v>3376</v>
      </c>
      <c r="C2481" s="5">
        <v>32105</v>
      </c>
      <c r="D2481" s="6" t="s">
        <v>2325</v>
      </c>
    </row>
    <row r="2482" spans="2:5">
      <c r="B2482" s="11" t="s">
        <v>4629</v>
      </c>
      <c r="C2482" s="140">
        <v>33268</v>
      </c>
      <c r="D2482" s="81" t="s">
        <v>4218</v>
      </c>
    </row>
    <row r="2483" spans="2:5">
      <c r="B2483" t="s">
        <v>3507</v>
      </c>
      <c r="C2483" s="5">
        <v>27529</v>
      </c>
      <c r="D2483" s="6" t="s">
        <v>3508</v>
      </c>
    </row>
    <row r="2484" spans="2:5">
      <c r="B2484" s="78" t="s">
        <v>5844</v>
      </c>
      <c r="C2484" s="79">
        <v>34300</v>
      </c>
      <c r="D2484" s="81" t="s">
        <v>5979</v>
      </c>
    </row>
    <row r="2485" spans="2:5">
      <c r="B2485" t="s">
        <v>3816</v>
      </c>
      <c r="C2485" s="5">
        <v>31186</v>
      </c>
      <c r="D2485" s="6" t="s">
        <v>1470</v>
      </c>
    </row>
    <row r="2486" spans="2:5">
      <c r="B2486" s="78" t="s">
        <v>6696</v>
      </c>
      <c r="C2486" s="79">
        <v>34439</v>
      </c>
      <c r="D2486" s="81" t="s">
        <v>6517</v>
      </c>
      <c r="E2486" s="81"/>
    </row>
    <row r="2487" spans="2:5">
      <c r="B2487" s="129" t="s">
        <v>4059</v>
      </c>
      <c r="C2487" s="79">
        <v>32100</v>
      </c>
      <c r="D2487" s="81" t="s">
        <v>2442</v>
      </c>
    </row>
    <row r="2488" spans="2:5">
      <c r="B2488" s="78" t="s">
        <v>5867</v>
      </c>
      <c r="C2488" s="79">
        <v>33901</v>
      </c>
      <c r="D2488" s="82" t="s">
        <v>5979</v>
      </c>
    </row>
    <row r="2489" spans="2:5">
      <c r="B2489" s="78" t="s">
        <v>381</v>
      </c>
      <c r="C2489" s="79">
        <v>32157</v>
      </c>
      <c r="D2489" s="81" t="s">
        <v>497</v>
      </c>
    </row>
    <row r="2490" spans="2:5">
      <c r="B2490" s="78" t="s">
        <v>6755</v>
      </c>
      <c r="C2490" s="79">
        <v>34729</v>
      </c>
      <c r="D2490" s="81" t="s">
        <v>7040</v>
      </c>
      <c r="E2490" s="81"/>
    </row>
    <row r="2491" spans="2:5">
      <c r="B2491" s="147" t="s">
        <v>5048</v>
      </c>
      <c r="C2491" s="83">
        <v>32550</v>
      </c>
      <c r="D2491" s="84" t="s">
        <v>509</v>
      </c>
    </row>
    <row r="2492" spans="2:5">
      <c r="B2492" s="147" t="s">
        <v>5064</v>
      </c>
      <c r="C2492" s="83">
        <v>32897</v>
      </c>
      <c r="D2492" s="84" t="s">
        <v>4223</v>
      </c>
    </row>
    <row r="2493" spans="2:5">
      <c r="B2493" t="s">
        <v>3377</v>
      </c>
      <c r="C2493" s="5">
        <v>31128</v>
      </c>
      <c r="D2493" s="6" t="s">
        <v>1473</v>
      </c>
    </row>
    <row r="2494" spans="2:5">
      <c r="B2494" s="78" t="s">
        <v>6677</v>
      </c>
      <c r="C2494" s="79">
        <v>33618</v>
      </c>
      <c r="D2494" s="81" t="s">
        <v>5437</v>
      </c>
      <c r="E2494" s="81"/>
    </row>
    <row r="2495" spans="2:5">
      <c r="B2495" s="78" t="s">
        <v>6654</v>
      </c>
      <c r="C2495" s="79">
        <v>35187</v>
      </c>
      <c r="D2495" s="81" t="s">
        <v>7031</v>
      </c>
      <c r="E2495" s="81"/>
    </row>
    <row r="2496" spans="2:5">
      <c r="B2496" t="s">
        <v>1283</v>
      </c>
      <c r="C2496" s="5">
        <v>28664</v>
      </c>
      <c r="D2496" s="6" t="s">
        <v>1478</v>
      </c>
    </row>
    <row r="2497" spans="2:5">
      <c r="B2497" t="s">
        <v>2237</v>
      </c>
      <c r="C2497" s="5">
        <v>29874</v>
      </c>
      <c r="D2497" s="6" t="s">
        <v>3020</v>
      </c>
    </row>
    <row r="2498" spans="2:5">
      <c r="B2498" t="s">
        <v>3378</v>
      </c>
      <c r="C2498" s="5">
        <v>28145</v>
      </c>
      <c r="D2498" s="6" t="s">
        <v>2352</v>
      </c>
    </row>
    <row r="2499" spans="2:5">
      <c r="B2499" s="11" t="s">
        <v>4683</v>
      </c>
      <c r="C2499" s="140">
        <v>33628</v>
      </c>
      <c r="D2499" s="81" t="s">
        <v>4952</v>
      </c>
    </row>
    <row r="2500" spans="2:5">
      <c r="B2500" s="78" t="s">
        <v>219</v>
      </c>
      <c r="C2500" s="79">
        <v>32681</v>
      </c>
      <c r="D2500" s="81" t="s">
        <v>412</v>
      </c>
    </row>
    <row r="2501" spans="2:5">
      <c r="B2501" s="78" t="s">
        <v>6885</v>
      </c>
      <c r="C2501" s="79">
        <v>34539</v>
      </c>
      <c r="D2501" s="81" t="s">
        <v>7031</v>
      </c>
      <c r="E2501" s="81"/>
    </row>
    <row r="2502" spans="2:5">
      <c r="B2502" s="78" t="s">
        <v>7631</v>
      </c>
      <c r="C2502" s="79">
        <v>35489</v>
      </c>
      <c r="D2502" s="82" t="s">
        <v>7954</v>
      </c>
    </row>
    <row r="2503" spans="2:5">
      <c r="B2503" s="147" t="s">
        <v>5219</v>
      </c>
      <c r="C2503" s="83">
        <v>33019</v>
      </c>
      <c r="D2503" s="84" t="s">
        <v>4218</v>
      </c>
    </row>
    <row r="2504" spans="2:5">
      <c r="B2504" t="s">
        <v>3379</v>
      </c>
      <c r="C2504" s="5">
        <v>31937</v>
      </c>
      <c r="D2504" s="6" t="s">
        <v>2442</v>
      </c>
    </row>
    <row r="2505" spans="2:5">
      <c r="B2505" t="s">
        <v>567</v>
      </c>
      <c r="C2505" s="5">
        <v>31937</v>
      </c>
      <c r="D2505" s="6" t="s">
        <v>2442</v>
      </c>
    </row>
    <row r="2506" spans="2:5">
      <c r="B2506" s="11" t="s">
        <v>4669</v>
      </c>
      <c r="C2506" s="140">
        <v>33446</v>
      </c>
      <c r="D2506" s="81" t="s">
        <v>4953</v>
      </c>
    </row>
    <row r="2507" spans="2:5">
      <c r="B2507" s="147" t="s">
        <v>5132</v>
      </c>
      <c r="C2507" s="83">
        <v>33787</v>
      </c>
      <c r="D2507" s="84" t="s">
        <v>5439</v>
      </c>
    </row>
    <row r="2508" spans="2:5">
      <c r="B2508" t="s">
        <v>3380</v>
      </c>
      <c r="C2508" s="5">
        <v>32031</v>
      </c>
      <c r="D2508" s="6" t="s">
        <v>2474</v>
      </c>
    </row>
    <row r="2509" spans="2:5">
      <c r="B2509" t="s">
        <v>1013</v>
      </c>
      <c r="C2509" s="5">
        <v>32658</v>
      </c>
      <c r="D2509" s="6" t="s">
        <v>1200</v>
      </c>
    </row>
    <row r="2510" spans="2:5">
      <c r="B2510" s="78" t="s">
        <v>5674</v>
      </c>
      <c r="C2510" s="79">
        <v>34230</v>
      </c>
      <c r="D2510" s="81" t="s">
        <v>5979</v>
      </c>
    </row>
    <row r="2511" spans="2:5">
      <c r="B2511" t="s">
        <v>1014</v>
      </c>
      <c r="C2511" s="5">
        <v>32950</v>
      </c>
      <c r="D2511" s="6" t="s">
        <v>1015</v>
      </c>
    </row>
    <row r="2512" spans="2:5">
      <c r="B2512" t="s">
        <v>3381</v>
      </c>
      <c r="C2512" s="5">
        <v>30026</v>
      </c>
      <c r="D2512" s="6" t="s">
        <v>3529</v>
      </c>
    </row>
    <row r="2513" spans="2:5">
      <c r="B2513" t="s">
        <v>3729</v>
      </c>
      <c r="C2513" s="5">
        <v>29772</v>
      </c>
      <c r="D2513" s="6" t="s">
        <v>3520</v>
      </c>
    </row>
    <row r="2514" spans="2:5">
      <c r="B2514" t="s">
        <v>3261</v>
      </c>
      <c r="C2514" s="5">
        <v>31433</v>
      </c>
      <c r="D2514" s="6" t="s">
        <v>3232</v>
      </c>
    </row>
    <row r="2515" spans="2:5">
      <c r="B2515" s="78" t="s">
        <v>7768</v>
      </c>
      <c r="C2515" s="79">
        <v>35379</v>
      </c>
      <c r="D2515" s="82" t="s">
        <v>7928</v>
      </c>
    </row>
    <row r="2516" spans="2:5">
      <c r="B2516" t="s">
        <v>4060</v>
      </c>
      <c r="C2516" s="5">
        <v>32778</v>
      </c>
      <c r="D2516" s="6" t="s">
        <v>4226</v>
      </c>
    </row>
    <row r="2517" spans="2:5">
      <c r="B2517" t="s">
        <v>568</v>
      </c>
      <c r="C2517" s="5">
        <v>32309</v>
      </c>
      <c r="D2517" s="6" t="s">
        <v>488</v>
      </c>
    </row>
    <row r="2518" spans="2:5">
      <c r="B2518" s="147" t="s">
        <v>5295</v>
      </c>
      <c r="C2518" s="83">
        <v>33905</v>
      </c>
      <c r="D2518" s="84" t="s">
        <v>5441</v>
      </c>
    </row>
    <row r="2519" spans="2:5">
      <c r="B2519" s="11" t="s">
        <v>4576</v>
      </c>
      <c r="C2519" s="140">
        <v>31553</v>
      </c>
      <c r="D2519" s="81" t="s">
        <v>1183</v>
      </c>
    </row>
    <row r="2520" spans="2:5">
      <c r="B2520" t="s">
        <v>2564</v>
      </c>
      <c r="C2520" s="5">
        <v>29735</v>
      </c>
      <c r="D2520" s="6" t="s">
        <v>1666</v>
      </c>
    </row>
    <row r="2521" spans="2:5">
      <c r="B2521" t="s">
        <v>1640</v>
      </c>
      <c r="C2521" s="5">
        <v>31572</v>
      </c>
      <c r="D2521" s="6" t="s">
        <v>1474</v>
      </c>
    </row>
    <row r="2522" spans="2:5">
      <c r="B2522" s="125" t="s">
        <v>4061</v>
      </c>
      <c r="C2522" s="126">
        <v>32870</v>
      </c>
      <c r="D2522" s="127" t="s">
        <v>4219</v>
      </c>
    </row>
    <row r="2523" spans="2:5">
      <c r="B2523" t="s">
        <v>2638</v>
      </c>
      <c r="C2523" s="5">
        <v>29739</v>
      </c>
      <c r="D2523" s="6" t="s">
        <v>2830</v>
      </c>
    </row>
    <row r="2524" spans="2:5">
      <c r="B2524" s="78" t="s">
        <v>6966</v>
      </c>
      <c r="C2524" s="79">
        <v>34580</v>
      </c>
      <c r="D2524" s="81" t="s">
        <v>6516</v>
      </c>
      <c r="E2524" s="81"/>
    </row>
    <row r="2525" spans="2:5">
      <c r="B2525" s="78" t="s">
        <v>7538</v>
      </c>
      <c r="C2525" s="79">
        <v>35832</v>
      </c>
      <c r="D2525" s="82" t="s">
        <v>7925</v>
      </c>
    </row>
    <row r="2526" spans="2:5">
      <c r="B2526" t="s">
        <v>1451</v>
      </c>
      <c r="C2526" s="5">
        <v>31134</v>
      </c>
      <c r="D2526" s="6" t="s">
        <v>2701</v>
      </c>
    </row>
    <row r="2527" spans="2:5">
      <c r="B2527" s="78" t="s">
        <v>7617</v>
      </c>
      <c r="C2527" s="79">
        <v>35350</v>
      </c>
      <c r="D2527" s="82" t="s">
        <v>7930</v>
      </c>
    </row>
    <row r="2528" spans="2:5">
      <c r="B2528" t="s">
        <v>3295</v>
      </c>
      <c r="C2528" s="5">
        <v>31176</v>
      </c>
      <c r="D2528" s="6" t="s">
        <v>2130</v>
      </c>
    </row>
    <row r="2529" spans="2:4">
      <c r="B2529" s="125" t="s">
        <v>4062</v>
      </c>
      <c r="C2529" s="126">
        <v>32482</v>
      </c>
      <c r="D2529" s="127" t="s">
        <v>4240</v>
      </c>
    </row>
    <row r="2530" spans="2:4">
      <c r="B2530" s="11" t="s">
        <v>4703</v>
      </c>
      <c r="C2530" s="140">
        <v>33185</v>
      </c>
      <c r="D2530" s="81" t="s">
        <v>4952</v>
      </c>
    </row>
    <row r="2531" spans="2:4">
      <c r="B2531" s="78" t="s">
        <v>7811</v>
      </c>
      <c r="C2531" s="79">
        <v>34065</v>
      </c>
      <c r="D2531" s="82" t="s">
        <v>5437</v>
      </c>
    </row>
    <row r="2532" spans="2:4">
      <c r="B2532" s="78" t="s">
        <v>6225</v>
      </c>
      <c r="C2532" s="79">
        <v>34606</v>
      </c>
      <c r="D2532" s="82" t="s">
        <v>5979</v>
      </c>
    </row>
    <row r="2533" spans="2:4">
      <c r="B2533" s="147" t="s">
        <v>5190</v>
      </c>
      <c r="C2533" s="83">
        <v>33502</v>
      </c>
      <c r="D2533" s="84" t="s">
        <v>5437</v>
      </c>
    </row>
    <row r="2534" spans="2:4">
      <c r="B2534" t="s">
        <v>1670</v>
      </c>
      <c r="C2534" s="5">
        <v>27257</v>
      </c>
      <c r="D2534" s="6"/>
    </row>
    <row r="2535" spans="2:4">
      <c r="B2535" s="125" t="s">
        <v>4063</v>
      </c>
      <c r="C2535" s="126">
        <v>33116</v>
      </c>
      <c r="D2535" s="127" t="s">
        <v>495</v>
      </c>
    </row>
    <row r="2536" spans="2:4">
      <c r="B2536" t="s">
        <v>3192</v>
      </c>
      <c r="C2536" s="5">
        <v>29966</v>
      </c>
      <c r="D2536" s="6" t="s">
        <v>2228</v>
      </c>
    </row>
    <row r="2537" spans="2:4">
      <c r="B2537" t="s">
        <v>3382</v>
      </c>
      <c r="C2537" s="5">
        <v>31733</v>
      </c>
      <c r="D2537" s="6" t="s">
        <v>2474</v>
      </c>
    </row>
    <row r="2538" spans="2:4">
      <c r="B2538" t="s">
        <v>569</v>
      </c>
      <c r="C2538" s="5">
        <v>29657</v>
      </c>
      <c r="D2538" s="6" t="s">
        <v>558</v>
      </c>
    </row>
    <row r="2539" spans="2:4">
      <c r="B2539" s="125" t="s">
        <v>4064</v>
      </c>
      <c r="C2539" s="126">
        <v>33576</v>
      </c>
      <c r="D2539" s="127" t="s">
        <v>4218</v>
      </c>
    </row>
    <row r="2540" spans="2:4">
      <c r="B2540" s="125" t="s">
        <v>4065</v>
      </c>
      <c r="C2540" s="126">
        <v>32862</v>
      </c>
      <c r="D2540" s="127" t="s">
        <v>4239</v>
      </c>
    </row>
    <row r="2541" spans="2:4">
      <c r="B2541" t="s">
        <v>3262</v>
      </c>
      <c r="C2541" s="5">
        <v>31161</v>
      </c>
      <c r="D2541" s="6" t="s">
        <v>3167</v>
      </c>
    </row>
    <row r="2542" spans="2:4">
      <c r="B2542" s="78" t="s">
        <v>5822</v>
      </c>
      <c r="C2542" s="79">
        <v>34416</v>
      </c>
      <c r="D2542" s="81" t="s">
        <v>5976</v>
      </c>
    </row>
    <row r="2543" spans="2:4">
      <c r="B2543" s="11" t="s">
        <v>4567</v>
      </c>
      <c r="C2543" s="140">
        <v>34255</v>
      </c>
      <c r="D2543" s="81" t="s">
        <v>4950</v>
      </c>
    </row>
    <row r="2544" spans="2:4">
      <c r="B2544" s="78" t="s">
        <v>7579</v>
      </c>
      <c r="C2544" s="79">
        <v>35873</v>
      </c>
      <c r="D2544" s="82" t="s">
        <v>7927</v>
      </c>
    </row>
    <row r="2545" spans="2:5">
      <c r="B2545" t="s">
        <v>3263</v>
      </c>
      <c r="C2545" s="5">
        <v>31734</v>
      </c>
      <c r="D2545" s="6" t="s">
        <v>2442</v>
      </c>
    </row>
    <row r="2546" spans="2:5">
      <c r="B2546" s="78" t="s">
        <v>6697</v>
      </c>
      <c r="C2546" s="79">
        <v>34356</v>
      </c>
      <c r="D2546" s="81" t="s">
        <v>7031</v>
      </c>
      <c r="E2546" s="81"/>
    </row>
    <row r="2547" spans="2:5">
      <c r="B2547" t="s">
        <v>3425</v>
      </c>
      <c r="C2547" s="5">
        <v>31435</v>
      </c>
      <c r="D2547" s="6" t="s">
        <v>1473</v>
      </c>
    </row>
    <row r="2548" spans="2:5">
      <c r="B2548" s="78" t="s">
        <v>5592</v>
      </c>
      <c r="C2548" s="79">
        <v>34494</v>
      </c>
      <c r="D2548" s="81" t="s">
        <v>5976</v>
      </c>
    </row>
    <row r="2549" spans="2:5">
      <c r="B2549" s="78" t="s">
        <v>6305</v>
      </c>
      <c r="C2549" s="79">
        <v>34551</v>
      </c>
      <c r="D2549" s="82" t="s">
        <v>6524</v>
      </c>
    </row>
    <row r="2550" spans="2:5">
      <c r="B2550" s="11" t="s">
        <v>4711</v>
      </c>
      <c r="C2550" s="140">
        <v>33437</v>
      </c>
      <c r="D2550" s="81" t="s">
        <v>4950</v>
      </c>
    </row>
    <row r="2551" spans="2:5">
      <c r="B2551" s="78" t="s">
        <v>6278</v>
      </c>
      <c r="C2551" s="79">
        <v>34183</v>
      </c>
      <c r="D2551" s="82" t="s">
        <v>5978</v>
      </c>
    </row>
    <row r="2552" spans="2:5">
      <c r="B2552" s="78" t="s">
        <v>234</v>
      </c>
      <c r="C2552" s="79">
        <v>32763</v>
      </c>
      <c r="D2552" s="81" t="s">
        <v>71</v>
      </c>
    </row>
    <row r="2553" spans="2:5">
      <c r="B2553" s="78" t="s">
        <v>7469</v>
      </c>
      <c r="C2553" s="79">
        <v>34880</v>
      </c>
      <c r="D2553" s="82" t="s">
        <v>6517</v>
      </c>
    </row>
    <row r="2554" spans="2:5">
      <c r="B2554" t="s">
        <v>1016</v>
      </c>
      <c r="C2554" s="5">
        <v>30817</v>
      </c>
      <c r="D2554" s="6" t="s">
        <v>1470</v>
      </c>
    </row>
    <row r="2555" spans="2:5">
      <c r="B2555" s="142" t="s">
        <v>4409</v>
      </c>
      <c r="C2555" s="140">
        <v>32393</v>
      </c>
      <c r="D2555" s="81" t="s">
        <v>1183</v>
      </c>
    </row>
    <row r="2556" spans="2:5">
      <c r="B2556" t="s">
        <v>3605</v>
      </c>
      <c r="C2556" s="5">
        <v>30441</v>
      </c>
      <c r="D2556" s="6" t="s">
        <v>3523</v>
      </c>
    </row>
    <row r="2557" spans="2:5">
      <c r="B2557" s="78" t="s">
        <v>5855</v>
      </c>
      <c r="C2557" s="79">
        <v>34522</v>
      </c>
      <c r="D2557" s="82" t="s">
        <v>5979</v>
      </c>
    </row>
    <row r="2558" spans="2:5">
      <c r="B2558" s="78" t="s">
        <v>6799</v>
      </c>
      <c r="C2558" s="79">
        <v>35327</v>
      </c>
      <c r="D2558" s="81" t="s">
        <v>7031</v>
      </c>
      <c r="E2558" s="81"/>
    </row>
    <row r="2559" spans="2:5">
      <c r="B2559" s="11" t="s">
        <v>4490</v>
      </c>
      <c r="C2559" s="140">
        <v>34036</v>
      </c>
      <c r="D2559" s="81" t="s">
        <v>4953</v>
      </c>
    </row>
    <row r="2560" spans="2:5">
      <c r="B2560" s="147" t="s">
        <v>5193</v>
      </c>
      <c r="C2560" s="83">
        <v>34185</v>
      </c>
      <c r="D2560" s="84" t="s">
        <v>5437</v>
      </c>
    </row>
    <row r="2561" spans="2:5">
      <c r="B2561" t="s">
        <v>3703</v>
      </c>
      <c r="C2561" s="5">
        <v>31174</v>
      </c>
      <c r="D2561" s="6" t="s">
        <v>1308</v>
      </c>
    </row>
    <row r="2562" spans="2:5">
      <c r="B2562" t="s">
        <v>3631</v>
      </c>
      <c r="C2562" s="5">
        <v>31524</v>
      </c>
      <c r="D2562" s="6" t="s">
        <v>3340</v>
      </c>
    </row>
    <row r="2563" spans="2:5">
      <c r="B2563" s="78" t="s">
        <v>5797</v>
      </c>
      <c r="C2563" s="79">
        <v>34377</v>
      </c>
      <c r="D2563" s="82" t="s">
        <v>6015</v>
      </c>
    </row>
    <row r="2564" spans="2:5">
      <c r="B2564" s="78" t="s">
        <v>6325</v>
      </c>
      <c r="C2564" s="79">
        <v>34510</v>
      </c>
      <c r="D2564" s="82" t="s">
        <v>6517</v>
      </c>
    </row>
    <row r="2565" spans="2:5">
      <c r="B2565" t="s">
        <v>1367</v>
      </c>
      <c r="C2565" s="5">
        <v>31370</v>
      </c>
      <c r="D2565" s="6" t="s">
        <v>1368</v>
      </c>
    </row>
    <row r="2566" spans="2:5">
      <c r="B2566" t="s">
        <v>1433</v>
      </c>
      <c r="C2566" s="5">
        <v>31607</v>
      </c>
      <c r="D2566" s="6" t="s">
        <v>1470</v>
      </c>
    </row>
    <row r="2567" spans="2:5">
      <c r="B2567" s="78" t="s">
        <v>7618</v>
      </c>
      <c r="C2567" s="79">
        <v>35143</v>
      </c>
      <c r="D2567" s="82" t="s">
        <v>7926</v>
      </c>
    </row>
    <row r="2568" spans="2:5">
      <c r="B2568" s="142" t="s">
        <v>4459</v>
      </c>
      <c r="C2568" s="140">
        <v>33291</v>
      </c>
      <c r="D2568" s="81" t="s">
        <v>4985</v>
      </c>
    </row>
    <row r="2569" spans="2:5">
      <c r="B2569" s="78" t="s">
        <v>6364</v>
      </c>
      <c r="C2569" s="79">
        <v>35131</v>
      </c>
      <c r="D2569" s="82" t="s">
        <v>6519</v>
      </c>
    </row>
    <row r="2570" spans="2:5">
      <c r="B2570" t="s">
        <v>1161</v>
      </c>
      <c r="C2570" s="5">
        <v>32274</v>
      </c>
      <c r="D2570" s="6" t="s">
        <v>1162</v>
      </c>
    </row>
    <row r="2571" spans="2:5">
      <c r="B2571" s="78" t="s">
        <v>6382</v>
      </c>
      <c r="C2571" s="79">
        <v>34197</v>
      </c>
      <c r="D2571" s="82" t="s">
        <v>5979</v>
      </c>
    </row>
    <row r="2572" spans="2:5">
      <c r="B2572" s="78" t="s">
        <v>6818</v>
      </c>
      <c r="C2572" s="79">
        <v>35155</v>
      </c>
      <c r="D2572" s="81" t="s">
        <v>7037</v>
      </c>
      <c r="E2572" s="81"/>
    </row>
    <row r="2573" spans="2:5">
      <c r="B2573" t="s">
        <v>1017</v>
      </c>
      <c r="C2573" s="5">
        <v>32085</v>
      </c>
      <c r="D2573" s="6" t="s">
        <v>1183</v>
      </c>
    </row>
    <row r="2574" spans="2:5">
      <c r="B2574" s="125" t="s">
        <v>4066</v>
      </c>
      <c r="C2574" s="126">
        <v>33220</v>
      </c>
      <c r="D2574" s="127" t="s">
        <v>4218</v>
      </c>
    </row>
    <row r="2575" spans="2:5">
      <c r="B2575" s="125" t="s">
        <v>4067</v>
      </c>
      <c r="C2575" s="126">
        <v>32583</v>
      </c>
      <c r="D2575" s="127" t="s">
        <v>1183</v>
      </c>
    </row>
    <row r="2576" spans="2:5">
      <c r="B2576" t="s">
        <v>1068</v>
      </c>
      <c r="C2576" s="5">
        <v>31895</v>
      </c>
      <c r="D2576" s="6" t="s">
        <v>3172</v>
      </c>
    </row>
    <row r="2577" spans="2:5">
      <c r="B2577" s="147" t="s">
        <v>5152</v>
      </c>
      <c r="C2577" s="83">
        <v>33766</v>
      </c>
      <c r="D2577" s="84" t="s">
        <v>5441</v>
      </c>
    </row>
    <row r="2578" spans="2:5">
      <c r="B2578" s="78" t="s">
        <v>6161</v>
      </c>
      <c r="C2578" s="79">
        <v>34339</v>
      </c>
      <c r="D2578" s="82" t="s">
        <v>6517</v>
      </c>
    </row>
    <row r="2579" spans="2:5">
      <c r="B2579" s="78" t="s">
        <v>6981</v>
      </c>
      <c r="C2579" s="79">
        <v>32833</v>
      </c>
      <c r="D2579" s="81" t="s">
        <v>4218</v>
      </c>
      <c r="E2579" s="81"/>
    </row>
    <row r="2580" spans="2:5">
      <c r="B2580" s="78" t="s">
        <v>6346</v>
      </c>
      <c r="C2580" s="79">
        <v>34959</v>
      </c>
      <c r="D2580" s="82" t="s">
        <v>6542</v>
      </c>
    </row>
    <row r="2581" spans="2:5">
      <c r="B2581" t="s">
        <v>1374</v>
      </c>
      <c r="C2581" s="5">
        <v>31858</v>
      </c>
      <c r="D2581" s="6" t="s">
        <v>3174</v>
      </c>
    </row>
    <row r="2582" spans="2:5">
      <c r="B2582" s="78" t="s">
        <v>382</v>
      </c>
      <c r="C2582" s="79">
        <v>32289</v>
      </c>
      <c r="D2582" s="81" t="s">
        <v>2442</v>
      </c>
    </row>
    <row r="2583" spans="2:5">
      <c r="B2583" s="78" t="s">
        <v>236</v>
      </c>
      <c r="C2583" s="79">
        <v>32299</v>
      </c>
      <c r="D2583" s="81" t="s">
        <v>1202</v>
      </c>
    </row>
    <row r="2584" spans="2:5">
      <c r="B2584" s="78" t="s">
        <v>6406</v>
      </c>
      <c r="C2584" s="79">
        <v>35145</v>
      </c>
      <c r="D2584" s="82" t="s">
        <v>6519</v>
      </c>
    </row>
    <row r="2585" spans="2:5">
      <c r="B2585" t="s">
        <v>205</v>
      </c>
      <c r="C2585" s="5">
        <v>32177</v>
      </c>
      <c r="D2585" s="6" t="s">
        <v>2442</v>
      </c>
    </row>
    <row r="2586" spans="2:5">
      <c r="B2586" s="78" t="s">
        <v>6279</v>
      </c>
      <c r="C2586" s="79">
        <v>34599</v>
      </c>
      <c r="D2586" s="82" t="s">
        <v>6517</v>
      </c>
    </row>
    <row r="2587" spans="2:5">
      <c r="B2587" s="147" t="s">
        <v>5337</v>
      </c>
      <c r="C2587" s="83">
        <v>33717</v>
      </c>
      <c r="D2587" s="84" t="s">
        <v>5437</v>
      </c>
    </row>
    <row r="2588" spans="2:5">
      <c r="B2588" t="s">
        <v>1018</v>
      </c>
      <c r="C2588" s="5">
        <v>32222</v>
      </c>
      <c r="D2588" s="6" t="s">
        <v>2442</v>
      </c>
    </row>
    <row r="2589" spans="2:5">
      <c r="B2589" t="s">
        <v>3023</v>
      </c>
      <c r="C2589" s="5">
        <v>30694</v>
      </c>
      <c r="D2589" s="6" t="s">
        <v>2466</v>
      </c>
    </row>
    <row r="2590" spans="2:5">
      <c r="B2590" s="78" t="s">
        <v>5738</v>
      </c>
      <c r="C2590" s="79">
        <v>33704</v>
      </c>
      <c r="D2590" s="81" t="s">
        <v>5437</v>
      </c>
    </row>
    <row r="2591" spans="2:5">
      <c r="B2591" t="s">
        <v>1995</v>
      </c>
      <c r="C2591" s="5">
        <v>30020</v>
      </c>
      <c r="D2591" s="6" t="s">
        <v>2047</v>
      </c>
    </row>
    <row r="2592" spans="2:5">
      <c r="B2592" t="s">
        <v>1674</v>
      </c>
      <c r="C2592" s="5">
        <v>30172</v>
      </c>
      <c r="D2592" s="6" t="s">
        <v>3523</v>
      </c>
    </row>
    <row r="2593" spans="2:5">
      <c r="B2593" t="s">
        <v>3596</v>
      </c>
      <c r="C2593" s="5">
        <v>29589</v>
      </c>
      <c r="D2593" s="6" t="s">
        <v>3597</v>
      </c>
    </row>
    <row r="2594" spans="2:5">
      <c r="B2594" t="s">
        <v>1889</v>
      </c>
      <c r="C2594" s="5">
        <v>27843</v>
      </c>
      <c r="D2594" s="6" t="s">
        <v>1890</v>
      </c>
    </row>
    <row r="2595" spans="2:5">
      <c r="B2595" t="s">
        <v>1317</v>
      </c>
      <c r="C2595" s="5">
        <v>31557</v>
      </c>
      <c r="D2595" s="6" t="s">
        <v>1471</v>
      </c>
    </row>
    <row r="2596" spans="2:5">
      <c r="B2596" s="78" t="s">
        <v>6347</v>
      </c>
      <c r="C2596" s="79">
        <v>33719</v>
      </c>
      <c r="D2596" s="82" t="s">
        <v>5441</v>
      </c>
    </row>
    <row r="2597" spans="2:5">
      <c r="B2597" t="s">
        <v>4068</v>
      </c>
      <c r="C2597" s="5">
        <v>32951</v>
      </c>
      <c r="D2597" s="6" t="s">
        <v>4256</v>
      </c>
    </row>
    <row r="2598" spans="2:5">
      <c r="B2598" t="s">
        <v>3397</v>
      </c>
      <c r="C2598" s="5">
        <v>29224</v>
      </c>
      <c r="D2598" s="6" t="s">
        <v>3096</v>
      </c>
    </row>
    <row r="2599" spans="2:5">
      <c r="B2599" t="s">
        <v>1447</v>
      </c>
      <c r="C2599" s="5">
        <v>29414</v>
      </c>
      <c r="D2599" s="6" t="s">
        <v>3519</v>
      </c>
    </row>
    <row r="2600" spans="2:5">
      <c r="B2600" s="147" t="s">
        <v>4634</v>
      </c>
      <c r="C2600" s="83">
        <v>33944</v>
      </c>
      <c r="D2600" s="84" t="s">
        <v>4990</v>
      </c>
    </row>
    <row r="2601" spans="2:5">
      <c r="B2601" s="11" t="s">
        <v>4440</v>
      </c>
      <c r="C2601" s="140">
        <v>33302</v>
      </c>
      <c r="D2601" s="81" t="s">
        <v>4226</v>
      </c>
    </row>
    <row r="2602" spans="2:5">
      <c r="B2602" s="78" t="s">
        <v>383</v>
      </c>
      <c r="C2602" s="79">
        <v>31783</v>
      </c>
      <c r="D2602" s="81" t="s">
        <v>2442</v>
      </c>
    </row>
    <row r="2603" spans="2:5">
      <c r="B2603" s="78" t="s">
        <v>6727</v>
      </c>
      <c r="C2603" s="79">
        <v>34155</v>
      </c>
      <c r="D2603" s="81" t="s">
        <v>5437</v>
      </c>
      <c r="E2603" s="81"/>
    </row>
    <row r="2604" spans="2:5">
      <c r="B2604" t="s">
        <v>1614</v>
      </c>
      <c r="C2604" s="5">
        <v>26821</v>
      </c>
      <c r="D2604" s="6"/>
    </row>
    <row r="2605" spans="2:5">
      <c r="B2605" t="s">
        <v>1019</v>
      </c>
      <c r="C2605" s="5">
        <v>32420</v>
      </c>
      <c r="D2605" s="6" t="s">
        <v>1186</v>
      </c>
    </row>
    <row r="2606" spans="2:5">
      <c r="B2606" t="s">
        <v>2131</v>
      </c>
      <c r="C2606" s="5">
        <v>31899</v>
      </c>
      <c r="D2606" s="6" t="s">
        <v>2474</v>
      </c>
    </row>
    <row r="2607" spans="2:5">
      <c r="B2607" s="147" t="s">
        <v>5303</v>
      </c>
      <c r="C2607" s="83">
        <v>34272</v>
      </c>
      <c r="D2607" s="84" t="s">
        <v>5458</v>
      </c>
    </row>
    <row r="2608" spans="2:5">
      <c r="B2608" t="s">
        <v>1276</v>
      </c>
      <c r="C2608" s="5">
        <v>31831</v>
      </c>
      <c r="D2608" s="6" t="s">
        <v>3232</v>
      </c>
    </row>
    <row r="2609" spans="2:5">
      <c r="B2609" s="78" t="s">
        <v>6698</v>
      </c>
      <c r="C2609" s="79">
        <v>33810</v>
      </c>
      <c r="D2609" s="81" t="s">
        <v>5437</v>
      </c>
      <c r="E2609" s="81"/>
    </row>
    <row r="2610" spans="2:5">
      <c r="B2610" t="s">
        <v>2002</v>
      </c>
      <c r="C2610" s="5">
        <v>31083</v>
      </c>
      <c r="D2610" s="6" t="s">
        <v>2003</v>
      </c>
    </row>
    <row r="2611" spans="2:5">
      <c r="B2611" s="147" t="s">
        <v>5269</v>
      </c>
      <c r="C2611" s="83">
        <v>34076</v>
      </c>
      <c r="D2611" s="84" t="s">
        <v>5436</v>
      </c>
    </row>
    <row r="2612" spans="2:5">
      <c r="B2612" s="147" t="s">
        <v>5341</v>
      </c>
      <c r="C2612" s="83">
        <v>33952</v>
      </c>
      <c r="D2612" s="84" t="s">
        <v>5437</v>
      </c>
    </row>
    <row r="2613" spans="2:5">
      <c r="B2613" s="11" t="s">
        <v>4523</v>
      </c>
      <c r="C2613" s="140">
        <v>33792</v>
      </c>
      <c r="D2613" s="81" t="s">
        <v>4956</v>
      </c>
    </row>
    <row r="2614" spans="2:5">
      <c r="B2614" s="78" t="s">
        <v>570</v>
      </c>
      <c r="C2614" s="79">
        <v>32203</v>
      </c>
      <c r="D2614" s="81" t="s">
        <v>1202</v>
      </c>
    </row>
    <row r="2615" spans="2:5">
      <c r="B2615" t="s">
        <v>3537</v>
      </c>
      <c r="C2615" s="5">
        <v>30764</v>
      </c>
      <c r="D2615" s="6" t="s">
        <v>3525</v>
      </c>
    </row>
    <row r="2616" spans="2:5">
      <c r="B2616" s="125" t="s">
        <v>4069</v>
      </c>
      <c r="C2616" s="126">
        <v>32761</v>
      </c>
      <c r="D2616" s="127" t="s">
        <v>507</v>
      </c>
    </row>
    <row r="2617" spans="2:5">
      <c r="B2617" s="78" t="s">
        <v>5845</v>
      </c>
      <c r="C2617" s="79">
        <v>34901</v>
      </c>
      <c r="D2617" s="81" t="s">
        <v>5979</v>
      </c>
    </row>
    <row r="2618" spans="2:5">
      <c r="B2618" s="147" t="s">
        <v>5183</v>
      </c>
      <c r="C2618" s="83">
        <v>33785</v>
      </c>
      <c r="D2618" s="84" t="s">
        <v>5437</v>
      </c>
    </row>
    <row r="2619" spans="2:5">
      <c r="B2619" t="s">
        <v>1673</v>
      </c>
      <c r="C2619" s="5">
        <v>31028</v>
      </c>
      <c r="D2619" s="6" t="s">
        <v>3523</v>
      </c>
    </row>
    <row r="2620" spans="2:5">
      <c r="B2620" s="78" t="s">
        <v>7501</v>
      </c>
      <c r="C2620" s="79">
        <v>35108</v>
      </c>
      <c r="D2620" s="82" t="s">
        <v>7031</v>
      </c>
    </row>
    <row r="2621" spans="2:5">
      <c r="B2621" s="78" t="s">
        <v>384</v>
      </c>
      <c r="C2621" s="79">
        <v>30761</v>
      </c>
      <c r="D2621" s="81" t="s">
        <v>3171</v>
      </c>
    </row>
    <row r="2622" spans="2:5">
      <c r="B2622" s="78" t="s">
        <v>2004</v>
      </c>
      <c r="C2622" s="79">
        <v>28927</v>
      </c>
      <c r="D2622" s="80">
        <v>0</v>
      </c>
    </row>
    <row r="2623" spans="2:5">
      <c r="B2623" s="78" t="s">
        <v>385</v>
      </c>
      <c r="C2623" s="79">
        <v>32521</v>
      </c>
      <c r="D2623" s="81" t="s">
        <v>386</v>
      </c>
    </row>
    <row r="2624" spans="2:5">
      <c r="B2624" s="125" t="s">
        <v>4070</v>
      </c>
      <c r="C2624" s="126">
        <v>33440</v>
      </c>
      <c r="D2624" s="127" t="s">
        <v>4218</v>
      </c>
    </row>
    <row r="2625" spans="2:5">
      <c r="B2625" s="78" t="s">
        <v>5554</v>
      </c>
      <c r="C2625" s="79">
        <v>33760</v>
      </c>
      <c r="D2625" s="81" t="s">
        <v>5437</v>
      </c>
    </row>
    <row r="2626" spans="2:5">
      <c r="B2626" s="78" t="s">
        <v>6831</v>
      </c>
      <c r="C2626" s="79">
        <v>35044</v>
      </c>
      <c r="D2626" s="81" t="s">
        <v>7036</v>
      </c>
      <c r="E2626" s="81"/>
    </row>
    <row r="2627" spans="2:5">
      <c r="B2627" s="78" t="s">
        <v>387</v>
      </c>
      <c r="C2627" s="79">
        <v>32870</v>
      </c>
      <c r="D2627" s="81" t="s">
        <v>493</v>
      </c>
    </row>
    <row r="2628" spans="2:5">
      <c r="B2628" s="125" t="s">
        <v>4071</v>
      </c>
      <c r="C2628" s="126">
        <v>33549</v>
      </c>
      <c r="D2628" s="127" t="s">
        <v>4218</v>
      </c>
    </row>
    <row r="2629" spans="2:5">
      <c r="B2629" s="11" t="s">
        <v>4505</v>
      </c>
      <c r="C2629" s="140">
        <v>33646</v>
      </c>
      <c r="D2629" s="81" t="s">
        <v>4952</v>
      </c>
    </row>
    <row r="2630" spans="2:5">
      <c r="B2630" s="78" t="s">
        <v>388</v>
      </c>
      <c r="C2630" s="79">
        <v>32947</v>
      </c>
      <c r="D2630" s="81" t="s">
        <v>495</v>
      </c>
    </row>
    <row r="2631" spans="2:5">
      <c r="B2631" s="11" t="s">
        <v>4674</v>
      </c>
      <c r="C2631" s="140">
        <v>34302</v>
      </c>
      <c r="D2631" s="81" t="s">
        <v>4952</v>
      </c>
    </row>
    <row r="2632" spans="2:5">
      <c r="B2632" s="78" t="s">
        <v>389</v>
      </c>
      <c r="C2632" s="79">
        <v>33117</v>
      </c>
      <c r="D2632" s="81" t="s">
        <v>499</v>
      </c>
    </row>
    <row r="2633" spans="2:5">
      <c r="B2633" s="78" t="s">
        <v>6133</v>
      </c>
      <c r="C2633" s="79">
        <v>34088</v>
      </c>
      <c r="D2633" s="82" t="s">
        <v>5982</v>
      </c>
    </row>
    <row r="2634" spans="2:5">
      <c r="B2634" s="129" t="s">
        <v>4072</v>
      </c>
      <c r="C2634" s="79">
        <v>32931</v>
      </c>
      <c r="D2634" s="128" t="s">
        <v>4226</v>
      </c>
    </row>
    <row r="2635" spans="2:5">
      <c r="B2635" t="s">
        <v>3235</v>
      </c>
      <c r="C2635" s="5">
        <v>30967</v>
      </c>
      <c r="D2635" s="6" t="s">
        <v>3232</v>
      </c>
    </row>
    <row r="2636" spans="2:5">
      <c r="B2636" t="s">
        <v>1265</v>
      </c>
      <c r="C2636" s="5">
        <v>31520</v>
      </c>
      <c r="D2636" s="6" t="s">
        <v>3174</v>
      </c>
    </row>
    <row r="2637" spans="2:5">
      <c r="B2637" s="78" t="s">
        <v>7686</v>
      </c>
      <c r="C2637" s="79">
        <v>35194</v>
      </c>
      <c r="D2637" s="82" t="s">
        <v>7927</v>
      </c>
    </row>
    <row r="2638" spans="2:5">
      <c r="B2638" s="11" t="s">
        <v>4641</v>
      </c>
      <c r="C2638" s="140">
        <v>33166</v>
      </c>
      <c r="D2638" s="81" t="s">
        <v>4961</v>
      </c>
    </row>
    <row r="2639" spans="2:5">
      <c r="B2639" s="78" t="s">
        <v>5565</v>
      </c>
      <c r="C2639" s="79">
        <v>34343</v>
      </c>
      <c r="D2639" s="81" t="s">
        <v>5976</v>
      </c>
    </row>
    <row r="2640" spans="2:5">
      <c r="B2640" s="78" t="s">
        <v>6679</v>
      </c>
      <c r="C2640" s="79">
        <v>33856</v>
      </c>
      <c r="D2640" s="81" t="s">
        <v>5979</v>
      </c>
      <c r="E2640" s="81"/>
    </row>
    <row r="2641" spans="2:4">
      <c r="B2641" s="78" t="s">
        <v>1851</v>
      </c>
      <c r="C2641" s="79">
        <v>27046</v>
      </c>
      <c r="D2641" s="80">
        <v>0</v>
      </c>
    </row>
    <row r="2642" spans="2:4">
      <c r="B2642" s="199" t="s">
        <v>5313</v>
      </c>
      <c r="C2642" s="83">
        <v>34209</v>
      </c>
      <c r="D2642" s="84" t="s">
        <v>5440</v>
      </c>
    </row>
    <row r="2643" spans="2:4">
      <c r="B2643" s="11" t="s">
        <v>4651</v>
      </c>
      <c r="C2643" s="140">
        <v>34065</v>
      </c>
      <c r="D2643" s="81" t="s">
        <v>4952</v>
      </c>
    </row>
    <row r="2644" spans="2:4">
      <c r="B2644" t="s">
        <v>4073</v>
      </c>
      <c r="C2644" s="126">
        <v>32274</v>
      </c>
      <c r="D2644" s="127" t="s">
        <v>507</v>
      </c>
    </row>
    <row r="2645" spans="2:4">
      <c r="B2645" t="s">
        <v>1369</v>
      </c>
      <c r="C2645" s="5">
        <v>31740</v>
      </c>
      <c r="D2645" s="6" t="s">
        <v>3232</v>
      </c>
    </row>
    <row r="2646" spans="2:4">
      <c r="B2646" s="78" t="s">
        <v>390</v>
      </c>
      <c r="C2646" s="79">
        <v>32721</v>
      </c>
      <c r="D2646" s="81" t="s">
        <v>495</v>
      </c>
    </row>
    <row r="2647" spans="2:4">
      <c r="B2647" t="s">
        <v>2005</v>
      </c>
      <c r="C2647" s="5">
        <v>31852</v>
      </c>
      <c r="D2647" s="6" t="s">
        <v>3171</v>
      </c>
    </row>
    <row r="2648" spans="2:4">
      <c r="B2648" t="s">
        <v>1020</v>
      </c>
      <c r="C2648" s="5">
        <v>32128</v>
      </c>
      <c r="D2648" s="6" t="s">
        <v>2442</v>
      </c>
    </row>
    <row r="2649" spans="2:4">
      <c r="B2649" s="78" t="s">
        <v>7555</v>
      </c>
      <c r="C2649" s="79">
        <v>34960</v>
      </c>
      <c r="D2649" s="82" t="s">
        <v>7031</v>
      </c>
    </row>
    <row r="2650" spans="2:4">
      <c r="B2650" s="78" t="s">
        <v>5570</v>
      </c>
      <c r="C2650" s="79">
        <v>33960</v>
      </c>
      <c r="D2650" s="81" t="s">
        <v>5990</v>
      </c>
    </row>
    <row r="2651" spans="2:4">
      <c r="B2651" s="11" t="s">
        <v>3250</v>
      </c>
      <c r="C2651" s="5">
        <v>31546</v>
      </c>
      <c r="D2651" s="6" t="s">
        <v>3251</v>
      </c>
    </row>
    <row r="2652" spans="2:4">
      <c r="B2652" t="s">
        <v>1021</v>
      </c>
      <c r="C2652" s="5">
        <v>31831</v>
      </c>
      <c r="D2652" s="6" t="s">
        <v>2474</v>
      </c>
    </row>
    <row r="2653" spans="2:4">
      <c r="B2653" t="s">
        <v>2132</v>
      </c>
      <c r="C2653" s="5">
        <v>31898</v>
      </c>
      <c r="D2653" s="6" t="s">
        <v>2133</v>
      </c>
    </row>
    <row r="2654" spans="2:4">
      <c r="B2654" s="125" t="s">
        <v>4074</v>
      </c>
      <c r="C2654" s="126">
        <v>33737</v>
      </c>
      <c r="D2654" s="127" t="s">
        <v>4219</v>
      </c>
    </row>
    <row r="2655" spans="2:4">
      <c r="B2655" t="s">
        <v>3275</v>
      </c>
      <c r="C2655" s="5">
        <v>29891</v>
      </c>
      <c r="D2655" s="6" t="s">
        <v>2229</v>
      </c>
    </row>
    <row r="2656" spans="2:4">
      <c r="B2656" t="s">
        <v>1916</v>
      </c>
      <c r="C2656" s="5">
        <v>29460</v>
      </c>
      <c r="D2656" s="6" t="s">
        <v>2281</v>
      </c>
    </row>
    <row r="2657" spans="2:4">
      <c r="B2657" t="s">
        <v>3181</v>
      </c>
      <c r="C2657" s="5">
        <v>29643</v>
      </c>
      <c r="D2657" s="6" t="s">
        <v>3182</v>
      </c>
    </row>
    <row r="2658" spans="2:4">
      <c r="B2658" t="s">
        <v>1022</v>
      </c>
      <c r="C2658" s="5">
        <v>32524</v>
      </c>
      <c r="D2658" s="6" t="s">
        <v>1186</v>
      </c>
    </row>
    <row r="2659" spans="2:4">
      <c r="B2659" t="s">
        <v>391</v>
      </c>
      <c r="C2659" s="5">
        <v>31546</v>
      </c>
      <c r="D2659" s="6" t="s">
        <v>3251</v>
      </c>
    </row>
    <row r="2660" spans="2:4">
      <c r="B2660" s="125" t="s">
        <v>4075</v>
      </c>
      <c r="C2660" s="126">
        <v>32725</v>
      </c>
      <c r="D2660" s="127" t="s">
        <v>1193</v>
      </c>
    </row>
    <row r="2661" spans="2:4">
      <c r="B2661" s="11" t="s">
        <v>4693</v>
      </c>
      <c r="C2661" s="140">
        <v>33645</v>
      </c>
      <c r="D2661" s="81" t="s">
        <v>4955</v>
      </c>
    </row>
    <row r="2662" spans="2:4">
      <c r="B2662" s="11" t="s">
        <v>4650</v>
      </c>
      <c r="C2662" s="140">
        <v>33801</v>
      </c>
      <c r="D2662" s="81" t="s">
        <v>4957</v>
      </c>
    </row>
    <row r="2663" spans="2:4">
      <c r="B2663" t="s">
        <v>2134</v>
      </c>
      <c r="C2663" s="5">
        <v>31812</v>
      </c>
      <c r="D2663" s="6" t="s">
        <v>2442</v>
      </c>
    </row>
    <row r="2664" spans="2:4">
      <c r="B2664" s="78" t="s">
        <v>392</v>
      </c>
      <c r="C2664" s="79">
        <v>32793</v>
      </c>
      <c r="D2664" s="81" t="s">
        <v>497</v>
      </c>
    </row>
    <row r="2665" spans="2:4">
      <c r="B2665" s="78" t="s">
        <v>7764</v>
      </c>
      <c r="C2665" s="79">
        <v>35965</v>
      </c>
      <c r="D2665" s="82" t="s">
        <v>7925</v>
      </c>
    </row>
    <row r="2666" spans="2:4">
      <c r="B2666" t="s">
        <v>1023</v>
      </c>
      <c r="C2666" s="5">
        <v>30817</v>
      </c>
      <c r="D2666" s="6" t="s">
        <v>1470</v>
      </c>
    </row>
    <row r="2667" spans="2:4">
      <c r="B2667" t="s">
        <v>1363</v>
      </c>
      <c r="C2667" s="5">
        <v>31797</v>
      </c>
      <c r="D2667" s="6" t="s">
        <v>3232</v>
      </c>
    </row>
    <row r="2668" spans="2:4">
      <c r="B2668" t="s">
        <v>2135</v>
      </c>
      <c r="C2668" s="5">
        <v>31948</v>
      </c>
      <c r="D2668" s="6" t="s">
        <v>3171</v>
      </c>
    </row>
    <row r="2669" spans="2:4">
      <c r="B2669" s="147" t="s">
        <v>5111</v>
      </c>
      <c r="C2669" s="83">
        <v>33878</v>
      </c>
      <c r="D2669" s="84" t="s">
        <v>5441</v>
      </c>
    </row>
    <row r="2670" spans="2:4">
      <c r="B2670" s="78" t="s">
        <v>7572</v>
      </c>
      <c r="C2670" s="79">
        <v>34163</v>
      </c>
      <c r="D2670" s="82" t="s">
        <v>6517</v>
      </c>
    </row>
    <row r="2671" spans="2:4">
      <c r="B2671" s="11" t="s">
        <v>4551</v>
      </c>
      <c r="C2671" s="140">
        <v>33286</v>
      </c>
      <c r="D2671" s="81" t="s">
        <v>4950</v>
      </c>
    </row>
    <row r="2672" spans="2:4">
      <c r="B2672" s="125" t="s">
        <v>4076</v>
      </c>
      <c r="C2672" s="126">
        <v>32892</v>
      </c>
      <c r="D2672" s="127" t="s">
        <v>4220</v>
      </c>
    </row>
    <row r="2673" spans="2:5">
      <c r="B2673" s="78" t="s">
        <v>5675</v>
      </c>
      <c r="C2673" s="79">
        <v>34261</v>
      </c>
      <c r="D2673" s="81" t="s">
        <v>5979</v>
      </c>
    </row>
    <row r="2674" spans="2:5">
      <c r="B2674" s="78" t="s">
        <v>393</v>
      </c>
      <c r="C2674" s="79">
        <v>32196</v>
      </c>
      <c r="D2674" s="81" t="s">
        <v>890</v>
      </c>
    </row>
    <row r="2675" spans="2:5">
      <c r="B2675" t="s">
        <v>1357</v>
      </c>
      <c r="C2675" s="5">
        <v>32239</v>
      </c>
      <c r="D2675" s="6" t="s">
        <v>2136</v>
      </c>
    </row>
    <row r="2676" spans="2:5">
      <c r="B2676" s="78" t="s">
        <v>6296</v>
      </c>
      <c r="C2676" s="79">
        <v>34037</v>
      </c>
      <c r="D2676" s="82" t="s">
        <v>6518</v>
      </c>
    </row>
    <row r="2677" spans="2:5">
      <c r="B2677" s="78" t="s">
        <v>6860</v>
      </c>
      <c r="C2677" s="79">
        <v>34803</v>
      </c>
      <c r="D2677" s="81" t="s">
        <v>7071</v>
      </c>
      <c r="E2677" s="81"/>
    </row>
    <row r="2678" spans="2:5">
      <c r="B2678" t="s">
        <v>2721</v>
      </c>
      <c r="C2678" s="5">
        <v>27069</v>
      </c>
      <c r="D2678" s="6"/>
    </row>
    <row r="2679" spans="2:5">
      <c r="B2679" s="78" t="s">
        <v>5547</v>
      </c>
      <c r="C2679" s="79">
        <v>34199</v>
      </c>
      <c r="D2679" s="81" t="s">
        <v>5439</v>
      </c>
    </row>
    <row r="2680" spans="2:5">
      <c r="B2680" t="s">
        <v>571</v>
      </c>
      <c r="C2680" s="5">
        <v>31466</v>
      </c>
      <c r="D2680" s="6" t="s">
        <v>1838</v>
      </c>
    </row>
    <row r="2681" spans="2:5">
      <c r="B2681" s="142" t="s">
        <v>4456</v>
      </c>
      <c r="C2681" s="140">
        <v>33453</v>
      </c>
      <c r="D2681" s="81" t="s">
        <v>4218</v>
      </c>
    </row>
    <row r="2682" spans="2:5">
      <c r="B2682" t="s">
        <v>2137</v>
      </c>
      <c r="C2682" s="5">
        <v>31234</v>
      </c>
      <c r="D2682" s="6" t="s">
        <v>1308</v>
      </c>
    </row>
    <row r="2683" spans="2:5">
      <c r="B2683" t="s">
        <v>3704</v>
      </c>
      <c r="C2683" s="5">
        <v>32180</v>
      </c>
      <c r="D2683" s="6" t="s">
        <v>2447</v>
      </c>
    </row>
    <row r="2684" spans="2:5">
      <c r="B2684" s="78" t="s">
        <v>6251</v>
      </c>
      <c r="C2684" s="79">
        <v>34056</v>
      </c>
      <c r="D2684" s="82" t="s">
        <v>5437</v>
      </c>
    </row>
    <row r="2685" spans="2:5">
      <c r="B2685" t="s">
        <v>2631</v>
      </c>
      <c r="C2685" s="5">
        <v>31899</v>
      </c>
      <c r="D2685" s="6" t="s">
        <v>3167</v>
      </c>
    </row>
    <row r="2686" spans="2:5">
      <c r="B2686" t="s">
        <v>1213</v>
      </c>
      <c r="C2686" s="5">
        <v>31348</v>
      </c>
      <c r="D2686" s="6" t="s">
        <v>3232</v>
      </c>
    </row>
    <row r="2687" spans="2:5">
      <c r="B2687" t="s">
        <v>1378</v>
      </c>
      <c r="C2687" s="5">
        <v>30794</v>
      </c>
      <c r="D2687" s="6" t="s">
        <v>2920</v>
      </c>
    </row>
    <row r="2688" spans="2:5">
      <c r="B2688" t="s">
        <v>2586</v>
      </c>
      <c r="C2688" s="5">
        <v>29044</v>
      </c>
      <c r="D2688" s="6" t="s">
        <v>2668</v>
      </c>
    </row>
    <row r="2689" spans="2:4">
      <c r="B2689" s="147" t="s">
        <v>5364</v>
      </c>
      <c r="C2689" s="83">
        <v>33939</v>
      </c>
      <c r="D2689" s="84" t="s">
        <v>5447</v>
      </c>
    </row>
    <row r="2690" spans="2:4">
      <c r="B2690" t="s">
        <v>2138</v>
      </c>
      <c r="C2690" s="5">
        <v>31314</v>
      </c>
      <c r="D2690" s="6" t="s">
        <v>1652</v>
      </c>
    </row>
    <row r="2691" spans="2:4">
      <c r="B2691" t="s">
        <v>2139</v>
      </c>
      <c r="C2691" s="5">
        <v>31197</v>
      </c>
      <c r="D2691" s="6" t="s">
        <v>2918</v>
      </c>
    </row>
    <row r="2692" spans="2:4">
      <c r="B2692" s="78" t="s">
        <v>6369</v>
      </c>
      <c r="C2692" s="79">
        <v>35223</v>
      </c>
      <c r="D2692" s="82" t="s">
        <v>6543</v>
      </c>
    </row>
    <row r="2693" spans="2:4">
      <c r="B2693" s="147" t="s">
        <v>5133</v>
      </c>
      <c r="C2693" s="83">
        <v>34199</v>
      </c>
      <c r="D2693" s="84" t="s">
        <v>5439</v>
      </c>
    </row>
    <row r="2694" spans="2:4">
      <c r="B2694" t="s">
        <v>1047</v>
      </c>
      <c r="C2694" s="5">
        <v>31756</v>
      </c>
      <c r="D2694" s="6" t="s">
        <v>3169</v>
      </c>
    </row>
    <row r="2695" spans="2:4">
      <c r="B2695" s="142" t="s">
        <v>4561</v>
      </c>
      <c r="C2695" s="140">
        <v>33563</v>
      </c>
      <c r="D2695" s="81" t="s">
        <v>4950</v>
      </c>
    </row>
    <row r="2696" spans="2:4">
      <c r="B2696" t="s">
        <v>2140</v>
      </c>
      <c r="C2696" s="5">
        <v>32049</v>
      </c>
      <c r="D2696" s="6" t="s">
        <v>2442</v>
      </c>
    </row>
    <row r="2697" spans="2:4">
      <c r="B2697" s="125" t="s">
        <v>4077</v>
      </c>
      <c r="C2697" s="126">
        <v>32738</v>
      </c>
      <c r="D2697" s="127" t="s">
        <v>412</v>
      </c>
    </row>
    <row r="2698" spans="2:4">
      <c r="B2698" s="147" t="s">
        <v>5230</v>
      </c>
      <c r="C2698" s="83">
        <v>33129</v>
      </c>
      <c r="D2698" s="84" t="s">
        <v>4953</v>
      </c>
    </row>
    <row r="2699" spans="2:4">
      <c r="B2699" t="s">
        <v>1024</v>
      </c>
      <c r="C2699" s="5">
        <v>32293</v>
      </c>
      <c r="D2699" s="6" t="s">
        <v>1186</v>
      </c>
    </row>
    <row r="2700" spans="2:4">
      <c r="B2700" t="s">
        <v>1025</v>
      </c>
      <c r="C2700" s="5">
        <v>31685</v>
      </c>
      <c r="D2700" s="6" t="s">
        <v>2442</v>
      </c>
    </row>
    <row r="2701" spans="2:4">
      <c r="B2701" t="s">
        <v>1550</v>
      </c>
      <c r="C2701" s="5">
        <v>31253</v>
      </c>
      <c r="D2701" s="6" t="s">
        <v>1470</v>
      </c>
    </row>
    <row r="2702" spans="2:4">
      <c r="B2702" t="s">
        <v>3395</v>
      </c>
      <c r="C2702" s="5">
        <v>31043</v>
      </c>
      <c r="D2702" s="6" t="s">
        <v>2920</v>
      </c>
    </row>
    <row r="2703" spans="2:4">
      <c r="B2703" t="s">
        <v>176</v>
      </c>
      <c r="C2703" s="5">
        <v>32346</v>
      </c>
      <c r="D2703" s="6" t="s">
        <v>2474</v>
      </c>
    </row>
    <row r="2704" spans="2:4">
      <c r="B2704" t="s">
        <v>2141</v>
      </c>
      <c r="C2704" s="5">
        <v>32703</v>
      </c>
      <c r="D2704" s="6" t="s">
        <v>2142</v>
      </c>
    </row>
    <row r="2705" spans="2:4">
      <c r="B2705" t="s">
        <v>1026</v>
      </c>
      <c r="C2705" s="5">
        <v>32344</v>
      </c>
      <c r="D2705" s="6" t="s">
        <v>1202</v>
      </c>
    </row>
    <row r="2706" spans="2:4">
      <c r="B2706" t="s">
        <v>1027</v>
      </c>
      <c r="C2706" s="5">
        <v>31567</v>
      </c>
      <c r="D2706" s="6" t="s">
        <v>2442</v>
      </c>
    </row>
    <row r="2707" spans="2:4">
      <c r="B2707" s="78" t="s">
        <v>394</v>
      </c>
      <c r="C2707" s="79">
        <v>32721</v>
      </c>
      <c r="D2707" s="81" t="s">
        <v>395</v>
      </c>
    </row>
    <row r="2708" spans="2:4">
      <c r="B2708" s="78" t="s">
        <v>3705</v>
      </c>
      <c r="C2708" s="79">
        <v>32121</v>
      </c>
      <c r="D2708" s="80" t="s">
        <v>2444</v>
      </c>
    </row>
    <row r="2709" spans="2:4">
      <c r="B2709" s="78" t="s">
        <v>7816</v>
      </c>
      <c r="C2709" s="79">
        <v>35353</v>
      </c>
      <c r="D2709" s="82" t="s">
        <v>7036</v>
      </c>
    </row>
    <row r="2710" spans="2:4">
      <c r="B2710" t="s">
        <v>3097</v>
      </c>
      <c r="C2710" s="5">
        <v>28475</v>
      </c>
      <c r="D2710" s="6" t="s">
        <v>3098</v>
      </c>
    </row>
    <row r="2711" spans="2:4">
      <c r="B2711" t="s">
        <v>2143</v>
      </c>
      <c r="C2711" s="5">
        <v>32380</v>
      </c>
      <c r="D2711" s="6" t="s">
        <v>2447</v>
      </c>
    </row>
    <row r="2712" spans="2:4">
      <c r="B2712" s="78" t="s">
        <v>5647</v>
      </c>
      <c r="C2712" s="79">
        <v>33486</v>
      </c>
      <c r="D2712" s="81" t="s">
        <v>4218</v>
      </c>
    </row>
    <row r="2713" spans="2:4">
      <c r="B2713" t="s">
        <v>2144</v>
      </c>
      <c r="C2713" s="5">
        <v>32002</v>
      </c>
      <c r="D2713" s="6" t="s">
        <v>2145</v>
      </c>
    </row>
    <row r="2714" spans="2:4">
      <c r="B2714" t="s">
        <v>1278</v>
      </c>
      <c r="C2714" s="5">
        <v>32002</v>
      </c>
      <c r="D2714" s="6" t="s">
        <v>3169</v>
      </c>
    </row>
    <row r="2715" spans="2:4">
      <c r="B2715" t="s">
        <v>572</v>
      </c>
      <c r="C2715" s="5">
        <v>29040</v>
      </c>
      <c r="D2715" s="6" t="s">
        <v>2736</v>
      </c>
    </row>
    <row r="2716" spans="2:4">
      <c r="B2716" t="s">
        <v>1028</v>
      </c>
      <c r="C2716" s="5">
        <v>29779</v>
      </c>
      <c r="D2716" s="6" t="s">
        <v>3062</v>
      </c>
    </row>
    <row r="2717" spans="2:4">
      <c r="B2717" t="s">
        <v>3706</v>
      </c>
      <c r="C2717" s="5">
        <v>32123</v>
      </c>
      <c r="D2717" s="6" t="s">
        <v>2322</v>
      </c>
    </row>
    <row r="2718" spans="2:4">
      <c r="B2718" t="s">
        <v>2146</v>
      </c>
      <c r="C2718" s="5">
        <v>31660</v>
      </c>
      <c r="D2718" s="6" t="s">
        <v>2325</v>
      </c>
    </row>
    <row r="2719" spans="2:4">
      <c r="B2719" s="78" t="s">
        <v>7672</v>
      </c>
      <c r="C2719" s="79">
        <v>35669</v>
      </c>
      <c r="D2719" s="82" t="s">
        <v>7928</v>
      </c>
    </row>
    <row r="2720" spans="2:4">
      <c r="B2720" t="s">
        <v>2147</v>
      </c>
      <c r="C2720" s="5">
        <v>32198</v>
      </c>
      <c r="D2720" s="6" t="s">
        <v>2148</v>
      </c>
    </row>
    <row r="2721" spans="2:4">
      <c r="B2721" t="s">
        <v>1163</v>
      </c>
      <c r="C2721" s="5">
        <v>32336</v>
      </c>
      <c r="D2721" s="6" t="s">
        <v>3232</v>
      </c>
    </row>
    <row r="2722" spans="2:4">
      <c r="B2722" t="s">
        <v>1029</v>
      </c>
      <c r="C2722" s="5">
        <v>30603</v>
      </c>
      <c r="D2722" s="6" t="s">
        <v>2227</v>
      </c>
    </row>
    <row r="2723" spans="2:4">
      <c r="B2723" t="s">
        <v>3707</v>
      </c>
      <c r="C2723" s="5">
        <v>32205</v>
      </c>
      <c r="D2723" s="6" t="s">
        <v>2442</v>
      </c>
    </row>
    <row r="2724" spans="2:4">
      <c r="B2724" s="125" t="s">
        <v>4078</v>
      </c>
      <c r="C2724" s="126">
        <v>33369</v>
      </c>
      <c r="D2724" s="127" t="s">
        <v>4220</v>
      </c>
    </row>
    <row r="2725" spans="2:4">
      <c r="B2725" s="78" t="s">
        <v>6129</v>
      </c>
      <c r="C2725" s="79">
        <v>33755</v>
      </c>
      <c r="D2725" s="82" t="s">
        <v>4950</v>
      </c>
    </row>
    <row r="2726" spans="2:4">
      <c r="B2726" s="147" t="s">
        <v>4079</v>
      </c>
      <c r="C2726" s="83">
        <v>32407</v>
      </c>
      <c r="D2726" s="84" t="s">
        <v>509</v>
      </c>
    </row>
    <row r="2727" spans="2:4">
      <c r="B2727" s="11" t="s">
        <v>4431</v>
      </c>
      <c r="C2727" s="140">
        <v>33111</v>
      </c>
      <c r="D2727" s="81" t="s">
        <v>4218</v>
      </c>
    </row>
    <row r="2728" spans="2:4">
      <c r="B2728" s="142" t="s">
        <v>4532</v>
      </c>
      <c r="C2728" s="140">
        <v>33827</v>
      </c>
      <c r="D2728" s="81" t="s">
        <v>4966</v>
      </c>
    </row>
    <row r="2729" spans="2:4">
      <c r="B2729" t="s">
        <v>1439</v>
      </c>
      <c r="C2729" s="5">
        <v>31067</v>
      </c>
      <c r="D2729" s="6" t="s">
        <v>3529</v>
      </c>
    </row>
    <row r="2730" spans="2:4">
      <c r="B2730" s="78" t="s">
        <v>6118</v>
      </c>
      <c r="C2730" s="79">
        <v>33896</v>
      </c>
      <c r="D2730" s="82" t="s">
        <v>6521</v>
      </c>
    </row>
    <row r="2731" spans="2:4">
      <c r="B2731" t="s">
        <v>2575</v>
      </c>
      <c r="C2731" s="5">
        <v>31285</v>
      </c>
      <c r="D2731" s="6" t="s">
        <v>2827</v>
      </c>
    </row>
    <row r="2732" spans="2:4">
      <c r="B2732" t="s">
        <v>5017</v>
      </c>
      <c r="C2732" s="5">
        <v>31783</v>
      </c>
      <c r="D2732" s="6" t="s">
        <v>3167</v>
      </c>
    </row>
    <row r="2733" spans="2:4">
      <c r="B2733" s="78" t="s">
        <v>6321</v>
      </c>
      <c r="C2733" s="79">
        <v>33034</v>
      </c>
      <c r="D2733" s="82" t="s">
        <v>4950</v>
      </c>
    </row>
    <row r="2734" spans="2:4">
      <c r="B2734" s="78" t="s">
        <v>6306</v>
      </c>
      <c r="C2734" s="79">
        <v>33572</v>
      </c>
      <c r="D2734" s="82" t="s">
        <v>5447</v>
      </c>
    </row>
    <row r="2735" spans="2:4">
      <c r="B2735" t="s">
        <v>1030</v>
      </c>
      <c r="C2735" s="5">
        <v>31955</v>
      </c>
      <c r="D2735" s="6" t="s">
        <v>2442</v>
      </c>
    </row>
    <row r="2736" spans="2:4">
      <c r="B2736" t="s">
        <v>3623</v>
      </c>
      <c r="C2736" s="5">
        <v>30927</v>
      </c>
      <c r="D2736" s="6" t="s">
        <v>2919</v>
      </c>
    </row>
    <row r="2737" spans="2:5">
      <c r="B2737" s="125" t="s">
        <v>4080</v>
      </c>
      <c r="C2737" s="126">
        <v>33264</v>
      </c>
      <c r="D2737" s="127" t="s">
        <v>4219</v>
      </c>
    </row>
    <row r="2738" spans="2:5">
      <c r="B2738" s="125" t="s">
        <v>4081</v>
      </c>
      <c r="C2738" s="126">
        <v>33037</v>
      </c>
      <c r="D2738" s="127" t="s">
        <v>4217</v>
      </c>
    </row>
    <row r="2739" spans="2:5">
      <c r="B2739" s="11" t="s">
        <v>4426</v>
      </c>
      <c r="C2739" s="140">
        <v>33192</v>
      </c>
      <c r="D2739" s="81" t="s">
        <v>4218</v>
      </c>
    </row>
    <row r="2740" spans="2:5">
      <c r="B2740" s="78" t="s">
        <v>237</v>
      </c>
      <c r="C2740" s="79">
        <v>32273</v>
      </c>
      <c r="D2740" s="81" t="s">
        <v>1193</v>
      </c>
    </row>
    <row r="2741" spans="2:5">
      <c r="B2741" t="s">
        <v>1898</v>
      </c>
      <c r="C2741" s="5">
        <v>29911</v>
      </c>
      <c r="D2741" s="6" t="s">
        <v>2227</v>
      </c>
    </row>
    <row r="2742" spans="2:5">
      <c r="B2742" t="s">
        <v>3426</v>
      </c>
      <c r="C2742" s="5">
        <v>32016</v>
      </c>
      <c r="D2742" s="6" t="s">
        <v>1840</v>
      </c>
    </row>
    <row r="2743" spans="2:5">
      <c r="B2743" s="125" t="s">
        <v>4082</v>
      </c>
      <c r="C2743" s="126">
        <v>33172</v>
      </c>
      <c r="D2743" s="127" t="s">
        <v>4219</v>
      </c>
    </row>
    <row r="2744" spans="2:5">
      <c r="B2744" t="s">
        <v>1844</v>
      </c>
      <c r="C2744" s="5">
        <v>29880</v>
      </c>
      <c r="D2744" s="6" t="s">
        <v>1845</v>
      </c>
    </row>
    <row r="2745" spans="2:5">
      <c r="B2745" s="78" t="s">
        <v>7632</v>
      </c>
      <c r="C2745" s="79">
        <v>34752</v>
      </c>
      <c r="D2745" s="82" t="s">
        <v>7955</v>
      </c>
    </row>
    <row r="2746" spans="2:5">
      <c r="B2746" s="125" t="s">
        <v>4083</v>
      </c>
      <c r="C2746" s="126">
        <v>33218</v>
      </c>
      <c r="D2746" s="127" t="s">
        <v>4226</v>
      </c>
    </row>
    <row r="2747" spans="2:5">
      <c r="B2747" s="125" t="s">
        <v>4084</v>
      </c>
      <c r="C2747" s="126">
        <v>32890</v>
      </c>
      <c r="D2747" s="127" t="s">
        <v>4223</v>
      </c>
    </row>
    <row r="2748" spans="2:5">
      <c r="B2748" t="s">
        <v>3708</v>
      </c>
      <c r="C2748" s="5">
        <v>31317</v>
      </c>
      <c r="D2748" s="6" t="s">
        <v>3174</v>
      </c>
    </row>
    <row r="2749" spans="2:5">
      <c r="B2749" t="s">
        <v>2118</v>
      </c>
      <c r="C2749" s="5">
        <v>29508</v>
      </c>
      <c r="D2749" s="6" t="s">
        <v>3520</v>
      </c>
    </row>
    <row r="2750" spans="2:5">
      <c r="B2750" s="78" t="s">
        <v>5526</v>
      </c>
      <c r="C2750" s="79">
        <v>32576</v>
      </c>
      <c r="D2750" s="81" t="s">
        <v>4956</v>
      </c>
    </row>
    <row r="2751" spans="2:5">
      <c r="B2751" s="147" t="s">
        <v>5202</v>
      </c>
      <c r="C2751" s="83">
        <v>33931</v>
      </c>
      <c r="D2751" s="84" t="s">
        <v>5437</v>
      </c>
    </row>
    <row r="2752" spans="2:5">
      <c r="B2752" s="78" t="s">
        <v>6675</v>
      </c>
      <c r="C2752" s="79">
        <v>34346</v>
      </c>
      <c r="D2752" s="81" t="s">
        <v>7052</v>
      </c>
      <c r="E2752" s="81"/>
    </row>
    <row r="2753" spans="2:4">
      <c r="B2753" t="s">
        <v>4085</v>
      </c>
      <c r="C2753" s="5">
        <v>32844</v>
      </c>
      <c r="D2753" s="6" t="s">
        <v>4218</v>
      </c>
    </row>
    <row r="2754" spans="2:4">
      <c r="B2754" t="s">
        <v>2149</v>
      </c>
      <c r="C2754" s="5">
        <v>31114</v>
      </c>
      <c r="D2754" s="6" t="s">
        <v>1473</v>
      </c>
    </row>
    <row r="2755" spans="2:4">
      <c r="B2755" s="78" t="s">
        <v>6127</v>
      </c>
      <c r="C2755" s="79">
        <v>34086</v>
      </c>
      <c r="D2755" s="82" t="s">
        <v>5980</v>
      </c>
    </row>
    <row r="2756" spans="2:4">
      <c r="B2756" s="125" t="s">
        <v>4086</v>
      </c>
      <c r="C2756" s="126">
        <v>32114</v>
      </c>
      <c r="D2756" s="127" t="s">
        <v>509</v>
      </c>
    </row>
    <row r="2757" spans="2:4">
      <c r="B2757" t="s">
        <v>3276</v>
      </c>
      <c r="C2757" s="5">
        <v>28947</v>
      </c>
      <c r="D2757" s="6" t="s">
        <v>2353</v>
      </c>
    </row>
    <row r="2758" spans="2:4">
      <c r="B2758" s="78" t="s">
        <v>6379</v>
      </c>
      <c r="C2758" s="79">
        <v>34486</v>
      </c>
      <c r="D2758" s="82" t="s">
        <v>6521</v>
      </c>
    </row>
    <row r="2759" spans="2:4">
      <c r="B2759" s="78" t="s">
        <v>7580</v>
      </c>
      <c r="C2759" s="79">
        <v>35218</v>
      </c>
      <c r="D2759" s="82" t="s">
        <v>7038</v>
      </c>
    </row>
    <row r="2760" spans="2:4">
      <c r="B2760" t="s">
        <v>2562</v>
      </c>
      <c r="C2760" s="5">
        <v>29966</v>
      </c>
      <c r="D2760" s="6" t="s">
        <v>3523</v>
      </c>
    </row>
    <row r="2761" spans="2:4">
      <c r="B2761" t="s">
        <v>1807</v>
      </c>
      <c r="C2761" s="5">
        <v>28880</v>
      </c>
      <c r="D2761" s="6" t="s">
        <v>2700</v>
      </c>
    </row>
    <row r="2762" spans="2:4">
      <c r="B2762" t="s">
        <v>1031</v>
      </c>
      <c r="C2762" s="5">
        <v>31012</v>
      </c>
      <c r="D2762" s="6" t="s">
        <v>3529</v>
      </c>
    </row>
    <row r="2763" spans="2:4">
      <c r="B2763" t="s">
        <v>1553</v>
      </c>
      <c r="C2763" s="5">
        <v>31291</v>
      </c>
      <c r="D2763" s="6" t="s">
        <v>2704</v>
      </c>
    </row>
    <row r="2764" spans="2:4">
      <c r="B2764" s="78" t="s">
        <v>6441</v>
      </c>
      <c r="C2764" s="79">
        <v>34798</v>
      </c>
      <c r="D2764" s="82" t="s">
        <v>6516</v>
      </c>
    </row>
    <row r="2765" spans="2:4">
      <c r="B2765" t="s">
        <v>2400</v>
      </c>
      <c r="C2765" s="5">
        <v>28999</v>
      </c>
      <c r="D2765" s="6" t="s">
        <v>3454</v>
      </c>
    </row>
    <row r="2766" spans="2:4">
      <c r="B2766" s="78" t="s">
        <v>396</v>
      </c>
      <c r="C2766" s="79">
        <v>31392</v>
      </c>
      <c r="D2766" s="81" t="s">
        <v>3172</v>
      </c>
    </row>
    <row r="2767" spans="2:4">
      <c r="B2767" s="78" t="s">
        <v>6171</v>
      </c>
      <c r="C2767" s="79">
        <v>35005</v>
      </c>
      <c r="D2767" s="82" t="s">
        <v>6544</v>
      </c>
    </row>
    <row r="2768" spans="2:4">
      <c r="B2768" s="147" t="s">
        <v>5147</v>
      </c>
      <c r="C2768" s="83">
        <v>33927</v>
      </c>
      <c r="D2768" s="84" t="s">
        <v>5436</v>
      </c>
    </row>
    <row r="2769" spans="2:5">
      <c r="B2769" t="s">
        <v>2150</v>
      </c>
      <c r="C2769" s="5">
        <v>30552</v>
      </c>
      <c r="D2769" s="6" t="s">
        <v>3529</v>
      </c>
    </row>
    <row r="2770" spans="2:5">
      <c r="B2770" t="s">
        <v>3196</v>
      </c>
      <c r="C2770" s="5">
        <v>29121</v>
      </c>
      <c r="D2770" s="6" t="s">
        <v>3197</v>
      </c>
    </row>
    <row r="2771" spans="2:5">
      <c r="B2771" s="11" t="s">
        <v>4681</v>
      </c>
      <c r="C2771" s="140">
        <v>33727</v>
      </c>
      <c r="D2771" s="81" t="s">
        <v>4952</v>
      </c>
    </row>
    <row r="2772" spans="2:5">
      <c r="B2772" s="78" t="s">
        <v>6855</v>
      </c>
      <c r="C2772" s="79">
        <v>33925</v>
      </c>
      <c r="D2772" s="81" t="s">
        <v>5979</v>
      </c>
      <c r="E2772" s="81"/>
    </row>
    <row r="2773" spans="2:5">
      <c r="B2773" s="78" t="s">
        <v>6377</v>
      </c>
      <c r="C2773" s="79">
        <v>34196</v>
      </c>
      <c r="D2773" s="82" t="s">
        <v>5979</v>
      </c>
    </row>
    <row r="2774" spans="2:5">
      <c r="B2774" t="s">
        <v>2151</v>
      </c>
      <c r="C2774" s="5">
        <v>32249</v>
      </c>
      <c r="D2774" s="6" t="s">
        <v>2444</v>
      </c>
    </row>
    <row r="2775" spans="2:5">
      <c r="B2775" s="78" t="s">
        <v>7708</v>
      </c>
      <c r="C2775" s="79">
        <v>34957</v>
      </c>
      <c r="D2775" s="82" t="s">
        <v>7925</v>
      </c>
    </row>
    <row r="2776" spans="2:5">
      <c r="B2776" t="s">
        <v>2015</v>
      </c>
      <c r="C2776" s="5">
        <v>31415</v>
      </c>
      <c r="D2776" s="6" t="s">
        <v>3171</v>
      </c>
    </row>
    <row r="2777" spans="2:5">
      <c r="B2777" s="78" t="s">
        <v>397</v>
      </c>
      <c r="C2777" s="79">
        <v>33047</v>
      </c>
      <c r="D2777" s="81" t="s">
        <v>509</v>
      </c>
    </row>
    <row r="2778" spans="2:5">
      <c r="B2778" t="s">
        <v>3709</v>
      </c>
      <c r="C2778" s="5">
        <v>32130</v>
      </c>
      <c r="D2778" s="6" t="s">
        <v>2486</v>
      </c>
    </row>
    <row r="2779" spans="2:5">
      <c r="B2779" s="147" t="s">
        <v>5354</v>
      </c>
      <c r="C2779" s="83">
        <v>33444</v>
      </c>
      <c r="D2779" s="84" t="s">
        <v>4218</v>
      </c>
    </row>
    <row r="2780" spans="2:5">
      <c r="B2780" t="s">
        <v>1955</v>
      </c>
      <c r="C2780" s="5">
        <v>29034</v>
      </c>
      <c r="D2780" s="6" t="s">
        <v>2456</v>
      </c>
    </row>
    <row r="2781" spans="2:5">
      <c r="B2781" s="78" t="s">
        <v>6785</v>
      </c>
      <c r="C2781" s="79">
        <v>35020</v>
      </c>
      <c r="D2781" s="81" t="s">
        <v>6518</v>
      </c>
      <c r="E2781" s="81"/>
    </row>
    <row r="2782" spans="2:5">
      <c r="B2782" s="78" t="s">
        <v>398</v>
      </c>
      <c r="C2782" s="79">
        <v>32600</v>
      </c>
      <c r="D2782" s="81" t="s">
        <v>495</v>
      </c>
    </row>
    <row r="2783" spans="2:5">
      <c r="B2783" t="s">
        <v>2397</v>
      </c>
      <c r="C2783" s="5">
        <v>27784</v>
      </c>
      <c r="D2783" s="6" t="s">
        <v>2669</v>
      </c>
    </row>
    <row r="2784" spans="2:5">
      <c r="B2784" s="125" t="s">
        <v>4087</v>
      </c>
      <c r="C2784" s="126">
        <v>32243</v>
      </c>
      <c r="D2784" s="127" t="s">
        <v>1183</v>
      </c>
    </row>
    <row r="2785" spans="2:5">
      <c r="B2785" t="s">
        <v>2403</v>
      </c>
      <c r="C2785" s="5">
        <v>30636</v>
      </c>
      <c r="D2785" s="6" t="s">
        <v>3523</v>
      </c>
    </row>
    <row r="2786" spans="2:5">
      <c r="B2786" s="78" t="s">
        <v>399</v>
      </c>
      <c r="C2786" s="79">
        <v>32574</v>
      </c>
      <c r="D2786" s="81" t="s">
        <v>1183</v>
      </c>
    </row>
    <row r="2787" spans="2:5">
      <c r="B2787" t="s">
        <v>1032</v>
      </c>
      <c r="C2787" s="5">
        <v>32494</v>
      </c>
      <c r="D2787" s="6" t="s">
        <v>1040</v>
      </c>
    </row>
    <row r="2788" spans="2:5">
      <c r="B2788" t="s">
        <v>3608</v>
      </c>
      <c r="C2788" s="5">
        <v>30436</v>
      </c>
      <c r="D2788" s="6" t="s">
        <v>3528</v>
      </c>
    </row>
    <row r="2789" spans="2:5">
      <c r="B2789" t="s">
        <v>574</v>
      </c>
      <c r="C2789" s="5">
        <v>30436</v>
      </c>
      <c r="D2789" s="6" t="s">
        <v>3524</v>
      </c>
    </row>
    <row r="2790" spans="2:5">
      <c r="B2790" s="78" t="s">
        <v>7481</v>
      </c>
      <c r="C2790" s="79">
        <v>34092</v>
      </c>
      <c r="D2790" s="82" t="s">
        <v>5979</v>
      </c>
    </row>
    <row r="2791" spans="2:5">
      <c r="B2791" t="s">
        <v>1277</v>
      </c>
      <c r="C2791" s="5">
        <v>31579</v>
      </c>
      <c r="D2791" s="6" t="s">
        <v>3174</v>
      </c>
    </row>
    <row r="2792" spans="2:5">
      <c r="B2792" s="78" t="s">
        <v>6280</v>
      </c>
      <c r="C2792" s="79">
        <v>34799</v>
      </c>
      <c r="D2792" s="82" t="s">
        <v>6517</v>
      </c>
    </row>
    <row r="2793" spans="2:5">
      <c r="B2793" t="s">
        <v>2541</v>
      </c>
      <c r="C2793" s="5">
        <v>30953</v>
      </c>
      <c r="D2793" s="6" t="s">
        <v>1309</v>
      </c>
    </row>
    <row r="2794" spans="2:5">
      <c r="B2794" s="125" t="s">
        <v>4088</v>
      </c>
      <c r="C2794" s="126">
        <v>32847</v>
      </c>
      <c r="D2794" s="127" t="s">
        <v>4226</v>
      </c>
    </row>
    <row r="2795" spans="2:5">
      <c r="B2795" t="s">
        <v>1921</v>
      </c>
      <c r="C2795" s="5">
        <v>31062</v>
      </c>
      <c r="D2795" s="6" t="s">
        <v>2919</v>
      </c>
    </row>
    <row r="2796" spans="2:5">
      <c r="B2796" s="11" t="s">
        <v>4538</v>
      </c>
      <c r="C2796" s="140">
        <v>33340</v>
      </c>
      <c r="D2796" s="81" t="s">
        <v>4950</v>
      </c>
    </row>
    <row r="2797" spans="2:5">
      <c r="B2797" s="78" t="s">
        <v>5520</v>
      </c>
      <c r="C2797" s="79">
        <v>32820</v>
      </c>
      <c r="D2797" s="81" t="s">
        <v>4226</v>
      </c>
    </row>
    <row r="2798" spans="2:5">
      <c r="B2798" s="78" t="s">
        <v>6767</v>
      </c>
      <c r="C2798" s="79">
        <v>35236</v>
      </c>
      <c r="D2798" s="81" t="s">
        <v>7031</v>
      </c>
      <c r="E2798" s="81"/>
    </row>
    <row r="2799" spans="2:5">
      <c r="B2799" t="s">
        <v>3198</v>
      </c>
      <c r="C2799" s="5">
        <v>28207</v>
      </c>
      <c r="D2799" s="6" t="s">
        <v>1662</v>
      </c>
    </row>
    <row r="2800" spans="2:5">
      <c r="B2800" s="78" t="s">
        <v>7635</v>
      </c>
      <c r="C2800" s="79">
        <v>35655</v>
      </c>
      <c r="D2800" s="82" t="s">
        <v>7926</v>
      </c>
    </row>
    <row r="2801" spans="2:4">
      <c r="B2801" s="78" t="s">
        <v>6307</v>
      </c>
      <c r="C2801" s="79">
        <v>34429</v>
      </c>
      <c r="D2801" s="82" t="s">
        <v>6518</v>
      </c>
    </row>
    <row r="2802" spans="2:4">
      <c r="B2802" t="s">
        <v>2016</v>
      </c>
      <c r="C2802" s="5">
        <v>31696</v>
      </c>
      <c r="D2802" s="6" t="s">
        <v>3174</v>
      </c>
    </row>
    <row r="2803" spans="2:4">
      <c r="B2803" s="11" t="s">
        <v>4447</v>
      </c>
      <c r="C2803" s="140">
        <v>32783</v>
      </c>
      <c r="D2803" s="81" t="s">
        <v>4218</v>
      </c>
    </row>
    <row r="2804" spans="2:4">
      <c r="B2804" t="s">
        <v>1254</v>
      </c>
      <c r="C2804" s="5">
        <v>31947</v>
      </c>
      <c r="D2804" s="6" t="s">
        <v>1255</v>
      </c>
    </row>
    <row r="2805" spans="2:4">
      <c r="B2805" s="78" t="s">
        <v>400</v>
      </c>
      <c r="C2805" s="79">
        <v>33075</v>
      </c>
      <c r="D2805" s="81" t="s">
        <v>401</v>
      </c>
    </row>
    <row r="2806" spans="2:4">
      <c r="B2806" s="78" t="s">
        <v>5749</v>
      </c>
      <c r="C2806" s="79">
        <v>33868</v>
      </c>
      <c r="D2806" s="81" t="s">
        <v>5437</v>
      </c>
    </row>
    <row r="2807" spans="2:4">
      <c r="B2807" t="s">
        <v>850</v>
      </c>
      <c r="C2807" s="5">
        <v>31543</v>
      </c>
      <c r="D2807" s="6" t="s">
        <v>3318</v>
      </c>
    </row>
    <row r="2808" spans="2:4">
      <c r="B2808" t="s">
        <v>2268</v>
      </c>
      <c r="C2808" s="5">
        <v>30695</v>
      </c>
      <c r="D2808" s="6" t="s">
        <v>2912</v>
      </c>
    </row>
    <row r="2809" spans="2:4">
      <c r="B2809" t="s">
        <v>3421</v>
      </c>
      <c r="C2809" s="5">
        <v>31156</v>
      </c>
      <c r="D2809" s="6" t="s">
        <v>1474</v>
      </c>
    </row>
    <row r="2810" spans="2:4">
      <c r="B2810" t="s">
        <v>1876</v>
      </c>
      <c r="C2810" s="5">
        <v>30827</v>
      </c>
      <c r="D2810" s="6" t="s">
        <v>2225</v>
      </c>
    </row>
    <row r="2811" spans="2:4">
      <c r="B2811" t="s">
        <v>2017</v>
      </c>
      <c r="C2811" s="5">
        <v>31487</v>
      </c>
      <c r="D2811" s="6" t="s">
        <v>2486</v>
      </c>
    </row>
    <row r="2812" spans="2:4">
      <c r="B2812" s="78" t="s">
        <v>7698</v>
      </c>
      <c r="C2812" s="79">
        <v>35778</v>
      </c>
      <c r="D2812" s="82" t="s">
        <v>7928</v>
      </c>
    </row>
    <row r="2813" spans="2:4">
      <c r="B2813" s="147" t="s">
        <v>4664</v>
      </c>
      <c r="C2813" s="83">
        <v>33435</v>
      </c>
      <c r="D2813" s="84" t="s">
        <v>4966</v>
      </c>
    </row>
    <row r="2814" spans="2:4">
      <c r="B2814" s="11" t="s">
        <v>4690</v>
      </c>
      <c r="C2814" s="140">
        <v>33511</v>
      </c>
      <c r="D2814" s="81" t="s">
        <v>4957</v>
      </c>
    </row>
    <row r="2815" spans="2:4">
      <c r="B2815" s="78" t="s">
        <v>7711</v>
      </c>
      <c r="C2815" s="79">
        <v>35378</v>
      </c>
      <c r="D2815" s="82" t="s">
        <v>7926</v>
      </c>
    </row>
    <row r="2816" spans="2:4">
      <c r="B2816" s="11" t="s">
        <v>4606</v>
      </c>
      <c r="C2816" s="140">
        <v>33186</v>
      </c>
      <c r="D2816" s="81" t="s">
        <v>4217</v>
      </c>
    </row>
    <row r="2817" spans="2:5">
      <c r="B2817" s="78" t="s">
        <v>6893</v>
      </c>
      <c r="C2817" s="79">
        <v>34747</v>
      </c>
      <c r="D2817" s="81" t="s">
        <v>7053</v>
      </c>
      <c r="E2817" s="81"/>
    </row>
    <row r="2818" spans="2:5">
      <c r="B2818" s="78" t="s">
        <v>6444</v>
      </c>
      <c r="C2818" s="79">
        <v>34445</v>
      </c>
      <c r="D2818" s="82" t="s">
        <v>5979</v>
      </c>
    </row>
    <row r="2819" spans="2:5">
      <c r="B2819" s="78" t="s">
        <v>5676</v>
      </c>
      <c r="C2819" s="79">
        <v>34237</v>
      </c>
      <c r="D2819" s="81" t="s">
        <v>5979</v>
      </c>
    </row>
    <row r="2820" spans="2:5">
      <c r="B2820" t="s">
        <v>3710</v>
      </c>
      <c r="C2820" s="5">
        <v>31621</v>
      </c>
      <c r="D2820" s="6" t="s">
        <v>3318</v>
      </c>
    </row>
    <row r="2821" spans="2:5">
      <c r="B2821" s="78" t="s">
        <v>6126</v>
      </c>
      <c r="C2821" s="79">
        <v>33837</v>
      </c>
      <c r="D2821" s="82" t="s">
        <v>5447</v>
      </c>
    </row>
    <row r="2822" spans="2:5">
      <c r="B2822" t="s">
        <v>1723</v>
      </c>
      <c r="C2822" s="5">
        <v>29480</v>
      </c>
      <c r="D2822" s="6" t="s">
        <v>2668</v>
      </c>
    </row>
    <row r="2823" spans="2:5">
      <c r="B2823" s="78" t="s">
        <v>6185</v>
      </c>
      <c r="C2823" s="79">
        <v>34543</v>
      </c>
      <c r="D2823" s="82" t="s">
        <v>6516</v>
      </c>
    </row>
    <row r="2824" spans="2:5">
      <c r="B2824" t="s">
        <v>851</v>
      </c>
      <c r="C2824" s="5">
        <v>31978</v>
      </c>
      <c r="D2824" s="6" t="s">
        <v>2442</v>
      </c>
    </row>
    <row r="2825" spans="2:5">
      <c r="B2825" s="78" t="s">
        <v>7628</v>
      </c>
      <c r="C2825" s="79">
        <v>35068</v>
      </c>
      <c r="D2825" s="82" t="s">
        <v>7922</v>
      </c>
    </row>
    <row r="2826" spans="2:5">
      <c r="B2826" s="147" t="s">
        <v>5050</v>
      </c>
      <c r="C2826" s="83">
        <v>32472</v>
      </c>
      <c r="D2826" s="84" t="s">
        <v>4218</v>
      </c>
    </row>
    <row r="2827" spans="2:5">
      <c r="B2827" s="78" t="s">
        <v>6915</v>
      </c>
      <c r="C2827" s="79">
        <v>34616</v>
      </c>
      <c r="D2827" s="81" t="s">
        <v>7040</v>
      </c>
      <c r="E2827" s="81"/>
    </row>
    <row r="2828" spans="2:5">
      <c r="B2828" s="78" t="s">
        <v>5806</v>
      </c>
      <c r="C2828" s="79">
        <v>33938</v>
      </c>
      <c r="D2828" s="81" t="s">
        <v>5981</v>
      </c>
    </row>
    <row r="2829" spans="2:5">
      <c r="B2829" t="s">
        <v>852</v>
      </c>
      <c r="C2829" s="5">
        <v>31670</v>
      </c>
      <c r="D2829" s="6" t="s">
        <v>3171</v>
      </c>
    </row>
    <row r="2830" spans="2:5">
      <c r="B2830" t="s">
        <v>853</v>
      </c>
      <c r="C2830" s="5">
        <v>31995</v>
      </c>
      <c r="D2830" s="6" t="s">
        <v>1193</v>
      </c>
    </row>
    <row r="2831" spans="2:5">
      <c r="B2831" s="78" t="s">
        <v>7470</v>
      </c>
      <c r="C2831" s="79">
        <v>35232</v>
      </c>
      <c r="D2831" s="82" t="s">
        <v>7927</v>
      </c>
    </row>
    <row r="2832" spans="2:5">
      <c r="B2832" s="147" t="s">
        <v>5338</v>
      </c>
      <c r="C2832" s="83">
        <v>34067</v>
      </c>
      <c r="D2832" s="84" t="s">
        <v>5437</v>
      </c>
    </row>
    <row r="2833" spans="2:5">
      <c r="B2833" s="11" t="s">
        <v>4404</v>
      </c>
      <c r="C2833" s="140">
        <v>32116</v>
      </c>
      <c r="D2833" s="81" t="s">
        <v>1040</v>
      </c>
    </row>
    <row r="2834" spans="2:5">
      <c r="B2834" s="78" t="s">
        <v>5572</v>
      </c>
      <c r="C2834" s="79">
        <v>34505</v>
      </c>
      <c r="D2834" s="81" t="s">
        <v>5978</v>
      </c>
    </row>
    <row r="2835" spans="2:5">
      <c r="B2835" t="s">
        <v>1878</v>
      </c>
      <c r="C2835" s="5">
        <v>30246</v>
      </c>
      <c r="D2835" s="6" t="s">
        <v>1646</v>
      </c>
    </row>
    <row r="2836" spans="2:5">
      <c r="B2836" s="147" t="s">
        <v>5329</v>
      </c>
      <c r="C2836" s="83">
        <v>34193</v>
      </c>
      <c r="D2836" s="84" t="s">
        <v>5441</v>
      </c>
    </row>
    <row r="2837" spans="2:5">
      <c r="B2837" s="78" t="s">
        <v>402</v>
      </c>
      <c r="C2837" s="79">
        <v>32174</v>
      </c>
      <c r="D2837" s="81" t="s">
        <v>1183</v>
      </c>
    </row>
    <row r="2838" spans="2:5">
      <c r="B2838" s="78" t="s">
        <v>6668</v>
      </c>
      <c r="C2838" s="79">
        <v>34944</v>
      </c>
      <c r="D2838" s="81" t="s">
        <v>7054</v>
      </c>
      <c r="E2838" s="81"/>
    </row>
    <row r="2839" spans="2:5">
      <c r="B2839" s="78" t="s">
        <v>403</v>
      </c>
      <c r="C2839" s="79">
        <v>33353</v>
      </c>
      <c r="D2839" s="81" t="s">
        <v>495</v>
      </c>
    </row>
    <row r="2840" spans="2:5">
      <c r="B2840" t="s">
        <v>2018</v>
      </c>
      <c r="C2840" s="5">
        <v>31865</v>
      </c>
      <c r="D2840" s="6" t="s">
        <v>3171</v>
      </c>
    </row>
    <row r="2841" spans="2:5">
      <c r="B2841" t="s">
        <v>1338</v>
      </c>
      <c r="C2841" s="5">
        <v>31967</v>
      </c>
      <c r="D2841" s="6" t="s">
        <v>3172</v>
      </c>
    </row>
    <row r="2842" spans="2:5">
      <c r="B2842" s="78" t="s">
        <v>404</v>
      </c>
      <c r="C2842" s="79">
        <v>32695</v>
      </c>
      <c r="D2842" s="81" t="s">
        <v>507</v>
      </c>
    </row>
    <row r="2843" spans="2:5">
      <c r="B2843" s="78" t="s">
        <v>7723</v>
      </c>
      <c r="C2843" s="79">
        <v>35642</v>
      </c>
      <c r="D2843" s="82" t="s">
        <v>7930</v>
      </c>
    </row>
    <row r="2844" spans="2:5">
      <c r="B2844" t="s">
        <v>854</v>
      </c>
      <c r="C2844" s="5">
        <v>32593</v>
      </c>
      <c r="D2844" s="6" t="s">
        <v>855</v>
      </c>
    </row>
    <row r="2845" spans="2:5">
      <c r="B2845" t="s">
        <v>3076</v>
      </c>
      <c r="C2845" s="5">
        <v>30959</v>
      </c>
      <c r="D2845" s="6" t="s">
        <v>3169</v>
      </c>
    </row>
    <row r="2846" spans="2:5">
      <c r="B2846" t="s">
        <v>1224</v>
      </c>
      <c r="C2846" s="5">
        <v>30959</v>
      </c>
      <c r="D2846" s="6" t="s">
        <v>3169</v>
      </c>
    </row>
    <row r="2847" spans="2:5">
      <c r="B2847" t="s">
        <v>7513</v>
      </c>
      <c r="C2847" s="79">
        <v>34562</v>
      </c>
      <c r="D2847" s="82" t="s">
        <v>5979</v>
      </c>
    </row>
    <row r="2848" spans="2:5">
      <c r="B2848" s="125" t="s">
        <v>4089</v>
      </c>
      <c r="C2848" s="126">
        <v>33495</v>
      </c>
      <c r="D2848" s="127" t="s">
        <v>4224</v>
      </c>
    </row>
    <row r="2849" spans="2:4">
      <c r="B2849" t="s">
        <v>2019</v>
      </c>
      <c r="C2849" s="5">
        <v>26982</v>
      </c>
      <c r="D2849" s="6"/>
    </row>
    <row r="2850" spans="2:4">
      <c r="B2850" s="78" t="s">
        <v>5622</v>
      </c>
      <c r="C2850" s="79">
        <v>34430</v>
      </c>
      <c r="D2850" s="81" t="s">
        <v>5990</v>
      </c>
    </row>
    <row r="2851" spans="2:4">
      <c r="B2851" s="125" t="s">
        <v>4090</v>
      </c>
      <c r="C2851" s="126">
        <v>33231</v>
      </c>
      <c r="D2851" s="127" t="s">
        <v>4226</v>
      </c>
    </row>
    <row r="2852" spans="2:4">
      <c r="B2852" s="78" t="s">
        <v>5658</v>
      </c>
      <c r="C2852" s="79">
        <v>33862</v>
      </c>
      <c r="D2852" s="81" t="s">
        <v>5979</v>
      </c>
    </row>
    <row r="2853" spans="2:4">
      <c r="B2853" t="s">
        <v>2020</v>
      </c>
      <c r="C2853" s="5">
        <v>30664</v>
      </c>
      <c r="D2853" s="6" t="s">
        <v>3527</v>
      </c>
    </row>
    <row r="2854" spans="2:4">
      <c r="B2854" s="125" t="s">
        <v>4091</v>
      </c>
      <c r="C2854" s="126">
        <v>33150</v>
      </c>
      <c r="D2854" s="127" t="s">
        <v>4229</v>
      </c>
    </row>
    <row r="2855" spans="2:4">
      <c r="B2855" s="11" t="s">
        <v>4414</v>
      </c>
      <c r="C2855" s="140">
        <v>32598</v>
      </c>
      <c r="D2855" s="81" t="s">
        <v>509</v>
      </c>
    </row>
    <row r="2856" spans="2:4">
      <c r="B2856" s="78" t="s">
        <v>7767</v>
      </c>
      <c r="C2856" s="79">
        <v>35201</v>
      </c>
      <c r="D2856" s="82" t="s">
        <v>7930</v>
      </c>
    </row>
    <row r="2857" spans="2:4">
      <c r="B2857" s="11" t="s">
        <v>4437</v>
      </c>
      <c r="C2857" s="140">
        <v>33210</v>
      </c>
      <c r="D2857" s="81" t="s">
        <v>4217</v>
      </c>
    </row>
    <row r="2858" spans="2:4">
      <c r="B2858" s="125" t="s">
        <v>4092</v>
      </c>
      <c r="C2858" s="126">
        <v>33183</v>
      </c>
      <c r="D2858" s="127" t="s">
        <v>4218</v>
      </c>
    </row>
    <row r="2859" spans="2:4">
      <c r="B2859" t="s">
        <v>2021</v>
      </c>
      <c r="C2859" s="5">
        <v>31794</v>
      </c>
      <c r="D2859" s="6" t="s">
        <v>2447</v>
      </c>
    </row>
    <row r="2860" spans="2:4">
      <c r="B2860" t="s">
        <v>2022</v>
      </c>
      <c r="C2860" s="5">
        <v>32045</v>
      </c>
      <c r="D2860" s="6" t="s">
        <v>2325</v>
      </c>
    </row>
    <row r="2861" spans="2:4">
      <c r="B2861" t="s">
        <v>575</v>
      </c>
      <c r="C2861" s="5">
        <v>30756</v>
      </c>
      <c r="D2861" s="6" t="s">
        <v>3529</v>
      </c>
    </row>
    <row r="2862" spans="2:4">
      <c r="B2862" s="78" t="s">
        <v>5781</v>
      </c>
      <c r="C2862" s="79">
        <v>34170</v>
      </c>
      <c r="D2862" s="81" t="s">
        <v>5976</v>
      </c>
    </row>
    <row r="2863" spans="2:4">
      <c r="B2863" t="s">
        <v>2023</v>
      </c>
      <c r="C2863" s="5">
        <v>30976</v>
      </c>
      <c r="D2863" s="6" t="s">
        <v>1652</v>
      </c>
    </row>
    <row r="2864" spans="2:4">
      <c r="B2864" t="s">
        <v>1253</v>
      </c>
      <c r="C2864" s="5">
        <v>31938</v>
      </c>
      <c r="D2864" s="6" t="s">
        <v>3232</v>
      </c>
    </row>
    <row r="2865" spans="2:5">
      <c r="B2865" s="147" t="s">
        <v>5061</v>
      </c>
      <c r="C2865" s="83">
        <v>33741</v>
      </c>
      <c r="D2865" s="84" t="s">
        <v>4959</v>
      </c>
    </row>
    <row r="2866" spans="2:5">
      <c r="B2866" s="277" t="s">
        <v>6365</v>
      </c>
      <c r="C2866" s="79">
        <v>35270</v>
      </c>
      <c r="D2866" s="82" t="s">
        <v>6518</v>
      </c>
    </row>
    <row r="2867" spans="2:5">
      <c r="B2867" s="78" t="s">
        <v>6970</v>
      </c>
      <c r="C2867" s="79">
        <v>34263</v>
      </c>
      <c r="D2867" s="81" t="s">
        <v>6517</v>
      </c>
      <c r="E2867" s="81"/>
    </row>
    <row r="2868" spans="2:5">
      <c r="B2868" t="s">
        <v>1055</v>
      </c>
      <c r="C2868" s="5">
        <v>31221</v>
      </c>
      <c r="D2868" s="6" t="s">
        <v>3232</v>
      </c>
    </row>
    <row r="2869" spans="2:5">
      <c r="B2869" t="s">
        <v>2024</v>
      </c>
      <c r="C2869" s="5">
        <v>32216</v>
      </c>
      <c r="D2869" s="6" t="s">
        <v>2322</v>
      </c>
    </row>
    <row r="2870" spans="2:5">
      <c r="B2870" s="125" t="s">
        <v>4093</v>
      </c>
      <c r="C2870" s="126">
        <v>32343</v>
      </c>
      <c r="D2870" s="127" t="s">
        <v>1202</v>
      </c>
    </row>
    <row r="2871" spans="2:5">
      <c r="B2871" t="s">
        <v>2025</v>
      </c>
      <c r="C2871" s="5">
        <v>31936</v>
      </c>
      <c r="D2871" s="6" t="s">
        <v>2325</v>
      </c>
    </row>
    <row r="2872" spans="2:5">
      <c r="B2872" t="s">
        <v>856</v>
      </c>
      <c r="C2872" s="5">
        <v>31713</v>
      </c>
      <c r="D2872" s="6" t="s">
        <v>1202</v>
      </c>
    </row>
    <row r="2873" spans="2:5">
      <c r="B2873" s="125" t="s">
        <v>4094</v>
      </c>
      <c r="C2873" s="126">
        <v>32213</v>
      </c>
      <c r="D2873" s="127" t="s">
        <v>890</v>
      </c>
    </row>
    <row r="2874" spans="2:5">
      <c r="B2874" t="s">
        <v>576</v>
      </c>
      <c r="C2874" s="5">
        <v>31070</v>
      </c>
      <c r="D2874" s="6" t="s">
        <v>1471</v>
      </c>
    </row>
    <row r="2875" spans="2:5">
      <c r="B2875" s="78" t="s">
        <v>405</v>
      </c>
      <c r="C2875" s="79">
        <v>31070</v>
      </c>
      <c r="D2875" s="81" t="s">
        <v>1471</v>
      </c>
    </row>
    <row r="2876" spans="2:5">
      <c r="B2876" s="78" t="s">
        <v>406</v>
      </c>
      <c r="C2876" s="79">
        <v>32492</v>
      </c>
      <c r="D2876" s="81" t="s">
        <v>497</v>
      </c>
    </row>
    <row r="2877" spans="2:5">
      <c r="B2877" t="s">
        <v>2595</v>
      </c>
      <c r="C2877" s="5">
        <v>30551</v>
      </c>
      <c r="D2877" s="6" t="s">
        <v>3526</v>
      </c>
    </row>
    <row r="2878" spans="2:5">
      <c r="B2878" s="11" t="s">
        <v>4666</v>
      </c>
      <c r="C2878" s="140">
        <v>34187</v>
      </c>
      <c r="D2878" s="81" t="s">
        <v>4952</v>
      </c>
    </row>
    <row r="2879" spans="2:5">
      <c r="B2879" s="78" t="s">
        <v>7601</v>
      </c>
      <c r="C2879" s="79">
        <v>34992</v>
      </c>
      <c r="D2879" s="82" t="s">
        <v>7926</v>
      </c>
    </row>
    <row r="2880" spans="2:5">
      <c r="B2880" t="s">
        <v>1222</v>
      </c>
      <c r="C2880" s="5">
        <v>31885</v>
      </c>
      <c r="D2880" s="6" t="s">
        <v>1223</v>
      </c>
    </row>
    <row r="2881" spans="2:5">
      <c r="B2881" s="78" t="s">
        <v>7750</v>
      </c>
      <c r="C2881" s="79">
        <v>35588</v>
      </c>
      <c r="D2881" s="82" t="s">
        <v>7925</v>
      </c>
    </row>
    <row r="2882" spans="2:5">
      <c r="B2882" s="147" t="s">
        <v>5294</v>
      </c>
      <c r="C2882" s="83">
        <v>33991</v>
      </c>
      <c r="D2882" s="84" t="s">
        <v>5441</v>
      </c>
    </row>
    <row r="2883" spans="2:5">
      <c r="B2883" t="s">
        <v>2026</v>
      </c>
      <c r="C2883" s="5">
        <v>30360</v>
      </c>
      <c r="D2883" s="6" t="s">
        <v>3528</v>
      </c>
    </row>
    <row r="2884" spans="2:5">
      <c r="B2884" s="125" t="s">
        <v>4095</v>
      </c>
      <c r="C2884" s="126">
        <v>32902</v>
      </c>
      <c r="D2884" s="127" t="s">
        <v>4223</v>
      </c>
    </row>
    <row r="2885" spans="2:5">
      <c r="B2885" s="125" t="s">
        <v>4096</v>
      </c>
      <c r="C2885" s="126">
        <v>31505</v>
      </c>
      <c r="D2885" s="127" t="s">
        <v>509</v>
      </c>
    </row>
    <row r="2886" spans="2:5">
      <c r="B2886" t="s">
        <v>3066</v>
      </c>
      <c r="C2886" s="5">
        <v>29375</v>
      </c>
      <c r="D2886" s="6" t="s">
        <v>2700</v>
      </c>
    </row>
    <row r="2887" spans="2:5">
      <c r="B2887" s="78" t="s">
        <v>7490</v>
      </c>
      <c r="C2887" s="79">
        <v>35048</v>
      </c>
      <c r="D2887" s="82" t="s">
        <v>7926</v>
      </c>
    </row>
    <row r="2888" spans="2:5">
      <c r="B2888" s="78" t="s">
        <v>6395</v>
      </c>
      <c r="C2888" s="79">
        <v>34136</v>
      </c>
      <c r="D2888" s="82" t="s">
        <v>5976</v>
      </c>
    </row>
    <row r="2889" spans="2:5">
      <c r="B2889" s="78" t="s">
        <v>5558</v>
      </c>
      <c r="C2889" s="79">
        <v>33997</v>
      </c>
      <c r="D2889" s="81" t="s">
        <v>5437</v>
      </c>
    </row>
    <row r="2890" spans="2:5">
      <c r="B2890" s="78" t="s">
        <v>3711</v>
      </c>
      <c r="C2890" s="79">
        <v>35534</v>
      </c>
      <c r="D2890" s="81" t="s">
        <v>7055</v>
      </c>
      <c r="E2890" s="81"/>
    </row>
    <row r="2891" spans="2:5">
      <c r="B2891" s="125" t="s">
        <v>4097</v>
      </c>
      <c r="C2891" s="126">
        <v>33858</v>
      </c>
      <c r="D2891" s="127" t="s">
        <v>4219</v>
      </c>
    </row>
    <row r="2892" spans="2:5">
      <c r="B2892" s="78" t="s">
        <v>6922</v>
      </c>
      <c r="C2892" s="79">
        <v>34715</v>
      </c>
      <c r="D2892" s="81" t="s">
        <v>6524</v>
      </c>
      <c r="E2892" s="81"/>
    </row>
    <row r="2893" spans="2:5">
      <c r="B2893" t="s">
        <v>857</v>
      </c>
      <c r="C2893" s="5">
        <v>32486</v>
      </c>
      <c r="D2893" s="6" t="s">
        <v>1040</v>
      </c>
    </row>
    <row r="2894" spans="2:5">
      <c r="B2894" t="s">
        <v>1370</v>
      </c>
      <c r="C2894" s="5">
        <v>31050</v>
      </c>
      <c r="D2894" s="6" t="s">
        <v>1470</v>
      </c>
    </row>
    <row r="2895" spans="2:5">
      <c r="B2895" s="78" t="s">
        <v>6967</v>
      </c>
      <c r="C2895" s="79">
        <v>34842</v>
      </c>
      <c r="D2895" s="81" t="s">
        <v>7037</v>
      </c>
      <c r="E2895" s="81"/>
    </row>
    <row r="2896" spans="2:5">
      <c r="B2896" s="147" t="s">
        <v>5208</v>
      </c>
      <c r="C2896" s="83">
        <v>32701</v>
      </c>
      <c r="D2896" s="84" t="s">
        <v>509</v>
      </c>
    </row>
    <row r="2897" spans="2:5">
      <c r="B2897" s="78" t="s">
        <v>6252</v>
      </c>
      <c r="C2897" s="79">
        <v>34934</v>
      </c>
      <c r="D2897" s="82" t="s">
        <v>6517</v>
      </c>
    </row>
    <row r="2898" spans="2:5">
      <c r="B2898" t="s">
        <v>1337</v>
      </c>
      <c r="C2898" s="5">
        <v>31710</v>
      </c>
      <c r="D2898" s="6" t="s">
        <v>3174</v>
      </c>
    </row>
    <row r="2899" spans="2:5">
      <c r="B2899" t="s">
        <v>2271</v>
      </c>
      <c r="C2899" s="5">
        <v>30559</v>
      </c>
      <c r="D2899" s="6" t="s">
        <v>3529</v>
      </c>
    </row>
    <row r="2900" spans="2:5">
      <c r="B2900" t="s">
        <v>3713</v>
      </c>
      <c r="C2900" s="5">
        <v>32023</v>
      </c>
      <c r="D2900" s="6" t="s">
        <v>2442</v>
      </c>
    </row>
    <row r="2901" spans="2:5">
      <c r="B2901" t="s">
        <v>3755</v>
      </c>
      <c r="C2901" s="5">
        <v>30903</v>
      </c>
      <c r="D2901" s="6" t="s">
        <v>2830</v>
      </c>
    </row>
    <row r="2902" spans="2:5">
      <c r="B2902" t="s">
        <v>2027</v>
      </c>
      <c r="C2902" s="5">
        <v>30156</v>
      </c>
      <c r="D2902" s="6" t="s">
        <v>3062</v>
      </c>
    </row>
    <row r="2903" spans="2:5">
      <c r="B2903" t="s">
        <v>858</v>
      </c>
      <c r="C2903" s="5">
        <v>32915</v>
      </c>
      <c r="D2903" s="6" t="s">
        <v>1200</v>
      </c>
    </row>
    <row r="2904" spans="2:5">
      <c r="B2904" s="125" t="s">
        <v>4098</v>
      </c>
      <c r="C2904" s="126">
        <v>32995</v>
      </c>
      <c r="D2904" s="127" t="s">
        <v>4219</v>
      </c>
    </row>
    <row r="2905" spans="2:5">
      <c r="B2905" s="78" t="s">
        <v>6756</v>
      </c>
      <c r="C2905" s="79">
        <v>34707</v>
      </c>
      <c r="D2905" s="81" t="s">
        <v>7031</v>
      </c>
      <c r="E2905" s="81"/>
    </row>
    <row r="2906" spans="2:5">
      <c r="B2906" t="s">
        <v>859</v>
      </c>
      <c r="C2906" s="5">
        <v>32907</v>
      </c>
      <c r="D2906" s="6" t="s">
        <v>1183</v>
      </c>
    </row>
    <row r="2907" spans="2:5">
      <c r="B2907" s="78" t="s">
        <v>6835</v>
      </c>
      <c r="C2907" s="79">
        <v>35293</v>
      </c>
      <c r="D2907" s="81" t="s">
        <v>7033</v>
      </c>
      <c r="E2907" s="81"/>
    </row>
    <row r="2908" spans="2:5">
      <c r="B2908" t="s">
        <v>2028</v>
      </c>
      <c r="C2908" s="5">
        <v>31185</v>
      </c>
      <c r="D2908" s="6" t="s">
        <v>3232</v>
      </c>
    </row>
    <row r="2909" spans="2:5">
      <c r="B2909" s="142" t="s">
        <v>4512</v>
      </c>
      <c r="C2909" s="140">
        <v>33121</v>
      </c>
      <c r="D2909" s="81" t="s">
        <v>4966</v>
      </c>
    </row>
    <row r="2910" spans="2:5">
      <c r="B2910" t="s">
        <v>1585</v>
      </c>
      <c r="C2910" s="5">
        <v>27795</v>
      </c>
      <c r="D2910" s="6" t="s">
        <v>2454</v>
      </c>
    </row>
    <row r="2911" spans="2:5">
      <c r="B2911" s="78" t="s">
        <v>6856</v>
      </c>
      <c r="C2911" s="79">
        <v>34433</v>
      </c>
      <c r="D2911" s="81" t="s">
        <v>6515</v>
      </c>
      <c r="E2911" s="81"/>
    </row>
    <row r="2912" spans="2:5">
      <c r="B2912" s="78" t="s">
        <v>7802</v>
      </c>
      <c r="C2912" s="79">
        <v>35556</v>
      </c>
      <c r="D2912" s="82" t="s">
        <v>7927</v>
      </c>
    </row>
    <row r="2913" spans="2:4">
      <c r="B2913" s="78" t="s">
        <v>7624</v>
      </c>
      <c r="C2913" s="79">
        <v>34937</v>
      </c>
      <c r="D2913" s="82" t="s">
        <v>7922</v>
      </c>
    </row>
    <row r="2914" spans="2:4">
      <c r="B2914" t="s">
        <v>1375</v>
      </c>
      <c r="C2914" s="5">
        <v>31974</v>
      </c>
      <c r="D2914" s="6" t="s">
        <v>1376</v>
      </c>
    </row>
    <row r="2915" spans="2:4">
      <c r="B2915" s="78" t="s">
        <v>5795</v>
      </c>
      <c r="C2915" s="79">
        <v>34108</v>
      </c>
      <c r="D2915" s="81" t="s">
        <v>5978</v>
      </c>
    </row>
    <row r="2916" spans="2:4">
      <c r="B2916" t="s">
        <v>2029</v>
      </c>
      <c r="C2916" s="5">
        <v>32514</v>
      </c>
      <c r="D2916" s="6" t="s">
        <v>2030</v>
      </c>
    </row>
    <row r="2917" spans="2:4">
      <c r="B2917" s="78" t="s">
        <v>407</v>
      </c>
      <c r="C2917" s="79">
        <v>32225</v>
      </c>
      <c r="D2917" s="81" t="s">
        <v>1183</v>
      </c>
    </row>
    <row r="2918" spans="2:4">
      <c r="B2918" t="s">
        <v>1454</v>
      </c>
      <c r="C2918" s="5">
        <v>31218</v>
      </c>
      <c r="D2918" s="6" t="s">
        <v>1308</v>
      </c>
    </row>
    <row r="2919" spans="2:4">
      <c r="B2919" t="s">
        <v>653</v>
      </c>
      <c r="C2919" s="5">
        <v>32158</v>
      </c>
      <c r="D2919" s="6" t="s">
        <v>1183</v>
      </c>
    </row>
    <row r="2920" spans="2:4">
      <c r="B2920" s="78" t="s">
        <v>3714</v>
      </c>
      <c r="C2920" s="79">
        <v>31854</v>
      </c>
      <c r="D2920" s="80" t="s">
        <v>3167</v>
      </c>
    </row>
    <row r="2921" spans="2:4">
      <c r="B2921" s="78" t="s">
        <v>408</v>
      </c>
      <c r="C2921" s="79">
        <v>32489</v>
      </c>
      <c r="D2921" s="81" t="s">
        <v>412</v>
      </c>
    </row>
    <row r="2922" spans="2:4">
      <c r="B2922" t="s">
        <v>2031</v>
      </c>
      <c r="C2922" s="5">
        <v>30369</v>
      </c>
      <c r="D2922" s="6" t="s">
        <v>3528</v>
      </c>
    </row>
    <row r="2923" spans="2:4">
      <c r="B2923" s="11" t="s">
        <v>4451</v>
      </c>
      <c r="C2923" s="140">
        <v>33120</v>
      </c>
      <c r="D2923" s="81" t="s">
        <v>4218</v>
      </c>
    </row>
    <row r="2924" spans="2:4">
      <c r="B2924" t="s">
        <v>3100</v>
      </c>
      <c r="C2924" s="5">
        <v>29190</v>
      </c>
      <c r="D2924" s="6" t="s">
        <v>2353</v>
      </c>
    </row>
    <row r="2925" spans="2:4">
      <c r="B2925" s="78" t="s">
        <v>7646</v>
      </c>
      <c r="C2925" s="79">
        <v>34743</v>
      </c>
      <c r="D2925" s="82" t="s">
        <v>7031</v>
      </c>
    </row>
    <row r="2926" spans="2:4">
      <c r="B2926" t="s">
        <v>2032</v>
      </c>
      <c r="C2926" s="5">
        <v>28207</v>
      </c>
      <c r="D2926" s="6" t="s">
        <v>2566</v>
      </c>
    </row>
    <row r="2927" spans="2:4">
      <c r="B2927" s="78" t="s">
        <v>5564</v>
      </c>
      <c r="C2927" s="79">
        <v>34674</v>
      </c>
      <c r="D2927" s="81" t="s">
        <v>5976</v>
      </c>
    </row>
    <row r="2928" spans="2:4">
      <c r="B2928" t="s">
        <v>1417</v>
      </c>
      <c r="C2928" s="5">
        <v>30000</v>
      </c>
      <c r="D2928" s="6" t="s">
        <v>2229</v>
      </c>
    </row>
    <row r="2929" spans="2:4">
      <c r="B2929" s="78" t="s">
        <v>6308</v>
      </c>
      <c r="C2929" s="79">
        <v>34890</v>
      </c>
      <c r="D2929" s="82" t="s">
        <v>6517</v>
      </c>
    </row>
    <row r="2930" spans="2:4">
      <c r="B2930" s="147" t="s">
        <v>5326</v>
      </c>
      <c r="C2930" s="83">
        <v>33715</v>
      </c>
      <c r="D2930" s="84" t="s">
        <v>5436</v>
      </c>
    </row>
    <row r="2931" spans="2:4">
      <c r="B2931" t="s">
        <v>2623</v>
      </c>
      <c r="C2931" s="5">
        <v>31479</v>
      </c>
      <c r="D2931" s="6" t="s">
        <v>3318</v>
      </c>
    </row>
    <row r="2932" spans="2:4">
      <c r="B2932" s="78" t="s">
        <v>7605</v>
      </c>
      <c r="C2932" s="79">
        <v>35149</v>
      </c>
      <c r="D2932" s="82" t="s">
        <v>7031</v>
      </c>
    </row>
    <row r="2933" spans="2:4">
      <c r="B2933" s="78" t="s">
        <v>409</v>
      </c>
      <c r="C2933" s="79">
        <v>32512</v>
      </c>
      <c r="D2933" s="81" t="s">
        <v>509</v>
      </c>
    </row>
    <row r="2934" spans="2:4">
      <c r="B2934" s="11" t="s">
        <v>4644</v>
      </c>
      <c r="C2934" s="140">
        <v>33300</v>
      </c>
      <c r="D2934" s="81" t="s">
        <v>4952</v>
      </c>
    </row>
    <row r="2935" spans="2:4">
      <c r="B2935" t="s">
        <v>2033</v>
      </c>
      <c r="C2935" s="5">
        <v>30638</v>
      </c>
      <c r="D2935" s="6" t="s">
        <v>2919</v>
      </c>
    </row>
    <row r="2936" spans="2:4">
      <c r="B2936" s="125" t="s">
        <v>4099</v>
      </c>
      <c r="C2936" s="126">
        <v>32498</v>
      </c>
      <c r="D2936" s="127" t="s">
        <v>495</v>
      </c>
    </row>
    <row r="2937" spans="2:4">
      <c r="B2937" s="11" t="s">
        <v>3715</v>
      </c>
      <c r="C2937" s="140">
        <v>33774</v>
      </c>
      <c r="D2937" s="81" t="s">
        <v>4974</v>
      </c>
    </row>
    <row r="2938" spans="2:4">
      <c r="B2938" t="s">
        <v>4912</v>
      </c>
      <c r="C2938" s="5">
        <v>30534</v>
      </c>
      <c r="D2938" s="6" t="s">
        <v>3016</v>
      </c>
    </row>
    <row r="2939" spans="2:4">
      <c r="B2939" s="78" t="s">
        <v>6298</v>
      </c>
      <c r="C2939" s="79">
        <v>34593</v>
      </c>
      <c r="D2939" s="82" t="s">
        <v>6516</v>
      </c>
    </row>
    <row r="2940" spans="2:4">
      <c r="B2940" t="s">
        <v>1437</v>
      </c>
      <c r="C2940" s="5">
        <v>30897</v>
      </c>
      <c r="D2940" s="6" t="s">
        <v>1438</v>
      </c>
    </row>
    <row r="2941" spans="2:4">
      <c r="B2941" t="s">
        <v>2537</v>
      </c>
      <c r="C2941" s="5">
        <v>28169</v>
      </c>
      <c r="D2941" s="6" t="s">
        <v>2538</v>
      </c>
    </row>
    <row r="2942" spans="2:4">
      <c r="B2942" t="s">
        <v>2728</v>
      </c>
      <c r="C2942" s="5">
        <v>29007</v>
      </c>
      <c r="D2942" s="6" t="s">
        <v>2729</v>
      </c>
    </row>
    <row r="2943" spans="2:4">
      <c r="B2943" t="s">
        <v>654</v>
      </c>
      <c r="C2943" s="5">
        <v>30668</v>
      </c>
      <c r="D2943" s="6" t="s">
        <v>3523</v>
      </c>
    </row>
    <row r="2944" spans="2:4">
      <c r="B2944" s="147" t="s">
        <v>5370</v>
      </c>
      <c r="C2944" s="83">
        <v>33703</v>
      </c>
      <c r="D2944" s="84" t="s">
        <v>5437</v>
      </c>
    </row>
    <row r="2945" spans="2:5">
      <c r="B2945" t="s">
        <v>655</v>
      </c>
      <c r="C2945" s="5">
        <v>32245</v>
      </c>
      <c r="D2945" s="6" t="s">
        <v>1183</v>
      </c>
    </row>
    <row r="2946" spans="2:5">
      <c r="B2946" s="78" t="s">
        <v>6120</v>
      </c>
      <c r="C2946" s="79">
        <v>34564</v>
      </c>
      <c r="D2946" s="82" t="s">
        <v>6518</v>
      </c>
    </row>
    <row r="2947" spans="2:5">
      <c r="B2947" s="125" t="s">
        <v>4100</v>
      </c>
      <c r="C2947" s="126">
        <v>33007</v>
      </c>
      <c r="D2947" s="127" t="s">
        <v>4220</v>
      </c>
    </row>
    <row r="2948" spans="2:5">
      <c r="B2948" s="147" t="s">
        <v>5108</v>
      </c>
      <c r="C2948" s="83">
        <v>34026</v>
      </c>
      <c r="D2948" s="84" t="s">
        <v>5445</v>
      </c>
    </row>
    <row r="2949" spans="2:5">
      <c r="B2949" t="s">
        <v>195</v>
      </c>
      <c r="C2949" s="5">
        <v>31678</v>
      </c>
      <c r="D2949" s="6" t="s">
        <v>3172</v>
      </c>
    </row>
    <row r="2950" spans="2:5">
      <c r="B2950" t="s">
        <v>3132</v>
      </c>
      <c r="C2950" s="5">
        <v>30046</v>
      </c>
      <c r="D2950" s="6" t="s">
        <v>3129</v>
      </c>
    </row>
    <row r="2951" spans="2:5">
      <c r="B2951" s="11" t="s">
        <v>4476</v>
      </c>
      <c r="C2951" s="140">
        <v>32562</v>
      </c>
      <c r="D2951" s="81" t="s">
        <v>4950</v>
      </c>
    </row>
    <row r="2952" spans="2:5">
      <c r="B2952" t="s">
        <v>2034</v>
      </c>
      <c r="C2952" s="5">
        <v>31712</v>
      </c>
      <c r="D2952" s="6" t="s">
        <v>2444</v>
      </c>
    </row>
    <row r="2953" spans="2:5">
      <c r="B2953" t="s">
        <v>3506</v>
      </c>
      <c r="C2953" s="5">
        <v>29382</v>
      </c>
      <c r="D2953" s="6" t="s">
        <v>3520</v>
      </c>
    </row>
    <row r="2954" spans="2:5">
      <c r="B2954" s="78" t="s">
        <v>6757</v>
      </c>
      <c r="C2954" s="79">
        <v>34786</v>
      </c>
      <c r="D2954" s="81" t="s">
        <v>6521</v>
      </c>
      <c r="E2954" s="81"/>
    </row>
    <row r="2955" spans="2:5">
      <c r="B2955" t="s">
        <v>1053</v>
      </c>
      <c r="C2955" s="5">
        <v>30571</v>
      </c>
      <c r="D2955" s="6" t="s">
        <v>2830</v>
      </c>
    </row>
    <row r="2956" spans="2:5">
      <c r="B2956" s="78" t="s">
        <v>7586</v>
      </c>
      <c r="C2956" s="79">
        <v>35693</v>
      </c>
      <c r="D2956" s="82" t="s">
        <v>7928</v>
      </c>
    </row>
    <row r="2957" spans="2:5">
      <c r="B2957" s="78" t="s">
        <v>6861</v>
      </c>
      <c r="C2957" s="79">
        <v>34779</v>
      </c>
      <c r="D2957" s="81" t="s">
        <v>6517</v>
      </c>
      <c r="E2957" s="81"/>
    </row>
    <row r="2958" spans="2:5">
      <c r="B2958" t="s">
        <v>656</v>
      </c>
      <c r="C2958" s="5">
        <v>31065</v>
      </c>
      <c r="D2958" s="6" t="s">
        <v>1470</v>
      </c>
    </row>
    <row r="2959" spans="2:5">
      <c r="B2959" s="125" t="s">
        <v>4101</v>
      </c>
      <c r="C2959" s="126">
        <v>32904</v>
      </c>
      <c r="D2959" s="127" t="s">
        <v>4218</v>
      </c>
    </row>
    <row r="2960" spans="2:5">
      <c r="B2960" s="147" t="s">
        <v>5363</v>
      </c>
      <c r="C2960" s="83">
        <v>33760</v>
      </c>
      <c r="D2960" s="84" t="s">
        <v>5439</v>
      </c>
    </row>
    <row r="2961" spans="2:5">
      <c r="B2961" s="78" t="s">
        <v>6956</v>
      </c>
      <c r="C2961" s="79">
        <v>34661</v>
      </c>
      <c r="D2961" s="81" t="s">
        <v>6517</v>
      </c>
      <c r="E2961" s="81"/>
    </row>
    <row r="2962" spans="2:5">
      <c r="B2962" t="s">
        <v>1261</v>
      </c>
      <c r="C2962" s="5">
        <v>31089</v>
      </c>
      <c r="D2962" s="6" t="s">
        <v>1308</v>
      </c>
    </row>
    <row r="2963" spans="2:5">
      <c r="B2963" t="s">
        <v>3234</v>
      </c>
      <c r="C2963" s="5">
        <v>32243</v>
      </c>
      <c r="D2963" s="6" t="s">
        <v>3167</v>
      </c>
    </row>
    <row r="2964" spans="2:5">
      <c r="B2964" s="78" t="s">
        <v>6299</v>
      </c>
      <c r="C2964" s="79">
        <v>34695</v>
      </c>
      <c r="D2964" s="82" t="s">
        <v>6517</v>
      </c>
    </row>
    <row r="2965" spans="2:5">
      <c r="B2965" s="78" t="s">
        <v>6111</v>
      </c>
      <c r="C2965" s="79">
        <v>33667</v>
      </c>
      <c r="D2965" s="82" t="s">
        <v>5437</v>
      </c>
    </row>
    <row r="2966" spans="2:5">
      <c r="B2966" s="78" t="s">
        <v>7453</v>
      </c>
      <c r="C2966" s="79">
        <v>35813</v>
      </c>
      <c r="D2966" s="82" t="s">
        <v>7928</v>
      </c>
    </row>
    <row r="2967" spans="2:5">
      <c r="B2967" t="s">
        <v>2035</v>
      </c>
      <c r="C2967" s="5">
        <v>31790</v>
      </c>
      <c r="D2967" s="6" t="s">
        <v>2325</v>
      </c>
    </row>
    <row r="2968" spans="2:5">
      <c r="B2968" s="78" t="s">
        <v>5774</v>
      </c>
      <c r="C2968" s="79">
        <v>34314</v>
      </c>
      <c r="D2968" s="81" t="s">
        <v>5978</v>
      </c>
    </row>
    <row r="2969" spans="2:5">
      <c r="B2969" t="s">
        <v>1249</v>
      </c>
      <c r="C2969" s="5">
        <v>31908</v>
      </c>
      <c r="D2969" s="6" t="s">
        <v>3174</v>
      </c>
    </row>
    <row r="2970" spans="2:5">
      <c r="B2970" s="147" t="s">
        <v>5365</v>
      </c>
      <c r="C2970" s="83">
        <v>33514</v>
      </c>
      <c r="D2970" s="84" t="s">
        <v>5447</v>
      </c>
    </row>
    <row r="2971" spans="2:5">
      <c r="B2971" s="78" t="s">
        <v>5846</v>
      </c>
      <c r="C2971" s="79">
        <v>34395</v>
      </c>
      <c r="D2971" s="81" t="s">
        <v>5979</v>
      </c>
    </row>
    <row r="2972" spans="2:5">
      <c r="B2972" s="11" t="s">
        <v>4473</v>
      </c>
      <c r="C2972" s="140">
        <v>33229</v>
      </c>
      <c r="D2972" s="81" t="s">
        <v>4957</v>
      </c>
    </row>
    <row r="2973" spans="2:5">
      <c r="B2973" s="78" t="s">
        <v>7610</v>
      </c>
      <c r="C2973" s="79">
        <v>35600</v>
      </c>
      <c r="D2973" s="82" t="s">
        <v>7928</v>
      </c>
    </row>
    <row r="2974" spans="2:5">
      <c r="B2974" t="s">
        <v>657</v>
      </c>
      <c r="C2974" s="5">
        <v>32185</v>
      </c>
      <c r="D2974" s="6" t="s">
        <v>1202</v>
      </c>
    </row>
    <row r="2975" spans="2:5">
      <c r="B2975" s="78" t="s">
        <v>5571</v>
      </c>
      <c r="C2975" s="79">
        <v>34341</v>
      </c>
      <c r="D2975" s="81" t="s">
        <v>5976</v>
      </c>
    </row>
    <row r="2976" spans="2:5">
      <c r="B2976" s="78" t="s">
        <v>6669</v>
      </c>
      <c r="C2976" s="79">
        <v>34078</v>
      </c>
      <c r="D2976" s="81" t="s">
        <v>5979</v>
      </c>
      <c r="E2976" s="81"/>
    </row>
    <row r="2977" spans="2:4">
      <c r="B2977" s="78" t="s">
        <v>7771</v>
      </c>
      <c r="C2977" s="79">
        <v>35649</v>
      </c>
      <c r="D2977" s="82" t="s">
        <v>7956</v>
      </c>
    </row>
    <row r="2978" spans="2:4">
      <c r="B2978" s="142" t="s">
        <v>4621</v>
      </c>
      <c r="C2978" s="140">
        <v>32891</v>
      </c>
      <c r="D2978" s="81" t="s">
        <v>4223</v>
      </c>
    </row>
    <row r="2979" spans="2:4">
      <c r="B2979" s="147" t="s">
        <v>4734</v>
      </c>
      <c r="C2979" s="83">
        <v>33411</v>
      </c>
      <c r="D2979" s="84" t="s">
        <v>4218</v>
      </c>
    </row>
    <row r="2980" spans="2:4">
      <c r="B2980" t="s">
        <v>2036</v>
      </c>
      <c r="C2980" s="5">
        <v>31294</v>
      </c>
      <c r="D2980" s="6" t="s">
        <v>3169</v>
      </c>
    </row>
    <row r="2981" spans="2:4">
      <c r="B2981" t="s">
        <v>3089</v>
      </c>
      <c r="C2981" s="5">
        <v>29844</v>
      </c>
      <c r="D2981" s="6" t="s">
        <v>3016</v>
      </c>
    </row>
    <row r="2982" spans="2:4">
      <c r="B2982" s="147" t="s">
        <v>5357</v>
      </c>
      <c r="C2982" s="83">
        <v>33370</v>
      </c>
      <c r="D2982" s="84" t="s">
        <v>4218</v>
      </c>
    </row>
    <row r="2983" spans="2:4">
      <c r="B2983" s="78" t="s">
        <v>6258</v>
      </c>
      <c r="C2983" s="79">
        <v>34757</v>
      </c>
      <c r="D2983" s="82" t="s">
        <v>6524</v>
      </c>
    </row>
    <row r="2984" spans="2:4">
      <c r="B2984" t="s">
        <v>2037</v>
      </c>
      <c r="C2984" s="5">
        <v>30575</v>
      </c>
      <c r="D2984" s="6" t="s">
        <v>2827</v>
      </c>
    </row>
    <row r="2985" spans="2:4">
      <c r="B2985" s="78" t="s">
        <v>6200</v>
      </c>
      <c r="C2985" s="79">
        <v>34761</v>
      </c>
      <c r="D2985" s="82" t="s">
        <v>6517</v>
      </c>
    </row>
    <row r="2986" spans="2:4">
      <c r="B2986" t="s">
        <v>3716</v>
      </c>
      <c r="C2986" s="5">
        <v>31231</v>
      </c>
      <c r="D2986" s="6" t="s">
        <v>1470</v>
      </c>
    </row>
    <row r="2987" spans="2:4">
      <c r="B2987" t="s">
        <v>658</v>
      </c>
      <c r="C2987" s="5">
        <v>32076</v>
      </c>
      <c r="D2987" s="6" t="s">
        <v>1193</v>
      </c>
    </row>
    <row r="2988" spans="2:4">
      <c r="B2988" t="s">
        <v>2038</v>
      </c>
      <c r="C2988" s="5">
        <v>31520</v>
      </c>
      <c r="D2988" s="6" t="s">
        <v>1308</v>
      </c>
    </row>
    <row r="2989" spans="2:4">
      <c r="B2989" s="78" t="s">
        <v>410</v>
      </c>
      <c r="C2989" s="79">
        <v>32774</v>
      </c>
      <c r="D2989" s="81" t="s">
        <v>509</v>
      </c>
    </row>
    <row r="2990" spans="2:4">
      <c r="B2990" s="78" t="s">
        <v>5591</v>
      </c>
      <c r="C2990" s="79">
        <v>34071</v>
      </c>
      <c r="D2990" s="81" t="s">
        <v>5981</v>
      </c>
    </row>
    <row r="2991" spans="2:4">
      <c r="B2991" s="147" t="s">
        <v>4609</v>
      </c>
      <c r="C2991" s="83">
        <v>32942</v>
      </c>
      <c r="D2991" s="84" t="s">
        <v>4221</v>
      </c>
    </row>
    <row r="2992" spans="2:4">
      <c r="B2992" s="78" t="s">
        <v>6445</v>
      </c>
      <c r="C2992" s="79">
        <v>34366</v>
      </c>
      <c r="D2992" s="82" t="s">
        <v>6517</v>
      </c>
    </row>
    <row r="2993" spans="2:4">
      <c r="B2993" t="s">
        <v>3735</v>
      </c>
      <c r="C2993" s="5">
        <v>31110</v>
      </c>
      <c r="D2993" s="6" t="s">
        <v>1652</v>
      </c>
    </row>
    <row r="2994" spans="2:4">
      <c r="B2994" s="78" t="s">
        <v>5639</v>
      </c>
      <c r="C2994" s="79">
        <v>34906</v>
      </c>
      <c r="D2994" s="81" t="s">
        <v>5983</v>
      </c>
    </row>
    <row r="2995" spans="2:4">
      <c r="B2995" s="78" t="s">
        <v>6217</v>
      </c>
      <c r="C2995" s="79">
        <v>34836</v>
      </c>
      <c r="D2995" s="82" t="s">
        <v>6517</v>
      </c>
    </row>
    <row r="2996" spans="2:4">
      <c r="B2996" t="s">
        <v>659</v>
      </c>
      <c r="C2996" s="5">
        <v>31954</v>
      </c>
      <c r="D2996" s="6" t="s">
        <v>2447</v>
      </c>
    </row>
    <row r="2997" spans="2:4">
      <c r="B2997" s="78" t="s">
        <v>7466</v>
      </c>
      <c r="C2997" s="79">
        <v>34550</v>
      </c>
      <c r="D2997" s="82" t="s">
        <v>7038</v>
      </c>
    </row>
    <row r="2998" spans="2:4">
      <c r="B2998" t="s">
        <v>1403</v>
      </c>
      <c r="C2998" s="5">
        <v>28042</v>
      </c>
      <c r="D2998" s="6" t="s">
        <v>1846</v>
      </c>
    </row>
    <row r="2999" spans="2:4">
      <c r="B2999" s="78" t="s">
        <v>6145</v>
      </c>
      <c r="C2999" s="79">
        <v>33923</v>
      </c>
      <c r="D2999" s="82" t="s">
        <v>5979</v>
      </c>
    </row>
    <row r="3000" spans="2:4">
      <c r="B3000" s="78" t="s">
        <v>5660</v>
      </c>
      <c r="C3000" s="79">
        <v>33525</v>
      </c>
      <c r="D3000" s="81" t="s">
        <v>5979</v>
      </c>
    </row>
    <row r="3001" spans="2:4">
      <c r="B3001" t="s">
        <v>3717</v>
      </c>
      <c r="C3001" s="5">
        <v>32301</v>
      </c>
      <c r="D3001" s="6" t="s">
        <v>2442</v>
      </c>
    </row>
    <row r="3002" spans="2:4">
      <c r="B3002" t="s">
        <v>660</v>
      </c>
      <c r="C3002" s="5">
        <v>26745</v>
      </c>
      <c r="D3002" s="6"/>
    </row>
    <row r="3003" spans="2:4">
      <c r="B3003" s="78" t="s">
        <v>7548</v>
      </c>
      <c r="C3003" s="79">
        <v>35373</v>
      </c>
      <c r="D3003" s="82" t="s">
        <v>7926</v>
      </c>
    </row>
    <row r="3004" spans="2:4">
      <c r="B3004" t="s">
        <v>661</v>
      </c>
      <c r="C3004" s="5">
        <v>32112</v>
      </c>
      <c r="D3004" s="6" t="s">
        <v>1193</v>
      </c>
    </row>
    <row r="3005" spans="2:4">
      <c r="B3005" s="78" t="s">
        <v>7611</v>
      </c>
      <c r="C3005" s="79">
        <v>35493</v>
      </c>
      <c r="D3005" s="82" t="s">
        <v>7927</v>
      </c>
    </row>
    <row r="3006" spans="2:4">
      <c r="B3006" s="11" t="s">
        <v>4536</v>
      </c>
      <c r="C3006" s="140">
        <v>33716</v>
      </c>
      <c r="D3006" s="81" t="s">
        <v>4959</v>
      </c>
    </row>
    <row r="3007" spans="2:4">
      <c r="B3007" t="s">
        <v>2171</v>
      </c>
      <c r="C3007" s="5">
        <v>31723</v>
      </c>
      <c r="D3007" s="6" t="s">
        <v>2442</v>
      </c>
    </row>
    <row r="3008" spans="2:4">
      <c r="B3008" s="78" t="s">
        <v>5740</v>
      </c>
      <c r="C3008" s="79">
        <v>33718</v>
      </c>
      <c r="D3008" s="81" t="s">
        <v>5439</v>
      </c>
    </row>
    <row r="3009" spans="2:5">
      <c r="B3009" t="s">
        <v>662</v>
      </c>
      <c r="C3009" s="5">
        <v>32269</v>
      </c>
      <c r="D3009" s="6" t="s">
        <v>1193</v>
      </c>
    </row>
    <row r="3010" spans="2:5">
      <c r="B3010" t="s">
        <v>1468</v>
      </c>
      <c r="C3010" s="5">
        <v>31198</v>
      </c>
      <c r="D3010" s="6" t="s">
        <v>1474</v>
      </c>
    </row>
    <row r="3011" spans="2:5">
      <c r="B3011" s="78" t="s">
        <v>6813</v>
      </c>
      <c r="C3011" s="79">
        <v>35354</v>
      </c>
      <c r="D3011" s="81" t="s">
        <v>7037</v>
      </c>
      <c r="E3011" s="81"/>
    </row>
    <row r="3012" spans="2:5">
      <c r="B3012" s="78" t="s">
        <v>6656</v>
      </c>
      <c r="C3012" s="79">
        <v>35143</v>
      </c>
      <c r="D3012" s="81" t="s">
        <v>7056</v>
      </c>
      <c r="E3012" s="81"/>
    </row>
    <row r="3013" spans="2:5">
      <c r="B3013" t="s">
        <v>1803</v>
      </c>
      <c r="C3013" s="5">
        <v>30580</v>
      </c>
      <c r="D3013" s="6" t="s">
        <v>1804</v>
      </c>
    </row>
    <row r="3014" spans="2:5">
      <c r="B3014" s="78" t="s">
        <v>5533</v>
      </c>
      <c r="C3014" s="79">
        <v>32920</v>
      </c>
      <c r="D3014" s="81" t="s">
        <v>4950</v>
      </c>
    </row>
    <row r="3015" spans="2:5">
      <c r="B3015" s="78" t="s">
        <v>5536</v>
      </c>
      <c r="C3015" s="79">
        <v>33991</v>
      </c>
      <c r="D3015" s="81" t="s">
        <v>5441</v>
      </c>
    </row>
    <row r="3016" spans="2:5">
      <c r="B3016" s="78" t="s">
        <v>3621</v>
      </c>
      <c r="C3016" s="79">
        <v>28111</v>
      </c>
      <c r="D3016" s="80" t="s">
        <v>2454</v>
      </c>
    </row>
    <row r="3017" spans="2:5">
      <c r="B3017" t="s">
        <v>663</v>
      </c>
      <c r="C3017" s="5">
        <v>32636</v>
      </c>
      <c r="D3017" s="6" t="s">
        <v>1202</v>
      </c>
    </row>
    <row r="3018" spans="2:5">
      <c r="B3018" t="s">
        <v>871</v>
      </c>
      <c r="C3018" s="5">
        <v>32415</v>
      </c>
      <c r="D3018" s="6" t="s">
        <v>2486</v>
      </c>
    </row>
    <row r="3019" spans="2:5">
      <c r="B3019" t="s">
        <v>2711</v>
      </c>
      <c r="C3019" s="5">
        <v>28737</v>
      </c>
      <c r="D3019" s="6" t="s">
        <v>2405</v>
      </c>
    </row>
    <row r="3020" spans="2:5">
      <c r="B3020" s="11" t="s">
        <v>4479</v>
      </c>
      <c r="C3020" s="140">
        <v>33260</v>
      </c>
      <c r="D3020" s="81" t="s">
        <v>4953</v>
      </c>
    </row>
    <row r="3021" spans="2:5">
      <c r="B3021" t="s">
        <v>688</v>
      </c>
      <c r="C3021" s="5">
        <v>32639</v>
      </c>
      <c r="D3021" s="6" t="s">
        <v>489</v>
      </c>
    </row>
    <row r="3022" spans="2:5">
      <c r="B3022" t="s">
        <v>872</v>
      </c>
      <c r="C3022" s="5">
        <v>32097</v>
      </c>
      <c r="D3022" s="6" t="s">
        <v>1193</v>
      </c>
    </row>
    <row r="3023" spans="2:5">
      <c r="B3023" s="78" t="s">
        <v>5627</v>
      </c>
      <c r="C3023" s="79">
        <v>34789</v>
      </c>
      <c r="D3023" s="81" t="s">
        <v>5981</v>
      </c>
    </row>
    <row r="3024" spans="2:5">
      <c r="B3024" t="s">
        <v>2273</v>
      </c>
      <c r="C3024" s="5">
        <v>30702</v>
      </c>
      <c r="D3024" s="6" t="s">
        <v>2278</v>
      </c>
    </row>
    <row r="3025" spans="2:5">
      <c r="B3025" t="s">
        <v>2715</v>
      </c>
      <c r="C3025" s="5">
        <v>30437</v>
      </c>
      <c r="D3025" s="6" t="s">
        <v>2920</v>
      </c>
    </row>
    <row r="3026" spans="2:5">
      <c r="B3026" s="78" t="s">
        <v>6712</v>
      </c>
      <c r="C3026" s="79">
        <v>35322</v>
      </c>
      <c r="D3026" s="81" t="s">
        <v>7038</v>
      </c>
      <c r="E3026" s="81"/>
    </row>
    <row r="3027" spans="2:5">
      <c r="B3027" s="78" t="s">
        <v>6338</v>
      </c>
      <c r="C3027" s="79">
        <v>35037</v>
      </c>
      <c r="D3027" s="82" t="s">
        <v>6519</v>
      </c>
    </row>
    <row r="3028" spans="2:5">
      <c r="B3028" t="s">
        <v>6210</v>
      </c>
      <c r="C3028" s="79">
        <v>34339</v>
      </c>
      <c r="D3028" s="82" t="s">
        <v>6517</v>
      </c>
    </row>
    <row r="3029" spans="2:5">
      <c r="B3029" s="78" t="s">
        <v>6800</v>
      </c>
      <c r="C3029" s="79">
        <v>34618</v>
      </c>
      <c r="D3029" s="81" t="s">
        <v>7036</v>
      </c>
      <c r="E3029" s="81"/>
    </row>
    <row r="3030" spans="2:5">
      <c r="B3030" t="s">
        <v>2540</v>
      </c>
      <c r="C3030" s="5">
        <v>30380</v>
      </c>
      <c r="D3030" s="6" t="s">
        <v>1469</v>
      </c>
    </row>
    <row r="3031" spans="2:5">
      <c r="B3031" t="s">
        <v>1156</v>
      </c>
      <c r="C3031" s="5">
        <v>32156</v>
      </c>
      <c r="D3031" s="6" t="s">
        <v>1157</v>
      </c>
    </row>
    <row r="3032" spans="2:5">
      <c r="B3032" s="78" t="s">
        <v>5586</v>
      </c>
      <c r="C3032" s="79">
        <v>33876</v>
      </c>
      <c r="D3032" s="81" t="s">
        <v>5978</v>
      </c>
    </row>
    <row r="3033" spans="2:5">
      <c r="B3033" s="78" t="s">
        <v>6768</v>
      </c>
      <c r="C3033" s="79">
        <v>34907</v>
      </c>
      <c r="D3033" s="81" t="s">
        <v>7031</v>
      </c>
      <c r="E3033" s="81"/>
    </row>
    <row r="3034" spans="2:5">
      <c r="B3034" s="147" t="s">
        <v>5231</v>
      </c>
      <c r="C3034" s="83">
        <v>33865</v>
      </c>
      <c r="D3034" s="84" t="s">
        <v>4957</v>
      </c>
    </row>
    <row r="3035" spans="2:5">
      <c r="B3035" t="s">
        <v>1241</v>
      </c>
      <c r="C3035" s="5">
        <v>30713</v>
      </c>
      <c r="D3035" s="6" t="s">
        <v>3526</v>
      </c>
    </row>
    <row r="3036" spans="2:5">
      <c r="B3036" t="s">
        <v>2558</v>
      </c>
      <c r="C3036" s="5">
        <v>30264</v>
      </c>
      <c r="D3036" s="6" t="s">
        <v>3529</v>
      </c>
    </row>
    <row r="3037" spans="2:5">
      <c r="B3037" s="78" t="s">
        <v>240</v>
      </c>
      <c r="C3037" s="79">
        <v>32779</v>
      </c>
      <c r="D3037" s="81" t="s">
        <v>509</v>
      </c>
    </row>
    <row r="3038" spans="2:5">
      <c r="B3038" s="147" t="s">
        <v>5246</v>
      </c>
      <c r="C3038" s="83">
        <v>33693</v>
      </c>
      <c r="D3038" s="84" t="s">
        <v>4950</v>
      </c>
    </row>
    <row r="3039" spans="2:5">
      <c r="B3039" s="78" t="s">
        <v>7587</v>
      </c>
      <c r="C3039" s="79">
        <v>35603</v>
      </c>
      <c r="D3039" s="82" t="s">
        <v>7926</v>
      </c>
    </row>
    <row r="3040" spans="2:5">
      <c r="B3040" s="125" t="s">
        <v>4102</v>
      </c>
      <c r="C3040" s="126">
        <v>33133</v>
      </c>
      <c r="D3040" s="127" t="s">
        <v>4218</v>
      </c>
    </row>
    <row r="3041" spans="2:5">
      <c r="B3041" s="78" t="s">
        <v>6410</v>
      </c>
      <c r="C3041" s="79">
        <v>35256</v>
      </c>
      <c r="D3041" s="82" t="s">
        <v>6545</v>
      </c>
    </row>
    <row r="3042" spans="2:5">
      <c r="B3042" s="78" t="s">
        <v>6673</v>
      </c>
      <c r="C3042" s="79">
        <v>34696</v>
      </c>
      <c r="D3042" s="81" t="s">
        <v>7031</v>
      </c>
      <c r="E3042" s="81"/>
    </row>
    <row r="3043" spans="2:5">
      <c r="B3043" s="78" t="s">
        <v>6166</v>
      </c>
      <c r="C3043" s="79">
        <v>34596</v>
      </c>
      <c r="D3043" s="82" t="s">
        <v>6546</v>
      </c>
    </row>
    <row r="3044" spans="2:5">
      <c r="B3044" s="78" t="s">
        <v>6769</v>
      </c>
      <c r="C3044" s="79">
        <v>35194</v>
      </c>
      <c r="D3044" s="81" t="s">
        <v>7033</v>
      </c>
      <c r="E3044" s="81"/>
    </row>
    <row r="3045" spans="2:5">
      <c r="B3045" t="s">
        <v>2172</v>
      </c>
      <c r="C3045" s="5">
        <v>31662</v>
      </c>
      <c r="D3045" s="6" t="s">
        <v>3167</v>
      </c>
    </row>
    <row r="3046" spans="2:5">
      <c r="B3046" t="s">
        <v>4925</v>
      </c>
      <c r="C3046" s="5">
        <v>32126</v>
      </c>
      <c r="D3046" s="6" t="s">
        <v>507</v>
      </c>
    </row>
    <row r="3047" spans="2:5">
      <c r="B3047" s="11" t="s">
        <v>178</v>
      </c>
      <c r="C3047" s="5">
        <v>29429</v>
      </c>
      <c r="D3047" s="6" t="s">
        <v>2700</v>
      </c>
    </row>
    <row r="3048" spans="2:5">
      <c r="B3048" t="s">
        <v>3516</v>
      </c>
      <c r="C3048" s="5">
        <v>28657</v>
      </c>
      <c r="D3048" s="6" t="s">
        <v>3096</v>
      </c>
    </row>
    <row r="3049" spans="2:5">
      <c r="B3049" s="78" t="s">
        <v>208</v>
      </c>
      <c r="C3049" s="79">
        <v>32763</v>
      </c>
      <c r="D3049" s="81" t="s">
        <v>412</v>
      </c>
    </row>
    <row r="3050" spans="2:5">
      <c r="B3050" s="11" t="s">
        <v>4728</v>
      </c>
      <c r="C3050" s="140">
        <v>33536</v>
      </c>
      <c r="D3050" s="81" t="s">
        <v>4950</v>
      </c>
    </row>
    <row r="3051" spans="2:5">
      <c r="B3051" t="s">
        <v>2173</v>
      </c>
      <c r="C3051" s="5">
        <v>32287</v>
      </c>
      <c r="D3051" s="6" t="s">
        <v>2444</v>
      </c>
    </row>
    <row r="3052" spans="2:5">
      <c r="B3052" t="s">
        <v>873</v>
      </c>
      <c r="C3052" s="5">
        <v>30526</v>
      </c>
      <c r="D3052" s="6" t="s">
        <v>3524</v>
      </c>
    </row>
    <row r="3053" spans="2:5">
      <c r="B3053" t="s">
        <v>874</v>
      </c>
      <c r="C3053" s="5">
        <v>31683</v>
      </c>
      <c r="D3053" s="6" t="s">
        <v>3171</v>
      </c>
    </row>
    <row r="3054" spans="2:5">
      <c r="B3054" s="11" t="s">
        <v>4676</v>
      </c>
      <c r="C3054" s="140">
        <v>32774</v>
      </c>
      <c r="D3054" s="81" t="s">
        <v>4956</v>
      </c>
    </row>
    <row r="3055" spans="2:5">
      <c r="B3055" s="78" t="s">
        <v>6663</v>
      </c>
      <c r="C3055" s="79">
        <v>34869</v>
      </c>
      <c r="D3055" s="81" t="s">
        <v>7033</v>
      </c>
      <c r="E3055" s="81"/>
    </row>
    <row r="3056" spans="2:5">
      <c r="B3056" t="s">
        <v>689</v>
      </c>
      <c r="C3056" s="5">
        <v>29819</v>
      </c>
      <c r="D3056" s="6" t="s">
        <v>2230</v>
      </c>
    </row>
    <row r="3057" spans="2:5">
      <c r="B3057" s="125" t="s">
        <v>4103</v>
      </c>
      <c r="C3057" s="126">
        <v>32939</v>
      </c>
      <c r="D3057" s="127" t="s">
        <v>509</v>
      </c>
    </row>
    <row r="3058" spans="2:5">
      <c r="B3058" s="147" t="s">
        <v>5212</v>
      </c>
      <c r="C3058" s="83">
        <v>31347</v>
      </c>
      <c r="D3058" s="84" t="s">
        <v>3171</v>
      </c>
    </row>
    <row r="3059" spans="2:5">
      <c r="B3059" t="s">
        <v>3718</v>
      </c>
      <c r="C3059" s="5">
        <v>30012</v>
      </c>
      <c r="D3059" s="6" t="s">
        <v>2227</v>
      </c>
    </row>
    <row r="3060" spans="2:5">
      <c r="B3060" s="147" t="s">
        <v>5164</v>
      </c>
      <c r="C3060" s="83">
        <v>34153</v>
      </c>
      <c r="D3060" s="84" t="s">
        <v>5445</v>
      </c>
    </row>
    <row r="3061" spans="2:5">
      <c r="B3061" t="s">
        <v>1266</v>
      </c>
      <c r="C3061" s="5">
        <v>31405</v>
      </c>
      <c r="D3061" s="6" t="s">
        <v>1470</v>
      </c>
    </row>
    <row r="3062" spans="2:5">
      <c r="B3062" t="s">
        <v>3298</v>
      </c>
      <c r="C3062" s="5">
        <v>30761</v>
      </c>
      <c r="D3062" s="6" t="s">
        <v>2827</v>
      </c>
    </row>
    <row r="3063" spans="2:5">
      <c r="B3063" s="78" t="s">
        <v>6778</v>
      </c>
      <c r="C3063" s="79">
        <v>35427</v>
      </c>
      <c r="D3063" s="81" t="s">
        <v>7040</v>
      </c>
      <c r="E3063" s="81"/>
    </row>
    <row r="3064" spans="2:5">
      <c r="B3064" s="78" t="s">
        <v>6836</v>
      </c>
      <c r="C3064" s="79">
        <v>32892</v>
      </c>
      <c r="D3064" s="81" t="s">
        <v>5447</v>
      </c>
      <c r="E3064" s="81"/>
    </row>
    <row r="3065" spans="2:5">
      <c r="B3065" s="78" t="s">
        <v>6707</v>
      </c>
      <c r="C3065" s="79">
        <v>33707</v>
      </c>
      <c r="D3065" s="81" t="s">
        <v>5437</v>
      </c>
      <c r="E3065" s="81"/>
    </row>
    <row r="3066" spans="2:5">
      <c r="B3066" t="s">
        <v>2174</v>
      </c>
      <c r="C3066" s="5">
        <v>30619</v>
      </c>
      <c r="D3066" s="6" t="s">
        <v>3528</v>
      </c>
    </row>
    <row r="3067" spans="2:5">
      <c r="B3067" t="s">
        <v>1418</v>
      </c>
      <c r="C3067" s="5">
        <v>28499</v>
      </c>
      <c r="D3067" s="6" t="s">
        <v>1478</v>
      </c>
    </row>
    <row r="3068" spans="2:5">
      <c r="B3068" t="s">
        <v>875</v>
      </c>
      <c r="C3068" s="5">
        <v>31357</v>
      </c>
      <c r="D3068" s="6" t="s">
        <v>3167</v>
      </c>
    </row>
    <row r="3069" spans="2:5">
      <c r="B3069" s="78" t="s">
        <v>7612</v>
      </c>
      <c r="C3069" s="79">
        <v>34274</v>
      </c>
      <c r="D3069" s="82" t="s">
        <v>6524</v>
      </c>
    </row>
    <row r="3070" spans="2:5">
      <c r="B3070" s="78" t="s">
        <v>6770</v>
      </c>
      <c r="C3070" s="79">
        <v>34581</v>
      </c>
      <c r="D3070" s="81" t="s">
        <v>7033</v>
      </c>
      <c r="E3070" s="81"/>
    </row>
    <row r="3071" spans="2:5">
      <c r="B3071" s="78" t="s">
        <v>7556</v>
      </c>
      <c r="C3071" s="79">
        <v>34432</v>
      </c>
      <c r="D3071" s="82" t="s">
        <v>6524</v>
      </c>
    </row>
    <row r="3072" spans="2:5">
      <c r="B3072" s="78" t="s">
        <v>5759</v>
      </c>
      <c r="C3072" s="79">
        <v>33870</v>
      </c>
      <c r="D3072" s="81" t="s">
        <v>5981</v>
      </c>
    </row>
    <row r="3073" spans="2:5">
      <c r="B3073" s="78" t="s">
        <v>5537</v>
      </c>
      <c r="C3073" s="79">
        <v>33695</v>
      </c>
      <c r="D3073" s="81" t="s">
        <v>5441</v>
      </c>
    </row>
    <row r="3074" spans="2:5">
      <c r="B3074" t="s">
        <v>3586</v>
      </c>
      <c r="C3074" s="5">
        <v>29853</v>
      </c>
      <c r="D3074" s="6" t="s">
        <v>1901</v>
      </c>
    </row>
    <row r="3075" spans="2:5">
      <c r="B3075" s="78" t="s">
        <v>7625</v>
      </c>
      <c r="C3075" s="79">
        <v>34593</v>
      </c>
      <c r="D3075" s="82" t="s">
        <v>6517</v>
      </c>
    </row>
    <row r="3076" spans="2:5">
      <c r="B3076" s="147" t="s">
        <v>4748</v>
      </c>
      <c r="C3076" s="83">
        <v>33291</v>
      </c>
      <c r="D3076" s="84" t="s">
        <v>4966</v>
      </c>
    </row>
    <row r="3077" spans="2:5">
      <c r="B3077" t="s">
        <v>876</v>
      </c>
      <c r="C3077" s="5">
        <v>32142</v>
      </c>
      <c r="D3077" s="6" t="s">
        <v>877</v>
      </c>
    </row>
    <row r="3078" spans="2:5">
      <c r="B3078" s="78" t="s">
        <v>6758</v>
      </c>
      <c r="C3078" s="79">
        <v>34276</v>
      </c>
      <c r="D3078" s="81" t="s">
        <v>7031</v>
      </c>
      <c r="E3078" s="81"/>
    </row>
    <row r="3079" spans="2:5">
      <c r="B3079" s="78" t="s">
        <v>5595</v>
      </c>
      <c r="C3079" s="79">
        <v>34279</v>
      </c>
      <c r="D3079" s="81" t="s">
        <v>5982</v>
      </c>
    </row>
    <row r="3080" spans="2:5">
      <c r="B3080" t="s">
        <v>878</v>
      </c>
      <c r="C3080" s="5">
        <v>31552</v>
      </c>
      <c r="D3080" s="6" t="s">
        <v>3167</v>
      </c>
    </row>
    <row r="3081" spans="2:5">
      <c r="B3081" s="147" t="s">
        <v>5278</v>
      </c>
      <c r="C3081" s="83">
        <v>33719</v>
      </c>
      <c r="D3081" s="84" t="s">
        <v>5459</v>
      </c>
    </row>
    <row r="3082" spans="2:5">
      <c r="B3082" s="125" t="s">
        <v>4104</v>
      </c>
      <c r="C3082" s="126">
        <v>33506</v>
      </c>
      <c r="D3082" s="127" t="s">
        <v>4252</v>
      </c>
    </row>
    <row r="3083" spans="2:5">
      <c r="B3083" t="s">
        <v>1279</v>
      </c>
      <c r="C3083" s="5">
        <v>31994</v>
      </c>
      <c r="D3083" s="6" t="s">
        <v>3171</v>
      </c>
    </row>
    <row r="3084" spans="2:5">
      <c r="B3084" s="78" t="s">
        <v>6971</v>
      </c>
      <c r="C3084" s="79">
        <v>34458</v>
      </c>
      <c r="D3084" s="81" t="s">
        <v>6517</v>
      </c>
      <c r="E3084" s="81"/>
    </row>
    <row r="3085" spans="2:5">
      <c r="B3085" s="78" t="s">
        <v>6201</v>
      </c>
      <c r="C3085" s="79">
        <v>34488</v>
      </c>
      <c r="D3085" s="82" t="s">
        <v>6515</v>
      </c>
    </row>
    <row r="3086" spans="2:5">
      <c r="B3086" t="s">
        <v>2719</v>
      </c>
      <c r="C3086" s="5">
        <v>28299</v>
      </c>
      <c r="D3086" s="6" t="s">
        <v>2352</v>
      </c>
    </row>
    <row r="3087" spans="2:5">
      <c r="B3087" t="s">
        <v>1343</v>
      </c>
      <c r="C3087" s="5">
        <v>31560</v>
      </c>
      <c r="D3087" s="6" t="s">
        <v>1344</v>
      </c>
    </row>
    <row r="3088" spans="2:5">
      <c r="B3088" t="s">
        <v>79</v>
      </c>
      <c r="C3088" s="5">
        <v>31457</v>
      </c>
      <c r="D3088" s="6" t="s">
        <v>3174</v>
      </c>
    </row>
    <row r="3089" spans="2:5">
      <c r="B3089" t="s">
        <v>1431</v>
      </c>
      <c r="C3089" s="5">
        <v>30795</v>
      </c>
      <c r="D3089" s="6" t="s">
        <v>3526</v>
      </c>
    </row>
    <row r="3090" spans="2:5">
      <c r="B3090" s="125" t="s">
        <v>4105</v>
      </c>
      <c r="C3090" s="126">
        <v>33277</v>
      </c>
      <c r="D3090" s="127" t="s">
        <v>4221</v>
      </c>
    </row>
    <row r="3091" spans="2:5">
      <c r="B3091" t="s">
        <v>2175</v>
      </c>
      <c r="C3091" s="5">
        <v>31336</v>
      </c>
      <c r="D3091" s="6" t="s">
        <v>1469</v>
      </c>
    </row>
    <row r="3092" spans="2:5">
      <c r="B3092" s="78" t="s">
        <v>7514</v>
      </c>
      <c r="C3092" s="79">
        <v>35275</v>
      </c>
      <c r="D3092" s="82" t="s">
        <v>7925</v>
      </c>
    </row>
    <row r="3093" spans="2:5">
      <c r="B3093" s="147" t="s">
        <v>5055</v>
      </c>
      <c r="C3093" s="83">
        <v>32877</v>
      </c>
      <c r="D3093" s="84" t="s">
        <v>4218</v>
      </c>
    </row>
    <row r="3094" spans="2:5">
      <c r="B3094" s="78" t="s">
        <v>6671</v>
      </c>
      <c r="C3094" s="79">
        <v>35650</v>
      </c>
      <c r="D3094" s="81" t="s">
        <v>7033</v>
      </c>
      <c r="E3094" s="81"/>
    </row>
    <row r="3095" spans="2:5">
      <c r="B3095" s="78" t="s">
        <v>7539</v>
      </c>
      <c r="C3095" s="79">
        <v>34813</v>
      </c>
      <c r="D3095" s="82" t="s">
        <v>7038</v>
      </c>
    </row>
    <row r="3096" spans="2:5">
      <c r="B3096" t="s">
        <v>2290</v>
      </c>
      <c r="C3096" s="5">
        <v>31938</v>
      </c>
      <c r="D3096" s="6" t="s">
        <v>1658</v>
      </c>
    </row>
    <row r="3097" spans="2:5">
      <c r="B3097" t="s">
        <v>2176</v>
      </c>
      <c r="C3097" s="5">
        <v>32057</v>
      </c>
      <c r="D3097" s="6" t="s">
        <v>2177</v>
      </c>
    </row>
    <row r="3098" spans="2:5">
      <c r="B3098" s="78" t="s">
        <v>5677</v>
      </c>
      <c r="C3098" s="79">
        <v>34867</v>
      </c>
      <c r="D3098" s="81" t="s">
        <v>5979</v>
      </c>
    </row>
    <row r="3099" spans="2:5">
      <c r="B3099" s="11" t="s">
        <v>4655</v>
      </c>
      <c r="C3099" s="140">
        <v>32252</v>
      </c>
      <c r="D3099" s="81" t="s">
        <v>1183</v>
      </c>
    </row>
    <row r="3100" spans="2:5">
      <c r="B3100" s="147" t="s">
        <v>5077</v>
      </c>
      <c r="C3100" s="83">
        <v>33439</v>
      </c>
      <c r="D3100" s="84" t="s">
        <v>4950</v>
      </c>
    </row>
    <row r="3101" spans="2:5">
      <c r="B3101" s="125" t="s">
        <v>4106</v>
      </c>
      <c r="C3101" s="126">
        <v>32615</v>
      </c>
      <c r="D3101" s="127" t="s">
        <v>509</v>
      </c>
    </row>
    <row r="3102" spans="2:5">
      <c r="B3102" s="78" t="s">
        <v>5728</v>
      </c>
      <c r="C3102" s="79">
        <v>33847</v>
      </c>
      <c r="D3102" s="81" t="s">
        <v>5445</v>
      </c>
    </row>
    <row r="3103" spans="2:5">
      <c r="B3103" s="142" t="s">
        <v>4733</v>
      </c>
      <c r="C3103" s="140">
        <v>33365</v>
      </c>
      <c r="D3103" s="81" t="s">
        <v>4950</v>
      </c>
    </row>
    <row r="3104" spans="2:5">
      <c r="B3104" s="78" t="s">
        <v>7467</v>
      </c>
      <c r="C3104" s="79">
        <v>35776</v>
      </c>
      <c r="D3104" s="82" t="s">
        <v>7957</v>
      </c>
    </row>
    <row r="3105" spans="2:5">
      <c r="B3105" s="78" t="s">
        <v>6686</v>
      </c>
      <c r="C3105" s="79">
        <v>35338</v>
      </c>
      <c r="D3105" s="81" t="s">
        <v>7040</v>
      </c>
      <c r="E3105" s="81"/>
    </row>
    <row r="3106" spans="2:5">
      <c r="B3106" t="s">
        <v>3616</v>
      </c>
      <c r="C3106" s="5">
        <v>30771</v>
      </c>
      <c r="D3106" s="6" t="s">
        <v>3719</v>
      </c>
    </row>
    <row r="3107" spans="2:5">
      <c r="B3107" s="78" t="s">
        <v>7057</v>
      </c>
      <c r="C3107" s="79">
        <v>34913</v>
      </c>
      <c r="D3107" s="81" t="s">
        <v>7036</v>
      </c>
      <c r="E3107" s="81"/>
    </row>
    <row r="3108" spans="2:5">
      <c r="B3108" s="78" t="s">
        <v>241</v>
      </c>
      <c r="C3108" s="79">
        <v>32310</v>
      </c>
      <c r="D3108" s="81" t="s">
        <v>2322</v>
      </c>
    </row>
    <row r="3109" spans="2:5">
      <c r="B3109" t="s">
        <v>1383</v>
      </c>
      <c r="C3109" s="5">
        <v>31117</v>
      </c>
      <c r="D3109" s="6" t="s">
        <v>2917</v>
      </c>
    </row>
    <row r="3110" spans="2:5">
      <c r="B3110" t="s">
        <v>1377</v>
      </c>
      <c r="C3110" s="5">
        <v>31398</v>
      </c>
      <c r="D3110" s="6" t="s">
        <v>3174</v>
      </c>
    </row>
    <row r="3111" spans="2:5">
      <c r="B3111" t="s">
        <v>1828</v>
      </c>
      <c r="C3111" s="5">
        <v>29361</v>
      </c>
      <c r="D3111" s="6" t="s">
        <v>1901</v>
      </c>
    </row>
    <row r="3112" spans="2:5">
      <c r="B3112" s="78" t="s">
        <v>7824</v>
      </c>
      <c r="C3112" s="79">
        <v>35395</v>
      </c>
      <c r="D3112" s="82" t="s">
        <v>7926</v>
      </c>
    </row>
    <row r="3113" spans="2:5">
      <c r="B3113" s="78" t="s">
        <v>6687</v>
      </c>
      <c r="C3113" s="79">
        <v>34913</v>
      </c>
      <c r="D3113" s="81" t="s">
        <v>7036</v>
      </c>
    </row>
    <row r="3114" spans="2:5">
      <c r="B3114" s="11" t="s">
        <v>4602</v>
      </c>
      <c r="C3114" s="140">
        <v>32871</v>
      </c>
      <c r="D3114" s="81" t="s">
        <v>4218</v>
      </c>
    </row>
    <row r="3115" spans="2:5">
      <c r="B3115" s="78" t="s">
        <v>7511</v>
      </c>
      <c r="C3115" s="79">
        <v>35662</v>
      </c>
      <c r="D3115" s="82" t="s">
        <v>7929</v>
      </c>
    </row>
    <row r="3116" spans="2:5">
      <c r="B3116" t="s">
        <v>2547</v>
      </c>
      <c r="C3116" s="5">
        <v>30278</v>
      </c>
      <c r="D3116" s="6" t="s">
        <v>2228</v>
      </c>
    </row>
    <row r="3117" spans="2:5">
      <c r="B3117" t="s">
        <v>1312</v>
      </c>
      <c r="C3117" s="5">
        <v>30232</v>
      </c>
      <c r="D3117" s="6" t="s">
        <v>2830</v>
      </c>
    </row>
    <row r="3118" spans="2:5">
      <c r="B3118" s="78" t="s">
        <v>6664</v>
      </c>
      <c r="C3118" s="79">
        <v>34957</v>
      </c>
      <c r="D3118" s="81" t="s">
        <v>7040</v>
      </c>
      <c r="E3118" s="81"/>
    </row>
    <row r="3119" spans="2:5">
      <c r="B3119" s="78" t="s">
        <v>5678</v>
      </c>
      <c r="C3119" s="79">
        <v>33838</v>
      </c>
      <c r="D3119" s="81" t="s">
        <v>5979</v>
      </c>
    </row>
    <row r="3120" spans="2:5">
      <c r="B3120" s="78" t="s">
        <v>5651</v>
      </c>
      <c r="C3120" s="79">
        <v>33921</v>
      </c>
      <c r="D3120" s="81" t="s">
        <v>5976</v>
      </c>
    </row>
    <row r="3121" spans="2:5">
      <c r="B3121" t="s">
        <v>1340</v>
      </c>
      <c r="C3121" s="5">
        <v>31624</v>
      </c>
      <c r="D3121" s="6" t="s">
        <v>1341</v>
      </c>
    </row>
    <row r="3122" spans="2:5">
      <c r="B3122" s="147" t="s">
        <v>5112</v>
      </c>
      <c r="C3122" s="83">
        <v>33974</v>
      </c>
      <c r="D3122" s="84" t="s">
        <v>5436</v>
      </c>
    </row>
    <row r="3123" spans="2:5">
      <c r="B3123" t="s">
        <v>3720</v>
      </c>
      <c r="C3123" s="5">
        <v>30546</v>
      </c>
      <c r="D3123" s="6" t="s">
        <v>2228</v>
      </c>
    </row>
    <row r="3124" spans="2:5">
      <c r="B3124" s="147" t="s">
        <v>5184</v>
      </c>
      <c r="C3124" s="83">
        <v>33645</v>
      </c>
      <c r="D3124" s="84" t="s">
        <v>5437</v>
      </c>
    </row>
    <row r="3125" spans="2:5">
      <c r="B3125" s="147" t="s">
        <v>5078</v>
      </c>
      <c r="C3125" s="83">
        <v>33764</v>
      </c>
      <c r="D3125" s="84" t="s">
        <v>4950</v>
      </c>
    </row>
    <row r="3126" spans="2:5">
      <c r="B3126" s="78" t="s">
        <v>6903</v>
      </c>
      <c r="C3126" s="79">
        <v>34439</v>
      </c>
      <c r="D3126" s="81" t="s">
        <v>6517</v>
      </c>
      <c r="E3126" s="81"/>
    </row>
    <row r="3127" spans="2:5">
      <c r="B3127" t="s">
        <v>3034</v>
      </c>
      <c r="C3127" s="5">
        <v>29539</v>
      </c>
      <c r="D3127" s="6" t="s">
        <v>2226</v>
      </c>
    </row>
    <row r="3128" spans="2:5">
      <c r="B3128" s="78" t="s">
        <v>7491</v>
      </c>
      <c r="C3128" s="79">
        <v>35104</v>
      </c>
      <c r="D3128" s="82" t="s">
        <v>7929</v>
      </c>
    </row>
    <row r="3129" spans="2:5">
      <c r="B3129" s="78" t="s">
        <v>242</v>
      </c>
      <c r="C3129" s="79">
        <v>32683</v>
      </c>
      <c r="D3129" s="81" t="s">
        <v>493</v>
      </c>
    </row>
    <row r="3130" spans="2:5">
      <c r="B3130" t="s">
        <v>690</v>
      </c>
      <c r="C3130" s="5">
        <v>29361</v>
      </c>
      <c r="D3130" s="6" t="s">
        <v>2668</v>
      </c>
    </row>
    <row r="3131" spans="2:5">
      <c r="B3131" t="s">
        <v>5327</v>
      </c>
      <c r="C3131" s="83">
        <v>33617</v>
      </c>
      <c r="D3131" s="84" t="s">
        <v>5439</v>
      </c>
    </row>
    <row r="3132" spans="2:5">
      <c r="B3132" s="78" t="s">
        <v>233</v>
      </c>
      <c r="C3132" s="79">
        <v>33199</v>
      </c>
      <c r="D3132" s="81" t="s">
        <v>493</v>
      </c>
    </row>
    <row r="3133" spans="2:5">
      <c r="B3133" t="s">
        <v>2833</v>
      </c>
      <c r="C3133" s="5">
        <v>31580</v>
      </c>
      <c r="D3133" s="6" t="s">
        <v>1303</v>
      </c>
    </row>
    <row r="3134" spans="2:5">
      <c r="B3134" t="s">
        <v>3721</v>
      </c>
      <c r="C3134" s="5">
        <v>30521</v>
      </c>
      <c r="D3134" s="6" t="s">
        <v>1652</v>
      </c>
    </row>
    <row r="3135" spans="2:5">
      <c r="B3135" t="s">
        <v>3627</v>
      </c>
      <c r="C3135" s="5">
        <v>31747</v>
      </c>
      <c r="D3135" s="6" t="s">
        <v>3172</v>
      </c>
    </row>
    <row r="3136" spans="2:5">
      <c r="B3136" t="s">
        <v>671</v>
      </c>
      <c r="C3136" s="5">
        <v>30806</v>
      </c>
      <c r="D3136" s="6" t="s">
        <v>3529</v>
      </c>
    </row>
    <row r="3137" spans="2:4">
      <c r="B3137" s="78" t="s">
        <v>3635</v>
      </c>
      <c r="C3137" s="79">
        <v>27005</v>
      </c>
      <c r="D3137" s="80">
        <v>0</v>
      </c>
    </row>
    <row r="3138" spans="2:4">
      <c r="B3138" s="125" t="s">
        <v>4107</v>
      </c>
      <c r="C3138" s="126">
        <v>32879</v>
      </c>
      <c r="D3138" s="127" t="s">
        <v>509</v>
      </c>
    </row>
    <row r="3139" spans="2:4">
      <c r="B3139" t="s">
        <v>2178</v>
      </c>
      <c r="C3139" s="5">
        <v>32243</v>
      </c>
      <c r="D3139" s="6" t="s">
        <v>2444</v>
      </c>
    </row>
    <row r="3140" spans="2:4">
      <c r="B3140" s="78" t="s">
        <v>7752</v>
      </c>
      <c r="C3140" s="79">
        <v>35340</v>
      </c>
      <c r="D3140" s="82" t="s">
        <v>7926</v>
      </c>
    </row>
    <row r="3141" spans="2:4">
      <c r="B3141" s="125" t="s">
        <v>4108</v>
      </c>
      <c r="C3141" s="126">
        <v>32465</v>
      </c>
      <c r="D3141" s="127" t="s">
        <v>1193</v>
      </c>
    </row>
    <row r="3142" spans="2:4">
      <c r="B3142" t="s">
        <v>1288</v>
      </c>
      <c r="C3142" s="5">
        <v>29522</v>
      </c>
      <c r="D3142" s="6" t="s">
        <v>1289</v>
      </c>
    </row>
    <row r="3143" spans="2:4">
      <c r="B3143" s="131" t="s">
        <v>672</v>
      </c>
      <c r="C3143" s="5">
        <v>32274</v>
      </c>
      <c r="D3143" s="6" t="s">
        <v>1200</v>
      </c>
    </row>
    <row r="3144" spans="2:4">
      <c r="B3144" s="11" t="s">
        <v>4477</v>
      </c>
      <c r="C3144" s="140">
        <v>34130</v>
      </c>
      <c r="D3144" s="81" t="s">
        <v>4966</v>
      </c>
    </row>
    <row r="3145" spans="2:4">
      <c r="B3145" t="s">
        <v>3874</v>
      </c>
      <c r="C3145" s="5">
        <v>33504</v>
      </c>
      <c r="D3145" s="6" t="s">
        <v>509</v>
      </c>
    </row>
    <row r="3146" spans="2:4">
      <c r="B3146" t="s">
        <v>2179</v>
      </c>
      <c r="C3146" s="5">
        <v>30974</v>
      </c>
      <c r="D3146" s="6" t="s">
        <v>3528</v>
      </c>
    </row>
    <row r="3147" spans="2:4">
      <c r="B3147" t="s">
        <v>2632</v>
      </c>
      <c r="C3147" s="5">
        <v>31222</v>
      </c>
      <c r="D3147" s="6" t="s">
        <v>3169</v>
      </c>
    </row>
    <row r="3148" spans="2:4">
      <c r="B3148" s="78" t="s">
        <v>6112</v>
      </c>
      <c r="C3148" s="79">
        <v>32792</v>
      </c>
      <c r="D3148" s="82" t="s">
        <v>4223</v>
      </c>
    </row>
    <row r="3149" spans="2:4">
      <c r="B3149" s="78" t="s">
        <v>5868</v>
      </c>
      <c r="C3149" s="79">
        <v>33791</v>
      </c>
      <c r="D3149" s="82" t="s">
        <v>4950</v>
      </c>
    </row>
    <row r="3150" spans="2:4">
      <c r="B3150" s="142" t="s">
        <v>4555</v>
      </c>
      <c r="C3150" s="140">
        <v>33226</v>
      </c>
      <c r="D3150" s="81" t="s">
        <v>4950</v>
      </c>
    </row>
    <row r="3151" spans="2:4">
      <c r="B3151" t="s">
        <v>691</v>
      </c>
      <c r="C3151" s="5">
        <v>30537</v>
      </c>
      <c r="D3151" s="6" t="s">
        <v>2830</v>
      </c>
    </row>
    <row r="3152" spans="2:4">
      <c r="B3152" t="s">
        <v>1359</v>
      </c>
      <c r="C3152" s="5">
        <v>31509</v>
      </c>
      <c r="D3152" s="6" t="s">
        <v>3171</v>
      </c>
    </row>
    <row r="3153" spans="2:5">
      <c r="B3153" t="s">
        <v>1996</v>
      </c>
      <c r="C3153" s="5">
        <v>29216</v>
      </c>
      <c r="D3153" s="6" t="s">
        <v>1997</v>
      </c>
    </row>
    <row r="3154" spans="2:5">
      <c r="B3154" t="s">
        <v>673</v>
      </c>
      <c r="C3154" s="5">
        <v>32160</v>
      </c>
      <c r="D3154" s="6" t="s">
        <v>2442</v>
      </c>
    </row>
    <row r="3155" spans="2:5">
      <c r="B3155" s="125" t="s">
        <v>4109</v>
      </c>
      <c r="C3155" s="126">
        <v>32774</v>
      </c>
      <c r="D3155" s="127" t="s">
        <v>4223</v>
      </c>
    </row>
    <row r="3156" spans="2:5">
      <c r="B3156" s="11" t="s">
        <v>4700</v>
      </c>
      <c r="C3156" s="140">
        <v>33204</v>
      </c>
      <c r="D3156" s="81" t="s">
        <v>4953</v>
      </c>
    </row>
    <row r="3157" spans="2:5">
      <c r="B3157" s="78" t="s">
        <v>7797</v>
      </c>
      <c r="C3157" s="79">
        <v>34367</v>
      </c>
      <c r="D3157" s="82" t="s">
        <v>6517</v>
      </c>
    </row>
    <row r="3158" spans="2:5">
      <c r="B3158" s="147" t="s">
        <v>5242</v>
      </c>
      <c r="C3158" s="83">
        <v>32793</v>
      </c>
      <c r="D3158" s="84" t="s">
        <v>4966</v>
      </c>
    </row>
    <row r="3159" spans="2:5">
      <c r="B3159" s="78" t="s">
        <v>6670</v>
      </c>
      <c r="C3159" s="79">
        <v>34993</v>
      </c>
      <c r="D3159" s="81" t="s">
        <v>7033</v>
      </c>
      <c r="E3159" s="81"/>
    </row>
    <row r="3160" spans="2:5">
      <c r="B3160" s="147" t="s">
        <v>5290</v>
      </c>
      <c r="C3160" s="83">
        <v>33989</v>
      </c>
      <c r="D3160" s="84" t="s">
        <v>5460</v>
      </c>
    </row>
    <row r="3161" spans="2:5">
      <c r="B3161" t="s">
        <v>2546</v>
      </c>
      <c r="C3161" s="5">
        <v>28625</v>
      </c>
      <c r="D3161" s="6" t="s">
        <v>1846</v>
      </c>
    </row>
    <row r="3162" spans="2:5">
      <c r="B3162" t="s">
        <v>674</v>
      </c>
      <c r="C3162" s="5">
        <v>31821</v>
      </c>
      <c r="D3162" s="6" t="s">
        <v>2442</v>
      </c>
    </row>
    <row r="3163" spans="2:5">
      <c r="B3163" s="78" t="s">
        <v>243</v>
      </c>
      <c r="C3163" s="79">
        <v>32006</v>
      </c>
      <c r="D3163" s="81" t="s">
        <v>1183</v>
      </c>
    </row>
    <row r="3164" spans="2:5">
      <c r="B3164" s="78" t="s">
        <v>7549</v>
      </c>
      <c r="C3164" s="79">
        <v>35047</v>
      </c>
      <c r="D3164" s="82" t="s">
        <v>7031</v>
      </c>
    </row>
    <row r="3165" spans="2:5">
      <c r="B3165" s="147" t="s">
        <v>4735</v>
      </c>
      <c r="C3165" s="83">
        <v>33653</v>
      </c>
      <c r="D3165" s="84" t="s">
        <v>4950</v>
      </c>
    </row>
    <row r="3166" spans="2:5">
      <c r="B3166" s="78" t="s">
        <v>5653</v>
      </c>
      <c r="C3166" s="79">
        <v>34544</v>
      </c>
      <c r="D3166" s="81" t="s">
        <v>5978</v>
      </c>
    </row>
    <row r="3167" spans="2:5">
      <c r="B3167" t="s">
        <v>2180</v>
      </c>
      <c r="C3167" s="5">
        <v>31411</v>
      </c>
      <c r="D3167" s="6" t="s">
        <v>1308</v>
      </c>
    </row>
    <row r="3168" spans="2:5">
      <c r="B3168" t="s">
        <v>675</v>
      </c>
      <c r="C3168" s="5">
        <v>31613</v>
      </c>
      <c r="D3168" s="6" t="s">
        <v>3171</v>
      </c>
    </row>
    <row r="3169" spans="2:5">
      <c r="B3169" t="s">
        <v>1770</v>
      </c>
      <c r="C3169" s="5">
        <v>30148</v>
      </c>
      <c r="D3169" s="6" t="s">
        <v>2227</v>
      </c>
    </row>
    <row r="3170" spans="2:5">
      <c r="B3170" s="147" t="s">
        <v>5135</v>
      </c>
      <c r="C3170" s="83">
        <v>33670</v>
      </c>
      <c r="D3170" s="84" t="s">
        <v>5439</v>
      </c>
    </row>
    <row r="3171" spans="2:5">
      <c r="B3171" s="78" t="s">
        <v>244</v>
      </c>
      <c r="C3171" s="79">
        <v>32034</v>
      </c>
      <c r="D3171" s="81" t="s">
        <v>2442</v>
      </c>
    </row>
    <row r="3172" spans="2:5">
      <c r="B3172" s="78" t="s">
        <v>6930</v>
      </c>
      <c r="C3172" s="79">
        <v>34686</v>
      </c>
      <c r="D3172" s="81" t="s">
        <v>6517</v>
      </c>
      <c r="E3172" s="81"/>
    </row>
    <row r="3173" spans="2:5">
      <c r="B3173" t="s">
        <v>2181</v>
      </c>
      <c r="C3173" s="5">
        <v>31466</v>
      </c>
      <c r="D3173" s="6" t="s">
        <v>3169</v>
      </c>
    </row>
    <row r="3174" spans="2:5">
      <c r="B3174" t="s">
        <v>2182</v>
      </c>
      <c r="C3174" s="5">
        <v>29436</v>
      </c>
      <c r="D3174" s="6" t="s">
        <v>3182</v>
      </c>
    </row>
    <row r="3175" spans="2:5">
      <c r="B3175" s="78" t="s">
        <v>245</v>
      </c>
      <c r="C3175" s="79">
        <v>33203</v>
      </c>
      <c r="D3175" s="81" t="s">
        <v>509</v>
      </c>
    </row>
    <row r="3176" spans="2:5">
      <c r="B3176" s="11" t="s">
        <v>4566</v>
      </c>
      <c r="C3176" s="140">
        <v>33264</v>
      </c>
      <c r="D3176" s="81" t="s">
        <v>4950</v>
      </c>
    </row>
    <row r="3177" spans="2:5">
      <c r="B3177" s="78" t="s">
        <v>2183</v>
      </c>
      <c r="C3177" s="79">
        <v>30917</v>
      </c>
      <c r="D3177" s="80" t="s">
        <v>1652</v>
      </c>
    </row>
    <row r="3178" spans="2:5">
      <c r="B3178" s="78" t="s">
        <v>692</v>
      </c>
      <c r="C3178" s="79">
        <v>32372</v>
      </c>
      <c r="D3178" s="81" t="s">
        <v>1202</v>
      </c>
    </row>
    <row r="3179" spans="2:5">
      <c r="B3179" s="78" t="s">
        <v>6130</v>
      </c>
      <c r="C3179" s="79">
        <v>34180</v>
      </c>
      <c r="D3179" s="82" t="s">
        <v>5979</v>
      </c>
    </row>
    <row r="3180" spans="2:5">
      <c r="B3180" s="78" t="s">
        <v>7540</v>
      </c>
      <c r="C3180" s="79">
        <v>35620</v>
      </c>
      <c r="D3180" s="82" t="s">
        <v>7926</v>
      </c>
    </row>
    <row r="3181" spans="2:5">
      <c r="B3181" s="78" t="s">
        <v>6917</v>
      </c>
      <c r="C3181" s="79">
        <v>34296</v>
      </c>
      <c r="D3181" s="81" t="s">
        <v>6517</v>
      </c>
      <c r="E3181" s="81"/>
    </row>
    <row r="3182" spans="2:5">
      <c r="B3182" s="125" t="s">
        <v>3865</v>
      </c>
      <c r="C3182" s="126">
        <v>33314</v>
      </c>
      <c r="D3182" s="127" t="s">
        <v>4245</v>
      </c>
    </row>
    <row r="3183" spans="2:5">
      <c r="B3183" t="s">
        <v>2184</v>
      </c>
      <c r="C3183" s="5">
        <v>30286</v>
      </c>
      <c r="D3183" s="6" t="s">
        <v>2230</v>
      </c>
    </row>
    <row r="3184" spans="2:5">
      <c r="B3184" s="147" t="s">
        <v>5185</v>
      </c>
      <c r="C3184" s="83">
        <v>34005</v>
      </c>
      <c r="D3184" s="84" t="s">
        <v>5437</v>
      </c>
    </row>
    <row r="3185" spans="2:5">
      <c r="B3185" t="s">
        <v>1978</v>
      </c>
      <c r="C3185" s="5">
        <v>30560</v>
      </c>
      <c r="D3185" s="6" t="s">
        <v>3482</v>
      </c>
    </row>
    <row r="3186" spans="2:5">
      <c r="B3186" s="78" t="s">
        <v>7718</v>
      </c>
      <c r="C3186" s="79">
        <v>34482</v>
      </c>
      <c r="D3186" s="82" t="s">
        <v>6517</v>
      </c>
    </row>
    <row r="3187" spans="2:5">
      <c r="B3187" s="147" t="s">
        <v>5214</v>
      </c>
      <c r="C3187" s="83">
        <v>33094</v>
      </c>
      <c r="D3187" s="84" t="s">
        <v>4221</v>
      </c>
    </row>
    <row r="3188" spans="2:5">
      <c r="B3188" s="147" t="s">
        <v>4744</v>
      </c>
      <c r="C3188" s="83">
        <v>33163</v>
      </c>
      <c r="D3188" s="84" t="s">
        <v>4950</v>
      </c>
    </row>
    <row r="3189" spans="2:5">
      <c r="B3189" s="78" t="s">
        <v>693</v>
      </c>
      <c r="C3189" s="79">
        <v>32729</v>
      </c>
      <c r="D3189" s="81" t="s">
        <v>1040</v>
      </c>
    </row>
    <row r="3190" spans="2:5">
      <c r="B3190" t="s">
        <v>676</v>
      </c>
      <c r="C3190" s="5">
        <v>31834</v>
      </c>
      <c r="D3190" s="6" t="s">
        <v>2442</v>
      </c>
    </row>
    <row r="3191" spans="2:5">
      <c r="B3191" s="78" t="s">
        <v>246</v>
      </c>
      <c r="C3191" s="79">
        <v>32561</v>
      </c>
      <c r="D3191" s="81" t="s">
        <v>497</v>
      </c>
    </row>
    <row r="3192" spans="2:5">
      <c r="B3192" t="s">
        <v>677</v>
      </c>
      <c r="C3192" s="5">
        <v>30350</v>
      </c>
      <c r="D3192" s="6" t="s">
        <v>3529</v>
      </c>
    </row>
    <row r="3193" spans="2:5">
      <c r="B3193" t="s">
        <v>678</v>
      </c>
      <c r="C3193" s="5">
        <v>30284</v>
      </c>
      <c r="D3193" s="6" t="s">
        <v>2229</v>
      </c>
    </row>
    <row r="3194" spans="2:5">
      <c r="B3194" s="78" t="s">
        <v>6857</v>
      </c>
      <c r="C3194" s="79">
        <v>35577</v>
      </c>
      <c r="D3194" s="81" t="s">
        <v>7058</v>
      </c>
      <c r="E3194" s="81"/>
    </row>
    <row r="3195" spans="2:5">
      <c r="B3195" s="78" t="s">
        <v>6259</v>
      </c>
      <c r="C3195" s="79">
        <v>34527</v>
      </c>
      <c r="D3195" s="82" t="s">
        <v>6517</v>
      </c>
    </row>
    <row r="3196" spans="2:5">
      <c r="B3196" t="s">
        <v>679</v>
      </c>
      <c r="C3196" s="5">
        <v>32320</v>
      </c>
      <c r="D3196" s="6" t="s">
        <v>1183</v>
      </c>
    </row>
    <row r="3197" spans="2:5">
      <c r="B3197" s="78" t="s">
        <v>217</v>
      </c>
      <c r="C3197" s="79">
        <v>32856</v>
      </c>
      <c r="D3197" s="81" t="s">
        <v>493</v>
      </c>
    </row>
    <row r="3198" spans="2:5">
      <c r="B3198" s="78" t="s">
        <v>5823</v>
      </c>
      <c r="C3198" s="79">
        <v>33893</v>
      </c>
      <c r="D3198" s="81" t="s">
        <v>5990</v>
      </c>
    </row>
    <row r="3199" spans="2:5">
      <c r="B3199" t="s">
        <v>3151</v>
      </c>
      <c r="C3199" s="5">
        <v>30173</v>
      </c>
      <c r="D3199" s="6" t="s">
        <v>2226</v>
      </c>
    </row>
    <row r="3200" spans="2:5">
      <c r="B3200" t="s">
        <v>2185</v>
      </c>
      <c r="C3200" s="5">
        <v>30127</v>
      </c>
      <c r="D3200" s="6" t="s">
        <v>3529</v>
      </c>
    </row>
    <row r="3201" spans="2:5">
      <c r="B3201" s="147" t="s">
        <v>5298</v>
      </c>
      <c r="C3201" s="83">
        <v>34277</v>
      </c>
      <c r="D3201" s="84" t="s">
        <v>5461</v>
      </c>
    </row>
    <row r="3202" spans="2:5">
      <c r="B3202" t="s">
        <v>2455</v>
      </c>
      <c r="C3202" s="5">
        <v>28929</v>
      </c>
      <c r="D3202" s="6" t="s">
        <v>2456</v>
      </c>
    </row>
    <row r="3203" spans="2:5">
      <c r="B3203" s="78" t="s">
        <v>694</v>
      </c>
      <c r="C3203" s="79">
        <v>31695</v>
      </c>
      <c r="D3203" s="81" t="s">
        <v>3169</v>
      </c>
    </row>
    <row r="3204" spans="2:5">
      <c r="B3204" t="s">
        <v>1677</v>
      </c>
      <c r="C3204" s="5">
        <v>31013</v>
      </c>
      <c r="D3204" s="6" t="s">
        <v>3525</v>
      </c>
    </row>
    <row r="3205" spans="2:5">
      <c r="B3205" s="78" t="s">
        <v>5679</v>
      </c>
      <c r="C3205" s="79">
        <v>34173</v>
      </c>
      <c r="D3205" s="81" t="s">
        <v>5979</v>
      </c>
    </row>
    <row r="3206" spans="2:5">
      <c r="B3206" s="125" t="s">
        <v>4110</v>
      </c>
      <c r="C3206" s="126">
        <v>30627</v>
      </c>
      <c r="D3206" s="127" t="s">
        <v>497</v>
      </c>
    </row>
    <row r="3207" spans="2:5">
      <c r="B3207" t="s">
        <v>2066</v>
      </c>
      <c r="C3207" s="5">
        <v>30433</v>
      </c>
      <c r="D3207" s="6" t="s">
        <v>3529</v>
      </c>
    </row>
    <row r="3208" spans="2:5">
      <c r="B3208" s="11" t="s">
        <v>4539</v>
      </c>
      <c r="C3208" s="140">
        <v>33367</v>
      </c>
      <c r="D3208" s="81" t="s">
        <v>4950</v>
      </c>
    </row>
    <row r="3209" spans="2:5">
      <c r="B3209" s="78" t="s">
        <v>6373</v>
      </c>
      <c r="C3209" s="79">
        <v>34198</v>
      </c>
      <c r="D3209" s="82" t="s">
        <v>5979</v>
      </c>
    </row>
    <row r="3210" spans="2:5">
      <c r="B3210" s="78" t="s">
        <v>6892</v>
      </c>
      <c r="C3210" s="79">
        <v>35097</v>
      </c>
      <c r="D3210" s="81" t="s">
        <v>7059</v>
      </c>
      <c r="E3210" s="81"/>
    </row>
    <row r="3211" spans="2:5">
      <c r="B3211" s="78" t="s">
        <v>6203</v>
      </c>
      <c r="C3211" s="79">
        <v>34976</v>
      </c>
      <c r="D3211" s="82" t="s">
        <v>6547</v>
      </c>
    </row>
    <row r="3212" spans="2:5">
      <c r="B3212" t="s">
        <v>1783</v>
      </c>
      <c r="C3212" s="5">
        <v>29238</v>
      </c>
      <c r="D3212" s="6" t="s">
        <v>1784</v>
      </c>
    </row>
    <row r="3213" spans="2:5">
      <c r="B3213" t="s">
        <v>2186</v>
      </c>
      <c r="C3213" s="5">
        <v>30371</v>
      </c>
      <c r="D3213" s="6" t="s">
        <v>3526</v>
      </c>
    </row>
    <row r="3214" spans="2:5">
      <c r="B3214" s="147" t="s">
        <v>5247</v>
      </c>
      <c r="C3214" s="83">
        <v>33253</v>
      </c>
      <c r="D3214" s="84" t="s">
        <v>4950</v>
      </c>
    </row>
    <row r="3215" spans="2:5">
      <c r="B3215" s="78" t="s">
        <v>6370</v>
      </c>
      <c r="C3215" s="79">
        <v>34958</v>
      </c>
      <c r="D3215" s="82" t="s">
        <v>6519</v>
      </c>
    </row>
    <row r="3216" spans="2:5">
      <c r="B3216" s="78" t="s">
        <v>6943</v>
      </c>
      <c r="C3216" s="79">
        <v>34186</v>
      </c>
      <c r="D3216" s="81" t="s">
        <v>5979</v>
      </c>
      <c r="E3216" s="81"/>
    </row>
    <row r="3217" spans="2:4">
      <c r="B3217" s="78" t="s">
        <v>5818</v>
      </c>
      <c r="C3217" s="79">
        <v>34654</v>
      </c>
      <c r="D3217" s="81" t="s">
        <v>5980</v>
      </c>
    </row>
    <row r="3218" spans="2:4">
      <c r="B3218" s="78" t="s">
        <v>5737</v>
      </c>
      <c r="C3218" s="79">
        <v>34222</v>
      </c>
      <c r="D3218" s="81" t="s">
        <v>5984</v>
      </c>
    </row>
    <row r="3219" spans="2:4">
      <c r="B3219" s="78" t="s">
        <v>5608</v>
      </c>
      <c r="C3219" s="79">
        <v>34450</v>
      </c>
      <c r="D3219" s="81" t="s">
        <v>5976</v>
      </c>
    </row>
    <row r="3220" spans="2:4">
      <c r="B3220" s="78" t="s">
        <v>247</v>
      </c>
      <c r="C3220" s="79">
        <v>32975</v>
      </c>
      <c r="D3220" s="81" t="s">
        <v>248</v>
      </c>
    </row>
    <row r="3221" spans="2:4">
      <c r="B3221" s="78" t="s">
        <v>6372</v>
      </c>
      <c r="C3221" s="79">
        <v>33500</v>
      </c>
      <c r="D3221" s="82" t="s">
        <v>4950</v>
      </c>
    </row>
    <row r="3222" spans="2:4">
      <c r="B3222" s="147" t="s">
        <v>5115</v>
      </c>
      <c r="C3222" s="83">
        <v>33943</v>
      </c>
      <c r="D3222" s="84" t="s">
        <v>5436</v>
      </c>
    </row>
    <row r="3223" spans="2:4">
      <c r="B3223" s="11" t="s">
        <v>4580</v>
      </c>
      <c r="C3223" s="140">
        <v>32280</v>
      </c>
      <c r="D3223" s="81" t="s">
        <v>1193</v>
      </c>
    </row>
    <row r="3224" spans="2:4">
      <c r="B3224" s="78" t="s">
        <v>6344</v>
      </c>
      <c r="C3224" s="79">
        <v>34458</v>
      </c>
      <c r="D3224" s="82" t="s">
        <v>6516</v>
      </c>
    </row>
    <row r="3225" spans="2:4">
      <c r="B3225" t="s">
        <v>2698</v>
      </c>
      <c r="C3225" s="5">
        <v>29962</v>
      </c>
      <c r="D3225" s="6" t="s">
        <v>1666</v>
      </c>
    </row>
    <row r="3226" spans="2:4">
      <c r="B3226" s="78" t="s">
        <v>6246</v>
      </c>
      <c r="C3226" s="79">
        <v>32447</v>
      </c>
      <c r="D3226" s="82" t="s">
        <v>509</v>
      </c>
    </row>
    <row r="3227" spans="2:4">
      <c r="B3227" t="s">
        <v>2187</v>
      </c>
      <c r="C3227" s="5">
        <v>32302</v>
      </c>
      <c r="D3227" s="6" t="s">
        <v>2325</v>
      </c>
    </row>
    <row r="3228" spans="2:4">
      <c r="B3228" t="s">
        <v>2393</v>
      </c>
      <c r="C3228" s="5">
        <v>29973</v>
      </c>
      <c r="D3228" s="6" t="s">
        <v>3020</v>
      </c>
    </row>
    <row r="3229" spans="2:4">
      <c r="B3229" s="147" t="s">
        <v>5145</v>
      </c>
      <c r="C3229" s="83">
        <v>33978</v>
      </c>
      <c r="D3229" s="84" t="s">
        <v>5462</v>
      </c>
    </row>
    <row r="3230" spans="2:4">
      <c r="B3230" t="s">
        <v>249</v>
      </c>
      <c r="C3230" s="5">
        <v>31127</v>
      </c>
      <c r="D3230" s="6" t="s">
        <v>1651</v>
      </c>
    </row>
    <row r="3231" spans="2:4">
      <c r="B3231" s="11" t="s">
        <v>695</v>
      </c>
      <c r="C3231" s="5">
        <v>31127</v>
      </c>
      <c r="D3231" s="6" t="s">
        <v>1651</v>
      </c>
    </row>
    <row r="3232" spans="2:4">
      <c r="B3232" t="s">
        <v>2188</v>
      </c>
      <c r="C3232" s="5">
        <v>28699</v>
      </c>
      <c r="D3232" s="6" t="s">
        <v>2189</v>
      </c>
    </row>
    <row r="3233" spans="2:5">
      <c r="B3233" s="78" t="s">
        <v>6272</v>
      </c>
      <c r="C3233" s="79">
        <v>34415</v>
      </c>
      <c r="D3233" s="82" t="s">
        <v>5979</v>
      </c>
    </row>
    <row r="3234" spans="2:5">
      <c r="B3234" t="s">
        <v>3183</v>
      </c>
      <c r="C3234" s="5">
        <v>27928</v>
      </c>
      <c r="D3234" s="6" t="s">
        <v>3396</v>
      </c>
    </row>
    <row r="3235" spans="2:5">
      <c r="B3235" t="s">
        <v>680</v>
      </c>
      <c r="C3235" s="5">
        <v>33065</v>
      </c>
      <c r="D3235" s="6" t="s">
        <v>681</v>
      </c>
    </row>
    <row r="3236" spans="2:5">
      <c r="B3236" t="s">
        <v>682</v>
      </c>
      <c r="C3236" s="5">
        <v>31908</v>
      </c>
      <c r="D3236" s="6" t="s">
        <v>2486</v>
      </c>
    </row>
    <row r="3237" spans="2:5">
      <c r="B3237" t="s">
        <v>3243</v>
      </c>
      <c r="C3237" s="5">
        <v>31101</v>
      </c>
      <c r="D3237" s="6" t="s">
        <v>3244</v>
      </c>
    </row>
    <row r="3238" spans="2:5">
      <c r="B3238" t="s">
        <v>683</v>
      </c>
      <c r="C3238" s="5">
        <v>32270</v>
      </c>
      <c r="D3238" s="6" t="s">
        <v>1202</v>
      </c>
    </row>
    <row r="3239" spans="2:5">
      <c r="B3239" s="78" t="s">
        <v>6905</v>
      </c>
      <c r="C3239" s="79">
        <v>34995</v>
      </c>
      <c r="D3239" s="81" t="s">
        <v>7040</v>
      </c>
      <c r="E3239" s="81"/>
    </row>
    <row r="3240" spans="2:5">
      <c r="B3240" s="78" t="s">
        <v>5724</v>
      </c>
      <c r="C3240" s="79">
        <v>33389</v>
      </c>
      <c r="D3240" s="82" t="s">
        <v>5440</v>
      </c>
    </row>
    <row r="3241" spans="2:5">
      <c r="B3241" s="147" t="s">
        <v>5090</v>
      </c>
      <c r="C3241" s="83">
        <v>33691</v>
      </c>
      <c r="D3241" s="84" t="s">
        <v>4950</v>
      </c>
    </row>
    <row r="3242" spans="2:5">
      <c r="B3242" s="78" t="s">
        <v>6759</v>
      </c>
      <c r="C3242" s="79">
        <v>33849</v>
      </c>
      <c r="D3242" s="81" t="s">
        <v>6517</v>
      </c>
      <c r="E3242" s="81"/>
    </row>
    <row r="3243" spans="2:5">
      <c r="B3243" s="78" t="s">
        <v>6722</v>
      </c>
      <c r="C3243" s="79">
        <v>35242</v>
      </c>
      <c r="D3243" s="81" t="s">
        <v>7038</v>
      </c>
      <c r="E3243" s="81"/>
    </row>
    <row r="3244" spans="2:5">
      <c r="B3244" s="78" t="s">
        <v>6014</v>
      </c>
      <c r="C3244" s="79">
        <v>33241</v>
      </c>
      <c r="D3244" s="81" t="s">
        <v>4950</v>
      </c>
    </row>
    <row r="3245" spans="2:5">
      <c r="B3245" s="78" t="s">
        <v>6699</v>
      </c>
      <c r="C3245" s="79">
        <v>35089</v>
      </c>
      <c r="D3245" s="81" t="s">
        <v>7033</v>
      </c>
      <c r="E3245" s="81"/>
    </row>
    <row r="3246" spans="2:5">
      <c r="B3246" s="78" t="s">
        <v>250</v>
      </c>
      <c r="C3246" s="79">
        <v>31457</v>
      </c>
      <c r="D3246" s="81" t="s">
        <v>3318</v>
      </c>
    </row>
    <row r="3247" spans="2:5">
      <c r="B3247" s="78" t="s">
        <v>1813</v>
      </c>
      <c r="C3247" s="79">
        <v>28941</v>
      </c>
      <c r="D3247" s="80" t="s">
        <v>1814</v>
      </c>
    </row>
    <row r="3248" spans="2:5">
      <c r="B3248" t="s">
        <v>3241</v>
      </c>
      <c r="C3248" s="5">
        <v>31939</v>
      </c>
      <c r="D3248" s="6" t="s">
        <v>3169</v>
      </c>
    </row>
    <row r="3249" spans="2:4">
      <c r="B3249" s="147" t="s">
        <v>5148</v>
      </c>
      <c r="C3249" s="83">
        <v>33868</v>
      </c>
      <c r="D3249" s="84" t="s">
        <v>5436</v>
      </c>
    </row>
    <row r="3250" spans="2:4">
      <c r="B3250" t="s">
        <v>2543</v>
      </c>
      <c r="C3250" s="5">
        <v>31740</v>
      </c>
      <c r="D3250" s="6" t="s">
        <v>1477</v>
      </c>
    </row>
    <row r="3251" spans="2:4">
      <c r="B3251" s="78" t="s">
        <v>7573</v>
      </c>
      <c r="C3251" s="79">
        <v>35555</v>
      </c>
      <c r="D3251" s="82" t="s">
        <v>7926</v>
      </c>
    </row>
    <row r="3252" spans="2:4">
      <c r="B3252" t="s">
        <v>3387</v>
      </c>
      <c r="C3252" s="5">
        <v>29292</v>
      </c>
      <c r="D3252" s="6" t="s">
        <v>3062</v>
      </c>
    </row>
    <row r="3253" spans="2:4">
      <c r="B3253" s="147" t="s">
        <v>5165</v>
      </c>
      <c r="C3253" s="83">
        <v>34356</v>
      </c>
      <c r="D3253" s="84" t="s">
        <v>5445</v>
      </c>
    </row>
    <row r="3254" spans="2:4">
      <c r="B3254" t="s">
        <v>3343</v>
      </c>
      <c r="C3254" s="5">
        <v>29136</v>
      </c>
      <c r="D3254" s="6" t="s">
        <v>2938</v>
      </c>
    </row>
    <row r="3255" spans="2:4">
      <c r="B3255" s="78" t="s">
        <v>111</v>
      </c>
      <c r="C3255" s="79">
        <v>33003</v>
      </c>
      <c r="D3255" s="81" t="s">
        <v>499</v>
      </c>
    </row>
    <row r="3256" spans="2:4">
      <c r="B3256" s="78" t="s">
        <v>5680</v>
      </c>
      <c r="C3256" s="79">
        <v>33914</v>
      </c>
      <c r="D3256" s="81" t="s">
        <v>5979</v>
      </c>
    </row>
    <row r="3257" spans="2:4">
      <c r="B3257" s="78" t="s">
        <v>6167</v>
      </c>
      <c r="C3257" s="79">
        <v>33477</v>
      </c>
      <c r="D3257" s="82" t="s">
        <v>5437</v>
      </c>
    </row>
    <row r="3258" spans="2:4">
      <c r="B3258" s="11" t="s">
        <v>4480</v>
      </c>
      <c r="C3258" s="140">
        <v>33518</v>
      </c>
      <c r="D3258" s="81" t="s">
        <v>4956</v>
      </c>
    </row>
    <row r="3259" spans="2:4">
      <c r="B3259" t="s">
        <v>2190</v>
      </c>
      <c r="C3259" s="5">
        <v>32567</v>
      </c>
      <c r="D3259" s="6" t="s">
        <v>2191</v>
      </c>
    </row>
    <row r="3260" spans="2:4">
      <c r="B3260" t="s">
        <v>696</v>
      </c>
      <c r="C3260" s="5">
        <v>32193</v>
      </c>
      <c r="D3260" s="6" t="s">
        <v>1040</v>
      </c>
    </row>
    <row r="3261" spans="2:4">
      <c r="B3261" s="78" t="s">
        <v>7806</v>
      </c>
      <c r="C3261" s="79">
        <v>34955</v>
      </c>
      <c r="D3261" s="82" t="s">
        <v>7031</v>
      </c>
    </row>
    <row r="3262" spans="2:4">
      <c r="B3262" s="147" t="s">
        <v>5374</v>
      </c>
      <c r="C3262" s="83">
        <v>34486</v>
      </c>
      <c r="D3262" s="84" t="s">
        <v>5439</v>
      </c>
    </row>
    <row r="3263" spans="2:4">
      <c r="B3263" s="78" t="s">
        <v>5528</v>
      </c>
      <c r="C3263" s="79">
        <v>33457</v>
      </c>
      <c r="D3263" s="81" t="s">
        <v>4966</v>
      </c>
    </row>
    <row r="3264" spans="2:4">
      <c r="B3264" t="s">
        <v>684</v>
      </c>
      <c r="C3264" s="5">
        <v>32025</v>
      </c>
      <c r="D3264" s="6" t="s">
        <v>1040</v>
      </c>
    </row>
    <row r="3265" spans="2:4">
      <c r="B3265" s="78" t="s">
        <v>6241</v>
      </c>
      <c r="C3265" s="79">
        <v>34280</v>
      </c>
      <c r="D3265" s="82" t="s">
        <v>6517</v>
      </c>
    </row>
    <row r="3266" spans="2:4">
      <c r="B3266" s="78" t="s">
        <v>7658</v>
      </c>
      <c r="C3266" s="79">
        <v>35313</v>
      </c>
      <c r="D3266" s="82" t="s">
        <v>7925</v>
      </c>
    </row>
    <row r="3267" spans="2:4">
      <c r="B3267" t="s">
        <v>3722</v>
      </c>
      <c r="C3267" s="5">
        <v>30552</v>
      </c>
      <c r="D3267" s="6" t="s">
        <v>2918</v>
      </c>
    </row>
    <row r="3268" spans="2:4">
      <c r="B3268" t="s">
        <v>685</v>
      </c>
      <c r="C3268" s="5">
        <v>31143</v>
      </c>
      <c r="D3268" s="6" t="s">
        <v>1470</v>
      </c>
    </row>
    <row r="3269" spans="2:4">
      <c r="B3269" t="s">
        <v>2192</v>
      </c>
      <c r="C3269" s="5">
        <v>31227</v>
      </c>
      <c r="D3269" s="6" t="s">
        <v>2444</v>
      </c>
    </row>
    <row r="3270" spans="2:4">
      <c r="B3270" t="s">
        <v>2193</v>
      </c>
      <c r="C3270" s="5">
        <v>29032</v>
      </c>
      <c r="D3270" s="6" t="s">
        <v>2353</v>
      </c>
    </row>
    <row r="3271" spans="2:4">
      <c r="B3271" s="78" t="s">
        <v>6186</v>
      </c>
      <c r="C3271" s="79">
        <v>33871</v>
      </c>
      <c r="D3271" s="82" t="s">
        <v>5979</v>
      </c>
    </row>
    <row r="3272" spans="2:4">
      <c r="B3272" s="125" t="s">
        <v>4111</v>
      </c>
      <c r="C3272" s="126">
        <v>32494</v>
      </c>
      <c r="D3272" s="127" t="s">
        <v>509</v>
      </c>
    </row>
    <row r="3273" spans="2:4">
      <c r="B3273" s="78" t="s">
        <v>6159</v>
      </c>
      <c r="C3273" s="79">
        <v>34916</v>
      </c>
      <c r="D3273" s="82" t="s">
        <v>6518</v>
      </c>
    </row>
    <row r="3274" spans="2:4">
      <c r="B3274" t="s">
        <v>2194</v>
      </c>
      <c r="C3274" s="5">
        <v>30539</v>
      </c>
      <c r="D3274" s="6" t="s">
        <v>2920</v>
      </c>
    </row>
    <row r="3275" spans="2:4">
      <c r="B3275" s="78" t="s">
        <v>112</v>
      </c>
      <c r="C3275" s="79">
        <v>33103</v>
      </c>
      <c r="D3275" s="81" t="s">
        <v>113</v>
      </c>
    </row>
    <row r="3276" spans="2:4">
      <c r="B3276" s="78" t="s">
        <v>114</v>
      </c>
      <c r="C3276" s="79">
        <v>32249</v>
      </c>
      <c r="D3276" s="81" t="s">
        <v>509</v>
      </c>
    </row>
    <row r="3277" spans="2:4">
      <c r="B3277" t="s">
        <v>2280</v>
      </c>
      <c r="C3277" s="5">
        <v>29695</v>
      </c>
      <c r="D3277" s="6" t="s">
        <v>2216</v>
      </c>
    </row>
    <row r="3278" spans="2:4">
      <c r="B3278" t="s">
        <v>2697</v>
      </c>
      <c r="C3278" s="5">
        <v>29843</v>
      </c>
      <c r="D3278" s="6" t="s">
        <v>3020</v>
      </c>
    </row>
    <row r="3279" spans="2:4">
      <c r="B3279" s="125" t="s">
        <v>4112</v>
      </c>
      <c r="C3279" s="126">
        <v>32858</v>
      </c>
      <c r="D3279" s="127" t="s">
        <v>509</v>
      </c>
    </row>
    <row r="3280" spans="2:4">
      <c r="B3280" t="s">
        <v>2195</v>
      </c>
      <c r="C3280" s="5">
        <v>31094</v>
      </c>
      <c r="D3280" s="6" t="s">
        <v>1474</v>
      </c>
    </row>
    <row r="3281" spans="2:4">
      <c r="B3281" t="s">
        <v>3277</v>
      </c>
      <c r="C3281" s="5">
        <v>31039</v>
      </c>
      <c r="D3281" s="6" t="s">
        <v>3523</v>
      </c>
    </row>
    <row r="3282" spans="2:4">
      <c r="B3282" s="78" t="s">
        <v>7754</v>
      </c>
      <c r="C3282" s="79">
        <v>35550</v>
      </c>
      <c r="D3282" s="82" t="s">
        <v>7927</v>
      </c>
    </row>
    <row r="3283" spans="2:4">
      <c r="B3283" t="s">
        <v>3135</v>
      </c>
      <c r="C3283" s="5">
        <v>31147</v>
      </c>
      <c r="D3283" s="6" t="s">
        <v>1470</v>
      </c>
    </row>
    <row r="3284" spans="2:4">
      <c r="B3284" t="s">
        <v>697</v>
      </c>
      <c r="C3284" s="5">
        <v>32198</v>
      </c>
      <c r="D3284" s="6" t="s">
        <v>490</v>
      </c>
    </row>
    <row r="3285" spans="2:4">
      <c r="B3285" t="s">
        <v>3323</v>
      </c>
      <c r="C3285" s="5">
        <v>30826</v>
      </c>
      <c r="D3285" s="6" t="s">
        <v>2227</v>
      </c>
    </row>
    <row r="3286" spans="2:4">
      <c r="B3286" s="78" t="s">
        <v>5661</v>
      </c>
      <c r="C3286" s="79">
        <v>33897</v>
      </c>
      <c r="D3286" s="81" t="s">
        <v>5979</v>
      </c>
    </row>
    <row r="3287" spans="2:4">
      <c r="B3287" t="s">
        <v>3136</v>
      </c>
      <c r="C3287" s="5">
        <v>30568</v>
      </c>
      <c r="D3287" s="6" t="s">
        <v>3524</v>
      </c>
    </row>
    <row r="3288" spans="2:4">
      <c r="B3288" s="78" t="s">
        <v>7818</v>
      </c>
      <c r="C3288" s="79">
        <v>34302</v>
      </c>
      <c r="D3288" s="82" t="s">
        <v>5979</v>
      </c>
    </row>
    <row r="3289" spans="2:4">
      <c r="B3289" t="s">
        <v>686</v>
      </c>
      <c r="C3289" s="5">
        <v>29119</v>
      </c>
      <c r="D3289" s="6" t="s">
        <v>2226</v>
      </c>
    </row>
    <row r="3290" spans="2:4">
      <c r="B3290" t="s">
        <v>687</v>
      </c>
      <c r="C3290" s="5">
        <v>31378</v>
      </c>
      <c r="D3290" s="6" t="s">
        <v>2830</v>
      </c>
    </row>
    <row r="3291" spans="2:4">
      <c r="B3291" t="s">
        <v>2940</v>
      </c>
      <c r="C3291" s="5">
        <v>28206</v>
      </c>
      <c r="D3291" s="6" t="s">
        <v>2726</v>
      </c>
    </row>
    <row r="3292" spans="2:4">
      <c r="B3292" t="s">
        <v>698</v>
      </c>
      <c r="C3292" s="5">
        <v>31445</v>
      </c>
      <c r="D3292" s="6" t="s">
        <v>2442</v>
      </c>
    </row>
    <row r="3293" spans="2:4">
      <c r="B3293" s="78" t="s">
        <v>5518</v>
      </c>
      <c r="C3293" s="79">
        <v>33250</v>
      </c>
      <c r="D3293" s="81" t="s">
        <v>4221</v>
      </c>
    </row>
    <row r="3294" spans="2:4">
      <c r="B3294" t="s">
        <v>1314</v>
      </c>
      <c r="C3294" s="5">
        <v>31635</v>
      </c>
      <c r="D3294" s="6" t="s">
        <v>1474</v>
      </c>
    </row>
    <row r="3295" spans="2:4">
      <c r="B3295" t="s">
        <v>5018</v>
      </c>
      <c r="C3295" s="5">
        <v>29830</v>
      </c>
      <c r="D3295" s="6" t="s">
        <v>2353</v>
      </c>
    </row>
    <row r="3296" spans="2:4">
      <c r="B3296" s="78" t="s">
        <v>115</v>
      </c>
      <c r="C3296" s="79">
        <v>32947</v>
      </c>
      <c r="D3296" s="81" t="s">
        <v>499</v>
      </c>
    </row>
    <row r="3297" spans="2:5">
      <c r="B3297" s="125" t="s">
        <v>4113</v>
      </c>
      <c r="C3297" s="126">
        <v>32341</v>
      </c>
      <c r="D3297" s="127" t="s">
        <v>1183</v>
      </c>
    </row>
    <row r="3298" spans="2:5">
      <c r="B3298" t="s">
        <v>1552</v>
      </c>
      <c r="C3298" s="5">
        <v>30965</v>
      </c>
      <c r="D3298" s="6" t="s">
        <v>2918</v>
      </c>
    </row>
    <row r="3299" spans="2:5">
      <c r="B3299" s="78" t="s">
        <v>116</v>
      </c>
      <c r="C3299" s="79">
        <v>32279</v>
      </c>
      <c r="D3299" s="81" t="s">
        <v>497</v>
      </c>
    </row>
    <row r="3300" spans="2:5">
      <c r="B3300" t="s">
        <v>897</v>
      </c>
      <c r="C3300" s="5">
        <v>31536</v>
      </c>
      <c r="D3300" s="6" t="s">
        <v>3171</v>
      </c>
    </row>
    <row r="3301" spans="2:5">
      <c r="B3301" t="s">
        <v>2460</v>
      </c>
      <c r="C3301" s="5">
        <v>28889</v>
      </c>
      <c r="D3301" s="6" t="s">
        <v>2229</v>
      </c>
    </row>
    <row r="3302" spans="2:5">
      <c r="B3302" t="s">
        <v>2196</v>
      </c>
      <c r="C3302" s="5">
        <v>32713</v>
      </c>
      <c r="D3302" s="6" t="s">
        <v>2197</v>
      </c>
    </row>
    <row r="3303" spans="2:5">
      <c r="B3303" t="s">
        <v>898</v>
      </c>
      <c r="C3303" s="5">
        <v>32713</v>
      </c>
      <c r="D3303" s="6" t="s">
        <v>899</v>
      </c>
    </row>
    <row r="3304" spans="2:5">
      <c r="B3304" s="147" t="s">
        <v>5318</v>
      </c>
      <c r="C3304" s="83">
        <v>34553</v>
      </c>
      <c r="D3304" s="84" t="s">
        <v>5441</v>
      </c>
    </row>
    <row r="3305" spans="2:5">
      <c r="B3305" s="78" t="s">
        <v>117</v>
      </c>
      <c r="C3305" s="79">
        <v>31851</v>
      </c>
      <c r="D3305" s="81" t="s">
        <v>890</v>
      </c>
    </row>
    <row r="3306" spans="2:5">
      <c r="B3306" t="s">
        <v>900</v>
      </c>
      <c r="C3306" s="5">
        <v>32443</v>
      </c>
      <c r="D3306" s="6" t="s">
        <v>1186</v>
      </c>
    </row>
    <row r="3307" spans="2:5">
      <c r="B3307" t="s">
        <v>901</v>
      </c>
      <c r="C3307" s="5">
        <v>31273</v>
      </c>
      <c r="D3307" s="6" t="s">
        <v>1469</v>
      </c>
    </row>
    <row r="3308" spans="2:5">
      <c r="B3308" s="78" t="s">
        <v>209</v>
      </c>
      <c r="C3308" s="79">
        <v>32476</v>
      </c>
      <c r="D3308" s="81" t="s">
        <v>509</v>
      </c>
    </row>
    <row r="3309" spans="2:5">
      <c r="B3309" s="125" t="s">
        <v>4114</v>
      </c>
      <c r="C3309" s="126">
        <v>32260</v>
      </c>
      <c r="D3309" s="127" t="s">
        <v>4220</v>
      </c>
    </row>
    <row r="3310" spans="2:5">
      <c r="B3310" s="78" t="s">
        <v>6837</v>
      </c>
      <c r="C3310" s="79">
        <v>34381</v>
      </c>
      <c r="D3310" s="81" t="s">
        <v>5979</v>
      </c>
      <c r="E3310" s="81"/>
    </row>
    <row r="3311" spans="2:5">
      <c r="B3311" s="147" t="s">
        <v>4740</v>
      </c>
      <c r="C3311" s="83">
        <v>33565</v>
      </c>
      <c r="D3311" s="84" t="s">
        <v>4966</v>
      </c>
    </row>
    <row r="3312" spans="2:5">
      <c r="B3312" s="78" t="s">
        <v>118</v>
      </c>
      <c r="C3312" s="79">
        <v>32211</v>
      </c>
      <c r="D3312" s="81" t="s">
        <v>1183</v>
      </c>
    </row>
    <row r="3313" spans="2:5">
      <c r="B3313" t="s">
        <v>1054</v>
      </c>
      <c r="C3313" s="5">
        <v>31977</v>
      </c>
      <c r="D3313" s="6" t="s">
        <v>3172</v>
      </c>
    </row>
    <row r="3314" spans="2:5">
      <c r="B3314" t="s">
        <v>3853</v>
      </c>
      <c r="C3314" s="5">
        <v>33353</v>
      </c>
      <c r="D3314" s="6" t="s">
        <v>4220</v>
      </c>
    </row>
    <row r="3315" spans="2:5">
      <c r="B3315" t="s">
        <v>2641</v>
      </c>
      <c r="C3315" s="5">
        <v>30904</v>
      </c>
      <c r="D3315" s="6" t="s">
        <v>3529</v>
      </c>
    </row>
    <row r="3316" spans="2:5">
      <c r="B3316" s="78" t="s">
        <v>7482</v>
      </c>
      <c r="C3316" s="79">
        <v>35206</v>
      </c>
      <c r="D3316" s="82" t="s">
        <v>7925</v>
      </c>
    </row>
    <row r="3317" spans="2:5">
      <c r="B3317" s="78" t="s">
        <v>5789</v>
      </c>
      <c r="C3317" s="79">
        <v>34179</v>
      </c>
      <c r="D3317" s="82" t="s">
        <v>5976</v>
      </c>
    </row>
    <row r="3318" spans="2:5">
      <c r="B3318" t="s">
        <v>2198</v>
      </c>
      <c r="C3318" s="5">
        <v>31632</v>
      </c>
      <c r="D3318" s="6" t="s">
        <v>3171</v>
      </c>
    </row>
    <row r="3319" spans="2:5">
      <c r="B3319" s="78" t="s">
        <v>6648</v>
      </c>
      <c r="C3319" s="79">
        <v>34618</v>
      </c>
      <c r="D3319" s="81" t="s">
        <v>7060</v>
      </c>
      <c r="E3319" s="81"/>
    </row>
    <row r="3320" spans="2:5">
      <c r="B3320" t="s">
        <v>902</v>
      </c>
      <c r="C3320" s="5">
        <v>32608</v>
      </c>
      <c r="D3320" s="6" t="s">
        <v>2447</v>
      </c>
    </row>
    <row r="3321" spans="2:5">
      <c r="B3321" s="78" t="s">
        <v>5833</v>
      </c>
      <c r="C3321" s="79">
        <v>34610</v>
      </c>
      <c r="D3321" s="81" t="s">
        <v>5979</v>
      </c>
    </row>
    <row r="3322" spans="2:5">
      <c r="B3322" s="11" t="s">
        <v>4487</v>
      </c>
      <c r="C3322" s="140">
        <v>33847</v>
      </c>
      <c r="D3322" s="81" t="s">
        <v>4959</v>
      </c>
    </row>
    <row r="3323" spans="2:5">
      <c r="B3323" s="78" t="s">
        <v>7666</v>
      </c>
      <c r="C3323" s="79">
        <v>35640</v>
      </c>
      <c r="D3323" s="82" t="s">
        <v>7930</v>
      </c>
    </row>
    <row r="3324" spans="2:5">
      <c r="B3324" s="78" t="s">
        <v>7713</v>
      </c>
      <c r="C3324" s="79">
        <v>34290</v>
      </c>
      <c r="D3324" s="82" t="s">
        <v>7031</v>
      </c>
    </row>
    <row r="3325" spans="2:5">
      <c r="B3325" s="11" t="s">
        <v>4677</v>
      </c>
      <c r="C3325" s="140">
        <v>33837</v>
      </c>
      <c r="D3325" s="81" t="s">
        <v>4966</v>
      </c>
    </row>
    <row r="3326" spans="2:5">
      <c r="B3326" t="s">
        <v>903</v>
      </c>
      <c r="C3326" s="5">
        <v>31895</v>
      </c>
      <c r="D3326" s="6" t="s">
        <v>1186</v>
      </c>
    </row>
    <row r="3327" spans="2:5">
      <c r="B3327" s="78" t="s">
        <v>5813</v>
      </c>
      <c r="C3327" s="79">
        <v>34474</v>
      </c>
      <c r="D3327" s="81" t="s">
        <v>5981</v>
      </c>
    </row>
    <row r="3328" spans="2:5">
      <c r="B3328" s="78" t="s">
        <v>6945</v>
      </c>
      <c r="C3328" s="79">
        <v>33687</v>
      </c>
      <c r="D3328" s="81" t="s">
        <v>5439</v>
      </c>
      <c r="E3328" s="81"/>
    </row>
    <row r="3329" spans="2:5">
      <c r="B3329" t="s">
        <v>3322</v>
      </c>
      <c r="C3329" s="5">
        <v>27609</v>
      </c>
      <c r="D3329" s="6"/>
    </row>
    <row r="3330" spans="2:5">
      <c r="B3330" s="142" t="s">
        <v>4460</v>
      </c>
      <c r="C3330" s="140">
        <v>33787</v>
      </c>
      <c r="D3330" s="81" t="s">
        <v>4984</v>
      </c>
    </row>
    <row r="3331" spans="2:5">
      <c r="B3331" s="78" t="s">
        <v>7679</v>
      </c>
      <c r="C3331" s="79">
        <v>34684</v>
      </c>
      <c r="D3331" s="82" t="s">
        <v>7036</v>
      </c>
    </row>
    <row r="3332" spans="2:5">
      <c r="B3332" t="s">
        <v>1085</v>
      </c>
      <c r="C3332" s="5">
        <v>31576</v>
      </c>
      <c r="D3332" s="6" t="s">
        <v>3169</v>
      </c>
    </row>
    <row r="3333" spans="2:5">
      <c r="B3333" s="78" t="s">
        <v>238</v>
      </c>
      <c r="C3333" s="79">
        <v>32679</v>
      </c>
      <c r="D3333" s="81" t="s">
        <v>72</v>
      </c>
    </row>
    <row r="3334" spans="2:5">
      <c r="B3334" t="s">
        <v>2199</v>
      </c>
      <c r="C3334" s="5">
        <v>32171</v>
      </c>
      <c r="D3334" s="6" t="s">
        <v>2322</v>
      </c>
    </row>
    <row r="3335" spans="2:5">
      <c r="B3335" s="125" t="s">
        <v>4115</v>
      </c>
      <c r="C3335" s="126">
        <v>33086</v>
      </c>
      <c r="D3335" s="127" t="s">
        <v>4249</v>
      </c>
    </row>
    <row r="3336" spans="2:5">
      <c r="B3336" s="147" t="s">
        <v>5254</v>
      </c>
      <c r="C3336" s="83">
        <v>33225</v>
      </c>
      <c r="D3336" s="84" t="s">
        <v>5437</v>
      </c>
    </row>
    <row r="3337" spans="2:5">
      <c r="B3337" s="147" t="s">
        <v>5117</v>
      </c>
      <c r="C3337" s="83">
        <v>33712</v>
      </c>
      <c r="D3337" s="84" t="s">
        <v>5447</v>
      </c>
    </row>
    <row r="3338" spans="2:5">
      <c r="B3338" s="78" t="s">
        <v>5851</v>
      </c>
      <c r="C3338" s="79">
        <v>34062</v>
      </c>
      <c r="D3338" s="81" t="s">
        <v>5979</v>
      </c>
    </row>
    <row r="3339" spans="2:5">
      <c r="B3339" s="11" t="s">
        <v>4452</v>
      </c>
      <c r="C3339" s="140">
        <v>33348</v>
      </c>
      <c r="D3339" s="81" t="s">
        <v>4218</v>
      </c>
    </row>
    <row r="3340" spans="2:5">
      <c r="B3340" s="78" t="s">
        <v>6312</v>
      </c>
      <c r="C3340" s="79">
        <v>34741</v>
      </c>
      <c r="D3340" s="82" t="s">
        <v>6521</v>
      </c>
    </row>
    <row r="3341" spans="2:5">
      <c r="B3341" t="s">
        <v>2200</v>
      </c>
      <c r="C3341" s="5">
        <v>32422</v>
      </c>
      <c r="D3341" s="6" t="s">
        <v>2486</v>
      </c>
    </row>
    <row r="3342" spans="2:5">
      <c r="B3342" s="78" t="s">
        <v>6134</v>
      </c>
      <c r="C3342" s="79">
        <v>33109</v>
      </c>
      <c r="D3342" s="82" t="s">
        <v>4223</v>
      </c>
    </row>
    <row r="3343" spans="2:5">
      <c r="B3343" s="78" t="s">
        <v>6660</v>
      </c>
      <c r="C3343" s="79">
        <v>34781</v>
      </c>
      <c r="D3343" s="81" t="s">
        <v>7038</v>
      </c>
      <c r="E3343" s="81"/>
    </row>
    <row r="3344" spans="2:5">
      <c r="B3344" s="78" t="s">
        <v>119</v>
      </c>
      <c r="C3344" s="79">
        <v>32664</v>
      </c>
      <c r="D3344" s="81" t="s">
        <v>493</v>
      </c>
    </row>
    <row r="3345" spans="2:5">
      <c r="B3345" s="129" t="s">
        <v>4116</v>
      </c>
      <c r="C3345" s="79">
        <v>32899</v>
      </c>
      <c r="D3345" s="128" t="s">
        <v>509</v>
      </c>
    </row>
    <row r="3346" spans="2:5">
      <c r="B3346" t="s">
        <v>1045</v>
      </c>
      <c r="C3346" s="5">
        <v>31427</v>
      </c>
      <c r="D3346" s="6" t="s">
        <v>3174</v>
      </c>
    </row>
    <row r="3347" spans="2:5">
      <c r="B3347" t="s">
        <v>904</v>
      </c>
      <c r="C3347" s="5">
        <v>30982</v>
      </c>
      <c r="D3347" s="6" t="s">
        <v>905</v>
      </c>
    </row>
    <row r="3348" spans="2:5">
      <c r="B3348" t="s">
        <v>906</v>
      </c>
      <c r="C3348" s="5">
        <v>33011</v>
      </c>
      <c r="D3348" s="6" t="s">
        <v>907</v>
      </c>
    </row>
    <row r="3349" spans="2:5">
      <c r="B3349" s="78" t="s">
        <v>6957</v>
      </c>
      <c r="C3349" s="79">
        <v>35040</v>
      </c>
      <c r="D3349" s="81" t="s">
        <v>7032</v>
      </c>
      <c r="E3349" s="81"/>
    </row>
    <row r="3350" spans="2:5">
      <c r="B3350" s="147" t="s">
        <v>5257</v>
      </c>
      <c r="C3350" s="83">
        <v>33308</v>
      </c>
      <c r="D3350" s="84" t="s">
        <v>4950</v>
      </c>
    </row>
    <row r="3351" spans="2:5">
      <c r="B3351" t="s">
        <v>2394</v>
      </c>
      <c r="C3351" s="5">
        <v>28392</v>
      </c>
      <c r="D3351" s="6" t="s">
        <v>3454</v>
      </c>
    </row>
    <row r="3352" spans="2:5">
      <c r="B3352" t="s">
        <v>1453</v>
      </c>
      <c r="C3352" s="5">
        <v>31486</v>
      </c>
      <c r="D3352" s="6" t="s">
        <v>1474</v>
      </c>
    </row>
    <row r="3353" spans="2:5">
      <c r="B3353" t="s">
        <v>2201</v>
      </c>
      <c r="C3353" s="5">
        <v>27988</v>
      </c>
      <c r="D3353" s="6" t="s">
        <v>1285</v>
      </c>
    </row>
    <row r="3354" spans="2:5">
      <c r="B3354" t="s">
        <v>908</v>
      </c>
      <c r="C3354" s="5">
        <v>32792</v>
      </c>
      <c r="D3354" s="6" t="s">
        <v>1202</v>
      </c>
    </row>
    <row r="3355" spans="2:5">
      <c r="B3355" s="78" t="s">
        <v>6264</v>
      </c>
      <c r="C3355" s="79">
        <v>34235</v>
      </c>
      <c r="D3355" s="82" t="s">
        <v>5982</v>
      </c>
    </row>
    <row r="3356" spans="2:5">
      <c r="B3356" s="78" t="s">
        <v>6651</v>
      </c>
      <c r="C3356" s="79">
        <v>35202</v>
      </c>
      <c r="D3356" s="81" t="s">
        <v>7061</v>
      </c>
      <c r="E3356" s="81"/>
    </row>
    <row r="3357" spans="2:5">
      <c r="B3357" s="125" t="s">
        <v>4117</v>
      </c>
      <c r="C3357" s="126">
        <v>32066</v>
      </c>
      <c r="D3357" s="127" t="s">
        <v>509</v>
      </c>
    </row>
    <row r="3358" spans="2:5">
      <c r="B3358" s="78" t="s">
        <v>216</v>
      </c>
      <c r="C3358" s="79">
        <v>32204</v>
      </c>
      <c r="D3358" s="81" t="s">
        <v>507</v>
      </c>
    </row>
    <row r="3359" spans="2:5">
      <c r="B3359" t="s">
        <v>1446</v>
      </c>
      <c r="C3359" s="5">
        <v>28854</v>
      </c>
      <c r="D3359" s="6" t="s">
        <v>1478</v>
      </c>
    </row>
    <row r="3360" spans="2:5">
      <c r="B3360" t="s">
        <v>3252</v>
      </c>
      <c r="C3360" s="5">
        <v>31604</v>
      </c>
      <c r="D3360" s="6" t="s">
        <v>3253</v>
      </c>
    </row>
    <row r="3361" spans="2:5">
      <c r="B3361" s="125" t="s">
        <v>4118</v>
      </c>
      <c r="C3361" s="126">
        <v>33051</v>
      </c>
      <c r="D3361" s="127" t="s">
        <v>4223</v>
      </c>
    </row>
    <row r="3362" spans="2:5">
      <c r="B3362" s="78" t="s">
        <v>6152</v>
      </c>
      <c r="C3362" s="79">
        <v>34446</v>
      </c>
      <c r="D3362" s="82" t="s">
        <v>6548</v>
      </c>
    </row>
    <row r="3363" spans="2:5">
      <c r="B3363" t="s">
        <v>909</v>
      </c>
      <c r="C3363" s="5">
        <v>30366</v>
      </c>
      <c r="D3363" s="6" t="s">
        <v>2920</v>
      </c>
    </row>
    <row r="3364" spans="2:5">
      <c r="B3364" s="78" t="s">
        <v>5596</v>
      </c>
      <c r="C3364" s="79">
        <v>34631</v>
      </c>
      <c r="D3364" s="81" t="s">
        <v>5998</v>
      </c>
    </row>
    <row r="3365" spans="2:5">
      <c r="B3365" s="147" t="s">
        <v>5129</v>
      </c>
      <c r="C3365" s="83">
        <v>33845</v>
      </c>
      <c r="D3365" s="84" t="s">
        <v>5463</v>
      </c>
    </row>
    <row r="3366" spans="2:5">
      <c r="B3366" s="78" t="s">
        <v>120</v>
      </c>
      <c r="C3366" s="79">
        <v>33000</v>
      </c>
      <c r="D3366" s="81" t="s">
        <v>497</v>
      </c>
    </row>
    <row r="3367" spans="2:5">
      <c r="B3367" t="s">
        <v>1582</v>
      </c>
      <c r="C3367" s="5">
        <v>29084</v>
      </c>
      <c r="D3367" s="6" t="s">
        <v>2353</v>
      </c>
    </row>
    <row r="3368" spans="2:5">
      <c r="B3368" s="125" t="s">
        <v>4119</v>
      </c>
      <c r="C3368" s="126">
        <v>33601</v>
      </c>
      <c r="D3368" s="127" t="s">
        <v>4226</v>
      </c>
    </row>
    <row r="3369" spans="2:5">
      <c r="B3369" s="78" t="s">
        <v>226</v>
      </c>
      <c r="C3369" s="79">
        <v>33365</v>
      </c>
      <c r="D3369" s="81" t="s">
        <v>493</v>
      </c>
    </row>
    <row r="3370" spans="2:5">
      <c r="B3370" s="78" t="s">
        <v>6655</v>
      </c>
      <c r="C3370" s="79">
        <v>34627</v>
      </c>
      <c r="D3370" s="81" t="s">
        <v>7033</v>
      </c>
      <c r="E3370" s="81"/>
    </row>
    <row r="3371" spans="2:5">
      <c r="B3371" s="78" t="s">
        <v>5580</v>
      </c>
      <c r="C3371" s="79">
        <v>34426</v>
      </c>
      <c r="D3371" s="81" t="s">
        <v>6003</v>
      </c>
    </row>
    <row r="3372" spans="2:5">
      <c r="B3372" s="78" t="s">
        <v>7541</v>
      </c>
      <c r="C3372" s="79">
        <v>35786</v>
      </c>
      <c r="D3372" s="82" t="s">
        <v>7928</v>
      </c>
    </row>
    <row r="3373" spans="2:5">
      <c r="B3373" s="78" t="s">
        <v>7720</v>
      </c>
      <c r="C3373" s="79">
        <v>34805</v>
      </c>
      <c r="D3373" s="82" t="s">
        <v>7036</v>
      </c>
    </row>
    <row r="3374" spans="2:5">
      <c r="B3374" t="s">
        <v>3591</v>
      </c>
      <c r="C3374" s="5">
        <v>29827</v>
      </c>
      <c r="D3374" s="6" t="s">
        <v>3129</v>
      </c>
    </row>
    <row r="3375" spans="2:5">
      <c r="B3375" t="s">
        <v>4120</v>
      </c>
      <c r="C3375" s="5">
        <v>29827</v>
      </c>
      <c r="D3375" s="6" t="s">
        <v>3129</v>
      </c>
    </row>
    <row r="3376" spans="2:5">
      <c r="B3376" s="147" t="s">
        <v>5342</v>
      </c>
      <c r="C3376" s="83">
        <v>34184</v>
      </c>
      <c r="D3376" s="84" t="s">
        <v>5437</v>
      </c>
    </row>
    <row r="3377" spans="2:4">
      <c r="B3377" s="147" t="s">
        <v>5141</v>
      </c>
      <c r="C3377" s="83">
        <v>34105</v>
      </c>
      <c r="D3377" s="84" t="s">
        <v>5464</v>
      </c>
    </row>
    <row r="3378" spans="2:4">
      <c r="B3378" s="125" t="s">
        <v>4121</v>
      </c>
      <c r="C3378" s="126">
        <v>31475</v>
      </c>
      <c r="D3378" s="127" t="s">
        <v>1470</v>
      </c>
    </row>
    <row r="3379" spans="2:4">
      <c r="B3379" s="78" t="s">
        <v>5866</v>
      </c>
      <c r="C3379" s="79">
        <v>34554</v>
      </c>
      <c r="D3379" s="82" t="s">
        <v>5979</v>
      </c>
    </row>
    <row r="3380" spans="2:4">
      <c r="B3380" t="s">
        <v>910</v>
      </c>
      <c r="C3380" s="5">
        <v>32027</v>
      </c>
      <c r="D3380" s="6" t="s">
        <v>890</v>
      </c>
    </row>
    <row r="3381" spans="2:4">
      <c r="B3381" t="s">
        <v>3723</v>
      </c>
      <c r="C3381" s="5">
        <v>30250</v>
      </c>
      <c r="D3381" s="6" t="s">
        <v>3016</v>
      </c>
    </row>
    <row r="3382" spans="2:4">
      <c r="B3382" s="78" t="s">
        <v>5624</v>
      </c>
      <c r="C3382" s="79">
        <v>34516</v>
      </c>
      <c r="D3382" s="81" t="s">
        <v>5980</v>
      </c>
    </row>
    <row r="3383" spans="2:4">
      <c r="B3383" s="147" t="s">
        <v>5060</v>
      </c>
      <c r="C3383" s="83">
        <v>33450</v>
      </c>
      <c r="D3383" s="84" t="s">
        <v>4953</v>
      </c>
    </row>
    <row r="3384" spans="2:4">
      <c r="B3384" s="11" t="s">
        <v>4729</v>
      </c>
      <c r="C3384" s="140">
        <v>34076</v>
      </c>
      <c r="D3384" s="81" t="s">
        <v>4950</v>
      </c>
    </row>
    <row r="3385" spans="2:4">
      <c r="B3385" s="78" t="s">
        <v>7626</v>
      </c>
      <c r="C3385" s="79">
        <v>35306</v>
      </c>
      <c r="D3385" s="82" t="s">
        <v>7031</v>
      </c>
    </row>
    <row r="3386" spans="2:4">
      <c r="B3386" s="147" t="s">
        <v>6168</v>
      </c>
      <c r="C3386" s="79">
        <v>34599</v>
      </c>
      <c r="D3386" s="82" t="s">
        <v>6549</v>
      </c>
    </row>
    <row r="3387" spans="2:4">
      <c r="B3387" s="125" t="s">
        <v>4122</v>
      </c>
      <c r="C3387" s="126">
        <v>32870</v>
      </c>
      <c r="D3387" s="127" t="s">
        <v>4218</v>
      </c>
    </row>
    <row r="3388" spans="2:4">
      <c r="B3388" t="s">
        <v>3216</v>
      </c>
      <c r="C3388" s="5">
        <v>29540</v>
      </c>
      <c r="D3388" s="6" t="s">
        <v>3519</v>
      </c>
    </row>
    <row r="3389" spans="2:4">
      <c r="B3389" t="s">
        <v>1620</v>
      </c>
      <c r="C3389" s="5">
        <v>28313</v>
      </c>
      <c r="D3389" s="6" t="s">
        <v>2371</v>
      </c>
    </row>
    <row r="3390" spans="2:4">
      <c r="B3390" t="s">
        <v>2202</v>
      </c>
      <c r="C3390" s="5">
        <v>30996</v>
      </c>
      <c r="D3390" s="6" t="s">
        <v>3171</v>
      </c>
    </row>
    <row r="3391" spans="2:4">
      <c r="B3391" s="78" t="s">
        <v>6119</v>
      </c>
      <c r="C3391" s="79">
        <v>34108</v>
      </c>
      <c r="D3391" s="82" t="s">
        <v>5979</v>
      </c>
    </row>
    <row r="3392" spans="2:4">
      <c r="B3392" s="78" t="s">
        <v>6124</v>
      </c>
      <c r="C3392" s="79">
        <v>34717</v>
      </c>
      <c r="D3392" s="82" t="s">
        <v>5979</v>
      </c>
    </row>
    <row r="3393" spans="2:5">
      <c r="B3393" s="78" t="s">
        <v>7506</v>
      </c>
      <c r="C3393" s="79">
        <v>34331</v>
      </c>
      <c r="D3393" s="82" t="s">
        <v>5981</v>
      </c>
    </row>
    <row r="3394" spans="2:5">
      <c r="B3394" s="78" t="s">
        <v>7476</v>
      </c>
      <c r="C3394" s="79">
        <v>35375</v>
      </c>
      <c r="D3394" s="82" t="s">
        <v>7927</v>
      </c>
    </row>
    <row r="3395" spans="2:5">
      <c r="B3395" s="11" t="s">
        <v>699</v>
      </c>
      <c r="C3395" s="5">
        <v>31221</v>
      </c>
      <c r="D3395" s="40" t="s">
        <v>1470</v>
      </c>
    </row>
    <row r="3396" spans="2:5">
      <c r="B3396" t="s">
        <v>911</v>
      </c>
      <c r="C3396" s="5">
        <v>31836</v>
      </c>
      <c r="D3396" s="6" t="s">
        <v>1200</v>
      </c>
    </row>
    <row r="3397" spans="2:5">
      <c r="B3397" s="78" t="s">
        <v>5751</v>
      </c>
      <c r="C3397" s="79">
        <v>33807</v>
      </c>
      <c r="D3397" s="81" t="s">
        <v>5437</v>
      </c>
    </row>
    <row r="3398" spans="2:5">
      <c r="B3398" s="78" t="s">
        <v>6838</v>
      </c>
      <c r="C3398" s="79">
        <v>35380</v>
      </c>
      <c r="D3398" s="81" t="s">
        <v>7038</v>
      </c>
      <c r="E3398" s="81"/>
    </row>
    <row r="3399" spans="2:5">
      <c r="B3399" s="78" t="s">
        <v>121</v>
      </c>
      <c r="C3399" s="79">
        <v>32143</v>
      </c>
      <c r="D3399" s="81" t="s">
        <v>1193</v>
      </c>
    </row>
    <row r="3400" spans="2:5">
      <c r="B3400" t="s">
        <v>2204</v>
      </c>
      <c r="C3400" s="5">
        <v>31858</v>
      </c>
      <c r="D3400" s="6" t="s">
        <v>2486</v>
      </c>
    </row>
    <row r="3401" spans="2:5">
      <c r="B3401" t="s">
        <v>3058</v>
      </c>
      <c r="C3401" s="5">
        <v>28744</v>
      </c>
      <c r="D3401" s="6" t="s">
        <v>3059</v>
      </c>
    </row>
    <row r="3402" spans="2:5">
      <c r="B3402" s="78" t="s">
        <v>5576</v>
      </c>
      <c r="C3402" s="79">
        <v>34319</v>
      </c>
      <c r="D3402" s="81" t="s">
        <v>5982</v>
      </c>
    </row>
    <row r="3403" spans="2:5">
      <c r="B3403" t="s">
        <v>3139</v>
      </c>
      <c r="C3403" s="5">
        <v>28954</v>
      </c>
      <c r="D3403" s="6" t="s">
        <v>2700</v>
      </c>
    </row>
    <row r="3404" spans="2:5">
      <c r="B3404" s="125" t="s">
        <v>4123</v>
      </c>
      <c r="C3404" s="126">
        <v>33057</v>
      </c>
      <c r="D3404" s="127" t="s">
        <v>4219</v>
      </c>
    </row>
    <row r="3405" spans="2:5">
      <c r="B3405" s="78" t="s">
        <v>5657</v>
      </c>
      <c r="C3405" s="79">
        <v>34332</v>
      </c>
      <c r="D3405" s="81" t="s">
        <v>5990</v>
      </c>
    </row>
    <row r="3406" spans="2:5">
      <c r="B3406" s="78" t="s">
        <v>7502</v>
      </c>
      <c r="C3406" s="79">
        <v>35282</v>
      </c>
      <c r="D3406" s="82" t="s">
        <v>7926</v>
      </c>
    </row>
    <row r="3407" spans="2:5">
      <c r="B3407" t="s">
        <v>700</v>
      </c>
      <c r="C3407" s="5">
        <v>32021</v>
      </c>
      <c r="D3407" s="6" t="s">
        <v>3167</v>
      </c>
    </row>
    <row r="3408" spans="2:5">
      <c r="B3408" s="78" t="s">
        <v>5559</v>
      </c>
      <c r="C3408" s="79">
        <v>33237</v>
      </c>
      <c r="D3408" s="81" t="s">
        <v>5437</v>
      </c>
    </row>
    <row r="3409" spans="2:5">
      <c r="B3409" s="78" t="s">
        <v>7542</v>
      </c>
      <c r="C3409" s="79">
        <v>34590</v>
      </c>
      <c r="D3409" s="82" t="s">
        <v>7926</v>
      </c>
    </row>
    <row r="3410" spans="2:5">
      <c r="B3410" s="78" t="s">
        <v>6443</v>
      </c>
      <c r="C3410" s="79">
        <v>33603</v>
      </c>
      <c r="D3410" s="82" t="s">
        <v>4950</v>
      </c>
    </row>
    <row r="3411" spans="2:5">
      <c r="B3411" t="s">
        <v>95</v>
      </c>
      <c r="C3411" s="5">
        <v>30232</v>
      </c>
      <c r="D3411" s="6" t="s">
        <v>2121</v>
      </c>
    </row>
    <row r="3412" spans="2:5">
      <c r="B3412" s="78" t="s">
        <v>6226</v>
      </c>
      <c r="C3412" s="79">
        <v>34730</v>
      </c>
      <c r="D3412" s="82" t="s">
        <v>6519</v>
      </c>
    </row>
    <row r="3413" spans="2:5">
      <c r="B3413" s="147" t="s">
        <v>5067</v>
      </c>
      <c r="C3413" s="83">
        <v>33565</v>
      </c>
      <c r="D3413" s="84" t="s">
        <v>4953</v>
      </c>
    </row>
    <row r="3414" spans="2:5">
      <c r="B3414" s="125" t="s">
        <v>4124</v>
      </c>
      <c r="C3414" s="126">
        <v>33582</v>
      </c>
      <c r="D3414" s="127" t="s">
        <v>4253</v>
      </c>
    </row>
    <row r="3415" spans="2:5">
      <c r="B3415" t="s">
        <v>912</v>
      </c>
      <c r="C3415" s="5">
        <v>32345</v>
      </c>
      <c r="D3415" s="6" t="s">
        <v>1202</v>
      </c>
    </row>
    <row r="3416" spans="2:5">
      <c r="B3416" s="78" t="s">
        <v>6749</v>
      </c>
      <c r="C3416" s="79">
        <v>35476</v>
      </c>
      <c r="D3416" s="81" t="s">
        <v>7033</v>
      </c>
      <c r="E3416" s="81"/>
    </row>
    <row r="3417" spans="2:5">
      <c r="B3417" s="78" t="s">
        <v>263</v>
      </c>
      <c r="C3417" s="79">
        <v>32478</v>
      </c>
      <c r="D3417" s="81" t="s">
        <v>264</v>
      </c>
    </row>
    <row r="3418" spans="2:5">
      <c r="B3418" s="142" t="s">
        <v>4491</v>
      </c>
      <c r="C3418" s="140">
        <v>32159</v>
      </c>
      <c r="D3418" s="81" t="s">
        <v>4959</v>
      </c>
    </row>
    <row r="3419" spans="2:5">
      <c r="B3419" s="78" t="s">
        <v>5745</v>
      </c>
      <c r="C3419" s="79">
        <v>33569</v>
      </c>
      <c r="D3419" s="81" t="s">
        <v>5447</v>
      </c>
    </row>
    <row r="3420" spans="2:5">
      <c r="B3420" t="s">
        <v>913</v>
      </c>
      <c r="C3420" s="5">
        <v>31283</v>
      </c>
      <c r="D3420" s="6" t="s">
        <v>1470</v>
      </c>
    </row>
    <row r="3421" spans="2:5">
      <c r="B3421" s="11" t="s">
        <v>4594</v>
      </c>
      <c r="C3421" s="140">
        <v>32609</v>
      </c>
      <c r="D3421" s="81" t="s">
        <v>509</v>
      </c>
    </row>
    <row r="3422" spans="2:5">
      <c r="B3422" s="147" t="s">
        <v>5224</v>
      </c>
      <c r="C3422" s="83">
        <v>32991</v>
      </c>
      <c r="D3422" s="84" t="s">
        <v>4220</v>
      </c>
    </row>
    <row r="3423" spans="2:5">
      <c r="B3423" s="78" t="s">
        <v>7700</v>
      </c>
      <c r="C3423" s="79">
        <v>35054</v>
      </c>
      <c r="D3423" s="82" t="s">
        <v>7929</v>
      </c>
    </row>
    <row r="3424" spans="2:5">
      <c r="B3424" s="78" t="s">
        <v>265</v>
      </c>
      <c r="C3424" s="79">
        <v>31871</v>
      </c>
      <c r="D3424" s="81" t="s">
        <v>1183</v>
      </c>
    </row>
    <row r="3425" spans="2:4">
      <c r="B3425" t="s">
        <v>1232</v>
      </c>
      <c r="C3425" s="5">
        <v>31242</v>
      </c>
      <c r="D3425" s="6" t="s">
        <v>1816</v>
      </c>
    </row>
    <row r="3426" spans="2:4">
      <c r="B3426" t="s">
        <v>914</v>
      </c>
      <c r="C3426" s="5">
        <v>32026</v>
      </c>
      <c r="D3426" s="6" t="s">
        <v>2442</v>
      </c>
    </row>
    <row r="3427" spans="2:4">
      <c r="B3427" s="78" t="s">
        <v>266</v>
      </c>
      <c r="C3427" s="79">
        <v>32777</v>
      </c>
      <c r="D3427" s="81" t="s">
        <v>493</v>
      </c>
    </row>
    <row r="3428" spans="2:4">
      <c r="B3428" t="s">
        <v>2621</v>
      </c>
      <c r="C3428" s="5">
        <v>31410</v>
      </c>
      <c r="D3428" s="6" t="s">
        <v>1470</v>
      </c>
    </row>
    <row r="3429" spans="2:4">
      <c r="B3429" s="78" t="s">
        <v>267</v>
      </c>
      <c r="C3429" s="79">
        <v>30795</v>
      </c>
      <c r="D3429" s="81" t="s">
        <v>3171</v>
      </c>
    </row>
    <row r="3430" spans="2:4">
      <c r="B3430" s="147" t="s">
        <v>5063</v>
      </c>
      <c r="C3430" s="83">
        <v>33529</v>
      </c>
      <c r="D3430" s="84" t="s">
        <v>4953</v>
      </c>
    </row>
    <row r="3431" spans="2:4">
      <c r="B3431" t="s">
        <v>3317</v>
      </c>
      <c r="C3431" s="5">
        <v>31959</v>
      </c>
      <c r="D3431" s="6" t="s">
        <v>3318</v>
      </c>
    </row>
    <row r="3432" spans="2:4">
      <c r="B3432" s="78" t="s">
        <v>6402</v>
      </c>
      <c r="C3432" s="79">
        <v>34746</v>
      </c>
      <c r="D3432" s="82" t="s">
        <v>6519</v>
      </c>
    </row>
    <row r="3433" spans="2:4">
      <c r="B3433" s="125" t="s">
        <v>4126</v>
      </c>
      <c r="C3433" s="126">
        <v>33180</v>
      </c>
      <c r="D3433" s="127" t="s">
        <v>4218</v>
      </c>
    </row>
    <row r="3434" spans="2:4">
      <c r="B3434" s="147" t="s">
        <v>5240</v>
      </c>
      <c r="C3434" s="83">
        <v>33777</v>
      </c>
      <c r="D3434" s="84" t="s">
        <v>4959</v>
      </c>
    </row>
    <row r="3435" spans="2:4">
      <c r="B3435" t="s">
        <v>2459</v>
      </c>
      <c r="C3435" s="5">
        <v>30165</v>
      </c>
      <c r="D3435" s="6" t="s">
        <v>2226</v>
      </c>
    </row>
    <row r="3436" spans="2:4">
      <c r="B3436" s="125" t="s">
        <v>4127</v>
      </c>
      <c r="C3436" s="126">
        <v>33043</v>
      </c>
      <c r="D3436" s="127" t="s">
        <v>4247</v>
      </c>
    </row>
    <row r="3437" spans="2:4">
      <c r="B3437" s="78" t="s">
        <v>6384</v>
      </c>
      <c r="C3437" s="79">
        <v>34481</v>
      </c>
      <c r="D3437" s="82" t="s">
        <v>6517</v>
      </c>
    </row>
    <row r="3438" spans="2:4">
      <c r="B3438" s="147" t="s">
        <v>5191</v>
      </c>
      <c r="C3438" s="83">
        <v>34059</v>
      </c>
      <c r="D3438" s="84" t="s">
        <v>5437</v>
      </c>
    </row>
    <row r="3439" spans="2:4">
      <c r="B3439" t="s">
        <v>1644</v>
      </c>
      <c r="C3439" s="5">
        <v>31799</v>
      </c>
      <c r="D3439" s="6" t="s">
        <v>1474</v>
      </c>
    </row>
    <row r="3440" spans="2:4">
      <c r="B3440" t="s">
        <v>2858</v>
      </c>
      <c r="C3440" s="5">
        <v>31656</v>
      </c>
      <c r="D3440" s="6" t="s">
        <v>2918</v>
      </c>
    </row>
    <row r="3441" spans="2:4">
      <c r="B3441" s="78" t="s">
        <v>5853</v>
      </c>
      <c r="C3441" s="79">
        <v>34257</v>
      </c>
      <c r="D3441" s="81" t="s">
        <v>5979</v>
      </c>
    </row>
    <row r="3442" spans="2:4">
      <c r="B3442" t="s">
        <v>2205</v>
      </c>
      <c r="C3442" s="5">
        <v>30964</v>
      </c>
      <c r="D3442" s="6" t="s">
        <v>1305</v>
      </c>
    </row>
    <row r="3443" spans="2:4">
      <c r="B3443" s="147" t="s">
        <v>5131</v>
      </c>
      <c r="C3443" s="83">
        <v>33990</v>
      </c>
      <c r="D3443" s="84" t="s">
        <v>5436</v>
      </c>
    </row>
    <row r="3444" spans="2:4">
      <c r="B3444" s="78" t="s">
        <v>7655</v>
      </c>
      <c r="C3444" s="79">
        <v>35068</v>
      </c>
      <c r="D3444" s="82" t="s">
        <v>7037</v>
      </c>
    </row>
    <row r="3445" spans="2:4">
      <c r="B3445" t="s">
        <v>3133</v>
      </c>
      <c r="C3445" s="5">
        <v>31547</v>
      </c>
      <c r="D3445" s="6" t="s">
        <v>1308</v>
      </c>
    </row>
    <row r="3446" spans="2:4">
      <c r="B3446" s="147" t="s">
        <v>5198</v>
      </c>
      <c r="C3446" s="83">
        <v>33928</v>
      </c>
      <c r="D3446" s="84" t="s">
        <v>5437</v>
      </c>
    </row>
    <row r="3447" spans="2:4">
      <c r="B3447" s="11" t="s">
        <v>4678</v>
      </c>
      <c r="C3447" s="140">
        <v>33234</v>
      </c>
      <c r="D3447" s="81" t="s">
        <v>4953</v>
      </c>
    </row>
    <row r="3448" spans="2:4">
      <c r="B3448" s="78" t="s">
        <v>268</v>
      </c>
      <c r="C3448" s="79">
        <v>32975</v>
      </c>
      <c r="D3448" s="81" t="s">
        <v>497</v>
      </c>
    </row>
    <row r="3449" spans="2:4">
      <c r="B3449" t="s">
        <v>1629</v>
      </c>
      <c r="C3449" s="5">
        <v>30708</v>
      </c>
      <c r="D3449" s="6" t="s">
        <v>2827</v>
      </c>
    </row>
    <row r="3450" spans="2:4">
      <c r="B3450" s="11" t="s">
        <v>4645</v>
      </c>
      <c r="C3450" s="140">
        <v>33707</v>
      </c>
      <c r="D3450" s="81" t="s">
        <v>4957</v>
      </c>
    </row>
    <row r="3451" spans="2:4">
      <c r="B3451" s="11" t="s">
        <v>4418</v>
      </c>
      <c r="C3451" s="140">
        <v>32894</v>
      </c>
      <c r="D3451" s="81" t="s">
        <v>509</v>
      </c>
    </row>
    <row r="3452" spans="2:4">
      <c r="B3452" s="125" t="s">
        <v>4128</v>
      </c>
      <c r="C3452" s="126">
        <v>33145</v>
      </c>
      <c r="D3452" s="127" t="s">
        <v>4225</v>
      </c>
    </row>
    <row r="3453" spans="2:4">
      <c r="B3453" t="s">
        <v>1947</v>
      </c>
      <c r="C3453" s="5">
        <v>26284</v>
      </c>
      <c r="D3453" s="6"/>
    </row>
    <row r="3454" spans="2:4">
      <c r="B3454" s="78" t="s">
        <v>269</v>
      </c>
      <c r="C3454" s="79">
        <v>33429</v>
      </c>
      <c r="D3454" s="81" t="s">
        <v>270</v>
      </c>
    </row>
    <row r="3455" spans="2:4">
      <c r="B3455" s="11" t="s">
        <v>4680</v>
      </c>
      <c r="C3455" s="140">
        <v>33428</v>
      </c>
      <c r="D3455" s="81" t="s">
        <v>4957</v>
      </c>
    </row>
    <row r="3456" spans="2:4">
      <c r="B3456" s="125" t="s">
        <v>4129</v>
      </c>
      <c r="C3456" s="126">
        <v>33362</v>
      </c>
      <c r="D3456" s="127" t="s">
        <v>4223</v>
      </c>
    </row>
    <row r="3457" spans="2:5">
      <c r="B3457" s="78" t="s">
        <v>5630</v>
      </c>
      <c r="C3457" s="79">
        <v>34640</v>
      </c>
      <c r="D3457" s="81" t="s">
        <v>5976</v>
      </c>
    </row>
    <row r="3458" spans="2:5">
      <c r="B3458" s="78" t="s">
        <v>6912</v>
      </c>
      <c r="C3458" s="79">
        <v>34688</v>
      </c>
      <c r="D3458" s="81" t="s">
        <v>7062</v>
      </c>
      <c r="E3458" s="81"/>
    </row>
    <row r="3459" spans="2:5">
      <c r="B3459" t="s">
        <v>915</v>
      </c>
      <c r="C3459" s="5">
        <v>32535</v>
      </c>
      <c r="D3459" s="6" t="s">
        <v>1202</v>
      </c>
    </row>
    <row r="3460" spans="2:5">
      <c r="B3460" s="147" t="s">
        <v>5199</v>
      </c>
      <c r="C3460" s="83">
        <v>33600</v>
      </c>
      <c r="D3460" s="84" t="s">
        <v>5437</v>
      </c>
    </row>
    <row r="3461" spans="2:5">
      <c r="B3461" s="78" t="s">
        <v>6334</v>
      </c>
      <c r="C3461" s="79">
        <v>33803</v>
      </c>
      <c r="D3461" s="82" t="s">
        <v>5437</v>
      </c>
    </row>
    <row r="3462" spans="2:5">
      <c r="B3462" s="78" t="s">
        <v>6172</v>
      </c>
      <c r="C3462" s="79">
        <v>34555</v>
      </c>
      <c r="D3462" s="82" t="s">
        <v>6515</v>
      </c>
    </row>
    <row r="3463" spans="2:5">
      <c r="B3463" t="s">
        <v>916</v>
      </c>
      <c r="C3463" s="5">
        <v>32266</v>
      </c>
      <c r="D3463" s="6" t="s">
        <v>2444</v>
      </c>
    </row>
    <row r="3464" spans="2:5">
      <c r="B3464" t="s">
        <v>2206</v>
      </c>
      <c r="C3464" s="5">
        <v>31171</v>
      </c>
      <c r="D3464" s="6" t="s">
        <v>1471</v>
      </c>
    </row>
    <row r="3465" spans="2:5">
      <c r="B3465" t="s">
        <v>1275</v>
      </c>
      <c r="C3465" s="5">
        <v>31810</v>
      </c>
      <c r="D3465" s="6" t="s">
        <v>3318</v>
      </c>
    </row>
    <row r="3466" spans="2:5">
      <c r="B3466" s="78" t="s">
        <v>5548</v>
      </c>
      <c r="C3466" s="79">
        <v>34038</v>
      </c>
      <c r="D3466" s="81" t="s">
        <v>5445</v>
      </c>
    </row>
    <row r="3467" spans="2:5">
      <c r="B3467" s="78" t="s">
        <v>6232</v>
      </c>
      <c r="C3467" s="79">
        <v>34632</v>
      </c>
      <c r="D3467" s="82" t="s">
        <v>6517</v>
      </c>
    </row>
    <row r="3468" spans="2:5">
      <c r="B3468" s="78" t="s">
        <v>5733</v>
      </c>
      <c r="C3468" s="79">
        <v>33958</v>
      </c>
      <c r="D3468" s="81" t="s">
        <v>5445</v>
      </c>
    </row>
    <row r="3469" spans="2:5">
      <c r="B3469" s="78" t="s">
        <v>7647</v>
      </c>
      <c r="C3469" s="79">
        <v>34893</v>
      </c>
      <c r="D3469" s="82" t="s">
        <v>7928</v>
      </c>
    </row>
    <row r="3470" spans="2:5">
      <c r="B3470" s="78" t="s">
        <v>271</v>
      </c>
      <c r="C3470" s="79">
        <v>31422</v>
      </c>
      <c r="D3470" s="81" t="s">
        <v>3171</v>
      </c>
    </row>
    <row r="3471" spans="2:5">
      <c r="B3471" s="125" t="s">
        <v>4130</v>
      </c>
      <c r="C3471" s="126">
        <v>33124</v>
      </c>
      <c r="D3471" s="127" t="s">
        <v>4223</v>
      </c>
    </row>
    <row r="3472" spans="2:5">
      <c r="B3472" s="78" t="s">
        <v>6794</v>
      </c>
      <c r="C3472" s="79">
        <v>34463</v>
      </c>
      <c r="D3472" s="81" t="s">
        <v>6515</v>
      </c>
      <c r="E3472" s="81"/>
    </row>
    <row r="3473" spans="2:4">
      <c r="B3473" s="125" t="s">
        <v>4131</v>
      </c>
      <c r="C3473" s="126">
        <v>33046</v>
      </c>
      <c r="D3473" s="127" t="s">
        <v>4218</v>
      </c>
    </row>
    <row r="3474" spans="2:4">
      <c r="B3474" t="s">
        <v>1364</v>
      </c>
      <c r="C3474" s="5">
        <v>31537</v>
      </c>
      <c r="D3474" s="6" t="s">
        <v>1365</v>
      </c>
    </row>
    <row r="3475" spans="2:4">
      <c r="B3475" t="s">
        <v>3078</v>
      </c>
      <c r="C3475" s="5">
        <v>29928</v>
      </c>
      <c r="D3475" s="6" t="s">
        <v>1811</v>
      </c>
    </row>
    <row r="3476" spans="2:4">
      <c r="B3476" t="s">
        <v>2207</v>
      </c>
      <c r="C3476" s="5">
        <v>31214</v>
      </c>
      <c r="D3476" s="6" t="s">
        <v>2830</v>
      </c>
    </row>
    <row r="3477" spans="2:4">
      <c r="B3477" s="78" t="s">
        <v>5555</v>
      </c>
      <c r="C3477" s="79">
        <v>33669</v>
      </c>
      <c r="D3477" s="81" t="s">
        <v>5437</v>
      </c>
    </row>
    <row r="3478" spans="2:4">
      <c r="B3478" t="s">
        <v>3184</v>
      </c>
      <c r="C3478" s="5">
        <v>28209</v>
      </c>
      <c r="D3478" s="6" t="s">
        <v>1662</v>
      </c>
    </row>
    <row r="3479" spans="2:4">
      <c r="B3479" s="338" t="s">
        <v>7619</v>
      </c>
      <c r="C3479" s="79">
        <v>35018</v>
      </c>
      <c r="D3479" s="82" t="s">
        <v>7926</v>
      </c>
    </row>
    <row r="3480" spans="2:4">
      <c r="B3480" s="11" t="s">
        <v>4552</v>
      </c>
      <c r="C3480" s="140">
        <v>33881</v>
      </c>
      <c r="D3480" s="81" t="s">
        <v>4950</v>
      </c>
    </row>
    <row r="3481" spans="2:4">
      <c r="B3481" t="s">
        <v>2208</v>
      </c>
      <c r="C3481" s="5">
        <v>32151</v>
      </c>
      <c r="D3481" s="6" t="s">
        <v>2325</v>
      </c>
    </row>
    <row r="3482" spans="2:4">
      <c r="B3482" s="78" t="s">
        <v>5545</v>
      </c>
      <c r="C3482" s="79">
        <v>33203</v>
      </c>
      <c r="D3482" s="81" t="s">
        <v>5447</v>
      </c>
    </row>
    <row r="3483" spans="2:4">
      <c r="B3483" s="78" t="s">
        <v>5648</v>
      </c>
      <c r="C3483" s="79">
        <v>34446</v>
      </c>
      <c r="D3483" s="81" t="s">
        <v>5978</v>
      </c>
    </row>
    <row r="3484" spans="2:4">
      <c r="B3484" s="78" t="s">
        <v>6416</v>
      </c>
      <c r="C3484" s="79">
        <v>34461</v>
      </c>
      <c r="D3484" s="82" t="s">
        <v>6519</v>
      </c>
    </row>
    <row r="3485" spans="2:4">
      <c r="B3485" s="147" t="s">
        <v>5259</v>
      </c>
      <c r="C3485" s="83">
        <v>33291</v>
      </c>
      <c r="D3485" s="84" t="s">
        <v>5437</v>
      </c>
    </row>
    <row r="3486" spans="2:4">
      <c r="B3486" s="78" t="s">
        <v>272</v>
      </c>
      <c r="C3486" s="79">
        <v>32184</v>
      </c>
      <c r="D3486" s="81" t="s">
        <v>1183</v>
      </c>
    </row>
    <row r="3487" spans="2:4">
      <c r="B3487" s="78" t="s">
        <v>273</v>
      </c>
      <c r="C3487" s="79">
        <v>32486</v>
      </c>
      <c r="D3487" s="81" t="s">
        <v>497</v>
      </c>
    </row>
    <row r="3488" spans="2:4">
      <c r="B3488" s="78" t="s">
        <v>6550</v>
      </c>
      <c r="C3488" s="79">
        <v>34173</v>
      </c>
      <c r="D3488" s="82" t="s">
        <v>5979</v>
      </c>
    </row>
    <row r="3489" spans="2:4">
      <c r="B3489" s="163" t="s">
        <v>5519</v>
      </c>
      <c r="C3489" s="126">
        <v>33620</v>
      </c>
      <c r="D3489" s="127" t="s">
        <v>4218</v>
      </c>
    </row>
    <row r="3490" spans="2:4">
      <c r="B3490" s="11" t="s">
        <v>4592</v>
      </c>
      <c r="C3490" s="140">
        <v>32409</v>
      </c>
      <c r="D3490" s="81" t="s">
        <v>495</v>
      </c>
    </row>
    <row r="3491" spans="2:4">
      <c r="B3491" s="78" t="s">
        <v>122</v>
      </c>
      <c r="C3491" s="79">
        <v>32410</v>
      </c>
      <c r="D3491" s="81" t="s">
        <v>890</v>
      </c>
    </row>
    <row r="3492" spans="2:4">
      <c r="B3492" s="11" t="s">
        <v>4654</v>
      </c>
      <c r="C3492" s="140">
        <v>34205</v>
      </c>
      <c r="D3492" s="81" t="s">
        <v>4957</v>
      </c>
    </row>
    <row r="3493" spans="2:4">
      <c r="B3493" s="78" t="s">
        <v>5589</v>
      </c>
      <c r="C3493" s="79">
        <v>34779</v>
      </c>
      <c r="D3493" s="81" t="s">
        <v>5982</v>
      </c>
    </row>
    <row r="3494" spans="2:4">
      <c r="B3494" s="78" t="s">
        <v>6140</v>
      </c>
      <c r="C3494" s="79">
        <v>34981</v>
      </c>
      <c r="D3494" s="82" t="s">
        <v>6518</v>
      </c>
    </row>
    <row r="3495" spans="2:4">
      <c r="B3495" s="78" t="s">
        <v>5722</v>
      </c>
      <c r="C3495" s="79">
        <v>33745</v>
      </c>
      <c r="D3495" s="81" t="s">
        <v>5447</v>
      </c>
    </row>
    <row r="3496" spans="2:4">
      <c r="B3496" s="78" t="s">
        <v>6405</v>
      </c>
      <c r="C3496" s="79">
        <v>34598</v>
      </c>
      <c r="D3496" s="82" t="s">
        <v>5976</v>
      </c>
    </row>
    <row r="3497" spans="2:4">
      <c r="B3497" s="125" t="s">
        <v>4133</v>
      </c>
      <c r="C3497" s="126">
        <v>33138</v>
      </c>
      <c r="D3497" s="127" t="s">
        <v>4226</v>
      </c>
    </row>
    <row r="3498" spans="2:4">
      <c r="B3498" t="s">
        <v>3581</v>
      </c>
      <c r="C3498" s="5">
        <v>30052</v>
      </c>
      <c r="D3498" s="6" t="s">
        <v>3582</v>
      </c>
    </row>
    <row r="3499" spans="2:4">
      <c r="B3499" s="147" t="s">
        <v>5136</v>
      </c>
      <c r="C3499" s="83">
        <v>33657</v>
      </c>
      <c r="D3499" s="84" t="s">
        <v>5447</v>
      </c>
    </row>
    <row r="3500" spans="2:4">
      <c r="B3500" s="11" t="s">
        <v>4633</v>
      </c>
      <c r="C3500" s="140">
        <v>33898</v>
      </c>
      <c r="D3500" s="81" t="s">
        <v>4970</v>
      </c>
    </row>
    <row r="3501" spans="2:4">
      <c r="B3501" s="78" t="s">
        <v>123</v>
      </c>
      <c r="C3501" s="79">
        <v>33246</v>
      </c>
      <c r="D3501" s="81" t="s">
        <v>499</v>
      </c>
    </row>
    <row r="3502" spans="2:4">
      <c r="B3502" s="78" t="s">
        <v>124</v>
      </c>
      <c r="C3502" s="79">
        <v>32696</v>
      </c>
      <c r="D3502" s="81" t="s">
        <v>495</v>
      </c>
    </row>
    <row r="3503" spans="2:4">
      <c r="B3503" s="125" t="s">
        <v>4134</v>
      </c>
      <c r="C3503" s="126">
        <v>32870</v>
      </c>
      <c r="D3503" s="127" t="s">
        <v>4218</v>
      </c>
    </row>
    <row r="3504" spans="2:4">
      <c r="B3504" t="s">
        <v>2209</v>
      </c>
      <c r="C3504" s="5">
        <v>31187</v>
      </c>
      <c r="D3504" s="6" t="s">
        <v>2919</v>
      </c>
    </row>
    <row r="3505" spans="2:4">
      <c r="B3505" s="11" t="s">
        <v>4562</v>
      </c>
      <c r="C3505" s="140">
        <v>33293</v>
      </c>
      <c r="D3505" s="81" t="s">
        <v>4950</v>
      </c>
    </row>
    <row r="3506" spans="2:4">
      <c r="B3506" t="s">
        <v>2563</v>
      </c>
      <c r="C3506" s="5">
        <v>30353</v>
      </c>
      <c r="D3506" s="6" t="s">
        <v>3525</v>
      </c>
    </row>
    <row r="3507" spans="2:4">
      <c r="B3507" t="s">
        <v>2070</v>
      </c>
      <c r="C3507" s="5">
        <v>32027</v>
      </c>
      <c r="D3507" s="6" t="s">
        <v>2071</v>
      </c>
    </row>
    <row r="3508" spans="2:4">
      <c r="B3508" s="78" t="s">
        <v>5640</v>
      </c>
      <c r="C3508" s="79">
        <v>34903</v>
      </c>
      <c r="D3508" s="81" t="s">
        <v>5976</v>
      </c>
    </row>
    <row r="3509" spans="2:4">
      <c r="B3509" s="125" t="s">
        <v>4135</v>
      </c>
      <c r="C3509" s="126">
        <v>33216</v>
      </c>
      <c r="D3509" s="127" t="s">
        <v>4218</v>
      </c>
    </row>
    <row r="3510" spans="2:4">
      <c r="B3510" s="125" t="s">
        <v>4136</v>
      </c>
      <c r="C3510" s="126">
        <v>32920</v>
      </c>
      <c r="D3510" s="127" t="s">
        <v>412</v>
      </c>
    </row>
    <row r="3511" spans="2:4">
      <c r="B3511" s="78" t="s">
        <v>125</v>
      </c>
      <c r="C3511" s="79">
        <v>33009</v>
      </c>
      <c r="D3511" s="81" t="s">
        <v>509</v>
      </c>
    </row>
    <row r="3512" spans="2:4">
      <c r="B3512" t="s">
        <v>89</v>
      </c>
      <c r="C3512" s="5">
        <v>31036</v>
      </c>
      <c r="D3512" s="6" t="s">
        <v>1470</v>
      </c>
    </row>
    <row r="3513" spans="2:4">
      <c r="B3513" t="s">
        <v>2072</v>
      </c>
      <c r="C3513" s="5">
        <v>32114</v>
      </c>
      <c r="D3513" s="6" t="s">
        <v>3232</v>
      </c>
    </row>
    <row r="3514" spans="2:4">
      <c r="B3514" t="s">
        <v>1501</v>
      </c>
      <c r="C3514" s="5">
        <v>30434</v>
      </c>
      <c r="D3514" s="6" t="s">
        <v>2920</v>
      </c>
    </row>
    <row r="3515" spans="2:4">
      <c r="B3515" s="11" t="s">
        <v>4475</v>
      </c>
      <c r="C3515" s="140">
        <v>33725</v>
      </c>
      <c r="D3515" s="81" t="s">
        <v>4979</v>
      </c>
    </row>
    <row r="3516" spans="2:4">
      <c r="B3516" t="s">
        <v>3128</v>
      </c>
      <c r="C3516" s="5">
        <v>30326</v>
      </c>
      <c r="D3516" s="6" t="s">
        <v>2229</v>
      </c>
    </row>
    <row r="3517" spans="2:4">
      <c r="B3517" t="s">
        <v>1827</v>
      </c>
      <c r="C3517" s="5">
        <v>26988</v>
      </c>
      <c r="D3517" s="6" t="s">
        <v>2830</v>
      </c>
    </row>
    <row r="3518" spans="2:4">
      <c r="B3518" s="78" t="s">
        <v>6268</v>
      </c>
      <c r="C3518" s="79">
        <v>34811</v>
      </c>
      <c r="D3518" s="82" t="s">
        <v>6524</v>
      </c>
    </row>
    <row r="3519" spans="2:4">
      <c r="B3519" t="s">
        <v>2255</v>
      </c>
      <c r="C3519" s="5">
        <v>30652</v>
      </c>
      <c r="D3519" s="6" t="s">
        <v>1810</v>
      </c>
    </row>
    <row r="3520" spans="2:4">
      <c r="B3520" t="s">
        <v>701</v>
      </c>
      <c r="C3520" s="5">
        <v>32910</v>
      </c>
      <c r="D3520" s="6" t="s">
        <v>1040</v>
      </c>
    </row>
    <row r="3521" spans="2:4">
      <c r="B3521" s="78" t="s">
        <v>7648</v>
      </c>
      <c r="C3521" s="79">
        <v>33491</v>
      </c>
      <c r="D3521" s="82" t="s">
        <v>5447</v>
      </c>
    </row>
    <row r="3522" spans="2:4">
      <c r="B3522" s="11" t="s">
        <v>4717</v>
      </c>
      <c r="C3522" s="140">
        <v>33625</v>
      </c>
      <c r="D3522" s="81" t="s">
        <v>4952</v>
      </c>
    </row>
    <row r="3523" spans="2:4">
      <c r="B3523" s="145" t="s">
        <v>5035</v>
      </c>
      <c r="C3523" s="5">
        <v>31509</v>
      </c>
      <c r="D3523" s="6" t="s">
        <v>1472</v>
      </c>
    </row>
    <row r="3524" spans="2:4">
      <c r="B3524" t="s">
        <v>126</v>
      </c>
      <c r="C3524" s="5">
        <v>31509</v>
      </c>
      <c r="D3524" s="6" t="s">
        <v>1472</v>
      </c>
    </row>
    <row r="3525" spans="2:4">
      <c r="B3525" t="s">
        <v>6551</v>
      </c>
      <c r="C3525" s="5">
        <v>31509</v>
      </c>
      <c r="D3525" s="6" t="s">
        <v>1472</v>
      </c>
    </row>
    <row r="3526" spans="2:4">
      <c r="B3526" s="78" t="s">
        <v>127</v>
      </c>
      <c r="C3526" s="79">
        <v>32407</v>
      </c>
      <c r="D3526" s="81" t="s">
        <v>495</v>
      </c>
    </row>
    <row r="3527" spans="2:4">
      <c r="B3527" t="s">
        <v>2124</v>
      </c>
      <c r="C3527" s="5">
        <v>30012</v>
      </c>
      <c r="D3527" s="6" t="s">
        <v>2649</v>
      </c>
    </row>
    <row r="3528" spans="2:4">
      <c r="B3528" t="s">
        <v>3504</v>
      </c>
      <c r="C3528" s="5">
        <v>29769</v>
      </c>
      <c r="D3528" s="6" t="s">
        <v>2042</v>
      </c>
    </row>
    <row r="3529" spans="2:4">
      <c r="B3529" s="78" t="s">
        <v>5830</v>
      </c>
      <c r="C3529" s="79">
        <v>34346</v>
      </c>
      <c r="D3529" s="81" t="s">
        <v>5979</v>
      </c>
    </row>
    <row r="3530" spans="2:4">
      <c r="B3530" s="125" t="s">
        <v>4137</v>
      </c>
      <c r="C3530" s="126">
        <v>33407</v>
      </c>
      <c r="D3530" s="127" t="s">
        <v>4218</v>
      </c>
    </row>
    <row r="3531" spans="2:4">
      <c r="B3531" s="78" t="s">
        <v>5753</v>
      </c>
      <c r="C3531" s="79">
        <v>33961</v>
      </c>
      <c r="D3531" s="81" t="s">
        <v>5437</v>
      </c>
    </row>
    <row r="3532" spans="2:4">
      <c r="B3532" t="s">
        <v>917</v>
      </c>
      <c r="C3532" s="5">
        <v>32158</v>
      </c>
      <c r="D3532" s="6" t="s">
        <v>1193</v>
      </c>
    </row>
    <row r="3533" spans="2:4">
      <c r="B3533" t="s">
        <v>1864</v>
      </c>
      <c r="C3533" s="5">
        <v>28926</v>
      </c>
      <c r="D3533" s="6" t="s">
        <v>1478</v>
      </c>
    </row>
    <row r="3534" spans="2:4">
      <c r="B3534" t="s">
        <v>2073</v>
      </c>
      <c r="C3534" s="5">
        <v>30385</v>
      </c>
      <c r="D3534" s="6" t="s">
        <v>3529</v>
      </c>
    </row>
    <row r="3535" spans="2:4">
      <c r="B3535" t="s">
        <v>3577</v>
      </c>
      <c r="C3535" s="5">
        <v>30301</v>
      </c>
      <c r="D3535" s="6" t="s">
        <v>2277</v>
      </c>
    </row>
    <row r="3536" spans="2:4">
      <c r="B3536" t="s">
        <v>918</v>
      </c>
      <c r="C3536" s="5">
        <v>32467</v>
      </c>
      <c r="D3536" s="6" t="s">
        <v>890</v>
      </c>
    </row>
    <row r="3537" spans="2:5">
      <c r="B3537" s="11" t="s">
        <v>4453</v>
      </c>
      <c r="C3537" s="140">
        <v>33021</v>
      </c>
      <c r="D3537" s="81" t="s">
        <v>4218</v>
      </c>
    </row>
    <row r="3538" spans="2:5">
      <c r="B3538" s="147" t="s">
        <v>5097</v>
      </c>
      <c r="C3538" s="83">
        <v>33800</v>
      </c>
      <c r="D3538" s="84" t="s">
        <v>5436</v>
      </c>
    </row>
    <row r="3539" spans="2:5">
      <c r="B3539" t="s">
        <v>702</v>
      </c>
      <c r="C3539" s="5">
        <v>29138</v>
      </c>
      <c r="D3539" s="6" t="s">
        <v>2668</v>
      </c>
    </row>
    <row r="3540" spans="2:5">
      <c r="B3540" t="s">
        <v>2254</v>
      </c>
      <c r="C3540" s="5">
        <v>29332</v>
      </c>
      <c r="D3540" s="6" t="s">
        <v>2668</v>
      </c>
    </row>
    <row r="3541" spans="2:5">
      <c r="B3541" s="78" t="s">
        <v>6160</v>
      </c>
      <c r="C3541" s="79">
        <v>34156</v>
      </c>
      <c r="D3541" s="82" t="s">
        <v>6517</v>
      </c>
    </row>
    <row r="3542" spans="2:5">
      <c r="B3542" t="s">
        <v>3191</v>
      </c>
      <c r="C3542" s="5">
        <v>30229</v>
      </c>
      <c r="D3542" s="6" t="s">
        <v>2227</v>
      </c>
    </row>
    <row r="3543" spans="2:5">
      <c r="B3543" t="s">
        <v>919</v>
      </c>
      <c r="C3543" s="5">
        <v>32135</v>
      </c>
      <c r="D3543" s="6" t="s">
        <v>2442</v>
      </c>
    </row>
    <row r="3544" spans="2:5">
      <c r="B3544" t="s">
        <v>2074</v>
      </c>
      <c r="C3544" s="5">
        <v>30980</v>
      </c>
      <c r="D3544" s="6" t="s">
        <v>2827</v>
      </c>
    </row>
    <row r="3545" spans="2:5">
      <c r="B3545" s="78" t="s">
        <v>6424</v>
      </c>
      <c r="C3545" s="79">
        <v>34698</v>
      </c>
      <c r="D3545" s="82" t="s">
        <v>5979</v>
      </c>
      <c r="E3545" s="200"/>
    </row>
    <row r="3546" spans="2:5">
      <c r="B3546" s="78" t="s">
        <v>6423</v>
      </c>
      <c r="C3546" s="79">
        <v>34459</v>
      </c>
      <c r="D3546" s="82" t="s">
        <v>5979</v>
      </c>
    </row>
    <row r="3547" spans="2:5">
      <c r="B3547" s="78" t="s">
        <v>6863</v>
      </c>
      <c r="C3547" s="79">
        <v>35471</v>
      </c>
      <c r="D3547" s="81" t="s">
        <v>7072</v>
      </c>
      <c r="E3547" s="81"/>
    </row>
    <row r="3548" spans="2:5">
      <c r="B3548" s="78" t="s">
        <v>3724</v>
      </c>
      <c r="C3548" s="79">
        <v>28555</v>
      </c>
      <c r="D3548" s="80" t="s">
        <v>3096</v>
      </c>
    </row>
    <row r="3549" spans="2:5">
      <c r="B3549" t="s">
        <v>2075</v>
      </c>
      <c r="C3549" s="5">
        <v>30208</v>
      </c>
      <c r="D3549" s="6" t="s">
        <v>2076</v>
      </c>
    </row>
    <row r="3550" spans="2:5">
      <c r="B3550" s="78" t="s">
        <v>128</v>
      </c>
      <c r="C3550" s="79">
        <v>32779</v>
      </c>
      <c r="D3550" s="81" t="s">
        <v>1183</v>
      </c>
    </row>
    <row r="3551" spans="2:5">
      <c r="B3551" s="78" t="s">
        <v>6218</v>
      </c>
      <c r="C3551" s="79">
        <v>34043</v>
      </c>
      <c r="D3551" s="82" t="s">
        <v>6517</v>
      </c>
    </row>
    <row r="3552" spans="2:5">
      <c r="B3552" s="78" t="s">
        <v>129</v>
      </c>
      <c r="C3552" s="79">
        <v>32053</v>
      </c>
      <c r="D3552" s="81" t="s">
        <v>2442</v>
      </c>
    </row>
    <row r="3553" spans="2:5">
      <c r="B3553" s="129" t="s">
        <v>3857</v>
      </c>
      <c r="C3553" s="79">
        <v>32218</v>
      </c>
      <c r="D3553" s="128" t="s">
        <v>1183</v>
      </c>
    </row>
    <row r="3554" spans="2:5">
      <c r="B3554" s="78" t="s">
        <v>6926</v>
      </c>
      <c r="C3554" s="79">
        <v>34665</v>
      </c>
      <c r="D3554" s="81" t="s">
        <v>7063</v>
      </c>
      <c r="E3554" s="81"/>
    </row>
    <row r="3555" spans="2:5">
      <c r="B3555" s="147" t="s">
        <v>5360</v>
      </c>
      <c r="C3555" s="83">
        <v>32906</v>
      </c>
      <c r="D3555" s="84" t="s">
        <v>4218</v>
      </c>
    </row>
    <row r="3556" spans="2:5">
      <c r="B3556" t="s">
        <v>1994</v>
      </c>
      <c r="C3556" s="5">
        <v>30238</v>
      </c>
      <c r="D3556" s="6" t="s">
        <v>2227</v>
      </c>
    </row>
    <row r="3557" spans="2:5">
      <c r="B3557" s="78" t="s">
        <v>6163</v>
      </c>
      <c r="C3557" s="79">
        <v>34204</v>
      </c>
      <c r="D3557" s="82" t="s">
        <v>6521</v>
      </c>
    </row>
    <row r="3558" spans="2:5">
      <c r="B3558" t="s">
        <v>920</v>
      </c>
      <c r="C3558" s="5">
        <v>30689</v>
      </c>
      <c r="D3558" s="6" t="s">
        <v>2919</v>
      </c>
    </row>
    <row r="3559" spans="2:5">
      <c r="B3559" t="s">
        <v>3660</v>
      </c>
      <c r="C3559" s="5">
        <v>30523</v>
      </c>
      <c r="D3559" s="6" t="s">
        <v>2227</v>
      </c>
    </row>
    <row r="3560" spans="2:5">
      <c r="B3560" s="147" t="s">
        <v>5093</v>
      </c>
      <c r="C3560" s="83">
        <v>33880</v>
      </c>
      <c r="D3560" s="84" t="s">
        <v>5436</v>
      </c>
    </row>
    <row r="3561" spans="2:5">
      <c r="B3561" t="s">
        <v>1559</v>
      </c>
      <c r="C3561" s="5">
        <v>31553</v>
      </c>
      <c r="D3561" s="6" t="s">
        <v>1474</v>
      </c>
    </row>
    <row r="3562" spans="2:5">
      <c r="B3562" t="s">
        <v>1830</v>
      </c>
      <c r="C3562" s="5">
        <v>28990</v>
      </c>
      <c r="D3562" s="6" t="s">
        <v>1814</v>
      </c>
    </row>
    <row r="3563" spans="2:5">
      <c r="B3563" t="s">
        <v>921</v>
      </c>
      <c r="C3563" s="5">
        <v>32107</v>
      </c>
      <c r="D3563" s="6" t="s">
        <v>890</v>
      </c>
    </row>
    <row r="3564" spans="2:5">
      <c r="B3564" t="s">
        <v>1557</v>
      </c>
      <c r="C3564" s="5">
        <v>31618</v>
      </c>
      <c r="D3564" s="6" t="s">
        <v>1308</v>
      </c>
    </row>
    <row r="3565" spans="2:5">
      <c r="B3565" t="s">
        <v>922</v>
      </c>
      <c r="C3565" s="5">
        <v>32428</v>
      </c>
      <c r="D3565" s="6" t="s">
        <v>890</v>
      </c>
    </row>
    <row r="3566" spans="2:5">
      <c r="B3566" t="s">
        <v>3725</v>
      </c>
      <c r="C3566" s="5">
        <v>30573</v>
      </c>
      <c r="D3566" s="6" t="s">
        <v>3524</v>
      </c>
    </row>
    <row r="3567" spans="2:5">
      <c r="B3567" s="78" t="s">
        <v>6348</v>
      </c>
      <c r="C3567" s="79">
        <v>33990</v>
      </c>
      <c r="D3567" s="82" t="s">
        <v>5978</v>
      </c>
    </row>
    <row r="3568" spans="2:5">
      <c r="B3568" t="s">
        <v>923</v>
      </c>
      <c r="C3568" s="5">
        <v>32821</v>
      </c>
      <c r="D3568" s="6" t="s">
        <v>1200</v>
      </c>
    </row>
    <row r="3569" spans="2:4">
      <c r="B3569" s="78" t="s">
        <v>7772</v>
      </c>
      <c r="C3569" s="79">
        <v>34897</v>
      </c>
      <c r="D3569" s="82" t="s">
        <v>7033</v>
      </c>
    </row>
    <row r="3570" spans="2:4">
      <c r="B3570" s="78" t="s">
        <v>7590</v>
      </c>
      <c r="C3570" s="79">
        <v>35309</v>
      </c>
      <c r="D3570" s="82" t="s">
        <v>7926</v>
      </c>
    </row>
    <row r="3571" spans="2:4">
      <c r="B3571" s="78" t="s">
        <v>6349</v>
      </c>
      <c r="C3571" s="79">
        <v>34294</v>
      </c>
      <c r="D3571" s="82" t="s">
        <v>6517</v>
      </c>
    </row>
    <row r="3572" spans="2:4">
      <c r="B3572" s="78" t="s">
        <v>7519</v>
      </c>
      <c r="C3572" s="79">
        <v>34960</v>
      </c>
      <c r="D3572" s="82" t="s">
        <v>7922</v>
      </c>
    </row>
    <row r="3573" spans="2:4">
      <c r="B3573" t="s">
        <v>1615</v>
      </c>
      <c r="C3573" s="5">
        <v>31268</v>
      </c>
      <c r="D3573" s="6" t="s">
        <v>924</v>
      </c>
    </row>
    <row r="3574" spans="2:4">
      <c r="B3574" s="78" t="s">
        <v>5641</v>
      </c>
      <c r="C3574" s="79">
        <v>34261</v>
      </c>
      <c r="D3574" s="81" t="s">
        <v>5981</v>
      </c>
    </row>
    <row r="3575" spans="2:4">
      <c r="B3575" s="147" t="s">
        <v>5103</v>
      </c>
      <c r="C3575" s="83">
        <v>33620</v>
      </c>
      <c r="D3575" s="84" t="s">
        <v>5439</v>
      </c>
    </row>
    <row r="3576" spans="2:4">
      <c r="B3576" t="s">
        <v>925</v>
      </c>
      <c r="C3576" s="5">
        <v>32235</v>
      </c>
      <c r="D3576" s="6" t="s">
        <v>1183</v>
      </c>
    </row>
    <row r="3577" spans="2:4">
      <c r="B3577" t="s">
        <v>3503</v>
      </c>
      <c r="C3577" s="5">
        <v>30456</v>
      </c>
      <c r="D3577" s="6" t="s">
        <v>2227</v>
      </c>
    </row>
    <row r="3578" spans="2:4">
      <c r="B3578" s="147" t="s">
        <v>5118</v>
      </c>
      <c r="C3578" s="83">
        <v>33661</v>
      </c>
      <c r="D3578" s="84" t="s">
        <v>5440</v>
      </c>
    </row>
    <row r="3579" spans="2:4">
      <c r="B3579" t="s">
        <v>2077</v>
      </c>
      <c r="C3579" s="5">
        <v>29916</v>
      </c>
      <c r="D3579" s="6" t="s">
        <v>3529</v>
      </c>
    </row>
    <row r="3580" spans="2:4">
      <c r="B3580" s="125" t="s">
        <v>4138</v>
      </c>
      <c r="C3580" s="126">
        <v>33278</v>
      </c>
      <c r="D3580" s="127" t="s">
        <v>4219</v>
      </c>
    </row>
    <row r="3581" spans="2:4">
      <c r="B3581" t="s">
        <v>3464</v>
      </c>
      <c r="C3581" s="5">
        <v>31184</v>
      </c>
      <c r="D3581" s="6" t="s">
        <v>1953</v>
      </c>
    </row>
    <row r="3582" spans="2:4">
      <c r="B3582" t="s">
        <v>2551</v>
      </c>
      <c r="C3582" s="5">
        <v>30891</v>
      </c>
      <c r="D3582" s="6" t="s">
        <v>3523</v>
      </c>
    </row>
    <row r="3583" spans="2:4">
      <c r="B3583" t="s">
        <v>2078</v>
      </c>
      <c r="C3583" s="5">
        <v>32300</v>
      </c>
      <c r="D3583" s="6" t="s">
        <v>2447</v>
      </c>
    </row>
    <row r="3584" spans="2:4">
      <c r="B3584" s="142" t="s">
        <v>4575</v>
      </c>
      <c r="C3584" s="140">
        <v>32380</v>
      </c>
      <c r="D3584" s="81" t="s">
        <v>1186</v>
      </c>
    </row>
    <row r="3585" spans="2:5">
      <c r="B3585" s="78" t="s">
        <v>5723</v>
      </c>
      <c r="C3585" s="79">
        <v>33673</v>
      </c>
      <c r="D3585" s="81" t="s">
        <v>5436</v>
      </c>
    </row>
    <row r="3586" spans="2:5">
      <c r="B3586" s="78" t="s">
        <v>7669</v>
      </c>
      <c r="C3586" s="79">
        <v>35664</v>
      </c>
      <c r="D3586" s="82" t="s">
        <v>7927</v>
      </c>
    </row>
    <row r="3587" spans="2:5">
      <c r="B3587" s="78" t="s">
        <v>7795</v>
      </c>
      <c r="C3587" s="79">
        <v>35171</v>
      </c>
      <c r="D3587" s="82" t="s">
        <v>7928</v>
      </c>
    </row>
    <row r="3588" spans="2:5">
      <c r="B3588" t="s">
        <v>926</v>
      </c>
      <c r="C3588" s="5">
        <v>31400</v>
      </c>
      <c r="D3588" s="6" t="s">
        <v>1193</v>
      </c>
    </row>
    <row r="3589" spans="2:5">
      <c r="B3589" s="78" t="s">
        <v>130</v>
      </c>
      <c r="C3589" s="79">
        <v>32500</v>
      </c>
      <c r="D3589" s="81" t="s">
        <v>509</v>
      </c>
    </row>
    <row r="3590" spans="2:5">
      <c r="B3590" t="s">
        <v>1706</v>
      </c>
      <c r="C3590" s="5">
        <v>29592</v>
      </c>
      <c r="D3590" s="6" t="s">
        <v>3520</v>
      </c>
    </row>
    <row r="3591" spans="2:5">
      <c r="B3591" s="78" t="s">
        <v>6404</v>
      </c>
      <c r="C3591" s="79">
        <v>35288</v>
      </c>
      <c r="D3591" s="82" t="s">
        <v>6518</v>
      </c>
    </row>
    <row r="3592" spans="2:5">
      <c r="B3592" s="78" t="s">
        <v>7688</v>
      </c>
      <c r="C3592" s="79">
        <v>35079</v>
      </c>
      <c r="D3592" s="82" t="s">
        <v>7928</v>
      </c>
    </row>
    <row r="3593" spans="2:5">
      <c r="B3593" s="78" t="s">
        <v>6876</v>
      </c>
      <c r="C3593" s="79">
        <v>35266</v>
      </c>
      <c r="D3593" s="81" t="s">
        <v>7038</v>
      </c>
      <c r="E3593" s="81"/>
    </row>
    <row r="3594" spans="2:5">
      <c r="B3594" t="s">
        <v>2636</v>
      </c>
      <c r="C3594" s="5">
        <v>31666</v>
      </c>
      <c r="D3594" s="6" t="s">
        <v>2637</v>
      </c>
    </row>
    <row r="3595" spans="2:5">
      <c r="B3595" s="78" t="s">
        <v>6427</v>
      </c>
      <c r="C3595" s="79">
        <v>34585</v>
      </c>
      <c r="D3595" s="82" t="s">
        <v>6517</v>
      </c>
    </row>
    <row r="3596" spans="2:5">
      <c r="B3596" s="78" t="s">
        <v>5642</v>
      </c>
      <c r="C3596" s="79">
        <v>34253</v>
      </c>
      <c r="D3596" s="81" t="s">
        <v>5980</v>
      </c>
    </row>
    <row r="3597" spans="2:5">
      <c r="B3597" s="125" t="s">
        <v>3862</v>
      </c>
      <c r="C3597" s="126">
        <v>33492</v>
      </c>
      <c r="D3597" s="127" t="s">
        <v>4221</v>
      </c>
    </row>
    <row r="3598" spans="2:5">
      <c r="B3598" t="s">
        <v>1877</v>
      </c>
      <c r="C3598" s="5">
        <v>29641</v>
      </c>
      <c r="D3598" s="6" t="s">
        <v>1901</v>
      </c>
    </row>
    <row r="3599" spans="2:5">
      <c r="B3599" t="s">
        <v>2079</v>
      </c>
      <c r="C3599" s="5">
        <v>31853</v>
      </c>
      <c r="D3599" s="6" t="s">
        <v>2325</v>
      </c>
    </row>
    <row r="3600" spans="2:5">
      <c r="B3600" t="s">
        <v>3657</v>
      </c>
      <c r="C3600" s="5">
        <v>30631</v>
      </c>
      <c r="D3600" s="6" t="s">
        <v>2226</v>
      </c>
    </row>
    <row r="3601" spans="2:5">
      <c r="B3601" s="78" t="s">
        <v>6985</v>
      </c>
      <c r="C3601" s="79">
        <v>35019</v>
      </c>
      <c r="D3601" s="81" t="s">
        <v>7032</v>
      </c>
      <c r="E3601" s="81"/>
    </row>
    <row r="3602" spans="2:5">
      <c r="B3602" s="78" t="s">
        <v>7745</v>
      </c>
      <c r="C3602" s="79">
        <v>35551</v>
      </c>
      <c r="D3602" s="82" t="s">
        <v>7928</v>
      </c>
    </row>
    <row r="3603" spans="2:5">
      <c r="B3603" t="s">
        <v>927</v>
      </c>
      <c r="C3603" s="5">
        <v>32032</v>
      </c>
      <c r="D3603" s="6" t="s">
        <v>2442</v>
      </c>
    </row>
    <row r="3604" spans="2:5">
      <c r="B3604" t="s">
        <v>2080</v>
      </c>
      <c r="C3604" s="5">
        <v>31286</v>
      </c>
      <c r="D3604" s="6" t="s">
        <v>3167</v>
      </c>
    </row>
    <row r="3605" spans="2:5">
      <c r="B3605" s="142" t="s">
        <v>4675</v>
      </c>
      <c r="C3605" s="140">
        <v>33862</v>
      </c>
      <c r="D3605" s="81" t="s">
        <v>4957</v>
      </c>
    </row>
    <row r="3606" spans="2:5">
      <c r="B3606" s="78" t="s">
        <v>4736</v>
      </c>
      <c r="C3606" s="79">
        <v>33554</v>
      </c>
      <c r="D3606" s="81" t="s">
        <v>4950</v>
      </c>
      <c r="E3606" s="81" t="s">
        <v>5445</v>
      </c>
    </row>
    <row r="3607" spans="2:5">
      <c r="B3607" s="78" t="s">
        <v>131</v>
      </c>
      <c r="C3607" s="79">
        <v>32742</v>
      </c>
      <c r="D3607" s="81" t="s">
        <v>499</v>
      </c>
    </row>
    <row r="3608" spans="2:5">
      <c r="B3608" t="s">
        <v>928</v>
      </c>
      <c r="C3608" s="5">
        <v>32429</v>
      </c>
      <c r="D3608" s="6" t="s">
        <v>1183</v>
      </c>
    </row>
    <row r="3609" spans="2:5">
      <c r="B3609" t="s">
        <v>1434</v>
      </c>
      <c r="C3609" s="5">
        <v>29606</v>
      </c>
      <c r="D3609" s="6" t="s">
        <v>3020</v>
      </c>
    </row>
    <row r="3610" spans="2:5">
      <c r="B3610" t="s">
        <v>929</v>
      </c>
      <c r="C3610" s="5">
        <v>32290</v>
      </c>
      <c r="D3610" s="6" t="s">
        <v>890</v>
      </c>
    </row>
    <row r="3611" spans="2:5">
      <c r="B3611" t="s">
        <v>3760</v>
      </c>
      <c r="C3611" s="5">
        <v>31015</v>
      </c>
      <c r="D3611" s="6" t="s">
        <v>2918</v>
      </c>
    </row>
    <row r="3612" spans="2:5">
      <c r="B3612" t="s">
        <v>1942</v>
      </c>
      <c r="C3612" s="5">
        <v>27563</v>
      </c>
      <c r="D3612" s="6"/>
    </row>
    <row r="3613" spans="2:5">
      <c r="B3613" s="78" t="s">
        <v>6419</v>
      </c>
      <c r="C3613" s="79">
        <v>34463</v>
      </c>
      <c r="D3613" s="82" t="s">
        <v>6516</v>
      </c>
    </row>
    <row r="3614" spans="2:5">
      <c r="B3614" s="147" t="s">
        <v>4742</v>
      </c>
      <c r="C3614" s="83">
        <v>33877</v>
      </c>
      <c r="D3614" s="84" t="s">
        <v>4956</v>
      </c>
    </row>
    <row r="3615" spans="2:5">
      <c r="B3615" s="78" t="s">
        <v>7524</v>
      </c>
      <c r="C3615" s="79">
        <v>35286</v>
      </c>
      <c r="D3615" s="82" t="s">
        <v>7925</v>
      </c>
    </row>
    <row r="3616" spans="2:5">
      <c r="B3616" t="s">
        <v>930</v>
      </c>
      <c r="C3616" s="5">
        <v>32524</v>
      </c>
      <c r="D3616" s="6" t="s">
        <v>1183</v>
      </c>
    </row>
    <row r="3617" spans="2:4">
      <c r="B3617" s="78" t="s">
        <v>7507</v>
      </c>
      <c r="C3617" s="79">
        <v>35641</v>
      </c>
      <c r="D3617" s="82" t="s">
        <v>7958</v>
      </c>
    </row>
    <row r="3618" spans="2:4">
      <c r="B3618" s="78" t="s">
        <v>5707</v>
      </c>
      <c r="C3618" s="79">
        <v>32989</v>
      </c>
      <c r="D3618" s="82" t="s">
        <v>4956</v>
      </c>
    </row>
    <row r="3619" spans="2:4">
      <c r="B3619" s="78" t="s">
        <v>132</v>
      </c>
      <c r="C3619" s="79">
        <v>32259</v>
      </c>
      <c r="D3619" s="81" t="s">
        <v>1183</v>
      </c>
    </row>
    <row r="3620" spans="2:4">
      <c r="B3620" t="s">
        <v>1502</v>
      </c>
      <c r="C3620" s="5">
        <v>29592</v>
      </c>
      <c r="D3620" s="6" t="s">
        <v>3016</v>
      </c>
    </row>
    <row r="3621" spans="2:4">
      <c r="B3621" t="s">
        <v>3532</v>
      </c>
      <c r="C3621" s="5">
        <v>31818</v>
      </c>
      <c r="D3621" s="6" t="s">
        <v>1469</v>
      </c>
    </row>
    <row r="3622" spans="2:4">
      <c r="B3622" s="78" t="s">
        <v>7747</v>
      </c>
      <c r="C3622" s="79">
        <v>35337</v>
      </c>
      <c r="D3622" s="82" t="s">
        <v>7032</v>
      </c>
    </row>
    <row r="3623" spans="2:4">
      <c r="B3623" s="78" t="s">
        <v>5681</v>
      </c>
      <c r="C3623" s="79">
        <v>34181</v>
      </c>
      <c r="D3623" s="81" t="s">
        <v>5979</v>
      </c>
    </row>
    <row r="3624" spans="2:4">
      <c r="B3624" t="s">
        <v>1372</v>
      </c>
      <c r="C3624" s="5">
        <v>30548</v>
      </c>
      <c r="D3624" s="6" t="s">
        <v>1470</v>
      </c>
    </row>
    <row r="3625" spans="2:4">
      <c r="B3625" t="s">
        <v>4139</v>
      </c>
      <c r="C3625" s="5">
        <v>33034</v>
      </c>
      <c r="D3625" s="6" t="s">
        <v>509</v>
      </c>
    </row>
    <row r="3626" spans="2:4">
      <c r="B3626" s="78" t="s">
        <v>7654</v>
      </c>
      <c r="C3626" s="79">
        <v>35287</v>
      </c>
      <c r="D3626" s="82" t="s">
        <v>7928</v>
      </c>
    </row>
    <row r="3627" spans="2:4">
      <c r="B3627" t="s">
        <v>1852</v>
      </c>
      <c r="C3627" s="5">
        <v>29762</v>
      </c>
      <c r="D3627" s="6" t="s">
        <v>1666</v>
      </c>
    </row>
    <row r="3628" spans="2:4">
      <c r="B3628" t="s">
        <v>3383</v>
      </c>
      <c r="C3628" s="5">
        <v>30362</v>
      </c>
      <c r="D3628" s="6" t="s">
        <v>3523</v>
      </c>
    </row>
    <row r="3629" spans="2:4">
      <c r="B3629" s="147" t="s">
        <v>5263</v>
      </c>
      <c r="C3629" s="83">
        <v>33598</v>
      </c>
      <c r="D3629" s="84" t="s">
        <v>5465</v>
      </c>
    </row>
    <row r="3630" spans="2:4">
      <c r="B3630" t="s">
        <v>3649</v>
      </c>
      <c r="C3630" s="5">
        <v>31358</v>
      </c>
      <c r="D3630" s="6" t="s">
        <v>1305</v>
      </c>
    </row>
    <row r="3631" spans="2:4">
      <c r="B3631" t="s">
        <v>931</v>
      </c>
      <c r="C3631" s="5">
        <v>32345</v>
      </c>
      <c r="D3631" s="6" t="s">
        <v>890</v>
      </c>
    </row>
    <row r="3632" spans="2:4">
      <c r="B3632" s="78" t="s">
        <v>3726</v>
      </c>
      <c r="C3632" s="79">
        <v>31554</v>
      </c>
      <c r="D3632" s="80" t="s">
        <v>2322</v>
      </c>
    </row>
    <row r="3633" spans="2:5">
      <c r="B3633" t="s">
        <v>932</v>
      </c>
      <c r="C3633" s="5">
        <v>32088</v>
      </c>
      <c r="D3633" s="6" t="s">
        <v>890</v>
      </c>
    </row>
    <row r="3634" spans="2:5">
      <c r="B3634" s="78" t="s">
        <v>7649</v>
      </c>
      <c r="C3634" s="79">
        <v>34960</v>
      </c>
      <c r="D3634" s="82" t="s">
        <v>7031</v>
      </c>
    </row>
    <row r="3635" spans="2:5">
      <c r="B3635" s="147" t="s">
        <v>4747</v>
      </c>
      <c r="C3635" s="83">
        <v>33173</v>
      </c>
      <c r="D3635" s="84" t="s">
        <v>4218</v>
      </c>
    </row>
    <row r="3636" spans="2:5">
      <c r="B3636" t="s">
        <v>2081</v>
      </c>
      <c r="C3636" s="5">
        <v>31091</v>
      </c>
      <c r="D3636" s="6" t="s">
        <v>1469</v>
      </c>
    </row>
    <row r="3637" spans="2:5">
      <c r="B3637" s="78" t="s">
        <v>5567</v>
      </c>
      <c r="C3637" s="79">
        <v>34279</v>
      </c>
      <c r="D3637" s="81" t="s">
        <v>5976</v>
      </c>
    </row>
    <row r="3638" spans="2:5">
      <c r="B3638" s="147" t="s">
        <v>5233</v>
      </c>
      <c r="C3638" s="83">
        <v>33192</v>
      </c>
      <c r="D3638" s="84" t="s">
        <v>4952</v>
      </c>
    </row>
    <row r="3639" spans="2:5">
      <c r="B3639" t="s">
        <v>2082</v>
      </c>
      <c r="C3639" s="5">
        <v>31870</v>
      </c>
      <c r="D3639" s="6" t="s">
        <v>2444</v>
      </c>
    </row>
    <row r="3640" spans="2:5">
      <c r="B3640" s="125" t="s">
        <v>4140</v>
      </c>
      <c r="C3640" s="126">
        <v>32267</v>
      </c>
      <c r="D3640" s="127" t="s">
        <v>4218</v>
      </c>
    </row>
    <row r="3641" spans="2:5">
      <c r="B3641" s="78" t="s">
        <v>6950</v>
      </c>
      <c r="C3641" s="79">
        <v>35257</v>
      </c>
      <c r="D3641" s="81" t="s">
        <v>7037</v>
      </c>
      <c r="E3641" s="81"/>
    </row>
    <row r="3642" spans="2:5">
      <c r="B3642" s="147" t="s">
        <v>5373</v>
      </c>
      <c r="C3642" s="83">
        <v>32529</v>
      </c>
      <c r="D3642" s="84" t="s">
        <v>509</v>
      </c>
    </row>
    <row r="3643" spans="2:5">
      <c r="B3643" s="78" t="s">
        <v>3767</v>
      </c>
      <c r="C3643" s="79">
        <v>31604</v>
      </c>
      <c r="D3643" s="80" t="s">
        <v>1305</v>
      </c>
    </row>
    <row r="3644" spans="2:5">
      <c r="B3644" s="78" t="s">
        <v>133</v>
      </c>
      <c r="C3644" s="79">
        <v>32667</v>
      </c>
      <c r="D3644" s="81" t="s">
        <v>493</v>
      </c>
    </row>
    <row r="3645" spans="2:5">
      <c r="B3645" s="78" t="s">
        <v>6114</v>
      </c>
      <c r="C3645" s="79">
        <v>34223</v>
      </c>
      <c r="D3645" s="82" t="s">
        <v>5978</v>
      </c>
    </row>
    <row r="3646" spans="2:5">
      <c r="B3646" s="125" t="s">
        <v>4141</v>
      </c>
      <c r="C3646" s="126">
        <v>33319</v>
      </c>
      <c r="D3646" s="127" t="s">
        <v>4221</v>
      </c>
    </row>
    <row r="3647" spans="2:5">
      <c r="B3647" t="s">
        <v>3727</v>
      </c>
      <c r="C3647" s="5">
        <v>29502</v>
      </c>
      <c r="D3647" s="6" t="s">
        <v>3182</v>
      </c>
    </row>
    <row r="3648" spans="2:5">
      <c r="B3648" t="s">
        <v>1937</v>
      </c>
      <c r="C3648" s="5">
        <v>30125</v>
      </c>
      <c r="D3648" s="6" t="s">
        <v>1515</v>
      </c>
    </row>
    <row r="3649" spans="2:5">
      <c r="B3649" t="s">
        <v>1292</v>
      </c>
      <c r="C3649" s="5">
        <v>29451</v>
      </c>
      <c r="D3649" s="6" t="s">
        <v>2700</v>
      </c>
    </row>
    <row r="3650" spans="2:5">
      <c r="B3650" t="s">
        <v>1362</v>
      </c>
      <c r="C3650" s="5">
        <v>30722</v>
      </c>
      <c r="D3650" s="6" t="s">
        <v>3169</v>
      </c>
    </row>
    <row r="3651" spans="2:5">
      <c r="B3651" s="78" t="s">
        <v>6968</v>
      </c>
      <c r="C3651" s="79">
        <v>34816</v>
      </c>
      <c r="D3651" s="81" t="s">
        <v>7036</v>
      </c>
      <c r="E3651" s="81"/>
    </row>
    <row r="3652" spans="2:5">
      <c r="B3652" t="s">
        <v>1938</v>
      </c>
      <c r="C3652" s="5">
        <v>29689</v>
      </c>
      <c r="D3652" s="6" t="s">
        <v>2281</v>
      </c>
    </row>
    <row r="3653" spans="2:5">
      <c r="B3653" s="125" t="s">
        <v>4142</v>
      </c>
      <c r="C3653" s="126">
        <v>31993</v>
      </c>
      <c r="D3653" s="127" t="s">
        <v>2486</v>
      </c>
    </row>
    <row r="3654" spans="2:5">
      <c r="B3654" t="s">
        <v>703</v>
      </c>
      <c r="C3654" s="5">
        <v>32289</v>
      </c>
      <c r="D3654" s="6" t="s">
        <v>1193</v>
      </c>
    </row>
    <row r="3655" spans="2:5">
      <c r="B3655" t="s">
        <v>1939</v>
      </c>
      <c r="C3655" s="5">
        <v>31486</v>
      </c>
      <c r="D3655" s="6" t="s">
        <v>3174</v>
      </c>
    </row>
    <row r="3656" spans="2:5">
      <c r="B3656" t="s">
        <v>3820</v>
      </c>
      <c r="C3656" s="5">
        <v>29884</v>
      </c>
      <c r="D3656" s="6" t="s">
        <v>1666</v>
      </c>
    </row>
    <row r="3657" spans="2:5">
      <c r="B3657" s="78" t="s">
        <v>6975</v>
      </c>
      <c r="C3657" s="79">
        <v>35368</v>
      </c>
      <c r="D3657" s="81" t="s">
        <v>7038</v>
      </c>
      <c r="E3657" s="81"/>
    </row>
    <row r="3658" spans="2:5">
      <c r="B3658" t="s">
        <v>2926</v>
      </c>
      <c r="C3658" s="5">
        <v>29692</v>
      </c>
      <c r="D3658" s="6" t="s">
        <v>1515</v>
      </c>
    </row>
    <row r="3659" spans="2:5">
      <c r="B3659" t="s">
        <v>3154</v>
      </c>
      <c r="C3659" s="5">
        <v>30326</v>
      </c>
      <c r="D3659" s="6" t="s">
        <v>3526</v>
      </c>
    </row>
    <row r="3660" spans="2:5">
      <c r="B3660" s="78" t="s">
        <v>6723</v>
      </c>
      <c r="C3660" s="79">
        <v>34972</v>
      </c>
      <c r="D3660" s="81" t="s">
        <v>7031</v>
      </c>
      <c r="E3660" s="81"/>
    </row>
    <row r="3661" spans="2:5">
      <c r="B3661" s="78" t="s">
        <v>6661</v>
      </c>
      <c r="C3661" s="79">
        <v>34359</v>
      </c>
      <c r="D3661" s="81" t="s">
        <v>7031</v>
      </c>
      <c r="E3661" s="81"/>
    </row>
    <row r="3662" spans="2:5">
      <c r="B3662" t="s">
        <v>3428</v>
      </c>
      <c r="C3662" s="5">
        <v>30924</v>
      </c>
      <c r="D3662" s="6" t="s">
        <v>1308</v>
      </c>
    </row>
    <row r="3663" spans="2:5">
      <c r="B3663" s="78" t="s">
        <v>134</v>
      </c>
      <c r="C3663" s="79">
        <v>33102</v>
      </c>
      <c r="D3663" s="81" t="s">
        <v>497</v>
      </c>
    </row>
    <row r="3664" spans="2:5">
      <c r="B3664" s="78" t="s">
        <v>6552</v>
      </c>
      <c r="C3664" s="79">
        <v>34773</v>
      </c>
      <c r="D3664" s="82" t="s">
        <v>6517</v>
      </c>
    </row>
    <row r="3665" spans="2:5">
      <c r="B3665" t="s">
        <v>933</v>
      </c>
      <c r="C3665" s="5">
        <v>32463</v>
      </c>
      <c r="D3665" s="6" t="s">
        <v>1186</v>
      </c>
    </row>
    <row r="3666" spans="2:5">
      <c r="B3666" s="145" t="s">
        <v>5232</v>
      </c>
      <c r="C3666" s="140">
        <v>33876</v>
      </c>
      <c r="D3666" s="81" t="s">
        <v>4957</v>
      </c>
    </row>
    <row r="3667" spans="2:5">
      <c r="B3667" s="11" t="s">
        <v>4914</v>
      </c>
      <c r="C3667" s="5">
        <v>33876</v>
      </c>
      <c r="D3667" s="81" t="s">
        <v>4957</v>
      </c>
    </row>
    <row r="3668" spans="2:5">
      <c r="B3668" s="78" t="s">
        <v>7807</v>
      </c>
      <c r="C3668" s="79">
        <v>35384</v>
      </c>
      <c r="D3668" s="82" t="s">
        <v>7929</v>
      </c>
    </row>
    <row r="3669" spans="2:5">
      <c r="B3669" s="11" t="s">
        <v>4540</v>
      </c>
      <c r="C3669" s="140">
        <v>33015</v>
      </c>
      <c r="D3669" s="81" t="s">
        <v>4950</v>
      </c>
    </row>
    <row r="3670" spans="2:5">
      <c r="B3670" s="11" t="s">
        <v>2568</v>
      </c>
      <c r="C3670" s="5">
        <v>27596</v>
      </c>
      <c r="D3670" s="40" t="s">
        <v>3203</v>
      </c>
    </row>
    <row r="3671" spans="2:5">
      <c r="B3671" t="s">
        <v>2085</v>
      </c>
      <c r="C3671" s="5">
        <v>31842</v>
      </c>
      <c r="D3671" s="6" t="s">
        <v>2474</v>
      </c>
    </row>
    <row r="3672" spans="2:5">
      <c r="B3672" s="78" t="s">
        <v>6688</v>
      </c>
      <c r="C3672" s="79">
        <v>34537</v>
      </c>
      <c r="D3672" s="81" t="s">
        <v>7033</v>
      </c>
      <c r="E3672" s="81"/>
    </row>
    <row r="3673" spans="2:5">
      <c r="B3673" s="125" t="s">
        <v>4143</v>
      </c>
      <c r="C3673" s="126">
        <v>32029</v>
      </c>
      <c r="D3673" s="127" t="s">
        <v>2442</v>
      </c>
    </row>
    <row r="3674" spans="2:5">
      <c r="B3674" t="s">
        <v>1910</v>
      </c>
      <c r="C3674" s="5">
        <v>30757</v>
      </c>
      <c r="D3674" s="6" t="s">
        <v>2830</v>
      </c>
    </row>
    <row r="3675" spans="2:5">
      <c r="B3675" t="s">
        <v>3821</v>
      </c>
      <c r="C3675" s="5">
        <v>30844</v>
      </c>
      <c r="D3675" s="6" t="s">
        <v>1470</v>
      </c>
    </row>
    <row r="3676" spans="2:5">
      <c r="B3676" s="78" t="s">
        <v>135</v>
      </c>
      <c r="C3676" s="79">
        <v>32462</v>
      </c>
      <c r="D3676" s="81" t="s">
        <v>495</v>
      </c>
    </row>
    <row r="3677" spans="2:5">
      <c r="B3677" t="s">
        <v>1649</v>
      </c>
      <c r="C3677" s="5">
        <v>30480</v>
      </c>
      <c r="D3677" s="6" t="s">
        <v>2228</v>
      </c>
    </row>
    <row r="3678" spans="2:5">
      <c r="B3678" t="s">
        <v>2086</v>
      </c>
      <c r="C3678" s="5">
        <v>30693</v>
      </c>
      <c r="D3678" s="6" t="s">
        <v>2920</v>
      </c>
    </row>
    <row r="3679" spans="2:5">
      <c r="B3679" t="s">
        <v>934</v>
      </c>
      <c r="C3679" s="5">
        <v>30947</v>
      </c>
      <c r="D3679" s="6" t="s">
        <v>2920</v>
      </c>
    </row>
    <row r="3680" spans="2:5">
      <c r="B3680" s="78" t="s">
        <v>6858</v>
      </c>
      <c r="C3680" s="79">
        <v>35622</v>
      </c>
      <c r="D3680" s="81" t="s">
        <v>7038</v>
      </c>
      <c r="E3680" s="81"/>
    </row>
    <row r="3681" spans="2:4">
      <c r="B3681" t="s">
        <v>3636</v>
      </c>
      <c r="C3681" s="5">
        <v>28944</v>
      </c>
      <c r="D3681" s="6" t="s">
        <v>1846</v>
      </c>
    </row>
    <row r="3682" spans="2:4">
      <c r="B3682" s="78" t="s">
        <v>5825</v>
      </c>
      <c r="C3682" s="79">
        <v>34271</v>
      </c>
      <c r="D3682" s="81" t="s">
        <v>5981</v>
      </c>
    </row>
    <row r="3683" spans="2:4">
      <c r="B3683" s="78" t="s">
        <v>5643</v>
      </c>
      <c r="C3683" s="79">
        <v>34303</v>
      </c>
      <c r="D3683" s="81" t="s">
        <v>5978</v>
      </c>
    </row>
    <row r="3684" spans="2:4">
      <c r="B3684" t="s">
        <v>3214</v>
      </c>
      <c r="C3684" s="5">
        <v>29134</v>
      </c>
      <c r="D3684" s="6" t="s">
        <v>3215</v>
      </c>
    </row>
    <row r="3685" spans="2:4">
      <c r="B3685" s="11" t="s">
        <v>4623</v>
      </c>
      <c r="C3685" s="140">
        <v>32911</v>
      </c>
      <c r="D3685" s="81" t="s">
        <v>4220</v>
      </c>
    </row>
    <row r="3686" spans="2:4">
      <c r="B3686" s="125" t="s">
        <v>4228</v>
      </c>
      <c r="C3686" s="126">
        <v>33034</v>
      </c>
      <c r="D3686" s="127" t="s">
        <v>509</v>
      </c>
    </row>
    <row r="3687" spans="2:4">
      <c r="B3687" s="78" t="s">
        <v>6412</v>
      </c>
      <c r="C3687" s="79">
        <v>34631</v>
      </c>
      <c r="D3687" s="82" t="s">
        <v>6518</v>
      </c>
    </row>
    <row r="3688" spans="2:4">
      <c r="B3688" t="s">
        <v>1424</v>
      </c>
      <c r="C3688" s="5">
        <v>29182</v>
      </c>
      <c r="D3688" s="6" t="s">
        <v>1405</v>
      </c>
    </row>
    <row r="3689" spans="2:4">
      <c r="B3689" s="78" t="s">
        <v>6156</v>
      </c>
      <c r="C3689" s="79">
        <v>34993</v>
      </c>
      <c r="D3689" s="82" t="s">
        <v>6519</v>
      </c>
    </row>
    <row r="3690" spans="2:4">
      <c r="B3690" s="78" t="s">
        <v>5798</v>
      </c>
      <c r="C3690" s="79">
        <v>34691</v>
      </c>
      <c r="D3690" s="81" t="s">
        <v>5980</v>
      </c>
    </row>
    <row r="3691" spans="2:4">
      <c r="B3691" t="s">
        <v>2087</v>
      </c>
      <c r="C3691" s="5">
        <v>32143</v>
      </c>
      <c r="D3691" s="6" t="s">
        <v>2444</v>
      </c>
    </row>
    <row r="3692" spans="2:4">
      <c r="B3692" s="11" t="s">
        <v>4720</v>
      </c>
      <c r="C3692" s="140">
        <v>33363</v>
      </c>
      <c r="D3692" s="81" t="s">
        <v>4950</v>
      </c>
    </row>
    <row r="3693" spans="2:4">
      <c r="B3693" t="s">
        <v>1252</v>
      </c>
      <c r="C3693" s="5">
        <v>31678</v>
      </c>
      <c r="D3693" s="6" t="s">
        <v>3172</v>
      </c>
    </row>
    <row r="3694" spans="2:4">
      <c r="B3694" s="147" t="s">
        <v>4712</v>
      </c>
      <c r="C3694" s="83">
        <v>33500</v>
      </c>
      <c r="D3694" s="84" t="s">
        <v>4950</v>
      </c>
    </row>
    <row r="3695" spans="2:4">
      <c r="B3695" s="147" t="s">
        <v>5094</v>
      </c>
      <c r="C3695" s="83">
        <v>33690</v>
      </c>
      <c r="D3695" s="84" t="s">
        <v>5440</v>
      </c>
    </row>
    <row r="3696" spans="2:4">
      <c r="B3696" t="s">
        <v>2088</v>
      </c>
      <c r="C3696" s="5">
        <v>30768</v>
      </c>
      <c r="D3696" s="6" t="s">
        <v>2827</v>
      </c>
    </row>
    <row r="3697" spans="2:5">
      <c r="B3697" s="142" t="s">
        <v>4466</v>
      </c>
      <c r="C3697" s="140">
        <v>33853</v>
      </c>
      <c r="D3697" s="81" t="s">
        <v>4986</v>
      </c>
    </row>
    <row r="3698" spans="2:5">
      <c r="B3698" s="11" t="s">
        <v>4421</v>
      </c>
      <c r="C3698" s="140">
        <v>32687</v>
      </c>
      <c r="D3698" s="81" t="s">
        <v>509</v>
      </c>
    </row>
    <row r="3699" spans="2:5">
      <c r="B3699" t="s">
        <v>935</v>
      </c>
      <c r="C3699" s="5">
        <v>32638</v>
      </c>
      <c r="D3699" s="6" t="s">
        <v>1200</v>
      </c>
    </row>
    <row r="3700" spans="2:5">
      <c r="B3700" t="s">
        <v>936</v>
      </c>
      <c r="C3700" s="5">
        <v>32185</v>
      </c>
      <c r="D3700" s="6" t="s">
        <v>2486</v>
      </c>
    </row>
    <row r="3701" spans="2:5">
      <c r="B3701" s="78" t="s">
        <v>7458</v>
      </c>
      <c r="C3701" s="79">
        <v>35215</v>
      </c>
      <c r="D3701" s="82" t="s">
        <v>7927</v>
      </c>
    </row>
    <row r="3702" spans="2:5">
      <c r="B3702" s="78" t="s">
        <v>288</v>
      </c>
      <c r="C3702" s="79">
        <v>32571</v>
      </c>
      <c r="D3702" s="81" t="s">
        <v>509</v>
      </c>
    </row>
    <row r="3703" spans="2:5">
      <c r="B3703" s="78" t="s">
        <v>5769</v>
      </c>
      <c r="C3703" s="79">
        <v>33640</v>
      </c>
      <c r="D3703" s="81" t="s">
        <v>5980</v>
      </c>
    </row>
    <row r="3704" spans="2:5">
      <c r="B3704" s="78" t="s">
        <v>7663</v>
      </c>
      <c r="C3704" s="79">
        <v>34908</v>
      </c>
      <c r="D3704" s="82" t="s">
        <v>7031</v>
      </c>
    </row>
    <row r="3705" spans="2:5">
      <c r="B3705" s="147" t="s">
        <v>5123</v>
      </c>
      <c r="C3705" s="83">
        <v>34201</v>
      </c>
      <c r="D3705" s="84" t="s">
        <v>5466</v>
      </c>
    </row>
    <row r="3706" spans="2:5">
      <c r="B3706" s="11" t="s">
        <v>4520</v>
      </c>
      <c r="C3706" s="140">
        <v>33596</v>
      </c>
      <c r="D3706" s="81" t="s">
        <v>4956</v>
      </c>
    </row>
    <row r="3707" spans="2:5">
      <c r="B3707" s="11" t="s">
        <v>4630</v>
      </c>
      <c r="C3707" s="140">
        <v>33133</v>
      </c>
      <c r="D3707" s="81" t="s">
        <v>4218</v>
      </c>
    </row>
    <row r="3708" spans="2:5">
      <c r="B3708" s="78" t="s">
        <v>5794</v>
      </c>
      <c r="C3708" s="79">
        <v>34010</v>
      </c>
      <c r="D3708" s="81" t="s">
        <v>5982</v>
      </c>
    </row>
    <row r="3709" spans="2:5">
      <c r="B3709" s="147" t="s">
        <v>5312</v>
      </c>
      <c r="C3709" s="83">
        <v>33752</v>
      </c>
      <c r="D3709" s="84" t="s">
        <v>5447</v>
      </c>
    </row>
    <row r="3710" spans="2:5">
      <c r="B3710" s="78" t="s">
        <v>7820</v>
      </c>
      <c r="C3710" s="79">
        <v>35004</v>
      </c>
      <c r="D3710" s="82" t="s">
        <v>7926</v>
      </c>
    </row>
    <row r="3711" spans="2:5">
      <c r="B3711" s="78" t="s">
        <v>5858</v>
      </c>
      <c r="C3711" s="79">
        <v>34057</v>
      </c>
      <c r="D3711" s="82" t="s">
        <v>5445</v>
      </c>
    </row>
    <row r="3712" spans="2:5">
      <c r="B3712" s="78" t="s">
        <v>6801</v>
      </c>
      <c r="C3712" s="79">
        <v>34251</v>
      </c>
      <c r="D3712" s="81" t="s">
        <v>7033</v>
      </c>
      <c r="E3712" s="81"/>
    </row>
    <row r="3713" spans="2:5">
      <c r="B3713" t="s">
        <v>937</v>
      </c>
      <c r="C3713" s="5">
        <v>32144</v>
      </c>
      <c r="D3713" s="6" t="s">
        <v>1202</v>
      </c>
    </row>
    <row r="3714" spans="2:5">
      <c r="B3714" t="s">
        <v>3324</v>
      </c>
      <c r="C3714" s="5">
        <v>29684</v>
      </c>
      <c r="D3714" s="6" t="s">
        <v>3822</v>
      </c>
    </row>
    <row r="3715" spans="2:5">
      <c r="B3715" t="s">
        <v>938</v>
      </c>
      <c r="C3715" s="5">
        <v>32186</v>
      </c>
      <c r="D3715" s="6" t="s">
        <v>2442</v>
      </c>
    </row>
    <row r="3716" spans="2:5">
      <c r="B3716" t="s">
        <v>939</v>
      </c>
      <c r="C3716" s="5">
        <v>32050</v>
      </c>
      <c r="D3716" s="6" t="s">
        <v>2442</v>
      </c>
    </row>
    <row r="3717" spans="2:5">
      <c r="B3717" s="78" t="s">
        <v>6933</v>
      </c>
      <c r="C3717" s="79">
        <v>35121</v>
      </c>
      <c r="D3717" s="81" t="s">
        <v>7031</v>
      </c>
      <c r="E3717" s="81"/>
    </row>
    <row r="3718" spans="2:5">
      <c r="B3718" t="s">
        <v>940</v>
      </c>
      <c r="C3718" s="5">
        <v>32488</v>
      </c>
      <c r="D3718" s="6" t="s">
        <v>1040</v>
      </c>
    </row>
    <row r="3719" spans="2:5">
      <c r="B3719" t="s">
        <v>941</v>
      </c>
      <c r="C3719" s="5">
        <v>32232</v>
      </c>
      <c r="D3719" s="6" t="s">
        <v>1040</v>
      </c>
    </row>
    <row r="3720" spans="2:5">
      <c r="B3720" t="s">
        <v>942</v>
      </c>
      <c r="C3720" s="5">
        <v>32621</v>
      </c>
      <c r="D3720" s="6" t="s">
        <v>943</v>
      </c>
    </row>
    <row r="3721" spans="2:5">
      <c r="B3721" t="s">
        <v>3065</v>
      </c>
      <c r="C3721" s="5">
        <v>29390</v>
      </c>
      <c r="D3721" s="6" t="s">
        <v>3519</v>
      </c>
    </row>
    <row r="3722" spans="2:5">
      <c r="B3722" t="s">
        <v>2089</v>
      </c>
      <c r="C3722" s="5">
        <v>32119</v>
      </c>
      <c r="D3722" s="6" t="s">
        <v>2442</v>
      </c>
    </row>
    <row r="3723" spans="2:5">
      <c r="B3723" s="78" t="s">
        <v>289</v>
      </c>
      <c r="C3723" s="79">
        <v>31554</v>
      </c>
      <c r="D3723" s="81" t="s">
        <v>3167</v>
      </c>
    </row>
    <row r="3724" spans="2:5">
      <c r="B3724" t="s">
        <v>2090</v>
      </c>
      <c r="C3724" s="5">
        <v>31404</v>
      </c>
      <c r="D3724" s="6" t="s">
        <v>2325</v>
      </c>
    </row>
    <row r="3725" spans="2:5">
      <c r="B3725" t="s">
        <v>704</v>
      </c>
      <c r="C3725" s="5">
        <v>31320</v>
      </c>
      <c r="D3725" s="6" t="s">
        <v>1469</v>
      </c>
    </row>
    <row r="3726" spans="2:5">
      <c r="B3726" t="s">
        <v>1443</v>
      </c>
      <c r="C3726" s="5">
        <v>29451</v>
      </c>
      <c r="D3726" s="6" t="s">
        <v>1444</v>
      </c>
    </row>
    <row r="3727" spans="2:5">
      <c r="B3727" s="125" t="s">
        <v>4144</v>
      </c>
      <c r="C3727" s="126">
        <v>32541</v>
      </c>
      <c r="D3727" s="127" t="s">
        <v>4217</v>
      </c>
    </row>
    <row r="3728" spans="2:5">
      <c r="B3728" t="s">
        <v>705</v>
      </c>
      <c r="C3728" s="5">
        <v>32133</v>
      </c>
      <c r="D3728" s="6" t="s">
        <v>1186</v>
      </c>
    </row>
    <row r="3729" spans="2:5">
      <c r="B3729" s="78" t="s">
        <v>3823</v>
      </c>
      <c r="C3729" s="79">
        <v>31694</v>
      </c>
      <c r="D3729" s="80" t="s">
        <v>2474</v>
      </c>
    </row>
    <row r="3730" spans="2:5">
      <c r="B3730" t="s">
        <v>944</v>
      </c>
      <c r="C3730" s="5">
        <v>31449</v>
      </c>
      <c r="D3730" s="6" t="s">
        <v>3174</v>
      </c>
    </row>
    <row r="3731" spans="2:5">
      <c r="B3731" s="78" t="s">
        <v>7550</v>
      </c>
      <c r="C3731" s="79">
        <v>34949</v>
      </c>
      <c r="D3731" s="82" t="s">
        <v>7032</v>
      </c>
    </row>
    <row r="3732" spans="2:5">
      <c r="B3732" s="78" t="s">
        <v>5747</v>
      </c>
      <c r="C3732" s="79">
        <v>33598</v>
      </c>
      <c r="D3732" s="82" t="s">
        <v>5447</v>
      </c>
    </row>
    <row r="3733" spans="2:5">
      <c r="B3733" s="78" t="s">
        <v>290</v>
      </c>
      <c r="C3733" s="79">
        <v>32402</v>
      </c>
      <c r="D3733" s="81" t="s">
        <v>493</v>
      </c>
    </row>
    <row r="3734" spans="2:5">
      <c r="B3734" t="s">
        <v>3480</v>
      </c>
      <c r="C3734" s="5">
        <v>31386</v>
      </c>
      <c r="D3734" s="6" t="s">
        <v>1652</v>
      </c>
    </row>
    <row r="3735" spans="2:5">
      <c r="B3735" s="78" t="s">
        <v>291</v>
      </c>
      <c r="C3735" s="79">
        <v>32989</v>
      </c>
      <c r="D3735" s="81" t="s">
        <v>1183</v>
      </c>
    </row>
    <row r="3736" spans="2:5">
      <c r="B3736" s="78" t="s">
        <v>292</v>
      </c>
      <c r="C3736" s="79">
        <v>32272</v>
      </c>
      <c r="D3736" s="81" t="s">
        <v>1183</v>
      </c>
    </row>
    <row r="3737" spans="2:5">
      <c r="B3737" s="78" t="s">
        <v>7620</v>
      </c>
      <c r="C3737" s="79">
        <v>35639</v>
      </c>
      <c r="D3737" s="82" t="s">
        <v>7959</v>
      </c>
    </row>
    <row r="3738" spans="2:5">
      <c r="B3738" s="78" t="s">
        <v>6674</v>
      </c>
      <c r="C3738" s="79">
        <v>34530</v>
      </c>
      <c r="D3738" s="81" t="s">
        <v>6517</v>
      </c>
      <c r="E3738" s="81"/>
    </row>
    <row r="3739" spans="2:5">
      <c r="B3739" s="78" t="s">
        <v>5644</v>
      </c>
      <c r="C3739" s="79">
        <v>34261</v>
      </c>
      <c r="D3739" s="81" t="s">
        <v>5981</v>
      </c>
    </row>
    <row r="3740" spans="2:5">
      <c r="B3740" s="129" t="s">
        <v>4145</v>
      </c>
      <c r="C3740" s="79">
        <v>32413</v>
      </c>
      <c r="D3740" s="128" t="s">
        <v>509</v>
      </c>
    </row>
    <row r="3741" spans="2:5">
      <c r="B3741" s="78" t="s">
        <v>5544</v>
      </c>
      <c r="C3741" s="79">
        <v>33060</v>
      </c>
      <c r="D3741" s="81" t="s">
        <v>5447</v>
      </c>
    </row>
    <row r="3742" spans="2:5">
      <c r="B3742" s="11" t="s">
        <v>4428</v>
      </c>
      <c r="C3742" s="140">
        <v>33160</v>
      </c>
      <c r="D3742" s="81" t="s">
        <v>4221</v>
      </c>
    </row>
    <row r="3743" spans="2:5">
      <c r="B3743" s="11" t="s">
        <v>4438</v>
      </c>
      <c r="C3743" s="140">
        <v>33303</v>
      </c>
      <c r="D3743" s="81" t="s">
        <v>4226</v>
      </c>
    </row>
    <row r="3744" spans="2:5">
      <c r="B3744" s="147" t="s">
        <v>5260</v>
      </c>
      <c r="C3744" s="83">
        <v>33707</v>
      </c>
      <c r="D3744" s="84" t="s">
        <v>4950</v>
      </c>
    </row>
    <row r="3745" spans="2:4">
      <c r="B3745" t="s">
        <v>2091</v>
      </c>
      <c r="C3745" s="5">
        <v>31447</v>
      </c>
      <c r="D3745" s="6" t="s">
        <v>1474</v>
      </c>
    </row>
    <row r="3746" spans="2:4">
      <c r="B3746" t="s">
        <v>2092</v>
      </c>
      <c r="C3746" s="5">
        <v>27364</v>
      </c>
      <c r="D3746" s="6"/>
    </row>
    <row r="3747" spans="2:4">
      <c r="B3747" s="11" t="s">
        <v>4694</v>
      </c>
      <c r="C3747" s="140">
        <v>33135</v>
      </c>
      <c r="D3747" s="81" t="s">
        <v>4952</v>
      </c>
    </row>
    <row r="3748" spans="2:4">
      <c r="B3748" s="78" t="s">
        <v>293</v>
      </c>
      <c r="C3748" s="79">
        <v>31705</v>
      </c>
      <c r="D3748" s="81" t="s">
        <v>1183</v>
      </c>
    </row>
    <row r="3749" spans="2:4">
      <c r="B3749" s="125" t="s">
        <v>4146</v>
      </c>
      <c r="C3749" s="126">
        <v>33287</v>
      </c>
      <c r="D3749" s="127" t="s">
        <v>4221</v>
      </c>
    </row>
    <row r="3750" spans="2:4">
      <c r="B3750" t="s">
        <v>2093</v>
      </c>
      <c r="C3750" s="5">
        <v>31039</v>
      </c>
      <c r="D3750" s="6" t="s">
        <v>2094</v>
      </c>
    </row>
    <row r="3751" spans="2:4">
      <c r="B3751" t="s">
        <v>945</v>
      </c>
      <c r="C3751" s="5">
        <v>31487</v>
      </c>
      <c r="D3751" s="6" t="s">
        <v>2322</v>
      </c>
    </row>
    <row r="3752" spans="2:4">
      <c r="B3752" s="78" t="s">
        <v>5645</v>
      </c>
      <c r="C3752" s="79">
        <v>34230</v>
      </c>
      <c r="D3752" s="81" t="s">
        <v>5980</v>
      </c>
    </row>
    <row r="3753" spans="2:4">
      <c r="B3753" t="s">
        <v>1555</v>
      </c>
      <c r="C3753" s="5">
        <v>31076</v>
      </c>
      <c r="D3753" s="6" t="s">
        <v>1471</v>
      </c>
    </row>
    <row r="3754" spans="2:4">
      <c r="B3754" t="s">
        <v>3645</v>
      </c>
      <c r="C3754" s="5">
        <v>30656</v>
      </c>
      <c r="D3754" s="6" t="s">
        <v>3525</v>
      </c>
    </row>
    <row r="3755" spans="2:4">
      <c r="B3755" s="78" t="s">
        <v>7706</v>
      </c>
      <c r="C3755" s="79">
        <v>35520</v>
      </c>
      <c r="D3755" s="82" t="s">
        <v>7926</v>
      </c>
    </row>
    <row r="3756" spans="2:4">
      <c r="B3756" t="s">
        <v>1239</v>
      </c>
      <c r="C3756" s="5">
        <v>31007</v>
      </c>
      <c r="D3756" s="6" t="s">
        <v>2919</v>
      </c>
    </row>
    <row r="3757" spans="2:4">
      <c r="B3757" s="78" t="s">
        <v>7746</v>
      </c>
      <c r="C3757" s="79">
        <v>35676</v>
      </c>
      <c r="D3757" s="82" t="s">
        <v>7925</v>
      </c>
    </row>
    <row r="3758" spans="2:4">
      <c r="B3758" s="78" t="s">
        <v>5714</v>
      </c>
      <c r="C3758" s="79">
        <v>33458</v>
      </c>
      <c r="D3758" s="81" t="s">
        <v>4950</v>
      </c>
    </row>
    <row r="3759" spans="2:4">
      <c r="B3759" t="s">
        <v>1467</v>
      </c>
      <c r="C3759" s="5">
        <v>31569</v>
      </c>
      <c r="D3759" s="6" t="s">
        <v>1473</v>
      </c>
    </row>
    <row r="3760" spans="2:4">
      <c r="B3760" t="s">
        <v>2095</v>
      </c>
      <c r="C3760" s="5">
        <v>32219</v>
      </c>
      <c r="D3760" s="6" t="s">
        <v>2486</v>
      </c>
    </row>
    <row r="3761" spans="2:4">
      <c r="B3761" s="142" t="s">
        <v>4544</v>
      </c>
      <c r="C3761" s="140">
        <v>33225</v>
      </c>
      <c r="D3761" s="81" t="s">
        <v>4950</v>
      </c>
    </row>
    <row r="3762" spans="2:4">
      <c r="B3762" s="78" t="s">
        <v>7645</v>
      </c>
      <c r="C3762" s="79">
        <v>34597</v>
      </c>
      <c r="D3762" s="82" t="s">
        <v>6517</v>
      </c>
    </row>
    <row r="3763" spans="2:4">
      <c r="B3763" s="78" t="s">
        <v>7581</v>
      </c>
      <c r="C3763" s="79">
        <v>34855</v>
      </c>
      <c r="D3763" s="82" t="s">
        <v>7926</v>
      </c>
    </row>
    <row r="3764" spans="2:4">
      <c r="B3764" s="147" t="s">
        <v>5082</v>
      </c>
      <c r="C3764" s="83">
        <v>33063</v>
      </c>
      <c r="D3764" s="84" t="s">
        <v>4950</v>
      </c>
    </row>
    <row r="3765" spans="2:4">
      <c r="B3765" t="s">
        <v>946</v>
      </c>
      <c r="C3765" s="5">
        <v>32624</v>
      </c>
      <c r="D3765" s="6" t="s">
        <v>1040</v>
      </c>
    </row>
    <row r="3766" spans="2:4">
      <c r="B3766" s="78" t="s">
        <v>7683</v>
      </c>
      <c r="C3766" s="79">
        <v>35392</v>
      </c>
      <c r="D3766" s="82" t="s">
        <v>7930</v>
      </c>
    </row>
    <row r="3767" spans="2:4">
      <c r="B3767" s="78" t="s">
        <v>6116</v>
      </c>
      <c r="C3767" s="79">
        <v>34017</v>
      </c>
      <c r="D3767" s="82" t="s">
        <v>5979</v>
      </c>
    </row>
    <row r="3768" spans="2:4">
      <c r="B3768" t="s">
        <v>3824</v>
      </c>
      <c r="C3768" s="5">
        <v>31523</v>
      </c>
      <c r="D3768" s="6" t="s">
        <v>3171</v>
      </c>
    </row>
    <row r="3769" spans="2:4">
      <c r="B3769" s="78" t="s">
        <v>6135</v>
      </c>
      <c r="C3769" s="79">
        <v>33728</v>
      </c>
      <c r="D3769" s="82" t="s">
        <v>5437</v>
      </c>
    </row>
    <row r="3770" spans="2:4">
      <c r="B3770" t="s">
        <v>2634</v>
      </c>
      <c r="C3770" s="5">
        <v>31299</v>
      </c>
      <c r="D3770" s="6" t="s">
        <v>1469</v>
      </c>
    </row>
    <row r="3771" spans="2:4">
      <c r="B3771" t="s">
        <v>3402</v>
      </c>
      <c r="C3771" s="5">
        <v>31416</v>
      </c>
      <c r="D3771" s="6" t="s">
        <v>1471</v>
      </c>
    </row>
    <row r="3772" spans="2:4">
      <c r="B3772" t="s">
        <v>1244</v>
      </c>
      <c r="C3772" s="5">
        <v>31461</v>
      </c>
      <c r="D3772" s="6" t="s">
        <v>3169</v>
      </c>
    </row>
    <row r="3773" spans="2:4">
      <c r="B3773" s="125" t="s">
        <v>4147</v>
      </c>
      <c r="C3773" s="126">
        <v>33239</v>
      </c>
      <c r="D3773" s="127" t="s">
        <v>4217</v>
      </c>
    </row>
    <row r="3774" spans="2:4">
      <c r="B3774" s="78" t="s">
        <v>7709</v>
      </c>
      <c r="C3774" s="79">
        <v>35442</v>
      </c>
      <c r="D3774" s="82" t="s">
        <v>7929</v>
      </c>
    </row>
    <row r="3775" spans="2:4">
      <c r="B3775" s="78" t="s">
        <v>7805</v>
      </c>
      <c r="C3775" s="79">
        <v>35165</v>
      </c>
      <c r="D3775" s="82" t="s">
        <v>7031</v>
      </c>
    </row>
    <row r="3776" spans="2:4">
      <c r="B3776" s="78" t="s">
        <v>5819</v>
      </c>
      <c r="C3776" s="79">
        <v>34354</v>
      </c>
      <c r="D3776" s="81" t="s">
        <v>5980</v>
      </c>
    </row>
    <row r="3777" spans="2:5">
      <c r="B3777" s="78" t="s">
        <v>6273</v>
      </c>
      <c r="C3777" s="79">
        <v>34644</v>
      </c>
      <c r="D3777" s="82" t="s">
        <v>6521</v>
      </c>
    </row>
    <row r="3778" spans="2:5">
      <c r="B3778" t="s">
        <v>3663</v>
      </c>
      <c r="C3778" s="5">
        <v>29901</v>
      </c>
      <c r="D3778" s="6" t="s">
        <v>1901</v>
      </c>
    </row>
    <row r="3779" spans="2:5">
      <c r="B3779" t="s">
        <v>947</v>
      </c>
      <c r="C3779" s="5">
        <v>27859</v>
      </c>
      <c r="D3779" s="6" t="s">
        <v>1781</v>
      </c>
    </row>
    <row r="3780" spans="2:5">
      <c r="B3780" t="s">
        <v>948</v>
      </c>
      <c r="C3780" s="5">
        <v>32776</v>
      </c>
      <c r="D3780" s="6" t="s">
        <v>949</v>
      </c>
    </row>
    <row r="3781" spans="2:5">
      <c r="B3781" t="s">
        <v>1430</v>
      </c>
      <c r="C3781" s="5">
        <v>30809</v>
      </c>
      <c r="D3781" s="6" t="s">
        <v>1621</v>
      </c>
    </row>
    <row r="3782" spans="2:5">
      <c r="B3782" t="s">
        <v>706</v>
      </c>
      <c r="C3782" s="5">
        <v>30809</v>
      </c>
      <c r="D3782" s="6" t="s">
        <v>1621</v>
      </c>
    </row>
    <row r="3783" spans="2:5">
      <c r="B3783" s="125" t="s">
        <v>4148</v>
      </c>
      <c r="C3783" s="126">
        <v>31800</v>
      </c>
      <c r="D3783" s="127" t="s">
        <v>2442</v>
      </c>
    </row>
    <row r="3784" spans="2:5">
      <c r="B3784" t="s">
        <v>1381</v>
      </c>
      <c r="C3784" s="5">
        <v>31340</v>
      </c>
      <c r="D3784" s="6" t="s">
        <v>3232</v>
      </c>
    </row>
    <row r="3785" spans="2:5">
      <c r="B3785" s="78" t="s">
        <v>1361</v>
      </c>
      <c r="C3785" s="79">
        <v>35540</v>
      </c>
      <c r="D3785" s="81" t="s">
        <v>7032</v>
      </c>
    </row>
    <row r="3786" spans="2:5">
      <c r="B3786" s="11" t="s">
        <v>7960</v>
      </c>
      <c r="C3786" s="5">
        <v>31802</v>
      </c>
      <c r="D3786" s="6" t="s">
        <v>7961</v>
      </c>
    </row>
    <row r="3787" spans="2:5" ht="15">
      <c r="B3787" s="359" t="s">
        <v>7826</v>
      </c>
      <c r="C3787" s="79">
        <v>35540</v>
      </c>
      <c r="D3787" s="81" t="s">
        <v>7032</v>
      </c>
      <c r="E3787" s="81"/>
    </row>
    <row r="3788" spans="2:5">
      <c r="B3788" t="s">
        <v>1805</v>
      </c>
      <c r="C3788" s="5">
        <v>30579</v>
      </c>
      <c r="D3788" s="6" t="s">
        <v>3524</v>
      </c>
    </row>
    <row r="3789" spans="2:5">
      <c r="B3789" s="11" t="s">
        <v>4571</v>
      </c>
      <c r="C3789" s="140">
        <v>31307</v>
      </c>
      <c r="D3789" s="81" t="s">
        <v>3171</v>
      </c>
    </row>
    <row r="3790" spans="2:5">
      <c r="B3790" t="s">
        <v>1952</v>
      </c>
      <c r="C3790" s="5">
        <v>29880</v>
      </c>
      <c r="D3790" s="6" t="s">
        <v>1515</v>
      </c>
    </row>
    <row r="3791" spans="2:5">
      <c r="B3791" s="78" t="s">
        <v>294</v>
      </c>
      <c r="C3791" s="79">
        <v>31539</v>
      </c>
      <c r="D3791" s="81" t="s">
        <v>1183</v>
      </c>
    </row>
    <row r="3792" spans="2:5">
      <c r="B3792" t="s">
        <v>3462</v>
      </c>
      <c r="C3792" s="5">
        <v>30662</v>
      </c>
      <c r="D3792" s="6" t="s">
        <v>3525</v>
      </c>
    </row>
    <row r="3793" spans="2:5">
      <c r="B3793" s="78" t="s">
        <v>6657</v>
      </c>
      <c r="C3793" s="79">
        <v>35149</v>
      </c>
      <c r="D3793" s="81" t="s">
        <v>7040</v>
      </c>
      <c r="E3793" s="81"/>
    </row>
    <row r="3794" spans="2:5">
      <c r="B3794" s="78" t="s">
        <v>5686</v>
      </c>
      <c r="C3794" s="79">
        <v>34099</v>
      </c>
      <c r="D3794" s="81" t="s">
        <v>5979</v>
      </c>
    </row>
    <row r="3795" spans="2:5">
      <c r="B3795" s="78" t="s">
        <v>7557</v>
      </c>
      <c r="C3795" s="79">
        <v>35515</v>
      </c>
      <c r="D3795" s="82" t="s">
        <v>7929</v>
      </c>
    </row>
    <row r="3796" spans="2:5">
      <c r="B3796" s="11" t="s">
        <v>4496</v>
      </c>
      <c r="C3796" s="140">
        <v>33645</v>
      </c>
      <c r="D3796" s="81" t="s">
        <v>4953</v>
      </c>
    </row>
    <row r="3797" spans="2:5">
      <c r="B3797" t="s">
        <v>734</v>
      </c>
      <c r="C3797" s="5">
        <v>32563</v>
      </c>
      <c r="D3797" s="6" t="s">
        <v>890</v>
      </c>
    </row>
    <row r="3798" spans="2:5">
      <c r="B3798" s="78" t="s">
        <v>295</v>
      </c>
      <c r="C3798" s="79">
        <v>32303</v>
      </c>
      <c r="D3798" s="81" t="s">
        <v>2325</v>
      </c>
    </row>
    <row r="3799" spans="2:5">
      <c r="B3799" t="s">
        <v>1936</v>
      </c>
      <c r="C3799" s="5">
        <v>30055</v>
      </c>
      <c r="D3799" s="6" t="s">
        <v>1901</v>
      </c>
    </row>
    <row r="3800" spans="2:5">
      <c r="B3800" s="78" t="s">
        <v>5542</v>
      </c>
      <c r="C3800" s="79">
        <v>33638</v>
      </c>
      <c r="D3800" s="81" t="s">
        <v>5445</v>
      </c>
    </row>
    <row r="3801" spans="2:5">
      <c r="B3801" s="78" t="s">
        <v>7697</v>
      </c>
      <c r="C3801" s="79">
        <v>33666</v>
      </c>
      <c r="D3801" s="82" t="s">
        <v>5436</v>
      </c>
    </row>
    <row r="3802" spans="2:5">
      <c r="B3802" s="147" t="s">
        <v>5300</v>
      </c>
      <c r="C3802" s="83">
        <v>34143</v>
      </c>
      <c r="D3802" s="84" t="s">
        <v>5436</v>
      </c>
    </row>
    <row r="3803" spans="2:5">
      <c r="B3803" t="s">
        <v>1233</v>
      </c>
      <c r="C3803" s="5">
        <v>30392</v>
      </c>
      <c r="D3803" s="6" t="s">
        <v>3524</v>
      </c>
    </row>
    <row r="3804" spans="2:5">
      <c r="B3804" t="s">
        <v>5206</v>
      </c>
      <c r="C3804" s="5">
        <v>31612</v>
      </c>
      <c r="D3804" s="6" t="s">
        <v>3171</v>
      </c>
    </row>
    <row r="3805" spans="2:5">
      <c r="B3805" s="78" t="s">
        <v>5531</v>
      </c>
      <c r="C3805" s="79">
        <v>33520</v>
      </c>
      <c r="D3805" s="81" t="s">
        <v>4950</v>
      </c>
    </row>
    <row r="3806" spans="2:5">
      <c r="B3806" t="s">
        <v>4149</v>
      </c>
      <c r="C3806" s="5">
        <v>33156</v>
      </c>
      <c r="D3806" s="6" t="s">
        <v>4217</v>
      </c>
    </row>
    <row r="3807" spans="2:5">
      <c r="B3807" s="78" t="s">
        <v>296</v>
      </c>
      <c r="C3807" s="79">
        <v>32541</v>
      </c>
      <c r="D3807" s="81" t="s">
        <v>297</v>
      </c>
    </row>
    <row r="3808" spans="2:5">
      <c r="B3808" t="s">
        <v>2096</v>
      </c>
      <c r="C3808" s="5">
        <v>28346</v>
      </c>
      <c r="D3808" s="6" t="s">
        <v>3098</v>
      </c>
    </row>
    <row r="3809" spans="2:5">
      <c r="B3809" s="78" t="s">
        <v>7786</v>
      </c>
      <c r="C3809" s="79">
        <v>36016</v>
      </c>
      <c r="D3809" s="82" t="s">
        <v>7928</v>
      </c>
    </row>
    <row r="3810" spans="2:5">
      <c r="B3810" s="78" t="s">
        <v>6891</v>
      </c>
      <c r="C3810" s="79">
        <v>34953</v>
      </c>
      <c r="D3810" s="81" t="s">
        <v>7037</v>
      </c>
      <c r="E3810" s="81"/>
    </row>
    <row r="3811" spans="2:5">
      <c r="B3811" s="11" t="s">
        <v>4417</v>
      </c>
      <c r="C3811" s="140">
        <v>32950</v>
      </c>
      <c r="D3811" s="81" t="s">
        <v>509</v>
      </c>
    </row>
    <row r="3812" spans="2:5">
      <c r="B3812" t="s">
        <v>1169</v>
      </c>
      <c r="C3812" s="5">
        <v>31532</v>
      </c>
      <c r="D3812" s="6" t="s">
        <v>1170</v>
      </c>
    </row>
    <row r="3813" spans="2:5">
      <c r="B3813" s="78" t="s">
        <v>6219</v>
      </c>
      <c r="C3813" s="79">
        <v>34864</v>
      </c>
      <c r="D3813" s="82" t="s">
        <v>5982</v>
      </c>
    </row>
    <row r="3814" spans="2:5">
      <c r="B3814" t="s">
        <v>735</v>
      </c>
      <c r="C3814" s="5">
        <v>32350</v>
      </c>
      <c r="D3814" s="6" t="s">
        <v>736</v>
      </c>
    </row>
    <row r="3815" spans="2:5">
      <c r="B3815" s="78" t="s">
        <v>6553</v>
      </c>
      <c r="C3815" s="79">
        <v>34933</v>
      </c>
      <c r="D3815" s="82" t="s">
        <v>6515</v>
      </c>
    </row>
    <row r="3816" spans="2:5">
      <c r="B3816" t="s">
        <v>1913</v>
      </c>
      <c r="C3816" s="5">
        <v>29128</v>
      </c>
      <c r="D3816" s="6" t="s">
        <v>1914</v>
      </c>
    </row>
    <row r="3817" spans="2:5">
      <c r="B3817" s="78" t="s">
        <v>7798</v>
      </c>
      <c r="C3817" s="79">
        <v>35544</v>
      </c>
      <c r="D3817" s="82" t="s">
        <v>7930</v>
      </c>
    </row>
    <row r="3818" spans="2:5">
      <c r="B3818" s="11" t="s">
        <v>4548</v>
      </c>
      <c r="C3818" s="140">
        <v>33702</v>
      </c>
      <c r="D3818" s="81" t="s">
        <v>4950</v>
      </c>
    </row>
    <row r="3819" spans="2:5">
      <c r="B3819" t="s">
        <v>1464</v>
      </c>
      <c r="C3819" s="5">
        <v>31763</v>
      </c>
      <c r="D3819" s="6" t="s">
        <v>1471</v>
      </c>
    </row>
    <row r="3820" spans="2:5">
      <c r="B3820" t="s">
        <v>737</v>
      </c>
      <c r="C3820" s="5">
        <v>32102</v>
      </c>
      <c r="D3820" s="6" t="s">
        <v>1040</v>
      </c>
    </row>
    <row r="3821" spans="2:5">
      <c r="B3821" t="s">
        <v>738</v>
      </c>
      <c r="C3821" s="5">
        <v>32694</v>
      </c>
      <c r="D3821" s="6" t="s">
        <v>1193</v>
      </c>
    </row>
    <row r="3822" spans="2:5">
      <c r="B3822" s="11" t="s">
        <v>4504</v>
      </c>
      <c r="C3822" s="140">
        <v>33694</v>
      </c>
      <c r="D3822" s="81" t="s">
        <v>4969</v>
      </c>
    </row>
    <row r="3823" spans="2:5">
      <c r="B3823" s="78" t="s">
        <v>6786</v>
      </c>
      <c r="C3823" s="79">
        <v>34864</v>
      </c>
      <c r="D3823" s="81" t="s">
        <v>6517</v>
      </c>
      <c r="E3823" s="81"/>
    </row>
    <row r="3824" spans="2:5">
      <c r="B3824" s="147" t="s">
        <v>5102</v>
      </c>
      <c r="C3824" s="83">
        <v>33925</v>
      </c>
      <c r="D3824" s="84" t="s">
        <v>5436</v>
      </c>
    </row>
    <row r="3825" spans="2:5">
      <c r="B3825" s="11" t="s">
        <v>4430</v>
      </c>
      <c r="C3825" s="140">
        <v>32838</v>
      </c>
      <c r="D3825" s="81" t="s">
        <v>4226</v>
      </c>
    </row>
    <row r="3826" spans="2:5">
      <c r="B3826" t="s">
        <v>2097</v>
      </c>
      <c r="C3826" s="5">
        <v>31658</v>
      </c>
      <c r="D3826" s="6" t="s">
        <v>1471</v>
      </c>
    </row>
    <row r="3827" spans="2:5">
      <c r="B3827" s="78" t="s">
        <v>6374</v>
      </c>
      <c r="C3827" s="79">
        <v>33613</v>
      </c>
      <c r="D3827" s="82" t="s">
        <v>5437</v>
      </c>
    </row>
    <row r="3828" spans="2:5">
      <c r="B3828" s="78" t="s">
        <v>6713</v>
      </c>
      <c r="C3828" s="79">
        <v>35528</v>
      </c>
      <c r="D3828" s="81" t="s">
        <v>7064</v>
      </c>
      <c r="E3828" s="81"/>
    </row>
    <row r="3829" spans="2:5">
      <c r="B3829" s="78" t="s">
        <v>5863</v>
      </c>
      <c r="C3829" s="79">
        <v>34219</v>
      </c>
      <c r="D3829" s="82" t="s">
        <v>5976</v>
      </c>
    </row>
    <row r="3830" spans="2:5">
      <c r="B3830" t="s">
        <v>1079</v>
      </c>
      <c r="C3830" s="5">
        <v>31972</v>
      </c>
      <c r="D3830" s="6" t="s">
        <v>3232</v>
      </c>
    </row>
    <row r="3831" spans="2:5">
      <c r="B3831" t="s">
        <v>1286</v>
      </c>
      <c r="C3831" s="5">
        <v>29817</v>
      </c>
      <c r="D3831" s="6" t="s">
        <v>2668</v>
      </c>
    </row>
    <row r="3832" spans="2:5">
      <c r="B3832" s="78" t="s">
        <v>298</v>
      </c>
      <c r="C3832" s="79">
        <v>31918</v>
      </c>
      <c r="D3832" s="81" t="s">
        <v>2322</v>
      </c>
    </row>
    <row r="3833" spans="2:5">
      <c r="B3833" t="s">
        <v>1958</v>
      </c>
      <c r="C3833" s="5">
        <v>31173</v>
      </c>
      <c r="D3833" s="6" t="s">
        <v>2918</v>
      </c>
    </row>
    <row r="3834" spans="2:5">
      <c r="B3834" s="11" t="s">
        <v>3333</v>
      </c>
      <c r="C3834" s="5">
        <v>28987</v>
      </c>
      <c r="D3834" s="6" t="s">
        <v>3454</v>
      </c>
    </row>
    <row r="3835" spans="2:5">
      <c r="B3835" s="11" t="s">
        <v>4500</v>
      </c>
      <c r="C3835" s="140">
        <v>33339</v>
      </c>
      <c r="D3835" s="81" t="s">
        <v>4953</v>
      </c>
    </row>
    <row r="3836" spans="2:5">
      <c r="B3836" s="78" t="s">
        <v>5687</v>
      </c>
      <c r="C3836" s="79">
        <v>34092</v>
      </c>
      <c r="D3836" s="81" t="s">
        <v>5979</v>
      </c>
    </row>
    <row r="3837" spans="2:5">
      <c r="B3837" t="s">
        <v>739</v>
      </c>
      <c r="C3837" s="5">
        <v>32534</v>
      </c>
      <c r="D3837" s="6" t="s">
        <v>1200</v>
      </c>
    </row>
    <row r="3838" spans="2:5">
      <c r="B3838" s="78" t="s">
        <v>6771</v>
      </c>
      <c r="C3838" s="79">
        <v>35266</v>
      </c>
      <c r="D3838" s="81" t="s">
        <v>7036</v>
      </c>
      <c r="E3838" s="81"/>
    </row>
    <row r="3839" spans="2:5">
      <c r="B3839" s="78" t="s">
        <v>6918</v>
      </c>
      <c r="C3839" s="79">
        <v>35071</v>
      </c>
      <c r="D3839" s="81" t="s">
        <v>7033</v>
      </c>
      <c r="E3839" s="81"/>
    </row>
    <row r="3840" spans="2:5">
      <c r="B3840" s="78" t="s">
        <v>3825</v>
      </c>
      <c r="C3840" s="79">
        <v>30883</v>
      </c>
      <c r="D3840" s="80" t="s">
        <v>2827</v>
      </c>
    </row>
    <row r="3841" spans="2:5">
      <c r="B3841" s="78" t="s">
        <v>6335</v>
      </c>
      <c r="C3841" s="79">
        <v>34092</v>
      </c>
      <c r="D3841" s="82" t="s">
        <v>5439</v>
      </c>
    </row>
    <row r="3842" spans="2:5">
      <c r="B3842" t="s">
        <v>740</v>
      </c>
      <c r="C3842" s="5">
        <v>33219</v>
      </c>
      <c r="D3842" s="6" t="s">
        <v>741</v>
      </c>
    </row>
    <row r="3843" spans="2:5">
      <c r="B3843" s="78" t="s">
        <v>7712</v>
      </c>
      <c r="C3843" s="79">
        <v>35225</v>
      </c>
      <c r="D3843" s="82" t="s">
        <v>7031</v>
      </c>
    </row>
    <row r="3844" spans="2:5">
      <c r="B3844" t="s">
        <v>3278</v>
      </c>
      <c r="C3844" s="5">
        <v>29702</v>
      </c>
      <c r="D3844" s="6" t="s">
        <v>3519</v>
      </c>
    </row>
    <row r="3845" spans="2:5">
      <c r="B3845" t="s">
        <v>1866</v>
      </c>
      <c r="C3845" s="5">
        <v>29802</v>
      </c>
      <c r="D3845" s="6" t="s">
        <v>1867</v>
      </c>
    </row>
    <row r="3846" spans="2:5">
      <c r="B3846" t="s">
        <v>742</v>
      </c>
      <c r="C3846" s="5">
        <v>31729</v>
      </c>
      <c r="D3846" s="6" t="s">
        <v>1183</v>
      </c>
    </row>
    <row r="3847" spans="2:5">
      <c r="B3847" s="147" t="s">
        <v>5104</v>
      </c>
      <c r="C3847" s="83">
        <v>33855</v>
      </c>
      <c r="D3847" s="84" t="s">
        <v>5440</v>
      </c>
    </row>
    <row r="3848" spans="2:5">
      <c r="B3848" s="78" t="s">
        <v>6386</v>
      </c>
      <c r="C3848" s="79">
        <v>35391</v>
      </c>
      <c r="D3848" s="82" t="s">
        <v>6518</v>
      </c>
    </row>
    <row r="3849" spans="2:5">
      <c r="B3849" s="78" t="s">
        <v>6260</v>
      </c>
      <c r="C3849" s="79">
        <v>34760</v>
      </c>
      <c r="D3849" s="82" t="s">
        <v>6515</v>
      </c>
    </row>
    <row r="3850" spans="2:5">
      <c r="B3850" s="78" t="s">
        <v>6946</v>
      </c>
      <c r="C3850" s="79">
        <v>34920</v>
      </c>
      <c r="D3850" s="81" t="s">
        <v>7037</v>
      </c>
      <c r="E3850" s="81"/>
    </row>
    <row r="3851" spans="2:5">
      <c r="B3851" s="147" t="s">
        <v>5248</v>
      </c>
      <c r="C3851" s="83">
        <v>33894</v>
      </c>
      <c r="D3851" s="84" t="s">
        <v>4950</v>
      </c>
    </row>
    <row r="3852" spans="2:5">
      <c r="B3852" t="s">
        <v>3185</v>
      </c>
      <c r="C3852" s="5">
        <v>29959</v>
      </c>
      <c r="D3852" s="6" t="s">
        <v>1901</v>
      </c>
    </row>
    <row r="3853" spans="2:5">
      <c r="B3853" s="78" t="s">
        <v>7763</v>
      </c>
      <c r="C3853" s="79">
        <v>35852</v>
      </c>
      <c r="D3853" s="82" t="s">
        <v>7927</v>
      </c>
    </row>
    <row r="3854" spans="2:5">
      <c r="B3854" t="s">
        <v>2714</v>
      </c>
      <c r="C3854" s="5">
        <v>30679</v>
      </c>
      <c r="D3854" s="6" t="s">
        <v>1652</v>
      </c>
    </row>
    <row r="3855" spans="2:5">
      <c r="B3855" s="78" t="s">
        <v>299</v>
      </c>
      <c r="C3855" s="79">
        <v>32760</v>
      </c>
      <c r="D3855" s="81" t="s">
        <v>509</v>
      </c>
    </row>
    <row r="3856" spans="2:5">
      <c r="B3856" t="s">
        <v>2098</v>
      </c>
      <c r="C3856" s="5">
        <v>29981</v>
      </c>
      <c r="D3856" s="6" t="s">
        <v>2229</v>
      </c>
    </row>
    <row r="3857" spans="2:5">
      <c r="B3857" t="s">
        <v>743</v>
      </c>
      <c r="C3857" s="5">
        <v>32245</v>
      </c>
      <c r="D3857" s="6" t="s">
        <v>744</v>
      </c>
    </row>
    <row r="3858" spans="2:5">
      <c r="B3858" t="s">
        <v>2826</v>
      </c>
      <c r="C3858" s="5">
        <v>30680</v>
      </c>
      <c r="D3858" s="6" t="s">
        <v>2920</v>
      </c>
    </row>
    <row r="3859" spans="2:5">
      <c r="B3859" s="78" t="s">
        <v>300</v>
      </c>
      <c r="C3859" s="79">
        <v>32452</v>
      </c>
      <c r="D3859" s="81" t="s">
        <v>497</v>
      </c>
    </row>
    <row r="3860" spans="2:5">
      <c r="B3860" t="s">
        <v>745</v>
      </c>
      <c r="C3860" s="5">
        <v>32008</v>
      </c>
      <c r="D3860" s="6" t="s">
        <v>1183</v>
      </c>
    </row>
    <row r="3861" spans="2:5">
      <c r="B3861" t="s">
        <v>2250</v>
      </c>
      <c r="C3861" s="5">
        <v>29833</v>
      </c>
      <c r="D3861" s="6" t="s">
        <v>3062</v>
      </c>
    </row>
    <row r="3862" spans="2:5">
      <c r="B3862" s="142" t="s">
        <v>4541</v>
      </c>
      <c r="C3862" s="140">
        <v>32937</v>
      </c>
      <c r="D3862" s="81" t="s">
        <v>4950</v>
      </c>
    </row>
    <row r="3863" spans="2:5">
      <c r="B3863" s="11" t="s">
        <v>4510</v>
      </c>
      <c r="C3863" s="140">
        <v>33147</v>
      </c>
      <c r="D3863" s="81" t="s">
        <v>4952</v>
      </c>
    </row>
    <row r="3864" spans="2:5">
      <c r="B3864" s="78" t="s">
        <v>301</v>
      </c>
      <c r="C3864" s="79">
        <v>32665</v>
      </c>
      <c r="D3864" s="81" t="s">
        <v>509</v>
      </c>
    </row>
    <row r="3865" spans="2:5">
      <c r="B3865" s="78" t="s">
        <v>3826</v>
      </c>
      <c r="C3865" s="79">
        <v>30150</v>
      </c>
      <c r="D3865" s="80" t="s">
        <v>2230</v>
      </c>
    </row>
    <row r="3866" spans="2:5">
      <c r="B3866" t="s">
        <v>3476</v>
      </c>
      <c r="C3866" s="5">
        <v>30644</v>
      </c>
      <c r="D3866" s="6" t="s">
        <v>2919</v>
      </c>
    </row>
    <row r="3867" spans="2:5">
      <c r="B3867" s="78" t="s">
        <v>5540</v>
      </c>
      <c r="C3867" s="79">
        <v>34186</v>
      </c>
      <c r="D3867" s="81" t="s">
        <v>5439</v>
      </c>
    </row>
    <row r="3868" spans="2:5">
      <c r="B3868" s="147" t="s">
        <v>5347</v>
      </c>
      <c r="C3868" s="83">
        <v>33457</v>
      </c>
      <c r="D3868" s="84" t="s">
        <v>5437</v>
      </c>
    </row>
    <row r="3869" spans="2:5">
      <c r="B3869" s="81" t="s">
        <v>6772</v>
      </c>
      <c r="C3869" s="79">
        <v>35051</v>
      </c>
      <c r="D3869" s="81" t="s">
        <v>7040</v>
      </c>
      <c r="E3869" s="81"/>
    </row>
    <row r="3870" spans="2:5">
      <c r="B3870" t="s">
        <v>302</v>
      </c>
      <c r="C3870" s="5">
        <v>30383</v>
      </c>
      <c r="D3870" s="6" t="s">
        <v>3017</v>
      </c>
    </row>
    <row r="3871" spans="2:5">
      <c r="B3871" s="11" t="s">
        <v>707</v>
      </c>
      <c r="C3871" s="5">
        <v>30383</v>
      </c>
      <c r="D3871" s="6" t="s">
        <v>3017</v>
      </c>
    </row>
    <row r="3872" spans="2:5">
      <c r="B3872" t="s">
        <v>590</v>
      </c>
      <c r="C3872" s="5">
        <v>32274</v>
      </c>
      <c r="D3872" s="6" t="s">
        <v>1183</v>
      </c>
    </row>
    <row r="3873" spans="2:4">
      <c r="B3873" s="78" t="s">
        <v>7515</v>
      </c>
      <c r="C3873" s="79">
        <v>34851</v>
      </c>
      <c r="D3873" s="82" t="s">
        <v>7929</v>
      </c>
    </row>
    <row r="3874" spans="2:4">
      <c r="B3874" s="125" t="s">
        <v>4150</v>
      </c>
      <c r="C3874" s="126">
        <v>33571</v>
      </c>
      <c r="D3874" s="127" t="s">
        <v>4221</v>
      </c>
    </row>
    <row r="3875" spans="2:4">
      <c r="B3875" s="78" t="s">
        <v>5603</v>
      </c>
      <c r="C3875" s="79">
        <v>34342</v>
      </c>
      <c r="D3875" s="81" t="s">
        <v>5982</v>
      </c>
    </row>
    <row r="3876" spans="2:4">
      <c r="B3876" s="142" t="s">
        <v>4415</v>
      </c>
      <c r="C3876" s="140">
        <v>33031</v>
      </c>
      <c r="D3876" s="81" t="s">
        <v>499</v>
      </c>
    </row>
    <row r="3877" spans="2:4">
      <c r="B3877" t="s">
        <v>1386</v>
      </c>
      <c r="C3877" s="5">
        <v>30704</v>
      </c>
      <c r="D3877" s="6" t="s">
        <v>2914</v>
      </c>
    </row>
    <row r="3878" spans="2:4">
      <c r="B3878" t="s">
        <v>3664</v>
      </c>
      <c r="C3878" s="5">
        <v>30038</v>
      </c>
      <c r="D3878" s="6" t="s">
        <v>2099</v>
      </c>
    </row>
    <row r="3879" spans="2:4">
      <c r="B3879" s="78" t="s">
        <v>7716</v>
      </c>
      <c r="C3879" s="79">
        <v>33682</v>
      </c>
      <c r="D3879" s="82" t="s">
        <v>4950</v>
      </c>
    </row>
    <row r="3880" spans="2:4">
      <c r="B3880" t="s">
        <v>3156</v>
      </c>
      <c r="C3880" s="5">
        <v>29984</v>
      </c>
      <c r="D3880" s="6" t="s">
        <v>1901</v>
      </c>
    </row>
    <row r="3881" spans="2:4">
      <c r="B3881" t="s">
        <v>1074</v>
      </c>
      <c r="C3881" s="5">
        <v>31147</v>
      </c>
      <c r="D3881" s="6" t="s">
        <v>3171</v>
      </c>
    </row>
    <row r="3882" spans="2:4">
      <c r="B3882" t="s">
        <v>2100</v>
      </c>
      <c r="C3882" s="5">
        <v>32248</v>
      </c>
      <c r="D3882" s="6" t="s">
        <v>2325</v>
      </c>
    </row>
    <row r="3883" spans="2:4">
      <c r="B3883" t="s">
        <v>2101</v>
      </c>
      <c r="C3883" s="5">
        <v>32023</v>
      </c>
      <c r="D3883" s="6" t="s">
        <v>2447</v>
      </c>
    </row>
    <row r="3884" spans="2:4">
      <c r="B3884" t="s">
        <v>3385</v>
      </c>
      <c r="C3884" s="5">
        <v>28111</v>
      </c>
      <c r="D3884" s="6" t="s">
        <v>3386</v>
      </c>
    </row>
    <row r="3885" spans="2:4">
      <c r="B3885" s="78" t="s">
        <v>7594</v>
      </c>
      <c r="C3885" s="79">
        <v>35047</v>
      </c>
      <c r="D3885" s="82" t="s">
        <v>7031</v>
      </c>
    </row>
    <row r="3886" spans="2:4">
      <c r="B3886" t="s">
        <v>3475</v>
      </c>
      <c r="C3886" s="5">
        <v>31994</v>
      </c>
      <c r="D3886" s="6" t="s">
        <v>3348</v>
      </c>
    </row>
    <row r="3887" spans="2:4">
      <c r="B3887" t="s">
        <v>1269</v>
      </c>
      <c r="C3887" s="5">
        <v>31538</v>
      </c>
      <c r="D3887" s="6" t="s">
        <v>3171</v>
      </c>
    </row>
    <row r="3888" spans="2:4">
      <c r="B3888" s="78" t="s">
        <v>303</v>
      </c>
      <c r="C3888" s="79">
        <v>31711</v>
      </c>
      <c r="D3888" s="81" t="s">
        <v>2474</v>
      </c>
    </row>
    <row r="3889" spans="2:5">
      <c r="B3889" t="s">
        <v>3349</v>
      </c>
      <c r="C3889" s="5">
        <v>30304</v>
      </c>
      <c r="D3889" s="6" t="s">
        <v>3524</v>
      </c>
    </row>
    <row r="3890" spans="2:5">
      <c r="B3890" s="78" t="s">
        <v>5772</v>
      </c>
      <c r="C3890" s="79">
        <v>34471</v>
      </c>
      <c r="D3890" s="81" t="s">
        <v>5982</v>
      </c>
    </row>
    <row r="3891" spans="2:5">
      <c r="B3891" s="78" t="s">
        <v>6875</v>
      </c>
      <c r="C3891" s="79">
        <v>34556</v>
      </c>
      <c r="D3891" s="81" t="s">
        <v>6516</v>
      </c>
      <c r="E3891" s="81"/>
    </row>
    <row r="3892" spans="2:5">
      <c r="B3892" t="s">
        <v>1899</v>
      </c>
      <c r="C3892" s="5">
        <v>30487</v>
      </c>
      <c r="D3892" s="6" t="s">
        <v>2226</v>
      </c>
    </row>
    <row r="3893" spans="2:5">
      <c r="B3893" t="s">
        <v>3350</v>
      </c>
      <c r="C3893" s="5">
        <v>30347</v>
      </c>
      <c r="D3893" s="6" t="s">
        <v>3529</v>
      </c>
    </row>
    <row r="3894" spans="2:5">
      <c r="B3894" s="125" t="s">
        <v>4151</v>
      </c>
      <c r="C3894" s="126">
        <v>32545</v>
      </c>
      <c r="D3894" s="127" t="s">
        <v>4218</v>
      </c>
    </row>
    <row r="3895" spans="2:5">
      <c r="B3895" s="78" t="s">
        <v>6910</v>
      </c>
      <c r="C3895" s="79">
        <v>35338</v>
      </c>
      <c r="D3895" s="81" t="s">
        <v>7036</v>
      </c>
      <c r="E3895" s="81"/>
    </row>
    <row r="3896" spans="2:5">
      <c r="B3896" s="125" t="s">
        <v>4152</v>
      </c>
      <c r="C3896" s="126">
        <v>33337</v>
      </c>
      <c r="D3896" s="127" t="s">
        <v>4226</v>
      </c>
    </row>
    <row r="3897" spans="2:5">
      <c r="B3897" s="125" t="s">
        <v>4153</v>
      </c>
      <c r="C3897" s="126">
        <v>33287</v>
      </c>
      <c r="D3897" s="127" t="s">
        <v>4220</v>
      </c>
    </row>
    <row r="3898" spans="2:5">
      <c r="B3898" t="s">
        <v>1280</v>
      </c>
      <c r="C3898" s="5">
        <v>32180</v>
      </c>
      <c r="D3898" s="6" t="s">
        <v>2620</v>
      </c>
    </row>
    <row r="3899" spans="2:5">
      <c r="B3899" t="s">
        <v>1826</v>
      </c>
      <c r="C3899" s="5">
        <v>30924</v>
      </c>
      <c r="D3899" s="6" t="s">
        <v>2915</v>
      </c>
    </row>
    <row r="3900" spans="2:5">
      <c r="B3900" s="78" t="s">
        <v>3827</v>
      </c>
      <c r="C3900" s="79">
        <v>29535</v>
      </c>
      <c r="D3900" s="81" t="s">
        <v>3828</v>
      </c>
    </row>
    <row r="3901" spans="2:5">
      <c r="B3901" t="s">
        <v>708</v>
      </c>
      <c r="C3901" s="5">
        <v>29535</v>
      </c>
      <c r="D3901" s="6" t="s">
        <v>3828</v>
      </c>
    </row>
    <row r="3902" spans="2:5">
      <c r="B3902" s="78" t="s">
        <v>6798</v>
      </c>
      <c r="C3902" s="79">
        <v>34929</v>
      </c>
      <c r="D3902" s="81" t="s">
        <v>7031</v>
      </c>
      <c r="E3902" s="81"/>
    </row>
    <row r="3903" spans="2:5">
      <c r="B3903" s="78" t="s">
        <v>304</v>
      </c>
      <c r="C3903" s="79">
        <v>33118</v>
      </c>
      <c r="D3903" s="81" t="s">
        <v>509</v>
      </c>
    </row>
    <row r="3904" spans="2:5">
      <c r="B3904" t="s">
        <v>591</v>
      </c>
      <c r="C3904" s="5">
        <v>32269</v>
      </c>
      <c r="D3904" s="6" t="s">
        <v>2474</v>
      </c>
    </row>
    <row r="3905" spans="2:4">
      <c r="B3905" s="78" t="s">
        <v>5777</v>
      </c>
      <c r="C3905" s="79">
        <v>34411</v>
      </c>
      <c r="D3905" s="81" t="s">
        <v>5985</v>
      </c>
    </row>
    <row r="3906" spans="2:4">
      <c r="B3906" t="s">
        <v>3351</v>
      </c>
      <c r="C3906" s="5">
        <v>30809</v>
      </c>
      <c r="D3906" s="6" t="s">
        <v>2918</v>
      </c>
    </row>
    <row r="3907" spans="2:4">
      <c r="B3907" s="142" t="s">
        <v>4450</v>
      </c>
      <c r="C3907" s="140">
        <v>32852</v>
      </c>
      <c r="D3907" s="81" t="s">
        <v>4218</v>
      </c>
    </row>
    <row r="3908" spans="2:4">
      <c r="B3908" t="s">
        <v>3352</v>
      </c>
      <c r="C3908" s="5">
        <v>31468</v>
      </c>
      <c r="D3908" s="6" t="s">
        <v>2322</v>
      </c>
    </row>
    <row r="3909" spans="2:4">
      <c r="B3909" t="s">
        <v>709</v>
      </c>
      <c r="C3909" s="5">
        <v>29961</v>
      </c>
      <c r="D3909" s="6" t="s">
        <v>1666</v>
      </c>
    </row>
    <row r="3910" spans="2:4">
      <c r="B3910" t="s">
        <v>1665</v>
      </c>
      <c r="C3910" s="5">
        <v>30664</v>
      </c>
      <c r="D3910" s="6" t="s">
        <v>1666</v>
      </c>
    </row>
    <row r="3911" spans="2:4">
      <c r="B3911" s="78" t="s">
        <v>5712</v>
      </c>
      <c r="C3911" s="79">
        <v>33002</v>
      </c>
      <c r="D3911" s="81" t="s">
        <v>4950</v>
      </c>
    </row>
    <row r="3912" spans="2:4">
      <c r="B3912" t="s">
        <v>2062</v>
      </c>
      <c r="C3912" s="5">
        <v>29315</v>
      </c>
      <c r="D3912" s="6" t="s">
        <v>2281</v>
      </c>
    </row>
    <row r="3913" spans="2:4">
      <c r="B3913" t="s">
        <v>3279</v>
      </c>
      <c r="C3913" s="5">
        <v>31539</v>
      </c>
      <c r="D3913" s="6" t="s">
        <v>1473</v>
      </c>
    </row>
    <row r="3914" spans="2:4">
      <c r="B3914" s="11" t="s">
        <v>4498</v>
      </c>
      <c r="C3914" s="140">
        <v>33294</v>
      </c>
      <c r="D3914" s="81" t="s">
        <v>4959</v>
      </c>
    </row>
    <row r="3915" spans="2:4">
      <c r="B3915" t="s">
        <v>592</v>
      </c>
      <c r="C3915" s="5">
        <v>31825</v>
      </c>
      <c r="D3915" s="6" t="s">
        <v>2442</v>
      </c>
    </row>
    <row r="3916" spans="2:4">
      <c r="B3916" s="11" t="s">
        <v>710</v>
      </c>
      <c r="C3916" s="5">
        <v>31893</v>
      </c>
      <c r="D3916" s="6" t="s">
        <v>3167</v>
      </c>
    </row>
    <row r="3917" spans="2:4">
      <c r="B3917" t="s">
        <v>3166</v>
      </c>
      <c r="C3917" s="5">
        <v>31893</v>
      </c>
      <c r="D3917" s="6" t="s">
        <v>3167</v>
      </c>
    </row>
    <row r="3918" spans="2:4">
      <c r="B3918" s="78" t="s">
        <v>305</v>
      </c>
      <c r="C3918" s="79">
        <v>32416</v>
      </c>
      <c r="D3918" s="81" t="s">
        <v>499</v>
      </c>
    </row>
    <row r="3919" spans="2:4">
      <c r="B3919" s="78" t="s">
        <v>6415</v>
      </c>
      <c r="C3919" s="79">
        <v>33617</v>
      </c>
      <c r="D3919" s="82" t="s">
        <v>5447</v>
      </c>
    </row>
    <row r="3920" spans="2:4">
      <c r="B3920" s="78" t="s">
        <v>6147</v>
      </c>
      <c r="C3920" s="79">
        <v>33738</v>
      </c>
      <c r="D3920" s="82" t="s">
        <v>5979</v>
      </c>
    </row>
    <row r="3921" spans="2:6">
      <c r="B3921" t="s">
        <v>3433</v>
      </c>
      <c r="C3921" s="5">
        <v>30926</v>
      </c>
      <c r="D3921" s="6" t="s">
        <v>1471</v>
      </c>
    </row>
    <row r="3922" spans="2:6">
      <c r="B3922" s="78" t="s">
        <v>6449</v>
      </c>
      <c r="C3922" s="79">
        <v>34311</v>
      </c>
      <c r="D3922" s="82" t="s">
        <v>6515</v>
      </c>
    </row>
    <row r="3923" spans="2:6">
      <c r="B3923" t="s">
        <v>3829</v>
      </c>
      <c r="C3923" s="5">
        <v>32359</v>
      </c>
      <c r="D3923" s="6" t="s">
        <v>2442</v>
      </c>
    </row>
    <row r="3924" spans="2:6">
      <c r="B3924" t="s">
        <v>3193</v>
      </c>
      <c r="C3924" s="5">
        <v>30191</v>
      </c>
      <c r="D3924" s="6" t="s">
        <v>2226</v>
      </c>
    </row>
    <row r="3925" spans="2:6">
      <c r="B3925" s="78" t="s">
        <v>6253</v>
      </c>
      <c r="C3925" s="79">
        <v>34262</v>
      </c>
      <c r="D3925" s="82" t="s">
        <v>6519</v>
      </c>
    </row>
    <row r="3926" spans="2:6">
      <c r="B3926" t="s">
        <v>4154</v>
      </c>
      <c r="C3926" s="5">
        <v>32556</v>
      </c>
      <c r="D3926" s="6" t="s">
        <v>1183</v>
      </c>
    </row>
    <row r="3927" spans="2:6">
      <c r="B3927" t="s">
        <v>2834</v>
      </c>
      <c r="C3927" s="5">
        <v>31857</v>
      </c>
      <c r="D3927" s="6" t="s">
        <v>1304</v>
      </c>
    </row>
    <row r="3928" spans="2:6">
      <c r="B3928" s="78" t="s">
        <v>6844</v>
      </c>
      <c r="C3928" s="79">
        <v>34958</v>
      </c>
      <c r="D3928" s="81" t="s">
        <v>7040</v>
      </c>
      <c r="E3928" s="81"/>
    </row>
    <row r="3929" spans="2:6">
      <c r="B3929" s="200" t="s">
        <v>7779</v>
      </c>
      <c r="C3929" s="79">
        <v>35285</v>
      </c>
      <c r="D3929" s="82" t="s">
        <v>7927</v>
      </c>
    </row>
    <row r="3930" spans="2:6">
      <c r="B3930" s="78" t="s">
        <v>306</v>
      </c>
      <c r="C3930" s="79">
        <v>32670</v>
      </c>
      <c r="D3930" s="81" t="s">
        <v>493</v>
      </c>
    </row>
    <row r="3931" spans="2:6">
      <c r="B3931" s="125" t="s">
        <v>4155</v>
      </c>
      <c r="C3931" s="126">
        <v>33716</v>
      </c>
      <c r="D3931" s="127" t="s">
        <v>4226</v>
      </c>
    </row>
    <row r="3932" spans="2:6">
      <c r="B3932" t="s">
        <v>3186</v>
      </c>
      <c r="C3932" s="5">
        <v>29094</v>
      </c>
      <c r="D3932" s="6" t="s">
        <v>2281</v>
      </c>
    </row>
    <row r="3933" spans="2:6">
      <c r="B3933" s="125" t="s">
        <v>4156</v>
      </c>
      <c r="C3933" s="126">
        <v>32395</v>
      </c>
      <c r="D3933" s="127" t="s">
        <v>890</v>
      </c>
    </row>
    <row r="3934" spans="2:6">
      <c r="B3934" s="78" t="s">
        <v>7684</v>
      </c>
      <c r="C3934" s="79">
        <v>34383</v>
      </c>
      <c r="D3934" s="82" t="s">
        <v>7031</v>
      </c>
    </row>
    <row r="3935" spans="2:6">
      <c r="B3935" s="11" t="s">
        <v>4494</v>
      </c>
      <c r="C3935" s="140">
        <v>32919</v>
      </c>
      <c r="D3935" s="81" t="s">
        <v>4953</v>
      </c>
      <c r="F3935" s="81"/>
    </row>
    <row r="3936" spans="2:6">
      <c r="B3936" t="s">
        <v>593</v>
      </c>
      <c r="C3936" s="5">
        <v>32341</v>
      </c>
      <c r="D3936" s="6" t="s">
        <v>1186</v>
      </c>
      <c r="F3936" s="81"/>
    </row>
    <row r="3937" spans="2:6">
      <c r="B3937" t="s">
        <v>1780</v>
      </c>
      <c r="C3937" s="5">
        <v>27934</v>
      </c>
      <c r="D3937" s="6" t="s">
        <v>1781</v>
      </c>
      <c r="F3937" s="81"/>
    </row>
    <row r="3938" spans="2:6">
      <c r="B3938" s="11" t="s">
        <v>4713</v>
      </c>
      <c r="C3938" s="140">
        <v>33720</v>
      </c>
      <c r="D3938" s="81" t="s">
        <v>4950</v>
      </c>
      <c r="F3938" s="81"/>
    </row>
    <row r="3939" spans="2:6">
      <c r="B3939" s="147" t="s">
        <v>5217</v>
      </c>
      <c r="C3939" s="83">
        <v>32745</v>
      </c>
      <c r="D3939" s="84" t="s">
        <v>4218</v>
      </c>
      <c r="F3939" s="81"/>
    </row>
    <row r="3940" spans="2:6">
      <c r="B3940" s="142" t="s">
        <v>4660</v>
      </c>
      <c r="C3940" s="140">
        <v>33192</v>
      </c>
      <c r="D3940" s="81" t="s">
        <v>4956</v>
      </c>
      <c r="F3940" s="81"/>
    </row>
    <row r="3941" spans="2:6">
      <c r="B3941" s="78" t="s">
        <v>3758</v>
      </c>
      <c r="C3941" s="79">
        <v>31099</v>
      </c>
      <c r="D3941" s="80" t="s">
        <v>3524</v>
      </c>
      <c r="F3941" s="81"/>
    </row>
    <row r="3942" spans="2:6">
      <c r="B3942" s="78" t="s">
        <v>307</v>
      </c>
      <c r="C3942" s="79">
        <v>32182</v>
      </c>
      <c r="D3942" s="81" t="s">
        <v>509</v>
      </c>
      <c r="F3942" s="81"/>
    </row>
    <row r="3943" spans="2:6">
      <c r="B3943" t="s">
        <v>3830</v>
      </c>
      <c r="C3943" s="5">
        <v>29549</v>
      </c>
      <c r="D3943" s="6" t="s">
        <v>3519</v>
      </c>
      <c r="F3943" s="81"/>
    </row>
    <row r="3944" spans="2:6">
      <c r="B3944" t="s">
        <v>3353</v>
      </c>
      <c r="C3944" s="5">
        <v>30581</v>
      </c>
      <c r="D3944" s="6" t="s">
        <v>3528</v>
      </c>
      <c r="F3944" s="81"/>
    </row>
    <row r="3945" spans="2:6">
      <c r="B3945" s="78" t="s">
        <v>6859</v>
      </c>
      <c r="C3945" s="79">
        <v>35132</v>
      </c>
      <c r="D3945" s="81" t="s">
        <v>7032</v>
      </c>
      <c r="E3945" s="81"/>
      <c r="F3945" s="81"/>
    </row>
    <row r="3946" spans="2:6">
      <c r="B3946" s="147" t="s">
        <v>5302</v>
      </c>
      <c r="C3946" s="83">
        <v>34359</v>
      </c>
      <c r="D3946" s="84" t="s">
        <v>5441</v>
      </c>
      <c r="F3946" s="200"/>
    </row>
    <row r="3947" spans="2:6">
      <c r="B3947" s="78" t="s">
        <v>7492</v>
      </c>
      <c r="C3947" s="79">
        <v>35282</v>
      </c>
      <c r="D3947" s="82" t="s">
        <v>7926</v>
      </c>
      <c r="F3947" s="81"/>
    </row>
    <row r="3948" spans="2:6">
      <c r="B3948" t="s">
        <v>3637</v>
      </c>
      <c r="C3948" s="5">
        <v>28666</v>
      </c>
      <c r="D3948" s="6" t="s">
        <v>3638</v>
      </c>
      <c r="F3948" s="81"/>
    </row>
    <row r="3949" spans="2:6">
      <c r="B3949" t="s">
        <v>1335</v>
      </c>
      <c r="C3949" s="5">
        <v>31415</v>
      </c>
      <c r="D3949" s="6" t="s">
        <v>3167</v>
      </c>
      <c r="F3949" s="81"/>
    </row>
    <row r="3950" spans="2:6">
      <c r="B3950" t="s">
        <v>3643</v>
      </c>
      <c r="C3950" s="5">
        <v>30593</v>
      </c>
      <c r="D3950" s="6" t="s">
        <v>1652</v>
      </c>
      <c r="F3950" s="81"/>
    </row>
    <row r="3951" spans="2:6">
      <c r="B3951" t="s">
        <v>594</v>
      </c>
      <c r="C3951" s="5">
        <v>31944</v>
      </c>
      <c r="D3951" s="6" t="s">
        <v>2444</v>
      </c>
      <c r="F3951" s="81"/>
    </row>
    <row r="3952" spans="2:6">
      <c r="B3952" t="s">
        <v>3354</v>
      </c>
      <c r="C3952" s="5">
        <v>30864</v>
      </c>
      <c r="D3952" s="6" t="s">
        <v>2828</v>
      </c>
      <c r="F3952" s="81"/>
    </row>
    <row r="3953" spans="2:6">
      <c r="B3953" t="s">
        <v>1069</v>
      </c>
      <c r="C3953" s="5">
        <v>31306</v>
      </c>
      <c r="D3953" s="6" t="s">
        <v>1308</v>
      </c>
      <c r="F3953" s="81"/>
    </row>
    <row r="3954" spans="2:6">
      <c r="B3954" t="s">
        <v>1353</v>
      </c>
      <c r="C3954" s="5">
        <v>30887</v>
      </c>
      <c r="D3954" s="6" t="s">
        <v>1470</v>
      </c>
      <c r="F3954" s="81"/>
    </row>
    <row r="3955" spans="2:6">
      <c r="B3955" s="11" t="s">
        <v>4419</v>
      </c>
      <c r="C3955" s="140">
        <v>32216</v>
      </c>
      <c r="D3955" s="81" t="s">
        <v>497</v>
      </c>
      <c r="F3955" s="81"/>
    </row>
    <row r="3956" spans="2:6">
      <c r="B3956" t="s">
        <v>4157</v>
      </c>
      <c r="C3956" s="5">
        <v>32729</v>
      </c>
      <c r="D3956" s="6" t="s">
        <v>4226</v>
      </c>
      <c r="F3956" s="81"/>
    </row>
    <row r="3957" spans="2:6">
      <c r="B3957" s="11" t="s">
        <v>4673</v>
      </c>
      <c r="C3957" s="140">
        <v>33239</v>
      </c>
      <c r="D3957" s="81" t="s">
        <v>4957</v>
      </c>
      <c r="F3957" s="81"/>
    </row>
    <row r="3958" spans="2:6">
      <c r="B3958" t="s">
        <v>2633</v>
      </c>
      <c r="C3958" s="5">
        <v>31674</v>
      </c>
      <c r="D3958" s="6" t="s">
        <v>3167</v>
      </c>
      <c r="F3958" s="81"/>
    </row>
    <row r="3959" spans="2:6">
      <c r="B3959" s="142" t="s">
        <v>4620</v>
      </c>
      <c r="C3959" s="140">
        <v>32615</v>
      </c>
      <c r="D3959" s="81" t="s">
        <v>4218</v>
      </c>
      <c r="F3959" s="81"/>
    </row>
    <row r="3960" spans="2:6">
      <c r="B3960" t="s">
        <v>3513</v>
      </c>
      <c r="C3960" s="5">
        <v>30235</v>
      </c>
      <c r="D3960" s="6" t="s">
        <v>3514</v>
      </c>
      <c r="F3960" s="81"/>
    </row>
    <row r="3961" spans="2:6">
      <c r="B3961" t="s">
        <v>3355</v>
      </c>
      <c r="C3961" s="5">
        <v>31783</v>
      </c>
      <c r="D3961" s="6" t="s">
        <v>3356</v>
      </c>
      <c r="F3961" s="81"/>
    </row>
    <row r="3962" spans="2:6">
      <c r="B3962" t="s">
        <v>3357</v>
      </c>
      <c r="C3962" s="5">
        <v>29949</v>
      </c>
      <c r="D3962" s="6" t="s">
        <v>2230</v>
      </c>
      <c r="F3962" s="81"/>
    </row>
    <row r="3963" spans="2:6">
      <c r="B3963" s="78" t="s">
        <v>6819</v>
      </c>
      <c r="C3963" s="79">
        <v>35284</v>
      </c>
      <c r="D3963" s="81" t="s">
        <v>7031</v>
      </c>
      <c r="E3963" s="81"/>
      <c r="F3963" s="81"/>
    </row>
    <row r="3964" spans="2:6">
      <c r="B3964" t="s">
        <v>1832</v>
      </c>
      <c r="C3964" s="5">
        <v>31267</v>
      </c>
      <c r="D3964" s="6" t="s">
        <v>1308</v>
      </c>
      <c r="F3964" s="81"/>
    </row>
    <row r="3965" spans="2:6">
      <c r="B3965" s="78" t="s">
        <v>6820</v>
      </c>
      <c r="C3965" s="79">
        <v>34689</v>
      </c>
      <c r="D3965" s="81" t="s">
        <v>6517</v>
      </c>
      <c r="E3965" s="81"/>
      <c r="F3965" s="81"/>
    </row>
    <row r="3966" spans="2:6">
      <c r="B3966" s="125" t="s">
        <v>4158</v>
      </c>
      <c r="C3966" s="126">
        <v>31296</v>
      </c>
      <c r="D3966" s="127" t="s">
        <v>3318</v>
      </c>
      <c r="F3966" s="81"/>
    </row>
    <row r="3967" spans="2:6">
      <c r="B3967" s="78" t="s">
        <v>5700</v>
      </c>
      <c r="C3967" s="79">
        <v>32903</v>
      </c>
      <c r="D3967" s="81" t="s">
        <v>509</v>
      </c>
      <c r="F3967" s="81"/>
    </row>
    <row r="3968" spans="2:6">
      <c r="B3968" s="78" t="s">
        <v>7667</v>
      </c>
      <c r="C3968" s="82" t="s">
        <v>7962</v>
      </c>
      <c r="D3968" s="82" t="s">
        <v>7926</v>
      </c>
      <c r="F3968" s="81"/>
    </row>
    <row r="3969" spans="2:6">
      <c r="B3969" s="78" t="s">
        <v>6315</v>
      </c>
      <c r="C3969" s="79">
        <v>34757</v>
      </c>
      <c r="D3969" s="82" t="s">
        <v>6515</v>
      </c>
      <c r="F3969" s="81"/>
    </row>
    <row r="3970" spans="2:6">
      <c r="B3970" s="78" t="s">
        <v>6920</v>
      </c>
      <c r="C3970" s="79">
        <v>34982</v>
      </c>
      <c r="D3970" s="81" t="s">
        <v>7040</v>
      </c>
      <c r="E3970" s="81"/>
      <c r="F3970" s="81"/>
    </row>
    <row r="3971" spans="2:6">
      <c r="B3971" s="11" t="s">
        <v>4495</v>
      </c>
      <c r="C3971" s="140">
        <v>33514</v>
      </c>
      <c r="D3971" s="81" t="s">
        <v>4952</v>
      </c>
      <c r="F3971" s="81"/>
    </row>
    <row r="3972" spans="2:6">
      <c r="B3972" t="s">
        <v>3158</v>
      </c>
      <c r="C3972" s="5">
        <v>29959</v>
      </c>
      <c r="D3972" s="6" t="s">
        <v>3016</v>
      </c>
      <c r="F3972" s="81"/>
    </row>
    <row r="3973" spans="2:6">
      <c r="B3973" s="78" t="s">
        <v>5746</v>
      </c>
      <c r="C3973" s="79">
        <v>34228</v>
      </c>
      <c r="D3973" s="81" t="s">
        <v>5447</v>
      </c>
      <c r="F3973" s="81"/>
    </row>
    <row r="3974" spans="2:6">
      <c r="B3974" s="147" t="s">
        <v>5134</v>
      </c>
      <c r="C3974" s="83">
        <v>33942</v>
      </c>
      <c r="D3974" s="84" t="s">
        <v>5439</v>
      </c>
      <c r="F3974" s="81"/>
    </row>
    <row r="3975" spans="2:6">
      <c r="B3975" s="11" t="s">
        <v>4652</v>
      </c>
      <c r="C3975" s="140">
        <v>33268</v>
      </c>
      <c r="D3975" s="81" t="s">
        <v>4952</v>
      </c>
      <c r="F3975" s="81"/>
    </row>
    <row r="3976" spans="2:6">
      <c r="B3976" s="125" t="s">
        <v>4159</v>
      </c>
      <c r="C3976" s="126">
        <v>33482</v>
      </c>
      <c r="D3976" s="127" t="s">
        <v>4217</v>
      </c>
      <c r="F3976" s="81"/>
    </row>
    <row r="3977" spans="2:6">
      <c r="B3977" s="78" t="s">
        <v>6821</v>
      </c>
      <c r="C3977" s="79">
        <v>35518</v>
      </c>
      <c r="D3977" s="81" t="s">
        <v>7037</v>
      </c>
      <c r="E3977" s="81"/>
      <c r="F3977" s="81"/>
    </row>
    <row r="3978" spans="2:6">
      <c r="B3978" s="78" t="s">
        <v>7627</v>
      </c>
      <c r="C3978" s="79">
        <v>35312</v>
      </c>
      <c r="D3978" s="82" t="s">
        <v>7963</v>
      </c>
      <c r="F3978" s="81"/>
    </row>
    <row r="3979" spans="2:6">
      <c r="B3979" s="78" t="s">
        <v>308</v>
      </c>
      <c r="C3979" s="79">
        <v>32606</v>
      </c>
      <c r="D3979" s="81" t="s">
        <v>497</v>
      </c>
      <c r="F3979" s="81"/>
    </row>
    <row r="3980" spans="2:6">
      <c r="B3980" s="78" t="s">
        <v>6442</v>
      </c>
      <c r="C3980" s="79">
        <v>34642</v>
      </c>
      <c r="D3980" s="82" t="s">
        <v>6519</v>
      </c>
      <c r="F3980" s="81"/>
    </row>
    <row r="3981" spans="2:6">
      <c r="B3981" s="78" t="s">
        <v>5713</v>
      </c>
      <c r="C3981" s="79">
        <v>33732</v>
      </c>
      <c r="D3981" s="81" t="s">
        <v>4950</v>
      </c>
      <c r="F3981" s="81"/>
    </row>
    <row r="3982" spans="2:6">
      <c r="B3982" t="s">
        <v>3358</v>
      </c>
      <c r="C3982" s="5">
        <v>32342</v>
      </c>
      <c r="D3982" s="6" t="s">
        <v>2486</v>
      </c>
      <c r="F3982" s="81"/>
    </row>
    <row r="3983" spans="2:6">
      <c r="B3983" s="125" t="s">
        <v>4160</v>
      </c>
      <c r="C3983" s="126">
        <v>33108</v>
      </c>
      <c r="D3983" s="127" t="s">
        <v>495</v>
      </c>
      <c r="F3983" s="81"/>
    </row>
    <row r="3984" spans="2:6">
      <c r="B3984" s="78" t="s">
        <v>6227</v>
      </c>
      <c r="C3984" s="79">
        <v>35064</v>
      </c>
      <c r="D3984" s="82" t="s">
        <v>6518</v>
      </c>
      <c r="F3984" s="81"/>
    </row>
    <row r="3985" spans="2:6">
      <c r="B3985" t="s">
        <v>1626</v>
      </c>
      <c r="C3985" s="5">
        <v>29889</v>
      </c>
      <c r="D3985" s="6" t="s">
        <v>3529</v>
      </c>
      <c r="F3985" s="81"/>
    </row>
    <row r="3986" spans="2:6">
      <c r="B3986" s="78" t="s">
        <v>7477</v>
      </c>
      <c r="C3986" s="79">
        <v>34858</v>
      </c>
      <c r="D3986" s="82" t="s">
        <v>7925</v>
      </c>
      <c r="F3986" s="81"/>
    </row>
    <row r="3987" spans="2:6">
      <c r="B3987" s="11" t="s">
        <v>4679</v>
      </c>
      <c r="C3987" s="140">
        <v>33595</v>
      </c>
      <c r="D3987" s="81" t="s">
        <v>4956</v>
      </c>
      <c r="F3987" s="81"/>
    </row>
    <row r="3988" spans="2:6">
      <c r="B3988" t="s">
        <v>1414</v>
      </c>
      <c r="C3988" s="5">
        <v>31456</v>
      </c>
      <c r="D3988" s="6" t="s">
        <v>2703</v>
      </c>
      <c r="F3988" s="81"/>
    </row>
    <row r="3989" spans="2:6">
      <c r="B3989" t="s">
        <v>595</v>
      </c>
      <c r="C3989" s="5">
        <v>31464</v>
      </c>
      <c r="D3989" s="6" t="s">
        <v>3171</v>
      </c>
      <c r="F3989" s="81"/>
    </row>
    <row r="3990" spans="2:6">
      <c r="B3990" t="s">
        <v>3359</v>
      </c>
      <c r="C3990" s="5">
        <v>31121</v>
      </c>
      <c r="D3990" s="6" t="s">
        <v>1473</v>
      </c>
      <c r="F3990" s="81"/>
    </row>
    <row r="3991" spans="2:6">
      <c r="B3991" s="125" t="s">
        <v>4161</v>
      </c>
      <c r="C3991" s="126">
        <v>32551</v>
      </c>
      <c r="D3991" s="127" t="s">
        <v>412</v>
      </c>
      <c r="F3991" s="81"/>
    </row>
    <row r="3992" spans="2:6">
      <c r="B3992" s="78" t="s">
        <v>6281</v>
      </c>
      <c r="C3992" s="79">
        <v>34292</v>
      </c>
      <c r="D3992" s="82" t="s">
        <v>6515</v>
      </c>
      <c r="F3992" s="81"/>
    </row>
    <row r="3993" spans="2:6">
      <c r="B3993" s="78" t="s">
        <v>235</v>
      </c>
      <c r="C3993" s="79">
        <v>32351</v>
      </c>
      <c r="D3993" s="81" t="s">
        <v>73</v>
      </c>
      <c r="F3993" s="81"/>
    </row>
    <row r="3994" spans="2:6">
      <c r="B3994" s="125" t="s">
        <v>4162</v>
      </c>
      <c r="C3994" s="126">
        <v>32363</v>
      </c>
      <c r="D3994" s="127" t="s">
        <v>1183</v>
      </c>
      <c r="F3994" s="81"/>
    </row>
    <row r="3995" spans="2:6">
      <c r="B3995" t="s">
        <v>2555</v>
      </c>
      <c r="C3995" s="5">
        <v>30938</v>
      </c>
      <c r="D3995" s="6" t="s">
        <v>3523</v>
      </c>
      <c r="F3995" s="81"/>
    </row>
    <row r="3996" spans="2:6">
      <c r="B3996" s="78" t="s">
        <v>6220</v>
      </c>
      <c r="C3996" s="79">
        <v>34096</v>
      </c>
      <c r="D3996" s="82" t="s">
        <v>5976</v>
      </c>
      <c r="F3996" s="81"/>
    </row>
    <row r="3997" spans="2:6">
      <c r="B3997" s="125" t="s">
        <v>4163</v>
      </c>
      <c r="C3997" s="126">
        <v>32066</v>
      </c>
      <c r="D3997" s="127" t="s">
        <v>1183</v>
      </c>
      <c r="F3997" s="81"/>
    </row>
    <row r="3998" spans="2:6">
      <c r="B3998" s="147" t="s">
        <v>5176</v>
      </c>
      <c r="C3998" s="83">
        <v>33724</v>
      </c>
      <c r="D3998" s="84" t="s">
        <v>5437</v>
      </c>
      <c r="F3998" s="81"/>
    </row>
    <row r="3999" spans="2:6">
      <c r="B3999" s="147" t="s">
        <v>5130</v>
      </c>
      <c r="C3999" s="83">
        <v>33652</v>
      </c>
      <c r="D3999" s="84" t="s">
        <v>5436</v>
      </c>
      <c r="F3999" s="81"/>
    </row>
    <row r="4000" spans="2:6">
      <c r="B4000" s="78" t="s">
        <v>6684</v>
      </c>
      <c r="C4000" s="79">
        <v>34120</v>
      </c>
      <c r="D4000" s="81" t="s">
        <v>6517</v>
      </c>
      <c r="E4000" s="81"/>
      <c r="F4000" s="81"/>
    </row>
    <row r="4001" spans="2:6">
      <c r="B4001" s="78" t="s">
        <v>7725</v>
      </c>
      <c r="C4001" s="79">
        <v>35464</v>
      </c>
      <c r="D4001" s="82" t="s">
        <v>7032</v>
      </c>
      <c r="F4001" s="81"/>
    </row>
    <row r="4002" spans="2:6">
      <c r="B4002" t="s">
        <v>596</v>
      </c>
      <c r="C4002" s="5">
        <v>32376</v>
      </c>
      <c r="D4002" s="6" t="s">
        <v>2447</v>
      </c>
      <c r="F4002" s="81"/>
    </row>
    <row r="4003" spans="2:6">
      <c r="B4003" t="s">
        <v>3360</v>
      </c>
      <c r="C4003" s="5">
        <v>32055</v>
      </c>
      <c r="D4003" s="6" t="s">
        <v>3172</v>
      </c>
      <c r="F4003" s="81"/>
    </row>
    <row r="4004" spans="2:6">
      <c r="B4004" t="s">
        <v>3361</v>
      </c>
      <c r="C4004" s="5">
        <v>32357</v>
      </c>
      <c r="D4004" s="6" t="s">
        <v>2447</v>
      </c>
      <c r="F4004" s="81"/>
    </row>
    <row r="4005" spans="2:6">
      <c r="B4005" t="s">
        <v>3459</v>
      </c>
      <c r="C4005" s="5">
        <v>30270</v>
      </c>
      <c r="D4005" s="6" t="s">
        <v>2227</v>
      </c>
      <c r="F4005" s="81"/>
    </row>
    <row r="4006" spans="2:6">
      <c r="B4006" s="125" t="s">
        <v>4164</v>
      </c>
      <c r="C4006" s="126">
        <v>31582</v>
      </c>
      <c r="D4006" s="127" t="s">
        <v>3171</v>
      </c>
      <c r="F4006" s="81"/>
    </row>
    <row r="4007" spans="2:6">
      <c r="B4007" s="78" t="s">
        <v>6839</v>
      </c>
      <c r="C4007" s="79">
        <v>34402</v>
      </c>
      <c r="D4007" s="81" t="s">
        <v>6521</v>
      </c>
      <c r="E4007" s="81"/>
      <c r="F4007" s="81"/>
    </row>
    <row r="4008" spans="2:6">
      <c r="B4008" t="s">
        <v>3362</v>
      </c>
      <c r="C4008" s="5">
        <v>28293</v>
      </c>
      <c r="D4008" s="6" t="s">
        <v>3141</v>
      </c>
      <c r="F4008" s="81"/>
    </row>
    <row r="4009" spans="2:6">
      <c r="B4009" s="147" t="s">
        <v>5200</v>
      </c>
      <c r="C4009" s="83">
        <v>34235</v>
      </c>
      <c r="D4009" s="84" t="s">
        <v>5437</v>
      </c>
      <c r="F4009" s="81"/>
    </row>
    <row r="4010" spans="2:6">
      <c r="B4010" s="78" t="s">
        <v>7493</v>
      </c>
      <c r="C4010" s="79">
        <v>35336</v>
      </c>
      <c r="D4010" s="82" t="s">
        <v>7928</v>
      </c>
      <c r="F4010" s="81"/>
    </row>
    <row r="4011" spans="2:6">
      <c r="B4011" s="78" t="s">
        <v>6425</v>
      </c>
      <c r="C4011" s="79">
        <v>33070</v>
      </c>
      <c r="D4011" s="82" t="s">
        <v>509</v>
      </c>
      <c r="F4011" s="81"/>
    </row>
    <row r="4012" spans="2:6">
      <c r="B4012" s="78" t="s">
        <v>6845</v>
      </c>
      <c r="C4012" s="79">
        <v>33137</v>
      </c>
      <c r="D4012" s="81" t="s">
        <v>4950</v>
      </c>
      <c r="F4012" s="81"/>
    </row>
    <row r="4013" spans="2:6">
      <c r="B4013" s="78" t="s">
        <v>309</v>
      </c>
      <c r="C4013" s="79">
        <v>32902</v>
      </c>
      <c r="D4013" s="81" t="s">
        <v>499</v>
      </c>
      <c r="F4013" s="81"/>
    </row>
    <row r="4014" spans="2:6">
      <c r="B4014" t="s">
        <v>2567</v>
      </c>
      <c r="C4014" s="5">
        <v>29120</v>
      </c>
      <c r="D4014" s="6" t="s">
        <v>2125</v>
      </c>
      <c r="F4014" s="81"/>
    </row>
    <row r="4015" spans="2:6">
      <c r="B4015" s="125" t="s">
        <v>4165</v>
      </c>
      <c r="C4015" s="126">
        <v>32827</v>
      </c>
      <c r="D4015" s="127" t="s">
        <v>4221</v>
      </c>
      <c r="F4015" s="81"/>
    </row>
    <row r="4016" spans="2:6">
      <c r="B4016" s="78" t="s">
        <v>3028</v>
      </c>
      <c r="C4016" s="79">
        <v>27938</v>
      </c>
      <c r="D4016" s="80" t="s">
        <v>3138</v>
      </c>
      <c r="F4016" s="81"/>
    </row>
    <row r="4017" spans="2:6">
      <c r="B4017" t="s">
        <v>88</v>
      </c>
      <c r="C4017" s="5">
        <v>30947</v>
      </c>
      <c r="D4017" s="6" t="s">
        <v>2828</v>
      </c>
      <c r="F4017" s="81"/>
    </row>
    <row r="4018" spans="2:6">
      <c r="B4018" t="s">
        <v>3099</v>
      </c>
      <c r="C4018" s="5">
        <v>29346</v>
      </c>
      <c r="D4018" s="6" t="s">
        <v>3520</v>
      </c>
      <c r="F4018" s="81"/>
    </row>
    <row r="4019" spans="2:6">
      <c r="B4019" s="125" t="s">
        <v>4166</v>
      </c>
      <c r="C4019" s="126">
        <v>33145</v>
      </c>
      <c r="D4019" s="127" t="s">
        <v>4217</v>
      </c>
      <c r="F4019" s="81"/>
    </row>
    <row r="4020" spans="2:6">
      <c r="B4020" t="s">
        <v>1856</v>
      </c>
      <c r="C4020" s="5">
        <v>27273</v>
      </c>
      <c r="D4020" s="6"/>
      <c r="F4020" s="81"/>
    </row>
    <row r="4021" spans="2:6">
      <c r="B4021" s="78" t="s">
        <v>7656</v>
      </c>
      <c r="C4021" s="79">
        <v>35759</v>
      </c>
      <c r="D4021" s="82" t="s">
        <v>7928</v>
      </c>
      <c r="F4021" s="81"/>
    </row>
    <row r="4022" spans="2:6">
      <c r="B4022" s="78" t="s">
        <v>5750</v>
      </c>
      <c r="C4022" s="79">
        <v>33652</v>
      </c>
      <c r="D4022" s="81" t="s">
        <v>5437</v>
      </c>
      <c r="F4022" s="81"/>
    </row>
    <row r="4023" spans="2:6">
      <c r="B4023" s="78" t="s">
        <v>7606</v>
      </c>
      <c r="C4023" s="79">
        <v>34729</v>
      </c>
      <c r="D4023" s="82" t="s">
        <v>7032</v>
      </c>
      <c r="F4023" s="81"/>
    </row>
    <row r="4024" spans="2:6">
      <c r="B4024" s="125" t="s">
        <v>4167</v>
      </c>
      <c r="C4024" s="126">
        <v>32559</v>
      </c>
      <c r="D4024" s="127" t="s">
        <v>1183</v>
      </c>
      <c r="F4024" s="81"/>
    </row>
    <row r="4025" spans="2:6">
      <c r="B4025" s="125" t="s">
        <v>4168</v>
      </c>
      <c r="C4025" s="126">
        <v>32834</v>
      </c>
      <c r="D4025" s="127" t="s">
        <v>4218</v>
      </c>
      <c r="F4025" s="81"/>
    </row>
    <row r="4026" spans="2:6">
      <c r="B4026" t="s">
        <v>4169</v>
      </c>
      <c r="C4026" s="5">
        <v>32240</v>
      </c>
      <c r="D4026" s="6" t="s">
        <v>598</v>
      </c>
      <c r="F4026" s="81"/>
    </row>
    <row r="4027" spans="2:6">
      <c r="B4027" s="11" t="s">
        <v>597</v>
      </c>
      <c r="C4027" s="5">
        <v>32240</v>
      </c>
      <c r="D4027" s="6" t="s">
        <v>598</v>
      </c>
      <c r="F4027" s="81"/>
    </row>
    <row r="4028" spans="2:6">
      <c r="B4028" s="125" t="s">
        <v>4170</v>
      </c>
      <c r="C4028" s="126">
        <v>33398</v>
      </c>
      <c r="D4028" s="127" t="s">
        <v>4226</v>
      </c>
      <c r="F4028" s="81"/>
    </row>
    <row r="4029" spans="2:6">
      <c r="B4029" s="78" t="s">
        <v>6394</v>
      </c>
      <c r="C4029" s="79">
        <v>34760</v>
      </c>
      <c r="D4029" s="82" t="s">
        <v>6515</v>
      </c>
      <c r="F4029" s="81"/>
    </row>
    <row r="4030" spans="2:6">
      <c r="B4030" s="78" t="s">
        <v>6401</v>
      </c>
      <c r="C4030" s="79">
        <v>34454</v>
      </c>
      <c r="D4030" s="82" t="s">
        <v>6516</v>
      </c>
      <c r="F4030" s="81"/>
    </row>
    <row r="4031" spans="2:6">
      <c r="B4031" t="s">
        <v>711</v>
      </c>
      <c r="C4031" s="5">
        <v>32723</v>
      </c>
      <c r="D4031" s="6" t="s">
        <v>890</v>
      </c>
      <c r="F4031" s="81"/>
    </row>
    <row r="4032" spans="2:6">
      <c r="B4032" s="78" t="s">
        <v>6282</v>
      </c>
      <c r="C4032" s="79">
        <v>34339</v>
      </c>
      <c r="D4032" s="82" t="s">
        <v>6521</v>
      </c>
      <c r="F4032" s="81"/>
    </row>
    <row r="4033" spans="2:6">
      <c r="B4033" s="78" t="s">
        <v>7530</v>
      </c>
      <c r="C4033" s="79">
        <v>35562</v>
      </c>
      <c r="D4033" s="82" t="s">
        <v>7926</v>
      </c>
      <c r="F4033" s="81"/>
    </row>
    <row r="4034" spans="2:6">
      <c r="B4034" t="s">
        <v>3363</v>
      </c>
      <c r="C4034" s="5">
        <v>32003</v>
      </c>
      <c r="D4034" s="6" t="s">
        <v>3364</v>
      </c>
      <c r="F4034" s="81"/>
    </row>
    <row r="4035" spans="2:6">
      <c r="B4035" s="78" t="s">
        <v>5741</v>
      </c>
      <c r="C4035" s="79">
        <v>33740</v>
      </c>
      <c r="D4035" s="81" t="s">
        <v>5445</v>
      </c>
      <c r="F4035" s="81"/>
    </row>
    <row r="4036" spans="2:6">
      <c r="B4036" s="78" t="s">
        <v>7516</v>
      </c>
      <c r="C4036" s="79">
        <v>35279</v>
      </c>
      <c r="D4036" s="82" t="s">
        <v>7929</v>
      </c>
      <c r="F4036" s="81"/>
    </row>
    <row r="4037" spans="2:6">
      <c r="B4037" s="78" t="s">
        <v>6644</v>
      </c>
      <c r="C4037" s="79">
        <v>34659</v>
      </c>
      <c r="D4037" s="81" t="s">
        <v>7038</v>
      </c>
      <c r="E4037" s="81"/>
      <c r="F4037" s="81"/>
    </row>
    <row r="4038" spans="2:6">
      <c r="B4038" t="s">
        <v>3365</v>
      </c>
      <c r="C4038" s="5">
        <v>31855</v>
      </c>
      <c r="D4038" s="6" t="s">
        <v>2486</v>
      </c>
      <c r="F4038" s="81"/>
    </row>
    <row r="4039" spans="2:6">
      <c r="B4039" s="125" t="s">
        <v>4171</v>
      </c>
      <c r="C4039" s="126">
        <v>33264</v>
      </c>
      <c r="D4039" s="127" t="s">
        <v>4217</v>
      </c>
      <c r="F4039" s="81"/>
    </row>
    <row r="4040" spans="2:6">
      <c r="B4040" t="s">
        <v>3831</v>
      </c>
      <c r="C4040" s="5">
        <v>31940</v>
      </c>
      <c r="D4040" s="6" t="s">
        <v>2325</v>
      </c>
      <c r="F4040" s="81"/>
    </row>
    <row r="4041" spans="2:6">
      <c r="B4041" t="s">
        <v>599</v>
      </c>
      <c r="C4041" s="5">
        <v>31392</v>
      </c>
      <c r="D4041" s="6" t="s">
        <v>2442</v>
      </c>
      <c r="F4041" s="81"/>
    </row>
    <row r="4042" spans="2:6">
      <c r="B4042" s="78" t="s">
        <v>5522</v>
      </c>
      <c r="C4042" s="79">
        <v>33137</v>
      </c>
      <c r="D4042" s="81" t="s">
        <v>4218</v>
      </c>
      <c r="F4042" s="81"/>
    </row>
    <row r="4043" spans="2:6">
      <c r="B4043" t="s">
        <v>3366</v>
      </c>
      <c r="C4043" s="5">
        <v>29399</v>
      </c>
      <c r="D4043" s="6" t="s">
        <v>1726</v>
      </c>
      <c r="F4043" s="81"/>
    </row>
    <row r="4044" spans="2:6">
      <c r="B4044" t="s">
        <v>600</v>
      </c>
      <c r="C4044" s="5">
        <v>32057</v>
      </c>
      <c r="D4044" s="6" t="s">
        <v>2442</v>
      </c>
      <c r="F4044" s="81"/>
    </row>
    <row r="4045" spans="2:6">
      <c r="B4045" s="78" t="s">
        <v>6144</v>
      </c>
      <c r="C4045" s="79">
        <v>34653</v>
      </c>
      <c r="D4045" s="82" t="s">
        <v>6521</v>
      </c>
      <c r="F4045" s="81"/>
    </row>
    <row r="4046" spans="2:6">
      <c r="B4046" s="147" t="s">
        <v>5177</v>
      </c>
      <c r="C4046" s="83">
        <v>33455</v>
      </c>
      <c r="D4046" s="84" t="s">
        <v>5437</v>
      </c>
      <c r="F4046" s="81"/>
    </row>
    <row r="4047" spans="2:6">
      <c r="B4047" s="78" t="s">
        <v>5773</v>
      </c>
      <c r="C4047" s="79">
        <v>34353</v>
      </c>
      <c r="D4047" s="81" t="s">
        <v>5980</v>
      </c>
      <c r="F4047" s="81"/>
    </row>
    <row r="4048" spans="2:6">
      <c r="B4048" s="147" t="s">
        <v>5227</v>
      </c>
      <c r="C4048" s="83">
        <v>33107</v>
      </c>
      <c r="D4048" s="84" t="s">
        <v>4218</v>
      </c>
      <c r="F4048" s="81"/>
    </row>
    <row r="4049" spans="2:6">
      <c r="B4049" s="78" t="s">
        <v>214</v>
      </c>
      <c r="C4049" s="79">
        <v>31547</v>
      </c>
      <c r="D4049" s="81" t="s">
        <v>3171</v>
      </c>
      <c r="F4049" s="81"/>
    </row>
    <row r="4050" spans="2:6">
      <c r="B4050" t="s">
        <v>3367</v>
      </c>
      <c r="C4050" s="5">
        <v>30786</v>
      </c>
      <c r="D4050" s="6" t="s">
        <v>1652</v>
      </c>
      <c r="F4050" s="81"/>
    </row>
    <row r="4051" spans="2:6">
      <c r="B4051" t="s">
        <v>757</v>
      </c>
      <c r="C4051" s="5">
        <v>28355</v>
      </c>
      <c r="D4051" s="6" t="s">
        <v>1285</v>
      </c>
      <c r="F4051" s="81"/>
    </row>
    <row r="4052" spans="2:6">
      <c r="B4052" t="s">
        <v>1998</v>
      </c>
      <c r="C4052" s="5">
        <v>29013</v>
      </c>
      <c r="D4052" s="6" t="s">
        <v>1999</v>
      </c>
      <c r="F4052" s="81"/>
    </row>
    <row r="4053" spans="2:6">
      <c r="B4053" t="s">
        <v>3368</v>
      </c>
      <c r="C4053" s="5">
        <v>31758</v>
      </c>
      <c r="D4053" s="6" t="s">
        <v>2486</v>
      </c>
      <c r="F4053" s="81"/>
    </row>
    <row r="4054" spans="2:6">
      <c r="B4054" s="78" t="s">
        <v>6717</v>
      </c>
      <c r="C4054" s="79">
        <v>34984</v>
      </c>
      <c r="D4054" s="81" t="s">
        <v>7033</v>
      </c>
      <c r="E4054" s="81"/>
      <c r="F4054" s="81"/>
    </row>
    <row r="4055" spans="2:6">
      <c r="B4055" s="142" t="s">
        <v>4605</v>
      </c>
      <c r="C4055" s="140">
        <v>32811</v>
      </c>
      <c r="D4055" s="81" t="s">
        <v>4219</v>
      </c>
      <c r="F4055" s="81"/>
    </row>
    <row r="4056" spans="2:6">
      <c r="B4056" t="s">
        <v>758</v>
      </c>
      <c r="C4056" s="5">
        <v>32069</v>
      </c>
      <c r="D4056" s="6" t="s">
        <v>1200</v>
      </c>
      <c r="F4056" s="81"/>
    </row>
    <row r="4057" spans="2:6">
      <c r="B4057" t="s">
        <v>3369</v>
      </c>
      <c r="C4057" s="5">
        <v>30502</v>
      </c>
      <c r="D4057" s="6" t="s">
        <v>3524</v>
      </c>
      <c r="F4057" s="81"/>
    </row>
    <row r="4058" spans="2:6">
      <c r="B4058" s="142" t="s">
        <v>4670</v>
      </c>
      <c r="C4058" s="140">
        <v>33974</v>
      </c>
      <c r="D4058" s="81" t="s">
        <v>4956</v>
      </c>
      <c r="F4058" s="81"/>
    </row>
    <row r="4059" spans="2:6">
      <c r="B4059" t="s">
        <v>3370</v>
      </c>
      <c r="C4059" s="5">
        <v>32136</v>
      </c>
      <c r="D4059" s="6" t="s">
        <v>3371</v>
      </c>
      <c r="F4059" s="81"/>
    </row>
    <row r="4060" spans="2:6">
      <c r="B4060" t="s">
        <v>2589</v>
      </c>
      <c r="C4060" s="5">
        <v>31731</v>
      </c>
      <c r="D4060" s="6" t="s">
        <v>1474</v>
      </c>
      <c r="F4060" s="81"/>
    </row>
    <row r="4061" spans="2:6">
      <c r="B4061" t="s">
        <v>1071</v>
      </c>
      <c r="C4061" s="5">
        <v>31315</v>
      </c>
      <c r="D4061" s="6" t="s">
        <v>1308</v>
      </c>
      <c r="F4061" s="81"/>
    </row>
    <row r="4062" spans="2:6">
      <c r="B4062" s="78" t="s">
        <v>6233</v>
      </c>
      <c r="C4062" s="79">
        <v>34303</v>
      </c>
      <c r="D4062" s="82" t="s">
        <v>6517</v>
      </c>
      <c r="F4062" s="81"/>
    </row>
    <row r="4063" spans="2:6">
      <c r="B4063" t="s">
        <v>3372</v>
      </c>
      <c r="C4063" s="5">
        <v>32635</v>
      </c>
      <c r="D4063" s="6" t="s">
        <v>3373</v>
      </c>
      <c r="F4063" s="81"/>
    </row>
    <row r="4064" spans="2:6">
      <c r="B4064" s="78" t="s">
        <v>6936</v>
      </c>
      <c r="C4064" s="79">
        <v>34856</v>
      </c>
      <c r="D4064" s="81" t="s">
        <v>7037</v>
      </c>
      <c r="E4064" s="81"/>
      <c r="F4064" s="81"/>
    </row>
    <row r="4065" spans="2:6">
      <c r="B4065" s="78" t="s">
        <v>310</v>
      </c>
      <c r="C4065" s="79">
        <v>32370</v>
      </c>
      <c r="D4065" s="81" t="s">
        <v>890</v>
      </c>
      <c r="F4065" s="81"/>
    </row>
    <row r="4066" spans="2:6">
      <c r="B4066" t="s">
        <v>1385</v>
      </c>
      <c r="C4066" s="5">
        <v>31020</v>
      </c>
      <c r="D4066" s="6" t="s">
        <v>1654</v>
      </c>
      <c r="F4066" s="81"/>
    </row>
    <row r="4067" spans="2:6">
      <c r="B4067" s="147" t="s">
        <v>5079</v>
      </c>
      <c r="C4067" s="83">
        <v>33364</v>
      </c>
      <c r="D4067" s="84" t="s">
        <v>4950</v>
      </c>
      <c r="F4067" s="81"/>
    </row>
    <row r="4068" spans="2:6">
      <c r="B4068" s="78" t="s">
        <v>6944</v>
      </c>
      <c r="C4068" s="79">
        <v>35279</v>
      </c>
      <c r="D4068" s="81" t="s">
        <v>7036</v>
      </c>
      <c r="E4068" s="81"/>
      <c r="F4068" s="81"/>
    </row>
    <row r="4069" spans="2:6">
      <c r="B4069" s="78" t="s">
        <v>311</v>
      </c>
      <c r="C4069" s="79">
        <v>32631</v>
      </c>
      <c r="D4069" s="81" t="s">
        <v>1040</v>
      </c>
      <c r="F4069" s="81"/>
    </row>
    <row r="4070" spans="2:6">
      <c r="B4070" s="125" t="s">
        <v>4172</v>
      </c>
      <c r="C4070" s="126">
        <v>32321</v>
      </c>
      <c r="D4070" s="127" t="s">
        <v>1186</v>
      </c>
      <c r="F4070" s="81"/>
    </row>
    <row r="4071" spans="2:6">
      <c r="B4071" t="s">
        <v>759</v>
      </c>
      <c r="C4071" s="5">
        <v>31675</v>
      </c>
      <c r="D4071" s="6" t="s">
        <v>2325</v>
      </c>
      <c r="F4071" s="81"/>
    </row>
    <row r="4072" spans="2:6">
      <c r="B4072" s="78" t="s">
        <v>6383</v>
      </c>
      <c r="C4072" s="79">
        <v>34075</v>
      </c>
      <c r="D4072" s="82" t="s">
        <v>5979</v>
      </c>
      <c r="F4072" s="200"/>
    </row>
    <row r="4073" spans="2:6">
      <c r="B4073" s="78" t="s">
        <v>6952</v>
      </c>
      <c r="C4073" s="79">
        <v>33420</v>
      </c>
      <c r="D4073" s="81" t="s">
        <v>4956</v>
      </c>
      <c r="E4073" s="81"/>
      <c r="F4073" s="81"/>
    </row>
    <row r="4074" spans="2:6">
      <c r="B4074" t="s">
        <v>3374</v>
      </c>
      <c r="C4074" s="5">
        <v>31313</v>
      </c>
      <c r="D4074" s="6" t="s">
        <v>2920</v>
      </c>
      <c r="F4074" s="81"/>
    </row>
    <row r="4075" spans="2:6">
      <c r="B4075" s="78" t="s">
        <v>6824</v>
      </c>
      <c r="C4075" s="79">
        <v>34901</v>
      </c>
      <c r="D4075" s="81" t="s">
        <v>7031</v>
      </c>
      <c r="E4075" s="81"/>
      <c r="F4075" s="81"/>
    </row>
    <row r="4076" spans="2:6">
      <c r="B4076" s="125" t="s">
        <v>4173</v>
      </c>
      <c r="C4076" s="126">
        <v>32584</v>
      </c>
      <c r="D4076" s="127" t="s">
        <v>509</v>
      </c>
      <c r="F4076" s="81"/>
    </row>
    <row r="4077" spans="2:6">
      <c r="B4077" s="78" t="s">
        <v>7964</v>
      </c>
      <c r="C4077" s="79">
        <v>32584</v>
      </c>
      <c r="D4077" s="81" t="s">
        <v>509</v>
      </c>
      <c r="F4077" s="81"/>
    </row>
    <row r="4078" spans="2:6">
      <c r="B4078" s="78" t="s">
        <v>5877</v>
      </c>
      <c r="C4078" s="79">
        <v>34031</v>
      </c>
      <c r="D4078" s="81" t="s">
        <v>5982</v>
      </c>
      <c r="F4078" s="81"/>
    </row>
    <row r="4079" spans="2:6">
      <c r="B4079" s="78" t="s">
        <v>1225</v>
      </c>
      <c r="C4079" s="79">
        <v>34562</v>
      </c>
      <c r="D4079" s="81" t="s">
        <v>5978</v>
      </c>
      <c r="F4079" s="81"/>
    </row>
    <row r="4080" spans="2:6">
      <c r="B4080" s="11" t="s">
        <v>4432</v>
      </c>
      <c r="C4080" s="140">
        <v>32568</v>
      </c>
      <c r="D4080" s="81" t="s">
        <v>4221</v>
      </c>
      <c r="F4080" s="81"/>
    </row>
    <row r="4081" spans="2:6">
      <c r="B4081" t="s">
        <v>2270</v>
      </c>
      <c r="C4081" s="5">
        <v>31034</v>
      </c>
      <c r="D4081" s="6" t="s">
        <v>2830</v>
      </c>
      <c r="F4081" s="81"/>
    </row>
    <row r="4082" spans="2:6">
      <c r="B4082" s="78" t="s">
        <v>5532</v>
      </c>
      <c r="C4082" s="79">
        <v>33287</v>
      </c>
      <c r="D4082" s="81" t="s">
        <v>4950</v>
      </c>
      <c r="F4082" s="81"/>
    </row>
    <row r="4083" spans="2:6">
      <c r="B4083" s="78" t="s">
        <v>6896</v>
      </c>
      <c r="C4083" s="79">
        <v>34944</v>
      </c>
      <c r="D4083" s="81" t="s">
        <v>7031</v>
      </c>
      <c r="E4083" s="81"/>
      <c r="F4083" s="81"/>
    </row>
    <row r="4084" spans="2:6">
      <c r="B4084" s="125" t="s">
        <v>4174</v>
      </c>
      <c r="C4084" s="126">
        <v>33292</v>
      </c>
      <c r="D4084" s="127" t="s">
        <v>4221</v>
      </c>
      <c r="F4084" s="81"/>
    </row>
    <row r="4085" spans="2:6">
      <c r="B4085" s="78" t="s">
        <v>6326</v>
      </c>
      <c r="C4085" s="79">
        <v>35053</v>
      </c>
      <c r="D4085" s="82" t="s">
        <v>6554</v>
      </c>
      <c r="F4085" s="81"/>
    </row>
    <row r="4086" spans="2:6">
      <c r="B4086" s="78" t="s">
        <v>7819</v>
      </c>
      <c r="C4086" s="79">
        <v>35135</v>
      </c>
      <c r="D4086" s="82" t="s">
        <v>7031</v>
      </c>
      <c r="F4086" s="81"/>
    </row>
    <row r="4087" spans="2:6">
      <c r="B4087" t="s">
        <v>2544</v>
      </c>
      <c r="C4087" s="5">
        <v>31055</v>
      </c>
      <c r="D4087" s="6" t="s">
        <v>1474</v>
      </c>
      <c r="F4087" s="81"/>
    </row>
    <row r="4088" spans="2:6">
      <c r="B4088" s="125" t="s">
        <v>4175</v>
      </c>
      <c r="C4088" s="126">
        <v>32353</v>
      </c>
      <c r="D4088" s="127" t="s">
        <v>4218</v>
      </c>
      <c r="F4088" s="81"/>
    </row>
    <row r="4089" spans="2:6">
      <c r="B4089" s="78" t="s">
        <v>312</v>
      </c>
      <c r="C4089" s="79">
        <v>32800</v>
      </c>
      <c r="D4089" s="81" t="s">
        <v>499</v>
      </c>
      <c r="F4089" s="81"/>
    </row>
    <row r="4090" spans="2:6">
      <c r="B4090" s="78" t="s">
        <v>6274</v>
      </c>
      <c r="C4090" s="79">
        <v>33650</v>
      </c>
      <c r="D4090" s="82" t="s">
        <v>5437</v>
      </c>
      <c r="F4090" s="81"/>
    </row>
    <row r="4091" spans="2:6">
      <c r="B4091" s="147" t="s">
        <v>5222</v>
      </c>
      <c r="C4091" s="83">
        <v>33166</v>
      </c>
      <c r="D4091" s="84" t="s">
        <v>4226</v>
      </c>
      <c r="F4091" s="81"/>
    </row>
    <row r="4092" spans="2:6">
      <c r="B4092" s="78" t="s">
        <v>7076</v>
      </c>
      <c r="C4092" s="79">
        <v>34463</v>
      </c>
      <c r="D4092" s="82" t="s">
        <v>6517</v>
      </c>
      <c r="F4092" s="81"/>
    </row>
    <row r="4093" spans="2:6">
      <c r="B4093" s="78" t="s">
        <v>6700</v>
      </c>
      <c r="C4093" s="79">
        <v>34326</v>
      </c>
      <c r="D4093" s="81" t="s">
        <v>7031</v>
      </c>
      <c r="E4093" s="81"/>
      <c r="F4093" s="81"/>
    </row>
    <row r="4094" spans="2:6">
      <c r="B4094" s="78" t="s">
        <v>5560</v>
      </c>
      <c r="C4094" s="79">
        <v>34234</v>
      </c>
      <c r="D4094" s="81" t="s">
        <v>5981</v>
      </c>
      <c r="F4094" s="81"/>
    </row>
    <row r="4095" spans="2:6">
      <c r="B4095" s="78" t="s">
        <v>7454</v>
      </c>
      <c r="C4095" s="79">
        <v>35472</v>
      </c>
      <c r="D4095" s="82" t="s">
        <v>7929</v>
      </c>
      <c r="F4095" s="81"/>
    </row>
    <row r="4096" spans="2:6">
      <c r="B4096" s="78" t="s">
        <v>210</v>
      </c>
      <c r="C4096" s="79">
        <v>32553</v>
      </c>
      <c r="D4096" s="81" t="s">
        <v>509</v>
      </c>
      <c r="F4096" s="81"/>
    </row>
    <row r="4097" spans="2:6">
      <c r="B4097" s="78" t="s">
        <v>7455</v>
      </c>
      <c r="C4097" s="79">
        <v>35994</v>
      </c>
      <c r="D4097" s="82" t="s">
        <v>7965</v>
      </c>
      <c r="F4097" s="81"/>
    </row>
    <row r="4098" spans="2:6">
      <c r="B4098" s="11" t="s">
        <v>4714</v>
      </c>
      <c r="C4098" s="140">
        <v>33737</v>
      </c>
      <c r="D4098" s="81" t="s">
        <v>4950</v>
      </c>
      <c r="F4098" s="81"/>
    </row>
    <row r="4099" spans="2:6">
      <c r="B4099" s="147" t="s">
        <v>5046</v>
      </c>
      <c r="C4099" s="83">
        <v>33142</v>
      </c>
      <c r="D4099" s="84" t="s">
        <v>509</v>
      </c>
      <c r="F4099" s="81"/>
    </row>
    <row r="4100" spans="2:6">
      <c r="B4100" s="147" t="s">
        <v>5139</v>
      </c>
      <c r="C4100" s="83">
        <v>34445</v>
      </c>
      <c r="D4100" s="84" t="s">
        <v>5467</v>
      </c>
      <c r="F4100" s="81"/>
    </row>
    <row r="4101" spans="2:6">
      <c r="B4101" s="78" t="s">
        <v>313</v>
      </c>
      <c r="C4101" s="79">
        <v>32800</v>
      </c>
      <c r="D4101" s="81" t="s">
        <v>507</v>
      </c>
      <c r="F4101" s="81"/>
    </row>
    <row r="4102" spans="2:6">
      <c r="B4102" s="78" t="s">
        <v>6832</v>
      </c>
      <c r="C4102" s="79">
        <v>34719</v>
      </c>
      <c r="D4102" s="81" t="s">
        <v>6519</v>
      </c>
      <c r="E4102" s="81"/>
      <c r="F4102" s="81"/>
    </row>
    <row r="4103" spans="2:6">
      <c r="B4103" s="78" t="s">
        <v>7525</v>
      </c>
      <c r="C4103" s="79">
        <v>34991</v>
      </c>
      <c r="D4103" s="82" t="s">
        <v>7928</v>
      </c>
      <c r="F4103" s="81"/>
    </row>
    <row r="4104" spans="2:6">
      <c r="B4104" s="78" t="s">
        <v>314</v>
      </c>
      <c r="C4104" s="79">
        <v>32315</v>
      </c>
      <c r="D4104" s="81" t="s">
        <v>1183</v>
      </c>
      <c r="F4104" s="81"/>
    </row>
    <row r="4105" spans="2:6">
      <c r="B4105" s="125" t="s">
        <v>4176</v>
      </c>
      <c r="C4105" s="126">
        <v>33417</v>
      </c>
      <c r="D4105" s="127" t="s">
        <v>4219</v>
      </c>
      <c r="F4105" s="81"/>
    </row>
    <row r="4106" spans="2:6">
      <c r="B4106" s="147" t="s">
        <v>5062</v>
      </c>
      <c r="C4106" s="83">
        <v>32772</v>
      </c>
      <c r="D4106" s="84" t="s">
        <v>4952</v>
      </c>
      <c r="F4106" s="81"/>
    </row>
    <row r="4107" spans="2:6">
      <c r="B4107" s="78" t="s">
        <v>315</v>
      </c>
      <c r="C4107" s="79">
        <v>32915</v>
      </c>
      <c r="D4107" s="81" t="s">
        <v>509</v>
      </c>
      <c r="F4107" s="81"/>
    </row>
    <row r="4108" spans="2:6">
      <c r="B4108" s="78" t="s">
        <v>5793</v>
      </c>
      <c r="C4108" s="79">
        <v>33924</v>
      </c>
      <c r="D4108" s="81" t="s">
        <v>5981</v>
      </c>
      <c r="F4108" s="81"/>
    </row>
    <row r="4109" spans="2:6">
      <c r="B4109" t="s">
        <v>3499</v>
      </c>
      <c r="C4109" s="5">
        <v>32001</v>
      </c>
      <c r="D4109" s="6" t="s">
        <v>2444</v>
      </c>
      <c r="F4109" s="81"/>
    </row>
    <row r="4110" spans="2:6">
      <c r="B4110" s="11" t="s">
        <v>4588</v>
      </c>
      <c r="C4110" s="140">
        <v>32580</v>
      </c>
      <c r="D4110" s="81" t="s">
        <v>412</v>
      </c>
      <c r="F4110" s="81"/>
    </row>
    <row r="4111" spans="2:6">
      <c r="B4111" s="78" t="s">
        <v>7531</v>
      </c>
      <c r="C4111" s="79">
        <v>35346</v>
      </c>
      <c r="D4111" s="82" t="s">
        <v>7966</v>
      </c>
      <c r="F4111" s="81"/>
    </row>
    <row r="4112" spans="2:6">
      <c r="B4112" t="s">
        <v>1648</v>
      </c>
      <c r="C4112" s="5">
        <v>29640</v>
      </c>
      <c r="D4112" s="6" t="s">
        <v>2281</v>
      </c>
      <c r="F4112" s="81"/>
    </row>
    <row r="4113" spans="2:6">
      <c r="B4113" t="s">
        <v>3478</v>
      </c>
      <c r="C4113" s="5">
        <v>31546</v>
      </c>
      <c r="D4113" s="6" t="s">
        <v>1817</v>
      </c>
      <c r="F4113" s="81"/>
    </row>
    <row r="4114" spans="2:6">
      <c r="B4114" s="147" t="s">
        <v>5178</v>
      </c>
      <c r="C4114" s="83">
        <v>33843</v>
      </c>
      <c r="D4114" s="84" t="s">
        <v>5437</v>
      </c>
      <c r="F4114" s="81"/>
    </row>
    <row r="4115" spans="2:6">
      <c r="B4115" t="s">
        <v>1588</v>
      </c>
      <c r="C4115" s="5">
        <v>29782</v>
      </c>
      <c r="D4115" s="6" t="s">
        <v>2281</v>
      </c>
      <c r="F4115" s="81"/>
    </row>
    <row r="4116" spans="2:6">
      <c r="B4116" s="11" t="s">
        <v>4721</v>
      </c>
      <c r="C4116" s="140">
        <v>32990</v>
      </c>
      <c r="D4116" s="81" t="s">
        <v>4950</v>
      </c>
      <c r="F4116" s="81"/>
    </row>
    <row r="4117" spans="2:6">
      <c r="B4117" s="11" t="s">
        <v>4631</v>
      </c>
      <c r="C4117" s="140">
        <v>33029</v>
      </c>
      <c r="D4117" s="81" t="s">
        <v>4218</v>
      </c>
      <c r="F4117" s="81"/>
    </row>
    <row r="4118" spans="2:6">
      <c r="B4118" s="125" t="s">
        <v>3863</v>
      </c>
      <c r="C4118" s="126">
        <v>32928</v>
      </c>
      <c r="D4118" s="127" t="s">
        <v>890</v>
      </c>
      <c r="F4118" s="81"/>
    </row>
    <row r="4119" spans="2:6">
      <c r="B4119" t="s">
        <v>3500</v>
      </c>
      <c r="C4119" s="5">
        <v>30233</v>
      </c>
      <c r="D4119" s="6" t="s">
        <v>2828</v>
      </c>
      <c r="F4119" s="81"/>
    </row>
    <row r="4120" spans="2:6">
      <c r="B4120" s="125" t="s">
        <v>4177</v>
      </c>
      <c r="C4120" s="126">
        <v>33449</v>
      </c>
      <c r="D4120" s="127" t="s">
        <v>4221</v>
      </c>
      <c r="F4120" s="81"/>
    </row>
    <row r="4121" spans="2:6">
      <c r="B4121" t="s">
        <v>3430</v>
      </c>
      <c r="C4121" s="5">
        <v>31374</v>
      </c>
      <c r="D4121" s="6" t="s">
        <v>1470</v>
      </c>
      <c r="F4121" s="81"/>
    </row>
    <row r="4122" spans="2:6">
      <c r="B4122" t="s">
        <v>3173</v>
      </c>
      <c r="C4122" s="5">
        <v>31049</v>
      </c>
      <c r="D4122" s="6" t="s">
        <v>3174</v>
      </c>
      <c r="F4122" s="81"/>
    </row>
    <row r="4123" spans="2:6">
      <c r="B4123" s="78" t="s">
        <v>7472</v>
      </c>
      <c r="C4123" s="79">
        <v>35027</v>
      </c>
      <c r="D4123" s="81" t="s">
        <v>7031</v>
      </c>
      <c r="E4123" s="81"/>
      <c r="F4123" s="81"/>
    </row>
    <row r="4124" spans="2:6">
      <c r="B4124" t="s">
        <v>3501</v>
      </c>
      <c r="C4124" s="5">
        <v>29725</v>
      </c>
      <c r="D4124" s="6" t="s">
        <v>3528</v>
      </c>
      <c r="F4124" s="81"/>
    </row>
    <row r="4125" spans="2:6">
      <c r="B4125" t="s">
        <v>4178</v>
      </c>
      <c r="C4125" s="5">
        <v>32024</v>
      </c>
      <c r="D4125" s="6" t="s">
        <v>1183</v>
      </c>
      <c r="F4125" s="81"/>
    </row>
    <row r="4126" spans="2:6">
      <c r="B4126" s="78" t="s">
        <v>6666</v>
      </c>
      <c r="C4126" s="79">
        <v>34871</v>
      </c>
      <c r="D4126" s="81" t="s">
        <v>6517</v>
      </c>
      <c r="E4126" s="81"/>
      <c r="F4126" s="81"/>
    </row>
    <row r="4127" spans="2:6">
      <c r="B4127" s="78" t="s">
        <v>6300</v>
      </c>
      <c r="C4127" s="79">
        <v>34393</v>
      </c>
      <c r="D4127" s="82" t="s">
        <v>6518</v>
      </c>
      <c r="F4127" s="81"/>
    </row>
    <row r="4128" spans="2:6">
      <c r="B4128" s="78" t="s">
        <v>6417</v>
      </c>
      <c r="C4128" s="79">
        <v>33716</v>
      </c>
      <c r="D4128" s="82" t="s">
        <v>5437</v>
      </c>
      <c r="F4128" s="81"/>
    </row>
    <row r="4129" spans="2:6">
      <c r="B4129" t="s">
        <v>1691</v>
      </c>
      <c r="C4129" s="5">
        <v>29029</v>
      </c>
      <c r="D4129" s="6" t="s">
        <v>1692</v>
      </c>
      <c r="F4129" s="81"/>
    </row>
    <row r="4130" spans="2:6">
      <c r="B4130" s="147" t="s">
        <v>5275</v>
      </c>
      <c r="C4130" s="83">
        <v>33643</v>
      </c>
      <c r="D4130" s="84" t="s">
        <v>5468</v>
      </c>
      <c r="F4130" s="81"/>
    </row>
    <row r="4131" spans="2:6">
      <c r="B4131" s="78" t="s">
        <v>5770</v>
      </c>
      <c r="C4131" s="79">
        <v>34406</v>
      </c>
      <c r="D4131" s="81" t="s">
        <v>5980</v>
      </c>
      <c r="F4131" s="81"/>
    </row>
    <row r="4132" spans="2:6">
      <c r="B4132" t="s">
        <v>760</v>
      </c>
      <c r="C4132" s="5">
        <v>30740</v>
      </c>
      <c r="D4132" s="6" t="s">
        <v>2442</v>
      </c>
      <c r="F4132" s="81"/>
    </row>
    <row r="4133" spans="2:6">
      <c r="B4133" s="78" t="s">
        <v>6881</v>
      </c>
      <c r="C4133" s="79">
        <v>34454</v>
      </c>
      <c r="D4133" s="81" t="s">
        <v>6517</v>
      </c>
      <c r="E4133" s="81"/>
      <c r="F4133" s="81"/>
    </row>
    <row r="4134" spans="2:6">
      <c r="B4134" s="78" t="s">
        <v>5516</v>
      </c>
      <c r="C4134" s="79">
        <v>32485</v>
      </c>
      <c r="D4134" s="81" t="s">
        <v>507</v>
      </c>
      <c r="F4134" s="81"/>
    </row>
    <row r="4135" spans="2:6">
      <c r="B4135" s="11" t="s">
        <v>2759</v>
      </c>
      <c r="C4135" s="5">
        <v>31634</v>
      </c>
      <c r="D4135" s="40" t="s">
        <v>1469</v>
      </c>
      <c r="F4135" s="81"/>
    </row>
    <row r="4136" spans="2:6">
      <c r="B4136" t="s">
        <v>1613</v>
      </c>
      <c r="C4136" s="5">
        <v>29762</v>
      </c>
      <c r="D4136" s="6" t="s">
        <v>3062</v>
      </c>
      <c r="F4136" s="81"/>
    </row>
    <row r="4137" spans="2:6">
      <c r="B4137" t="s">
        <v>96</v>
      </c>
      <c r="C4137" s="5">
        <v>31107</v>
      </c>
      <c r="D4137" s="6" t="s">
        <v>1470</v>
      </c>
      <c r="F4137" s="81"/>
    </row>
    <row r="4138" spans="2:6">
      <c r="B4138" t="s">
        <v>3832</v>
      </c>
      <c r="C4138" s="5">
        <v>29955</v>
      </c>
      <c r="D4138" s="6" t="s">
        <v>2230</v>
      </c>
      <c r="F4138" s="81"/>
    </row>
    <row r="4139" spans="2:6">
      <c r="B4139" s="78" t="s">
        <v>3833</v>
      </c>
      <c r="C4139" s="79">
        <v>31903</v>
      </c>
      <c r="D4139" s="80" t="s">
        <v>2442</v>
      </c>
      <c r="F4139" s="81"/>
    </row>
    <row r="4140" spans="2:6">
      <c r="B4140" s="78" t="s">
        <v>5721</v>
      </c>
      <c r="C4140" s="79">
        <v>32997</v>
      </c>
      <c r="D4140" s="81" t="s">
        <v>4950</v>
      </c>
      <c r="F4140" s="81"/>
    </row>
    <row r="4141" spans="2:6">
      <c r="B4141" s="78" t="s">
        <v>6980</v>
      </c>
      <c r="C4141" s="79">
        <v>34744</v>
      </c>
      <c r="D4141" s="81" t="s">
        <v>7038</v>
      </c>
      <c r="E4141" s="81"/>
      <c r="F4141" s="81"/>
    </row>
    <row r="4142" spans="2:6">
      <c r="B4142" s="78" t="s">
        <v>316</v>
      </c>
      <c r="C4142" s="79">
        <v>31873</v>
      </c>
      <c r="D4142" s="81" t="s">
        <v>2322</v>
      </c>
      <c r="F4142" s="81"/>
    </row>
    <row r="4143" spans="2:6">
      <c r="B4143" t="s">
        <v>761</v>
      </c>
      <c r="C4143" s="5">
        <v>31723</v>
      </c>
      <c r="D4143" s="6" t="s">
        <v>2442</v>
      </c>
      <c r="F4143" s="81"/>
    </row>
    <row r="4144" spans="2:6">
      <c r="B4144" s="78" t="s">
        <v>7532</v>
      </c>
      <c r="C4144" s="79">
        <v>34926</v>
      </c>
      <c r="D4144" s="82" t="s">
        <v>7927</v>
      </c>
      <c r="F4144" s="81"/>
    </row>
    <row r="4145" spans="2:6">
      <c r="B4145" t="s">
        <v>762</v>
      </c>
      <c r="C4145" s="5">
        <v>32383</v>
      </c>
      <c r="D4145" s="6" t="s">
        <v>1183</v>
      </c>
      <c r="F4145" s="81"/>
    </row>
    <row r="4146" spans="2:6">
      <c r="B4146" s="78" t="s">
        <v>6418</v>
      </c>
      <c r="C4146" s="79">
        <v>33978</v>
      </c>
      <c r="D4146" s="82" t="s">
        <v>5437</v>
      </c>
      <c r="F4146" s="81"/>
    </row>
    <row r="4147" spans="2:6">
      <c r="B4147" s="147" t="s">
        <v>5054</v>
      </c>
      <c r="C4147" s="83">
        <v>32804</v>
      </c>
      <c r="D4147" s="84" t="s">
        <v>4218</v>
      </c>
      <c r="F4147" s="81"/>
    </row>
    <row r="4148" spans="2:6">
      <c r="B4148" s="78" t="s">
        <v>6403</v>
      </c>
      <c r="C4148" s="79">
        <v>34864</v>
      </c>
      <c r="D4148" s="82" t="s">
        <v>6555</v>
      </c>
      <c r="F4148" s="81"/>
    </row>
    <row r="4149" spans="2:6">
      <c r="B4149" t="s">
        <v>1366</v>
      </c>
      <c r="C4149" s="5">
        <v>31395</v>
      </c>
      <c r="D4149" s="6" t="s">
        <v>3169</v>
      </c>
      <c r="F4149" s="81"/>
    </row>
    <row r="4150" spans="2:6">
      <c r="B4150" s="78" t="s">
        <v>5760</v>
      </c>
      <c r="C4150" s="79">
        <v>33725</v>
      </c>
      <c r="D4150" s="81" t="s">
        <v>5978</v>
      </c>
      <c r="F4150" s="81"/>
    </row>
    <row r="4151" spans="2:6">
      <c r="B4151" s="11" t="s">
        <v>4619</v>
      </c>
      <c r="C4151" s="140">
        <v>33281</v>
      </c>
      <c r="D4151" s="81" t="s">
        <v>4221</v>
      </c>
      <c r="F4151" s="81"/>
    </row>
    <row r="4152" spans="2:6">
      <c r="B4152" s="11" t="s">
        <v>7967</v>
      </c>
      <c r="C4152" s="5">
        <v>33281</v>
      </c>
      <c r="D4152" s="81" t="s">
        <v>4221</v>
      </c>
      <c r="F4152" s="81"/>
    </row>
    <row r="4153" spans="2:6">
      <c r="B4153" s="78" t="s">
        <v>317</v>
      </c>
      <c r="C4153" s="79">
        <v>32956</v>
      </c>
      <c r="D4153" s="81" t="s">
        <v>412</v>
      </c>
      <c r="F4153" s="81"/>
    </row>
    <row r="4154" spans="2:6">
      <c r="B4154" t="s">
        <v>2760</v>
      </c>
      <c r="C4154" s="5">
        <v>31951</v>
      </c>
      <c r="D4154" s="6" t="s">
        <v>2447</v>
      </c>
      <c r="F4154" s="81"/>
    </row>
    <row r="4155" spans="2:6">
      <c r="B4155" s="125" t="s">
        <v>4179</v>
      </c>
      <c r="C4155" s="126">
        <v>32092</v>
      </c>
      <c r="D4155" s="127" t="s">
        <v>507</v>
      </c>
      <c r="F4155" s="81"/>
    </row>
    <row r="4156" spans="2:6">
      <c r="B4156" s="78" t="s">
        <v>6341</v>
      </c>
      <c r="C4156" s="79">
        <v>34566</v>
      </c>
      <c r="D4156" s="82" t="s">
        <v>6556</v>
      </c>
      <c r="F4156" s="81"/>
    </row>
    <row r="4157" spans="2:6">
      <c r="B4157" t="s">
        <v>1714</v>
      </c>
      <c r="C4157" s="5">
        <v>30446</v>
      </c>
      <c r="D4157" s="6" t="s">
        <v>3523</v>
      </c>
      <c r="F4157" s="81"/>
    </row>
    <row r="4158" spans="2:6">
      <c r="B4158" s="125" t="s">
        <v>4180</v>
      </c>
      <c r="C4158" s="126">
        <v>33126</v>
      </c>
      <c r="D4158" s="127" t="s">
        <v>4238</v>
      </c>
      <c r="F4158" s="81"/>
    </row>
    <row r="4159" spans="2:6">
      <c r="B4159" t="s">
        <v>763</v>
      </c>
      <c r="C4159" s="5">
        <v>30294</v>
      </c>
      <c r="D4159" s="6" t="s">
        <v>3529</v>
      </c>
      <c r="F4159" s="81"/>
    </row>
    <row r="4160" spans="2:6">
      <c r="B4160" t="s">
        <v>3583</v>
      </c>
      <c r="C4160" s="5">
        <v>29580</v>
      </c>
      <c r="D4160" s="6" t="s">
        <v>3584</v>
      </c>
      <c r="F4160" s="81"/>
    </row>
    <row r="4161" spans="2:6">
      <c r="B4161" t="s">
        <v>2761</v>
      </c>
      <c r="C4161" s="5">
        <v>30839</v>
      </c>
      <c r="D4161" s="6" t="s">
        <v>2830</v>
      </c>
      <c r="F4161" s="81"/>
    </row>
    <row r="4162" spans="2:6">
      <c r="B4162" t="s">
        <v>2762</v>
      </c>
      <c r="C4162" s="5">
        <v>30831</v>
      </c>
      <c r="D4162" s="6" t="s">
        <v>1473</v>
      </c>
      <c r="F4162" s="81"/>
    </row>
    <row r="4163" spans="2:6">
      <c r="B4163" t="s">
        <v>1777</v>
      </c>
      <c r="C4163" s="5">
        <v>30404</v>
      </c>
      <c r="D4163" s="6" t="s">
        <v>2229</v>
      </c>
      <c r="F4163" s="81"/>
    </row>
    <row r="4164" spans="2:6">
      <c r="B4164" s="78" t="s">
        <v>198</v>
      </c>
      <c r="C4164" s="79">
        <v>32833</v>
      </c>
      <c r="D4164" s="81" t="s">
        <v>509</v>
      </c>
      <c r="F4164" s="81"/>
    </row>
    <row r="4165" spans="2:6">
      <c r="B4165" s="78" t="s">
        <v>3834</v>
      </c>
      <c r="C4165" s="79">
        <v>30577</v>
      </c>
      <c r="D4165" s="80" t="s">
        <v>2830</v>
      </c>
      <c r="F4165" s="81"/>
    </row>
    <row r="4166" spans="2:6">
      <c r="B4166" s="129" t="s">
        <v>4181</v>
      </c>
      <c r="C4166" s="79">
        <v>33281</v>
      </c>
      <c r="D4166" s="130" t="s">
        <v>4218</v>
      </c>
      <c r="F4166" s="81"/>
    </row>
    <row r="4167" spans="2:6">
      <c r="B4167" s="78" t="s">
        <v>6113</v>
      </c>
      <c r="C4167" s="79">
        <v>34361</v>
      </c>
      <c r="D4167" s="82" t="s">
        <v>5981</v>
      </c>
      <c r="F4167" s="81"/>
    </row>
    <row r="4168" spans="2:6">
      <c r="B4168" s="125" t="s">
        <v>4182</v>
      </c>
      <c r="C4168" s="126">
        <v>32877</v>
      </c>
      <c r="D4168" s="127" t="s">
        <v>4218</v>
      </c>
      <c r="F4168" s="81"/>
    </row>
    <row r="4169" spans="2:6">
      <c r="B4169" s="78" t="s">
        <v>7459</v>
      </c>
      <c r="C4169" s="79">
        <v>35271</v>
      </c>
      <c r="D4169" s="82" t="s">
        <v>7031</v>
      </c>
      <c r="F4169" s="81"/>
    </row>
    <row r="4170" spans="2:6">
      <c r="B4170" s="142" t="s">
        <v>4463</v>
      </c>
      <c r="C4170" s="140">
        <v>34112</v>
      </c>
      <c r="D4170" s="81" t="s">
        <v>4957</v>
      </c>
      <c r="F4170" s="81"/>
    </row>
    <row r="4171" spans="2:6">
      <c r="B4171" s="78" t="s">
        <v>318</v>
      </c>
      <c r="C4171" s="79">
        <v>30684</v>
      </c>
      <c r="D4171" s="81" t="s">
        <v>2442</v>
      </c>
      <c r="F4171" s="81"/>
    </row>
    <row r="4172" spans="2:6">
      <c r="B4172" t="s">
        <v>3212</v>
      </c>
      <c r="C4172" s="5">
        <v>31048</v>
      </c>
      <c r="D4172" s="6" t="s">
        <v>3525</v>
      </c>
      <c r="F4172" s="81"/>
    </row>
    <row r="4173" spans="2:6">
      <c r="B4173" s="78" t="s">
        <v>5775</v>
      </c>
      <c r="C4173" s="79">
        <v>34548</v>
      </c>
      <c r="D4173" s="81" t="s">
        <v>6002</v>
      </c>
      <c r="F4173" s="81"/>
    </row>
    <row r="4174" spans="2:6">
      <c r="B4174" s="125" t="s">
        <v>4183</v>
      </c>
      <c r="C4174" s="126">
        <v>32635</v>
      </c>
      <c r="D4174" s="127" t="s">
        <v>4218</v>
      </c>
      <c r="F4174" s="81"/>
    </row>
    <row r="4175" spans="2:6">
      <c r="B4175" s="78" t="s">
        <v>6724</v>
      </c>
      <c r="C4175" s="79">
        <v>34456</v>
      </c>
      <c r="D4175" s="81" t="s">
        <v>6517</v>
      </c>
      <c r="E4175" s="81"/>
      <c r="F4175" s="81"/>
    </row>
    <row r="4176" spans="2:6">
      <c r="B4176" s="78" t="s">
        <v>6760</v>
      </c>
      <c r="C4176" s="79">
        <v>34891</v>
      </c>
      <c r="D4176" s="81" t="s">
        <v>7040</v>
      </c>
      <c r="E4176" s="81"/>
      <c r="F4176" s="81"/>
    </row>
    <row r="4177" spans="2:6">
      <c r="B4177" s="78" t="s">
        <v>319</v>
      </c>
      <c r="C4177" s="79">
        <v>32844</v>
      </c>
      <c r="D4177" s="81" t="s">
        <v>495</v>
      </c>
      <c r="F4177" s="81"/>
    </row>
    <row r="4178" spans="2:6">
      <c r="B4178" t="s">
        <v>3736</v>
      </c>
      <c r="C4178" s="5">
        <v>25005</v>
      </c>
      <c r="D4178" s="6"/>
      <c r="F4178" s="81"/>
    </row>
    <row r="4179" spans="2:6">
      <c r="B4179" s="142" t="s">
        <v>4688</v>
      </c>
      <c r="C4179" s="140">
        <v>33528</v>
      </c>
      <c r="D4179" s="81" t="s">
        <v>4952</v>
      </c>
      <c r="F4179" s="81"/>
    </row>
    <row r="4180" spans="2:6">
      <c r="B4180" s="78" t="s">
        <v>5847</v>
      </c>
      <c r="C4180" s="79">
        <v>34104</v>
      </c>
      <c r="D4180" s="81" t="s">
        <v>5979</v>
      </c>
      <c r="F4180" s="81"/>
    </row>
    <row r="4181" spans="2:6">
      <c r="B4181" t="s">
        <v>2732</v>
      </c>
      <c r="C4181" s="5">
        <v>29995</v>
      </c>
      <c r="D4181" s="6" t="s">
        <v>1515</v>
      </c>
      <c r="F4181" s="81"/>
    </row>
    <row r="4182" spans="2:6">
      <c r="B4182" t="s">
        <v>602</v>
      </c>
      <c r="C4182" s="5">
        <v>31916</v>
      </c>
      <c r="D4182" s="6" t="s">
        <v>3172</v>
      </c>
      <c r="F4182" s="81"/>
    </row>
    <row r="4183" spans="2:6">
      <c r="B4183" s="78" t="s">
        <v>5848</v>
      </c>
      <c r="C4183" s="79">
        <v>34099</v>
      </c>
      <c r="D4183" s="81" t="s">
        <v>5979</v>
      </c>
      <c r="F4183" s="81"/>
    </row>
    <row r="4184" spans="2:6">
      <c r="B4184" t="s">
        <v>91</v>
      </c>
      <c r="C4184" s="5">
        <v>30914</v>
      </c>
      <c r="D4184" s="6" t="s">
        <v>2830</v>
      </c>
      <c r="F4184" s="81"/>
    </row>
    <row r="4185" spans="2:6">
      <c r="B4185" s="11" t="s">
        <v>4665</v>
      </c>
      <c r="C4185" s="140">
        <v>34134</v>
      </c>
      <c r="D4185" s="81" t="s">
        <v>4952</v>
      </c>
      <c r="F4185" s="81"/>
    </row>
    <row r="4186" spans="2:6">
      <c r="B4186" s="78" t="s">
        <v>6685</v>
      </c>
      <c r="C4186" s="79">
        <v>35225</v>
      </c>
      <c r="D4186" s="81" t="s">
        <v>7031</v>
      </c>
      <c r="E4186" s="81"/>
      <c r="F4186" s="81"/>
    </row>
    <row r="4187" spans="2:6">
      <c r="B4187" s="78" t="s">
        <v>7567</v>
      </c>
      <c r="C4187" s="79">
        <v>34992</v>
      </c>
      <c r="D4187" s="82" t="s">
        <v>7926</v>
      </c>
      <c r="F4187" s="81"/>
    </row>
    <row r="4188" spans="2:6">
      <c r="B4188" s="147" t="s">
        <v>5348</v>
      </c>
      <c r="C4188" s="83">
        <v>33546</v>
      </c>
      <c r="D4188" s="84" t="s">
        <v>5437</v>
      </c>
      <c r="F4188" s="81"/>
    </row>
    <row r="4189" spans="2:6">
      <c r="B4189" t="s">
        <v>2642</v>
      </c>
      <c r="C4189" s="5">
        <v>28613</v>
      </c>
      <c r="D4189" s="6" t="s">
        <v>1846</v>
      </c>
      <c r="F4189" s="81"/>
    </row>
    <row r="4190" spans="2:6">
      <c r="B4190" s="78" t="s">
        <v>320</v>
      </c>
      <c r="C4190" s="79">
        <v>32610</v>
      </c>
      <c r="D4190" s="81" t="s">
        <v>497</v>
      </c>
      <c r="F4190" s="81"/>
    </row>
    <row r="4191" spans="2:6">
      <c r="B4191" s="78" t="s">
        <v>6750</v>
      </c>
      <c r="C4191" s="79">
        <v>34177</v>
      </c>
      <c r="D4191" s="81" t="s">
        <v>6521</v>
      </c>
      <c r="E4191" s="81"/>
      <c r="F4191" s="81"/>
    </row>
    <row r="4192" spans="2:6">
      <c r="B4192" s="78" t="s">
        <v>7670</v>
      </c>
      <c r="C4192" s="79">
        <v>35475</v>
      </c>
      <c r="D4192" s="82" t="s">
        <v>7930</v>
      </c>
      <c r="F4192" s="81"/>
    </row>
    <row r="4193" spans="2:6">
      <c r="B4193" t="s">
        <v>603</v>
      </c>
      <c r="C4193" s="5">
        <v>30637</v>
      </c>
      <c r="D4193" s="6" t="s">
        <v>2918</v>
      </c>
      <c r="F4193" s="81"/>
    </row>
    <row r="4194" spans="2:6">
      <c r="B4194" t="s">
        <v>1577</v>
      </c>
      <c r="C4194" s="5">
        <v>29906</v>
      </c>
      <c r="D4194" s="6" t="s">
        <v>2281</v>
      </c>
      <c r="F4194" s="81"/>
    </row>
    <row r="4195" spans="2:6">
      <c r="B4195" t="s">
        <v>2763</v>
      </c>
      <c r="C4195" s="5">
        <v>31587</v>
      </c>
      <c r="D4195" s="6" t="s">
        <v>3169</v>
      </c>
      <c r="F4195" s="81"/>
    </row>
    <row r="4196" spans="2:6">
      <c r="B4196" t="s">
        <v>2764</v>
      </c>
      <c r="C4196" s="5">
        <v>31825</v>
      </c>
      <c r="D4196" s="6" t="s">
        <v>3167</v>
      </c>
      <c r="F4196" s="81"/>
    </row>
    <row r="4197" spans="2:6">
      <c r="B4197" s="125" t="s">
        <v>4184</v>
      </c>
      <c r="C4197" s="126">
        <v>31782</v>
      </c>
      <c r="D4197" s="127" t="s">
        <v>4218</v>
      </c>
      <c r="F4197" s="81"/>
    </row>
    <row r="4198" spans="2:6">
      <c r="B4198" s="147" t="s">
        <v>5092</v>
      </c>
      <c r="C4198" s="83">
        <v>32138</v>
      </c>
      <c r="D4198" s="84" t="s">
        <v>4950</v>
      </c>
      <c r="F4198" s="81"/>
    </row>
    <row r="4199" spans="2:6">
      <c r="B4199" t="s">
        <v>1329</v>
      </c>
      <c r="C4199" s="5">
        <v>31516</v>
      </c>
      <c r="D4199" s="6" t="s">
        <v>3232</v>
      </c>
      <c r="F4199" s="81"/>
    </row>
    <row r="4200" spans="2:6">
      <c r="B4200" t="s">
        <v>604</v>
      </c>
      <c r="C4200" s="5">
        <v>31861</v>
      </c>
      <c r="D4200" s="6" t="s">
        <v>2442</v>
      </c>
      <c r="F4200" s="81"/>
    </row>
    <row r="4201" spans="2:6">
      <c r="B4201" s="78" t="s">
        <v>321</v>
      </c>
      <c r="C4201" s="79">
        <v>32855</v>
      </c>
      <c r="D4201" s="81" t="s">
        <v>493</v>
      </c>
      <c r="F4201" s="81"/>
    </row>
    <row r="4202" spans="2:6">
      <c r="B4202" s="147" t="s">
        <v>5068</v>
      </c>
      <c r="C4202" s="83">
        <v>33363</v>
      </c>
      <c r="D4202" s="84" t="s">
        <v>4956</v>
      </c>
      <c r="F4202" s="81"/>
    </row>
    <row r="4203" spans="2:6">
      <c r="B4203" s="78" t="s">
        <v>2594</v>
      </c>
      <c r="C4203" s="79">
        <v>29551</v>
      </c>
      <c r="D4203" s="80" t="s">
        <v>3020</v>
      </c>
      <c r="F4203" s="81"/>
    </row>
    <row r="4204" spans="2:6">
      <c r="B4204" t="s">
        <v>605</v>
      </c>
      <c r="C4204" s="5">
        <v>31313</v>
      </c>
      <c r="D4204" s="6" t="s">
        <v>3172</v>
      </c>
      <c r="F4204" s="81"/>
    </row>
    <row r="4205" spans="2:6">
      <c r="B4205" t="s">
        <v>1862</v>
      </c>
      <c r="C4205" s="5">
        <v>28635</v>
      </c>
      <c r="D4205" s="6" t="s">
        <v>1704</v>
      </c>
      <c r="F4205" s="81"/>
    </row>
    <row r="4206" spans="2:6">
      <c r="B4206" s="11" t="s">
        <v>4697</v>
      </c>
      <c r="C4206" s="140">
        <v>33413</v>
      </c>
      <c r="D4206" s="81" t="s">
        <v>4953</v>
      </c>
      <c r="F4206" s="81"/>
    </row>
    <row r="4207" spans="2:6">
      <c r="B4207" s="78" t="s">
        <v>5734</v>
      </c>
      <c r="C4207" s="79">
        <v>33983</v>
      </c>
      <c r="D4207" s="81" t="s">
        <v>5439</v>
      </c>
      <c r="F4207" s="81"/>
    </row>
    <row r="4208" spans="2:6">
      <c r="B4208" s="125" t="s">
        <v>4185</v>
      </c>
      <c r="C4208" s="126">
        <v>33284</v>
      </c>
      <c r="D4208" s="127" t="s">
        <v>4248</v>
      </c>
      <c r="F4208" s="81"/>
    </row>
    <row r="4209" spans="2:6">
      <c r="B4209" s="78" t="s">
        <v>5688</v>
      </c>
      <c r="C4209" s="79">
        <v>34349</v>
      </c>
      <c r="D4209" s="81" t="s">
        <v>5979</v>
      </c>
      <c r="F4209" s="81"/>
    </row>
    <row r="4210" spans="2:6">
      <c r="B4210" s="78" t="s">
        <v>5771</v>
      </c>
      <c r="C4210" s="79">
        <v>34136</v>
      </c>
      <c r="D4210" s="81" t="s">
        <v>5980</v>
      </c>
      <c r="F4210" s="81"/>
    </row>
    <row r="4211" spans="2:6">
      <c r="B4211" t="s">
        <v>6914</v>
      </c>
      <c r="C4211" s="79">
        <v>34617</v>
      </c>
      <c r="D4211" s="81" t="s">
        <v>7038</v>
      </c>
      <c r="E4211" s="81"/>
      <c r="F4211" s="81"/>
    </row>
    <row r="4212" spans="2:6">
      <c r="B4212" s="78" t="s">
        <v>7968</v>
      </c>
      <c r="C4212" s="79">
        <v>34617</v>
      </c>
      <c r="D4212" s="81" t="s">
        <v>7038</v>
      </c>
      <c r="F4212" s="81"/>
    </row>
    <row r="4213" spans="2:6">
      <c r="B4213" s="78" t="s">
        <v>5631</v>
      </c>
      <c r="C4213" s="79">
        <v>34388</v>
      </c>
      <c r="D4213" s="81" t="s">
        <v>5981</v>
      </c>
      <c r="F4213" s="81"/>
    </row>
    <row r="4214" spans="2:6">
      <c r="B4214" s="78" t="s">
        <v>6187</v>
      </c>
      <c r="C4214" s="79">
        <v>34684</v>
      </c>
      <c r="D4214" s="82" t="s">
        <v>6521</v>
      </c>
      <c r="F4214" s="81"/>
    </row>
    <row r="4215" spans="2:6">
      <c r="B4215" t="s">
        <v>2765</v>
      </c>
      <c r="C4215" s="5">
        <v>30678</v>
      </c>
      <c r="D4215" s="6" t="s">
        <v>1652</v>
      </c>
      <c r="F4215" s="81"/>
    </row>
    <row r="4216" spans="2:6">
      <c r="B4216" s="78" t="s">
        <v>6228</v>
      </c>
      <c r="C4216" s="79">
        <v>34653</v>
      </c>
      <c r="D4216" s="82" t="s">
        <v>6517</v>
      </c>
      <c r="F4216" s="81"/>
    </row>
    <row r="4217" spans="2:6">
      <c r="B4217" t="s">
        <v>606</v>
      </c>
      <c r="C4217" s="5">
        <v>32525</v>
      </c>
      <c r="D4217" s="6" t="s">
        <v>1202</v>
      </c>
      <c r="F4217" s="81"/>
    </row>
    <row r="4218" spans="2:6">
      <c r="B4218" s="78" t="s">
        <v>7551</v>
      </c>
      <c r="C4218" s="79">
        <v>34881</v>
      </c>
      <c r="D4218" s="82" t="s">
        <v>7929</v>
      </c>
      <c r="F4218" s="81"/>
    </row>
    <row r="4219" spans="2:6">
      <c r="B4219" s="11" t="s">
        <v>4497</v>
      </c>
      <c r="C4219" s="140">
        <v>33323</v>
      </c>
      <c r="D4219" s="81" t="s">
        <v>4957</v>
      </c>
      <c r="F4219" s="81"/>
    </row>
    <row r="4220" spans="2:6">
      <c r="B4220" s="78" t="s">
        <v>322</v>
      </c>
      <c r="C4220" s="79">
        <v>32930</v>
      </c>
      <c r="D4220" s="81" t="s">
        <v>509</v>
      </c>
      <c r="F4220" s="81"/>
    </row>
    <row r="4221" spans="2:6">
      <c r="B4221" t="s">
        <v>2063</v>
      </c>
      <c r="C4221" s="5">
        <v>28811</v>
      </c>
      <c r="D4221" s="6" t="s">
        <v>1478</v>
      </c>
      <c r="F4221" s="81"/>
    </row>
    <row r="4222" spans="2:6">
      <c r="B4222" s="78" t="s">
        <v>6728</v>
      </c>
      <c r="C4222" s="79">
        <v>35103</v>
      </c>
      <c r="D4222" s="81" t="s">
        <v>7065</v>
      </c>
      <c r="E4222" s="81"/>
      <c r="F4222" s="81"/>
    </row>
    <row r="4223" spans="2:6">
      <c r="B4223" s="78" t="s">
        <v>6309</v>
      </c>
      <c r="C4223" s="79">
        <v>34620</v>
      </c>
      <c r="D4223" s="82" t="s">
        <v>6515</v>
      </c>
      <c r="F4223" s="81"/>
    </row>
    <row r="4224" spans="2:6">
      <c r="B4224" t="s">
        <v>607</v>
      </c>
      <c r="C4224" s="5">
        <v>32057</v>
      </c>
      <c r="D4224" s="6" t="s">
        <v>1040</v>
      </c>
      <c r="F4224" s="81"/>
    </row>
    <row r="4225" spans="2:6">
      <c r="B4225" s="78" t="s">
        <v>6414</v>
      </c>
      <c r="C4225" s="79">
        <v>34034</v>
      </c>
      <c r="D4225" s="82" t="s">
        <v>5981</v>
      </c>
      <c r="F4225" s="81"/>
    </row>
    <row r="4226" spans="2:6">
      <c r="B4226" t="s">
        <v>2766</v>
      </c>
      <c r="C4226" s="5">
        <v>29907</v>
      </c>
      <c r="D4226" s="6" t="s">
        <v>3062</v>
      </c>
      <c r="F4226" s="81"/>
    </row>
    <row r="4227" spans="2:6">
      <c r="B4227" t="s">
        <v>1263</v>
      </c>
      <c r="C4227" s="5">
        <v>31878</v>
      </c>
      <c r="D4227" s="6" t="s">
        <v>3172</v>
      </c>
      <c r="F4227" s="81"/>
    </row>
    <row r="4228" spans="2:6">
      <c r="B4228" t="s">
        <v>608</v>
      </c>
      <c r="C4228" s="5">
        <v>31749</v>
      </c>
      <c r="D4228" s="6" t="s">
        <v>3171</v>
      </c>
      <c r="F4228" s="81"/>
    </row>
    <row r="4229" spans="2:6">
      <c r="B4229" t="s">
        <v>2767</v>
      </c>
      <c r="C4229" s="5">
        <v>32084</v>
      </c>
      <c r="D4229" s="6" t="s">
        <v>2442</v>
      </c>
      <c r="F4229" s="81"/>
    </row>
    <row r="4230" spans="2:6">
      <c r="B4230" s="78" t="s">
        <v>6846</v>
      </c>
      <c r="C4230" s="79">
        <v>34735</v>
      </c>
      <c r="D4230" s="81" t="s">
        <v>7066</v>
      </c>
      <c r="E4230" s="81"/>
      <c r="F4230" s="81"/>
    </row>
    <row r="4231" spans="2:6">
      <c r="B4231" t="s">
        <v>1272</v>
      </c>
      <c r="C4231" s="5">
        <v>31100</v>
      </c>
      <c r="D4231" s="6" t="s">
        <v>1470</v>
      </c>
      <c r="F4231" s="81"/>
    </row>
    <row r="4232" spans="2:6">
      <c r="B4232" t="s">
        <v>2768</v>
      </c>
      <c r="C4232" s="5">
        <v>31942</v>
      </c>
      <c r="D4232" s="6" t="s">
        <v>2325</v>
      </c>
      <c r="F4232" s="81"/>
    </row>
    <row r="4233" spans="2:6">
      <c r="B4233" s="125" t="s">
        <v>4186</v>
      </c>
      <c r="C4233" s="126">
        <v>32446</v>
      </c>
      <c r="D4233" s="127" t="s">
        <v>4218</v>
      </c>
      <c r="F4233" s="81"/>
    </row>
    <row r="4234" spans="2:6">
      <c r="B4234" s="11" t="s">
        <v>4517</v>
      </c>
      <c r="C4234" s="140">
        <v>33833</v>
      </c>
      <c r="D4234" s="81" t="s">
        <v>4956</v>
      </c>
      <c r="F4234" s="81"/>
    </row>
    <row r="4235" spans="2:6">
      <c r="B4235" t="s">
        <v>609</v>
      </c>
      <c r="C4235" s="5">
        <v>32569</v>
      </c>
      <c r="D4235" s="6" t="s">
        <v>1200</v>
      </c>
      <c r="F4235" s="81"/>
    </row>
    <row r="4236" spans="2:6">
      <c r="B4236" t="s">
        <v>2769</v>
      </c>
      <c r="C4236" s="5">
        <v>32490</v>
      </c>
      <c r="D4236" s="6" t="s">
        <v>2444</v>
      </c>
      <c r="F4236" s="81"/>
    </row>
    <row r="4237" spans="2:6">
      <c r="B4237" s="78" t="s">
        <v>323</v>
      </c>
      <c r="C4237" s="79">
        <v>33153</v>
      </c>
      <c r="D4237" s="81" t="s">
        <v>499</v>
      </c>
      <c r="F4237" s="81"/>
    </row>
    <row r="4238" spans="2:6">
      <c r="B4238" s="142" t="s">
        <v>4470</v>
      </c>
      <c r="C4238" s="140">
        <v>33407</v>
      </c>
      <c r="D4238" s="81" t="s">
        <v>4987</v>
      </c>
      <c r="F4238" s="81"/>
    </row>
    <row r="4239" spans="2:6">
      <c r="B4239" t="s">
        <v>3160</v>
      </c>
      <c r="C4239" s="5">
        <v>29400</v>
      </c>
      <c r="D4239" s="6" t="s">
        <v>3161</v>
      </c>
      <c r="F4239" s="81"/>
    </row>
    <row r="4240" spans="2:6">
      <c r="B4240" t="s">
        <v>3756</v>
      </c>
      <c r="C4240" s="5">
        <v>30444</v>
      </c>
      <c r="D4240" s="6" t="s">
        <v>3527</v>
      </c>
      <c r="F4240" s="81"/>
    </row>
    <row r="4241" spans="2:6">
      <c r="B4241" t="s">
        <v>2770</v>
      </c>
      <c r="C4241" s="5">
        <v>30324</v>
      </c>
      <c r="D4241" s="6" t="s">
        <v>3129</v>
      </c>
      <c r="F4241" s="81"/>
    </row>
    <row r="4242" spans="2:6">
      <c r="B4242" s="78" t="s">
        <v>324</v>
      </c>
      <c r="C4242" s="79">
        <v>32334</v>
      </c>
      <c r="D4242" s="81" t="s">
        <v>1183</v>
      </c>
      <c r="F4242" s="81"/>
    </row>
    <row r="4243" spans="2:6">
      <c r="B4243" s="78" t="s">
        <v>5632</v>
      </c>
      <c r="C4243" s="79">
        <v>34201</v>
      </c>
      <c r="D4243" s="81" t="s">
        <v>5981</v>
      </c>
      <c r="F4243" s="81"/>
    </row>
    <row r="4244" spans="2:6">
      <c r="B4244" s="147" t="s">
        <v>5186</v>
      </c>
      <c r="C4244" s="83">
        <v>33325</v>
      </c>
      <c r="D4244" s="84" t="s">
        <v>5437</v>
      </c>
      <c r="F4244" s="81"/>
    </row>
    <row r="4245" spans="2:6">
      <c r="B4245" s="147" t="s">
        <v>5241</v>
      </c>
      <c r="C4245" s="83">
        <v>32408</v>
      </c>
      <c r="D4245" s="84" t="s">
        <v>2442</v>
      </c>
      <c r="F4245" s="81"/>
    </row>
    <row r="4246" spans="2:6">
      <c r="B4246" t="s">
        <v>1290</v>
      </c>
      <c r="C4246" s="5">
        <v>30057</v>
      </c>
      <c r="D4246" s="6" t="s">
        <v>1291</v>
      </c>
      <c r="F4246" s="81"/>
    </row>
    <row r="4247" spans="2:6">
      <c r="B4247" t="s">
        <v>2670</v>
      </c>
      <c r="C4247" s="5">
        <v>26661</v>
      </c>
      <c r="D4247" s="6" t="s">
        <v>2671</v>
      </c>
      <c r="F4247" s="81"/>
    </row>
    <row r="4248" spans="2:6">
      <c r="B4248" t="s">
        <v>610</v>
      </c>
      <c r="C4248" s="5">
        <v>28593</v>
      </c>
      <c r="D4248" s="6" t="s">
        <v>1846</v>
      </c>
      <c r="F4248" s="81"/>
    </row>
    <row r="4249" spans="2:6">
      <c r="B4249" s="11" t="s">
        <v>4549</v>
      </c>
      <c r="C4249" s="140">
        <v>33258</v>
      </c>
      <c r="D4249" s="81" t="s">
        <v>4950</v>
      </c>
      <c r="F4249" s="81"/>
    </row>
    <row r="4250" spans="2:6">
      <c r="B4250" s="78" t="s">
        <v>7749</v>
      </c>
      <c r="C4250" s="79">
        <v>34630</v>
      </c>
      <c r="D4250" s="81" t="s">
        <v>5978</v>
      </c>
      <c r="F4250" s="81"/>
    </row>
    <row r="4251" spans="2:6">
      <c r="B4251" s="78" t="s">
        <v>6429</v>
      </c>
      <c r="C4251" s="79">
        <v>34256</v>
      </c>
      <c r="D4251" s="82" t="s">
        <v>6517</v>
      </c>
      <c r="F4251" s="81"/>
    </row>
    <row r="4252" spans="2:6">
      <c r="B4252" t="s">
        <v>3743</v>
      </c>
      <c r="C4252" s="5">
        <v>27878</v>
      </c>
      <c r="D4252" s="6" t="s">
        <v>2352</v>
      </c>
      <c r="F4252" s="81"/>
    </row>
    <row r="4253" spans="2:6">
      <c r="B4253" t="s">
        <v>1083</v>
      </c>
      <c r="C4253" s="5">
        <v>30873</v>
      </c>
      <c r="D4253" s="6" t="s">
        <v>3232</v>
      </c>
      <c r="F4253" s="81"/>
    </row>
    <row r="4254" spans="2:6">
      <c r="B4254" s="78" t="s">
        <v>2672</v>
      </c>
      <c r="C4254" s="79">
        <v>27620</v>
      </c>
      <c r="D4254" s="80">
        <v>0</v>
      </c>
      <c r="F4254" s="200"/>
    </row>
    <row r="4255" spans="2:6">
      <c r="B4255" s="78" t="s">
        <v>6139</v>
      </c>
      <c r="C4255" s="79">
        <v>33158</v>
      </c>
      <c r="D4255" s="82" t="s">
        <v>4218</v>
      </c>
      <c r="F4255" s="81"/>
    </row>
    <row r="4256" spans="2:6">
      <c r="B4256" s="125" t="s">
        <v>4187</v>
      </c>
      <c r="C4256" s="126">
        <v>33440</v>
      </c>
      <c r="D4256" s="127" t="s">
        <v>4218</v>
      </c>
      <c r="F4256" s="81"/>
    </row>
    <row r="4257" spans="2:6">
      <c r="B4257" s="78" t="s">
        <v>325</v>
      </c>
      <c r="C4257" s="79">
        <v>32721</v>
      </c>
      <c r="D4257" s="81" t="s">
        <v>497</v>
      </c>
      <c r="F4257" s="81"/>
    </row>
    <row r="4258" spans="2:6">
      <c r="B4258" s="78" t="s">
        <v>6977</v>
      </c>
      <c r="C4258" s="79">
        <v>34808</v>
      </c>
      <c r="D4258" s="81" t="s">
        <v>6517</v>
      </c>
      <c r="E4258" s="81"/>
      <c r="F4258" s="200"/>
    </row>
    <row r="4259" spans="2:6">
      <c r="B4259" s="78" t="s">
        <v>326</v>
      </c>
      <c r="C4259" s="79">
        <v>33051</v>
      </c>
      <c r="D4259" s="81" t="s">
        <v>493</v>
      </c>
      <c r="F4259" s="81"/>
    </row>
    <row r="4260" spans="2:6">
      <c r="B4260" s="125" t="s">
        <v>4188</v>
      </c>
      <c r="C4260" s="126">
        <v>32802</v>
      </c>
      <c r="D4260" s="127" t="s">
        <v>4226</v>
      </c>
      <c r="F4260" s="81"/>
    </row>
    <row r="4261" spans="2:6">
      <c r="B4261" t="s">
        <v>1080</v>
      </c>
      <c r="C4261" s="5">
        <v>29981</v>
      </c>
      <c r="D4261" s="6" t="s">
        <v>2230</v>
      </c>
      <c r="F4261" s="81"/>
    </row>
    <row r="4262" spans="2:6">
      <c r="B4262" t="s">
        <v>1081</v>
      </c>
      <c r="C4262" s="5">
        <v>31280</v>
      </c>
      <c r="D4262" s="6" t="s">
        <v>1308</v>
      </c>
      <c r="F4262" s="200"/>
    </row>
    <row r="4263" spans="2:6">
      <c r="B4263" s="147" t="s">
        <v>5288</v>
      </c>
      <c r="C4263" s="83">
        <v>33532</v>
      </c>
      <c r="D4263" s="84" t="s">
        <v>5441</v>
      </c>
      <c r="F4263" s="81"/>
    </row>
    <row r="4264" spans="2:6">
      <c r="B4264" s="78" t="s">
        <v>6254</v>
      </c>
      <c r="C4264" s="79">
        <v>34919</v>
      </c>
      <c r="D4264" s="82" t="s">
        <v>6516</v>
      </c>
      <c r="F4264" s="81"/>
    </row>
    <row r="4265" spans="2:6">
      <c r="B4265" s="147" t="s">
        <v>5056</v>
      </c>
      <c r="C4265" s="83">
        <v>32848</v>
      </c>
      <c r="D4265" s="84" t="s">
        <v>4218</v>
      </c>
      <c r="F4265" s="81"/>
    </row>
    <row r="4266" spans="2:6">
      <c r="B4266" t="s">
        <v>3619</v>
      </c>
      <c r="C4266" s="5">
        <v>30906</v>
      </c>
      <c r="D4266" s="6" t="s">
        <v>3527</v>
      </c>
      <c r="F4266" s="81"/>
    </row>
    <row r="4267" spans="2:6">
      <c r="B4267" s="78" t="s">
        <v>6234</v>
      </c>
      <c r="C4267" s="79">
        <v>34607</v>
      </c>
      <c r="D4267" s="82" t="s">
        <v>6518</v>
      </c>
      <c r="F4267" s="81"/>
    </row>
    <row r="4268" spans="2:6">
      <c r="B4268" t="s">
        <v>3835</v>
      </c>
      <c r="C4268" s="5">
        <v>29804</v>
      </c>
      <c r="D4268" s="6" t="s">
        <v>3064</v>
      </c>
      <c r="F4268" s="81"/>
    </row>
    <row r="4269" spans="2:6">
      <c r="B4269" t="s">
        <v>6313</v>
      </c>
      <c r="C4269" s="79">
        <v>33949</v>
      </c>
      <c r="D4269" s="82" t="s">
        <v>5990</v>
      </c>
      <c r="F4269" s="81"/>
    </row>
    <row r="4270" spans="2:6">
      <c r="B4270" s="147" t="s">
        <v>5249</v>
      </c>
      <c r="C4270" s="83">
        <v>33391</v>
      </c>
      <c r="D4270" s="84" t="s">
        <v>4950</v>
      </c>
      <c r="F4270" s="81"/>
    </row>
    <row r="4271" spans="2:6">
      <c r="B4271" t="s">
        <v>2673</v>
      </c>
      <c r="C4271" s="5">
        <v>29101</v>
      </c>
      <c r="D4271" s="6" t="s">
        <v>2353</v>
      </c>
      <c r="F4271" s="81"/>
    </row>
    <row r="4272" spans="2:6">
      <c r="B4272" s="78" t="s">
        <v>7815</v>
      </c>
      <c r="C4272" s="79">
        <v>35367</v>
      </c>
      <c r="D4272" s="82" t="s">
        <v>7926</v>
      </c>
    </row>
    <row r="4273" spans="2:5">
      <c r="B4273" t="s">
        <v>3170</v>
      </c>
      <c r="C4273" s="5">
        <v>31761</v>
      </c>
      <c r="D4273" s="6" t="s">
        <v>3171</v>
      </c>
    </row>
    <row r="4274" spans="2:5">
      <c r="B4274" s="78" t="s">
        <v>6733</v>
      </c>
      <c r="C4274" s="79">
        <v>34731</v>
      </c>
      <c r="D4274" s="81" t="s">
        <v>7033</v>
      </c>
      <c r="E4274" s="81"/>
    </row>
    <row r="4275" spans="2:5">
      <c r="B4275" s="125" t="s">
        <v>4189</v>
      </c>
      <c r="C4275" s="126">
        <v>32950</v>
      </c>
      <c r="D4275" s="127" t="s">
        <v>509</v>
      </c>
    </row>
    <row r="4276" spans="2:5">
      <c r="B4276" t="s">
        <v>3628</v>
      </c>
      <c r="C4276" s="5">
        <v>31893</v>
      </c>
      <c r="D4276" s="6" t="s">
        <v>3167</v>
      </c>
    </row>
    <row r="4277" spans="2:5">
      <c r="B4277" s="78" t="s">
        <v>5606</v>
      </c>
      <c r="C4277" s="79">
        <v>34158</v>
      </c>
      <c r="D4277" s="81" t="s">
        <v>5990</v>
      </c>
    </row>
    <row r="4278" spans="2:5">
      <c r="B4278" t="s">
        <v>1436</v>
      </c>
      <c r="C4278" s="5">
        <v>31012</v>
      </c>
      <c r="D4278" s="6" t="s">
        <v>1473</v>
      </c>
    </row>
    <row r="4279" spans="2:5">
      <c r="B4279" s="78" t="s">
        <v>6701</v>
      </c>
      <c r="C4279" s="79">
        <v>34862</v>
      </c>
      <c r="D4279" s="81" t="s">
        <v>7031</v>
      </c>
      <c r="E4279" s="81"/>
    </row>
    <row r="4280" spans="2:5">
      <c r="B4280" t="s">
        <v>1258</v>
      </c>
      <c r="C4280" s="5">
        <v>31625</v>
      </c>
      <c r="D4280" s="6" t="s">
        <v>3172</v>
      </c>
    </row>
    <row r="4281" spans="2:5">
      <c r="B4281" t="s">
        <v>2674</v>
      </c>
      <c r="C4281" s="5">
        <v>29439</v>
      </c>
      <c r="D4281" s="6" t="s">
        <v>3520</v>
      </c>
    </row>
    <row r="4282" spans="2:5">
      <c r="B4282" s="78" t="s">
        <v>5729</v>
      </c>
      <c r="C4282" s="79">
        <v>33860</v>
      </c>
      <c r="D4282" s="81" t="s">
        <v>5445</v>
      </c>
    </row>
    <row r="4283" spans="2:5">
      <c r="B4283" t="s">
        <v>611</v>
      </c>
      <c r="C4283" s="5">
        <v>32314</v>
      </c>
      <c r="D4283" s="6" t="s">
        <v>1183</v>
      </c>
    </row>
    <row r="4284" spans="2:5">
      <c r="B4284" s="78" t="s">
        <v>199</v>
      </c>
      <c r="C4284" s="79">
        <v>32881</v>
      </c>
      <c r="D4284" s="81" t="s">
        <v>412</v>
      </c>
    </row>
    <row r="4285" spans="2:5">
      <c r="B4285" t="s">
        <v>3092</v>
      </c>
      <c r="C4285" s="5">
        <v>29802</v>
      </c>
      <c r="D4285" s="6" t="s">
        <v>1405</v>
      </c>
    </row>
    <row r="4286" spans="2:5">
      <c r="B4286" s="78" t="s">
        <v>327</v>
      </c>
      <c r="C4286" s="79">
        <v>32223</v>
      </c>
      <c r="D4286" s="81" t="s">
        <v>2442</v>
      </c>
    </row>
    <row r="4287" spans="2:5">
      <c r="B4287" s="147" t="s">
        <v>4737</v>
      </c>
      <c r="C4287" s="83">
        <v>32085</v>
      </c>
      <c r="D4287" s="84" t="s">
        <v>2442</v>
      </c>
    </row>
    <row r="4288" spans="2:5">
      <c r="B4288" t="s">
        <v>2675</v>
      </c>
      <c r="C4288" s="5">
        <v>31860</v>
      </c>
      <c r="D4288" s="6" t="s">
        <v>2325</v>
      </c>
    </row>
    <row r="4289" spans="2:5">
      <c r="B4289" s="147" t="s">
        <v>5137</v>
      </c>
      <c r="C4289" s="83">
        <v>33694</v>
      </c>
      <c r="D4289" s="84" t="s">
        <v>5445</v>
      </c>
    </row>
    <row r="4290" spans="2:5">
      <c r="B4290" s="78" t="s">
        <v>6900</v>
      </c>
      <c r="C4290" s="79">
        <v>35518</v>
      </c>
      <c r="D4290" s="81" t="s">
        <v>7037</v>
      </c>
      <c r="E4290" s="81"/>
    </row>
    <row r="4291" spans="2:5">
      <c r="B4291" s="78" t="s">
        <v>5682</v>
      </c>
      <c r="C4291" s="79">
        <v>33864</v>
      </c>
      <c r="D4291" s="81" t="s">
        <v>5979</v>
      </c>
    </row>
    <row r="4292" spans="2:5">
      <c r="B4292" s="78" t="s">
        <v>6773</v>
      </c>
      <c r="C4292" s="79">
        <v>35201</v>
      </c>
      <c r="D4292" s="81" t="s">
        <v>7031</v>
      </c>
      <c r="E4292" s="81"/>
    </row>
    <row r="4293" spans="2:5">
      <c r="B4293" s="78" t="s">
        <v>6718</v>
      </c>
      <c r="C4293" s="79">
        <v>35548</v>
      </c>
      <c r="D4293" s="81" t="s">
        <v>7067</v>
      </c>
      <c r="E4293" s="81"/>
    </row>
    <row r="4294" spans="2:5">
      <c r="B4294" t="s">
        <v>3176</v>
      </c>
      <c r="C4294" s="5">
        <v>29463</v>
      </c>
      <c r="D4294" s="6" t="s">
        <v>2121</v>
      </c>
    </row>
    <row r="4295" spans="2:5">
      <c r="B4295" s="78" t="s">
        <v>7714</v>
      </c>
      <c r="C4295" s="79">
        <v>34892</v>
      </c>
      <c r="D4295" s="82" t="s">
        <v>6517</v>
      </c>
    </row>
    <row r="4296" spans="2:5">
      <c r="B4296" t="s">
        <v>2725</v>
      </c>
      <c r="C4296" s="5">
        <v>27827</v>
      </c>
      <c r="D4296" s="6" t="s">
        <v>3213</v>
      </c>
    </row>
    <row r="4297" spans="2:5">
      <c r="B4297" s="78" t="s">
        <v>5582</v>
      </c>
      <c r="C4297" s="79">
        <v>34465</v>
      </c>
      <c r="D4297" s="81" t="s">
        <v>5982</v>
      </c>
    </row>
    <row r="4298" spans="2:5">
      <c r="B4298" s="11" t="s">
        <v>4507</v>
      </c>
      <c r="C4298" s="140">
        <v>33437</v>
      </c>
      <c r="D4298" s="81" t="s">
        <v>4972</v>
      </c>
    </row>
    <row r="4299" spans="2:5">
      <c r="B4299" t="s">
        <v>2676</v>
      </c>
      <c r="C4299" s="5">
        <v>31758</v>
      </c>
      <c r="D4299" s="6" t="s">
        <v>2447</v>
      </c>
    </row>
    <row r="4300" spans="2:5">
      <c r="B4300" s="147" t="s">
        <v>5344</v>
      </c>
      <c r="C4300" s="83">
        <v>33649</v>
      </c>
      <c r="D4300" s="84" t="s">
        <v>5437</v>
      </c>
    </row>
    <row r="4301" spans="2:5">
      <c r="B4301" t="s">
        <v>328</v>
      </c>
      <c r="C4301" s="5">
        <v>31096</v>
      </c>
      <c r="D4301" s="6" t="s">
        <v>2830</v>
      </c>
    </row>
    <row r="4302" spans="2:5">
      <c r="B4302" t="s">
        <v>1158</v>
      </c>
      <c r="C4302" s="5">
        <v>31096</v>
      </c>
      <c r="D4302" s="6" t="s">
        <v>2830</v>
      </c>
    </row>
    <row r="4303" spans="2:5">
      <c r="B4303" t="s">
        <v>2699</v>
      </c>
      <c r="C4303" s="5">
        <v>30163</v>
      </c>
      <c r="D4303" s="6" t="s">
        <v>3018</v>
      </c>
    </row>
    <row r="4304" spans="2:5">
      <c r="B4304" s="147" t="s">
        <v>5223</v>
      </c>
      <c r="C4304" s="83">
        <v>33565</v>
      </c>
      <c r="D4304" s="84" t="s">
        <v>4223</v>
      </c>
    </row>
    <row r="4305" spans="2:5">
      <c r="B4305" s="125" t="s">
        <v>4190</v>
      </c>
      <c r="C4305" s="126">
        <v>33407</v>
      </c>
      <c r="D4305" s="127" t="s">
        <v>4219</v>
      </c>
    </row>
    <row r="4306" spans="2:5">
      <c r="B4306" s="125" t="s">
        <v>4191</v>
      </c>
      <c r="C4306" s="126">
        <v>33495</v>
      </c>
      <c r="D4306" s="127" t="s">
        <v>4233</v>
      </c>
    </row>
    <row r="4307" spans="2:5">
      <c r="B4307" s="78" t="s">
        <v>5534</v>
      </c>
      <c r="C4307" s="79">
        <v>33009</v>
      </c>
      <c r="D4307" s="81" t="s">
        <v>4950</v>
      </c>
    </row>
    <row r="4308" spans="2:5">
      <c r="B4308" s="78" t="s">
        <v>6840</v>
      </c>
      <c r="C4308" s="79">
        <v>35388</v>
      </c>
      <c r="D4308" s="81" t="s">
        <v>7033</v>
      </c>
      <c r="E4308" s="81"/>
    </row>
    <row r="4309" spans="2:5">
      <c r="B4309" t="s">
        <v>612</v>
      </c>
      <c r="C4309" s="5">
        <v>26106</v>
      </c>
      <c r="D4309" s="6"/>
    </row>
    <row r="4310" spans="2:5">
      <c r="B4310" t="s">
        <v>2677</v>
      </c>
      <c r="C4310" s="5">
        <v>28696</v>
      </c>
      <c r="D4310" s="6" t="s">
        <v>2678</v>
      </c>
    </row>
    <row r="4311" spans="2:5">
      <c r="B4311" s="11" t="s">
        <v>4550</v>
      </c>
      <c r="C4311" s="140">
        <v>33832</v>
      </c>
      <c r="D4311" s="81" t="s">
        <v>4950</v>
      </c>
    </row>
    <row r="4312" spans="2:5">
      <c r="B4312" t="s">
        <v>613</v>
      </c>
      <c r="C4312" s="5">
        <v>29623</v>
      </c>
      <c r="D4312" s="6" t="s">
        <v>614</v>
      </c>
    </row>
    <row r="4313" spans="2:5">
      <c r="B4313" s="78" t="s">
        <v>5575</v>
      </c>
      <c r="C4313" s="79">
        <v>34662</v>
      </c>
      <c r="D4313" s="81" t="s">
        <v>5981</v>
      </c>
    </row>
    <row r="4314" spans="2:5">
      <c r="B4314" s="125" t="s">
        <v>4192</v>
      </c>
      <c r="C4314" s="126">
        <v>32368</v>
      </c>
      <c r="D4314" s="127" t="s">
        <v>412</v>
      </c>
    </row>
    <row r="4315" spans="2:5">
      <c r="B4315" s="78" t="s">
        <v>6229</v>
      </c>
      <c r="C4315" s="79">
        <v>34038</v>
      </c>
      <c r="D4315" s="82" t="s">
        <v>5979</v>
      </c>
    </row>
    <row r="4316" spans="2:5">
      <c r="B4316" s="11" t="s">
        <v>4425</v>
      </c>
      <c r="C4316" s="140">
        <v>32761</v>
      </c>
      <c r="D4316" s="81" t="s">
        <v>4223</v>
      </c>
    </row>
    <row r="4317" spans="2:5">
      <c r="B4317" t="s">
        <v>2679</v>
      </c>
      <c r="C4317" s="5">
        <v>31694</v>
      </c>
      <c r="D4317" s="6" t="s">
        <v>2447</v>
      </c>
    </row>
    <row r="4318" spans="2:5">
      <c r="B4318" s="78" t="s">
        <v>5820</v>
      </c>
      <c r="C4318" s="79">
        <v>34022</v>
      </c>
      <c r="D4318" s="81" t="s">
        <v>5980</v>
      </c>
    </row>
    <row r="4319" spans="2:5">
      <c r="B4319" t="s">
        <v>2680</v>
      </c>
      <c r="C4319" s="5">
        <v>31621</v>
      </c>
      <c r="D4319" s="6" t="s">
        <v>3174</v>
      </c>
    </row>
    <row r="4320" spans="2:5">
      <c r="B4320" s="78" t="s">
        <v>5827</v>
      </c>
      <c r="C4320" s="79">
        <v>34448</v>
      </c>
      <c r="D4320" s="81" t="s">
        <v>5990</v>
      </c>
    </row>
    <row r="4321" spans="2:5">
      <c r="B4321" t="s">
        <v>2681</v>
      </c>
      <c r="C4321" s="5">
        <v>30476</v>
      </c>
      <c r="D4321" s="6" t="s">
        <v>2682</v>
      </c>
    </row>
    <row r="4322" spans="2:5">
      <c r="B4322" s="78" t="s">
        <v>6923</v>
      </c>
      <c r="C4322" s="79">
        <v>35157</v>
      </c>
      <c r="D4322" s="81" t="s">
        <v>7040</v>
      </c>
      <c r="E4322" s="81"/>
    </row>
    <row r="4323" spans="2:5">
      <c r="B4323" t="s">
        <v>1419</v>
      </c>
      <c r="C4323" s="5">
        <v>30192</v>
      </c>
      <c r="D4323" s="6" t="s">
        <v>3525</v>
      </c>
    </row>
    <row r="4324" spans="2:5">
      <c r="B4324" t="s">
        <v>2462</v>
      </c>
      <c r="C4324" s="5">
        <v>30556</v>
      </c>
      <c r="D4324" s="6" t="s">
        <v>2230</v>
      </c>
    </row>
    <row r="4325" spans="2:5">
      <c r="B4325" t="s">
        <v>1919</v>
      </c>
      <c r="C4325" s="5">
        <v>28174</v>
      </c>
      <c r="D4325" s="6" t="s">
        <v>2454</v>
      </c>
    </row>
    <row r="4326" spans="2:5">
      <c r="B4326" t="s">
        <v>4601</v>
      </c>
      <c r="C4326" s="140">
        <v>33048</v>
      </c>
      <c r="D4326" s="81" t="s">
        <v>4221</v>
      </c>
    </row>
    <row r="4327" spans="2:5">
      <c r="B4327" s="78" t="s">
        <v>6247</v>
      </c>
      <c r="C4327" s="79">
        <v>34308</v>
      </c>
      <c r="D4327" s="82" t="s">
        <v>6519</v>
      </c>
    </row>
    <row r="4328" spans="2:5">
      <c r="B4328" t="s">
        <v>615</v>
      </c>
      <c r="C4328" s="5">
        <v>30992</v>
      </c>
      <c r="D4328" s="6" t="s">
        <v>616</v>
      </c>
    </row>
    <row r="4329" spans="2:5">
      <c r="B4329" s="11" t="s">
        <v>4499</v>
      </c>
      <c r="C4329" s="140">
        <v>33569</v>
      </c>
      <c r="D4329" s="81" t="s">
        <v>4956</v>
      </c>
    </row>
    <row r="4330" spans="2:5">
      <c r="B4330" s="125" t="s">
        <v>4193</v>
      </c>
      <c r="C4330" s="126">
        <v>32563</v>
      </c>
      <c r="D4330" s="127" t="s">
        <v>507</v>
      </c>
    </row>
    <row r="4331" spans="2:5">
      <c r="B4331" s="11" t="s">
        <v>4632</v>
      </c>
      <c r="C4331" s="140">
        <v>34134</v>
      </c>
      <c r="D4331" s="81" t="s">
        <v>4975</v>
      </c>
    </row>
    <row r="4332" spans="2:5">
      <c r="B4332" t="s">
        <v>1992</v>
      </c>
      <c r="C4332" s="5">
        <v>29573</v>
      </c>
      <c r="D4332" s="6" t="s">
        <v>1645</v>
      </c>
    </row>
    <row r="4333" spans="2:5">
      <c r="B4333" t="s">
        <v>5205</v>
      </c>
      <c r="C4333" s="5">
        <v>29573</v>
      </c>
      <c r="D4333" s="6" t="s">
        <v>1645</v>
      </c>
    </row>
    <row r="4334" spans="2:5">
      <c r="B4334" t="s">
        <v>2683</v>
      </c>
      <c r="C4334" s="5">
        <v>32205</v>
      </c>
      <c r="D4334" s="6" t="s">
        <v>2474</v>
      </c>
    </row>
    <row r="4335" spans="2:5">
      <c r="B4335" s="78" t="s">
        <v>6339</v>
      </c>
      <c r="C4335" s="79">
        <v>34956</v>
      </c>
      <c r="D4335" s="82" t="s">
        <v>6557</v>
      </c>
    </row>
    <row r="4336" spans="2:5">
      <c r="B4336" s="78" t="s">
        <v>7732</v>
      </c>
      <c r="C4336" s="79">
        <v>35159</v>
      </c>
      <c r="D4336" s="82" t="s">
        <v>7038</v>
      </c>
    </row>
    <row r="4337" spans="2:4">
      <c r="B4337" s="125" t="s">
        <v>4194</v>
      </c>
      <c r="C4337" s="126">
        <v>32499</v>
      </c>
      <c r="D4337" s="127" t="s">
        <v>4217</v>
      </c>
    </row>
    <row r="4338" spans="2:4">
      <c r="B4338" s="142" t="s">
        <v>4668</v>
      </c>
      <c r="C4338" s="140">
        <v>33102</v>
      </c>
      <c r="D4338" s="81" t="s">
        <v>4952</v>
      </c>
    </row>
    <row r="4339" spans="2:4">
      <c r="B4339" s="78" t="s">
        <v>5782</v>
      </c>
      <c r="C4339" s="79">
        <v>33915</v>
      </c>
      <c r="D4339" s="81" t="s">
        <v>5978</v>
      </c>
    </row>
    <row r="4340" spans="2:4">
      <c r="B4340" t="s">
        <v>617</v>
      </c>
      <c r="C4340" s="5">
        <v>32589</v>
      </c>
      <c r="D4340" s="6" t="s">
        <v>618</v>
      </c>
    </row>
    <row r="4341" spans="2:4">
      <c r="B4341" s="78" t="s">
        <v>6316</v>
      </c>
      <c r="C4341" s="79">
        <v>34618</v>
      </c>
      <c r="D4341" s="82" t="s">
        <v>6558</v>
      </c>
    </row>
    <row r="4342" spans="2:4">
      <c r="B4342" s="78" t="s">
        <v>7526</v>
      </c>
      <c r="C4342" s="79">
        <v>35143</v>
      </c>
      <c r="D4342" s="82" t="s">
        <v>7037</v>
      </c>
    </row>
    <row r="4343" spans="2:4">
      <c r="B4343" s="78" t="s">
        <v>7558</v>
      </c>
      <c r="C4343" s="79">
        <v>35268</v>
      </c>
      <c r="D4343" s="82" t="s">
        <v>7930</v>
      </c>
    </row>
    <row r="4344" spans="2:4">
      <c r="B4344" s="11" t="s">
        <v>4530</v>
      </c>
      <c r="C4344" s="140">
        <v>33259</v>
      </c>
      <c r="D4344" s="81" t="s">
        <v>4959</v>
      </c>
    </row>
    <row r="4345" spans="2:4">
      <c r="B4345" s="78" t="s">
        <v>5720</v>
      </c>
      <c r="C4345" s="79">
        <v>33409</v>
      </c>
      <c r="D4345" s="81" t="s">
        <v>4950</v>
      </c>
    </row>
    <row r="4346" spans="2:4">
      <c r="B4346" s="147" t="s">
        <v>4746</v>
      </c>
      <c r="C4346" s="83">
        <v>32981</v>
      </c>
      <c r="D4346" s="84" t="s">
        <v>4218</v>
      </c>
    </row>
    <row r="4347" spans="2:4">
      <c r="B4347" t="s">
        <v>2452</v>
      </c>
      <c r="C4347" s="5">
        <v>28811</v>
      </c>
      <c r="D4347" s="6" t="s">
        <v>2453</v>
      </c>
    </row>
    <row r="4348" spans="2:4">
      <c r="B4348" s="147" t="s">
        <v>5140</v>
      </c>
      <c r="C4348" s="83">
        <v>33810</v>
      </c>
      <c r="D4348" s="84" t="s">
        <v>5469</v>
      </c>
    </row>
    <row r="4349" spans="2:4">
      <c r="B4349" t="s">
        <v>2643</v>
      </c>
      <c r="C4349" s="5">
        <v>30302</v>
      </c>
      <c r="D4349" s="6" t="s">
        <v>3529</v>
      </c>
    </row>
    <row r="4350" spans="2:4">
      <c r="B4350" s="78" t="s">
        <v>5633</v>
      </c>
      <c r="C4350" s="79">
        <v>34412</v>
      </c>
      <c r="D4350" s="81" t="s">
        <v>5990</v>
      </c>
    </row>
    <row r="4351" spans="2:4">
      <c r="B4351" t="s">
        <v>2684</v>
      </c>
      <c r="C4351" s="5">
        <v>32140</v>
      </c>
      <c r="D4351" s="6" t="s">
        <v>2685</v>
      </c>
    </row>
    <row r="4352" spans="2:4">
      <c r="B4352" s="125" t="s">
        <v>4195</v>
      </c>
      <c r="C4352" s="126">
        <v>32880</v>
      </c>
      <c r="D4352" s="127" t="s">
        <v>4221</v>
      </c>
    </row>
    <row r="4353" spans="2:4">
      <c r="B4353" t="s">
        <v>2686</v>
      </c>
      <c r="C4353" s="5">
        <v>32363</v>
      </c>
      <c r="D4353" s="6" t="s">
        <v>2474</v>
      </c>
    </row>
    <row r="4354" spans="2:4">
      <c r="B4354" t="s">
        <v>2687</v>
      </c>
      <c r="C4354" s="5">
        <v>31669</v>
      </c>
      <c r="D4354" s="6" t="s">
        <v>2322</v>
      </c>
    </row>
    <row r="4355" spans="2:4">
      <c r="B4355" t="s">
        <v>1348</v>
      </c>
      <c r="C4355" s="5">
        <v>31332</v>
      </c>
      <c r="D4355" s="6" t="s">
        <v>3172</v>
      </c>
    </row>
    <row r="4356" spans="2:4">
      <c r="B4356" s="147" t="s">
        <v>5470</v>
      </c>
      <c r="C4356" s="83">
        <v>32996</v>
      </c>
      <c r="D4356" s="84" t="s">
        <v>4221</v>
      </c>
    </row>
    <row r="4357" spans="2:4">
      <c r="B4357" t="s">
        <v>1778</v>
      </c>
      <c r="C4357" s="5">
        <v>30012</v>
      </c>
      <c r="D4357" s="6" t="s">
        <v>2227</v>
      </c>
    </row>
    <row r="4358" spans="2:4">
      <c r="B4358" s="11" t="s">
        <v>4443</v>
      </c>
      <c r="C4358" s="140">
        <v>33270</v>
      </c>
      <c r="D4358" s="81" t="s">
        <v>4219</v>
      </c>
    </row>
    <row r="4359" spans="2:4">
      <c r="B4359" s="78" t="s">
        <v>7552</v>
      </c>
      <c r="C4359" s="79">
        <v>35235</v>
      </c>
      <c r="D4359" s="82" t="s">
        <v>7922</v>
      </c>
    </row>
    <row r="4360" spans="2:4">
      <c r="B4360" s="78" t="s">
        <v>5527</v>
      </c>
      <c r="C4360" s="79">
        <v>32918</v>
      </c>
      <c r="D4360" s="81" t="s">
        <v>4956</v>
      </c>
    </row>
    <row r="4361" spans="2:4">
      <c r="B4361" t="s">
        <v>3481</v>
      </c>
      <c r="C4361" s="5">
        <v>31051</v>
      </c>
      <c r="D4361" s="6" t="s">
        <v>2918</v>
      </c>
    </row>
    <row r="4362" spans="2:4">
      <c r="B4362" s="78" t="s">
        <v>329</v>
      </c>
      <c r="C4362" s="79">
        <v>32467</v>
      </c>
      <c r="D4362" s="81" t="s">
        <v>509</v>
      </c>
    </row>
    <row r="4363" spans="2:4">
      <c r="B4363" s="78" t="s">
        <v>232</v>
      </c>
      <c r="C4363" s="79">
        <v>30603</v>
      </c>
      <c r="D4363" s="81" t="s">
        <v>74</v>
      </c>
    </row>
    <row r="4364" spans="2:4">
      <c r="B4364" t="s">
        <v>3319</v>
      </c>
      <c r="C4364" s="5">
        <v>31232</v>
      </c>
      <c r="D4364" s="6" t="s">
        <v>2830</v>
      </c>
    </row>
    <row r="4365" spans="2:4">
      <c r="B4365" t="s">
        <v>619</v>
      </c>
      <c r="C4365" s="5">
        <v>31947</v>
      </c>
      <c r="D4365" s="6" t="s">
        <v>2474</v>
      </c>
    </row>
    <row r="4366" spans="2:4">
      <c r="B4366" t="s">
        <v>2731</v>
      </c>
      <c r="C4366" s="5">
        <v>29707</v>
      </c>
      <c r="D4366" s="6" t="s">
        <v>3020</v>
      </c>
    </row>
    <row r="4367" spans="2:4">
      <c r="B4367" t="s">
        <v>3163</v>
      </c>
      <c r="C4367" s="5">
        <v>32362</v>
      </c>
      <c r="D4367" s="6" t="s">
        <v>3164</v>
      </c>
    </row>
    <row r="4368" spans="2:4">
      <c r="B4368" s="11" t="s">
        <v>4722</v>
      </c>
      <c r="C4368" s="140">
        <v>33283</v>
      </c>
      <c r="D4368" s="81" t="s">
        <v>4950</v>
      </c>
    </row>
    <row r="4369" spans="2:4">
      <c r="B4369" t="s">
        <v>2688</v>
      </c>
      <c r="C4369" s="5">
        <v>29528</v>
      </c>
      <c r="D4369" s="6" t="s">
        <v>3064</v>
      </c>
    </row>
    <row r="4370" spans="2:4">
      <c r="B4370" t="s">
        <v>2215</v>
      </c>
      <c r="C4370" s="5">
        <v>29593</v>
      </c>
      <c r="D4370" s="6" t="s">
        <v>2121</v>
      </c>
    </row>
    <row r="4371" spans="2:4">
      <c r="B4371" t="s">
        <v>1084</v>
      </c>
      <c r="C4371" s="5">
        <v>31475</v>
      </c>
      <c r="D4371" s="6" t="s">
        <v>1470</v>
      </c>
    </row>
    <row r="4372" spans="2:4">
      <c r="B4372" t="s">
        <v>3836</v>
      </c>
      <c r="C4372" s="5">
        <v>30471</v>
      </c>
      <c r="D4372" s="6" t="s">
        <v>2828</v>
      </c>
    </row>
    <row r="4373" spans="2:4">
      <c r="B4373" s="11" t="s">
        <v>4730</v>
      </c>
      <c r="C4373" s="140">
        <v>33003</v>
      </c>
      <c r="D4373" s="81" t="s">
        <v>4950</v>
      </c>
    </row>
    <row r="4374" spans="2:4">
      <c r="B4374" s="78" t="s">
        <v>5788</v>
      </c>
      <c r="C4374" s="79">
        <v>33968</v>
      </c>
      <c r="D4374" s="82" t="s">
        <v>6017</v>
      </c>
    </row>
    <row r="4375" spans="2:4">
      <c r="B4375" s="125" t="s">
        <v>4196</v>
      </c>
      <c r="C4375" s="126">
        <v>33115</v>
      </c>
      <c r="D4375" s="127" t="s">
        <v>4232</v>
      </c>
    </row>
    <row r="4376" spans="2:4">
      <c r="B4376" s="147" t="s">
        <v>5345</v>
      </c>
      <c r="C4376" s="83">
        <v>33813</v>
      </c>
      <c r="D4376" s="84" t="s">
        <v>5437</v>
      </c>
    </row>
    <row r="4377" spans="2:4">
      <c r="B4377" s="147" t="s">
        <v>5250</v>
      </c>
      <c r="C4377" s="83">
        <v>33391</v>
      </c>
      <c r="D4377" s="84" t="s">
        <v>4950</v>
      </c>
    </row>
    <row r="4378" spans="2:4">
      <c r="B4378" t="s">
        <v>782</v>
      </c>
      <c r="C4378" s="5">
        <v>31898</v>
      </c>
      <c r="D4378" s="6" t="s">
        <v>2442</v>
      </c>
    </row>
    <row r="4379" spans="2:4">
      <c r="B4379" s="11" t="s">
        <v>4672</v>
      </c>
      <c r="C4379" s="140">
        <v>33266</v>
      </c>
      <c r="D4379" s="81" t="s">
        <v>4952</v>
      </c>
    </row>
    <row r="4380" spans="2:4">
      <c r="B4380" t="s">
        <v>1707</v>
      </c>
      <c r="C4380" s="5">
        <v>29100</v>
      </c>
      <c r="D4380" s="6" t="s">
        <v>2736</v>
      </c>
    </row>
    <row r="4381" spans="2:4">
      <c r="B4381" t="s">
        <v>2689</v>
      </c>
      <c r="C4381" s="5">
        <v>31042</v>
      </c>
      <c r="D4381" s="6" t="s">
        <v>2830</v>
      </c>
    </row>
    <row r="4382" spans="2:4">
      <c r="B4382" s="78" t="s">
        <v>6391</v>
      </c>
      <c r="C4382" s="79">
        <v>34294</v>
      </c>
      <c r="D4382" s="82" t="s">
        <v>6519</v>
      </c>
    </row>
    <row r="4383" spans="2:4">
      <c r="B4383" s="11" t="s">
        <v>4553</v>
      </c>
      <c r="C4383" s="140">
        <v>33192</v>
      </c>
      <c r="D4383" s="81" t="s">
        <v>4950</v>
      </c>
    </row>
    <row r="4384" spans="2:4">
      <c r="B4384" s="78" t="s">
        <v>5849</v>
      </c>
      <c r="C4384" s="79">
        <v>33972</v>
      </c>
      <c r="D4384" s="81" t="s">
        <v>5979</v>
      </c>
    </row>
    <row r="4385" spans="2:4">
      <c r="B4385" t="s">
        <v>6125</v>
      </c>
      <c r="C4385" s="5">
        <v>34023</v>
      </c>
      <c r="D4385" s="6" t="s">
        <v>5980</v>
      </c>
    </row>
    <row r="4386" spans="2:4">
      <c r="B4386" t="s">
        <v>1248</v>
      </c>
      <c r="C4386" s="5">
        <v>31099</v>
      </c>
      <c r="D4386" s="6" t="s">
        <v>3171</v>
      </c>
    </row>
    <row r="4387" spans="2:4">
      <c r="B4387" s="78" t="s">
        <v>5703</v>
      </c>
      <c r="C4387" s="79">
        <v>33437</v>
      </c>
      <c r="D4387" s="81" t="s">
        <v>4218</v>
      </c>
    </row>
    <row r="4388" spans="2:4">
      <c r="B4388" s="125" t="s">
        <v>3860</v>
      </c>
      <c r="C4388" s="126">
        <v>32933</v>
      </c>
      <c r="D4388" s="127" t="s">
        <v>509</v>
      </c>
    </row>
    <row r="4389" spans="2:4">
      <c r="B4389" t="s">
        <v>3449</v>
      </c>
      <c r="C4389" s="5">
        <v>29725</v>
      </c>
      <c r="D4389" s="6" t="s">
        <v>1666</v>
      </c>
    </row>
    <row r="4390" spans="2:4">
      <c r="B4390" s="125" t="s">
        <v>4197</v>
      </c>
      <c r="C4390" s="126">
        <v>33276</v>
      </c>
      <c r="D4390" s="127" t="s">
        <v>4219</v>
      </c>
    </row>
    <row r="4391" spans="2:4">
      <c r="B4391" s="78" t="s">
        <v>6155</v>
      </c>
      <c r="C4391" s="79">
        <v>34353</v>
      </c>
      <c r="D4391" s="82" t="s">
        <v>6517</v>
      </c>
    </row>
    <row r="4392" spans="2:4">
      <c r="B4392" t="s">
        <v>3405</v>
      </c>
      <c r="C4392" s="5">
        <v>31028</v>
      </c>
      <c r="D4392" s="6" t="s">
        <v>1471</v>
      </c>
    </row>
    <row r="4393" spans="2:4">
      <c r="B4393" t="s">
        <v>3837</v>
      </c>
      <c r="C4393" s="5">
        <v>30457</v>
      </c>
      <c r="D4393" s="6" t="s">
        <v>3525</v>
      </c>
    </row>
    <row r="4394" spans="2:4">
      <c r="B4394" t="s">
        <v>2690</v>
      </c>
      <c r="C4394" s="5">
        <v>31828</v>
      </c>
      <c r="D4394" s="6" t="s">
        <v>2442</v>
      </c>
    </row>
    <row r="4395" spans="2:4">
      <c r="B4395" s="78" t="s">
        <v>1628</v>
      </c>
      <c r="C4395" s="79">
        <v>32523</v>
      </c>
      <c r="D4395" s="81" t="s">
        <v>890</v>
      </c>
    </row>
    <row r="4396" spans="2:4">
      <c r="B4396" s="78" t="s">
        <v>330</v>
      </c>
      <c r="C4396" s="79">
        <v>33002</v>
      </c>
      <c r="D4396" s="81" t="s">
        <v>507</v>
      </c>
    </row>
    <row r="4397" spans="2:4">
      <c r="B4397" s="78" t="s">
        <v>5646</v>
      </c>
      <c r="C4397" s="79">
        <v>34221</v>
      </c>
      <c r="D4397" s="81" t="s">
        <v>5978</v>
      </c>
    </row>
    <row r="4398" spans="2:4">
      <c r="B4398" s="78" t="s">
        <v>7702</v>
      </c>
      <c r="C4398" s="79">
        <v>33527</v>
      </c>
      <c r="D4398" s="82" t="s">
        <v>5437</v>
      </c>
    </row>
    <row r="4399" spans="2:4">
      <c r="B4399" s="78" t="s">
        <v>7614</v>
      </c>
      <c r="C4399" s="79">
        <v>35843</v>
      </c>
      <c r="D4399" s="82" t="s">
        <v>7969</v>
      </c>
    </row>
    <row r="4400" spans="2:4">
      <c r="B4400" s="147" t="s">
        <v>5235</v>
      </c>
      <c r="C4400" s="83">
        <v>33637</v>
      </c>
      <c r="D4400" s="84" t="s">
        <v>4956</v>
      </c>
    </row>
    <row r="4401" spans="2:5">
      <c r="B4401" s="78" t="s">
        <v>5874</v>
      </c>
      <c r="C4401" s="79">
        <v>33780</v>
      </c>
      <c r="D4401" s="81" t="s">
        <v>5989</v>
      </c>
    </row>
    <row r="4402" spans="2:5">
      <c r="B4402" s="78" t="s">
        <v>7533</v>
      </c>
      <c r="C4402" s="79">
        <v>35148</v>
      </c>
      <c r="D4402" s="82" t="s">
        <v>7037</v>
      </c>
    </row>
    <row r="4403" spans="2:5">
      <c r="B4403" t="s">
        <v>783</v>
      </c>
      <c r="C4403" s="5">
        <v>31036</v>
      </c>
      <c r="D4403" s="6" t="s">
        <v>3523</v>
      </c>
    </row>
    <row r="4404" spans="2:5">
      <c r="B4404" s="125" t="s">
        <v>4198</v>
      </c>
      <c r="C4404" s="126">
        <v>33050</v>
      </c>
      <c r="D4404" s="127" t="s">
        <v>4218</v>
      </c>
    </row>
    <row r="4405" spans="2:5">
      <c r="B4405" s="147" t="s">
        <v>5228</v>
      </c>
      <c r="C4405" s="83">
        <v>32962</v>
      </c>
      <c r="D4405" s="84" t="s">
        <v>4218</v>
      </c>
    </row>
    <row r="4406" spans="2:5">
      <c r="B4406" t="s">
        <v>2548</v>
      </c>
      <c r="C4406" s="5">
        <v>29892</v>
      </c>
      <c r="D4406" s="6" t="s">
        <v>3091</v>
      </c>
    </row>
    <row r="4407" spans="2:5">
      <c r="B4407" t="s">
        <v>2597</v>
      </c>
      <c r="C4407" s="5">
        <v>29061</v>
      </c>
      <c r="D4407" s="6" t="s">
        <v>3202</v>
      </c>
    </row>
    <row r="4408" spans="2:5">
      <c r="B4408" s="78" t="s">
        <v>6958</v>
      </c>
      <c r="C4408" s="79">
        <v>34530</v>
      </c>
      <c r="D4408" s="81" t="s">
        <v>6517</v>
      </c>
      <c r="E4408" s="81"/>
    </row>
    <row r="4409" spans="2:5">
      <c r="B4409" t="s">
        <v>713</v>
      </c>
      <c r="C4409" s="5">
        <v>29690</v>
      </c>
      <c r="D4409" s="6" t="s">
        <v>2668</v>
      </c>
    </row>
    <row r="4410" spans="2:5">
      <c r="B4410" s="78" t="s">
        <v>6188</v>
      </c>
      <c r="C4410" s="79">
        <v>34715</v>
      </c>
      <c r="D4410" s="82" t="s">
        <v>6559</v>
      </c>
    </row>
    <row r="4411" spans="2:5">
      <c r="B4411" s="78" t="s">
        <v>5756</v>
      </c>
      <c r="C4411" s="79">
        <v>33796</v>
      </c>
      <c r="D4411" s="81" t="s">
        <v>5982</v>
      </c>
    </row>
    <row r="4412" spans="2:5">
      <c r="B4412" s="78" t="s">
        <v>6719</v>
      </c>
      <c r="C4412" s="79">
        <v>34040</v>
      </c>
      <c r="D4412" s="81" t="s">
        <v>5437</v>
      </c>
      <c r="E4412" s="81"/>
    </row>
    <row r="4413" spans="2:5">
      <c r="B4413" s="78" t="s">
        <v>6847</v>
      </c>
      <c r="C4413" s="79">
        <v>35507</v>
      </c>
      <c r="D4413" s="81" t="s">
        <v>7037</v>
      </c>
      <c r="E4413" s="81"/>
    </row>
    <row r="4414" spans="2:5">
      <c r="B4414" s="147" t="s">
        <v>5368</v>
      </c>
      <c r="C4414" s="83">
        <v>33757</v>
      </c>
      <c r="D4414" s="84" t="s">
        <v>5437</v>
      </c>
    </row>
    <row r="4415" spans="2:5">
      <c r="B4415" s="125" t="s">
        <v>4199</v>
      </c>
      <c r="C4415" s="126">
        <v>32965</v>
      </c>
      <c r="D4415" s="127" t="s">
        <v>507</v>
      </c>
    </row>
    <row r="4416" spans="2:5">
      <c r="B4416" t="s">
        <v>2691</v>
      </c>
      <c r="C4416" s="5">
        <v>30169</v>
      </c>
      <c r="D4416" s="6" t="s">
        <v>3524</v>
      </c>
    </row>
    <row r="4417" spans="2:5">
      <c r="B4417" s="147" t="s">
        <v>5080</v>
      </c>
      <c r="C4417" s="83">
        <v>33374</v>
      </c>
      <c r="D4417" s="84" t="s">
        <v>4950</v>
      </c>
    </row>
    <row r="4418" spans="2:5">
      <c r="B4418" t="s">
        <v>1584</v>
      </c>
      <c r="C4418" s="5">
        <v>31252</v>
      </c>
      <c r="D4418" s="6" t="s">
        <v>1580</v>
      </c>
    </row>
    <row r="4419" spans="2:5">
      <c r="B4419" s="125" t="s">
        <v>3854</v>
      </c>
      <c r="C4419" s="126">
        <v>32541</v>
      </c>
      <c r="D4419" s="127" t="s">
        <v>509</v>
      </c>
    </row>
    <row r="4420" spans="2:5">
      <c r="B4420" t="s">
        <v>2240</v>
      </c>
      <c r="C4420" s="5">
        <v>29932</v>
      </c>
      <c r="D4420" s="6" t="s">
        <v>3523</v>
      </c>
    </row>
    <row r="4421" spans="2:5">
      <c r="B4421" s="78" t="s">
        <v>7822</v>
      </c>
      <c r="C4421" s="79">
        <v>35369</v>
      </c>
      <c r="D4421" s="82" t="s">
        <v>7922</v>
      </c>
    </row>
    <row r="4422" spans="2:5">
      <c r="B4422" s="147" t="s">
        <v>5328</v>
      </c>
      <c r="C4422" s="83">
        <v>33665</v>
      </c>
      <c r="D4422" s="84" t="s">
        <v>5445</v>
      </c>
    </row>
    <row r="4423" spans="2:5">
      <c r="B4423" t="s">
        <v>3620</v>
      </c>
      <c r="C4423" s="5">
        <v>27595</v>
      </c>
      <c r="D4423" s="6"/>
    </row>
    <row r="4424" spans="2:5">
      <c r="B4424" s="147" t="s">
        <v>5207</v>
      </c>
      <c r="C4424" s="83">
        <v>32363</v>
      </c>
      <c r="D4424" s="84" t="s">
        <v>1183</v>
      </c>
    </row>
    <row r="4425" spans="2:5">
      <c r="B4425" s="125" t="s">
        <v>4201</v>
      </c>
      <c r="C4425" s="126">
        <v>32624</v>
      </c>
      <c r="D4425" s="127" t="s">
        <v>495</v>
      </c>
    </row>
    <row r="4426" spans="2:5">
      <c r="B4426" s="125" t="s">
        <v>4202</v>
      </c>
      <c r="C4426" s="126">
        <v>33283</v>
      </c>
      <c r="D4426" s="127" t="s">
        <v>4219</v>
      </c>
    </row>
    <row r="4427" spans="2:5">
      <c r="B4427" s="78" t="s">
        <v>5873</v>
      </c>
      <c r="C4427" s="79">
        <v>34172</v>
      </c>
      <c r="D4427" s="81" t="s">
        <v>5979</v>
      </c>
    </row>
    <row r="4428" spans="2:5">
      <c r="B4428" s="78" t="s">
        <v>6974</v>
      </c>
      <c r="C4428" s="79">
        <v>33775</v>
      </c>
      <c r="D4428" s="81" t="s">
        <v>5437</v>
      </c>
      <c r="E4428" s="81"/>
    </row>
    <row r="4429" spans="2:5">
      <c r="B4429" t="s">
        <v>1717</v>
      </c>
      <c r="C4429" s="5">
        <v>29894</v>
      </c>
      <c r="D4429" s="6" t="s">
        <v>1718</v>
      </c>
    </row>
    <row r="4430" spans="2:5">
      <c r="B4430" t="s">
        <v>3575</v>
      </c>
      <c r="C4430" s="5">
        <v>30735</v>
      </c>
      <c r="D4430" s="6" t="s">
        <v>1473</v>
      </c>
    </row>
    <row r="4431" spans="2:5">
      <c r="B4431" s="78" t="s">
        <v>331</v>
      </c>
      <c r="C4431" s="79">
        <v>31753</v>
      </c>
      <c r="D4431" s="81" t="s">
        <v>1183</v>
      </c>
    </row>
    <row r="4432" spans="2:5">
      <c r="B4432" t="s">
        <v>3770</v>
      </c>
      <c r="C4432" s="5">
        <v>29590</v>
      </c>
      <c r="D4432" s="6" t="s">
        <v>3064</v>
      </c>
    </row>
    <row r="4433" spans="2:5">
      <c r="B4433" t="s">
        <v>714</v>
      </c>
      <c r="C4433" s="5">
        <v>32803</v>
      </c>
      <c r="D4433" s="6" t="s">
        <v>784</v>
      </c>
    </row>
    <row r="4434" spans="2:5">
      <c r="B4434" s="78" t="s">
        <v>7553</v>
      </c>
      <c r="C4434" s="79">
        <v>35053</v>
      </c>
      <c r="D4434" s="82" t="s">
        <v>7970</v>
      </c>
    </row>
    <row r="4435" spans="2:5">
      <c r="B4435" s="78" t="s">
        <v>6897</v>
      </c>
      <c r="C4435" s="79">
        <v>34533</v>
      </c>
      <c r="D4435" s="81" t="s">
        <v>7038</v>
      </c>
      <c r="E4435" s="81"/>
    </row>
    <row r="4436" spans="2:5">
      <c r="B4436" s="78" t="s">
        <v>6128</v>
      </c>
      <c r="C4436" s="79">
        <v>34740</v>
      </c>
      <c r="D4436" s="82" t="s">
        <v>6517</v>
      </c>
    </row>
    <row r="4437" spans="2:5">
      <c r="B4437" s="78" t="s">
        <v>332</v>
      </c>
      <c r="C4437" s="79">
        <v>32396</v>
      </c>
      <c r="D4437" s="81" t="s">
        <v>1040</v>
      </c>
    </row>
    <row r="4438" spans="2:5">
      <c r="B4438" t="s">
        <v>785</v>
      </c>
      <c r="C4438" s="5">
        <v>32986</v>
      </c>
      <c r="D4438" s="6" t="s">
        <v>1200</v>
      </c>
    </row>
    <row r="4439" spans="2:5">
      <c r="B4439" s="11" t="s">
        <v>4657</v>
      </c>
      <c r="C4439" s="140">
        <v>33844</v>
      </c>
      <c r="D4439" s="81" t="s">
        <v>4956</v>
      </c>
    </row>
    <row r="4440" spans="2:5">
      <c r="B4440" s="78" t="s">
        <v>5656</v>
      </c>
      <c r="C4440" s="79">
        <v>34115</v>
      </c>
      <c r="D4440" s="81" t="s">
        <v>5980</v>
      </c>
    </row>
    <row r="4441" spans="2:5">
      <c r="B4441" t="s">
        <v>1445</v>
      </c>
      <c r="C4441" s="5">
        <v>28028</v>
      </c>
      <c r="D4441" s="6" t="s">
        <v>1662</v>
      </c>
    </row>
    <row r="4442" spans="2:5">
      <c r="B4442" s="147" t="s">
        <v>4203</v>
      </c>
      <c r="C4442" s="83">
        <v>32560</v>
      </c>
      <c r="D4442" s="84" t="s">
        <v>4219</v>
      </c>
    </row>
    <row r="4443" spans="2:5">
      <c r="B4443" s="78" t="s">
        <v>5878</v>
      </c>
      <c r="C4443" s="79">
        <v>33856</v>
      </c>
      <c r="D4443" s="81" t="s">
        <v>5981</v>
      </c>
    </row>
    <row r="4444" spans="2:5">
      <c r="B4444" s="78" t="s">
        <v>5704</v>
      </c>
      <c r="C4444" s="79">
        <v>32062</v>
      </c>
      <c r="D4444" s="81" t="s">
        <v>509</v>
      </c>
    </row>
    <row r="4445" spans="2:5">
      <c r="B4445" s="147" t="s">
        <v>6430</v>
      </c>
      <c r="C4445" s="126">
        <v>32560</v>
      </c>
      <c r="D4445" s="127" t="s">
        <v>4219</v>
      </c>
    </row>
    <row r="4446" spans="2:5">
      <c r="B4446" t="s">
        <v>2692</v>
      </c>
      <c r="C4446" s="5">
        <v>29038</v>
      </c>
      <c r="D4446" s="6" t="s">
        <v>2456</v>
      </c>
    </row>
    <row r="4447" spans="2:5">
      <c r="B4447" t="s">
        <v>2693</v>
      </c>
      <c r="C4447" s="5">
        <v>30062</v>
      </c>
      <c r="D4447" s="6" t="s">
        <v>2775</v>
      </c>
    </row>
    <row r="4448" spans="2:5">
      <c r="B4448" t="s">
        <v>1349</v>
      </c>
      <c r="C4448" s="5">
        <v>31039</v>
      </c>
      <c r="D4448" s="6" t="s">
        <v>1305</v>
      </c>
    </row>
    <row r="4449" spans="2:5">
      <c r="B4449" s="78" t="s">
        <v>6932</v>
      </c>
      <c r="C4449" s="79">
        <v>34626</v>
      </c>
      <c r="D4449" s="81" t="s">
        <v>6515</v>
      </c>
      <c r="E4449" s="81"/>
    </row>
    <row r="4450" spans="2:5">
      <c r="B4450" t="s">
        <v>2776</v>
      </c>
      <c r="C4450" s="5">
        <v>31285</v>
      </c>
      <c r="D4450" s="6" t="s">
        <v>2777</v>
      </c>
    </row>
    <row r="4451" spans="2:5">
      <c r="B4451" s="147" t="s">
        <v>4911</v>
      </c>
      <c r="C4451" s="83">
        <v>32036</v>
      </c>
      <c r="D4451" s="84" t="s">
        <v>3171</v>
      </c>
    </row>
    <row r="4452" spans="2:5">
      <c r="B4452" s="78" t="s">
        <v>6649</v>
      </c>
      <c r="C4452" s="79">
        <v>35562</v>
      </c>
      <c r="D4452" s="81" t="s">
        <v>7040</v>
      </c>
      <c r="E4452" s="81"/>
    </row>
    <row r="4453" spans="2:5">
      <c r="B4453" t="s">
        <v>3732</v>
      </c>
      <c r="C4453" s="5">
        <v>29450</v>
      </c>
      <c r="D4453" s="6" t="s">
        <v>1726</v>
      </c>
    </row>
    <row r="4454" spans="2:5">
      <c r="B4454" t="s">
        <v>2119</v>
      </c>
      <c r="C4454" s="5">
        <v>30152</v>
      </c>
      <c r="D4454" s="6" t="s">
        <v>3598</v>
      </c>
    </row>
    <row r="4455" spans="2:5">
      <c r="B4455" t="s">
        <v>786</v>
      </c>
      <c r="C4455" s="5">
        <v>32289</v>
      </c>
      <c r="D4455" s="6" t="s">
        <v>2325</v>
      </c>
    </row>
    <row r="4456" spans="2:5">
      <c r="B4456" s="142" t="s">
        <v>4725</v>
      </c>
      <c r="C4456" s="140">
        <v>33697</v>
      </c>
      <c r="D4456" s="81" t="s">
        <v>4950</v>
      </c>
    </row>
    <row r="4457" spans="2:5">
      <c r="B4457" t="s">
        <v>2778</v>
      </c>
      <c r="C4457" s="5">
        <v>31929</v>
      </c>
      <c r="D4457" s="6" t="s">
        <v>2779</v>
      </c>
    </row>
    <row r="4458" spans="2:5">
      <c r="B4458" s="78" t="s">
        <v>7543</v>
      </c>
      <c r="C4458" s="79">
        <v>34408</v>
      </c>
      <c r="D4458" s="82" t="s">
        <v>7031</v>
      </c>
    </row>
    <row r="4459" spans="2:5">
      <c r="B4459" s="78" t="s">
        <v>7753</v>
      </c>
      <c r="C4459" s="79">
        <v>35170</v>
      </c>
      <c r="D4459" s="82" t="s">
        <v>7031</v>
      </c>
    </row>
    <row r="4460" spans="2:5">
      <c r="B4460" s="147" t="s">
        <v>5343</v>
      </c>
      <c r="C4460" s="83">
        <v>34184</v>
      </c>
      <c r="D4460" s="84" t="s">
        <v>5437</v>
      </c>
    </row>
    <row r="4461" spans="2:5">
      <c r="B4461" s="147" t="s">
        <v>5279</v>
      </c>
      <c r="C4461" s="83">
        <v>33847</v>
      </c>
      <c r="D4461" s="84" t="s">
        <v>5440</v>
      </c>
    </row>
    <row r="4462" spans="2:5">
      <c r="B4462" t="s">
        <v>1671</v>
      </c>
      <c r="C4462" s="5">
        <v>30431</v>
      </c>
      <c r="D4462" s="6" t="s">
        <v>2276</v>
      </c>
    </row>
    <row r="4463" spans="2:5">
      <c r="B4463" t="s">
        <v>2780</v>
      </c>
      <c r="C4463" s="5">
        <v>29408</v>
      </c>
      <c r="D4463" s="6" t="s">
        <v>3062</v>
      </c>
    </row>
    <row r="4464" spans="2:5">
      <c r="B4464" s="78" t="s">
        <v>5556</v>
      </c>
      <c r="C4464" s="79">
        <v>33967</v>
      </c>
      <c r="D4464" s="81" t="s">
        <v>5437</v>
      </c>
    </row>
    <row r="4465" spans="2:4">
      <c r="B4465" s="78" t="s">
        <v>7726</v>
      </c>
      <c r="C4465" s="79">
        <v>34102</v>
      </c>
      <c r="D4465" s="82" t="s">
        <v>5979</v>
      </c>
    </row>
    <row r="4466" spans="2:4">
      <c r="B4466" s="11" t="s">
        <v>4427</v>
      </c>
      <c r="C4466" s="140">
        <v>33161</v>
      </c>
      <c r="D4466" s="81" t="s">
        <v>4221</v>
      </c>
    </row>
    <row r="4467" spans="2:4">
      <c r="B4467" t="s">
        <v>2781</v>
      </c>
      <c r="C4467" s="5">
        <v>31695</v>
      </c>
      <c r="D4467" s="6" t="s">
        <v>3171</v>
      </c>
    </row>
    <row r="4468" spans="2:4">
      <c r="B4468" t="s">
        <v>2782</v>
      </c>
      <c r="C4468" s="5">
        <v>31644</v>
      </c>
      <c r="D4468" s="6" t="s">
        <v>3171</v>
      </c>
    </row>
    <row r="4469" spans="2:4">
      <c r="B4469" s="78" t="s">
        <v>7478</v>
      </c>
      <c r="C4469" s="79">
        <v>35767</v>
      </c>
      <c r="D4469" s="82" t="s">
        <v>7928</v>
      </c>
    </row>
    <row r="4470" spans="2:4">
      <c r="B4470" s="78" t="s">
        <v>333</v>
      </c>
      <c r="C4470" s="79">
        <v>32751</v>
      </c>
      <c r="D4470" s="81" t="s">
        <v>1183</v>
      </c>
    </row>
    <row r="4471" spans="2:4">
      <c r="B4471" t="s">
        <v>787</v>
      </c>
      <c r="C4471" s="5">
        <v>32842</v>
      </c>
      <c r="D4471" s="6" t="s">
        <v>890</v>
      </c>
    </row>
    <row r="4472" spans="2:4">
      <c r="B4472" s="78" t="s">
        <v>6363</v>
      </c>
      <c r="C4472" s="79">
        <v>34792</v>
      </c>
      <c r="D4472" s="82" t="s">
        <v>6519</v>
      </c>
    </row>
    <row r="4473" spans="2:4">
      <c r="B4473" t="s">
        <v>2783</v>
      </c>
      <c r="C4473" s="5">
        <v>27878</v>
      </c>
      <c r="D4473" s="6" t="s">
        <v>2784</v>
      </c>
    </row>
    <row r="4474" spans="2:4">
      <c r="B4474" t="s">
        <v>715</v>
      </c>
      <c r="C4474" s="5">
        <v>31525</v>
      </c>
      <c r="D4474" s="6" t="s">
        <v>3172</v>
      </c>
    </row>
    <row r="4475" spans="2:4">
      <c r="B4475" s="78" t="s">
        <v>7563</v>
      </c>
      <c r="C4475" s="79">
        <v>35770</v>
      </c>
      <c r="D4475" s="82" t="s">
        <v>7928</v>
      </c>
    </row>
    <row r="4476" spans="2:4">
      <c r="B4476" s="78" t="s">
        <v>5785</v>
      </c>
      <c r="C4476" s="79">
        <v>34367</v>
      </c>
      <c r="D4476" s="81" t="s">
        <v>5980</v>
      </c>
    </row>
    <row r="4477" spans="2:4">
      <c r="B4477" s="147" t="s">
        <v>5287</v>
      </c>
      <c r="C4477" s="83">
        <v>34093</v>
      </c>
      <c r="D4477" s="84" t="s">
        <v>5439</v>
      </c>
    </row>
    <row r="4478" spans="2:4">
      <c r="B4478" t="s">
        <v>2785</v>
      </c>
      <c r="C4478" s="5">
        <v>31638</v>
      </c>
      <c r="D4478" s="6" t="s">
        <v>2442</v>
      </c>
    </row>
    <row r="4479" spans="2:4">
      <c r="B4479" s="11" t="s">
        <v>4610</v>
      </c>
      <c r="C4479" s="140">
        <v>33398</v>
      </c>
      <c r="D4479" s="81" t="s">
        <v>4220</v>
      </c>
    </row>
    <row r="4480" spans="2:4">
      <c r="B4480" t="s">
        <v>1408</v>
      </c>
      <c r="C4480" s="5">
        <v>29449</v>
      </c>
      <c r="D4480" s="6" t="s">
        <v>1409</v>
      </c>
    </row>
    <row r="4481" spans="2:5">
      <c r="B4481" s="11" t="s">
        <v>4565</v>
      </c>
      <c r="C4481" s="140">
        <v>33431</v>
      </c>
      <c r="D4481" s="81" t="s">
        <v>4950</v>
      </c>
    </row>
    <row r="4482" spans="2:5">
      <c r="B4482" t="s">
        <v>1859</v>
      </c>
      <c r="C4482" s="5">
        <v>30477</v>
      </c>
      <c r="D4482" s="6" t="s">
        <v>3526</v>
      </c>
    </row>
    <row r="4483" spans="2:5">
      <c r="B4483" t="s">
        <v>65</v>
      </c>
      <c r="C4483" s="5">
        <v>30477</v>
      </c>
      <c r="D4483" s="6" t="s">
        <v>3526</v>
      </c>
    </row>
    <row r="4484" spans="2:5">
      <c r="B4484" t="s">
        <v>788</v>
      </c>
      <c r="C4484" s="5">
        <v>32321</v>
      </c>
      <c r="D4484" s="6" t="s">
        <v>1183</v>
      </c>
    </row>
    <row r="4485" spans="2:5">
      <c r="B4485" s="147" t="s">
        <v>5144</v>
      </c>
      <c r="C4485" s="83">
        <v>34505</v>
      </c>
      <c r="D4485" s="84" t="s">
        <v>5471</v>
      </c>
    </row>
    <row r="4486" spans="2:5">
      <c r="B4486" t="s">
        <v>2831</v>
      </c>
      <c r="C4486" s="5">
        <v>29877</v>
      </c>
      <c r="D4486" s="6" t="s">
        <v>1901</v>
      </c>
    </row>
    <row r="4487" spans="2:5">
      <c r="B4487" s="142" t="s">
        <v>4559</v>
      </c>
      <c r="C4487" s="140">
        <v>33321</v>
      </c>
      <c r="D4487" s="81" t="s">
        <v>4950</v>
      </c>
    </row>
    <row r="4488" spans="2:5">
      <c r="B4488" s="142" t="s">
        <v>6292</v>
      </c>
      <c r="C4488" s="79">
        <v>35316</v>
      </c>
      <c r="D4488" s="82" t="s">
        <v>6518</v>
      </c>
    </row>
    <row r="4489" spans="2:5">
      <c r="B4489" t="s">
        <v>2553</v>
      </c>
      <c r="C4489" s="5">
        <v>31078</v>
      </c>
      <c r="D4489" s="6" t="s">
        <v>2552</v>
      </c>
    </row>
    <row r="4490" spans="2:5">
      <c r="B4490" s="147" t="s">
        <v>5305</v>
      </c>
      <c r="C4490" s="83">
        <v>34436</v>
      </c>
      <c r="D4490" s="84" t="s">
        <v>5436</v>
      </c>
    </row>
    <row r="4491" spans="2:5">
      <c r="B4491" s="147" t="s">
        <v>5213</v>
      </c>
      <c r="C4491" s="83">
        <v>33124</v>
      </c>
      <c r="D4491" s="84" t="s">
        <v>4220</v>
      </c>
    </row>
    <row r="4492" spans="2:5">
      <c r="B4492" t="s">
        <v>2786</v>
      </c>
      <c r="C4492" s="5">
        <v>30685</v>
      </c>
      <c r="D4492" s="6" t="s">
        <v>2787</v>
      </c>
    </row>
    <row r="4493" spans="2:5">
      <c r="B4493" s="11" t="s">
        <v>716</v>
      </c>
      <c r="C4493" s="5">
        <v>31915</v>
      </c>
      <c r="D4493" s="6" t="s">
        <v>2444</v>
      </c>
    </row>
    <row r="4494" spans="2:5">
      <c r="B4494" t="s">
        <v>6602</v>
      </c>
      <c r="C4494" s="79">
        <v>34611</v>
      </c>
      <c r="D4494" s="82" t="s">
        <v>6560</v>
      </c>
    </row>
    <row r="4495" spans="2:5">
      <c r="B4495" s="147" t="s">
        <v>5051</v>
      </c>
      <c r="C4495" s="83">
        <v>32925</v>
      </c>
      <c r="D4495" s="84" t="s">
        <v>4220</v>
      </c>
    </row>
    <row r="4496" spans="2:5">
      <c r="B4496" s="141" t="s">
        <v>6959</v>
      </c>
      <c r="C4496" s="79">
        <v>33200</v>
      </c>
      <c r="D4496" s="81" t="s">
        <v>4218</v>
      </c>
      <c r="E4496" s="81"/>
    </row>
    <row r="4497" spans="2:4">
      <c r="B4497" s="141" t="s">
        <v>7971</v>
      </c>
      <c r="C4497" s="79">
        <v>33200</v>
      </c>
      <c r="D4497" s="81" t="s">
        <v>4218</v>
      </c>
    </row>
    <row r="4498" spans="2:4">
      <c r="B4498" s="78" t="s">
        <v>6293</v>
      </c>
      <c r="C4498" s="79">
        <v>34121</v>
      </c>
      <c r="D4498" s="82" t="s">
        <v>5441</v>
      </c>
    </row>
    <row r="4499" spans="2:4">
      <c r="B4499" s="78" t="s">
        <v>1722</v>
      </c>
      <c r="C4499" s="79">
        <v>26596</v>
      </c>
      <c r="D4499" s="80">
        <v>0</v>
      </c>
    </row>
    <row r="4500" spans="2:4">
      <c r="B4500" s="78" t="s">
        <v>7728</v>
      </c>
      <c r="C4500" s="79">
        <v>35516</v>
      </c>
      <c r="D4500" s="82" t="s">
        <v>7926</v>
      </c>
    </row>
    <row r="4501" spans="2:4">
      <c r="B4501" s="78" t="s">
        <v>7520</v>
      </c>
      <c r="C4501" s="79">
        <v>35305</v>
      </c>
      <c r="D4501" s="82" t="s">
        <v>7925</v>
      </c>
    </row>
    <row r="4502" spans="2:4">
      <c r="B4502" s="78" t="s">
        <v>7574</v>
      </c>
      <c r="C4502" s="79">
        <v>35785</v>
      </c>
      <c r="D4502" s="82" t="s">
        <v>7972</v>
      </c>
    </row>
    <row r="4503" spans="2:4">
      <c r="B4503" t="s">
        <v>1140</v>
      </c>
      <c r="C4503" s="5">
        <v>28266</v>
      </c>
      <c r="D4503" s="6" t="s">
        <v>1141</v>
      </c>
    </row>
    <row r="4504" spans="2:4">
      <c r="B4504" t="s">
        <v>2217</v>
      </c>
      <c r="C4504" s="5">
        <v>29940</v>
      </c>
      <c r="D4504" s="6" t="s">
        <v>1871</v>
      </c>
    </row>
    <row r="4505" spans="2:4">
      <c r="B4505" s="78" t="s">
        <v>717</v>
      </c>
      <c r="C4505" s="79">
        <v>29447</v>
      </c>
      <c r="D4505" s="80" t="s">
        <v>3838</v>
      </c>
    </row>
    <row r="4506" spans="2:4">
      <c r="B4506" s="11" t="s">
        <v>2788</v>
      </c>
      <c r="C4506" s="5">
        <v>29659</v>
      </c>
      <c r="D4506" s="6" t="s">
        <v>2226</v>
      </c>
    </row>
    <row r="4507" spans="2:4">
      <c r="B4507" s="125" t="s">
        <v>4204</v>
      </c>
      <c r="C4507" s="126">
        <v>33371</v>
      </c>
      <c r="D4507" s="127" t="s">
        <v>4219</v>
      </c>
    </row>
    <row r="4508" spans="2:4">
      <c r="B4508" s="142" t="s">
        <v>4439</v>
      </c>
      <c r="C4508" s="140">
        <v>33304</v>
      </c>
      <c r="D4508" s="81" t="s">
        <v>4226</v>
      </c>
    </row>
    <row r="4509" spans="2:4">
      <c r="B4509" s="125" t="s">
        <v>4205</v>
      </c>
      <c r="C4509" s="126">
        <v>32468</v>
      </c>
      <c r="D4509" s="127" t="s">
        <v>4234</v>
      </c>
    </row>
    <row r="4510" spans="2:4">
      <c r="B4510" s="147" t="s">
        <v>5042</v>
      </c>
      <c r="C4510" s="83">
        <v>32327</v>
      </c>
      <c r="D4510" s="84" t="s">
        <v>2442</v>
      </c>
    </row>
    <row r="4511" spans="2:4">
      <c r="B4511" s="125" t="s">
        <v>3856</v>
      </c>
      <c r="C4511" s="126">
        <v>32759</v>
      </c>
      <c r="D4511" s="127" t="s">
        <v>4219</v>
      </c>
    </row>
    <row r="4512" spans="2:4">
      <c r="B4512" t="s">
        <v>718</v>
      </c>
      <c r="C4512" s="5">
        <v>31041</v>
      </c>
      <c r="D4512" s="6" t="s">
        <v>1469</v>
      </c>
    </row>
    <row r="4513" spans="2:4">
      <c r="B4513" s="78" t="s">
        <v>6180</v>
      </c>
      <c r="C4513" s="79">
        <v>34285</v>
      </c>
      <c r="D4513" s="82" t="s">
        <v>6515</v>
      </c>
    </row>
    <row r="4514" spans="2:4">
      <c r="B4514" s="125" t="s">
        <v>4206</v>
      </c>
      <c r="C4514" s="126">
        <v>33367</v>
      </c>
      <c r="D4514" s="127" t="s">
        <v>4223</v>
      </c>
    </row>
    <row r="4515" spans="2:4">
      <c r="B4515" t="s">
        <v>2435</v>
      </c>
      <c r="C4515" s="5">
        <v>30391</v>
      </c>
      <c r="D4515" s="6" t="s">
        <v>2830</v>
      </c>
    </row>
    <row r="4516" spans="2:4">
      <c r="B4516" t="s">
        <v>2789</v>
      </c>
      <c r="C4516" s="5">
        <v>32343</v>
      </c>
      <c r="D4516" s="6" t="s">
        <v>2790</v>
      </c>
    </row>
    <row r="4517" spans="2:4">
      <c r="B4517" s="78" t="s">
        <v>5693</v>
      </c>
      <c r="C4517" s="79">
        <v>34227</v>
      </c>
      <c r="D4517" s="81" t="s">
        <v>5979</v>
      </c>
    </row>
    <row r="4518" spans="2:4">
      <c r="B4518" s="78" t="s">
        <v>5755</v>
      </c>
      <c r="C4518" s="79">
        <v>33646</v>
      </c>
      <c r="D4518" s="81" t="s">
        <v>5437</v>
      </c>
    </row>
    <row r="4519" spans="2:4">
      <c r="B4519" s="125" t="s">
        <v>4207</v>
      </c>
      <c r="C4519" s="126">
        <v>32869</v>
      </c>
      <c r="D4519" s="127" t="s">
        <v>4223</v>
      </c>
    </row>
    <row r="4520" spans="2:4">
      <c r="B4520" s="147" t="s">
        <v>5192</v>
      </c>
      <c r="C4520" s="83">
        <v>33636</v>
      </c>
      <c r="D4520" s="84" t="s">
        <v>5437</v>
      </c>
    </row>
    <row r="4521" spans="2:4">
      <c r="B4521" s="142" t="s">
        <v>4484</v>
      </c>
      <c r="C4521" s="140">
        <v>33672</v>
      </c>
      <c r="D4521" s="81" t="s">
        <v>4953</v>
      </c>
    </row>
    <row r="4522" spans="2:4">
      <c r="B4522" s="78" t="s">
        <v>7738</v>
      </c>
      <c r="C4522" s="79">
        <v>35601</v>
      </c>
      <c r="D4522" s="82" t="s">
        <v>7926</v>
      </c>
    </row>
    <row r="4523" spans="2:4">
      <c r="B4523" s="78" t="s">
        <v>6211</v>
      </c>
      <c r="C4523" s="79">
        <v>34821</v>
      </c>
      <c r="D4523" s="82" t="s">
        <v>6515</v>
      </c>
    </row>
    <row r="4524" spans="2:4">
      <c r="B4524" s="78" t="s">
        <v>7517</v>
      </c>
      <c r="C4524" s="79">
        <v>35192</v>
      </c>
      <c r="D4524" s="82" t="s">
        <v>7927</v>
      </c>
    </row>
    <row r="4525" spans="2:4">
      <c r="B4525" t="s">
        <v>789</v>
      </c>
      <c r="C4525" s="5">
        <v>30785</v>
      </c>
      <c r="D4525" s="6" t="s">
        <v>2830</v>
      </c>
    </row>
    <row r="4526" spans="2:4">
      <c r="B4526" t="s">
        <v>2218</v>
      </c>
      <c r="C4526" s="5">
        <v>31072</v>
      </c>
      <c r="D4526" s="6" t="s">
        <v>1659</v>
      </c>
    </row>
    <row r="4527" spans="2:4">
      <c r="B4527" t="s">
        <v>790</v>
      </c>
      <c r="C4527" s="5">
        <v>30176</v>
      </c>
      <c r="D4527" s="6" t="s">
        <v>2226</v>
      </c>
    </row>
    <row r="4528" spans="2:4">
      <c r="B4528" s="125" t="s">
        <v>4208</v>
      </c>
      <c r="C4528" s="126">
        <v>32888</v>
      </c>
      <c r="D4528" s="127" t="s">
        <v>4226</v>
      </c>
    </row>
    <row r="4529" spans="2:5">
      <c r="B4529" t="s">
        <v>2730</v>
      </c>
      <c r="C4529" s="5">
        <v>29140</v>
      </c>
      <c r="D4529" s="6" t="s">
        <v>3454</v>
      </c>
    </row>
    <row r="4530" spans="2:5">
      <c r="B4530" s="142" t="s">
        <v>4715</v>
      </c>
      <c r="C4530" s="140">
        <v>33797</v>
      </c>
      <c r="D4530" s="81" t="s">
        <v>4950</v>
      </c>
    </row>
    <row r="4531" spans="2:5">
      <c r="B4531" s="78" t="s">
        <v>6965</v>
      </c>
      <c r="C4531" s="79">
        <v>34724</v>
      </c>
      <c r="D4531" s="81" t="s">
        <v>6517</v>
      </c>
      <c r="E4531" s="81"/>
    </row>
    <row r="4532" spans="2:5">
      <c r="B4532" s="78" t="s">
        <v>6725</v>
      </c>
      <c r="C4532" s="79">
        <v>34542</v>
      </c>
      <c r="D4532" s="81" t="s">
        <v>6521</v>
      </c>
      <c r="E4532" s="81"/>
    </row>
    <row r="4533" spans="2:5">
      <c r="B4533" t="s">
        <v>5041</v>
      </c>
      <c r="C4533" s="5">
        <v>31866</v>
      </c>
      <c r="D4533" s="6" t="s">
        <v>2474</v>
      </c>
    </row>
    <row r="4534" spans="2:5">
      <c r="B4534" t="s">
        <v>3280</v>
      </c>
      <c r="C4534" s="5">
        <v>30142</v>
      </c>
      <c r="D4534" s="6" t="s">
        <v>2830</v>
      </c>
    </row>
    <row r="4535" spans="2:5">
      <c r="B4535" t="s">
        <v>3839</v>
      </c>
      <c r="C4535" s="5">
        <v>31866</v>
      </c>
      <c r="D4535" s="6" t="s">
        <v>2474</v>
      </c>
    </row>
    <row r="4536" spans="2:5">
      <c r="B4536" s="147" t="s">
        <v>5167</v>
      </c>
      <c r="C4536" s="83">
        <v>34117</v>
      </c>
      <c r="D4536" s="84" t="s">
        <v>5440</v>
      </c>
    </row>
    <row r="4537" spans="2:5">
      <c r="B4537" s="78" t="s">
        <v>334</v>
      </c>
      <c r="C4537" s="79">
        <v>33404</v>
      </c>
      <c r="D4537" s="81" t="s">
        <v>335</v>
      </c>
    </row>
    <row r="4538" spans="2:5">
      <c r="B4538" s="78" t="s">
        <v>6791</v>
      </c>
      <c r="C4538" s="79">
        <v>34603</v>
      </c>
      <c r="D4538" s="81" t="s">
        <v>6517</v>
      </c>
      <c r="E4538" s="81"/>
    </row>
    <row r="4539" spans="2:5">
      <c r="B4539" t="s">
        <v>2791</v>
      </c>
      <c r="C4539" s="5">
        <v>29450</v>
      </c>
      <c r="D4539" s="6" t="s">
        <v>2281</v>
      </c>
    </row>
    <row r="4540" spans="2:5">
      <c r="B4540" t="s">
        <v>2727</v>
      </c>
      <c r="C4540" s="5">
        <v>29659</v>
      </c>
      <c r="D4540" s="6" t="s">
        <v>2230</v>
      </c>
    </row>
    <row r="4541" spans="2:5">
      <c r="B4541" t="s">
        <v>3585</v>
      </c>
      <c r="C4541" s="5">
        <v>29911</v>
      </c>
      <c r="D4541" s="6" t="s">
        <v>1515</v>
      </c>
    </row>
    <row r="4542" spans="2:5">
      <c r="B4542" s="78" t="s">
        <v>5683</v>
      </c>
      <c r="C4542" s="79">
        <v>34374</v>
      </c>
      <c r="D4542" s="81" t="s">
        <v>5979</v>
      </c>
    </row>
    <row r="4543" spans="2:5">
      <c r="B4543" s="78" t="s">
        <v>6890</v>
      </c>
      <c r="C4543" s="79">
        <v>35019</v>
      </c>
      <c r="D4543" s="81" t="s">
        <v>7031</v>
      </c>
      <c r="E4543" s="81"/>
    </row>
    <row r="4544" spans="2:5">
      <c r="B4544" t="s">
        <v>791</v>
      </c>
      <c r="C4544" s="5">
        <v>31623</v>
      </c>
      <c r="D4544" s="6" t="s">
        <v>1193</v>
      </c>
    </row>
    <row r="4545" spans="2:4">
      <c r="B4545" t="s">
        <v>1427</v>
      </c>
      <c r="C4545" s="5">
        <v>31117</v>
      </c>
      <c r="D4545" s="6" t="s">
        <v>2918</v>
      </c>
    </row>
    <row r="4546" spans="2:4">
      <c r="B4546" s="125" t="s">
        <v>4209</v>
      </c>
      <c r="C4546" s="126">
        <v>31709</v>
      </c>
      <c r="D4546" s="127" t="s">
        <v>2442</v>
      </c>
    </row>
    <row r="4547" spans="2:4">
      <c r="B4547" t="s">
        <v>719</v>
      </c>
      <c r="C4547" s="5">
        <v>29820</v>
      </c>
      <c r="D4547" s="6" t="s">
        <v>1901</v>
      </c>
    </row>
    <row r="4548" spans="2:4">
      <c r="B4548" t="s">
        <v>2792</v>
      </c>
      <c r="C4548" s="5">
        <v>31927</v>
      </c>
      <c r="D4548" s="6" t="s">
        <v>2793</v>
      </c>
    </row>
    <row r="4549" spans="2:4">
      <c r="B4549" s="78" t="s">
        <v>7479</v>
      </c>
      <c r="C4549" s="79">
        <v>35840</v>
      </c>
      <c r="D4549" s="82" t="s">
        <v>7929</v>
      </c>
    </row>
    <row r="4550" spans="2:4">
      <c r="B4550" s="125" t="s">
        <v>4210</v>
      </c>
      <c r="C4550" s="126">
        <v>33861</v>
      </c>
      <c r="D4550" s="127" t="s">
        <v>4220</v>
      </c>
    </row>
    <row r="4551" spans="2:4">
      <c r="B4551" t="s">
        <v>792</v>
      </c>
      <c r="C4551" s="5">
        <v>32407</v>
      </c>
      <c r="D4551" s="6" t="s">
        <v>1202</v>
      </c>
    </row>
    <row r="4552" spans="2:4">
      <c r="B4552" s="78" t="s">
        <v>6255</v>
      </c>
      <c r="C4552" s="79">
        <v>35293</v>
      </c>
      <c r="D4552" s="82" t="s">
        <v>6518</v>
      </c>
    </row>
    <row r="4553" spans="2:4">
      <c r="B4553" s="147" t="s">
        <v>5121</v>
      </c>
      <c r="C4553" s="83">
        <v>33835</v>
      </c>
      <c r="D4553" s="84" t="s">
        <v>5440</v>
      </c>
    </row>
    <row r="4554" spans="2:4">
      <c r="B4554" s="78" t="s">
        <v>228</v>
      </c>
      <c r="C4554" s="79">
        <v>32476</v>
      </c>
      <c r="D4554" s="81" t="s">
        <v>499</v>
      </c>
    </row>
    <row r="4555" spans="2:4">
      <c r="B4555" s="78" t="s">
        <v>336</v>
      </c>
      <c r="C4555" s="79">
        <v>32951</v>
      </c>
      <c r="D4555" s="81" t="s">
        <v>493</v>
      </c>
    </row>
    <row r="4556" spans="2:4">
      <c r="B4556" t="s">
        <v>793</v>
      </c>
      <c r="C4556" s="5">
        <v>32566</v>
      </c>
      <c r="D4556" s="6" t="s">
        <v>1183</v>
      </c>
    </row>
    <row r="4557" spans="2:4">
      <c r="B4557" s="78" t="s">
        <v>7554</v>
      </c>
      <c r="C4557" s="79">
        <v>34630</v>
      </c>
      <c r="D4557" s="82" t="s">
        <v>6517</v>
      </c>
    </row>
    <row r="4558" spans="2:4">
      <c r="B4558" t="s">
        <v>1712</v>
      </c>
      <c r="C4558" s="5">
        <v>30602</v>
      </c>
      <c r="D4558" s="6" t="s">
        <v>1711</v>
      </c>
    </row>
    <row r="4559" spans="2:4">
      <c r="B4559" s="78" t="s">
        <v>7739</v>
      </c>
      <c r="C4559" s="79">
        <v>34588</v>
      </c>
      <c r="D4559" s="82" t="s">
        <v>7032</v>
      </c>
    </row>
    <row r="4560" spans="2:4">
      <c r="B4560" t="s">
        <v>2116</v>
      </c>
      <c r="C4560" s="5">
        <v>28300</v>
      </c>
      <c r="D4560" s="6" t="s">
        <v>2117</v>
      </c>
    </row>
    <row r="4561" spans="2:4">
      <c r="B4561" s="147" t="s">
        <v>4745</v>
      </c>
      <c r="C4561" s="83">
        <v>33265</v>
      </c>
      <c r="D4561" s="84" t="s">
        <v>4218</v>
      </c>
    </row>
    <row r="4562" spans="2:4">
      <c r="B4562" s="78" t="s">
        <v>7521</v>
      </c>
      <c r="C4562" s="79">
        <v>35404</v>
      </c>
      <c r="D4562" s="82" t="s">
        <v>7926</v>
      </c>
    </row>
    <row r="4563" spans="2:4">
      <c r="B4563" s="78" t="s">
        <v>147</v>
      </c>
      <c r="C4563" s="79">
        <v>32613</v>
      </c>
      <c r="D4563" s="81" t="s">
        <v>412</v>
      </c>
    </row>
    <row r="4564" spans="2:4">
      <c r="B4564" s="78" t="s">
        <v>7564</v>
      </c>
      <c r="C4564" s="79">
        <v>34808</v>
      </c>
      <c r="D4564" s="82" t="s">
        <v>7925</v>
      </c>
    </row>
    <row r="4565" spans="2:4">
      <c r="B4565" t="s">
        <v>1556</v>
      </c>
      <c r="C4565" s="5">
        <v>30518</v>
      </c>
      <c r="D4565" s="6" t="s">
        <v>3554</v>
      </c>
    </row>
    <row r="4566" spans="2:4">
      <c r="B4566" t="s">
        <v>1715</v>
      </c>
      <c r="C4566" s="5">
        <v>30637</v>
      </c>
      <c r="D4566" s="6" t="s">
        <v>3524</v>
      </c>
    </row>
    <row r="4567" spans="2:4">
      <c r="B4567" s="147" t="s">
        <v>5264</v>
      </c>
      <c r="C4567" s="83">
        <v>34340</v>
      </c>
      <c r="D4567" s="84" t="s">
        <v>5472</v>
      </c>
    </row>
    <row r="4568" spans="2:4">
      <c r="B4568" s="125" t="s">
        <v>4211</v>
      </c>
      <c r="C4568" s="126">
        <v>33429</v>
      </c>
      <c r="D4568" s="127" t="s">
        <v>4219</v>
      </c>
    </row>
    <row r="4569" spans="2:4">
      <c r="B4569" s="78" t="s">
        <v>6289</v>
      </c>
      <c r="C4569" s="79">
        <v>34541</v>
      </c>
      <c r="D4569" s="82" t="s">
        <v>6519</v>
      </c>
    </row>
    <row r="4570" spans="2:4">
      <c r="B4570" s="78" t="s">
        <v>7814</v>
      </c>
      <c r="C4570" s="79">
        <v>33666</v>
      </c>
      <c r="D4570" s="82" t="s">
        <v>7927</v>
      </c>
    </row>
    <row r="4571" spans="2:4">
      <c r="B4571" t="s">
        <v>794</v>
      </c>
      <c r="C4571" s="5">
        <v>32589</v>
      </c>
      <c r="D4571" s="6" t="s">
        <v>1200</v>
      </c>
    </row>
    <row r="4572" spans="2:4">
      <c r="B4572" s="78" t="s">
        <v>6327</v>
      </c>
      <c r="C4572" s="79">
        <v>34779</v>
      </c>
      <c r="D4572" s="82" t="s">
        <v>6515</v>
      </c>
    </row>
    <row r="4573" spans="2:4">
      <c r="B4573" t="s">
        <v>795</v>
      </c>
      <c r="C4573" s="5">
        <v>31203</v>
      </c>
      <c r="D4573" s="6" t="s">
        <v>1470</v>
      </c>
    </row>
    <row r="4574" spans="2:4">
      <c r="B4574" t="s">
        <v>1831</v>
      </c>
      <c r="C4574" s="5">
        <v>29452</v>
      </c>
      <c r="D4574" s="6" t="s">
        <v>2736</v>
      </c>
    </row>
    <row r="4575" spans="2:4">
      <c r="B4575" t="s">
        <v>3759</v>
      </c>
      <c r="C4575" s="5">
        <v>30077</v>
      </c>
      <c r="D4575" s="6" t="s">
        <v>3519</v>
      </c>
    </row>
    <row r="4576" spans="2:4">
      <c r="B4576" s="78" t="s">
        <v>5718</v>
      </c>
      <c r="C4576" s="79">
        <v>33040</v>
      </c>
      <c r="D4576" s="81" t="s">
        <v>4950</v>
      </c>
    </row>
    <row r="4577" spans="2:5">
      <c r="B4577" s="78" t="s">
        <v>148</v>
      </c>
      <c r="C4577" s="79">
        <v>32928</v>
      </c>
      <c r="D4577" s="81" t="s">
        <v>493</v>
      </c>
    </row>
    <row r="4578" spans="2:5">
      <c r="B4578" t="s">
        <v>3618</v>
      </c>
      <c r="C4578" s="5">
        <v>30911</v>
      </c>
      <c r="D4578" s="6" t="s">
        <v>2919</v>
      </c>
    </row>
    <row r="4579" spans="2:5">
      <c r="B4579" s="125" t="s">
        <v>4212</v>
      </c>
      <c r="C4579" s="126">
        <v>32857</v>
      </c>
      <c r="D4579" s="127" t="s">
        <v>4226</v>
      </c>
    </row>
    <row r="4580" spans="2:5">
      <c r="B4580" t="s">
        <v>1514</v>
      </c>
      <c r="C4580" s="5">
        <v>28809</v>
      </c>
      <c r="D4580" s="6" t="s">
        <v>3096</v>
      </c>
    </row>
    <row r="4581" spans="2:5">
      <c r="B4581" t="s">
        <v>1354</v>
      </c>
      <c r="C4581" s="5">
        <v>31489</v>
      </c>
      <c r="D4581" s="6" t="s">
        <v>1355</v>
      </c>
    </row>
    <row r="4582" spans="2:5">
      <c r="B4582" s="78" t="s">
        <v>6787</v>
      </c>
      <c r="C4582" s="79">
        <v>34231</v>
      </c>
      <c r="D4582" s="81" t="s">
        <v>5990</v>
      </c>
      <c r="E4582" s="81"/>
    </row>
    <row r="4583" spans="2:5">
      <c r="B4583" t="s">
        <v>1247</v>
      </c>
      <c r="C4583" s="5">
        <v>31072</v>
      </c>
      <c r="D4583" s="6" t="s">
        <v>1470</v>
      </c>
    </row>
    <row r="4584" spans="2:5">
      <c r="B4584" t="s">
        <v>3477</v>
      </c>
      <c r="C4584" s="5">
        <v>30989</v>
      </c>
      <c r="D4584" s="6" t="s">
        <v>2918</v>
      </c>
    </row>
    <row r="4585" spans="2:5">
      <c r="B4585" s="78" t="s">
        <v>3840</v>
      </c>
      <c r="C4585" s="79">
        <v>31861</v>
      </c>
      <c r="D4585" s="80" t="s">
        <v>2444</v>
      </c>
    </row>
    <row r="4586" spans="2:5">
      <c r="B4586" s="78" t="s">
        <v>6729</v>
      </c>
      <c r="C4586" s="79">
        <v>33972</v>
      </c>
      <c r="D4586" s="81" t="s">
        <v>5979</v>
      </c>
      <c r="E4586" s="81"/>
    </row>
    <row r="4587" spans="2:5">
      <c r="B4587" s="125" t="s">
        <v>4213</v>
      </c>
      <c r="C4587" s="126">
        <v>33704</v>
      </c>
      <c r="D4587" s="127" t="s">
        <v>4217</v>
      </c>
    </row>
    <row r="4588" spans="2:5">
      <c r="B4588" s="78" t="s">
        <v>6221</v>
      </c>
      <c r="C4588" s="79">
        <v>34906</v>
      </c>
      <c r="D4588" s="82" t="s">
        <v>6521</v>
      </c>
    </row>
    <row r="4589" spans="2:5">
      <c r="B4589" t="s">
        <v>3079</v>
      </c>
      <c r="C4589" s="5">
        <v>28040</v>
      </c>
      <c r="D4589" s="6" t="s">
        <v>3080</v>
      </c>
    </row>
    <row r="4590" spans="2:5">
      <c r="B4590" t="s">
        <v>2059</v>
      </c>
      <c r="C4590" s="5">
        <v>28432</v>
      </c>
      <c r="D4590" s="6" t="s">
        <v>2060</v>
      </c>
    </row>
    <row r="4591" spans="2:5">
      <c r="B4591" t="s">
        <v>3610</v>
      </c>
      <c r="C4591" s="5">
        <v>31614</v>
      </c>
      <c r="D4591" s="6" t="s">
        <v>1470</v>
      </c>
    </row>
    <row r="4592" spans="2:5">
      <c r="B4592" t="s">
        <v>2794</v>
      </c>
      <c r="C4592" s="5">
        <v>31950</v>
      </c>
      <c r="D4592" s="6" t="s">
        <v>2444</v>
      </c>
    </row>
    <row r="4593" spans="2:4">
      <c r="B4593" t="s">
        <v>2795</v>
      </c>
      <c r="C4593" s="5">
        <v>32205</v>
      </c>
      <c r="D4593" s="6" t="s">
        <v>2447</v>
      </c>
    </row>
    <row r="4594" spans="2:4">
      <c r="B4594" s="78" t="s">
        <v>5625</v>
      </c>
      <c r="C4594" s="79">
        <v>34752</v>
      </c>
      <c r="D4594" s="81" t="s">
        <v>5981</v>
      </c>
    </row>
    <row r="4595" spans="2:4">
      <c r="B4595" s="78" t="s">
        <v>6181</v>
      </c>
      <c r="C4595" s="79">
        <v>34267</v>
      </c>
      <c r="D4595" s="82" t="s">
        <v>6515</v>
      </c>
    </row>
    <row r="4596" spans="2:4">
      <c r="B4596" s="125" t="s">
        <v>4214</v>
      </c>
      <c r="C4596" s="126">
        <v>32994</v>
      </c>
      <c r="D4596" s="127" t="s">
        <v>4218</v>
      </c>
    </row>
    <row r="4597" spans="2:4">
      <c r="B4597" s="78" t="s">
        <v>149</v>
      </c>
      <c r="C4597" s="79">
        <v>31999</v>
      </c>
      <c r="D4597" s="81" t="s">
        <v>2474</v>
      </c>
    </row>
    <row r="4598" spans="2:4">
      <c r="B4598" s="78" t="s">
        <v>150</v>
      </c>
      <c r="C4598" s="79">
        <v>32989</v>
      </c>
      <c r="D4598" s="81" t="s">
        <v>493</v>
      </c>
    </row>
    <row r="4599" spans="2:4">
      <c r="B4599" t="s">
        <v>2796</v>
      </c>
      <c r="C4599" s="5">
        <v>29081</v>
      </c>
      <c r="D4599" s="6" t="s">
        <v>2700</v>
      </c>
    </row>
    <row r="4600" spans="2:4">
      <c r="B4600" s="125" t="s">
        <v>4215</v>
      </c>
      <c r="C4600" s="126">
        <v>32847</v>
      </c>
      <c r="D4600" s="127" t="s">
        <v>4219</v>
      </c>
    </row>
    <row r="4601" spans="2:4">
      <c r="B4601" s="78" t="s">
        <v>7483</v>
      </c>
      <c r="C4601" s="79">
        <v>34995</v>
      </c>
      <c r="D4601" s="82" t="s">
        <v>7927</v>
      </c>
    </row>
    <row r="4602" spans="2:4">
      <c r="B4602" t="s">
        <v>151</v>
      </c>
      <c r="C4602" s="5">
        <v>31252</v>
      </c>
      <c r="D4602" s="6" t="s">
        <v>2918</v>
      </c>
    </row>
    <row r="4603" spans="2:4">
      <c r="B4603" s="11" t="s">
        <v>720</v>
      </c>
      <c r="C4603" s="5">
        <v>31252</v>
      </c>
      <c r="D4603" s="6" t="s">
        <v>2918</v>
      </c>
    </row>
    <row r="4604" spans="2:4">
      <c r="B4604" s="147" t="s">
        <v>5106</v>
      </c>
      <c r="C4604" s="83">
        <v>34062</v>
      </c>
      <c r="D4604" s="84" t="s">
        <v>5440</v>
      </c>
    </row>
    <row r="4605" spans="2:4">
      <c r="B4605" s="78" t="s">
        <v>152</v>
      </c>
      <c r="C4605" s="79">
        <v>32837</v>
      </c>
      <c r="D4605" s="81" t="s">
        <v>495</v>
      </c>
    </row>
    <row r="4606" spans="2:4">
      <c r="B4606" t="s">
        <v>796</v>
      </c>
      <c r="C4606" s="5">
        <v>30144</v>
      </c>
      <c r="D4606" s="6" t="s">
        <v>3020</v>
      </c>
    </row>
    <row r="4607" spans="2:4">
      <c r="B4607" t="s">
        <v>797</v>
      </c>
      <c r="C4607" s="5">
        <v>32712</v>
      </c>
      <c r="D4607" s="6" t="s">
        <v>1186</v>
      </c>
    </row>
    <row r="4608" spans="2:4">
      <c r="B4608" s="78" t="s">
        <v>153</v>
      </c>
      <c r="C4608" s="79">
        <v>32824</v>
      </c>
      <c r="D4608" s="81" t="s">
        <v>154</v>
      </c>
    </row>
    <row r="4609" spans="2:5">
      <c r="B4609" t="s">
        <v>2797</v>
      </c>
      <c r="C4609" s="5">
        <v>32325</v>
      </c>
      <c r="D4609" s="6" t="s">
        <v>2325</v>
      </c>
    </row>
    <row r="4610" spans="2:5">
      <c r="B4610" t="s">
        <v>1860</v>
      </c>
      <c r="C4610" s="5">
        <v>30011</v>
      </c>
      <c r="D4610" s="6" t="s">
        <v>2230</v>
      </c>
    </row>
    <row r="4611" spans="2:5">
      <c r="B4611" s="78" t="s">
        <v>6169</v>
      </c>
      <c r="C4611" s="79">
        <v>34574</v>
      </c>
      <c r="D4611" s="82" t="s">
        <v>5990</v>
      </c>
    </row>
    <row r="4612" spans="2:5">
      <c r="B4612" t="s">
        <v>798</v>
      </c>
      <c r="C4612" s="5">
        <v>31875</v>
      </c>
      <c r="D4612" s="6" t="s">
        <v>1202</v>
      </c>
    </row>
    <row r="4613" spans="2:5">
      <c r="B4613" s="147" t="s">
        <v>4627</v>
      </c>
      <c r="C4613" s="126">
        <v>32970</v>
      </c>
      <c r="D4613" s="127" t="s">
        <v>4218</v>
      </c>
    </row>
    <row r="4614" spans="2:5">
      <c r="B4614" t="s">
        <v>3739</v>
      </c>
      <c r="C4614" s="5">
        <v>30967</v>
      </c>
      <c r="D4614" s="6" t="s">
        <v>2920</v>
      </c>
    </row>
    <row r="4615" spans="2:5">
      <c r="B4615" s="78" t="s">
        <v>6658</v>
      </c>
      <c r="C4615" s="79">
        <v>34596</v>
      </c>
      <c r="D4615" s="81" t="s">
        <v>6517</v>
      </c>
      <c r="E4615" s="81"/>
    </row>
    <row r="4616" spans="2:5">
      <c r="B4616" s="78" t="s">
        <v>7671</v>
      </c>
      <c r="C4616" s="79">
        <v>35042</v>
      </c>
      <c r="D4616" s="82" t="s">
        <v>7973</v>
      </c>
    </row>
    <row r="4617" spans="2:5">
      <c r="B4617" t="s">
        <v>3254</v>
      </c>
      <c r="C4617" s="5">
        <v>31653</v>
      </c>
      <c r="D4617" s="6" t="s">
        <v>3169</v>
      </c>
    </row>
    <row r="4618" spans="2:5">
      <c r="B4618" s="11" t="s">
        <v>4545</v>
      </c>
      <c r="C4618" s="140">
        <v>33270</v>
      </c>
      <c r="D4618" s="81" t="s">
        <v>4950</v>
      </c>
    </row>
    <row r="4619" spans="2:5">
      <c r="B4619" s="78" t="s">
        <v>7582</v>
      </c>
      <c r="C4619" s="79">
        <v>35406</v>
      </c>
      <c r="D4619" s="82" t="s">
        <v>7925</v>
      </c>
    </row>
    <row r="4620" spans="2:5">
      <c r="B4620" t="s">
        <v>2717</v>
      </c>
      <c r="C4620" s="5">
        <v>30940</v>
      </c>
      <c r="D4620" s="6" t="s">
        <v>2919</v>
      </c>
    </row>
    <row r="4621" spans="2:5">
      <c r="B4621" s="78" t="s">
        <v>5708</v>
      </c>
      <c r="C4621" s="79">
        <v>33621</v>
      </c>
      <c r="D4621" s="81" t="s">
        <v>4953</v>
      </c>
    </row>
    <row r="4622" spans="2:5">
      <c r="B4622" s="78" t="s">
        <v>6189</v>
      </c>
      <c r="C4622" s="79">
        <v>34083</v>
      </c>
      <c r="D4622" s="82" t="s">
        <v>5979</v>
      </c>
    </row>
    <row r="4623" spans="2:5">
      <c r="B4623" s="78" t="s">
        <v>7518</v>
      </c>
      <c r="C4623" s="79">
        <v>35208</v>
      </c>
      <c r="D4623" s="82" t="s">
        <v>7928</v>
      </c>
    </row>
    <row r="4624" spans="2:5">
      <c r="B4624" t="s">
        <v>2798</v>
      </c>
      <c r="C4624" s="5">
        <v>29326</v>
      </c>
      <c r="D4624" s="6" t="s">
        <v>2668</v>
      </c>
    </row>
    <row r="4625" spans="2:5">
      <c r="B4625" t="s">
        <v>721</v>
      </c>
      <c r="C4625" s="5">
        <v>31925</v>
      </c>
      <c r="D4625" s="6" t="s">
        <v>1040</v>
      </c>
    </row>
    <row r="4626" spans="2:5">
      <c r="B4626" s="78" t="s">
        <v>155</v>
      </c>
      <c r="C4626" s="79">
        <v>32243</v>
      </c>
      <c r="D4626" s="81" t="s">
        <v>1183</v>
      </c>
    </row>
    <row r="4627" spans="2:5">
      <c r="B4627" s="147" t="s">
        <v>5307</v>
      </c>
      <c r="C4627" s="83">
        <v>34244</v>
      </c>
      <c r="D4627" s="84" t="s">
        <v>5436</v>
      </c>
    </row>
    <row r="4628" spans="2:5">
      <c r="B4628" s="78" t="s">
        <v>6738</v>
      </c>
      <c r="C4628" s="79">
        <v>35115</v>
      </c>
      <c r="D4628" s="81" t="s">
        <v>7033</v>
      </c>
      <c r="E4628" s="81"/>
    </row>
    <row r="4629" spans="2:5">
      <c r="B4629" t="s">
        <v>2799</v>
      </c>
      <c r="C4629" s="5">
        <v>31875</v>
      </c>
      <c r="D4629" s="6" t="s">
        <v>3171</v>
      </c>
    </row>
    <row r="4630" spans="2:5">
      <c r="B4630" s="78" t="s">
        <v>6692</v>
      </c>
      <c r="C4630" s="79">
        <v>34653</v>
      </c>
      <c r="D4630" s="81" t="s">
        <v>7037</v>
      </c>
      <c r="E4630" s="81"/>
    </row>
    <row r="4631" spans="2:5">
      <c r="B4631" t="s">
        <v>2800</v>
      </c>
      <c r="C4631" s="5">
        <v>31952</v>
      </c>
      <c r="D4631" s="6" t="s">
        <v>2322</v>
      </c>
    </row>
    <row r="4632" spans="2:5">
      <c r="B4632" s="78" t="s">
        <v>5620</v>
      </c>
      <c r="C4632" s="79">
        <v>34407</v>
      </c>
      <c r="D4632" s="81" t="s">
        <v>5976</v>
      </c>
    </row>
    <row r="4633" spans="2:5">
      <c r="B4633" t="s">
        <v>799</v>
      </c>
      <c r="C4633" s="5">
        <v>32741</v>
      </c>
      <c r="D4633" s="6" t="s">
        <v>1200</v>
      </c>
    </row>
    <row r="4634" spans="2:5">
      <c r="B4634" s="78" t="s">
        <v>6781</v>
      </c>
      <c r="C4634" s="79">
        <v>34790</v>
      </c>
      <c r="D4634" s="81" t="s">
        <v>7036</v>
      </c>
      <c r="E4634" s="81"/>
    </row>
    <row r="4635" spans="2:5">
      <c r="B4635" t="s">
        <v>2801</v>
      </c>
      <c r="C4635" s="5">
        <v>31175</v>
      </c>
      <c r="D4635" s="6" t="s">
        <v>2919</v>
      </c>
    </row>
    <row r="4636" spans="2:5">
      <c r="B4636" t="s">
        <v>2274</v>
      </c>
      <c r="C4636" s="5">
        <v>30454</v>
      </c>
      <c r="D4636" s="6" t="s">
        <v>1885</v>
      </c>
    </row>
    <row r="4637" spans="2:5">
      <c r="B4637" t="s">
        <v>800</v>
      </c>
      <c r="C4637" s="5">
        <v>31309</v>
      </c>
      <c r="D4637" s="6" t="s">
        <v>2474</v>
      </c>
    </row>
    <row r="4638" spans="2:5">
      <c r="B4638" t="s">
        <v>722</v>
      </c>
      <c r="C4638" s="5">
        <v>28789</v>
      </c>
      <c r="D4638" s="6" t="s">
        <v>2456</v>
      </c>
    </row>
    <row r="4639" spans="2:5">
      <c r="B4639" t="s">
        <v>1551</v>
      </c>
      <c r="C4639" s="5">
        <v>31189</v>
      </c>
      <c r="D4639" s="6" t="s">
        <v>1471</v>
      </c>
    </row>
    <row r="4640" spans="2:5">
      <c r="B4640" s="78" t="s">
        <v>156</v>
      </c>
      <c r="C4640" s="79">
        <v>32940</v>
      </c>
      <c r="D4640" s="81" t="s">
        <v>78</v>
      </c>
    </row>
    <row r="4641" spans="2:5">
      <c r="B4641" s="147" t="s">
        <v>5339</v>
      </c>
      <c r="C4641" s="83">
        <v>33494</v>
      </c>
      <c r="D4641" s="84" t="s">
        <v>5437</v>
      </c>
    </row>
    <row r="4642" spans="2:5">
      <c r="B4642" s="78" t="s">
        <v>5590</v>
      </c>
      <c r="C4642" s="79">
        <v>33825</v>
      </c>
      <c r="D4642" s="81" t="s">
        <v>5978</v>
      </c>
    </row>
    <row r="4643" spans="2:5">
      <c r="B4643" t="s">
        <v>801</v>
      </c>
      <c r="C4643" s="5">
        <v>32596</v>
      </c>
      <c r="D4643" s="6" t="s">
        <v>1193</v>
      </c>
    </row>
    <row r="4644" spans="2:5">
      <c r="B4644" s="78" t="s">
        <v>6689</v>
      </c>
      <c r="C4644" s="79">
        <v>33900</v>
      </c>
      <c r="D4644" s="81" t="s">
        <v>5979</v>
      </c>
      <c r="E4644" s="81"/>
    </row>
    <row r="4645" spans="2:5">
      <c r="B4645" t="s">
        <v>2802</v>
      </c>
      <c r="C4645" s="5">
        <v>31841</v>
      </c>
      <c r="D4645" s="6" t="s">
        <v>2442</v>
      </c>
    </row>
    <row r="4646" spans="2:5">
      <c r="B4646" s="78" t="s">
        <v>201</v>
      </c>
      <c r="C4646" s="79">
        <v>32138</v>
      </c>
      <c r="D4646" s="81" t="s">
        <v>412</v>
      </c>
    </row>
    <row r="4647" spans="2:5">
      <c r="B4647" t="s">
        <v>2803</v>
      </c>
      <c r="C4647" s="5">
        <v>31564</v>
      </c>
      <c r="D4647" s="6" t="s">
        <v>1471</v>
      </c>
    </row>
    <row r="4648" spans="2:5">
      <c r="B4648" s="78" t="s">
        <v>7737</v>
      </c>
      <c r="C4648" s="79">
        <v>34053</v>
      </c>
      <c r="D4648" s="82" t="s">
        <v>5979</v>
      </c>
    </row>
  </sheetData>
  <sortState xmlns:xlrd2="http://schemas.microsoft.com/office/spreadsheetml/2017/richdata2" ref="B1:E6121">
    <sortCondition ref="B1:B6121"/>
  </sortState>
  <phoneticPr fontId="53" type="noConversion"/>
  <conditionalFormatting sqref="B3871:B4271 B1:B139 B3480:B3869 B1566:B1816 B446:B1434 B6122:B65522 B141:B444 B1436:B1564 B1818:B3478">
    <cfRule type="duplicateValues" dxfId="59" priority="4"/>
  </conditionalFormatting>
  <conditionalFormatting sqref="B4272:B4648">
    <cfRule type="duplicateValues" dxfId="58" priority="1" stopIfTrue="1"/>
  </conditionalFormatting>
  <pageMargins left="0.7" right="0.7" top="0.75" bottom="0.75" header="0.3" footer="0.3"/>
  <pageSetup orientation="portrait" horizontalDpi="4294967292" verticalDpi="429496729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A1:L1568"/>
  <sheetViews>
    <sheetView workbookViewId="0">
      <selection activeCell="B1571" sqref="B1571"/>
    </sheetView>
  </sheetViews>
  <sheetFormatPr defaultColWidth="8.85546875" defaultRowHeight="12.75" customHeight="1"/>
  <cols>
    <col min="1" max="1" width="10.42578125" style="215" customWidth="1"/>
    <col min="2" max="2" width="24" style="215" customWidth="1"/>
    <col min="3" max="3" width="8.85546875" style="215"/>
    <col min="4" max="4" width="11.85546875" style="215" customWidth="1"/>
    <col min="5" max="5" width="7.42578125" style="138" customWidth="1"/>
    <col min="6" max="6" width="5.42578125" style="138" customWidth="1"/>
    <col min="7" max="7" width="5.7109375" style="138" customWidth="1"/>
    <col min="8" max="8" width="6.5703125" style="138" customWidth="1"/>
    <col min="9" max="9" width="8.85546875" style="138" customWidth="1"/>
    <col min="10" max="10" width="11" style="138" customWidth="1"/>
    <col min="11" max="11" width="8.42578125" style="138" customWidth="1"/>
    <col min="12" max="12" width="8.85546875" style="138"/>
    <col min="13" max="110" width="8.85546875" style="215"/>
    <col min="111" max="111" width="24" style="215" customWidth="1"/>
    <col min="112" max="114" width="8.85546875" style="215"/>
    <col min="115" max="115" width="12" style="215" customWidth="1"/>
    <col min="116" max="116" width="15.42578125" style="215" customWidth="1"/>
    <col min="117" max="16384" width="8.85546875" style="215"/>
  </cols>
  <sheetData>
    <row r="1" spans="1:12" ht="12.75" customHeight="1">
      <c r="A1" s="161" t="s">
        <v>805</v>
      </c>
      <c r="B1" s="161" t="s">
        <v>803</v>
      </c>
      <c r="C1" s="161" t="s">
        <v>804</v>
      </c>
      <c r="D1" s="217" t="s">
        <v>5913</v>
      </c>
      <c r="E1" s="263" t="s">
        <v>723</v>
      </c>
      <c r="F1" s="263" t="s">
        <v>724</v>
      </c>
      <c r="G1" s="263" t="s">
        <v>725</v>
      </c>
      <c r="H1" s="263" t="s">
        <v>726</v>
      </c>
      <c r="I1" s="263" t="s">
        <v>727</v>
      </c>
      <c r="J1" s="263" t="s">
        <v>728</v>
      </c>
      <c r="K1" s="263" t="s">
        <v>729</v>
      </c>
      <c r="L1" s="263" t="s">
        <v>6635</v>
      </c>
    </row>
    <row r="2" spans="1:12" ht="12.75" hidden="1" customHeight="1">
      <c r="A2" s="328" t="s">
        <v>211</v>
      </c>
      <c r="B2" s="315" t="s">
        <v>5283</v>
      </c>
      <c r="C2" s="327" t="s">
        <v>2832</v>
      </c>
      <c r="D2" s="328" t="s">
        <v>211</v>
      </c>
      <c r="E2" s="331"/>
      <c r="F2" s="331"/>
      <c r="G2" s="324"/>
      <c r="H2" s="335"/>
      <c r="I2" s="312"/>
      <c r="J2" s="312"/>
      <c r="K2" s="312"/>
      <c r="L2" s="313" t="str">
        <f>VLOOKUP(TRIM(B2),'Team Rosters'!$B$1:$M$3794,2,FALSE)</f>
        <v>ESC</v>
      </c>
    </row>
    <row r="3" spans="1:12" ht="12.75" hidden="1" customHeight="1">
      <c r="A3" s="328" t="s">
        <v>4125</v>
      </c>
      <c r="B3" s="315" t="s">
        <v>4607</v>
      </c>
      <c r="C3" s="316" t="s">
        <v>83</v>
      </c>
      <c r="D3" s="328" t="s">
        <v>4276</v>
      </c>
      <c r="E3" s="331"/>
      <c r="F3" s="331"/>
      <c r="G3" s="324"/>
      <c r="H3" s="335"/>
      <c r="I3" s="312">
        <v>0</v>
      </c>
      <c r="J3" s="312">
        <v>4</v>
      </c>
      <c r="K3" s="312">
        <v>2</v>
      </c>
      <c r="L3" s="313" t="str">
        <f>VLOOKUP(TRIM(B3),'Team Rosters'!$B$1:$M$3794,2,FALSE)</f>
        <v>CHA</v>
      </c>
    </row>
    <row r="4" spans="1:12" ht="12.75" hidden="1" customHeight="1">
      <c r="A4" s="124" t="s">
        <v>1404</v>
      </c>
      <c r="B4" s="123" t="s">
        <v>1185</v>
      </c>
      <c r="C4" s="135" t="s">
        <v>824</v>
      </c>
      <c r="D4" s="124" t="s">
        <v>1404</v>
      </c>
      <c r="E4" s="177" t="s">
        <v>4384</v>
      </c>
      <c r="F4" s="177"/>
      <c r="G4" s="9">
        <v>2</v>
      </c>
      <c r="H4" s="173"/>
      <c r="I4" s="312"/>
      <c r="J4" s="312"/>
      <c r="K4" s="312"/>
      <c r="L4" s="313" t="str">
        <f>VLOOKUP(TRIM(B4),'Team Rosters'!$B$1:$M$3794,2,FALSE)</f>
        <v>BLD</v>
      </c>
    </row>
    <row r="5" spans="1:12" ht="12.75" hidden="1" customHeight="1">
      <c r="A5" s="124" t="s">
        <v>3063</v>
      </c>
      <c r="B5" s="123" t="s">
        <v>5662</v>
      </c>
      <c r="C5" s="135" t="s">
        <v>824</v>
      </c>
      <c r="D5" s="124" t="s">
        <v>4289</v>
      </c>
      <c r="E5" s="177" t="s">
        <v>4397</v>
      </c>
      <c r="F5" s="177"/>
      <c r="G5" s="9"/>
      <c r="H5" s="173"/>
      <c r="I5" s="312"/>
      <c r="J5" s="312"/>
      <c r="K5" s="312"/>
      <c r="L5" s="313" t="str">
        <f>VLOOKUP(TRIM(B5),'Team Rosters'!$B$1:$M$3794,2,FALSE)</f>
        <v>ESC</v>
      </c>
    </row>
    <row r="6" spans="1:12" ht="12.75" hidden="1" customHeight="1">
      <c r="A6" s="328" t="s">
        <v>2323</v>
      </c>
      <c r="B6" s="315" t="s">
        <v>4646</v>
      </c>
      <c r="C6" s="316" t="s">
        <v>837</v>
      </c>
      <c r="D6" s="328" t="s">
        <v>4265</v>
      </c>
      <c r="E6" s="331"/>
      <c r="F6" s="331"/>
      <c r="G6" s="324"/>
      <c r="H6" s="335"/>
      <c r="I6" s="312"/>
      <c r="J6" s="312"/>
      <c r="K6" s="312"/>
      <c r="L6" s="313" t="str">
        <f>VLOOKUP(TRIM(B6),'Team Rosters'!$B$1:$M$3794,2,FALSE)</f>
        <v>JER</v>
      </c>
    </row>
    <row r="7" spans="1:12" ht="12.75" hidden="1" customHeight="1">
      <c r="A7" s="124" t="s">
        <v>3061</v>
      </c>
      <c r="B7" s="123" t="s">
        <v>6294</v>
      </c>
      <c r="C7" s="135" t="s">
        <v>3448</v>
      </c>
      <c r="D7" s="124" t="s">
        <v>4297</v>
      </c>
      <c r="E7" s="176" t="s">
        <v>4398</v>
      </c>
      <c r="F7" s="176"/>
      <c r="G7" s="172"/>
      <c r="H7" s="173"/>
      <c r="I7" s="312"/>
      <c r="J7" s="312"/>
      <c r="K7" s="312"/>
      <c r="L7" s="313" t="str">
        <f>VLOOKUP(TRIM(B7),'Team Rosters'!$B$1:$M$3794,2,FALSE)</f>
        <v>VIR</v>
      </c>
    </row>
    <row r="8" spans="1:12" ht="12.75" hidden="1" customHeight="1">
      <c r="A8" s="124" t="s">
        <v>2440</v>
      </c>
      <c r="B8" s="123" t="s">
        <v>6751</v>
      </c>
      <c r="C8" s="135" t="s">
        <v>813</v>
      </c>
      <c r="D8" s="124" t="s">
        <v>2440</v>
      </c>
      <c r="E8" s="176" t="s">
        <v>4384</v>
      </c>
      <c r="F8" s="176"/>
      <c r="G8" s="172">
        <v>0</v>
      </c>
      <c r="H8" s="173"/>
      <c r="I8" s="312"/>
      <c r="J8" s="312"/>
      <c r="K8" s="312"/>
      <c r="L8" s="313" t="str">
        <f>VLOOKUP(TRIM(B8),'Team Rosters'!$B$1:$M$3794,2,FALSE)</f>
        <v>TOL</v>
      </c>
    </row>
    <row r="9" spans="1:12" ht="12.75" hidden="1" customHeight="1">
      <c r="A9" s="124" t="s">
        <v>2314</v>
      </c>
      <c r="B9" s="123" t="s">
        <v>6235</v>
      </c>
      <c r="C9" s="135" t="s">
        <v>837</v>
      </c>
      <c r="D9" s="124" t="s">
        <v>4303</v>
      </c>
      <c r="E9" s="177" t="s">
        <v>4391</v>
      </c>
      <c r="F9" s="177"/>
      <c r="G9" s="9">
        <v>0</v>
      </c>
      <c r="H9" s="173"/>
      <c r="I9" s="312"/>
      <c r="J9" s="312"/>
      <c r="K9" s="312"/>
      <c r="L9" s="313" t="str">
        <f>VLOOKUP(TRIM(B9),'Team Rosters'!$B$1:$M$3794,2,FALSE)</f>
        <v>CAVE</v>
      </c>
    </row>
    <row r="10" spans="1:12" ht="12.75" hidden="1" customHeight="1">
      <c r="A10" s="124" t="s">
        <v>1139</v>
      </c>
      <c r="B10" s="123" t="s">
        <v>7508</v>
      </c>
      <c r="C10" s="135" t="s">
        <v>85</v>
      </c>
      <c r="D10" s="124" t="s">
        <v>1139</v>
      </c>
      <c r="E10" s="176" t="s">
        <v>4384</v>
      </c>
      <c r="F10" s="176"/>
      <c r="G10" s="172">
        <v>0</v>
      </c>
      <c r="H10" s="173"/>
      <c r="I10" s="312"/>
      <c r="J10" s="312"/>
      <c r="K10" s="312"/>
      <c r="L10" s="313" t="e">
        <f>VLOOKUP(TRIM(B10),'Team Rosters'!$B$1:$M$3794,2,FALSE)</f>
        <v>#N/A</v>
      </c>
    </row>
    <row r="11" spans="1:12" ht="12.75" hidden="1" customHeight="1">
      <c r="A11" s="124" t="s">
        <v>3060</v>
      </c>
      <c r="B11" s="123" t="s">
        <v>3877</v>
      </c>
      <c r="C11" s="135" t="s">
        <v>85</v>
      </c>
      <c r="D11" s="124" t="s">
        <v>4290</v>
      </c>
      <c r="E11" s="176" t="s">
        <v>4397</v>
      </c>
      <c r="F11" s="176"/>
      <c r="G11" s="172"/>
      <c r="H11" s="173"/>
      <c r="I11" s="312"/>
      <c r="J11" s="312"/>
      <c r="K11" s="312"/>
      <c r="L11" s="313" t="str">
        <f>VLOOKUP(TRIM(B11),'Team Rosters'!$B$1:$M$3794,2,FALSE)</f>
        <v>VER</v>
      </c>
    </row>
    <row r="12" spans="1:12" ht="12.75" hidden="1" customHeight="1">
      <c r="A12" s="124" t="s">
        <v>2319</v>
      </c>
      <c r="B12" s="315" t="s">
        <v>1187</v>
      </c>
      <c r="C12" s="316" t="s">
        <v>814</v>
      </c>
      <c r="D12" s="124" t="s">
        <v>2319</v>
      </c>
      <c r="E12" s="177" t="s">
        <v>4384</v>
      </c>
      <c r="F12" s="177"/>
      <c r="G12" s="9">
        <v>12</v>
      </c>
      <c r="H12" s="173">
        <v>3</v>
      </c>
      <c r="I12" s="312"/>
      <c r="J12" s="312"/>
      <c r="K12" s="312"/>
      <c r="L12" s="313" t="str">
        <f>VLOOKUP(TRIM(B12),'Team Rosters'!$B$1:$M$3794,2,FALSE)</f>
        <v>OMA</v>
      </c>
    </row>
    <row r="13" spans="1:12" ht="12.75" hidden="1" customHeight="1">
      <c r="A13" s="124" t="s">
        <v>1404</v>
      </c>
      <c r="B13" s="123" t="s">
        <v>6822</v>
      </c>
      <c r="C13" s="135" t="s">
        <v>820</v>
      </c>
      <c r="D13" s="124" t="s">
        <v>1404</v>
      </c>
      <c r="E13" s="177" t="s">
        <v>4384</v>
      </c>
      <c r="F13" s="177"/>
      <c r="G13" s="9">
        <v>0</v>
      </c>
      <c r="H13" s="173"/>
      <c r="I13" s="312"/>
      <c r="J13" s="312"/>
      <c r="K13" s="312"/>
      <c r="L13" s="313" t="str">
        <f>VLOOKUP(TRIM(B13),'Team Rosters'!$B$1:$M$3794,2,FALSE)</f>
        <v>ESC</v>
      </c>
    </row>
    <row r="14" spans="1:12" ht="12.75" hidden="1" customHeight="1">
      <c r="A14" s="328" t="s">
        <v>2477</v>
      </c>
      <c r="B14" s="315" t="s">
        <v>5319</v>
      </c>
      <c r="C14" s="316" t="s">
        <v>821</v>
      </c>
      <c r="D14" s="328" t="s">
        <v>4265</v>
      </c>
      <c r="E14" s="331"/>
      <c r="F14" s="331"/>
      <c r="G14" s="324"/>
      <c r="H14" s="335"/>
      <c r="I14" s="312"/>
      <c r="J14" s="312"/>
      <c r="K14" s="312"/>
      <c r="L14" s="313" t="str">
        <f>VLOOKUP(TRIM(B14),'Team Rosters'!$B$1:$M$3794,2,FALSE)</f>
        <v>CHA</v>
      </c>
    </row>
    <row r="15" spans="1:12" ht="12.75" hidden="1" customHeight="1">
      <c r="A15" s="124" t="s">
        <v>4535</v>
      </c>
      <c r="B15" s="123" t="s">
        <v>6222</v>
      </c>
      <c r="C15" s="135" t="s">
        <v>83</v>
      </c>
      <c r="D15" s="124" t="s">
        <v>5003</v>
      </c>
      <c r="E15" s="176" t="s">
        <v>4384</v>
      </c>
      <c r="F15" s="176"/>
      <c r="G15" s="172"/>
      <c r="H15" s="173"/>
      <c r="I15" s="312"/>
      <c r="J15" s="312"/>
      <c r="K15" s="312"/>
      <c r="L15" s="313" t="str">
        <f>VLOOKUP(TRIM(B15),'Team Rosters'!$B$1:$M$3794,2,FALSE)</f>
        <v>VIR</v>
      </c>
    </row>
    <row r="16" spans="1:12" ht="12.75" hidden="1" customHeight="1">
      <c r="A16" s="124" t="s">
        <v>3060</v>
      </c>
      <c r="B16" s="123" t="s">
        <v>5065</v>
      </c>
      <c r="C16" s="135" t="s">
        <v>1664</v>
      </c>
      <c r="D16" s="124" t="s">
        <v>4290</v>
      </c>
      <c r="E16" s="176" t="s">
        <v>4384</v>
      </c>
      <c r="F16" s="176"/>
      <c r="G16" s="172"/>
      <c r="H16" s="173"/>
      <c r="I16" s="312"/>
      <c r="J16" s="312"/>
      <c r="K16" s="312"/>
      <c r="L16" s="313" t="e">
        <f>VLOOKUP(TRIM(B16),'Team Rosters'!$B$1:$M$3794,2,FALSE)</f>
        <v>#N/A</v>
      </c>
    </row>
    <row r="17" spans="1:12" ht="12.75" hidden="1" customHeight="1">
      <c r="A17" s="328" t="s">
        <v>848</v>
      </c>
      <c r="B17" s="315" t="s">
        <v>6942</v>
      </c>
      <c r="C17" s="316" t="s">
        <v>85</v>
      </c>
      <c r="D17" s="328" t="s">
        <v>848</v>
      </c>
      <c r="E17" s="331"/>
      <c r="F17" s="331"/>
      <c r="G17" s="324"/>
      <c r="H17" s="335"/>
      <c r="I17" s="312">
        <v>0</v>
      </c>
      <c r="J17" s="312">
        <v>0</v>
      </c>
      <c r="K17" s="312">
        <v>4</v>
      </c>
      <c r="L17" s="313" t="str">
        <f>VLOOKUP(TRIM(B17),'Team Rosters'!$B$1:$M$3794,2,FALSE)</f>
        <v>TEM</v>
      </c>
    </row>
    <row r="18" spans="1:12" ht="12.75" hidden="1" customHeight="1">
      <c r="A18" s="124" t="s">
        <v>2328</v>
      </c>
      <c r="B18" s="123" t="s">
        <v>6739</v>
      </c>
      <c r="C18" s="135" t="s">
        <v>837</v>
      </c>
      <c r="D18" s="124" t="s">
        <v>4295</v>
      </c>
      <c r="E18" s="177" t="s">
        <v>4389</v>
      </c>
      <c r="F18" s="177"/>
      <c r="G18" s="9"/>
      <c r="H18" s="173"/>
      <c r="I18" s="312"/>
      <c r="J18" s="312"/>
      <c r="K18" s="312"/>
      <c r="L18" s="313" t="str">
        <f>VLOOKUP(TRIM(B18),'Team Rosters'!$B$1:$M$3794,2,FALSE)</f>
        <v>OMA</v>
      </c>
    </row>
    <row r="19" spans="1:12" ht="12.75" hidden="1" customHeight="1">
      <c r="A19" s="124" t="s">
        <v>2313</v>
      </c>
      <c r="B19" s="123" t="s">
        <v>5154</v>
      </c>
      <c r="C19" s="135" t="s">
        <v>815</v>
      </c>
      <c r="D19" s="124" t="s">
        <v>2313</v>
      </c>
      <c r="E19" s="177" t="s">
        <v>4408</v>
      </c>
      <c r="F19" s="177"/>
      <c r="G19" s="9">
        <v>3</v>
      </c>
      <c r="H19" s="173"/>
      <c r="I19" s="312"/>
      <c r="J19" s="312"/>
      <c r="K19" s="312"/>
      <c r="L19" s="313" t="str">
        <f>VLOOKUP(TRIM(B19),'Team Rosters'!$B$1:$M$3794,2,FALSE)</f>
        <v>ACM</v>
      </c>
    </row>
    <row r="20" spans="1:12" ht="12.75" hidden="1" customHeight="1">
      <c r="A20" s="124" t="s">
        <v>2313</v>
      </c>
      <c r="B20" s="315" t="s">
        <v>3790</v>
      </c>
      <c r="C20" s="316" t="s">
        <v>833</v>
      </c>
      <c r="D20" s="124" t="s">
        <v>2313</v>
      </c>
      <c r="E20" s="177" t="s">
        <v>4397</v>
      </c>
      <c r="F20" s="177"/>
      <c r="G20" s="9">
        <v>4</v>
      </c>
      <c r="H20" s="173"/>
      <c r="I20" s="312"/>
      <c r="J20" s="312"/>
      <c r="K20" s="312"/>
      <c r="L20" s="313" t="str">
        <f>VLOOKUP(TRIM(B20),'Team Rosters'!$B$1:$M$3794,2,FALSE)</f>
        <v>TOL</v>
      </c>
    </row>
    <row r="21" spans="1:12" ht="12.75" hidden="1" customHeight="1">
      <c r="A21" s="124" t="s">
        <v>3344</v>
      </c>
      <c r="B21" s="123" t="s">
        <v>5574</v>
      </c>
      <c r="C21" s="135" t="s">
        <v>2832</v>
      </c>
      <c r="D21" s="124" t="s">
        <v>4293</v>
      </c>
      <c r="E21" s="176" t="s">
        <v>4385</v>
      </c>
      <c r="F21" s="176"/>
      <c r="G21" s="172"/>
      <c r="H21" s="173"/>
      <c r="I21" s="312"/>
      <c r="J21" s="312"/>
      <c r="K21" s="312"/>
      <c r="L21" s="313" t="str">
        <f>VLOOKUP(TRIM(B21),'Team Rosters'!$B$1:$M$3794,2,FALSE)</f>
        <v>TOK</v>
      </c>
    </row>
    <row r="22" spans="1:12" ht="12.75" hidden="1" customHeight="1">
      <c r="A22" s="124" t="s">
        <v>7464</v>
      </c>
      <c r="B22" s="315" t="s">
        <v>5075</v>
      </c>
      <c r="C22" s="316" t="s">
        <v>833</v>
      </c>
      <c r="D22" s="124" t="s">
        <v>7836</v>
      </c>
      <c r="E22" s="176" t="s">
        <v>4384</v>
      </c>
      <c r="F22" s="176" t="s">
        <v>4384</v>
      </c>
      <c r="G22" s="172"/>
      <c r="H22" s="173"/>
      <c r="I22" s="312"/>
      <c r="J22" s="312"/>
      <c r="K22" s="312"/>
      <c r="L22" s="313" t="e">
        <f>VLOOKUP(TRIM(B22),'Team Rosters'!$B$1:$M$3794,2,FALSE)</f>
        <v>#N/A</v>
      </c>
    </row>
    <row r="23" spans="1:12" ht="12.75" hidden="1" customHeight="1">
      <c r="A23" s="328" t="s">
        <v>828</v>
      </c>
      <c r="B23" s="315" t="s">
        <v>7791</v>
      </c>
      <c r="C23" s="316" t="s">
        <v>813</v>
      </c>
      <c r="D23" s="328" t="s">
        <v>828</v>
      </c>
      <c r="E23" s="331"/>
      <c r="F23" s="331"/>
      <c r="G23" s="324"/>
      <c r="H23" s="335"/>
      <c r="I23" s="312">
        <v>4</v>
      </c>
      <c r="J23" s="312"/>
      <c r="K23" s="312">
        <v>0</v>
      </c>
      <c r="L23" s="313" t="str">
        <f>VLOOKUP(TRIM(B23),'Team Rosters'!$B$1:$M$3794,2,FALSE)</f>
        <v>LAS</v>
      </c>
    </row>
    <row r="24" spans="1:12" ht="12.75" hidden="1" customHeight="1">
      <c r="A24" s="328" t="s">
        <v>87</v>
      </c>
      <c r="B24" s="315" t="s">
        <v>7657</v>
      </c>
      <c r="C24" s="316" t="s">
        <v>816</v>
      </c>
      <c r="D24" s="343" t="s">
        <v>4280</v>
      </c>
      <c r="E24" s="331"/>
      <c r="F24" s="331"/>
      <c r="G24" s="324"/>
      <c r="H24" s="335"/>
      <c r="I24" s="312">
        <v>0</v>
      </c>
      <c r="J24" s="312">
        <v>4</v>
      </c>
      <c r="K24" s="312">
        <v>0</v>
      </c>
      <c r="L24" s="313" t="str">
        <f>VLOOKUP(TRIM(B24),'Team Rosters'!$B$1:$M$3794,2,FALSE)</f>
        <v>LAS</v>
      </c>
    </row>
    <row r="25" spans="1:12" ht="12.75" hidden="1" customHeight="1">
      <c r="A25" s="124" t="s">
        <v>2314</v>
      </c>
      <c r="B25" s="123" t="s">
        <v>4527</v>
      </c>
      <c r="C25" s="135" t="s">
        <v>824</v>
      </c>
      <c r="D25" s="124" t="s">
        <v>4303</v>
      </c>
      <c r="E25" s="177" t="s">
        <v>4385</v>
      </c>
      <c r="F25" s="177"/>
      <c r="G25" s="9">
        <v>1</v>
      </c>
      <c r="H25" s="173"/>
      <c r="I25" s="312"/>
      <c r="J25" s="312"/>
      <c r="K25" s="312"/>
      <c r="L25" s="313" t="str">
        <f>VLOOKUP(TRIM(B25),'Team Rosters'!$B$1:$M$3794,2,FALSE)</f>
        <v>GOT</v>
      </c>
    </row>
    <row r="26" spans="1:12" ht="12.75" hidden="1" customHeight="1">
      <c r="A26" s="328" t="s">
        <v>1891</v>
      </c>
      <c r="B26" s="315" t="s">
        <v>7770</v>
      </c>
      <c r="C26" s="316" t="s">
        <v>826</v>
      </c>
      <c r="D26" s="328" t="s">
        <v>1891</v>
      </c>
      <c r="E26" s="331"/>
      <c r="F26" s="331"/>
      <c r="G26" s="324"/>
      <c r="H26" s="335"/>
      <c r="I26" s="312"/>
      <c r="J26" s="312"/>
      <c r="K26" s="312"/>
      <c r="L26" s="313" t="str">
        <f>VLOOKUP(TRIM(B26),'Team Rosters'!$B$1:$M$3794,2,FALSE)</f>
        <v>FER</v>
      </c>
    </row>
    <row r="27" spans="1:12" ht="12.75" hidden="1" customHeight="1">
      <c r="A27" s="328" t="s">
        <v>2351</v>
      </c>
      <c r="B27" s="315" t="s">
        <v>6662</v>
      </c>
      <c r="C27" s="316" t="s">
        <v>5513</v>
      </c>
      <c r="D27" s="328" t="s">
        <v>4270</v>
      </c>
      <c r="E27" s="331"/>
      <c r="F27" s="331"/>
      <c r="G27" s="324"/>
      <c r="H27" s="335"/>
      <c r="I27" s="312">
        <v>5</v>
      </c>
      <c r="J27" s="312"/>
      <c r="K27" s="312">
        <v>5</v>
      </c>
      <c r="L27" s="313" t="str">
        <f>VLOOKUP(TRIM(B27),'Team Rosters'!$B$1:$M$3794,2,FALSE)</f>
        <v>VIR</v>
      </c>
    </row>
    <row r="28" spans="1:12" ht="12.75" hidden="1" customHeight="1">
      <c r="A28" s="328" t="s">
        <v>3518</v>
      </c>
      <c r="B28" s="315" t="s">
        <v>5321</v>
      </c>
      <c r="C28" s="316" t="s">
        <v>90</v>
      </c>
      <c r="D28" s="328" t="s">
        <v>3518</v>
      </c>
      <c r="E28" s="331"/>
      <c r="F28" s="331"/>
      <c r="G28" s="324"/>
      <c r="H28" s="335"/>
      <c r="I28" s="9">
        <v>0</v>
      </c>
      <c r="J28" s="312"/>
      <c r="K28" s="172">
        <v>0</v>
      </c>
      <c r="L28" s="313" t="e">
        <f>VLOOKUP(TRIM(B28),'Team Rosters'!$B$1:$M$3794,2,FALSE)</f>
        <v>#N/A</v>
      </c>
    </row>
    <row r="29" spans="1:12" ht="12.75" hidden="1" customHeight="1">
      <c r="A29" s="124" t="s">
        <v>1667</v>
      </c>
      <c r="B29" s="123" t="s">
        <v>6853</v>
      </c>
      <c r="C29" s="135" t="s">
        <v>817</v>
      </c>
      <c r="D29" s="124" t="s">
        <v>4300</v>
      </c>
      <c r="E29" s="176" t="s">
        <v>4391</v>
      </c>
      <c r="F29" s="176"/>
      <c r="G29" s="172">
        <v>7</v>
      </c>
      <c r="H29" s="173"/>
      <c r="I29" s="312"/>
      <c r="J29" s="312"/>
      <c r="K29" s="312"/>
      <c r="L29" s="313" t="str">
        <f>VLOOKUP(TRIM(B29),'Team Rosters'!$B$1:$M$3794,2,FALSE)</f>
        <v>VIR</v>
      </c>
    </row>
    <row r="30" spans="1:12" ht="12.75" hidden="1" customHeight="1">
      <c r="A30" s="328" t="s">
        <v>4574</v>
      </c>
      <c r="B30" s="326" t="s">
        <v>4724</v>
      </c>
      <c r="C30" s="316" t="s">
        <v>833</v>
      </c>
      <c r="D30" s="328" t="s">
        <v>4574</v>
      </c>
      <c r="E30" s="331"/>
      <c r="F30" s="331"/>
      <c r="G30" s="324"/>
      <c r="H30" s="335"/>
      <c r="I30" s="312"/>
      <c r="J30" s="312"/>
      <c r="K30" s="312"/>
      <c r="L30" s="313" t="str">
        <f>VLOOKUP(TRIM(B30),'Team Rosters'!$B$1:$M$3794,2,FALSE)</f>
        <v>CAVE</v>
      </c>
    </row>
    <row r="31" spans="1:12" ht="12.75" hidden="1" customHeight="1">
      <c r="A31" s="124" t="s">
        <v>172</v>
      </c>
      <c r="B31" s="386" t="s">
        <v>7923</v>
      </c>
      <c r="C31" s="135" t="s">
        <v>822</v>
      </c>
      <c r="D31" s="124" t="s">
        <v>4298</v>
      </c>
      <c r="E31" s="177" t="s">
        <v>4391</v>
      </c>
      <c r="F31" s="177"/>
      <c r="G31" s="9">
        <v>12</v>
      </c>
      <c r="H31" s="173">
        <v>1</v>
      </c>
      <c r="I31" s="312"/>
      <c r="J31" s="312"/>
      <c r="K31" s="312"/>
      <c r="L31" s="313" t="str">
        <f>VLOOKUP(TRIM(B31),'Team Rosters'!$B$1:$M$3794,2,FALSE)</f>
        <v>IRN</v>
      </c>
    </row>
    <row r="32" spans="1:12" ht="12.75" hidden="1" customHeight="1">
      <c r="A32" s="328" t="s">
        <v>2477</v>
      </c>
      <c r="B32" s="315" t="s">
        <v>3870</v>
      </c>
      <c r="C32" s="316" t="s">
        <v>6142</v>
      </c>
      <c r="D32" s="328" t="s">
        <v>4265</v>
      </c>
      <c r="E32" s="331"/>
      <c r="F32" s="331"/>
      <c r="G32" s="324"/>
      <c r="H32" s="335"/>
      <c r="I32" s="312"/>
      <c r="J32" s="312"/>
      <c r="K32" s="312"/>
      <c r="L32" s="313" t="str">
        <f>VLOOKUP(TRIM(B32),'Team Rosters'!$B$1:$M$3794,2,FALSE)</f>
        <v>IRN</v>
      </c>
    </row>
    <row r="33" spans="1:12" ht="12.75" hidden="1" customHeight="1">
      <c r="A33" s="328" t="s">
        <v>1891</v>
      </c>
      <c r="B33" s="315" t="s">
        <v>6869</v>
      </c>
      <c r="C33" s="316" t="s">
        <v>814</v>
      </c>
      <c r="D33" s="328" t="s">
        <v>1891</v>
      </c>
      <c r="E33" s="331"/>
      <c r="F33" s="331"/>
      <c r="G33" s="324"/>
      <c r="H33" s="335"/>
      <c r="I33" s="312"/>
      <c r="J33" s="312"/>
      <c r="K33" s="312"/>
      <c r="L33" s="313" t="str">
        <f>VLOOKUP(TRIM(B33),'Team Rosters'!$B$1:$M$3794,2,FALSE)</f>
        <v>CHA</v>
      </c>
    </row>
    <row r="34" spans="1:12" ht="12.75" hidden="1" customHeight="1">
      <c r="A34" s="124" t="s">
        <v>3063</v>
      </c>
      <c r="B34" s="315" t="s">
        <v>5069</v>
      </c>
      <c r="C34" s="316" t="s">
        <v>809</v>
      </c>
      <c r="D34" s="124" t="s">
        <v>4289</v>
      </c>
      <c r="E34" s="176" t="s">
        <v>4382</v>
      </c>
      <c r="F34" s="176"/>
      <c r="G34" s="172"/>
      <c r="H34" s="173"/>
      <c r="I34" s="312"/>
      <c r="J34" s="312"/>
      <c r="K34" s="312"/>
      <c r="L34" s="313" t="str">
        <f>VLOOKUP(TRIM(B34),'Team Rosters'!$B$1:$M$3794,2,FALSE)</f>
        <v>CHA</v>
      </c>
    </row>
    <row r="35" spans="1:12" ht="12.75" hidden="1" customHeight="1">
      <c r="A35" s="328" t="s">
        <v>203</v>
      </c>
      <c r="B35" s="315" t="s">
        <v>3879</v>
      </c>
      <c r="C35" s="316" t="s">
        <v>809</v>
      </c>
      <c r="D35" s="328" t="s">
        <v>203</v>
      </c>
      <c r="E35" s="331"/>
      <c r="F35" s="331"/>
      <c r="G35" s="324"/>
      <c r="H35" s="335"/>
      <c r="I35" s="312"/>
      <c r="J35" s="312"/>
      <c r="K35" s="312"/>
      <c r="L35" s="313" t="e">
        <f>VLOOKUP(TRIM(B35),'Team Rosters'!$B$1:$M$3794,2,FALSE)</f>
        <v>#N/A</v>
      </c>
    </row>
    <row r="36" spans="1:12" ht="12.75" hidden="1" customHeight="1">
      <c r="A36" s="124" t="s">
        <v>172</v>
      </c>
      <c r="B36" s="315" t="s">
        <v>7450</v>
      </c>
      <c r="C36" s="316" t="s">
        <v>807</v>
      </c>
      <c r="D36" s="124" t="s">
        <v>4298</v>
      </c>
      <c r="E36" s="176" t="s">
        <v>4391</v>
      </c>
      <c r="F36" s="176"/>
      <c r="G36" s="172">
        <v>0</v>
      </c>
      <c r="H36" s="173"/>
      <c r="I36" s="312"/>
      <c r="J36" s="312"/>
      <c r="K36" s="312"/>
      <c r="L36" s="313" t="str">
        <f>VLOOKUP(TRIM(B36),'Team Rosters'!$B$1:$M$3794,2,FALSE)</f>
        <v>JER</v>
      </c>
    </row>
    <row r="37" spans="1:12" ht="12.75" hidden="1" customHeight="1">
      <c r="A37" s="328" t="s">
        <v>7692</v>
      </c>
      <c r="B37" s="315" t="s">
        <v>5834</v>
      </c>
      <c r="C37" s="316" t="s">
        <v>837</v>
      </c>
      <c r="D37" s="328" t="s">
        <v>4265</v>
      </c>
      <c r="E37" s="331"/>
      <c r="F37" s="331"/>
      <c r="G37" s="324"/>
      <c r="H37" s="335"/>
      <c r="I37" s="312"/>
      <c r="J37" s="312"/>
      <c r="K37" s="312"/>
      <c r="L37" s="313" t="str">
        <f>VLOOKUP(TRIM(B37),'Team Rosters'!$B$1:$M$3794,2,FALSE)</f>
        <v>TEM</v>
      </c>
    </row>
    <row r="38" spans="1:12" ht="12.75" hidden="1" customHeight="1">
      <c r="A38" s="124" t="s">
        <v>2458</v>
      </c>
      <c r="B38" s="123" t="s">
        <v>3880</v>
      </c>
      <c r="C38" s="135" t="s">
        <v>808</v>
      </c>
      <c r="D38" s="124" t="s">
        <v>2458</v>
      </c>
      <c r="E38" s="177" t="s">
        <v>4397</v>
      </c>
      <c r="F38" s="177"/>
      <c r="G38" s="9">
        <v>0</v>
      </c>
      <c r="H38" s="173"/>
      <c r="I38" s="312"/>
      <c r="J38" s="312"/>
      <c r="K38" s="312"/>
      <c r="L38" s="313" t="str">
        <f>VLOOKUP(TRIM(B38),'Team Rosters'!$B$1:$M$3794,2,FALSE)</f>
        <v>TOK</v>
      </c>
    </row>
    <row r="39" spans="1:12" ht="12.75" hidden="1" customHeight="1">
      <c r="A39" s="124" t="s">
        <v>2440</v>
      </c>
      <c r="B39" s="123" t="s">
        <v>7602</v>
      </c>
      <c r="C39" s="135" t="s">
        <v>815</v>
      </c>
      <c r="D39" s="124" t="s">
        <v>2440</v>
      </c>
      <c r="E39" s="176" t="s">
        <v>4384</v>
      </c>
      <c r="F39" s="176"/>
      <c r="G39" s="172">
        <v>0</v>
      </c>
      <c r="H39" s="173"/>
      <c r="I39" s="312"/>
      <c r="J39" s="312"/>
      <c r="K39" s="312"/>
      <c r="L39" s="313" t="e">
        <f>VLOOKUP(TRIM(B39),'Team Rosters'!$B$1:$M$3794,2,FALSE)</f>
        <v>#N/A</v>
      </c>
    </row>
    <row r="40" spans="1:12" ht="12.75" hidden="1" customHeight="1">
      <c r="A40" s="124" t="s">
        <v>566</v>
      </c>
      <c r="B40" s="123" t="s">
        <v>2305</v>
      </c>
      <c r="C40" s="135" t="s">
        <v>820</v>
      </c>
      <c r="D40" s="124" t="s">
        <v>4308</v>
      </c>
      <c r="E40" s="176" t="s">
        <v>4389</v>
      </c>
      <c r="F40" s="176" t="s">
        <v>4389</v>
      </c>
      <c r="G40" s="172">
        <v>1</v>
      </c>
      <c r="H40" s="173"/>
      <c r="I40" s="312"/>
      <c r="J40" s="312"/>
      <c r="K40" s="312"/>
      <c r="L40" s="313" t="str">
        <f>VLOOKUP(TRIM(B40),'Team Rosters'!$B$1:$M$3794,2,FALSE)</f>
        <v>VIR</v>
      </c>
    </row>
    <row r="41" spans="1:12" ht="12.75" hidden="1" customHeight="1">
      <c r="A41" s="124" t="s">
        <v>3060</v>
      </c>
      <c r="B41" s="123" t="s">
        <v>7595</v>
      </c>
      <c r="C41" s="135" t="s">
        <v>831</v>
      </c>
      <c r="D41" s="124" t="s">
        <v>4290</v>
      </c>
      <c r="E41" s="176" t="s">
        <v>4384</v>
      </c>
      <c r="F41" s="176"/>
      <c r="G41" s="172"/>
      <c r="H41" s="173"/>
      <c r="I41" s="312"/>
      <c r="J41" s="312"/>
      <c r="K41" s="312"/>
      <c r="L41" s="313" t="e">
        <f>VLOOKUP(TRIM(B41),'Team Rosters'!$B$1:$M$3794,2,FALSE)</f>
        <v>#N/A</v>
      </c>
    </row>
    <row r="42" spans="1:12" ht="12.75" hidden="1" customHeight="1">
      <c r="A42" s="328" t="s">
        <v>7691</v>
      </c>
      <c r="B42" s="315" t="s">
        <v>1171</v>
      </c>
      <c r="C42" s="316" t="s">
        <v>83</v>
      </c>
      <c r="D42" s="328" t="s">
        <v>4267</v>
      </c>
      <c r="E42" s="331"/>
      <c r="F42" s="331"/>
      <c r="G42" s="324"/>
      <c r="H42" s="335"/>
      <c r="I42" s="312"/>
      <c r="J42" s="312"/>
      <c r="K42" s="312"/>
      <c r="L42" s="313" t="str">
        <f>VLOOKUP(TRIM(B42),'Team Rosters'!$B$1:$M$3794,2,FALSE)</f>
        <v>WIX</v>
      </c>
    </row>
    <row r="43" spans="1:12" ht="12.75" hidden="1" customHeight="1">
      <c r="A43" s="124" t="s">
        <v>3061</v>
      </c>
      <c r="B43" s="123" t="s">
        <v>5127</v>
      </c>
      <c r="C43" s="135" t="s">
        <v>837</v>
      </c>
      <c r="D43" s="124" t="s">
        <v>4297</v>
      </c>
      <c r="E43" s="177" t="s">
        <v>4400</v>
      </c>
      <c r="F43" s="177"/>
      <c r="G43" s="9"/>
      <c r="H43" s="173"/>
      <c r="I43" s="312"/>
      <c r="J43" s="312"/>
      <c r="K43" s="312"/>
      <c r="L43" s="313" t="str">
        <f>VLOOKUP(TRIM(B43),'Team Rosters'!$B$1:$M$3794,2,FALSE)</f>
        <v>GOT</v>
      </c>
    </row>
    <row r="44" spans="1:12" ht="12.75" hidden="1" customHeight="1">
      <c r="A44" s="124" t="s">
        <v>2445</v>
      </c>
      <c r="B44" s="123" t="s">
        <v>1195</v>
      </c>
      <c r="C44" s="135" t="s">
        <v>810</v>
      </c>
      <c r="D44" s="124" t="s">
        <v>4294</v>
      </c>
      <c r="E44" s="177" t="s">
        <v>4385</v>
      </c>
      <c r="F44" s="177"/>
      <c r="G44" s="9"/>
      <c r="H44" s="173"/>
      <c r="I44" s="312"/>
      <c r="J44" s="312"/>
      <c r="K44" s="312"/>
      <c r="L44" s="313" t="str">
        <f>VLOOKUP(TRIM(B44),'Team Rosters'!$B$1:$M$3794,2,FALSE)</f>
        <v>GOT</v>
      </c>
    </row>
    <row r="45" spans="1:12" ht="12.75" hidden="1" customHeight="1">
      <c r="A45" s="124" t="s">
        <v>2314</v>
      </c>
      <c r="B45" s="123" t="s">
        <v>7471</v>
      </c>
      <c r="C45" s="135" t="s">
        <v>810</v>
      </c>
      <c r="D45" s="124" t="s">
        <v>4303</v>
      </c>
      <c r="E45" s="176" t="s">
        <v>4391</v>
      </c>
      <c r="F45" s="176"/>
      <c r="G45" s="172">
        <v>1</v>
      </c>
      <c r="H45" s="173"/>
      <c r="I45" s="312"/>
      <c r="J45" s="312"/>
      <c r="K45" s="312"/>
      <c r="L45" s="313" t="e">
        <f>VLOOKUP(TRIM(B45),'Team Rosters'!$B$1:$M$3794,2,FALSE)</f>
        <v>#N/A</v>
      </c>
    </row>
    <row r="46" spans="1:12" ht="12.75" hidden="1" customHeight="1">
      <c r="A46" s="124" t="s">
        <v>4412</v>
      </c>
      <c r="B46" s="123" t="s">
        <v>5100</v>
      </c>
      <c r="C46" s="135" t="s">
        <v>3448</v>
      </c>
      <c r="D46" s="195" t="s">
        <v>8225</v>
      </c>
      <c r="E46" s="177" t="s">
        <v>4397</v>
      </c>
      <c r="F46" s="177" t="s">
        <v>4391</v>
      </c>
      <c r="G46" s="9">
        <v>3</v>
      </c>
      <c r="H46" s="173"/>
      <c r="I46" s="312"/>
      <c r="J46" s="312"/>
      <c r="K46" s="312"/>
      <c r="L46" s="313" t="str">
        <f>VLOOKUP(TRIM(B46),'Team Rosters'!$B$1:$M$3794,2,FALSE)</f>
        <v>GOT</v>
      </c>
    </row>
    <row r="47" spans="1:12" ht="12.75" hidden="1" customHeight="1">
      <c r="A47" s="328" t="s">
        <v>2323</v>
      </c>
      <c r="B47" s="315" t="s">
        <v>5835</v>
      </c>
      <c r="C47" s="316" t="s">
        <v>3448</v>
      </c>
      <c r="D47" s="328" t="s">
        <v>4265</v>
      </c>
      <c r="E47" s="331"/>
      <c r="F47" s="331"/>
      <c r="G47" s="324"/>
      <c r="H47" s="335"/>
      <c r="I47" s="312"/>
      <c r="J47" s="312"/>
      <c r="K47" s="312"/>
      <c r="L47" s="313" t="str">
        <f>VLOOKUP(TRIM(B47),'Team Rosters'!$B$1:$M$3794,2,FALSE)</f>
        <v>BLU</v>
      </c>
    </row>
    <row r="48" spans="1:12" ht="12.75" hidden="1" customHeight="1">
      <c r="A48" s="124" t="s">
        <v>7621</v>
      </c>
      <c r="B48" s="123" t="s">
        <v>6336</v>
      </c>
      <c r="C48" s="135" t="s">
        <v>817</v>
      </c>
      <c r="D48" s="124" t="s">
        <v>7621</v>
      </c>
      <c r="E48" s="177" t="s">
        <v>4384</v>
      </c>
      <c r="F48" s="177"/>
      <c r="G48" s="9">
        <v>8</v>
      </c>
      <c r="H48" s="173"/>
      <c r="I48" s="312"/>
      <c r="J48" s="312"/>
      <c r="K48" s="312"/>
      <c r="L48" s="313" t="str">
        <f>VLOOKUP(TRIM(B48),'Team Rosters'!$B$1:$M$3794,2,FALSE)</f>
        <v>GOT</v>
      </c>
    </row>
    <row r="49" spans="1:12" ht="12.75" hidden="1" customHeight="1">
      <c r="A49" s="328" t="s">
        <v>644</v>
      </c>
      <c r="B49" s="315" t="s">
        <v>5710</v>
      </c>
      <c r="C49" s="316" t="s">
        <v>813</v>
      </c>
      <c r="D49" s="328" t="s">
        <v>6998</v>
      </c>
      <c r="E49" s="331"/>
      <c r="F49" s="331"/>
      <c r="G49" s="324"/>
      <c r="H49" s="335"/>
      <c r="I49" s="312">
        <v>0</v>
      </c>
      <c r="J49" s="312">
        <v>0</v>
      </c>
      <c r="K49" s="312">
        <v>2</v>
      </c>
      <c r="L49" s="313" t="e">
        <f>VLOOKUP(TRIM(B49),'Team Rosters'!$B$1:$M$3794,2,FALSE)</f>
        <v>#N/A</v>
      </c>
    </row>
    <row r="50" spans="1:12" ht="12.75" hidden="1" customHeight="1">
      <c r="A50" s="328" t="s">
        <v>1406</v>
      </c>
      <c r="B50" s="315" t="s">
        <v>6937</v>
      </c>
      <c r="C50" s="316" t="s">
        <v>818</v>
      </c>
      <c r="D50" s="328" t="s">
        <v>1406</v>
      </c>
      <c r="E50" s="331"/>
      <c r="F50" s="331"/>
      <c r="G50" s="324"/>
      <c r="H50" s="335"/>
      <c r="I50" s="312">
        <v>5</v>
      </c>
      <c r="J50" s="312"/>
      <c r="K50" s="312"/>
      <c r="L50" s="313" t="str">
        <f>VLOOKUP(TRIM(B50),'Team Rosters'!$B$1:$M$3794,2,FALSE)</f>
        <v>IND</v>
      </c>
    </row>
    <row r="51" spans="1:12" ht="12.75" hidden="1" customHeight="1">
      <c r="A51" s="328" t="s">
        <v>203</v>
      </c>
      <c r="B51" s="315" t="s">
        <v>204</v>
      </c>
      <c r="C51" s="316" t="s">
        <v>85</v>
      </c>
      <c r="D51" s="328" t="s">
        <v>203</v>
      </c>
      <c r="E51" s="331"/>
      <c r="F51" s="331"/>
      <c r="G51" s="324"/>
      <c r="H51" s="335"/>
      <c r="I51" s="312"/>
      <c r="J51" s="312"/>
      <c r="K51" s="312"/>
      <c r="L51" s="313" t="str">
        <f>VLOOKUP(TRIM(B51),'Team Rosters'!$B$1:$M$3794,2,FALSE)</f>
        <v>BIR</v>
      </c>
    </row>
    <row r="52" spans="1:12" ht="12.75" hidden="1" customHeight="1">
      <c r="A52" s="124" t="s">
        <v>3891</v>
      </c>
      <c r="B52" s="123" t="s">
        <v>6256</v>
      </c>
      <c r="C52" s="135" t="s">
        <v>812</v>
      </c>
      <c r="D52" s="124" t="s">
        <v>7844</v>
      </c>
      <c r="E52" s="176" t="s">
        <v>4391</v>
      </c>
      <c r="F52" s="176" t="s">
        <v>4391</v>
      </c>
      <c r="G52" s="172">
        <v>0</v>
      </c>
      <c r="H52" s="173"/>
      <c r="I52" s="312"/>
      <c r="J52" s="312"/>
      <c r="K52" s="312"/>
      <c r="L52" s="313" t="e">
        <f>VLOOKUP(TRIM(B52),'Team Rosters'!$B$1:$M$3794,2,FALSE)</f>
        <v>#N/A</v>
      </c>
    </row>
    <row r="53" spans="1:12" ht="12.75" hidden="1" customHeight="1">
      <c r="A53" s="124" t="s">
        <v>172</v>
      </c>
      <c r="B53" s="123" t="s">
        <v>3882</v>
      </c>
      <c r="C53" s="135" t="s">
        <v>831</v>
      </c>
      <c r="D53" s="124" t="s">
        <v>4298</v>
      </c>
      <c r="E53" s="177" t="s">
        <v>4391</v>
      </c>
      <c r="F53" s="177"/>
      <c r="G53" s="9">
        <v>3</v>
      </c>
      <c r="H53" s="173"/>
      <c r="I53" s="312"/>
      <c r="J53" s="312"/>
      <c r="K53" s="312"/>
      <c r="L53" s="313" t="str">
        <f>VLOOKUP(TRIM(B53),'Team Rosters'!$B$1:$M$3794,2,FALSE)</f>
        <v>LON</v>
      </c>
    </row>
    <row r="54" spans="1:12" ht="12.75" hidden="1" customHeight="1">
      <c r="A54" s="124" t="s">
        <v>2440</v>
      </c>
      <c r="B54" s="123" t="s">
        <v>5122</v>
      </c>
      <c r="C54" s="135" t="s">
        <v>808</v>
      </c>
      <c r="D54" s="124" t="s">
        <v>2440</v>
      </c>
      <c r="E54" s="177" t="s">
        <v>4384</v>
      </c>
      <c r="F54" s="177"/>
      <c r="G54" s="9">
        <v>0</v>
      </c>
      <c r="H54" s="173"/>
      <c r="I54" s="312"/>
      <c r="J54" s="312"/>
      <c r="K54" s="312"/>
      <c r="L54" s="313" t="e">
        <f>VLOOKUP(TRIM(B54),'Team Rosters'!$B$1:$M$3794,2,FALSE)</f>
        <v>#N/A</v>
      </c>
    </row>
    <row r="55" spans="1:12" ht="12.75" hidden="1" customHeight="1">
      <c r="A55" s="124" t="s">
        <v>1139</v>
      </c>
      <c r="B55" s="123" t="s">
        <v>6795</v>
      </c>
      <c r="C55" s="135" t="s">
        <v>808</v>
      </c>
      <c r="D55" s="124" t="s">
        <v>1139</v>
      </c>
      <c r="E55" s="177" t="s">
        <v>4384</v>
      </c>
      <c r="F55" s="177"/>
      <c r="G55" s="9">
        <v>3</v>
      </c>
      <c r="H55" s="173"/>
      <c r="I55" s="312"/>
      <c r="J55" s="312"/>
      <c r="K55" s="312"/>
      <c r="L55" s="313" t="str">
        <f>VLOOKUP(TRIM(B55),'Team Rosters'!$B$1:$M$3794,2,FALSE)</f>
        <v>IND</v>
      </c>
    </row>
    <row r="56" spans="1:12" ht="12.75" hidden="1" customHeight="1">
      <c r="A56" s="124" t="s">
        <v>3060</v>
      </c>
      <c r="B56" s="123" t="s">
        <v>7622</v>
      </c>
      <c r="C56" s="135" t="s">
        <v>817</v>
      </c>
      <c r="D56" s="124" t="s">
        <v>4290</v>
      </c>
      <c r="E56" s="176" t="s">
        <v>4384</v>
      </c>
      <c r="F56" s="176"/>
      <c r="G56" s="172"/>
      <c r="H56" s="173"/>
      <c r="I56" s="312"/>
      <c r="J56" s="312"/>
      <c r="K56" s="312"/>
      <c r="L56" s="313" t="e">
        <f>VLOOKUP(TRIM(B56),'Team Rosters'!$B$1:$M$3794,2,FALSE)</f>
        <v>#N/A</v>
      </c>
    </row>
    <row r="57" spans="1:12" ht="12.75" hidden="1" customHeight="1">
      <c r="A57" s="124" t="s">
        <v>2328</v>
      </c>
      <c r="B57" s="123" t="s">
        <v>5594</v>
      </c>
      <c r="C57" s="135" t="s">
        <v>808</v>
      </c>
      <c r="D57" s="124" t="s">
        <v>4295</v>
      </c>
      <c r="E57" s="176" t="s">
        <v>4391</v>
      </c>
      <c r="F57" s="176"/>
      <c r="G57" s="172"/>
      <c r="H57" s="173"/>
      <c r="I57" s="312"/>
      <c r="J57" s="312"/>
      <c r="K57" s="324"/>
      <c r="L57" s="313" t="str">
        <f>VLOOKUP(TRIM(B57),'Team Rosters'!$B$1:$M$3794,2,FALSE)</f>
        <v>TOL</v>
      </c>
    </row>
    <row r="58" spans="1:12" ht="12.75" hidden="1" customHeight="1">
      <c r="A58" s="328" t="s">
        <v>7692</v>
      </c>
      <c r="B58" s="315" t="s">
        <v>7724</v>
      </c>
      <c r="C58" s="316" t="s">
        <v>821</v>
      </c>
      <c r="D58" s="328" t="s">
        <v>4265</v>
      </c>
      <c r="E58" s="331"/>
      <c r="F58" s="331"/>
      <c r="G58" s="324"/>
      <c r="H58" s="335"/>
      <c r="I58" s="312"/>
      <c r="J58" s="312"/>
      <c r="K58" s="312"/>
      <c r="L58" s="313" t="str">
        <f>VLOOKUP(TRIM(B58),'Team Rosters'!$B$1:$M$3794,2,FALSE)</f>
        <v>BLU</v>
      </c>
    </row>
    <row r="59" spans="1:12" ht="12.75" hidden="1" customHeight="1">
      <c r="A59" s="328" t="s">
        <v>1591</v>
      </c>
      <c r="B59" s="315" t="s">
        <v>7744</v>
      </c>
      <c r="C59" s="316" t="s">
        <v>814</v>
      </c>
      <c r="D59" s="328" t="s">
        <v>1591</v>
      </c>
      <c r="E59" s="331"/>
      <c r="F59" s="331"/>
      <c r="G59" s="324"/>
      <c r="H59" s="335"/>
      <c r="I59" s="9">
        <v>4</v>
      </c>
      <c r="J59" s="312"/>
      <c r="K59" s="172">
        <v>4</v>
      </c>
      <c r="L59" s="313" t="str">
        <f>VLOOKUP(TRIM(B59),'Team Rosters'!$B$1:$M$3794,2,FALSE)</f>
        <v>LON</v>
      </c>
    </row>
    <row r="60" spans="1:12" ht="12.75" customHeight="1">
      <c r="A60" s="124" t="s">
        <v>1663</v>
      </c>
      <c r="B60" s="123" t="s">
        <v>5149</v>
      </c>
      <c r="C60" s="135" t="s">
        <v>815</v>
      </c>
      <c r="D60" s="124" t="s">
        <v>4302</v>
      </c>
      <c r="E60" s="177" t="s">
        <v>4386</v>
      </c>
      <c r="F60" s="177"/>
      <c r="G60" s="9">
        <v>12</v>
      </c>
      <c r="H60" s="173">
        <v>1</v>
      </c>
      <c r="I60" s="312"/>
      <c r="J60" s="312"/>
      <c r="K60" s="312"/>
      <c r="L60" s="313" t="str">
        <f>VLOOKUP(TRIM(B60),'Team Rosters'!$B$1:$M$3794,2,FALSE)</f>
        <v>DEL</v>
      </c>
    </row>
    <row r="61" spans="1:12" ht="12.75" hidden="1" customHeight="1">
      <c r="A61" s="328" t="s">
        <v>3518</v>
      </c>
      <c r="B61" s="315" t="s">
        <v>7751</v>
      </c>
      <c r="C61" s="316" t="s">
        <v>822</v>
      </c>
      <c r="D61" s="328" t="s">
        <v>3518</v>
      </c>
      <c r="E61" s="331"/>
      <c r="F61" s="331"/>
      <c r="G61" s="324"/>
      <c r="H61" s="335"/>
      <c r="I61" s="9">
        <v>0</v>
      </c>
      <c r="J61" s="312"/>
      <c r="K61" s="172">
        <v>0</v>
      </c>
      <c r="L61" s="313" t="str">
        <f>VLOOKUP(TRIM(B61),'Team Rosters'!$B$1:$M$3794,2,FALSE)</f>
        <v>ESC</v>
      </c>
    </row>
    <row r="62" spans="1:12" ht="12.75" hidden="1" customHeight="1">
      <c r="A62" s="328" t="s">
        <v>2438</v>
      </c>
      <c r="B62" s="315" t="s">
        <v>3884</v>
      </c>
      <c r="C62" s="316" t="s">
        <v>808</v>
      </c>
      <c r="D62" s="328" t="s">
        <v>4277</v>
      </c>
      <c r="E62" s="331"/>
      <c r="F62" s="331"/>
      <c r="G62" s="324"/>
      <c r="H62" s="335"/>
      <c r="I62" s="312">
        <v>5</v>
      </c>
      <c r="J62" s="312"/>
      <c r="K62" s="312">
        <v>7</v>
      </c>
      <c r="L62" s="313" t="str">
        <f>VLOOKUP(TRIM(B62),'Team Rosters'!$B$1:$M$3794,2,FALSE)</f>
        <v>JER</v>
      </c>
    </row>
    <row r="63" spans="1:12" ht="12.75" hidden="1" customHeight="1">
      <c r="A63" s="124" t="s">
        <v>172</v>
      </c>
      <c r="B63" s="123" t="s">
        <v>6726</v>
      </c>
      <c r="C63" s="135" t="s">
        <v>82</v>
      </c>
      <c r="D63" s="124" t="s">
        <v>4298</v>
      </c>
      <c r="E63" s="177" t="s">
        <v>4391</v>
      </c>
      <c r="F63" s="177"/>
      <c r="G63" s="9">
        <v>3</v>
      </c>
      <c r="H63" s="173"/>
      <c r="I63" s="312"/>
      <c r="J63" s="312"/>
      <c r="K63" s="312"/>
      <c r="L63" s="313" t="str">
        <f>VLOOKUP(TRIM(B63),'Team Rosters'!$B$1:$M$3794,2,FALSE)</f>
        <v>GOT</v>
      </c>
    </row>
    <row r="64" spans="1:12" ht="12.75" hidden="1" customHeight="1">
      <c r="A64" s="328" t="s">
        <v>828</v>
      </c>
      <c r="B64" s="315" t="s">
        <v>7785</v>
      </c>
      <c r="C64" s="316" t="s">
        <v>807</v>
      </c>
      <c r="D64" s="328" t="s">
        <v>828</v>
      </c>
      <c r="E64" s="331"/>
      <c r="F64" s="331"/>
      <c r="G64" s="324"/>
      <c r="H64" s="335"/>
      <c r="I64" s="312">
        <v>4</v>
      </c>
      <c r="J64" s="312"/>
      <c r="K64" s="312">
        <v>0</v>
      </c>
      <c r="L64" s="313" t="str">
        <f>VLOOKUP(TRIM(B64),'Team Rosters'!$B$1:$M$3794,2,FALSE)</f>
        <v>VIR</v>
      </c>
    </row>
    <row r="65" spans="1:12" ht="12.75" customHeight="1">
      <c r="A65" s="124" t="s">
        <v>2437</v>
      </c>
      <c r="B65" s="123" t="s">
        <v>2329</v>
      </c>
      <c r="C65" s="135" t="s">
        <v>81</v>
      </c>
      <c r="D65" s="124" t="s">
        <v>4304</v>
      </c>
      <c r="E65" s="177" t="s">
        <v>4386</v>
      </c>
      <c r="F65" s="177"/>
      <c r="G65" s="9">
        <v>5</v>
      </c>
      <c r="H65" s="173"/>
      <c r="I65" s="312"/>
      <c r="J65" s="312"/>
      <c r="K65" s="312"/>
      <c r="L65" s="313" t="str">
        <f>VLOOKUP(TRIM(B65),'Team Rosters'!$B$1:$M$3794,2,FALSE)</f>
        <v>BIR</v>
      </c>
    </row>
    <row r="66" spans="1:12" ht="12.75" hidden="1" customHeight="1">
      <c r="A66" s="124" t="s">
        <v>2437</v>
      </c>
      <c r="B66" s="123" t="s">
        <v>6730</v>
      </c>
      <c r="C66" s="135" t="s">
        <v>83</v>
      </c>
      <c r="D66" s="124" t="s">
        <v>4304</v>
      </c>
      <c r="E66" s="176" t="s">
        <v>4385</v>
      </c>
      <c r="F66" s="176"/>
      <c r="G66" s="172">
        <v>0</v>
      </c>
      <c r="H66" s="173"/>
      <c r="I66" s="312"/>
      <c r="J66" s="312"/>
      <c r="K66" s="312"/>
      <c r="L66" s="313" t="str">
        <f>VLOOKUP(TRIM(B66),'Team Rosters'!$B$1:$M$3794,2,FALSE)</f>
        <v>BEA</v>
      </c>
    </row>
    <row r="67" spans="1:12" ht="12.75" hidden="1" customHeight="1">
      <c r="A67" s="124" t="s">
        <v>2319</v>
      </c>
      <c r="B67" s="123" t="s">
        <v>4502</v>
      </c>
      <c r="C67" s="135" t="s">
        <v>826</v>
      </c>
      <c r="D67" s="124" t="s">
        <v>2319</v>
      </c>
      <c r="E67" s="177" t="s">
        <v>4382</v>
      </c>
      <c r="F67" s="177"/>
      <c r="G67" s="9">
        <v>6</v>
      </c>
      <c r="H67" s="173"/>
      <c r="I67" s="312"/>
      <c r="J67" s="312"/>
      <c r="K67" s="312"/>
      <c r="L67" s="313" t="str">
        <f>VLOOKUP(TRIM(B67),'Team Rosters'!$B$1:$M$3794,2,FALSE)</f>
        <v>FER</v>
      </c>
    </row>
    <row r="68" spans="1:12" ht="12.75" hidden="1" customHeight="1">
      <c r="A68" s="328" t="s">
        <v>828</v>
      </c>
      <c r="B68" s="315" t="s">
        <v>6955</v>
      </c>
      <c r="C68" s="316" t="s">
        <v>824</v>
      </c>
      <c r="D68" s="328" t="s">
        <v>828</v>
      </c>
      <c r="E68" s="331"/>
      <c r="F68" s="331"/>
      <c r="G68" s="324"/>
      <c r="H68" s="335"/>
      <c r="I68" s="312">
        <v>0</v>
      </c>
      <c r="J68" s="312"/>
      <c r="K68" s="312">
        <v>0</v>
      </c>
      <c r="L68" s="313" t="e">
        <f>VLOOKUP(TRIM(B68),'Team Rosters'!$B$1:$M$3794,2,FALSE)</f>
        <v>#N/A</v>
      </c>
    </row>
    <row r="69" spans="1:12" ht="12.75" hidden="1" customHeight="1">
      <c r="A69" s="124" t="s">
        <v>2445</v>
      </c>
      <c r="B69" s="123" t="s">
        <v>7568</v>
      </c>
      <c r="C69" s="135" t="s">
        <v>3448</v>
      </c>
      <c r="D69" s="124" t="s">
        <v>4294</v>
      </c>
      <c r="E69" s="176" t="s">
        <v>4385</v>
      </c>
      <c r="F69" s="176"/>
      <c r="G69" s="172"/>
      <c r="H69" s="173"/>
      <c r="I69" s="312"/>
      <c r="J69" s="312"/>
      <c r="K69" s="312"/>
      <c r="L69" s="313" t="str">
        <f>VLOOKUP(TRIM(B69),'Team Rosters'!$B$1:$M$3794,2,FALSE)</f>
        <v>CHA</v>
      </c>
    </row>
    <row r="70" spans="1:12" ht="12.75" hidden="1" customHeight="1">
      <c r="A70" s="328" t="s">
        <v>7691</v>
      </c>
      <c r="B70" s="315" t="s">
        <v>3872</v>
      </c>
      <c r="C70" s="316" t="s">
        <v>82</v>
      </c>
      <c r="D70" s="328" t="s">
        <v>4267</v>
      </c>
      <c r="E70" s="331"/>
      <c r="F70" s="331"/>
      <c r="G70" s="324"/>
      <c r="H70" s="335"/>
      <c r="I70" s="312"/>
      <c r="J70" s="312"/>
      <c r="K70" s="312"/>
      <c r="L70" s="313" t="e">
        <f>VLOOKUP(TRIM(B70),'Team Rosters'!$B$1:$M$3794,2,FALSE)</f>
        <v>#N/A</v>
      </c>
    </row>
    <row r="71" spans="1:12" ht="12.75" hidden="1" customHeight="1">
      <c r="A71" s="124" t="s">
        <v>2438</v>
      </c>
      <c r="B71" s="131" t="s">
        <v>4563</v>
      </c>
      <c r="C71" s="135" t="s">
        <v>813</v>
      </c>
      <c r="D71" s="124" t="s">
        <v>4305</v>
      </c>
      <c r="E71" s="177" t="s">
        <v>4385</v>
      </c>
      <c r="F71" s="177"/>
      <c r="G71" s="9">
        <v>5</v>
      </c>
      <c r="H71" s="173"/>
      <c r="I71" s="312"/>
      <c r="J71" s="312"/>
      <c r="K71" s="312"/>
      <c r="L71" s="313" t="str">
        <f>VLOOKUP(TRIM(B71),'Team Rosters'!$B$1:$M$3794,2,FALSE)</f>
        <v>IND</v>
      </c>
    </row>
    <row r="72" spans="1:12" ht="12.75" hidden="1" customHeight="1">
      <c r="A72" s="124" t="s">
        <v>3060</v>
      </c>
      <c r="B72" s="315" t="s">
        <v>6690</v>
      </c>
      <c r="C72" s="316" t="s">
        <v>818</v>
      </c>
      <c r="D72" s="124" t="s">
        <v>4290</v>
      </c>
      <c r="E72" s="176" t="s">
        <v>4384</v>
      </c>
      <c r="F72" s="176"/>
      <c r="G72" s="172"/>
      <c r="H72" s="173"/>
      <c r="I72" s="312"/>
      <c r="J72" s="312"/>
      <c r="K72" s="312"/>
      <c r="L72" s="313" t="e">
        <f>VLOOKUP(TRIM(B72),'Team Rosters'!$B$1:$M$3794,2,FALSE)</f>
        <v>#N/A</v>
      </c>
    </row>
    <row r="73" spans="1:12" ht="12.75" hidden="1" customHeight="1">
      <c r="A73" s="124" t="s">
        <v>172</v>
      </c>
      <c r="B73" s="123" t="s">
        <v>6715</v>
      </c>
      <c r="C73" s="135" t="s">
        <v>821</v>
      </c>
      <c r="D73" s="124" t="s">
        <v>4298</v>
      </c>
      <c r="E73" s="176" t="s">
        <v>4391</v>
      </c>
      <c r="F73" s="176"/>
      <c r="G73" s="172">
        <v>1</v>
      </c>
      <c r="H73" s="173"/>
      <c r="I73" s="312"/>
      <c r="J73" s="312"/>
      <c r="K73" s="312"/>
      <c r="L73" s="313" t="str">
        <f>VLOOKUP(TRIM(B73),'Team Rosters'!$B$1:$M$3794,2,FALSE)</f>
        <v>CAVE</v>
      </c>
    </row>
    <row r="74" spans="1:12" ht="12.75" hidden="1" customHeight="1">
      <c r="A74" s="124" t="s">
        <v>2328</v>
      </c>
      <c r="B74" s="123" t="s">
        <v>6213</v>
      </c>
      <c r="C74" s="135" t="s">
        <v>82</v>
      </c>
      <c r="D74" s="124" t="s">
        <v>4295</v>
      </c>
      <c r="E74" s="176" t="s">
        <v>4385</v>
      </c>
      <c r="F74" s="176"/>
      <c r="G74" s="172"/>
      <c r="H74" s="173"/>
      <c r="I74" s="312"/>
      <c r="J74" s="312"/>
      <c r="K74" s="312"/>
      <c r="L74" s="313" t="str">
        <f>VLOOKUP(TRIM(B74),'Team Rosters'!$B$1:$M$3794,2,FALSE)</f>
        <v>IND</v>
      </c>
    </row>
    <row r="75" spans="1:12" ht="12.75" hidden="1" customHeight="1">
      <c r="A75" s="328" t="s">
        <v>197</v>
      </c>
      <c r="B75" s="315" t="s">
        <v>6982</v>
      </c>
      <c r="C75" s="316" t="s">
        <v>6142</v>
      </c>
      <c r="D75" s="328" t="s">
        <v>197</v>
      </c>
      <c r="E75" s="331"/>
      <c r="F75" s="331"/>
      <c r="G75" s="324"/>
      <c r="H75" s="335"/>
      <c r="I75" s="312"/>
      <c r="J75" s="312"/>
      <c r="K75" s="312"/>
      <c r="L75" s="313" t="e">
        <f>VLOOKUP(TRIM(B75),'Team Rosters'!$B$1:$M$3794,2,FALSE)</f>
        <v>#N/A</v>
      </c>
    </row>
    <row r="76" spans="1:12" ht="12.75" hidden="1" customHeight="1">
      <c r="A76" s="124" t="s">
        <v>4406</v>
      </c>
      <c r="B76" s="315" t="s">
        <v>1201</v>
      </c>
      <c r="C76" s="316" t="s">
        <v>809</v>
      </c>
      <c r="D76" s="124" t="s">
        <v>7002</v>
      </c>
      <c r="E76" s="177" t="s">
        <v>4385</v>
      </c>
      <c r="F76" s="177" t="s">
        <v>4385</v>
      </c>
      <c r="G76" s="9">
        <v>1</v>
      </c>
      <c r="H76" s="173"/>
      <c r="I76" s="312"/>
      <c r="J76" s="312"/>
      <c r="K76" s="312"/>
      <c r="L76" s="313" t="str">
        <f>VLOOKUP(TRIM(B76),'Team Rosters'!$B$1:$M$3794,2,FALSE)</f>
        <v>JER</v>
      </c>
    </row>
    <row r="77" spans="1:12" ht="12.75" hidden="1" customHeight="1">
      <c r="A77" s="328" t="s">
        <v>197</v>
      </c>
      <c r="B77" s="315" t="s">
        <v>827</v>
      </c>
      <c r="C77" s="316" t="s">
        <v>2832</v>
      </c>
      <c r="D77" s="328" t="s">
        <v>197</v>
      </c>
      <c r="E77" s="331"/>
      <c r="F77" s="331"/>
      <c r="G77" s="324"/>
      <c r="H77" s="335"/>
      <c r="I77" s="312"/>
      <c r="J77" s="312"/>
      <c r="K77" s="312"/>
      <c r="L77" s="313" t="str">
        <f>VLOOKUP(TRIM(B77),'Team Rosters'!$B$1:$M$3794,2,FALSE)</f>
        <v>TEM</v>
      </c>
    </row>
    <row r="78" spans="1:12" ht="12.75" hidden="1" customHeight="1">
      <c r="A78" s="328" t="s">
        <v>203</v>
      </c>
      <c r="B78" s="315" t="s">
        <v>7813</v>
      </c>
      <c r="C78" s="316" t="s">
        <v>802</v>
      </c>
      <c r="D78" s="328" t="s">
        <v>203</v>
      </c>
      <c r="E78" s="331"/>
      <c r="F78" s="331"/>
      <c r="G78" s="324"/>
      <c r="H78" s="335"/>
      <c r="I78" s="312"/>
      <c r="J78" s="312"/>
      <c r="K78" s="312"/>
      <c r="L78" s="313" t="str">
        <f>VLOOKUP(TRIM(B78),'Team Rosters'!$B$1:$M$3794,2,FALSE)</f>
        <v>ACM</v>
      </c>
    </row>
    <row r="79" spans="1:12" ht="12.75" hidden="1" customHeight="1">
      <c r="A79" s="124" t="s">
        <v>3061</v>
      </c>
      <c r="B79" s="315" t="s">
        <v>6165</v>
      </c>
      <c r="C79" s="316" t="s">
        <v>807</v>
      </c>
      <c r="D79" s="124" t="s">
        <v>4297</v>
      </c>
      <c r="E79" s="177" t="s">
        <v>4396</v>
      </c>
      <c r="F79" s="177"/>
      <c r="G79" s="9"/>
      <c r="H79" s="173"/>
      <c r="I79" s="312"/>
      <c r="J79" s="312"/>
      <c r="K79" s="312"/>
      <c r="L79" s="313" t="str">
        <f>VLOOKUP(TRIM(B79),'Team Rosters'!$B$1:$M$3794,2,FALSE)</f>
        <v>BLD</v>
      </c>
    </row>
    <row r="80" spans="1:12" ht="12.75" hidden="1" customHeight="1">
      <c r="A80" s="124" t="s">
        <v>2445</v>
      </c>
      <c r="B80" s="123" t="s">
        <v>7575</v>
      </c>
      <c r="C80" s="135" t="s">
        <v>90</v>
      </c>
      <c r="D80" s="124" t="s">
        <v>4294</v>
      </c>
      <c r="E80" s="176" t="s">
        <v>4391</v>
      </c>
      <c r="F80" s="176"/>
      <c r="G80" s="172"/>
      <c r="H80" s="173"/>
      <c r="I80" s="312"/>
      <c r="J80" s="312"/>
      <c r="K80" s="324"/>
      <c r="L80" s="313" t="e">
        <f>VLOOKUP(TRIM(B80),'Team Rosters'!$B$1:$M$3794,2,FALSE)</f>
        <v>#N/A</v>
      </c>
    </row>
    <row r="81" spans="1:12" ht="12.75" hidden="1" customHeight="1">
      <c r="A81" s="124" t="s">
        <v>2458</v>
      </c>
      <c r="B81" s="123" t="s">
        <v>6783</v>
      </c>
      <c r="C81" s="135" t="s">
        <v>1664</v>
      </c>
      <c r="D81" s="124" t="s">
        <v>2458</v>
      </c>
      <c r="E81" s="177" t="s">
        <v>4390</v>
      </c>
      <c r="F81" s="177"/>
      <c r="G81" s="9">
        <v>4</v>
      </c>
      <c r="H81" s="173"/>
      <c r="I81" s="312"/>
      <c r="J81" s="312"/>
      <c r="K81" s="312"/>
      <c r="L81" s="313" t="str">
        <f>VLOOKUP(TRIM(B81),'Team Rosters'!$B$1:$M$3794,2,FALSE)</f>
        <v>JER</v>
      </c>
    </row>
    <row r="82" spans="1:12" ht="12.75" hidden="1" customHeight="1">
      <c r="A82" s="328" t="s">
        <v>2438</v>
      </c>
      <c r="B82" s="315" t="s">
        <v>3893</v>
      </c>
      <c r="C82" s="316" t="s">
        <v>837</v>
      </c>
      <c r="D82" s="328" t="s">
        <v>4277</v>
      </c>
      <c r="E82" s="331"/>
      <c r="F82" s="331"/>
      <c r="G82" s="324"/>
      <c r="H82" s="335"/>
      <c r="I82" s="312">
        <v>6</v>
      </c>
      <c r="J82" s="312"/>
      <c r="K82" s="312">
        <v>7</v>
      </c>
      <c r="L82" s="313" t="str">
        <f>VLOOKUP(TRIM(B82),'Team Rosters'!$B$1:$M$3794,2,FALSE)</f>
        <v>DEL</v>
      </c>
    </row>
    <row r="83" spans="1:12" ht="12.75" hidden="1" customHeight="1">
      <c r="A83" s="328" t="s">
        <v>843</v>
      </c>
      <c r="B83" s="315" t="s">
        <v>6902</v>
      </c>
      <c r="C83" s="316" t="s">
        <v>1664</v>
      </c>
      <c r="D83" s="328" t="s">
        <v>843</v>
      </c>
      <c r="E83" s="331"/>
      <c r="F83" s="331"/>
      <c r="G83" s="324"/>
      <c r="H83" s="335"/>
      <c r="I83" s="9">
        <v>0</v>
      </c>
      <c r="J83" s="312"/>
      <c r="K83" s="172">
        <v>4</v>
      </c>
      <c r="L83" s="313" t="str">
        <f>VLOOKUP(TRIM(B83),'Team Rosters'!$B$1:$M$3794,2,FALSE)</f>
        <v>BLU</v>
      </c>
    </row>
    <row r="84" spans="1:12" ht="12.75" hidden="1" customHeight="1">
      <c r="A84" s="124" t="s">
        <v>94</v>
      </c>
      <c r="B84" s="277" t="s">
        <v>7932</v>
      </c>
      <c r="C84" s="135" t="s">
        <v>90</v>
      </c>
      <c r="D84" s="124" t="s">
        <v>4292</v>
      </c>
      <c r="E84" s="176" t="s">
        <v>4384</v>
      </c>
      <c r="F84" s="176"/>
      <c r="G84" s="172"/>
      <c r="H84" s="173"/>
      <c r="I84" s="312"/>
      <c r="J84" s="312"/>
      <c r="K84" s="312"/>
      <c r="L84" s="313" t="str">
        <f>VLOOKUP(TRIM(B84),'Team Rosters'!$B$1:$M$3794,2,FALSE)</f>
        <v>BLD</v>
      </c>
    </row>
    <row r="85" spans="1:12" ht="12.75" hidden="1" customHeight="1">
      <c r="A85" s="124" t="s">
        <v>3060</v>
      </c>
      <c r="B85" s="315" t="s">
        <v>3896</v>
      </c>
      <c r="C85" s="316" t="s">
        <v>807</v>
      </c>
      <c r="D85" s="124" t="s">
        <v>4290</v>
      </c>
      <c r="E85" s="176" t="s">
        <v>4384</v>
      </c>
      <c r="F85" s="176"/>
      <c r="G85" s="172"/>
      <c r="H85" s="173"/>
      <c r="I85" s="312"/>
      <c r="J85" s="312"/>
      <c r="K85" s="312"/>
      <c r="L85" s="313" t="e">
        <f>VLOOKUP(TRIM(B85),'Team Rosters'!$B$1:$M$3794,2,FALSE)</f>
        <v>#N/A</v>
      </c>
    </row>
    <row r="86" spans="1:12" ht="12.75" hidden="1" customHeight="1">
      <c r="A86" s="328" t="s">
        <v>87</v>
      </c>
      <c r="B86" s="315" t="s">
        <v>6122</v>
      </c>
      <c r="C86" s="316" t="s">
        <v>820</v>
      </c>
      <c r="D86" s="328" t="s">
        <v>4280</v>
      </c>
      <c r="E86" s="331"/>
      <c r="F86" s="331"/>
      <c r="G86" s="324"/>
      <c r="H86" s="335"/>
      <c r="I86" s="312">
        <v>0</v>
      </c>
      <c r="J86" s="312">
        <v>5</v>
      </c>
      <c r="K86" s="312">
        <v>2</v>
      </c>
      <c r="L86" s="313" t="str">
        <f>VLOOKUP(TRIM(B86),'Team Rosters'!$B$1:$M$3794,2,FALSE)</f>
        <v>BIR</v>
      </c>
    </row>
    <row r="87" spans="1:12" ht="12.75" hidden="1" customHeight="1">
      <c r="A87" s="124" t="s">
        <v>172</v>
      </c>
      <c r="B87" s="123" t="s">
        <v>7512</v>
      </c>
      <c r="C87" s="135" t="s">
        <v>813</v>
      </c>
      <c r="D87" s="124" t="s">
        <v>4298</v>
      </c>
      <c r="E87" s="176" t="s">
        <v>4391</v>
      </c>
      <c r="F87" s="176"/>
      <c r="G87" s="172">
        <v>4</v>
      </c>
      <c r="H87" s="173"/>
      <c r="I87" s="312"/>
      <c r="J87" s="312"/>
      <c r="K87" s="312"/>
      <c r="L87" s="313" t="str">
        <f>VLOOKUP(TRIM(B87),'Team Rosters'!$B$1:$M$3794,2,FALSE)</f>
        <v>DEL</v>
      </c>
    </row>
    <row r="88" spans="1:12" ht="12.75" hidden="1" customHeight="1">
      <c r="A88" s="328" t="s">
        <v>3518</v>
      </c>
      <c r="B88" s="315" t="s">
        <v>5838</v>
      </c>
      <c r="C88" s="316" t="s">
        <v>824</v>
      </c>
      <c r="D88" s="328" t="s">
        <v>3518</v>
      </c>
      <c r="E88" s="331"/>
      <c r="F88" s="331"/>
      <c r="G88" s="324"/>
      <c r="H88" s="335"/>
      <c r="I88" s="9">
        <v>0</v>
      </c>
      <c r="J88" s="312"/>
      <c r="K88" s="172">
        <v>2</v>
      </c>
      <c r="L88" s="313" t="str">
        <f>VLOOKUP(TRIM(B88),'Team Rosters'!$B$1:$M$3794,2,FALSE)</f>
        <v>CHA</v>
      </c>
    </row>
    <row r="89" spans="1:12" ht="12.75" hidden="1" customHeight="1">
      <c r="A89" s="328" t="s">
        <v>1891</v>
      </c>
      <c r="B89" s="315" t="s">
        <v>3899</v>
      </c>
      <c r="C89" s="316" t="s">
        <v>833</v>
      </c>
      <c r="D89" s="328" t="s">
        <v>1891</v>
      </c>
      <c r="E89" s="331"/>
      <c r="F89" s="331"/>
      <c r="G89" s="324"/>
      <c r="H89" s="335"/>
      <c r="I89" s="312"/>
      <c r="J89" s="312"/>
      <c r="K89" s="312"/>
      <c r="L89" s="313" t="str">
        <f>VLOOKUP(TRIM(B89),'Team Rosters'!$B$1:$M$3794,2,FALSE)</f>
        <v>VER</v>
      </c>
    </row>
    <row r="90" spans="1:12" ht="12.75" hidden="1" customHeight="1">
      <c r="A90" s="328" t="s">
        <v>3518</v>
      </c>
      <c r="B90" s="315" t="s">
        <v>6878</v>
      </c>
      <c r="C90" s="316" t="s">
        <v>90</v>
      </c>
      <c r="D90" s="328" t="s">
        <v>3518</v>
      </c>
      <c r="E90" s="331"/>
      <c r="F90" s="331"/>
      <c r="G90" s="324"/>
      <c r="H90" s="335"/>
      <c r="I90" s="9">
        <v>0</v>
      </c>
      <c r="J90" s="312"/>
      <c r="K90" s="172">
        <v>5</v>
      </c>
      <c r="L90" s="313" t="str">
        <f>VLOOKUP(TRIM(B90),'Team Rosters'!$B$1:$M$3794,2,FALSE)</f>
        <v>CHA</v>
      </c>
    </row>
    <row r="91" spans="1:12" ht="12.75" hidden="1" customHeight="1">
      <c r="A91" s="328" t="s">
        <v>213</v>
      </c>
      <c r="B91" s="315" t="s">
        <v>3900</v>
      </c>
      <c r="C91" s="316" t="s">
        <v>809</v>
      </c>
      <c r="D91" s="328" t="s">
        <v>213</v>
      </c>
      <c r="E91" s="331"/>
      <c r="F91" s="331"/>
      <c r="G91" s="324"/>
      <c r="H91" s="335"/>
      <c r="I91" s="312"/>
      <c r="J91" s="312"/>
      <c r="K91" s="312"/>
      <c r="L91" s="313" t="str">
        <f>VLOOKUP(TRIM(B91),'Team Rosters'!$B$1:$M$3794,2,FALSE)</f>
        <v>WIX</v>
      </c>
    </row>
    <row r="92" spans="1:12" ht="12.75" hidden="1" customHeight="1">
      <c r="A92" s="124" t="s">
        <v>1667</v>
      </c>
      <c r="B92" s="123" t="s">
        <v>6310</v>
      </c>
      <c r="C92" s="135" t="s">
        <v>821</v>
      </c>
      <c r="D92" s="124" t="s">
        <v>4300</v>
      </c>
      <c r="E92" s="177" t="s">
        <v>4389</v>
      </c>
      <c r="F92" s="177"/>
      <c r="G92" s="9">
        <v>7</v>
      </c>
      <c r="H92" s="173"/>
      <c r="I92" s="312"/>
      <c r="J92" s="312"/>
      <c r="K92" s="312"/>
      <c r="L92" s="313" t="str">
        <f>VLOOKUP(TRIM(B92),'Team Rosters'!$B$1:$M$3794,2,FALSE)</f>
        <v>TEM</v>
      </c>
    </row>
    <row r="93" spans="1:12" ht="12.75" hidden="1" customHeight="1">
      <c r="A93" s="124" t="s">
        <v>2312</v>
      </c>
      <c r="B93" s="123" t="s">
        <v>4457</v>
      </c>
      <c r="C93" s="135" t="s">
        <v>2832</v>
      </c>
      <c r="D93" s="124" t="s">
        <v>2312</v>
      </c>
      <c r="E93" s="177" t="s">
        <v>4397</v>
      </c>
      <c r="F93" s="177"/>
      <c r="G93" s="9">
        <v>3</v>
      </c>
      <c r="H93" s="173"/>
      <c r="I93" s="312"/>
      <c r="J93" s="312"/>
      <c r="K93" s="312"/>
      <c r="L93" s="313" t="str">
        <f>VLOOKUP(TRIM(B93),'Team Rosters'!$B$1:$M$3794,2,FALSE)</f>
        <v>BLD</v>
      </c>
    </row>
    <row r="94" spans="1:12" ht="12.75" hidden="1" customHeight="1">
      <c r="A94" s="124" t="s">
        <v>2443</v>
      </c>
      <c r="B94" s="123" t="s">
        <v>5085</v>
      </c>
      <c r="C94" s="135" t="s">
        <v>824</v>
      </c>
      <c r="D94" s="124" t="s">
        <v>2443</v>
      </c>
      <c r="E94" s="176" t="s">
        <v>4396</v>
      </c>
      <c r="F94" s="176"/>
      <c r="G94" s="172">
        <v>12</v>
      </c>
      <c r="H94" s="173">
        <v>12</v>
      </c>
      <c r="I94" s="312"/>
      <c r="J94" s="312"/>
      <c r="K94" s="312"/>
      <c r="L94" s="313" t="str">
        <f>VLOOKUP(TRIM(B94),'Team Rosters'!$B$1:$M$3794,2,FALSE)</f>
        <v>WIX</v>
      </c>
    </row>
    <row r="95" spans="1:12" ht="12.75" hidden="1" customHeight="1">
      <c r="A95" s="124" t="s">
        <v>2330</v>
      </c>
      <c r="B95" s="123" t="s">
        <v>510</v>
      </c>
      <c r="C95" s="135" t="s">
        <v>820</v>
      </c>
      <c r="D95" s="124" t="s">
        <v>2330</v>
      </c>
      <c r="E95" s="177" t="s">
        <v>4397</v>
      </c>
      <c r="F95" s="177"/>
      <c r="G95" s="9">
        <v>6</v>
      </c>
      <c r="H95" s="173"/>
      <c r="I95" s="312"/>
      <c r="J95" s="312"/>
      <c r="K95" s="312"/>
      <c r="L95" s="313" t="str">
        <f>VLOOKUP(TRIM(B95),'Team Rosters'!$B$1:$M$3794,2,FALSE)</f>
        <v>DEL</v>
      </c>
    </row>
    <row r="96" spans="1:12" ht="12.75" hidden="1" customHeight="1">
      <c r="A96" s="328" t="s">
        <v>87</v>
      </c>
      <c r="B96" s="315" t="s">
        <v>7641</v>
      </c>
      <c r="C96" s="316" t="s">
        <v>810</v>
      </c>
      <c r="D96" s="328" t="s">
        <v>4280</v>
      </c>
      <c r="E96" s="331"/>
      <c r="F96" s="331"/>
      <c r="G96" s="324"/>
      <c r="H96" s="335"/>
      <c r="I96" s="312">
        <v>0</v>
      </c>
      <c r="J96" s="312">
        <v>4</v>
      </c>
      <c r="K96" s="312">
        <v>0</v>
      </c>
      <c r="L96" s="313" t="e">
        <f>VLOOKUP(TRIM(B96),'Team Rosters'!$B$1:$M$3794,2,FALSE)</f>
        <v>#N/A</v>
      </c>
    </row>
    <row r="97" spans="1:12" ht="12.75" hidden="1" customHeight="1">
      <c r="A97" s="124" t="s">
        <v>2440</v>
      </c>
      <c r="B97" s="123" t="s">
        <v>7596</v>
      </c>
      <c r="C97" s="135" t="s">
        <v>831</v>
      </c>
      <c r="D97" s="124" t="s">
        <v>2440</v>
      </c>
      <c r="E97" s="176" t="s">
        <v>4384</v>
      </c>
      <c r="F97" s="176"/>
      <c r="G97" s="172">
        <v>0</v>
      </c>
      <c r="H97" s="173"/>
      <c r="I97" s="312"/>
      <c r="J97" s="312"/>
      <c r="K97" s="312"/>
      <c r="L97" s="313" t="str">
        <f>VLOOKUP(TRIM(B97),'Team Rosters'!$B$1:$M$3794,2,FALSE)</f>
        <v>IRN</v>
      </c>
    </row>
    <row r="98" spans="1:12" ht="12.75" hidden="1" customHeight="1">
      <c r="A98" s="124" t="s">
        <v>1404</v>
      </c>
      <c r="B98" s="123" t="s">
        <v>6248</v>
      </c>
      <c r="C98" s="135" t="s">
        <v>3448</v>
      </c>
      <c r="D98" s="124" t="s">
        <v>1404</v>
      </c>
      <c r="E98" s="177" t="s">
        <v>4382</v>
      </c>
      <c r="F98" s="177"/>
      <c r="G98" s="9">
        <v>4</v>
      </c>
      <c r="H98" s="173"/>
      <c r="I98" s="312"/>
      <c r="J98" s="312"/>
      <c r="K98" s="312"/>
      <c r="L98" s="313" t="str">
        <f>VLOOKUP(TRIM(B98),'Team Rosters'!$B$1:$M$3794,2,FALSE)</f>
        <v>FER</v>
      </c>
    </row>
    <row r="99" spans="1:12" ht="12.75" hidden="1" customHeight="1">
      <c r="A99" s="124" t="s">
        <v>3063</v>
      </c>
      <c r="B99" s="123" t="s">
        <v>6720</v>
      </c>
      <c r="C99" s="135" t="s">
        <v>81</v>
      </c>
      <c r="D99" s="124" t="s">
        <v>4289</v>
      </c>
      <c r="E99" s="177" t="s">
        <v>4397</v>
      </c>
      <c r="F99" s="177"/>
      <c r="G99" s="9"/>
      <c r="H99" s="173"/>
      <c r="I99" s="312"/>
      <c r="J99" s="312"/>
      <c r="K99" s="312"/>
      <c r="L99" s="313" t="str">
        <f>VLOOKUP(TRIM(B99),'Team Rosters'!$B$1:$M$3794,2,FALSE)</f>
        <v>JER</v>
      </c>
    </row>
    <row r="100" spans="1:12" ht="12.75" hidden="1" customHeight="1">
      <c r="A100" s="328" t="s">
        <v>2314</v>
      </c>
      <c r="B100" s="315" t="s">
        <v>7636</v>
      </c>
      <c r="C100" s="316" t="s">
        <v>833</v>
      </c>
      <c r="D100" s="328" t="s">
        <v>4279</v>
      </c>
      <c r="E100" s="331"/>
      <c r="F100" s="331"/>
      <c r="G100" s="324"/>
      <c r="H100" s="335"/>
      <c r="I100" s="312">
        <v>0</v>
      </c>
      <c r="J100" s="312"/>
      <c r="K100" s="312">
        <v>0</v>
      </c>
      <c r="L100" s="313" t="e">
        <f>VLOOKUP(TRIM(B100),'Team Rosters'!$B$1:$M$3794,2,FALSE)</f>
        <v>#N/A</v>
      </c>
    </row>
    <row r="101" spans="1:12" ht="12.75" hidden="1" customHeight="1">
      <c r="A101" s="124" t="s">
        <v>3060</v>
      </c>
      <c r="B101" s="123" t="s">
        <v>7494</v>
      </c>
      <c r="C101" s="135" t="s">
        <v>826</v>
      </c>
      <c r="D101" s="124" t="s">
        <v>4290</v>
      </c>
      <c r="E101" s="176" t="s">
        <v>4384</v>
      </c>
      <c r="F101" s="176"/>
      <c r="G101" s="172"/>
      <c r="H101" s="173"/>
      <c r="I101" s="312"/>
      <c r="J101" s="312"/>
      <c r="K101" s="312"/>
      <c r="L101" s="313" t="e">
        <f>VLOOKUP(TRIM(B101),'Team Rosters'!$B$1:$M$3794,2,FALSE)</f>
        <v>#N/A</v>
      </c>
    </row>
    <row r="102" spans="1:12" ht="12.75" hidden="1" customHeight="1">
      <c r="A102" s="328" t="s">
        <v>4200</v>
      </c>
      <c r="B102" s="315" t="s">
        <v>512</v>
      </c>
      <c r="C102" s="316" t="s">
        <v>3448</v>
      </c>
      <c r="D102" s="328" t="s">
        <v>6997</v>
      </c>
      <c r="E102" s="331"/>
      <c r="F102" s="331"/>
      <c r="G102" s="324"/>
      <c r="H102" s="335"/>
      <c r="I102" s="312">
        <v>4</v>
      </c>
      <c r="J102" s="312">
        <v>0</v>
      </c>
      <c r="K102" s="312">
        <v>5</v>
      </c>
      <c r="L102" s="313" t="str">
        <f>VLOOKUP(TRIM(B102),'Team Rosters'!$B$1:$M$3794,2,FALSE)</f>
        <v>BLU</v>
      </c>
    </row>
    <row r="103" spans="1:12" ht="12.75" hidden="1" customHeight="1">
      <c r="A103" s="124" t="s">
        <v>2328</v>
      </c>
      <c r="B103" s="123" t="s">
        <v>7576</v>
      </c>
      <c r="C103" s="135" t="s">
        <v>90</v>
      </c>
      <c r="D103" s="124" t="s">
        <v>4295</v>
      </c>
      <c r="E103" s="176" t="s">
        <v>4391</v>
      </c>
      <c r="F103" s="176"/>
      <c r="G103" s="172"/>
      <c r="H103" s="173"/>
      <c r="I103" s="312"/>
      <c r="J103" s="312"/>
      <c r="K103" s="324"/>
      <c r="L103" s="313" t="e">
        <f>VLOOKUP(TRIM(B103),'Team Rosters'!$B$1:$M$3794,2,FALSE)</f>
        <v>#N/A</v>
      </c>
    </row>
    <row r="104" spans="1:12" ht="12.75" hidden="1" customHeight="1">
      <c r="A104" s="328" t="s">
        <v>2477</v>
      </c>
      <c r="B104" s="315" t="s">
        <v>3855</v>
      </c>
      <c r="C104" s="316" t="s">
        <v>833</v>
      </c>
      <c r="D104" s="328" t="s">
        <v>4265</v>
      </c>
      <c r="E104" s="331"/>
      <c r="F104" s="331"/>
      <c r="G104" s="324"/>
      <c r="H104" s="335"/>
      <c r="I104" s="312"/>
      <c r="J104" s="312"/>
      <c r="K104" s="312"/>
      <c r="L104" s="313" t="str">
        <f>VLOOKUP(TRIM(B104),'Team Rosters'!$B$1:$M$3794,2,FALSE)</f>
        <v>GOT</v>
      </c>
    </row>
    <row r="105" spans="1:12" ht="12.75" hidden="1" customHeight="1">
      <c r="A105" s="124" t="s">
        <v>175</v>
      </c>
      <c r="B105" s="315" t="s">
        <v>5113</v>
      </c>
      <c r="C105" s="316" t="s">
        <v>809</v>
      </c>
      <c r="D105" s="124" t="s">
        <v>7846</v>
      </c>
      <c r="E105" s="177" t="s">
        <v>4385</v>
      </c>
      <c r="F105" s="177" t="s">
        <v>4382</v>
      </c>
      <c r="G105" s="9">
        <v>8</v>
      </c>
      <c r="H105" s="173"/>
      <c r="I105" s="312"/>
      <c r="J105" s="312"/>
      <c r="K105" s="312"/>
      <c r="L105" s="313" t="str">
        <f>VLOOKUP(TRIM(B105),'Team Rosters'!$B$1:$M$3794,2,FALSE)</f>
        <v>CHA</v>
      </c>
    </row>
    <row r="106" spans="1:12" ht="12.75" hidden="1" customHeight="1">
      <c r="A106" s="328" t="s">
        <v>828</v>
      </c>
      <c r="B106" s="315" t="s">
        <v>7793</v>
      </c>
      <c r="C106" s="316" t="s">
        <v>826</v>
      </c>
      <c r="D106" s="328" t="s">
        <v>828</v>
      </c>
      <c r="E106" s="331"/>
      <c r="F106" s="331"/>
      <c r="G106" s="324"/>
      <c r="H106" s="335"/>
      <c r="I106" s="312">
        <v>4</v>
      </c>
      <c r="J106" s="312"/>
      <c r="K106" s="312">
        <v>0</v>
      </c>
      <c r="L106" s="313" t="str">
        <f>VLOOKUP(TRIM(B106),'Team Rosters'!$B$1:$M$3794,2,FALSE)</f>
        <v>ANN</v>
      </c>
    </row>
    <row r="107" spans="1:12" ht="12.75" hidden="1" customHeight="1">
      <c r="A107" s="328" t="s">
        <v>2323</v>
      </c>
      <c r="B107" s="315" t="s">
        <v>4647</v>
      </c>
      <c r="C107" s="316" t="s">
        <v>812</v>
      </c>
      <c r="D107" s="328" t="s">
        <v>4265</v>
      </c>
      <c r="E107" s="331"/>
      <c r="F107" s="331"/>
      <c r="G107" s="324"/>
      <c r="H107" s="335"/>
      <c r="I107" s="312"/>
      <c r="J107" s="312"/>
      <c r="K107" s="312"/>
      <c r="L107" s="313" t="str">
        <f>VLOOKUP(TRIM(B107),'Team Rosters'!$B$1:$M$3794,2,FALSE)</f>
        <v>DEL</v>
      </c>
    </row>
    <row r="108" spans="1:12" ht="12.75" hidden="1" customHeight="1">
      <c r="A108" s="328" t="s">
        <v>2966</v>
      </c>
      <c r="B108" s="315" t="s">
        <v>7825</v>
      </c>
      <c r="C108" s="316" t="s">
        <v>2832</v>
      </c>
      <c r="D108" s="328" t="s">
        <v>2966</v>
      </c>
      <c r="E108" s="331"/>
      <c r="F108" s="331"/>
      <c r="G108" s="324"/>
      <c r="H108" s="335"/>
      <c r="I108" s="312"/>
      <c r="J108" s="312"/>
      <c r="K108" s="312"/>
      <c r="L108" s="313" t="str">
        <f>VLOOKUP(TRIM(B108),'Team Rosters'!$B$1:$M$3794,2,FALSE)</f>
        <v>GOT</v>
      </c>
    </row>
    <row r="109" spans="1:12" ht="12.75" hidden="1" customHeight="1">
      <c r="A109" s="328" t="s">
        <v>828</v>
      </c>
      <c r="B109" s="315" t="s">
        <v>5309</v>
      </c>
      <c r="C109" s="316" t="s">
        <v>816</v>
      </c>
      <c r="D109" s="328" t="s">
        <v>828</v>
      </c>
      <c r="E109" s="331"/>
      <c r="F109" s="331"/>
      <c r="G109" s="324"/>
      <c r="H109" s="335"/>
      <c r="I109" s="312">
        <v>0</v>
      </c>
      <c r="J109" s="312"/>
      <c r="K109" s="312">
        <v>0</v>
      </c>
      <c r="L109" s="313" t="e">
        <f>VLOOKUP(TRIM(B109),'Team Rosters'!$B$1:$M$3794,2,FALSE)</f>
        <v>#N/A</v>
      </c>
    </row>
    <row r="110" spans="1:12" ht="12.75" hidden="1" customHeight="1">
      <c r="A110" s="328" t="s">
        <v>3518</v>
      </c>
      <c r="B110" s="315" t="s">
        <v>3905</v>
      </c>
      <c r="C110" s="328" t="s">
        <v>3448</v>
      </c>
      <c r="D110" s="328" t="s">
        <v>3518</v>
      </c>
      <c r="E110" s="331"/>
      <c r="F110" s="331"/>
      <c r="G110" s="324"/>
      <c r="H110" s="335"/>
      <c r="I110" s="9">
        <v>4</v>
      </c>
      <c r="J110" s="312"/>
      <c r="K110" s="172">
        <v>5</v>
      </c>
      <c r="L110" s="313" t="str">
        <f>VLOOKUP(TRIM(B110),'Team Rosters'!$B$1:$M$3794,2,FALSE)</f>
        <v>CAVE</v>
      </c>
    </row>
    <row r="111" spans="1:12" ht="12.75" hidden="1" customHeight="1">
      <c r="A111" s="124" t="s">
        <v>3061</v>
      </c>
      <c r="B111" s="123" t="s">
        <v>5634</v>
      </c>
      <c r="C111" s="124" t="s">
        <v>808</v>
      </c>
      <c r="D111" s="124" t="s">
        <v>4297</v>
      </c>
      <c r="E111" s="177" t="s">
        <v>4396</v>
      </c>
      <c r="F111" s="177"/>
      <c r="G111" s="9"/>
      <c r="H111" s="173"/>
      <c r="I111" s="312"/>
      <c r="J111" s="312"/>
      <c r="K111" s="312"/>
      <c r="L111" s="313" t="str">
        <f>VLOOKUP(TRIM(B111),'Team Rosters'!$B$1:$M$3794,2,FALSE)</f>
        <v>JER</v>
      </c>
    </row>
    <row r="112" spans="1:12" ht="12.75" hidden="1" customHeight="1">
      <c r="A112" s="124" t="s">
        <v>172</v>
      </c>
      <c r="B112" s="289" t="s">
        <v>5908</v>
      </c>
      <c r="C112" s="124" t="s">
        <v>82</v>
      </c>
      <c r="D112" s="124" t="s">
        <v>4298</v>
      </c>
      <c r="E112" s="176" t="s">
        <v>4385</v>
      </c>
      <c r="F112" s="176"/>
      <c r="G112" s="172">
        <v>8</v>
      </c>
      <c r="H112" s="173"/>
      <c r="I112" s="312"/>
      <c r="J112" s="312"/>
      <c r="K112" s="312"/>
      <c r="L112" s="313" t="str">
        <f>VLOOKUP(TRIM(B112),'Team Rosters'!$B$1:$M$3794,2,FALSE)</f>
        <v>BLD</v>
      </c>
    </row>
    <row r="113" spans="1:12" ht="12.75" hidden="1" customHeight="1">
      <c r="A113" s="124" t="s">
        <v>1139</v>
      </c>
      <c r="B113" s="123" t="s">
        <v>7559</v>
      </c>
      <c r="C113" s="124" t="s">
        <v>802</v>
      </c>
      <c r="D113" s="124" t="s">
        <v>1139</v>
      </c>
      <c r="E113" s="176" t="s">
        <v>4397</v>
      </c>
      <c r="F113" s="176"/>
      <c r="G113" s="172">
        <v>0</v>
      </c>
      <c r="H113" s="173"/>
      <c r="I113" s="312"/>
      <c r="J113" s="312"/>
      <c r="K113" s="312"/>
      <c r="L113" s="313" t="str">
        <f>VLOOKUP(TRIM(B113),'Team Rosters'!$B$1:$M$3794,2,FALSE)</f>
        <v>LAS</v>
      </c>
    </row>
    <row r="114" spans="1:12" ht="12.75" hidden="1" customHeight="1">
      <c r="A114" s="328" t="s">
        <v>7651</v>
      </c>
      <c r="B114" s="315" t="s">
        <v>516</v>
      </c>
      <c r="C114" s="328" t="s">
        <v>817</v>
      </c>
      <c r="D114" s="328" t="s">
        <v>7829</v>
      </c>
      <c r="E114" s="331"/>
      <c r="F114" s="331"/>
      <c r="G114" s="324"/>
      <c r="H114" s="335"/>
      <c r="I114" s="312">
        <v>0</v>
      </c>
      <c r="J114" s="312">
        <v>0</v>
      </c>
      <c r="K114" s="312">
        <v>0</v>
      </c>
      <c r="L114" s="313" t="str">
        <f>VLOOKUP(TRIM(B114),'Team Rosters'!$B$1:$M$3794,2,FALSE)</f>
        <v>OMA</v>
      </c>
    </row>
    <row r="115" spans="1:12" ht="12.75" hidden="1" customHeight="1">
      <c r="A115" s="328" t="s">
        <v>3518</v>
      </c>
      <c r="B115" s="315" t="s">
        <v>3907</v>
      </c>
      <c r="C115" s="328" t="s">
        <v>81</v>
      </c>
      <c r="D115" s="328" t="s">
        <v>3518</v>
      </c>
      <c r="E115" s="331"/>
      <c r="F115" s="331"/>
      <c r="G115" s="324"/>
      <c r="H115" s="335"/>
      <c r="I115" s="9">
        <v>0</v>
      </c>
      <c r="J115" s="312"/>
      <c r="K115" s="172">
        <v>4</v>
      </c>
      <c r="L115" s="313" t="str">
        <f>VLOOKUP(TRIM(B115),'Team Rosters'!$B$1:$M$3794,2,FALSE)</f>
        <v>ACM</v>
      </c>
    </row>
    <row r="116" spans="1:12" ht="12.75" hidden="1" customHeight="1">
      <c r="A116" s="328" t="s">
        <v>7691</v>
      </c>
      <c r="B116" s="315" t="s">
        <v>7705</v>
      </c>
      <c r="C116" s="328" t="s">
        <v>3448</v>
      </c>
      <c r="D116" s="328" t="s">
        <v>4267</v>
      </c>
      <c r="E116" s="331"/>
      <c r="F116" s="331"/>
      <c r="G116" s="324"/>
      <c r="H116" s="335"/>
      <c r="I116" s="312"/>
      <c r="J116" s="312"/>
      <c r="K116" s="312"/>
      <c r="L116" s="313" t="str">
        <f>VLOOKUP(TRIM(B116),'Team Rosters'!$B$1:$M$3794,2,FALSE)</f>
        <v>LON</v>
      </c>
    </row>
    <row r="117" spans="1:12" ht="12.75" hidden="1" customHeight="1">
      <c r="A117" s="328" t="s">
        <v>203</v>
      </c>
      <c r="B117" s="315" t="s">
        <v>5375</v>
      </c>
      <c r="C117" s="328" t="s">
        <v>820</v>
      </c>
      <c r="D117" s="328" t="s">
        <v>203</v>
      </c>
      <c r="E117" s="331"/>
      <c r="F117" s="331"/>
      <c r="G117" s="324"/>
      <c r="H117" s="335"/>
      <c r="I117" s="312"/>
      <c r="J117" s="312"/>
      <c r="K117" s="312"/>
      <c r="L117" s="313" t="str">
        <f>VLOOKUP(TRIM(B117),'Team Rosters'!$B$1:$M$3794,2,FALSE)</f>
        <v>IND</v>
      </c>
    </row>
    <row r="118" spans="1:12" ht="12.75" hidden="1" customHeight="1">
      <c r="A118" s="124" t="s">
        <v>3063</v>
      </c>
      <c r="B118" s="123" t="s">
        <v>1650</v>
      </c>
      <c r="C118" s="124" t="s">
        <v>90</v>
      </c>
      <c r="D118" s="124" t="s">
        <v>4289</v>
      </c>
      <c r="E118" s="177" t="s">
        <v>4388</v>
      </c>
      <c r="F118" s="177"/>
      <c r="G118" s="9"/>
      <c r="H118" s="173"/>
      <c r="I118" s="312"/>
      <c r="J118" s="312"/>
      <c r="K118" s="312"/>
      <c r="L118" s="313" t="str">
        <f>VLOOKUP(TRIM(B118),'Team Rosters'!$B$1:$M$3794,2,FALSE)</f>
        <v>BIR</v>
      </c>
    </row>
    <row r="119" spans="1:12" ht="12.75" hidden="1" customHeight="1">
      <c r="A119" s="124" t="s">
        <v>2313</v>
      </c>
      <c r="B119" s="123" t="s">
        <v>6236</v>
      </c>
      <c r="C119" s="124" t="s">
        <v>1664</v>
      </c>
      <c r="D119" s="124" t="s">
        <v>2313</v>
      </c>
      <c r="E119" s="176" t="s">
        <v>4397</v>
      </c>
      <c r="F119" s="176"/>
      <c r="G119" s="172">
        <v>5</v>
      </c>
      <c r="H119" s="173"/>
      <c r="I119" s="312"/>
      <c r="J119" s="312"/>
      <c r="K119" s="312"/>
      <c r="L119" s="313" t="str">
        <f>VLOOKUP(TRIM(B119),'Team Rosters'!$B$1:$M$3794,2,FALSE)</f>
        <v>CHA</v>
      </c>
    </row>
    <row r="120" spans="1:12" ht="12.75" hidden="1" customHeight="1">
      <c r="A120" s="124" t="s">
        <v>2438</v>
      </c>
      <c r="B120" s="123" t="s">
        <v>6205</v>
      </c>
      <c r="C120" s="124" t="s">
        <v>81</v>
      </c>
      <c r="D120" s="124" t="s">
        <v>4305</v>
      </c>
      <c r="E120" s="177" t="s">
        <v>4385</v>
      </c>
      <c r="F120" s="177"/>
      <c r="G120" s="9">
        <v>2</v>
      </c>
      <c r="H120" s="173"/>
      <c r="I120" s="312"/>
      <c r="J120" s="312"/>
      <c r="K120" s="312"/>
      <c r="L120" s="313" t="str">
        <f>VLOOKUP(TRIM(B120),'Team Rosters'!$B$1:$M$3794,2,FALSE)</f>
        <v>LAS</v>
      </c>
    </row>
    <row r="121" spans="1:12" ht="12.75" hidden="1" customHeight="1">
      <c r="A121" s="328" t="s">
        <v>1870</v>
      </c>
      <c r="B121" s="315" t="s">
        <v>4687</v>
      </c>
      <c r="C121" s="328" t="s">
        <v>812</v>
      </c>
      <c r="D121" s="328" t="s">
        <v>4273</v>
      </c>
      <c r="E121" s="331"/>
      <c r="F121" s="331"/>
      <c r="G121" s="324"/>
      <c r="H121" s="335"/>
      <c r="I121" s="312">
        <v>5</v>
      </c>
      <c r="J121" s="312"/>
      <c r="K121" s="312">
        <v>7</v>
      </c>
      <c r="L121" s="313" t="str">
        <f>VLOOKUP(TRIM(B121),'Team Rosters'!$B$1:$M$3794,2,FALSE)</f>
        <v>JER</v>
      </c>
    </row>
    <row r="122" spans="1:12" ht="12.75" hidden="1" customHeight="1">
      <c r="A122" s="124" t="s">
        <v>1667</v>
      </c>
      <c r="B122" s="123" t="s">
        <v>5163</v>
      </c>
      <c r="C122" s="124" t="s">
        <v>85</v>
      </c>
      <c r="D122" s="124" t="s">
        <v>4300</v>
      </c>
      <c r="E122" s="176" t="s">
        <v>4385</v>
      </c>
      <c r="F122" s="176"/>
      <c r="G122" s="172">
        <v>0</v>
      </c>
      <c r="H122" s="173"/>
      <c r="I122" s="312"/>
      <c r="J122" s="312"/>
      <c r="K122" s="312"/>
      <c r="L122" s="313" t="str">
        <f>VLOOKUP(TRIM(B122),'Team Rosters'!$B$1:$M$3794,2,FALSE)</f>
        <v>TOK</v>
      </c>
    </row>
    <row r="123" spans="1:12" ht="12.75" hidden="1" customHeight="1">
      <c r="A123" s="124" t="s">
        <v>2874</v>
      </c>
      <c r="B123" s="123" t="s">
        <v>7597</v>
      </c>
      <c r="C123" s="124" t="s">
        <v>831</v>
      </c>
      <c r="D123" s="124" t="s">
        <v>2874</v>
      </c>
      <c r="E123" s="176" t="s">
        <v>4390</v>
      </c>
      <c r="F123" s="176"/>
      <c r="G123" s="172"/>
      <c r="H123" s="173"/>
      <c r="I123" s="312"/>
      <c r="J123" s="312"/>
      <c r="K123" s="312"/>
      <c r="L123" s="313" t="str">
        <f>VLOOKUP(TRIM(B123),'Team Rosters'!$B$1:$M$3794,2,FALSE)</f>
        <v>BEA</v>
      </c>
    </row>
    <row r="124" spans="1:12" ht="12.75" hidden="1" customHeight="1">
      <c r="A124" s="124" t="s">
        <v>172</v>
      </c>
      <c r="B124" s="123" t="s">
        <v>5584</v>
      </c>
      <c r="C124" s="124" t="s">
        <v>815</v>
      </c>
      <c r="D124" s="124" t="s">
        <v>4298</v>
      </c>
      <c r="E124" s="176" t="s">
        <v>4385</v>
      </c>
      <c r="F124" s="176"/>
      <c r="G124" s="172">
        <v>5</v>
      </c>
      <c r="H124" s="173"/>
      <c r="I124" s="312"/>
      <c r="J124" s="312"/>
      <c r="K124" s="312"/>
      <c r="L124" s="313" t="str">
        <f>VLOOKUP(TRIM(B124),'Team Rosters'!$B$1:$M$3794,2,FALSE)</f>
        <v>ANN</v>
      </c>
    </row>
    <row r="125" spans="1:12" ht="12.75" hidden="1" customHeight="1">
      <c r="A125" s="328" t="s">
        <v>1891</v>
      </c>
      <c r="B125" s="315" t="s">
        <v>7775</v>
      </c>
      <c r="C125" s="328" t="s">
        <v>83</v>
      </c>
      <c r="D125" s="328" t="s">
        <v>1891</v>
      </c>
      <c r="E125" s="331"/>
      <c r="F125" s="331"/>
      <c r="G125" s="324"/>
      <c r="H125" s="335"/>
      <c r="I125" s="312"/>
      <c r="J125" s="312"/>
      <c r="K125" s="312"/>
      <c r="L125" s="313" t="str">
        <f>VLOOKUP(TRIM(B125),'Team Rosters'!$B$1:$M$3794,2,FALSE)</f>
        <v>IND</v>
      </c>
    </row>
    <row r="126" spans="1:12" ht="12.75" hidden="1" customHeight="1">
      <c r="A126" s="328" t="s">
        <v>839</v>
      </c>
      <c r="B126" s="315" t="s">
        <v>5764</v>
      </c>
      <c r="C126" s="328" t="s">
        <v>5513</v>
      </c>
      <c r="D126" s="328" t="s">
        <v>6992</v>
      </c>
      <c r="E126" s="331"/>
      <c r="F126" s="331"/>
      <c r="G126" s="324"/>
      <c r="H126" s="335"/>
      <c r="I126" s="312">
        <v>4</v>
      </c>
      <c r="J126" s="312">
        <v>0</v>
      </c>
      <c r="K126" s="312">
        <v>7</v>
      </c>
      <c r="L126" s="313" t="str">
        <f>VLOOKUP(TRIM(B126),'Team Rosters'!$B$1:$M$3794,2,FALSE)</f>
        <v>BIR</v>
      </c>
    </row>
    <row r="127" spans="1:12" ht="12.75" hidden="1" customHeight="1">
      <c r="A127" s="124" t="s">
        <v>2440</v>
      </c>
      <c r="B127" s="315" t="s">
        <v>6691</v>
      </c>
      <c r="C127" s="328" t="s">
        <v>818</v>
      </c>
      <c r="D127" s="124" t="s">
        <v>2440</v>
      </c>
      <c r="E127" s="177" t="s">
        <v>4384</v>
      </c>
      <c r="F127" s="177"/>
      <c r="G127" s="9">
        <v>0</v>
      </c>
      <c r="H127" s="173"/>
      <c r="I127" s="312"/>
      <c r="J127" s="312"/>
      <c r="K127" s="312"/>
      <c r="L127" s="313" t="str">
        <f>VLOOKUP(TRIM(B127),'Team Rosters'!$B$1:$M$3794,2,FALSE)</f>
        <v>LAS</v>
      </c>
    </row>
    <row r="128" spans="1:12" ht="12.75" hidden="1" customHeight="1">
      <c r="A128" s="328" t="s">
        <v>836</v>
      </c>
      <c r="B128" s="315" t="s">
        <v>5765</v>
      </c>
      <c r="C128" s="328" t="s">
        <v>1664</v>
      </c>
      <c r="D128" s="328" t="s">
        <v>6988</v>
      </c>
      <c r="E128" s="331"/>
      <c r="F128" s="331"/>
      <c r="G128" s="324"/>
      <c r="H128" s="335"/>
      <c r="I128" s="312">
        <v>0</v>
      </c>
      <c r="J128" s="312">
        <v>0</v>
      </c>
      <c r="K128" s="312">
        <v>0</v>
      </c>
      <c r="L128" s="313" t="str">
        <f>VLOOKUP(TRIM(B128),'Team Rosters'!$B$1:$M$3794,2,FALSE)</f>
        <v>BIR</v>
      </c>
    </row>
    <row r="129" spans="1:12" ht="12.75" hidden="1" customHeight="1">
      <c r="A129" s="328" t="s">
        <v>2351</v>
      </c>
      <c r="B129" s="315" t="s">
        <v>6643</v>
      </c>
      <c r="C129" s="328" t="s">
        <v>833</v>
      </c>
      <c r="D129" s="328" t="s">
        <v>4270</v>
      </c>
      <c r="E129" s="331"/>
      <c r="F129" s="331"/>
      <c r="G129" s="324"/>
      <c r="H129" s="335"/>
      <c r="I129" s="312">
        <v>0</v>
      </c>
      <c r="J129" s="312"/>
      <c r="K129" s="312">
        <v>0</v>
      </c>
      <c r="L129" s="313" t="str">
        <f>VLOOKUP(TRIM(B129),'Team Rosters'!$B$1:$M$3794,2,FALSE)</f>
        <v>WIX</v>
      </c>
    </row>
    <row r="130" spans="1:12" ht="12.75" hidden="1" customHeight="1">
      <c r="A130" s="328" t="s">
        <v>203</v>
      </c>
      <c r="B130" s="315" t="s">
        <v>6978</v>
      </c>
      <c r="C130" s="328" t="s">
        <v>833</v>
      </c>
      <c r="D130" s="328" t="s">
        <v>203</v>
      </c>
      <c r="E130" s="331"/>
      <c r="F130" s="331"/>
      <c r="G130" s="324"/>
      <c r="H130" s="335"/>
      <c r="I130" s="312"/>
      <c r="J130" s="312"/>
      <c r="K130" s="312"/>
      <c r="L130" s="313" t="e">
        <f>VLOOKUP(TRIM(B130),'Team Rosters'!$B$1:$M$3794,2,FALSE)</f>
        <v>#N/A</v>
      </c>
    </row>
    <row r="131" spans="1:12" ht="12.75" hidden="1" customHeight="1">
      <c r="A131" s="328" t="s">
        <v>211</v>
      </c>
      <c r="B131" s="315" t="s">
        <v>418</v>
      </c>
      <c r="C131" s="328" t="s">
        <v>802</v>
      </c>
      <c r="D131" s="328" t="s">
        <v>211</v>
      </c>
      <c r="E131" s="331"/>
      <c r="F131" s="331"/>
      <c r="G131" s="324"/>
      <c r="H131" s="335"/>
      <c r="I131" s="312"/>
      <c r="J131" s="312"/>
      <c r="K131" s="312"/>
      <c r="L131" s="313" t="e">
        <f>VLOOKUP(TRIM(B131),'Team Rosters'!$B$1:$M$3794,2,FALSE)</f>
        <v>#N/A</v>
      </c>
    </row>
    <row r="132" spans="1:12" ht="12.75" hidden="1" customHeight="1">
      <c r="A132" s="328" t="s">
        <v>2438</v>
      </c>
      <c r="B132" s="315" t="s">
        <v>6652</v>
      </c>
      <c r="C132" s="328" t="s">
        <v>826</v>
      </c>
      <c r="D132" s="328" t="s">
        <v>4277</v>
      </c>
      <c r="E132" s="331"/>
      <c r="F132" s="331"/>
      <c r="G132" s="324"/>
      <c r="H132" s="335"/>
      <c r="I132" s="312">
        <v>4</v>
      </c>
      <c r="J132" s="312"/>
      <c r="K132" s="312">
        <v>3</v>
      </c>
      <c r="L132" s="313" t="str">
        <f>VLOOKUP(TRIM(B132),'Team Rosters'!$B$1:$M$3794,2,FALSE)</f>
        <v>BLD</v>
      </c>
    </row>
    <row r="133" spans="1:12" ht="12.75" hidden="1" customHeight="1">
      <c r="A133" s="124" t="s">
        <v>2440</v>
      </c>
      <c r="B133" s="123" t="s">
        <v>6329</v>
      </c>
      <c r="C133" s="124" t="s">
        <v>810</v>
      </c>
      <c r="D133" s="124" t="s">
        <v>2440</v>
      </c>
      <c r="E133" s="177" t="s">
        <v>4384</v>
      </c>
      <c r="F133" s="177"/>
      <c r="G133" s="9">
        <v>0</v>
      </c>
      <c r="H133" s="173"/>
      <c r="I133" s="312"/>
      <c r="J133" s="312"/>
      <c r="K133" s="312"/>
      <c r="L133" s="313" t="e">
        <f>VLOOKUP(TRIM(B133),'Team Rosters'!$B$1:$M$3794,2,FALSE)</f>
        <v>#N/A</v>
      </c>
    </row>
    <row r="134" spans="1:12" ht="12.75" hidden="1" customHeight="1">
      <c r="A134" s="328" t="s">
        <v>3518</v>
      </c>
      <c r="B134" s="315" t="s">
        <v>7743</v>
      </c>
      <c r="C134" s="328" t="s">
        <v>814</v>
      </c>
      <c r="D134" s="328" t="s">
        <v>3518</v>
      </c>
      <c r="E134" s="331"/>
      <c r="F134" s="331"/>
      <c r="G134" s="324"/>
      <c r="H134" s="335"/>
      <c r="I134" s="9">
        <v>0</v>
      </c>
      <c r="J134" s="312"/>
      <c r="K134" s="172">
        <v>0</v>
      </c>
      <c r="L134" s="313" t="str">
        <f>VLOOKUP(TRIM(B134),'Team Rosters'!$B$1:$M$3794,2,FALSE)</f>
        <v>TEM</v>
      </c>
    </row>
    <row r="135" spans="1:12" ht="12.75" hidden="1" customHeight="1">
      <c r="A135" s="328" t="s">
        <v>3518</v>
      </c>
      <c r="B135" s="315" t="s">
        <v>7762</v>
      </c>
      <c r="C135" s="328" t="s">
        <v>2832</v>
      </c>
      <c r="D135" s="328" t="s">
        <v>3518</v>
      </c>
      <c r="E135" s="331"/>
      <c r="F135" s="331"/>
      <c r="G135" s="324"/>
      <c r="H135" s="335"/>
      <c r="I135" s="9">
        <v>0</v>
      </c>
      <c r="J135" s="312"/>
      <c r="K135" s="172">
        <v>4</v>
      </c>
      <c r="L135" s="313" t="str">
        <f>VLOOKUP(TRIM(B135),'Team Rosters'!$B$1:$M$3794,2,FALSE)</f>
        <v>TOK</v>
      </c>
    </row>
    <row r="136" spans="1:12" ht="12.75" hidden="1" customHeight="1">
      <c r="A136" s="328" t="s">
        <v>1891</v>
      </c>
      <c r="B136" s="315" t="s">
        <v>4640</v>
      </c>
      <c r="C136" s="328" t="s">
        <v>5513</v>
      </c>
      <c r="D136" s="328" t="s">
        <v>1891</v>
      </c>
      <c r="E136" s="331"/>
      <c r="F136" s="331"/>
      <c r="G136" s="324"/>
      <c r="H136" s="335"/>
      <c r="I136" s="312"/>
      <c r="J136" s="312"/>
      <c r="K136" s="312"/>
      <c r="L136" s="313" t="str">
        <f>VLOOKUP(TRIM(B136),'Team Rosters'!$B$1:$M$3794,2,FALSE)</f>
        <v>ACM</v>
      </c>
    </row>
    <row r="137" spans="1:12" ht="12.75" customHeight="1">
      <c r="A137" s="124" t="s">
        <v>1663</v>
      </c>
      <c r="B137" s="123" t="s">
        <v>5583</v>
      </c>
      <c r="C137" s="124" t="s">
        <v>6142</v>
      </c>
      <c r="D137" s="124" t="s">
        <v>4302</v>
      </c>
      <c r="E137" s="177" t="s">
        <v>4386</v>
      </c>
      <c r="F137" s="177"/>
      <c r="G137" s="9">
        <v>12</v>
      </c>
      <c r="H137" s="173">
        <v>1</v>
      </c>
      <c r="I137" s="312"/>
      <c r="J137" s="312"/>
      <c r="K137" s="312"/>
      <c r="L137" s="313" t="str">
        <f>VLOOKUP(TRIM(B137),'Team Rosters'!$B$1:$M$3794,2,FALSE)</f>
        <v>BLU</v>
      </c>
    </row>
    <row r="138" spans="1:12" ht="12.75" customHeight="1">
      <c r="A138" s="124" t="s">
        <v>1667</v>
      </c>
      <c r="B138" s="123" t="s">
        <v>7603</v>
      </c>
      <c r="C138" s="124" t="s">
        <v>815</v>
      </c>
      <c r="D138" s="124" t="s">
        <v>4300</v>
      </c>
      <c r="E138" s="176" t="s">
        <v>4386</v>
      </c>
      <c r="F138" s="176"/>
      <c r="G138" s="172">
        <v>11</v>
      </c>
      <c r="H138" s="173"/>
      <c r="I138" s="312"/>
      <c r="J138" s="312"/>
      <c r="K138" s="312"/>
      <c r="L138" s="313" t="str">
        <f>VLOOKUP(TRIM(B138),'Team Rosters'!$B$1:$M$3794,2,FALSE)</f>
        <v>BEA</v>
      </c>
    </row>
    <row r="139" spans="1:12" ht="12.75" hidden="1" customHeight="1">
      <c r="A139" s="124" t="s">
        <v>2335</v>
      </c>
      <c r="B139" s="123" t="s">
        <v>3912</v>
      </c>
      <c r="C139" s="124" t="s">
        <v>817</v>
      </c>
      <c r="D139" s="124" t="s">
        <v>2335</v>
      </c>
      <c r="E139" s="177" t="s">
        <v>4390</v>
      </c>
      <c r="F139" s="177"/>
      <c r="G139" s="9">
        <v>5</v>
      </c>
      <c r="H139" s="173"/>
      <c r="I139" s="312"/>
      <c r="J139" s="312"/>
      <c r="K139" s="312"/>
      <c r="L139" s="313" t="str">
        <f>VLOOKUP(TRIM(B139),'Team Rosters'!$B$1:$M$3794,2,FALSE)</f>
        <v>ANN</v>
      </c>
    </row>
    <row r="140" spans="1:12" ht="12.75" hidden="1" customHeight="1">
      <c r="A140" s="124" t="s">
        <v>3063</v>
      </c>
      <c r="B140" s="315" t="s">
        <v>4519</v>
      </c>
      <c r="C140" s="328" t="s">
        <v>814</v>
      </c>
      <c r="D140" s="124" t="s">
        <v>4289</v>
      </c>
      <c r="E140" s="177" t="s">
        <v>4408</v>
      </c>
      <c r="F140" s="177"/>
      <c r="G140" s="9"/>
      <c r="H140" s="173"/>
      <c r="I140" s="312"/>
      <c r="J140" s="312"/>
      <c r="K140" s="312"/>
      <c r="L140" s="313" t="str">
        <f>VLOOKUP(TRIM(B140),'Team Rosters'!$B$1:$M$3794,2,FALSE)</f>
        <v>IND</v>
      </c>
    </row>
    <row r="141" spans="1:12" ht="12.75" hidden="1" customHeight="1">
      <c r="A141" s="328" t="s">
        <v>197</v>
      </c>
      <c r="B141" s="315" t="s">
        <v>5355</v>
      </c>
      <c r="C141" s="328" t="s">
        <v>820</v>
      </c>
      <c r="D141" s="328" t="s">
        <v>197</v>
      </c>
      <c r="E141" s="331"/>
      <c r="F141" s="331"/>
      <c r="G141" s="324"/>
      <c r="H141" s="335"/>
      <c r="I141" s="312"/>
      <c r="J141" s="312"/>
      <c r="K141" s="312"/>
      <c r="L141" s="313" t="str">
        <f>VLOOKUP(TRIM(B141),'Team Rosters'!$B$1:$M$3794,2,FALSE)</f>
        <v>DEL</v>
      </c>
    </row>
    <row r="142" spans="1:12" ht="12.75" hidden="1" customHeight="1">
      <c r="A142" s="328" t="s">
        <v>7692</v>
      </c>
      <c r="B142" s="315" t="s">
        <v>6396</v>
      </c>
      <c r="C142" s="328" t="s">
        <v>815</v>
      </c>
      <c r="D142" s="328" t="s">
        <v>4265</v>
      </c>
      <c r="E142" s="331"/>
      <c r="F142" s="331"/>
      <c r="G142" s="324"/>
      <c r="H142" s="335"/>
      <c r="I142" s="312"/>
      <c r="J142" s="312"/>
      <c r="K142" s="312"/>
      <c r="L142" s="313" t="str">
        <f>VLOOKUP(TRIM(B142),'Team Rosters'!$B$1:$M$3794,2,FALSE)</f>
        <v>BIR</v>
      </c>
    </row>
    <row r="143" spans="1:12" ht="12.75" hidden="1" customHeight="1">
      <c r="A143" s="124" t="s">
        <v>2445</v>
      </c>
      <c r="B143" s="123" t="s">
        <v>4446</v>
      </c>
      <c r="C143" s="124" t="s">
        <v>822</v>
      </c>
      <c r="D143" s="124" t="s">
        <v>4294</v>
      </c>
      <c r="E143" s="176" t="s">
        <v>4385</v>
      </c>
      <c r="F143" s="176"/>
      <c r="G143" s="172"/>
      <c r="H143" s="173"/>
      <c r="I143" s="312"/>
      <c r="J143" s="312"/>
      <c r="K143" s="312"/>
      <c r="L143" s="313" t="str">
        <f>VLOOKUP(TRIM(B143),'Team Rosters'!$B$1:$M$3794,2,FALSE)</f>
        <v>TOK</v>
      </c>
    </row>
    <row r="144" spans="1:12" ht="12.75" hidden="1" customHeight="1">
      <c r="A144" s="124" t="s">
        <v>1404</v>
      </c>
      <c r="B144" s="315" t="s">
        <v>6173</v>
      </c>
      <c r="C144" s="328" t="s">
        <v>818</v>
      </c>
      <c r="D144" s="124" t="s">
        <v>1404</v>
      </c>
      <c r="E144" s="176" t="s">
        <v>4390</v>
      </c>
      <c r="F144" s="176"/>
      <c r="G144" s="172">
        <v>8</v>
      </c>
      <c r="H144" s="173"/>
      <c r="I144" s="312"/>
      <c r="J144" s="312"/>
      <c r="K144" s="312"/>
      <c r="L144" s="313" t="str">
        <f>VLOOKUP(TRIM(B144),'Team Rosters'!$B$1:$M$3794,2,FALSE)</f>
        <v>ANN</v>
      </c>
    </row>
    <row r="145" spans="1:12" ht="12.75" hidden="1" customHeight="1">
      <c r="A145" s="328" t="s">
        <v>560</v>
      </c>
      <c r="B145" s="315" t="s">
        <v>5821</v>
      </c>
      <c r="C145" s="328" t="s">
        <v>81</v>
      </c>
      <c r="D145" s="328" t="s">
        <v>4265</v>
      </c>
      <c r="E145" s="331"/>
      <c r="F145" s="331"/>
      <c r="G145" s="324"/>
      <c r="H145" s="335"/>
      <c r="I145" s="312"/>
      <c r="J145" s="312"/>
      <c r="K145" s="312"/>
      <c r="L145" s="313" t="str">
        <f>VLOOKUP(TRIM(B145),'Team Rosters'!$B$1:$M$3794,2,FALSE)</f>
        <v>IND</v>
      </c>
    </row>
    <row r="146" spans="1:12" ht="12.75" hidden="1" customHeight="1">
      <c r="A146" s="328" t="s">
        <v>2323</v>
      </c>
      <c r="B146" s="315" t="s">
        <v>7722</v>
      </c>
      <c r="C146" s="328" t="s">
        <v>818</v>
      </c>
      <c r="D146" s="328" t="s">
        <v>4265</v>
      </c>
      <c r="E146" s="331"/>
      <c r="F146" s="331"/>
      <c r="G146" s="324"/>
      <c r="H146" s="335"/>
      <c r="I146" s="312"/>
      <c r="J146" s="312"/>
      <c r="K146" s="312"/>
      <c r="L146" s="313" t="str">
        <f>VLOOKUP(TRIM(B146),'Team Rosters'!$B$1:$M$3794,2,FALSE)</f>
        <v>IRN</v>
      </c>
    </row>
    <row r="147" spans="1:12" ht="12.75" hidden="1" customHeight="1">
      <c r="A147" s="328" t="s">
        <v>1406</v>
      </c>
      <c r="B147" s="315" t="s">
        <v>5289</v>
      </c>
      <c r="C147" s="328" t="s">
        <v>818</v>
      </c>
      <c r="D147" s="328" t="s">
        <v>1406</v>
      </c>
      <c r="E147" s="331"/>
      <c r="F147" s="331"/>
      <c r="G147" s="324"/>
      <c r="H147" s="335"/>
      <c r="I147" s="312">
        <v>6</v>
      </c>
      <c r="J147" s="312"/>
      <c r="K147" s="312"/>
      <c r="L147" s="313" t="str">
        <f>VLOOKUP(TRIM(B147),'Team Rosters'!$B$1:$M$3794,2,FALSE)</f>
        <v>GOT</v>
      </c>
    </row>
    <row r="148" spans="1:12" ht="12.75" hidden="1" customHeight="1">
      <c r="A148" s="328" t="s">
        <v>1891</v>
      </c>
      <c r="B148" s="315" t="s">
        <v>7777</v>
      </c>
      <c r="C148" s="328" t="s">
        <v>837</v>
      </c>
      <c r="D148" s="328" t="s">
        <v>1891</v>
      </c>
      <c r="E148" s="331"/>
      <c r="F148" s="331"/>
      <c r="G148" s="324"/>
      <c r="H148" s="335"/>
      <c r="I148" s="312"/>
      <c r="J148" s="312"/>
      <c r="K148" s="312"/>
      <c r="L148" s="313" t="e">
        <f>VLOOKUP(TRIM(B148),'Team Rosters'!$B$1:$M$3794,2,FALSE)</f>
        <v>#N/A</v>
      </c>
    </row>
    <row r="149" spans="1:12" ht="12.75" hidden="1" customHeight="1">
      <c r="A149" s="328" t="s">
        <v>1870</v>
      </c>
      <c r="B149" s="315" t="s">
        <v>6640</v>
      </c>
      <c r="C149" s="328" t="s">
        <v>818</v>
      </c>
      <c r="D149" s="328" t="s">
        <v>4273</v>
      </c>
      <c r="E149" s="331"/>
      <c r="F149" s="331"/>
      <c r="G149" s="324"/>
      <c r="H149" s="335"/>
      <c r="I149" s="312">
        <v>4</v>
      </c>
      <c r="J149" s="312"/>
      <c r="K149" s="312">
        <v>2</v>
      </c>
      <c r="L149" s="313" t="str">
        <f>VLOOKUP(TRIM(B149),'Team Rosters'!$B$1:$M$3794,2,FALSE)</f>
        <v>WIX</v>
      </c>
    </row>
    <row r="150" spans="1:12" ht="12.75" hidden="1" customHeight="1">
      <c r="A150" s="124" t="s">
        <v>2445</v>
      </c>
      <c r="B150" s="315" t="s">
        <v>5573</v>
      </c>
      <c r="C150" s="328" t="s">
        <v>814</v>
      </c>
      <c r="D150" s="124" t="s">
        <v>4294</v>
      </c>
      <c r="E150" s="177" t="s">
        <v>4389</v>
      </c>
      <c r="F150" s="177"/>
      <c r="G150" s="9"/>
      <c r="H150" s="173"/>
      <c r="I150" s="312"/>
      <c r="J150" s="312"/>
      <c r="K150" s="312"/>
      <c r="L150" s="313" t="str">
        <f>VLOOKUP(TRIM(B150),'Team Rosters'!$B$1:$M$3794,2,FALSE)</f>
        <v>TEM</v>
      </c>
    </row>
    <row r="151" spans="1:12" ht="12.75" hidden="1" customHeight="1">
      <c r="A151" s="328" t="s">
        <v>2351</v>
      </c>
      <c r="B151" s="315" t="s">
        <v>7668</v>
      </c>
      <c r="C151" s="328" t="s">
        <v>2832</v>
      </c>
      <c r="D151" s="328" t="s">
        <v>4270</v>
      </c>
      <c r="E151" s="331"/>
      <c r="F151" s="331"/>
      <c r="G151" s="324"/>
      <c r="H151" s="335"/>
      <c r="I151" s="312">
        <v>4</v>
      </c>
      <c r="J151" s="312"/>
      <c r="K151" s="312">
        <v>2</v>
      </c>
      <c r="L151" s="313" t="str">
        <f>VLOOKUP(TRIM(B151),'Team Rosters'!$B$1:$M$3794,2,FALSE)</f>
        <v>GOT</v>
      </c>
    </row>
    <row r="152" spans="1:12" ht="12.75" hidden="1" customHeight="1">
      <c r="A152" s="124" t="s">
        <v>2458</v>
      </c>
      <c r="B152" s="123" t="s">
        <v>422</v>
      </c>
      <c r="C152" s="124" t="s">
        <v>821</v>
      </c>
      <c r="D152" s="124" t="s">
        <v>2458</v>
      </c>
      <c r="E152" s="177" t="s">
        <v>4411</v>
      </c>
      <c r="F152" s="177"/>
      <c r="G152" s="9">
        <v>0</v>
      </c>
      <c r="H152" s="173"/>
      <c r="I152" s="312"/>
      <c r="J152" s="312"/>
      <c r="K152" s="312"/>
      <c r="L152" s="313" t="str">
        <f>VLOOKUP(TRIM(B152),'Team Rosters'!$B$1:$M$3794,2,FALSE)</f>
        <v>IRN</v>
      </c>
    </row>
    <row r="153" spans="1:12" ht="12.75" hidden="1" customHeight="1">
      <c r="A153" s="328" t="s">
        <v>1891</v>
      </c>
      <c r="B153" s="315" t="s">
        <v>3580</v>
      </c>
      <c r="C153" s="328" t="s">
        <v>802</v>
      </c>
      <c r="D153" s="328" t="s">
        <v>1891</v>
      </c>
      <c r="E153" s="331"/>
      <c r="F153" s="331"/>
      <c r="G153" s="324"/>
      <c r="H153" s="335"/>
      <c r="I153" s="312"/>
      <c r="J153" s="312"/>
      <c r="K153" s="312"/>
      <c r="L153" s="313" t="str">
        <f>VLOOKUP(TRIM(B153),'Team Rosters'!$B$1:$M$3794,2,FALSE)</f>
        <v>LAS</v>
      </c>
    </row>
    <row r="154" spans="1:12" ht="12.75" hidden="1" customHeight="1">
      <c r="A154" s="328" t="s">
        <v>848</v>
      </c>
      <c r="B154" s="315" t="s">
        <v>5261</v>
      </c>
      <c r="C154" s="328" t="s">
        <v>824</v>
      </c>
      <c r="D154" s="328" t="s">
        <v>848</v>
      </c>
      <c r="E154" s="331"/>
      <c r="F154" s="331"/>
      <c r="G154" s="324"/>
      <c r="H154" s="335"/>
      <c r="I154" s="312">
        <v>0</v>
      </c>
      <c r="J154" s="312"/>
      <c r="K154" s="312"/>
      <c r="L154" s="313" t="str">
        <f>VLOOKUP(TRIM(B154),'Team Rosters'!$B$1:$M$3794,2,FALSE)</f>
        <v>ESC</v>
      </c>
    </row>
    <row r="155" spans="1:12" ht="12.75" hidden="1" customHeight="1">
      <c r="A155" s="124" t="s">
        <v>2445</v>
      </c>
      <c r="B155" s="123" t="s">
        <v>4481</v>
      </c>
      <c r="C155" s="124" t="s">
        <v>816</v>
      </c>
      <c r="D155" s="124" t="s">
        <v>4294</v>
      </c>
      <c r="E155" s="177" t="s">
        <v>4385</v>
      </c>
      <c r="F155" s="177"/>
      <c r="G155" s="9"/>
      <c r="H155" s="173"/>
      <c r="I155" s="312"/>
      <c r="J155" s="312"/>
      <c r="K155" s="312"/>
      <c r="L155" s="313" t="str">
        <f>VLOOKUP(TRIM(B155),'Team Rosters'!$B$1:$M$3794,2,FALSE)</f>
        <v>DEL</v>
      </c>
    </row>
    <row r="156" spans="1:12" ht="12.75" hidden="1" customHeight="1">
      <c r="A156" s="328" t="s">
        <v>1891</v>
      </c>
      <c r="B156" s="315" t="s">
        <v>1546</v>
      </c>
      <c r="C156" s="328" t="s">
        <v>808</v>
      </c>
      <c r="D156" s="328" t="s">
        <v>1891</v>
      </c>
      <c r="E156" s="331"/>
      <c r="F156" s="331"/>
      <c r="G156" s="324"/>
      <c r="H156" s="335"/>
      <c r="I156" s="312"/>
      <c r="J156" s="312"/>
      <c r="K156" s="312"/>
      <c r="L156" s="313" t="str">
        <f>VLOOKUP(TRIM(B156),'Team Rosters'!$B$1:$M$3794,2,FALSE)</f>
        <v>BIR</v>
      </c>
    </row>
    <row r="157" spans="1:12" ht="12.75" hidden="1" customHeight="1">
      <c r="A157" s="328" t="s">
        <v>3518</v>
      </c>
      <c r="B157" s="315" t="s">
        <v>6366</v>
      </c>
      <c r="C157" s="328" t="s">
        <v>815</v>
      </c>
      <c r="D157" s="328" t="s">
        <v>3518</v>
      </c>
      <c r="E157" s="331"/>
      <c r="F157" s="331"/>
      <c r="G157" s="324"/>
      <c r="H157" s="335"/>
      <c r="I157" s="9">
        <v>0</v>
      </c>
      <c r="J157" s="312"/>
      <c r="K157" s="172">
        <v>0</v>
      </c>
      <c r="L157" s="313" t="str">
        <f>VLOOKUP(TRIM(B157),'Team Rosters'!$B$1:$M$3794,2,FALSE)</f>
        <v>DEL</v>
      </c>
    </row>
    <row r="158" spans="1:12" ht="12.75" hidden="1" customHeight="1">
      <c r="A158" s="328" t="s">
        <v>2314</v>
      </c>
      <c r="B158" s="315" t="s">
        <v>7659</v>
      </c>
      <c r="C158" s="328" t="s">
        <v>5513</v>
      </c>
      <c r="D158" s="328" t="s">
        <v>4279</v>
      </c>
      <c r="E158" s="331"/>
      <c r="F158" s="331"/>
      <c r="G158" s="324"/>
      <c r="H158" s="335"/>
      <c r="I158" s="312">
        <v>0</v>
      </c>
      <c r="J158" s="312"/>
      <c r="K158" s="312">
        <v>0</v>
      </c>
      <c r="L158" s="313" t="e">
        <f>VLOOKUP(TRIM(B158),'Team Rosters'!$B$1:$M$3794,2,FALSE)</f>
        <v>#N/A</v>
      </c>
    </row>
    <row r="159" spans="1:12" ht="12.75" hidden="1" customHeight="1">
      <c r="A159" s="328" t="s">
        <v>1891</v>
      </c>
      <c r="B159" s="315" t="s">
        <v>4635</v>
      </c>
      <c r="C159" s="328" t="s">
        <v>808</v>
      </c>
      <c r="D159" s="328" t="s">
        <v>1891</v>
      </c>
      <c r="E159" s="331"/>
      <c r="F159" s="331"/>
      <c r="G159" s="324"/>
      <c r="H159" s="335"/>
      <c r="I159" s="312"/>
      <c r="J159" s="312"/>
      <c r="K159" s="312"/>
      <c r="L159" s="313" t="str">
        <f>VLOOKUP(TRIM(B159),'Team Rosters'!$B$1:$M$3794,2,FALSE)</f>
        <v>ACM</v>
      </c>
    </row>
    <row r="160" spans="1:12" ht="12.75" hidden="1" customHeight="1">
      <c r="A160" s="328" t="s">
        <v>1891</v>
      </c>
      <c r="B160" s="315" t="s">
        <v>5790</v>
      </c>
      <c r="C160" s="328" t="s">
        <v>813</v>
      </c>
      <c r="D160" s="328" t="s">
        <v>1891</v>
      </c>
      <c r="E160" s="331"/>
      <c r="F160" s="331"/>
      <c r="G160" s="324"/>
      <c r="H160" s="335"/>
      <c r="I160" s="312"/>
      <c r="J160" s="312"/>
      <c r="K160" s="312"/>
      <c r="L160" s="313" t="str">
        <f>VLOOKUP(TRIM(B160),'Team Rosters'!$B$1:$M$3794,2,FALSE)</f>
        <v>DEL</v>
      </c>
    </row>
    <row r="161" spans="1:12" ht="12.75" hidden="1" customHeight="1">
      <c r="A161" s="328" t="s">
        <v>2351</v>
      </c>
      <c r="B161" s="315" t="s">
        <v>4702</v>
      </c>
      <c r="C161" s="328" t="s">
        <v>831</v>
      </c>
      <c r="D161" s="328" t="s">
        <v>4270</v>
      </c>
      <c r="E161" s="331"/>
      <c r="F161" s="331"/>
      <c r="G161" s="324"/>
      <c r="H161" s="335"/>
      <c r="I161" s="312">
        <v>5</v>
      </c>
      <c r="J161" s="312"/>
      <c r="K161" s="312">
        <v>2</v>
      </c>
      <c r="L161" s="313" t="str">
        <f>VLOOKUP(TRIM(B161),'Team Rosters'!$B$1:$M$3794,2,FALSE)</f>
        <v>VIR</v>
      </c>
    </row>
    <row r="162" spans="1:12" ht="12.75" hidden="1" customHeight="1">
      <c r="A162" s="124" t="s">
        <v>3344</v>
      </c>
      <c r="B162" s="123" t="s">
        <v>867</v>
      </c>
      <c r="C162" s="124" t="s">
        <v>170</v>
      </c>
      <c r="D162" s="124" t="s">
        <v>4293</v>
      </c>
      <c r="E162" s="176" t="s">
        <v>4385</v>
      </c>
      <c r="F162" s="176"/>
      <c r="G162" s="172"/>
      <c r="H162" s="173"/>
      <c r="I162" s="312"/>
      <c r="J162" s="312"/>
      <c r="K162" s="312"/>
      <c r="L162" s="313" t="str">
        <f>VLOOKUP(TRIM(B162),'Team Rosters'!$B$1:$M$3794,2,FALSE)</f>
        <v>WIX</v>
      </c>
    </row>
    <row r="163" spans="1:12" ht="12.75" customHeight="1">
      <c r="A163" s="124" t="s">
        <v>1663</v>
      </c>
      <c r="B163" s="123" t="s">
        <v>254</v>
      </c>
      <c r="C163" s="124" t="s">
        <v>5513</v>
      </c>
      <c r="D163" s="124" t="s">
        <v>4302</v>
      </c>
      <c r="E163" s="177" t="s">
        <v>4386</v>
      </c>
      <c r="F163" s="177"/>
      <c r="G163" s="9">
        <v>3</v>
      </c>
      <c r="H163" s="173"/>
      <c r="I163" s="312"/>
      <c r="J163" s="312"/>
      <c r="K163" s="312"/>
      <c r="L163" s="313" t="str">
        <f>VLOOKUP(TRIM(B163),'Team Rosters'!$B$1:$M$3794,2,FALSE)</f>
        <v>IRN</v>
      </c>
    </row>
    <row r="164" spans="1:12" ht="12.75" hidden="1" customHeight="1">
      <c r="A164" s="328" t="s">
        <v>2317</v>
      </c>
      <c r="B164" s="315" t="s">
        <v>256</v>
      </c>
      <c r="C164" s="328" t="s">
        <v>821</v>
      </c>
      <c r="D164" s="328" t="s">
        <v>4272</v>
      </c>
      <c r="E164" s="331"/>
      <c r="F164" s="331"/>
      <c r="G164" s="324"/>
      <c r="H164" s="335"/>
      <c r="I164" s="312">
        <v>6</v>
      </c>
      <c r="J164" s="312"/>
      <c r="K164" s="312">
        <v>7</v>
      </c>
      <c r="L164" s="313" t="str">
        <f>VLOOKUP(TRIM(B164),'Team Rosters'!$B$1:$M$3794,2,FALSE)</f>
        <v>JER</v>
      </c>
    </row>
    <row r="165" spans="1:12" ht="12.75" hidden="1" customHeight="1">
      <c r="A165" s="124" t="s">
        <v>3060</v>
      </c>
      <c r="B165" s="123" t="s">
        <v>7544</v>
      </c>
      <c r="C165" s="124" t="s">
        <v>1664</v>
      </c>
      <c r="D165" s="124" t="s">
        <v>4290</v>
      </c>
      <c r="E165" s="176" t="s">
        <v>4384</v>
      </c>
      <c r="F165" s="176"/>
      <c r="G165" s="172"/>
      <c r="H165" s="173"/>
      <c r="I165" s="312"/>
      <c r="J165" s="312"/>
      <c r="K165" s="312"/>
      <c r="L165" s="313" t="e">
        <f>VLOOKUP(TRIM(B165),'Team Rosters'!$B$1:$M$3794,2,FALSE)</f>
        <v>#N/A</v>
      </c>
    </row>
    <row r="166" spans="1:12" ht="12.75" hidden="1" customHeight="1">
      <c r="A166" s="124" t="s">
        <v>3060</v>
      </c>
      <c r="B166" s="123" t="s">
        <v>4501</v>
      </c>
      <c r="C166" s="124" t="s">
        <v>802</v>
      </c>
      <c r="D166" s="124" t="s">
        <v>4290</v>
      </c>
      <c r="E166" s="176" t="s">
        <v>4382</v>
      </c>
      <c r="F166" s="176"/>
      <c r="G166" s="172"/>
      <c r="H166" s="173"/>
      <c r="I166" s="312"/>
      <c r="J166" s="312"/>
      <c r="K166" s="312"/>
      <c r="L166" s="313" t="e">
        <f>VLOOKUP(TRIM(B166),'Team Rosters'!$B$1:$M$3794,2,FALSE)</f>
        <v>#N/A</v>
      </c>
    </row>
    <row r="167" spans="1:12" ht="12.75" hidden="1" customHeight="1">
      <c r="A167" s="124" t="s">
        <v>2440</v>
      </c>
      <c r="B167" s="123" t="s">
        <v>5569</v>
      </c>
      <c r="C167" s="124" t="s">
        <v>2832</v>
      </c>
      <c r="D167" s="124" t="s">
        <v>2440</v>
      </c>
      <c r="E167" s="177" t="s">
        <v>4384</v>
      </c>
      <c r="F167" s="177"/>
      <c r="G167" s="9">
        <v>0</v>
      </c>
      <c r="H167" s="173"/>
      <c r="I167" s="312"/>
      <c r="J167" s="312"/>
      <c r="K167" s="312"/>
      <c r="L167" s="313" t="str">
        <f>VLOOKUP(TRIM(B167),'Team Rosters'!$B$1:$M$3794,2,FALSE)</f>
        <v>BIR</v>
      </c>
    </row>
    <row r="168" spans="1:12" ht="12.75" hidden="1" customHeight="1">
      <c r="A168" s="328" t="s">
        <v>2437</v>
      </c>
      <c r="B168" s="315" t="s">
        <v>7633</v>
      </c>
      <c r="C168" s="328" t="s">
        <v>818</v>
      </c>
      <c r="D168" s="328" t="s">
        <v>4278</v>
      </c>
      <c r="E168" s="331"/>
      <c r="F168" s="331"/>
      <c r="G168" s="324"/>
      <c r="H168" s="335"/>
      <c r="I168" s="312">
        <v>4</v>
      </c>
      <c r="J168" s="312"/>
      <c r="K168" s="312">
        <v>5</v>
      </c>
      <c r="L168" s="313" t="str">
        <f>VLOOKUP(TRIM(B168),'Team Rosters'!$B$1:$M$3794,2,FALSE)</f>
        <v>TOK</v>
      </c>
    </row>
    <row r="169" spans="1:12" ht="12.75" hidden="1" customHeight="1">
      <c r="A169" s="328" t="s">
        <v>2323</v>
      </c>
      <c r="B169" s="315" t="s">
        <v>7687</v>
      </c>
      <c r="C169" s="328" t="s">
        <v>170</v>
      </c>
      <c r="D169" s="328" t="s">
        <v>4265</v>
      </c>
      <c r="E169" s="331"/>
      <c r="F169" s="331"/>
      <c r="G169" s="324"/>
      <c r="H169" s="335"/>
      <c r="I169" s="312"/>
      <c r="J169" s="312"/>
      <c r="K169" s="312"/>
      <c r="L169" s="313" t="str">
        <f>VLOOKUP(TRIM(B169),'Team Rosters'!$B$1:$M$3794,2,FALSE)</f>
        <v>ANN</v>
      </c>
    </row>
    <row r="170" spans="1:12" ht="12.75" hidden="1" customHeight="1">
      <c r="A170" s="124" t="s">
        <v>173</v>
      </c>
      <c r="B170" s="123" t="s">
        <v>7480</v>
      </c>
      <c r="C170" s="124" t="s">
        <v>81</v>
      </c>
      <c r="D170" s="124" t="s">
        <v>4306</v>
      </c>
      <c r="E170" s="176" t="s">
        <v>4391</v>
      </c>
      <c r="F170" s="176" t="s">
        <v>4391</v>
      </c>
      <c r="G170" s="172">
        <v>0</v>
      </c>
      <c r="H170" s="173"/>
      <c r="I170" s="312"/>
      <c r="J170" s="312"/>
      <c r="K170" s="312"/>
      <c r="L170" s="313" t="e">
        <f>VLOOKUP(TRIM(B170),'Team Rosters'!$B$1:$M$3794,2,FALSE)</f>
        <v>#N/A</v>
      </c>
    </row>
    <row r="171" spans="1:12" ht="12.75" hidden="1" customHeight="1">
      <c r="A171" s="124" t="s">
        <v>3060</v>
      </c>
      <c r="B171" s="123" t="s">
        <v>5635</v>
      </c>
      <c r="C171" s="124" t="s">
        <v>82</v>
      </c>
      <c r="D171" s="124" t="s">
        <v>4290</v>
      </c>
      <c r="E171" s="176" t="s">
        <v>4382</v>
      </c>
      <c r="F171" s="176"/>
      <c r="G171" s="172"/>
      <c r="H171" s="173"/>
      <c r="I171" s="312"/>
      <c r="J171" s="312"/>
      <c r="K171" s="312"/>
      <c r="L171" s="313" t="str">
        <f>VLOOKUP(TRIM(B171),'Team Rosters'!$B$1:$M$3794,2,FALSE)</f>
        <v>TOK</v>
      </c>
    </row>
    <row r="172" spans="1:12" ht="12.75" hidden="1" customHeight="1">
      <c r="A172" s="328" t="s">
        <v>828</v>
      </c>
      <c r="B172" s="315" t="s">
        <v>5754</v>
      </c>
      <c r="C172" s="328" t="s">
        <v>3448</v>
      </c>
      <c r="D172" s="328" t="s">
        <v>828</v>
      </c>
      <c r="E172" s="331"/>
      <c r="F172" s="331"/>
      <c r="G172" s="324"/>
      <c r="H172" s="335"/>
      <c r="I172" s="312">
        <v>4</v>
      </c>
      <c r="J172" s="312"/>
      <c r="K172" s="312">
        <v>0</v>
      </c>
      <c r="L172" s="313" t="e">
        <f>VLOOKUP(TRIM(B172),'Team Rosters'!$B$1:$M$3794,2,FALSE)</f>
        <v>#N/A</v>
      </c>
    </row>
    <row r="173" spans="1:12" ht="12.75" hidden="1" customHeight="1">
      <c r="A173" s="328" t="s">
        <v>2438</v>
      </c>
      <c r="B173" s="315" t="s">
        <v>3401</v>
      </c>
      <c r="C173" s="328" t="s">
        <v>831</v>
      </c>
      <c r="D173" s="328" t="s">
        <v>4277</v>
      </c>
      <c r="E173" s="331"/>
      <c r="F173" s="331"/>
      <c r="G173" s="324"/>
      <c r="H173" s="335"/>
      <c r="I173" s="312">
        <v>5</v>
      </c>
      <c r="J173" s="312"/>
      <c r="K173" s="312">
        <v>7</v>
      </c>
      <c r="L173" s="313" t="str">
        <f>VLOOKUP(TRIM(B173),'Team Rosters'!$B$1:$M$3794,2,FALSE)</f>
        <v>VER</v>
      </c>
    </row>
    <row r="174" spans="1:12" ht="12.75" hidden="1" customHeight="1">
      <c r="A174" s="328" t="s">
        <v>3200</v>
      </c>
      <c r="B174" s="315" t="s">
        <v>5273</v>
      </c>
      <c r="C174" s="328" t="s">
        <v>809</v>
      </c>
      <c r="D174" s="328" t="s">
        <v>4275</v>
      </c>
      <c r="E174" s="331"/>
      <c r="F174" s="331"/>
      <c r="G174" s="324"/>
      <c r="H174" s="335"/>
      <c r="I174" s="312">
        <v>0</v>
      </c>
      <c r="J174" s="312"/>
      <c r="K174" s="312">
        <v>0</v>
      </c>
      <c r="L174" s="313" t="str">
        <f>VLOOKUP(TRIM(B174),'Team Rosters'!$B$1:$M$3794,2,FALSE)</f>
        <v>VIR</v>
      </c>
    </row>
    <row r="175" spans="1:12" ht="12.75" hidden="1" customHeight="1">
      <c r="A175" s="328" t="s">
        <v>560</v>
      </c>
      <c r="B175" s="315" t="s">
        <v>3919</v>
      </c>
      <c r="C175" s="328" t="s">
        <v>831</v>
      </c>
      <c r="D175" s="328" t="s">
        <v>4265</v>
      </c>
      <c r="E175" s="331"/>
      <c r="F175" s="331"/>
      <c r="G175" s="324"/>
      <c r="H175" s="335"/>
      <c r="I175" s="312"/>
      <c r="J175" s="312"/>
      <c r="K175" s="312"/>
      <c r="L175" s="313" t="str">
        <f>VLOOKUP(TRIM(B175),'Team Rosters'!$B$1:$M$3794,2,FALSE)</f>
        <v>VER</v>
      </c>
    </row>
    <row r="176" spans="1:12" ht="12.75" hidden="1" customHeight="1">
      <c r="A176" s="124" t="s">
        <v>2440</v>
      </c>
      <c r="B176" s="123" t="s">
        <v>5650</v>
      </c>
      <c r="C176" s="124" t="s">
        <v>6142</v>
      </c>
      <c r="D176" s="124" t="s">
        <v>2440</v>
      </c>
      <c r="E176" s="177" t="s">
        <v>4384</v>
      </c>
      <c r="F176" s="177"/>
      <c r="G176" s="9">
        <v>0</v>
      </c>
      <c r="H176" s="173"/>
      <c r="I176" s="312"/>
      <c r="J176" s="312"/>
      <c r="K176" s="312"/>
      <c r="L176" s="313" t="str">
        <f>VLOOKUP(TRIM(B176),'Team Rosters'!$B$1:$M$3794,2,FALSE)</f>
        <v>ANN</v>
      </c>
    </row>
    <row r="177" spans="1:12" ht="12.75" hidden="1" customHeight="1">
      <c r="A177" s="124" t="s">
        <v>2335</v>
      </c>
      <c r="B177" s="123" t="s">
        <v>6331</v>
      </c>
      <c r="C177" s="124" t="s">
        <v>170</v>
      </c>
      <c r="D177" s="124" t="s">
        <v>2335</v>
      </c>
      <c r="E177" s="176" t="s">
        <v>4399</v>
      </c>
      <c r="F177" s="176"/>
      <c r="G177" s="172">
        <v>4</v>
      </c>
      <c r="H177" s="173"/>
      <c r="I177" s="312"/>
      <c r="J177" s="312"/>
      <c r="K177" s="312"/>
      <c r="L177" s="313" t="str">
        <f>VLOOKUP(TRIM(B177),'Team Rosters'!$B$1:$M$3794,2,FALSE)</f>
        <v>TOK</v>
      </c>
    </row>
    <row r="178" spans="1:12" ht="12.75" hidden="1" customHeight="1">
      <c r="A178" s="328" t="s">
        <v>2323</v>
      </c>
      <c r="B178" s="315" t="s">
        <v>4698</v>
      </c>
      <c r="C178" s="328" t="s">
        <v>833</v>
      </c>
      <c r="D178" s="328" t="s">
        <v>4265</v>
      </c>
      <c r="E178" s="331"/>
      <c r="F178" s="331"/>
      <c r="G178" s="324"/>
      <c r="H178" s="335"/>
      <c r="I178" s="312"/>
      <c r="J178" s="312"/>
      <c r="K178" s="312"/>
      <c r="L178" s="313" t="str">
        <f>VLOOKUP(TRIM(B178),'Team Rosters'!$B$1:$M$3794,2,FALSE)</f>
        <v>FER</v>
      </c>
    </row>
    <row r="179" spans="1:12" ht="12.75" hidden="1" customHeight="1">
      <c r="A179" s="328" t="s">
        <v>3518</v>
      </c>
      <c r="B179" s="315" t="s">
        <v>5725</v>
      </c>
      <c r="C179" s="328" t="s">
        <v>5513</v>
      </c>
      <c r="D179" s="328" t="s">
        <v>3518</v>
      </c>
      <c r="E179" s="331"/>
      <c r="F179" s="331"/>
      <c r="G179" s="324"/>
      <c r="H179" s="335"/>
      <c r="I179" s="9">
        <v>4</v>
      </c>
      <c r="J179" s="312"/>
      <c r="K179" s="172">
        <v>2</v>
      </c>
      <c r="L179" s="313" t="str">
        <f>VLOOKUP(TRIM(B179),'Team Rosters'!$B$1:$M$3794,2,FALSE)</f>
        <v>JER</v>
      </c>
    </row>
    <row r="180" spans="1:12" ht="12.75" hidden="1" customHeight="1">
      <c r="A180" s="124" t="s">
        <v>2438</v>
      </c>
      <c r="B180" s="123" t="s">
        <v>5143</v>
      </c>
      <c r="C180" s="124" t="s">
        <v>808</v>
      </c>
      <c r="D180" s="124" t="s">
        <v>4305</v>
      </c>
      <c r="E180" s="177" t="s">
        <v>4385</v>
      </c>
      <c r="F180" s="177"/>
      <c r="G180" s="9">
        <v>2</v>
      </c>
      <c r="H180" s="173"/>
      <c r="I180" s="312"/>
      <c r="J180" s="312"/>
      <c r="K180" s="312"/>
      <c r="L180" s="313" t="str">
        <f>VLOOKUP(TRIM(B180),'Team Rosters'!$B$1:$M$3794,2,FALSE)</f>
        <v>BLD</v>
      </c>
    </row>
    <row r="181" spans="1:12" ht="12.75" hidden="1" customHeight="1">
      <c r="A181" s="328" t="s">
        <v>2477</v>
      </c>
      <c r="B181" s="315" t="s">
        <v>7701</v>
      </c>
      <c r="C181" s="328" t="s">
        <v>818</v>
      </c>
      <c r="D181" s="328" t="s">
        <v>4265</v>
      </c>
      <c r="E181" s="331"/>
      <c r="F181" s="331"/>
      <c r="G181" s="324"/>
      <c r="H181" s="335"/>
      <c r="I181" s="312"/>
      <c r="J181" s="312"/>
      <c r="K181" s="312"/>
      <c r="L181" s="313" t="e">
        <f>VLOOKUP(TRIM(B181),'Team Rosters'!$B$1:$M$3794,2,FALSE)</f>
        <v>#N/A</v>
      </c>
    </row>
    <row r="182" spans="1:12" ht="12.75" hidden="1" customHeight="1">
      <c r="A182" s="124" t="s">
        <v>2314</v>
      </c>
      <c r="B182" s="315" t="s">
        <v>7451</v>
      </c>
      <c r="C182" s="328" t="s">
        <v>807</v>
      </c>
      <c r="D182" s="124" t="s">
        <v>4303</v>
      </c>
      <c r="E182" s="176" t="s">
        <v>4391</v>
      </c>
      <c r="F182" s="176"/>
      <c r="G182" s="172">
        <v>0</v>
      </c>
      <c r="H182" s="173"/>
      <c r="I182" s="312"/>
      <c r="J182" s="312"/>
      <c r="K182" s="312"/>
      <c r="L182" s="313" t="e">
        <f>VLOOKUP(TRIM(B182),'Team Rosters'!$B$1:$M$3794,2,FALSE)</f>
        <v>#N/A</v>
      </c>
    </row>
    <row r="183" spans="1:12" ht="12.75" hidden="1" customHeight="1">
      <c r="A183" s="124" t="s">
        <v>2312</v>
      </c>
      <c r="B183" s="123" t="s">
        <v>4516</v>
      </c>
      <c r="C183" s="124" t="s">
        <v>81</v>
      </c>
      <c r="D183" s="124" t="s">
        <v>2312</v>
      </c>
      <c r="E183" s="176" t="s">
        <v>4384</v>
      </c>
      <c r="F183" s="176"/>
      <c r="G183" s="172">
        <v>0</v>
      </c>
      <c r="H183" s="173"/>
      <c r="I183" s="312"/>
      <c r="J183" s="312"/>
      <c r="K183" s="312"/>
      <c r="L183" s="313" t="str">
        <f>VLOOKUP(TRIM(B183),'Team Rosters'!$B$1:$M$3794,2,FALSE)</f>
        <v>VIR</v>
      </c>
    </row>
    <row r="184" spans="1:12" ht="12.75" hidden="1" customHeight="1">
      <c r="A184" s="328" t="s">
        <v>2437</v>
      </c>
      <c r="B184" s="315" t="s">
        <v>5276</v>
      </c>
      <c r="C184" s="328" t="s">
        <v>832</v>
      </c>
      <c r="D184" s="328" t="s">
        <v>4278</v>
      </c>
      <c r="E184" s="331"/>
      <c r="F184" s="331"/>
      <c r="G184" s="324"/>
      <c r="H184" s="335"/>
      <c r="I184" s="312">
        <v>4</v>
      </c>
      <c r="J184" s="312"/>
      <c r="K184" s="312">
        <v>5</v>
      </c>
      <c r="L184" s="313" t="str">
        <f>VLOOKUP(TRIM(B184),'Team Rosters'!$B$1:$M$3794,2,FALSE)</f>
        <v>LON</v>
      </c>
    </row>
    <row r="185" spans="1:12" ht="12.75" hidden="1" customHeight="1">
      <c r="A185" s="328" t="s">
        <v>830</v>
      </c>
      <c r="B185" s="315" t="s">
        <v>7682</v>
      </c>
      <c r="C185" s="328" t="s">
        <v>815</v>
      </c>
      <c r="D185" s="328" t="s">
        <v>6989</v>
      </c>
      <c r="E185" s="331"/>
      <c r="F185" s="331"/>
      <c r="G185" s="324"/>
      <c r="H185" s="335"/>
      <c r="I185" s="312">
        <v>4</v>
      </c>
      <c r="J185" s="312">
        <v>0</v>
      </c>
      <c r="K185" s="312">
        <v>3</v>
      </c>
      <c r="L185" s="313" t="str">
        <f>VLOOKUP(TRIM(B185),'Team Rosters'!$B$1:$M$3794,2,FALSE)</f>
        <v>JER</v>
      </c>
    </row>
    <row r="186" spans="1:12" ht="12.75" hidden="1" customHeight="1">
      <c r="A186" s="124" t="s">
        <v>2437</v>
      </c>
      <c r="B186" s="123" t="s">
        <v>6761</v>
      </c>
      <c r="C186" s="124" t="s">
        <v>822</v>
      </c>
      <c r="D186" s="124" t="s">
        <v>4304</v>
      </c>
      <c r="E186" s="177" t="s">
        <v>4389</v>
      </c>
      <c r="F186" s="177"/>
      <c r="G186" s="9">
        <v>4</v>
      </c>
      <c r="H186" s="173"/>
      <c r="I186" s="312"/>
      <c r="J186" s="312"/>
      <c r="K186" s="312"/>
      <c r="L186" s="313" t="str">
        <f>VLOOKUP(TRIM(B186),'Team Rosters'!$B$1:$M$3794,2,FALSE)</f>
        <v>BLU</v>
      </c>
    </row>
    <row r="187" spans="1:12" ht="12.75" hidden="1" customHeight="1">
      <c r="A187" s="124" t="s">
        <v>1139</v>
      </c>
      <c r="B187" s="123" t="s">
        <v>4508</v>
      </c>
      <c r="C187" s="124" t="s">
        <v>90</v>
      </c>
      <c r="D187" s="124" t="s">
        <v>1139</v>
      </c>
      <c r="E187" s="177" t="s">
        <v>4384</v>
      </c>
      <c r="F187" s="177"/>
      <c r="G187" s="9">
        <v>0</v>
      </c>
      <c r="H187" s="173"/>
      <c r="I187" s="312"/>
      <c r="J187" s="312"/>
      <c r="K187" s="312"/>
      <c r="L187" s="313" t="str">
        <f>VLOOKUP(TRIM(B187),'Team Rosters'!$B$1:$M$3794,2,FALSE)</f>
        <v>LAS</v>
      </c>
    </row>
    <row r="188" spans="1:12" ht="12.75" customHeight="1">
      <c r="A188" s="124" t="s">
        <v>2437</v>
      </c>
      <c r="B188" s="123" t="s">
        <v>5593</v>
      </c>
      <c r="C188" s="124" t="s">
        <v>815</v>
      </c>
      <c r="D188" s="124" t="s">
        <v>4304</v>
      </c>
      <c r="E188" s="176" t="s">
        <v>4386</v>
      </c>
      <c r="F188" s="176"/>
      <c r="G188" s="172">
        <v>10</v>
      </c>
      <c r="H188" s="173"/>
      <c r="I188" s="312"/>
      <c r="J188" s="312"/>
      <c r="K188" s="312"/>
      <c r="L188" s="313" t="str">
        <f>VLOOKUP(TRIM(B188),'Team Rosters'!$B$1:$M$3794,2,FALSE)</f>
        <v>TOL</v>
      </c>
    </row>
    <row r="189" spans="1:12" ht="12.75" hidden="1" customHeight="1">
      <c r="A189" s="124" t="s">
        <v>3891</v>
      </c>
      <c r="B189" s="123" t="s">
        <v>7591</v>
      </c>
      <c r="C189" s="124" t="s">
        <v>820</v>
      </c>
      <c r="D189" s="124" t="s">
        <v>7844</v>
      </c>
      <c r="E189" s="176" t="s">
        <v>4391</v>
      </c>
      <c r="F189" s="176" t="s">
        <v>4391</v>
      </c>
      <c r="G189" s="172">
        <v>0</v>
      </c>
      <c r="H189" s="173"/>
      <c r="I189" s="312"/>
      <c r="J189" s="312"/>
      <c r="K189" s="312"/>
      <c r="L189" s="313" t="e">
        <f>VLOOKUP(TRIM(B189),'Team Rosters'!$B$1:$M$3794,2,FALSE)</f>
        <v>#N/A</v>
      </c>
    </row>
    <row r="190" spans="1:12" ht="12.75" hidden="1" customHeight="1">
      <c r="A190" s="328" t="s">
        <v>2437</v>
      </c>
      <c r="B190" s="315" t="s">
        <v>845</v>
      </c>
      <c r="C190" s="328" t="s">
        <v>837</v>
      </c>
      <c r="D190" s="328" t="s">
        <v>4278</v>
      </c>
      <c r="E190" s="331"/>
      <c r="F190" s="331"/>
      <c r="G190" s="324"/>
      <c r="H190" s="335"/>
      <c r="I190" s="312">
        <v>6</v>
      </c>
      <c r="J190" s="312"/>
      <c r="K190" s="312">
        <v>7</v>
      </c>
      <c r="L190" s="313" t="str">
        <f>VLOOKUP(TRIM(B190),'Team Rosters'!$B$1:$M$3794,2,FALSE)</f>
        <v>ACM</v>
      </c>
    </row>
    <row r="191" spans="1:12" ht="12.75" hidden="1" customHeight="1">
      <c r="A191" s="124" t="s">
        <v>1663</v>
      </c>
      <c r="B191" s="315" t="s">
        <v>5610</v>
      </c>
      <c r="C191" s="328" t="s">
        <v>807</v>
      </c>
      <c r="D191" s="124" t="s">
        <v>4302</v>
      </c>
      <c r="E191" s="177" t="s">
        <v>4391</v>
      </c>
      <c r="F191" s="177"/>
      <c r="G191" s="9">
        <v>2</v>
      </c>
      <c r="H191" s="173"/>
      <c r="I191" s="312"/>
      <c r="J191" s="312"/>
      <c r="K191" s="312"/>
      <c r="L191" s="313" t="str">
        <f>VLOOKUP(TRIM(B191),'Team Rosters'!$B$1:$M$3794,2,FALSE)</f>
        <v>BLD</v>
      </c>
    </row>
    <row r="192" spans="1:12" ht="12.75" hidden="1" customHeight="1">
      <c r="A192" s="328" t="s">
        <v>197</v>
      </c>
      <c r="B192" s="315" t="s">
        <v>3925</v>
      </c>
      <c r="C192" s="328" t="s">
        <v>81</v>
      </c>
      <c r="D192" s="328" t="s">
        <v>197</v>
      </c>
      <c r="E192" s="331"/>
      <c r="F192" s="331"/>
      <c r="G192" s="324"/>
      <c r="H192" s="335"/>
      <c r="I192" s="312"/>
      <c r="J192" s="312"/>
      <c r="K192" s="312"/>
      <c r="L192" s="313" t="str">
        <f>VLOOKUP(TRIM(B192),'Team Rosters'!$B$1:$M$3794,2,FALSE)</f>
        <v>LAS</v>
      </c>
    </row>
    <row r="193" spans="1:12" ht="12.75" hidden="1" customHeight="1">
      <c r="A193" s="124" t="s">
        <v>2440</v>
      </c>
      <c r="B193" s="123" t="s">
        <v>427</v>
      </c>
      <c r="C193" s="124" t="s">
        <v>832</v>
      </c>
      <c r="D193" s="124" t="s">
        <v>2440</v>
      </c>
      <c r="E193" s="176" t="s">
        <v>4384</v>
      </c>
      <c r="F193" s="176"/>
      <c r="G193" s="172">
        <v>0</v>
      </c>
      <c r="H193" s="173"/>
      <c r="I193" s="312"/>
      <c r="J193" s="312"/>
      <c r="K193" s="312"/>
      <c r="L193" s="313" t="str">
        <f>VLOOKUP(TRIM(B193),'Team Rosters'!$B$1:$M$3794,2,FALSE)</f>
        <v>WIX</v>
      </c>
    </row>
    <row r="194" spans="1:12" ht="12.75" hidden="1" customHeight="1">
      <c r="A194" s="124" t="s">
        <v>2335</v>
      </c>
      <c r="B194" s="123" t="s">
        <v>6196</v>
      </c>
      <c r="C194" s="124" t="s">
        <v>3448</v>
      </c>
      <c r="D194" s="124" t="s">
        <v>2335</v>
      </c>
      <c r="E194" s="176" t="s">
        <v>4382</v>
      </c>
      <c r="F194" s="176"/>
      <c r="G194" s="172">
        <v>3</v>
      </c>
      <c r="H194" s="173"/>
      <c r="I194" s="312"/>
      <c r="J194" s="312"/>
      <c r="K194" s="312"/>
      <c r="L194" s="313" t="str">
        <f>VLOOKUP(TRIM(B194),'Team Rosters'!$B$1:$M$3794,2,FALSE)</f>
        <v>BLU</v>
      </c>
    </row>
    <row r="195" spans="1:12" ht="12.75" hidden="1" customHeight="1">
      <c r="A195" s="328" t="s">
        <v>3518</v>
      </c>
      <c r="B195" s="315" t="s">
        <v>5215</v>
      </c>
      <c r="C195" s="328" t="s">
        <v>802</v>
      </c>
      <c r="D195" s="328" t="s">
        <v>3518</v>
      </c>
      <c r="E195" s="331"/>
      <c r="F195" s="331"/>
      <c r="G195" s="324"/>
      <c r="H195" s="335"/>
      <c r="I195" s="9">
        <v>4</v>
      </c>
      <c r="J195" s="312"/>
      <c r="K195" s="172">
        <v>0</v>
      </c>
      <c r="L195" s="313" t="str">
        <f>VLOOKUP(TRIM(B195),'Team Rosters'!$B$1:$M$3794,2,FALSE)</f>
        <v>CHA</v>
      </c>
    </row>
    <row r="196" spans="1:12" ht="12.75" hidden="1" customHeight="1">
      <c r="A196" s="124" t="s">
        <v>1139</v>
      </c>
      <c r="B196" s="123" t="s">
        <v>6741</v>
      </c>
      <c r="C196" s="124" t="s">
        <v>837</v>
      </c>
      <c r="D196" s="124" t="s">
        <v>1139</v>
      </c>
      <c r="E196" s="177" t="s">
        <v>4384</v>
      </c>
      <c r="F196" s="177"/>
      <c r="G196" s="9">
        <v>0</v>
      </c>
      <c r="H196" s="173"/>
      <c r="I196" s="312"/>
      <c r="J196" s="312"/>
      <c r="K196" s="312"/>
      <c r="L196" s="313" t="str">
        <f>VLOOKUP(TRIM(B196),'Team Rosters'!$B$1:$M$3794,2,FALSE)</f>
        <v>BLU</v>
      </c>
    </row>
    <row r="197" spans="1:12" ht="12.75" hidden="1" customHeight="1">
      <c r="A197" s="124" t="s">
        <v>3061</v>
      </c>
      <c r="B197" s="123" t="s">
        <v>1063</v>
      </c>
      <c r="C197" s="124" t="s">
        <v>812</v>
      </c>
      <c r="D197" s="124" t="s">
        <v>4297</v>
      </c>
      <c r="E197" s="177" t="s">
        <v>4383</v>
      </c>
      <c r="F197" s="177"/>
      <c r="G197" s="9"/>
      <c r="H197" s="173"/>
      <c r="I197" s="312"/>
      <c r="J197" s="312"/>
      <c r="K197" s="312"/>
      <c r="L197" s="313" t="e">
        <f>VLOOKUP(TRIM(B197),'Team Rosters'!$B$1:$M$3794,2,FALSE)</f>
        <v>#N/A</v>
      </c>
    </row>
    <row r="198" spans="1:12" ht="12.75" hidden="1" customHeight="1">
      <c r="A198" s="124" t="s">
        <v>3060</v>
      </c>
      <c r="B198" s="123" t="s">
        <v>5615</v>
      </c>
      <c r="C198" s="124" t="s">
        <v>820</v>
      </c>
      <c r="D198" s="124" t="s">
        <v>4290</v>
      </c>
      <c r="E198" s="177" t="s">
        <v>4384</v>
      </c>
      <c r="F198" s="177"/>
      <c r="G198" s="9"/>
      <c r="H198" s="173"/>
      <c r="I198" s="312"/>
      <c r="J198" s="312"/>
      <c r="K198" s="312"/>
      <c r="L198" s="313" t="str">
        <f>VLOOKUP(TRIM(B198),'Team Rosters'!$B$1:$M$3794,2,FALSE)</f>
        <v>JER</v>
      </c>
    </row>
    <row r="199" spans="1:12" ht="12.75" hidden="1" customHeight="1">
      <c r="A199" s="124" t="s">
        <v>1404</v>
      </c>
      <c r="B199" s="315" t="s">
        <v>7468</v>
      </c>
      <c r="C199" s="328" t="s">
        <v>814</v>
      </c>
      <c r="D199" s="124" t="s">
        <v>1404</v>
      </c>
      <c r="E199" s="176" t="s">
        <v>4384</v>
      </c>
      <c r="F199" s="176"/>
      <c r="G199" s="172">
        <v>12</v>
      </c>
      <c r="H199" s="173">
        <v>1</v>
      </c>
      <c r="I199" s="312"/>
      <c r="J199" s="312"/>
      <c r="K199" s="312"/>
      <c r="L199" s="313" t="str">
        <f>VLOOKUP(TRIM(B199),'Team Rosters'!$B$1:$M$3794,2,FALSE)</f>
        <v>FER</v>
      </c>
    </row>
    <row r="200" spans="1:12" ht="12.75" hidden="1" customHeight="1">
      <c r="A200" s="124" t="s">
        <v>3060</v>
      </c>
      <c r="B200" s="123" t="s">
        <v>5604</v>
      </c>
      <c r="C200" s="124" t="s">
        <v>812</v>
      </c>
      <c r="D200" s="124" t="s">
        <v>4290</v>
      </c>
      <c r="E200" s="176" t="s">
        <v>4382</v>
      </c>
      <c r="F200" s="176"/>
      <c r="G200" s="172"/>
      <c r="H200" s="173"/>
      <c r="I200" s="312"/>
      <c r="J200" s="312"/>
      <c r="K200" s="312"/>
      <c r="L200" s="313" t="e">
        <f>VLOOKUP(TRIM(B200),'Team Rosters'!$B$1:$M$3794,2,FALSE)</f>
        <v>#N/A</v>
      </c>
    </row>
    <row r="201" spans="1:12" ht="12.75" hidden="1" customHeight="1">
      <c r="A201" s="124" t="s">
        <v>2440</v>
      </c>
      <c r="B201" s="123" t="s">
        <v>7598</v>
      </c>
      <c r="C201" s="124" t="s">
        <v>831</v>
      </c>
      <c r="D201" s="124" t="s">
        <v>2440</v>
      </c>
      <c r="E201" s="176" t="s">
        <v>4384</v>
      </c>
      <c r="F201" s="176"/>
      <c r="G201" s="172">
        <v>0</v>
      </c>
      <c r="H201" s="173"/>
      <c r="I201" s="312"/>
      <c r="J201" s="312"/>
      <c r="K201" s="312"/>
      <c r="L201" s="313" t="e">
        <f>VLOOKUP(TRIM(B201),'Team Rosters'!$B$1:$M$3794,2,FALSE)</f>
        <v>#N/A</v>
      </c>
    </row>
    <row r="202" spans="1:12" ht="12.75" hidden="1" customHeight="1">
      <c r="A202" s="328" t="s">
        <v>1406</v>
      </c>
      <c r="B202" s="315" t="s">
        <v>5251</v>
      </c>
      <c r="C202" s="328" t="s">
        <v>810</v>
      </c>
      <c r="D202" s="328" t="s">
        <v>1406</v>
      </c>
      <c r="E202" s="331"/>
      <c r="F202" s="331"/>
      <c r="G202" s="324"/>
      <c r="H202" s="335"/>
      <c r="I202" s="312">
        <v>4</v>
      </c>
      <c r="J202" s="312"/>
      <c r="K202" s="312">
        <v>0</v>
      </c>
      <c r="L202" s="313" t="str">
        <f>VLOOKUP(TRIM(B202),'Team Rosters'!$B$1:$M$3794,2,FALSE)</f>
        <v>CHA</v>
      </c>
    </row>
    <row r="203" spans="1:12" ht="12.75" hidden="1" customHeight="1">
      <c r="A203" s="124" t="s">
        <v>3060</v>
      </c>
      <c r="B203" s="123" t="s">
        <v>5561</v>
      </c>
      <c r="C203" s="124" t="s">
        <v>810</v>
      </c>
      <c r="D203" s="124" t="s">
        <v>4290</v>
      </c>
      <c r="E203" s="176" t="s">
        <v>4384</v>
      </c>
      <c r="F203" s="176"/>
      <c r="G203" s="172"/>
      <c r="H203" s="173"/>
      <c r="I203" s="312"/>
      <c r="J203" s="312"/>
      <c r="K203" s="312"/>
      <c r="L203" s="313" t="str">
        <f>VLOOKUP(TRIM(B203),'Team Rosters'!$B$1:$M$3794,2,FALSE)</f>
        <v>WIX</v>
      </c>
    </row>
    <row r="204" spans="1:12" ht="12.75" hidden="1" customHeight="1">
      <c r="A204" s="124" t="s">
        <v>2335</v>
      </c>
      <c r="B204" s="123" t="s">
        <v>7592</v>
      </c>
      <c r="C204" s="124" t="s">
        <v>820</v>
      </c>
      <c r="D204" s="124" t="s">
        <v>2335</v>
      </c>
      <c r="E204" s="176" t="s">
        <v>4394</v>
      </c>
      <c r="F204" s="176"/>
      <c r="G204" s="172">
        <v>4</v>
      </c>
      <c r="H204" s="173"/>
      <c r="I204" s="312"/>
      <c r="J204" s="312"/>
      <c r="K204" s="312"/>
      <c r="L204" s="313" t="e">
        <f>VLOOKUP(TRIM(B204),'Team Rosters'!$B$1:$M$3794,2,FALSE)</f>
        <v>#N/A</v>
      </c>
    </row>
    <row r="205" spans="1:12" ht="12.75" hidden="1" customHeight="1">
      <c r="A205" s="328" t="s">
        <v>197</v>
      </c>
      <c r="B205" s="315" t="s">
        <v>6422</v>
      </c>
      <c r="C205" s="328" t="s">
        <v>816</v>
      </c>
      <c r="D205" s="328" t="s">
        <v>197</v>
      </c>
      <c r="E205" s="331"/>
      <c r="F205" s="331"/>
      <c r="G205" s="324"/>
      <c r="H205" s="335"/>
      <c r="I205" s="312"/>
      <c r="J205" s="312"/>
      <c r="K205" s="312"/>
      <c r="L205" s="313" t="str">
        <f>VLOOKUP(TRIM(B205),'Team Rosters'!$B$1:$M$3794,2,FALSE)</f>
        <v>VIR</v>
      </c>
    </row>
    <row r="206" spans="1:12" ht="12.75" hidden="1" customHeight="1">
      <c r="A206" s="124" t="s">
        <v>2314</v>
      </c>
      <c r="B206" s="123" t="s">
        <v>6286</v>
      </c>
      <c r="C206" s="124" t="s">
        <v>802</v>
      </c>
      <c r="D206" s="124" t="s">
        <v>4303</v>
      </c>
      <c r="E206" s="176" t="s">
        <v>4391</v>
      </c>
      <c r="F206" s="176"/>
      <c r="G206" s="172">
        <v>7</v>
      </c>
      <c r="H206" s="173"/>
      <c r="I206" s="312"/>
      <c r="J206" s="312"/>
      <c r="K206" s="312"/>
      <c r="L206" s="313" t="str">
        <f>VLOOKUP(TRIM(B206),'Team Rosters'!$B$1:$M$3794,2,FALSE)</f>
        <v>ACM</v>
      </c>
    </row>
    <row r="207" spans="1:12" ht="12.75" hidden="1" customHeight="1">
      <c r="A207" s="124" t="s">
        <v>2445</v>
      </c>
      <c r="B207" s="123" t="s">
        <v>5089</v>
      </c>
      <c r="C207" s="124" t="s">
        <v>170</v>
      </c>
      <c r="D207" s="124" t="s">
        <v>4294</v>
      </c>
      <c r="E207" s="176" t="s">
        <v>4389</v>
      </c>
      <c r="F207" s="176"/>
      <c r="G207" s="172"/>
      <c r="H207" s="173"/>
      <c r="I207" s="312"/>
      <c r="J207" s="312"/>
      <c r="K207" s="312"/>
      <c r="L207" s="313" t="str">
        <f>VLOOKUP(TRIM(B207),'Team Rosters'!$B$1:$M$3794,2,FALSE)</f>
        <v>TOK</v>
      </c>
    </row>
    <row r="208" spans="1:12" ht="12.75" hidden="1" customHeight="1">
      <c r="A208" s="124" t="s">
        <v>1663</v>
      </c>
      <c r="B208" s="315" t="s">
        <v>5581</v>
      </c>
      <c r="C208" s="328" t="s">
        <v>814</v>
      </c>
      <c r="D208" s="124" t="s">
        <v>4302</v>
      </c>
      <c r="E208" s="176" t="s">
        <v>4391</v>
      </c>
      <c r="F208" s="176"/>
      <c r="G208" s="172">
        <v>5</v>
      </c>
      <c r="H208" s="173"/>
      <c r="I208" s="312"/>
      <c r="J208" s="312"/>
      <c r="K208" s="312"/>
      <c r="L208" s="313" t="str">
        <f>VLOOKUP(TRIM(B208),'Team Rosters'!$B$1:$M$3794,2,FALSE)</f>
        <v>TOK</v>
      </c>
    </row>
    <row r="209" spans="1:12" ht="12.75" hidden="1" customHeight="1">
      <c r="A209" s="124" t="s">
        <v>3063</v>
      </c>
      <c r="B209" s="123" t="s">
        <v>5563</v>
      </c>
      <c r="C209" s="124" t="s">
        <v>170</v>
      </c>
      <c r="D209" s="124" t="s">
        <v>4289</v>
      </c>
      <c r="E209" s="177" t="s">
        <v>4398</v>
      </c>
      <c r="F209" s="177"/>
      <c r="G209" s="9"/>
      <c r="H209" s="173"/>
      <c r="I209" s="312"/>
      <c r="J209" s="312"/>
      <c r="K209" s="312"/>
      <c r="L209" s="313" t="str">
        <f>VLOOKUP(TRIM(B209),'Team Rosters'!$B$1:$M$3794,2,FALSE)</f>
        <v>CAVE</v>
      </c>
    </row>
    <row r="210" spans="1:12" ht="12.75" hidden="1" customHeight="1">
      <c r="A210" s="124" t="s">
        <v>1139</v>
      </c>
      <c r="B210" s="315" t="s">
        <v>433</v>
      </c>
      <c r="C210" s="328" t="s">
        <v>818</v>
      </c>
      <c r="D210" s="124" t="s">
        <v>1139</v>
      </c>
      <c r="E210" s="177" t="s">
        <v>4397</v>
      </c>
      <c r="F210" s="177"/>
      <c r="G210" s="9">
        <v>4</v>
      </c>
      <c r="H210" s="173"/>
      <c r="I210" s="312"/>
      <c r="J210" s="312"/>
      <c r="K210" s="312"/>
      <c r="L210" s="313" t="str">
        <f>VLOOKUP(TRIM(B210),'Team Rosters'!$B$1:$M$3794,2,FALSE)</f>
        <v>GOT</v>
      </c>
    </row>
    <row r="211" spans="1:12" ht="12.75" hidden="1" customHeight="1">
      <c r="A211" s="328" t="s">
        <v>7692</v>
      </c>
      <c r="B211" s="315" t="s">
        <v>6400</v>
      </c>
      <c r="C211" s="328" t="s">
        <v>807</v>
      </c>
      <c r="D211" s="328" t="s">
        <v>4265</v>
      </c>
      <c r="E211" s="331"/>
      <c r="F211" s="331"/>
      <c r="G211" s="324"/>
      <c r="H211" s="335"/>
      <c r="I211" s="312"/>
      <c r="J211" s="312"/>
      <c r="K211" s="312"/>
      <c r="L211" s="313" t="e">
        <f>VLOOKUP(TRIM(B211),'Team Rosters'!$B$1:$M$3794,2,FALSE)</f>
        <v>#N/A</v>
      </c>
    </row>
    <row r="212" spans="1:12" ht="12.75" hidden="1" customHeight="1">
      <c r="A212" s="328" t="s">
        <v>7692</v>
      </c>
      <c r="B212" s="315" t="s">
        <v>7727</v>
      </c>
      <c r="C212" s="328" t="s">
        <v>820</v>
      </c>
      <c r="D212" s="328" t="s">
        <v>4265</v>
      </c>
      <c r="E212" s="331"/>
      <c r="F212" s="331"/>
      <c r="G212" s="324"/>
      <c r="H212" s="335"/>
      <c r="I212" s="312"/>
      <c r="J212" s="312"/>
      <c r="K212" s="312"/>
      <c r="L212" s="313" t="e">
        <f>VLOOKUP(TRIM(B212),'Team Rosters'!$B$1:$M$3794,2,FALSE)</f>
        <v>#N/A</v>
      </c>
    </row>
    <row r="213" spans="1:12" ht="12.75" hidden="1" customHeight="1">
      <c r="A213" s="328" t="s">
        <v>2317</v>
      </c>
      <c r="B213" s="315" t="s">
        <v>7664</v>
      </c>
      <c r="C213" s="328" t="s">
        <v>1664</v>
      </c>
      <c r="D213" s="328" t="s">
        <v>4272</v>
      </c>
      <c r="E213" s="331"/>
      <c r="F213" s="331"/>
      <c r="G213" s="324"/>
      <c r="H213" s="335"/>
      <c r="I213" s="312">
        <v>0</v>
      </c>
      <c r="J213" s="312"/>
      <c r="K213" s="312">
        <v>2</v>
      </c>
      <c r="L213" s="313" t="e">
        <f>VLOOKUP(TRIM(B213),'Team Rosters'!$B$1:$M$3794,2,FALSE)</f>
        <v>#N/A</v>
      </c>
    </row>
    <row r="214" spans="1:12" ht="12.75" hidden="1" customHeight="1">
      <c r="A214" s="124" t="s">
        <v>172</v>
      </c>
      <c r="B214" s="123" t="s">
        <v>5600</v>
      </c>
      <c r="C214" s="124" t="s">
        <v>802</v>
      </c>
      <c r="D214" s="124" t="s">
        <v>4298</v>
      </c>
      <c r="E214" s="176" t="s">
        <v>4391</v>
      </c>
      <c r="F214" s="176"/>
      <c r="G214" s="172">
        <v>0</v>
      </c>
      <c r="H214" s="173"/>
      <c r="I214" s="312"/>
      <c r="J214" s="312"/>
      <c r="K214" s="312"/>
      <c r="L214" s="313" t="e">
        <f>VLOOKUP(TRIM(B214),'Team Rosters'!$B$1:$M$3794,2,FALSE)</f>
        <v>#N/A</v>
      </c>
    </row>
    <row r="215" spans="1:12" ht="12.75" hidden="1" customHeight="1">
      <c r="A215" s="124" t="s">
        <v>2440</v>
      </c>
      <c r="B215" s="123" t="s">
        <v>6825</v>
      </c>
      <c r="C215" s="124" t="s">
        <v>822</v>
      </c>
      <c r="D215" s="124" t="s">
        <v>2440</v>
      </c>
      <c r="E215" s="176" t="s">
        <v>4384</v>
      </c>
      <c r="F215" s="176"/>
      <c r="G215" s="172">
        <v>3</v>
      </c>
      <c r="H215" s="173"/>
      <c r="I215" s="312"/>
      <c r="J215" s="312"/>
      <c r="K215" s="312"/>
      <c r="L215" s="313" t="e">
        <f>VLOOKUP(TRIM(B215),'Team Rosters'!$B$1:$M$3794,2,FALSE)</f>
        <v>#N/A</v>
      </c>
    </row>
    <row r="216" spans="1:12" ht="12.75" customHeight="1">
      <c r="A216" s="124" t="s">
        <v>566</v>
      </c>
      <c r="B216" s="123" t="s">
        <v>1639</v>
      </c>
      <c r="C216" s="124" t="s">
        <v>822</v>
      </c>
      <c r="D216" s="124" t="s">
        <v>4308</v>
      </c>
      <c r="E216" s="176" t="s">
        <v>4386</v>
      </c>
      <c r="F216" s="176" t="s">
        <v>4385</v>
      </c>
      <c r="G216" s="172">
        <v>8</v>
      </c>
      <c r="H216" s="173"/>
      <c r="I216" s="312"/>
      <c r="J216" s="312"/>
      <c r="K216" s="312"/>
      <c r="L216" s="313" t="str">
        <f>VLOOKUP(TRIM(B216),'Team Rosters'!$B$1:$M$3794,2,FALSE)</f>
        <v>TOK</v>
      </c>
    </row>
    <row r="217" spans="1:12" ht="12.75" hidden="1" customHeight="1">
      <c r="A217" s="124" t="s">
        <v>2313</v>
      </c>
      <c r="B217" s="315" t="s">
        <v>5587</v>
      </c>
      <c r="C217" s="328" t="s">
        <v>809</v>
      </c>
      <c r="D217" s="124" t="s">
        <v>2313</v>
      </c>
      <c r="E217" s="177" t="s">
        <v>4382</v>
      </c>
      <c r="F217" s="177"/>
      <c r="G217" s="9">
        <v>4</v>
      </c>
      <c r="H217" s="173"/>
      <c r="I217" s="312"/>
      <c r="J217" s="312"/>
      <c r="K217" s="312"/>
      <c r="L217" s="313" t="str">
        <f>VLOOKUP(TRIM(B217),'Team Rosters'!$B$1:$M$3794,2,FALSE)</f>
        <v>CAVE</v>
      </c>
    </row>
    <row r="218" spans="1:12" ht="12.75" hidden="1" customHeight="1">
      <c r="A218" s="124" t="s">
        <v>3060</v>
      </c>
      <c r="B218" s="123" t="s">
        <v>5158</v>
      </c>
      <c r="C218" s="124" t="s">
        <v>837</v>
      </c>
      <c r="D218" s="124" t="s">
        <v>4290</v>
      </c>
      <c r="E218" s="176" t="s">
        <v>4382</v>
      </c>
      <c r="F218" s="176"/>
      <c r="G218" s="172"/>
      <c r="H218" s="173"/>
      <c r="I218" s="312"/>
      <c r="J218" s="312"/>
      <c r="K218" s="312"/>
      <c r="L218" s="313" t="e">
        <f>VLOOKUP(TRIM(B218),'Team Rosters'!$B$1:$M$3794,2,FALSE)</f>
        <v>#N/A</v>
      </c>
    </row>
    <row r="219" spans="1:12" ht="12.75" hidden="1" customHeight="1">
      <c r="A219" s="328" t="s">
        <v>211</v>
      </c>
      <c r="B219" s="315" t="s">
        <v>7817</v>
      </c>
      <c r="C219" s="328" t="s">
        <v>813</v>
      </c>
      <c r="D219" s="328" t="s">
        <v>211</v>
      </c>
      <c r="E219" s="331"/>
      <c r="F219" s="331"/>
      <c r="G219" s="324"/>
      <c r="H219" s="335"/>
      <c r="I219" s="312"/>
      <c r="J219" s="312"/>
      <c r="K219" s="312"/>
      <c r="L219" s="313" t="str">
        <f>VLOOKUP(TRIM(B219),'Team Rosters'!$B$1:$M$3794,2,FALSE)</f>
        <v>BEA</v>
      </c>
    </row>
    <row r="220" spans="1:12" ht="12.75" hidden="1" customHeight="1">
      <c r="A220" s="124" t="s">
        <v>3060</v>
      </c>
      <c r="B220" s="123" t="s">
        <v>6175</v>
      </c>
      <c r="C220" s="124" t="s">
        <v>3448</v>
      </c>
      <c r="D220" s="124" t="s">
        <v>4290</v>
      </c>
      <c r="E220" s="176" t="s">
        <v>4382</v>
      </c>
      <c r="F220" s="176"/>
      <c r="G220" s="172"/>
      <c r="H220" s="173"/>
      <c r="I220" s="312"/>
      <c r="J220" s="312"/>
      <c r="K220" s="312"/>
      <c r="L220" s="313" t="e">
        <f>VLOOKUP(TRIM(B220),'Team Rosters'!$B$1:$M$3794,2,FALSE)</f>
        <v>#N/A</v>
      </c>
    </row>
    <row r="221" spans="1:12" ht="12.75" hidden="1" customHeight="1">
      <c r="A221" s="328" t="s">
        <v>2317</v>
      </c>
      <c r="B221" s="315" t="s">
        <v>5268</v>
      </c>
      <c r="C221" s="328" t="s">
        <v>822</v>
      </c>
      <c r="D221" s="328" t="s">
        <v>4272</v>
      </c>
      <c r="E221" s="331"/>
      <c r="F221" s="331"/>
      <c r="G221" s="324"/>
      <c r="H221" s="335"/>
      <c r="I221" s="312">
        <v>0</v>
      </c>
      <c r="J221" s="312"/>
      <c r="K221" s="312">
        <v>2</v>
      </c>
      <c r="L221" s="313" t="e">
        <f>VLOOKUP(TRIM(B221),'Team Rosters'!$B$1:$M$3794,2,FALSE)</f>
        <v>#N/A</v>
      </c>
    </row>
    <row r="222" spans="1:12" ht="12.75" hidden="1" customHeight="1">
      <c r="A222" s="328" t="s">
        <v>2437</v>
      </c>
      <c r="B222" s="315" t="s">
        <v>884</v>
      </c>
      <c r="C222" s="328" t="s">
        <v>802</v>
      </c>
      <c r="D222" s="328" t="s">
        <v>4278</v>
      </c>
      <c r="E222" s="331"/>
      <c r="F222" s="331"/>
      <c r="G222" s="324"/>
      <c r="H222" s="335"/>
      <c r="I222" s="312">
        <v>4</v>
      </c>
      <c r="J222" s="312"/>
      <c r="K222" s="312">
        <v>5</v>
      </c>
      <c r="L222" s="313" t="str">
        <f>VLOOKUP(TRIM(B222),'Team Rosters'!$B$1:$M$3794,2,FALSE)</f>
        <v>WIX</v>
      </c>
    </row>
    <row r="223" spans="1:12" ht="12.75" hidden="1" customHeight="1">
      <c r="A223" s="328" t="s">
        <v>2317</v>
      </c>
      <c r="B223" s="315" t="s">
        <v>6676</v>
      </c>
      <c r="C223" s="328" t="s">
        <v>824</v>
      </c>
      <c r="D223" s="328" t="s">
        <v>4272</v>
      </c>
      <c r="E223" s="331"/>
      <c r="F223" s="331"/>
      <c r="G223" s="324"/>
      <c r="H223" s="335"/>
      <c r="I223" s="312">
        <v>4</v>
      </c>
      <c r="J223" s="312"/>
      <c r="K223" s="312">
        <v>3</v>
      </c>
      <c r="L223" s="313" t="str">
        <f>VLOOKUP(TRIM(B223),'Team Rosters'!$B$1:$M$3794,2,FALSE)</f>
        <v>BIR</v>
      </c>
    </row>
    <row r="224" spans="1:12" ht="12.75" hidden="1" customHeight="1">
      <c r="A224" s="328" t="s">
        <v>197</v>
      </c>
      <c r="B224" s="315" t="s">
        <v>6983</v>
      </c>
      <c r="C224" s="328" t="s">
        <v>832</v>
      </c>
      <c r="D224" s="328" t="s">
        <v>197</v>
      </c>
      <c r="E224" s="331"/>
      <c r="F224" s="331"/>
      <c r="G224" s="324"/>
      <c r="H224" s="335"/>
      <c r="I224" s="312"/>
      <c r="J224" s="312"/>
      <c r="K224" s="312"/>
      <c r="L224" s="313" t="e">
        <f>VLOOKUP(TRIM(B224),'Team Rosters'!$B$1:$M$3794,2,FALSE)</f>
        <v>#N/A</v>
      </c>
    </row>
    <row r="225" spans="1:12" ht="12.75" hidden="1" customHeight="1">
      <c r="A225" s="328" t="s">
        <v>828</v>
      </c>
      <c r="B225" s="315" t="s">
        <v>7792</v>
      </c>
      <c r="C225" s="328" t="s">
        <v>812</v>
      </c>
      <c r="D225" s="328" t="s">
        <v>828</v>
      </c>
      <c r="E225" s="331"/>
      <c r="F225" s="331"/>
      <c r="G225" s="324"/>
      <c r="H225" s="335"/>
      <c r="I225" s="312">
        <v>4</v>
      </c>
      <c r="J225" s="312"/>
      <c r="K225" s="312">
        <v>0</v>
      </c>
      <c r="L225" s="313" t="e">
        <f>VLOOKUP(TRIM(B225),'Team Rosters'!$B$1:$M$3794,2,FALSE)</f>
        <v>#N/A</v>
      </c>
    </row>
    <row r="226" spans="1:12" ht="12.75" hidden="1" customHeight="1">
      <c r="A226" s="328" t="s">
        <v>1870</v>
      </c>
      <c r="B226" s="315" t="s">
        <v>885</v>
      </c>
      <c r="C226" s="328" t="s">
        <v>809</v>
      </c>
      <c r="D226" s="328" t="s">
        <v>4273</v>
      </c>
      <c r="E226" s="331"/>
      <c r="F226" s="331"/>
      <c r="G226" s="324"/>
      <c r="H226" s="335"/>
      <c r="I226" s="312">
        <v>0</v>
      </c>
      <c r="J226" s="312"/>
      <c r="K226" s="312">
        <v>2</v>
      </c>
      <c r="L226" s="313" t="str">
        <f>VLOOKUP(TRIM(B226),'Team Rosters'!$B$1:$M$3794,2,FALSE)</f>
        <v>CHA</v>
      </c>
    </row>
    <row r="227" spans="1:12" ht="12.75" hidden="1" customHeight="1">
      <c r="A227" s="328" t="s">
        <v>560</v>
      </c>
      <c r="B227" s="315" t="s">
        <v>7740</v>
      </c>
      <c r="C227" s="328" t="s">
        <v>808</v>
      </c>
      <c r="D227" s="328" t="s">
        <v>4265</v>
      </c>
      <c r="E227" s="331"/>
      <c r="F227" s="331"/>
      <c r="G227" s="324"/>
      <c r="H227" s="335"/>
      <c r="I227" s="324"/>
      <c r="J227" s="324"/>
      <c r="K227" s="324"/>
      <c r="L227" s="325" t="e">
        <f>VLOOKUP(TRIM(B227),'Team Rosters'!$B$1:$M$3794,2,FALSE)</f>
        <v>#N/A</v>
      </c>
    </row>
    <row r="228" spans="1:12" ht="12.75" hidden="1" customHeight="1">
      <c r="A228" s="124" t="s">
        <v>3061</v>
      </c>
      <c r="B228" s="315" t="s">
        <v>3410</v>
      </c>
      <c r="C228" s="328" t="s">
        <v>818</v>
      </c>
      <c r="D228" s="124" t="s">
        <v>4297</v>
      </c>
      <c r="E228" s="177" t="s">
        <v>4397</v>
      </c>
      <c r="F228" s="177"/>
      <c r="G228" s="9"/>
      <c r="H228" s="173"/>
      <c r="I228" s="312"/>
      <c r="J228" s="312"/>
      <c r="K228" s="312"/>
      <c r="L228" s="313" t="str">
        <f>VLOOKUP(TRIM(B228),'Team Rosters'!$B$1:$M$3794,2,FALSE)</f>
        <v>LON</v>
      </c>
    </row>
    <row r="229" spans="1:12" ht="12.75" hidden="1" customHeight="1">
      <c r="A229" s="328" t="s">
        <v>1891</v>
      </c>
      <c r="B229" s="315" t="s">
        <v>4649</v>
      </c>
      <c r="C229" s="328" t="s">
        <v>832</v>
      </c>
      <c r="D229" s="328" t="s">
        <v>1891</v>
      </c>
      <c r="E229" s="331"/>
      <c r="F229" s="331"/>
      <c r="G229" s="324"/>
      <c r="H229" s="335"/>
      <c r="I229" s="312"/>
      <c r="J229" s="312"/>
      <c r="K229" s="312"/>
      <c r="L229" s="313" t="str">
        <f>VLOOKUP(TRIM(B229),'Team Rosters'!$B$1:$M$3794,2,FALSE)</f>
        <v>DEL</v>
      </c>
    </row>
    <row r="230" spans="1:12" ht="12.75" hidden="1" customHeight="1">
      <c r="A230" s="124" t="s">
        <v>3060</v>
      </c>
      <c r="B230" s="123" t="s">
        <v>4534</v>
      </c>
      <c r="C230" s="124" t="s">
        <v>812</v>
      </c>
      <c r="D230" s="124" t="s">
        <v>4290</v>
      </c>
      <c r="E230" s="177" t="s">
        <v>4383</v>
      </c>
      <c r="F230" s="177"/>
      <c r="G230" s="9"/>
      <c r="H230" s="173"/>
      <c r="I230" s="312"/>
      <c r="J230" s="312"/>
      <c r="K230" s="312"/>
      <c r="L230" s="313" t="str">
        <f>VLOOKUP(TRIM(B230),'Team Rosters'!$B$1:$M$3794,2,FALSE)</f>
        <v>BEA</v>
      </c>
    </row>
    <row r="231" spans="1:12" ht="12.75" hidden="1" customHeight="1">
      <c r="A231" s="328" t="s">
        <v>828</v>
      </c>
      <c r="B231" s="315" t="s">
        <v>4590</v>
      </c>
      <c r="C231" s="328" t="s">
        <v>832</v>
      </c>
      <c r="D231" s="328" t="s">
        <v>828</v>
      </c>
      <c r="E231" s="331"/>
      <c r="F231" s="331"/>
      <c r="G231" s="324"/>
      <c r="H231" s="335"/>
      <c r="I231" s="312">
        <v>4</v>
      </c>
      <c r="J231" s="312"/>
      <c r="K231" s="312">
        <v>0</v>
      </c>
      <c r="L231" s="313" t="str">
        <f>VLOOKUP(TRIM(B231),'Team Rosters'!$B$1:$M$3794,2,FALSE)</f>
        <v>BLD</v>
      </c>
    </row>
    <row r="232" spans="1:12" ht="12.75" hidden="1" customHeight="1">
      <c r="A232" s="328" t="s">
        <v>3518</v>
      </c>
      <c r="B232" s="315" t="s">
        <v>6884</v>
      </c>
      <c r="C232" s="328" t="s">
        <v>831</v>
      </c>
      <c r="D232" s="328" t="s">
        <v>3518</v>
      </c>
      <c r="E232" s="331"/>
      <c r="F232" s="331"/>
      <c r="G232" s="324"/>
      <c r="H232" s="335"/>
      <c r="I232" s="9">
        <v>0</v>
      </c>
      <c r="J232" s="312"/>
      <c r="K232" s="172">
        <v>2</v>
      </c>
      <c r="L232" s="313" t="str">
        <f>VLOOKUP(TRIM(B232),'Team Rosters'!$B$1:$M$3794,2,FALSE)</f>
        <v>GOT</v>
      </c>
    </row>
    <row r="233" spans="1:12" ht="12.75" hidden="1" customHeight="1">
      <c r="A233" s="328" t="s">
        <v>828</v>
      </c>
      <c r="B233" s="315" t="s">
        <v>7796</v>
      </c>
      <c r="C233" s="328" t="s">
        <v>81</v>
      </c>
      <c r="D233" s="328" t="s">
        <v>828</v>
      </c>
      <c r="E233" s="331"/>
      <c r="F233" s="331"/>
      <c r="G233" s="324"/>
      <c r="H233" s="335"/>
      <c r="I233" s="312">
        <v>4</v>
      </c>
      <c r="J233" s="312"/>
      <c r="K233" s="312">
        <v>0</v>
      </c>
      <c r="L233" s="313" t="e">
        <f>VLOOKUP(TRIM(B233),'Team Rosters'!$B$1:$M$3794,2,FALSE)</f>
        <v>#N/A</v>
      </c>
    </row>
    <row r="234" spans="1:12" ht="12.75" hidden="1" customHeight="1">
      <c r="A234" s="328" t="s">
        <v>7690</v>
      </c>
      <c r="B234" s="315" t="s">
        <v>6906</v>
      </c>
      <c r="C234" s="328" t="s">
        <v>85</v>
      </c>
      <c r="D234" s="328" t="s">
        <v>4266</v>
      </c>
      <c r="E234" s="331"/>
      <c r="F234" s="331"/>
      <c r="G234" s="324"/>
      <c r="H234" s="335"/>
      <c r="I234" s="312"/>
      <c r="J234" s="312"/>
      <c r="K234" s="312"/>
      <c r="L234" s="313" t="str">
        <f>VLOOKUP(TRIM(B234),'Team Rosters'!$B$1:$M$3794,2,FALSE)</f>
        <v>BLD</v>
      </c>
    </row>
    <row r="235" spans="1:12" ht="12.75" hidden="1" customHeight="1">
      <c r="A235" s="124" t="s">
        <v>3060</v>
      </c>
      <c r="B235" s="315" t="s">
        <v>6230</v>
      </c>
      <c r="C235" s="328" t="s">
        <v>809</v>
      </c>
      <c r="D235" s="124" t="s">
        <v>4290</v>
      </c>
      <c r="E235" s="176" t="s">
        <v>4384</v>
      </c>
      <c r="F235" s="176"/>
      <c r="G235" s="172"/>
      <c r="H235" s="173"/>
      <c r="I235" s="312"/>
      <c r="J235" s="312"/>
      <c r="K235" s="312"/>
      <c r="L235" s="313" t="e">
        <f>VLOOKUP(TRIM(B235),'Team Rosters'!$B$1:$M$3794,2,FALSE)</f>
        <v>#N/A</v>
      </c>
    </row>
    <row r="236" spans="1:12" ht="12.75" hidden="1" customHeight="1">
      <c r="A236" s="124" t="s">
        <v>2440</v>
      </c>
      <c r="B236" s="315" t="s">
        <v>6702</v>
      </c>
      <c r="C236" s="328" t="s">
        <v>814</v>
      </c>
      <c r="D236" s="124" t="s">
        <v>2440</v>
      </c>
      <c r="E236" s="176" t="s">
        <v>4384</v>
      </c>
      <c r="F236" s="176"/>
      <c r="G236" s="172">
        <v>4</v>
      </c>
      <c r="H236" s="173"/>
      <c r="I236" s="312"/>
      <c r="J236" s="312"/>
      <c r="K236" s="312"/>
      <c r="L236" s="313" t="str">
        <f>VLOOKUP(TRIM(B236),'Team Rosters'!$B$1:$M$3794,2,FALSE)</f>
        <v>VER</v>
      </c>
    </row>
    <row r="237" spans="1:12" ht="12.75" hidden="1" customHeight="1">
      <c r="A237" s="124" t="s">
        <v>2319</v>
      </c>
      <c r="B237" s="123" t="s">
        <v>6802</v>
      </c>
      <c r="C237" s="124" t="s">
        <v>90</v>
      </c>
      <c r="D237" s="124" t="s">
        <v>2319</v>
      </c>
      <c r="E237" s="177" t="s">
        <v>4381</v>
      </c>
      <c r="F237" s="177"/>
      <c r="G237" s="9">
        <v>7</v>
      </c>
      <c r="H237" s="173"/>
      <c r="I237" s="312"/>
      <c r="J237" s="312"/>
      <c r="K237" s="312"/>
      <c r="L237" s="313" t="str">
        <f>VLOOKUP(TRIM(B237),'Team Rosters'!$B$1:$M$3794,2,FALSE)</f>
        <v>FER</v>
      </c>
    </row>
    <row r="238" spans="1:12" ht="12.75" hidden="1" customHeight="1">
      <c r="A238" s="124" t="s">
        <v>1667</v>
      </c>
      <c r="B238" s="123" t="s">
        <v>893</v>
      </c>
      <c r="C238" s="124" t="s">
        <v>170</v>
      </c>
      <c r="D238" s="124" t="s">
        <v>4300</v>
      </c>
      <c r="E238" s="177" t="s">
        <v>4389</v>
      </c>
      <c r="F238" s="177"/>
      <c r="G238" s="9">
        <v>5</v>
      </c>
      <c r="H238" s="173"/>
      <c r="I238" s="312"/>
      <c r="J238" s="312"/>
      <c r="K238" s="312"/>
      <c r="L238" s="313" t="str">
        <f>VLOOKUP(TRIM(B238),'Team Rosters'!$B$1:$M$3794,2,FALSE)</f>
        <v>LAS</v>
      </c>
    </row>
    <row r="239" spans="1:12" ht="12.75" hidden="1" customHeight="1">
      <c r="A239" s="124" t="s">
        <v>2440</v>
      </c>
      <c r="B239" s="123" t="s">
        <v>7569</v>
      </c>
      <c r="C239" s="124" t="s">
        <v>3448</v>
      </c>
      <c r="D239" s="124" t="s">
        <v>2440</v>
      </c>
      <c r="E239" s="176" t="s">
        <v>4384</v>
      </c>
      <c r="F239" s="176"/>
      <c r="G239" s="172">
        <v>2</v>
      </c>
      <c r="H239" s="173"/>
      <c r="I239" s="312"/>
      <c r="J239" s="312"/>
      <c r="K239" s="312"/>
      <c r="L239" s="313" t="str">
        <f>VLOOKUP(TRIM(B239),'Team Rosters'!$B$1:$M$3794,2,FALSE)</f>
        <v>ESC</v>
      </c>
    </row>
    <row r="240" spans="1:12" ht="12.75" hidden="1" customHeight="1">
      <c r="A240" s="328" t="s">
        <v>2438</v>
      </c>
      <c r="B240" s="315" t="s">
        <v>895</v>
      </c>
      <c r="C240" s="328" t="s">
        <v>813</v>
      </c>
      <c r="D240" s="328" t="s">
        <v>4277</v>
      </c>
      <c r="E240" s="331"/>
      <c r="F240" s="331"/>
      <c r="G240" s="324"/>
      <c r="H240" s="335"/>
      <c r="I240" s="312">
        <v>5</v>
      </c>
      <c r="J240" s="312"/>
      <c r="K240" s="312">
        <v>7</v>
      </c>
      <c r="L240" s="313" t="str">
        <f>VLOOKUP(TRIM(B240),'Team Rosters'!$B$1:$M$3794,2,FALSE)</f>
        <v>DEL</v>
      </c>
    </row>
    <row r="241" spans="1:12" ht="12.75" hidden="1" customHeight="1">
      <c r="A241" s="124" t="s">
        <v>3060</v>
      </c>
      <c r="B241" s="123" t="s">
        <v>6803</v>
      </c>
      <c r="C241" s="124" t="s">
        <v>90</v>
      </c>
      <c r="D241" s="124" t="s">
        <v>4290</v>
      </c>
      <c r="E241" s="176" t="s">
        <v>4384</v>
      </c>
      <c r="F241" s="176"/>
      <c r="G241" s="172"/>
      <c r="H241" s="173"/>
      <c r="I241" s="312"/>
      <c r="J241" s="312"/>
      <c r="K241" s="312"/>
      <c r="L241" s="313" t="e">
        <f>VLOOKUP(TRIM(B241),'Team Rosters'!$B$1:$M$3794,2,FALSE)</f>
        <v>#N/A</v>
      </c>
    </row>
    <row r="242" spans="1:12" ht="12.75" hidden="1" customHeight="1">
      <c r="A242" s="328" t="s">
        <v>2477</v>
      </c>
      <c r="B242" s="131" t="s">
        <v>6927</v>
      </c>
      <c r="C242" s="328" t="s">
        <v>822</v>
      </c>
      <c r="D242" s="328" t="s">
        <v>4265</v>
      </c>
      <c r="E242" s="331"/>
      <c r="F242" s="331"/>
      <c r="G242" s="324"/>
      <c r="H242" s="335"/>
      <c r="I242" s="312"/>
      <c r="J242" s="312"/>
      <c r="K242" s="312"/>
      <c r="L242" s="313" t="str">
        <f>VLOOKUP(TRIM(B242),'Team Rosters'!$B$1:$M$3794,2,FALSE)</f>
        <v>DEL</v>
      </c>
    </row>
    <row r="243" spans="1:12" ht="12.75" hidden="1" customHeight="1">
      <c r="A243" s="124" t="s">
        <v>1663</v>
      </c>
      <c r="B243" s="123" t="s">
        <v>6214</v>
      </c>
      <c r="C243" s="124" t="s">
        <v>1664</v>
      </c>
      <c r="D243" s="124" t="s">
        <v>4302</v>
      </c>
      <c r="E243" s="177" t="s">
        <v>4391</v>
      </c>
      <c r="F243" s="177"/>
      <c r="G243" s="9">
        <v>6</v>
      </c>
      <c r="H243" s="173"/>
      <c r="I243" s="312"/>
      <c r="J243" s="312"/>
      <c r="K243" s="312"/>
      <c r="L243" s="313" t="str">
        <f>VLOOKUP(TRIM(B243),'Team Rosters'!$B$1:$M$3794,2,FALSE)</f>
        <v>OMA</v>
      </c>
    </row>
    <row r="244" spans="1:12" ht="12.75" hidden="1" customHeight="1">
      <c r="A244" s="124" t="s">
        <v>1404</v>
      </c>
      <c r="B244" s="123" t="s">
        <v>5098</v>
      </c>
      <c r="C244" s="124" t="s">
        <v>820</v>
      </c>
      <c r="D244" s="124" t="s">
        <v>1404</v>
      </c>
      <c r="E244" s="177" t="s">
        <v>4382</v>
      </c>
      <c r="F244" s="177"/>
      <c r="G244" s="9">
        <v>3</v>
      </c>
      <c r="H244" s="173"/>
      <c r="I244" s="312"/>
      <c r="J244" s="312"/>
      <c r="K244" s="312"/>
      <c r="L244" s="313" t="str">
        <f>VLOOKUP(TRIM(B244),'Team Rosters'!$B$1:$M$3794,2,FALSE)</f>
        <v>TEM</v>
      </c>
    </row>
    <row r="245" spans="1:12" ht="12.75" hidden="1" customHeight="1">
      <c r="A245" s="328" t="s">
        <v>87</v>
      </c>
      <c r="B245" s="315" t="s">
        <v>6680</v>
      </c>
      <c r="C245" s="328" t="s">
        <v>817</v>
      </c>
      <c r="D245" s="328" t="s">
        <v>4280</v>
      </c>
      <c r="E245" s="331"/>
      <c r="F245" s="331"/>
      <c r="G245" s="324"/>
      <c r="H245" s="335"/>
      <c r="I245" s="312">
        <v>0</v>
      </c>
      <c r="J245" s="312">
        <v>4</v>
      </c>
      <c r="K245" s="312">
        <v>3</v>
      </c>
      <c r="L245" s="313" t="str">
        <f>VLOOKUP(TRIM(B245),'Team Rosters'!$B$1:$M$3794,2,FALSE)</f>
        <v>DEL</v>
      </c>
    </row>
    <row r="246" spans="1:12" ht="12.75" hidden="1" customHeight="1">
      <c r="A246" s="124" t="s">
        <v>3060</v>
      </c>
      <c r="B246" s="123" t="s">
        <v>5652</v>
      </c>
      <c r="C246" s="124" t="s">
        <v>5513</v>
      </c>
      <c r="D246" s="124" t="s">
        <v>4290</v>
      </c>
      <c r="E246" s="176" t="s">
        <v>4390</v>
      </c>
      <c r="F246" s="176"/>
      <c r="G246" s="172"/>
      <c r="H246" s="173"/>
      <c r="I246" s="312"/>
      <c r="J246" s="312"/>
      <c r="K246" s="312"/>
      <c r="L246" s="313" t="str">
        <f>VLOOKUP(TRIM(B246),'Team Rosters'!$B$1:$M$3794,2,FALSE)</f>
        <v>ANN</v>
      </c>
    </row>
    <row r="247" spans="1:12" ht="12.75" hidden="1" customHeight="1">
      <c r="A247" s="328" t="s">
        <v>3518</v>
      </c>
      <c r="B247" s="315" t="s">
        <v>6880</v>
      </c>
      <c r="C247" s="328" t="s">
        <v>812</v>
      </c>
      <c r="D247" s="328" t="s">
        <v>3518</v>
      </c>
      <c r="E247" s="331"/>
      <c r="F247" s="331"/>
      <c r="G247" s="324"/>
      <c r="H247" s="335"/>
      <c r="I247" s="9">
        <v>0</v>
      </c>
      <c r="J247" s="312"/>
      <c r="K247" s="172">
        <v>4</v>
      </c>
      <c r="L247" s="313" t="str">
        <f>VLOOKUP(TRIM(B247),'Team Rosters'!$B$1:$M$3794,2,FALSE)</f>
        <v>BEA</v>
      </c>
    </row>
    <row r="248" spans="1:12" ht="12.75" hidden="1" customHeight="1">
      <c r="A248" s="124" t="s">
        <v>7560</v>
      </c>
      <c r="B248" s="123" t="s">
        <v>1089</v>
      </c>
      <c r="C248" s="124" t="s">
        <v>802</v>
      </c>
      <c r="D248" s="124" t="s">
        <v>7560</v>
      </c>
      <c r="E248" s="177" t="s">
        <v>4397</v>
      </c>
      <c r="F248" s="177" t="s">
        <v>4397</v>
      </c>
      <c r="G248" s="9">
        <v>0</v>
      </c>
      <c r="H248" s="173"/>
      <c r="I248" s="312"/>
      <c r="J248" s="312"/>
      <c r="K248" s="312"/>
      <c r="L248" s="313" t="str">
        <f>VLOOKUP(TRIM(B248),'Team Rosters'!$B$1:$M$3794,2,FALSE)</f>
        <v>ACM</v>
      </c>
    </row>
    <row r="249" spans="1:12" ht="12.75" hidden="1" customHeight="1">
      <c r="A249" s="124" t="s">
        <v>3060</v>
      </c>
      <c r="B249" s="123" t="s">
        <v>281</v>
      </c>
      <c r="C249" s="124" t="s">
        <v>816</v>
      </c>
      <c r="D249" s="124" t="s">
        <v>4290</v>
      </c>
      <c r="E249" s="176" t="s">
        <v>4384</v>
      </c>
      <c r="F249" s="176"/>
      <c r="G249" s="172"/>
      <c r="H249" s="173"/>
      <c r="I249" s="312"/>
      <c r="J249" s="312"/>
      <c r="K249" s="312"/>
      <c r="L249" s="313" t="str">
        <f>VLOOKUP(TRIM(B249),'Team Rosters'!$B$1:$M$3794,2,FALSE)</f>
        <v>VER</v>
      </c>
    </row>
    <row r="250" spans="1:12" ht="12.75" hidden="1" customHeight="1">
      <c r="A250" s="328" t="s">
        <v>4653</v>
      </c>
      <c r="B250" s="315" t="s">
        <v>6665</v>
      </c>
      <c r="C250" s="328" t="s">
        <v>808</v>
      </c>
      <c r="D250" s="328" t="s">
        <v>6990</v>
      </c>
      <c r="E250" s="331"/>
      <c r="F250" s="331"/>
      <c r="G250" s="324"/>
      <c r="H250" s="335"/>
      <c r="I250" s="312">
        <v>0</v>
      </c>
      <c r="J250" s="312">
        <v>0</v>
      </c>
      <c r="K250" s="312">
        <v>2</v>
      </c>
      <c r="L250" s="313" t="e">
        <f>VLOOKUP(TRIM(B250),'Team Rosters'!$B$1:$M$3794,2,FALSE)</f>
        <v>#N/A</v>
      </c>
    </row>
    <row r="251" spans="1:12" ht="12.75" hidden="1" customHeight="1">
      <c r="A251" s="328" t="s">
        <v>2314</v>
      </c>
      <c r="B251" s="315" t="s">
        <v>2365</v>
      </c>
      <c r="C251" s="328" t="s">
        <v>85</v>
      </c>
      <c r="D251" s="328" t="s">
        <v>4279</v>
      </c>
      <c r="E251" s="331"/>
      <c r="F251" s="331"/>
      <c r="G251" s="324"/>
      <c r="H251" s="335"/>
      <c r="I251" s="312">
        <v>0</v>
      </c>
      <c r="J251" s="312"/>
      <c r="K251" s="312">
        <v>2</v>
      </c>
      <c r="L251" s="313" t="e">
        <f>VLOOKUP(TRIM(B251),'Team Rosters'!$B$1:$M$3794,2,FALSE)</f>
        <v>#N/A</v>
      </c>
    </row>
    <row r="252" spans="1:12" ht="12.75" hidden="1" customHeight="1">
      <c r="A252" s="124" t="s">
        <v>7460</v>
      </c>
      <c r="B252" s="315" t="s">
        <v>6176</v>
      </c>
      <c r="C252" s="328" t="s">
        <v>818</v>
      </c>
      <c r="D252" s="124" t="s">
        <v>7460</v>
      </c>
      <c r="E252" s="176" t="s">
        <v>4394</v>
      </c>
      <c r="F252" s="176" t="s">
        <v>4397</v>
      </c>
      <c r="G252" s="172">
        <v>4</v>
      </c>
      <c r="H252" s="173"/>
      <c r="I252" s="312"/>
      <c r="J252" s="312"/>
      <c r="K252" s="312"/>
      <c r="L252" s="313" t="str">
        <f>VLOOKUP(TRIM(B252),'Team Rosters'!$B$1:$M$3794,2,FALSE)</f>
        <v>TEM</v>
      </c>
    </row>
    <row r="253" spans="1:12" ht="12.75" customHeight="1">
      <c r="A253" s="124" t="s">
        <v>1667</v>
      </c>
      <c r="B253" s="123" t="s">
        <v>5161</v>
      </c>
      <c r="C253" s="124" t="s">
        <v>816</v>
      </c>
      <c r="D253" s="124" t="s">
        <v>4300</v>
      </c>
      <c r="E253" s="176" t="s">
        <v>4386</v>
      </c>
      <c r="F253" s="176"/>
      <c r="G253" s="172">
        <v>9</v>
      </c>
      <c r="H253" s="173"/>
      <c r="I253" s="312"/>
      <c r="J253" s="312"/>
      <c r="K253" s="312"/>
      <c r="L253" s="313" t="str">
        <f>VLOOKUP(TRIM(B253),'Team Rosters'!$B$1:$M$3794,2,FALSE)</f>
        <v>VER</v>
      </c>
    </row>
    <row r="254" spans="1:12" ht="12.75" hidden="1" customHeight="1">
      <c r="A254" s="124" t="s">
        <v>2436</v>
      </c>
      <c r="B254" s="123" t="s">
        <v>5597</v>
      </c>
      <c r="C254" s="124" t="s">
        <v>837</v>
      </c>
      <c r="D254" s="124" t="s">
        <v>4307</v>
      </c>
      <c r="E254" s="177" t="s">
        <v>4389</v>
      </c>
      <c r="F254" s="177"/>
      <c r="G254" s="9">
        <v>6</v>
      </c>
      <c r="H254" s="173"/>
      <c r="I254" s="312"/>
      <c r="J254" s="312"/>
      <c r="K254" s="312"/>
      <c r="L254" s="313" t="str">
        <f>VLOOKUP(TRIM(B254),'Team Rosters'!$B$1:$M$3794,2,FALSE)</f>
        <v>OMA</v>
      </c>
    </row>
    <row r="255" spans="1:12" ht="12.75" hidden="1" customHeight="1">
      <c r="A255" s="328" t="s">
        <v>848</v>
      </c>
      <c r="B255" s="315" t="s">
        <v>1091</v>
      </c>
      <c r="C255" s="328" t="s">
        <v>807</v>
      </c>
      <c r="D255" s="328" t="s">
        <v>848</v>
      </c>
      <c r="E255" s="331"/>
      <c r="F255" s="331"/>
      <c r="G255" s="324"/>
      <c r="H255" s="335"/>
      <c r="I255" s="312">
        <v>0</v>
      </c>
      <c r="J255" s="312"/>
      <c r="K255" s="312"/>
      <c r="L255" s="313" t="str">
        <f>VLOOKUP(TRIM(B255),'Team Rosters'!$B$1:$M$3794,2,FALSE)</f>
        <v>JER</v>
      </c>
    </row>
    <row r="256" spans="1:12" ht="12.75" hidden="1" customHeight="1">
      <c r="A256" s="124" t="s">
        <v>172</v>
      </c>
      <c r="B256" s="315" t="s">
        <v>1092</v>
      </c>
      <c r="C256" s="328" t="s">
        <v>809</v>
      </c>
      <c r="D256" s="124" t="s">
        <v>4298</v>
      </c>
      <c r="E256" s="177" t="s">
        <v>4391</v>
      </c>
      <c r="F256" s="177"/>
      <c r="G256" s="9">
        <v>4</v>
      </c>
      <c r="H256" s="173"/>
      <c r="I256" s="312"/>
      <c r="J256" s="312"/>
      <c r="K256" s="312"/>
      <c r="L256" s="313" t="str">
        <f>VLOOKUP(TRIM(B256),'Team Rosters'!$B$1:$M$3794,2,FALSE)</f>
        <v>CAVE</v>
      </c>
    </row>
    <row r="257" spans="1:12" ht="12.75" hidden="1" customHeight="1">
      <c r="A257" s="124" t="s">
        <v>3061</v>
      </c>
      <c r="B257" s="123" t="s">
        <v>4963</v>
      </c>
      <c r="C257" s="124" t="s">
        <v>810</v>
      </c>
      <c r="D257" s="124" t="s">
        <v>4297</v>
      </c>
      <c r="E257" s="177" t="s">
        <v>4400</v>
      </c>
      <c r="F257" s="177"/>
      <c r="G257" s="9"/>
      <c r="H257" s="173"/>
      <c r="I257" s="312"/>
      <c r="J257" s="312"/>
      <c r="K257" s="312"/>
      <c r="L257" s="313" t="str">
        <f>VLOOKUP(TRIM(B257),'Team Rosters'!$B$1:$M$3794,2,FALSE)</f>
        <v>ACM</v>
      </c>
    </row>
    <row r="258" spans="1:12" ht="12.75" customHeight="1">
      <c r="A258" s="124" t="s">
        <v>1663</v>
      </c>
      <c r="B258" s="123" t="s">
        <v>5058</v>
      </c>
      <c r="C258" s="124" t="s">
        <v>831</v>
      </c>
      <c r="D258" s="124" t="s">
        <v>4302</v>
      </c>
      <c r="E258" s="177" t="s">
        <v>4386</v>
      </c>
      <c r="F258" s="177"/>
      <c r="G258" s="9">
        <v>4</v>
      </c>
      <c r="H258" s="173"/>
      <c r="I258" s="312"/>
      <c r="J258" s="312"/>
      <c r="K258" s="312"/>
      <c r="L258" s="313" t="str">
        <f>VLOOKUP(TRIM(B258),'Team Rosters'!$B$1:$M$3794,2,FALSE)</f>
        <v>ANN</v>
      </c>
    </row>
    <row r="259" spans="1:12" ht="12.75" hidden="1" customHeight="1">
      <c r="A259" s="328" t="s">
        <v>7692</v>
      </c>
      <c r="B259" s="315" t="s">
        <v>1096</v>
      </c>
      <c r="C259" s="328" t="s">
        <v>82</v>
      </c>
      <c r="D259" s="328" t="s">
        <v>4265</v>
      </c>
      <c r="E259" s="331"/>
      <c r="F259" s="331"/>
      <c r="G259" s="324"/>
      <c r="H259" s="335"/>
      <c r="I259" s="312"/>
      <c r="J259" s="312"/>
      <c r="K259" s="312"/>
      <c r="L259" s="313" t="str">
        <f>VLOOKUP(TRIM(B259),'Team Rosters'!$B$1:$M$3794,2,FALSE)</f>
        <v>IND</v>
      </c>
    </row>
    <row r="260" spans="1:12" ht="12.75" hidden="1" customHeight="1">
      <c r="A260" s="124" t="s">
        <v>3344</v>
      </c>
      <c r="B260" s="315" t="s">
        <v>4513</v>
      </c>
      <c r="C260" s="328" t="s">
        <v>814</v>
      </c>
      <c r="D260" s="124" t="s">
        <v>4293</v>
      </c>
      <c r="E260" s="176" t="s">
        <v>4385</v>
      </c>
      <c r="F260" s="176"/>
      <c r="G260" s="172"/>
      <c r="H260" s="173"/>
      <c r="I260" s="312"/>
      <c r="J260" s="312"/>
      <c r="K260" s="312"/>
      <c r="L260" s="313" t="e">
        <f>VLOOKUP(TRIM(B260),'Team Rosters'!$B$1:$M$3794,2,FALSE)</f>
        <v>#N/A</v>
      </c>
    </row>
    <row r="261" spans="1:12" ht="12.75" hidden="1" customHeight="1">
      <c r="A261" s="328" t="s">
        <v>7695</v>
      </c>
      <c r="B261" s="315" t="s">
        <v>6359</v>
      </c>
      <c r="C261" s="328" t="s">
        <v>810</v>
      </c>
      <c r="D261" s="328" t="s">
        <v>6626</v>
      </c>
      <c r="E261" s="331"/>
      <c r="F261" s="331"/>
      <c r="G261" s="324"/>
      <c r="H261" s="335"/>
      <c r="I261" s="9">
        <v>0</v>
      </c>
      <c r="J261" s="312"/>
      <c r="K261" s="172">
        <v>0</v>
      </c>
      <c r="L261" s="313" t="str">
        <f>VLOOKUP(TRIM(B261),'Team Rosters'!$B$1:$M$3794,2,FALSE)</f>
        <v>BIR</v>
      </c>
    </row>
    <row r="262" spans="1:12" ht="12.75" hidden="1" customHeight="1">
      <c r="A262" s="124" t="s">
        <v>3060</v>
      </c>
      <c r="B262" s="123" t="s">
        <v>6322</v>
      </c>
      <c r="C262" s="124" t="s">
        <v>1664</v>
      </c>
      <c r="D262" s="124" t="s">
        <v>4290</v>
      </c>
      <c r="E262" s="176" t="s">
        <v>4384</v>
      </c>
      <c r="F262" s="176"/>
      <c r="G262" s="172"/>
      <c r="H262" s="173"/>
      <c r="I262" s="312"/>
      <c r="J262" s="312"/>
      <c r="K262" s="312"/>
      <c r="L262" s="313" t="e">
        <f>VLOOKUP(TRIM(B262),'Team Rosters'!$B$1:$M$3794,2,FALSE)</f>
        <v>#N/A</v>
      </c>
    </row>
    <row r="263" spans="1:12" ht="12.75" hidden="1" customHeight="1">
      <c r="A263" s="328" t="s">
        <v>203</v>
      </c>
      <c r="B263" s="315" t="s">
        <v>7812</v>
      </c>
      <c r="C263" s="328" t="s">
        <v>832</v>
      </c>
      <c r="D263" s="328" t="s">
        <v>203</v>
      </c>
      <c r="E263" s="331"/>
      <c r="F263" s="331"/>
      <c r="G263" s="324"/>
      <c r="H263" s="335"/>
      <c r="I263" s="312"/>
      <c r="J263" s="312"/>
      <c r="K263" s="312"/>
      <c r="L263" s="313" t="e">
        <f>VLOOKUP(TRIM(B263),'Team Rosters'!$B$1:$M$3794,2,FALSE)</f>
        <v>#N/A</v>
      </c>
    </row>
    <row r="264" spans="1:12" ht="12.75" hidden="1" customHeight="1">
      <c r="A264" s="124" t="s">
        <v>1139</v>
      </c>
      <c r="B264" s="123" t="s">
        <v>6243</v>
      </c>
      <c r="C264" s="124" t="s">
        <v>85</v>
      </c>
      <c r="D264" s="124" t="s">
        <v>1139</v>
      </c>
      <c r="E264" s="177" t="s">
        <v>4384</v>
      </c>
      <c r="F264" s="177"/>
      <c r="G264" s="9">
        <v>0</v>
      </c>
      <c r="H264" s="173"/>
      <c r="I264" s="312"/>
      <c r="J264" s="312"/>
      <c r="K264" s="312"/>
      <c r="L264" s="313" t="str">
        <f>VLOOKUP(TRIM(B264),'Team Rosters'!$B$1:$M$3794,2,FALSE)</f>
        <v>JER</v>
      </c>
    </row>
    <row r="265" spans="1:12" ht="12.75" hidden="1" customHeight="1">
      <c r="A265" s="328" t="s">
        <v>7693</v>
      </c>
      <c r="B265" s="315" t="s">
        <v>6387</v>
      </c>
      <c r="C265" s="328" t="s">
        <v>822</v>
      </c>
      <c r="D265" s="328" t="s">
        <v>4268</v>
      </c>
      <c r="E265" s="331"/>
      <c r="F265" s="331"/>
      <c r="G265" s="324"/>
      <c r="H265" s="335"/>
      <c r="I265" s="312"/>
      <c r="J265" s="312"/>
      <c r="K265" s="312"/>
      <c r="L265" s="313" t="str">
        <f>VLOOKUP(TRIM(B265),'Team Rosters'!$B$1:$M$3794,2,FALSE)</f>
        <v>OMA</v>
      </c>
    </row>
    <row r="266" spans="1:12" ht="12.75" hidden="1" customHeight="1">
      <c r="A266" s="328" t="s">
        <v>4653</v>
      </c>
      <c r="B266" s="315" t="s">
        <v>6636</v>
      </c>
      <c r="C266" s="328" t="s">
        <v>807</v>
      </c>
      <c r="D266" s="328" t="s">
        <v>6990</v>
      </c>
      <c r="E266" s="331"/>
      <c r="F266" s="331"/>
      <c r="G266" s="324"/>
      <c r="H266" s="335"/>
      <c r="I266" s="312">
        <v>0</v>
      </c>
      <c r="J266" s="312">
        <v>0</v>
      </c>
      <c r="K266" s="312">
        <v>2</v>
      </c>
      <c r="L266" s="313" t="str">
        <f>VLOOKUP(TRIM(B266),'Team Rosters'!$B$1:$M$3794,2,FALSE)</f>
        <v>ESC</v>
      </c>
    </row>
    <row r="267" spans="1:12" ht="12.75" hidden="1" customHeight="1">
      <c r="A267" s="124" t="s">
        <v>3060</v>
      </c>
      <c r="B267" s="123" t="s">
        <v>5180</v>
      </c>
      <c r="C267" s="124" t="s">
        <v>83</v>
      </c>
      <c r="D267" s="124" t="s">
        <v>4290</v>
      </c>
      <c r="E267" s="176" t="s">
        <v>4384</v>
      </c>
      <c r="F267" s="176"/>
      <c r="G267" s="172"/>
      <c r="H267" s="173"/>
      <c r="I267" s="312"/>
      <c r="J267" s="312"/>
      <c r="K267" s="312"/>
      <c r="L267" s="313" t="str">
        <f>VLOOKUP(TRIM(B267),'Team Rosters'!$B$1:$M$3794,2,FALSE)</f>
        <v>VER</v>
      </c>
    </row>
    <row r="268" spans="1:12" ht="12.75" hidden="1" customHeight="1">
      <c r="A268" s="124" t="s">
        <v>3060</v>
      </c>
      <c r="B268" s="315" t="s">
        <v>2370</v>
      </c>
      <c r="C268" s="328" t="s">
        <v>833</v>
      </c>
      <c r="D268" s="124" t="s">
        <v>4290</v>
      </c>
      <c r="E268" s="177" t="s">
        <v>4384</v>
      </c>
      <c r="F268" s="177"/>
      <c r="G268" s="9"/>
      <c r="H268" s="173"/>
      <c r="I268" s="312"/>
      <c r="J268" s="312"/>
      <c r="K268" s="312"/>
      <c r="L268" s="313" t="e">
        <f>VLOOKUP(TRIM(B268),'Team Rosters'!$B$1:$M$3794,2,FALSE)</f>
        <v>#N/A</v>
      </c>
    </row>
    <row r="269" spans="1:12" ht="12.75" hidden="1" customHeight="1">
      <c r="A269" s="328" t="s">
        <v>3518</v>
      </c>
      <c r="B269" s="315" t="s">
        <v>5297</v>
      </c>
      <c r="C269" s="328" t="s">
        <v>815</v>
      </c>
      <c r="D269" s="328" t="s">
        <v>3518</v>
      </c>
      <c r="E269" s="331"/>
      <c r="F269" s="331"/>
      <c r="G269" s="324"/>
      <c r="H269" s="335"/>
      <c r="I269" s="9">
        <v>0</v>
      </c>
      <c r="J269" s="312"/>
      <c r="K269" s="172">
        <v>2</v>
      </c>
      <c r="L269" s="313" t="str">
        <f>VLOOKUP(TRIM(B269),'Team Rosters'!$B$1:$M$3794,2,FALSE)</f>
        <v>JER</v>
      </c>
    </row>
    <row r="270" spans="1:12" ht="12.75" hidden="1" customHeight="1">
      <c r="A270" s="124" t="s">
        <v>2314</v>
      </c>
      <c r="B270" s="123" t="s">
        <v>6197</v>
      </c>
      <c r="C270" s="124" t="s">
        <v>813</v>
      </c>
      <c r="D270" s="124" t="s">
        <v>4303</v>
      </c>
      <c r="E270" s="176" t="s">
        <v>4391</v>
      </c>
      <c r="F270" s="176"/>
      <c r="G270" s="172">
        <v>0</v>
      </c>
      <c r="H270" s="173"/>
      <c r="I270" s="312"/>
      <c r="J270" s="312"/>
      <c r="K270" s="312"/>
      <c r="L270" s="313" t="str">
        <f>VLOOKUP(TRIM(B270),'Team Rosters'!$B$1:$M$3794,2,FALSE)</f>
        <v>CAVE</v>
      </c>
    </row>
    <row r="271" spans="1:12" ht="12.75" hidden="1" customHeight="1">
      <c r="A271" s="124" t="s">
        <v>172</v>
      </c>
      <c r="B271" s="123" t="s">
        <v>7599</v>
      </c>
      <c r="C271" s="124" t="s">
        <v>831</v>
      </c>
      <c r="D271" s="124" t="s">
        <v>4298</v>
      </c>
      <c r="E271" s="176" t="s">
        <v>4391</v>
      </c>
      <c r="F271" s="176"/>
      <c r="G271" s="172">
        <v>0</v>
      </c>
      <c r="H271" s="173"/>
      <c r="I271" s="312"/>
      <c r="J271" s="312"/>
      <c r="K271" s="312"/>
      <c r="L271" s="313" t="str">
        <f>VLOOKUP(TRIM(B271),'Team Rosters'!$B$1:$M$3794,2,FALSE)</f>
        <v>DEL</v>
      </c>
    </row>
    <row r="272" spans="1:12" ht="12.75" hidden="1" customHeight="1">
      <c r="A272" s="328" t="s">
        <v>7640</v>
      </c>
      <c r="B272" s="315" t="s">
        <v>6148</v>
      </c>
      <c r="C272" s="328" t="s">
        <v>2832</v>
      </c>
      <c r="D272" s="328" t="s">
        <v>7832</v>
      </c>
      <c r="E272" s="331"/>
      <c r="F272" s="331"/>
      <c r="G272" s="324"/>
      <c r="H272" s="335"/>
      <c r="I272" s="312">
        <v>0</v>
      </c>
      <c r="J272" s="312">
        <v>0</v>
      </c>
      <c r="K272" s="312">
        <v>0</v>
      </c>
      <c r="L272" s="313" t="e">
        <f>VLOOKUP(TRIM(B272),'Team Rosters'!$B$1:$M$3794,2,FALSE)</f>
        <v>#N/A</v>
      </c>
    </row>
    <row r="273" spans="1:12" ht="12.75" hidden="1" customHeight="1">
      <c r="A273" s="124" t="s">
        <v>2319</v>
      </c>
      <c r="B273" s="123" t="s">
        <v>3941</v>
      </c>
      <c r="C273" s="124" t="s">
        <v>802</v>
      </c>
      <c r="D273" s="124" t="s">
        <v>2319</v>
      </c>
      <c r="E273" s="177" t="s">
        <v>4394</v>
      </c>
      <c r="F273" s="177"/>
      <c r="G273" s="9">
        <v>10</v>
      </c>
      <c r="H273" s="173"/>
      <c r="I273" s="312"/>
      <c r="J273" s="312"/>
      <c r="K273" s="312"/>
      <c r="L273" s="313" t="str">
        <f>VLOOKUP(TRIM(B273),'Team Rosters'!$B$1:$M$3794,2,FALSE)</f>
        <v>LON</v>
      </c>
    </row>
    <row r="274" spans="1:12" ht="12.75" hidden="1" customHeight="1">
      <c r="A274" s="328" t="s">
        <v>2437</v>
      </c>
      <c r="B274" s="315" t="s">
        <v>5333</v>
      </c>
      <c r="C274" s="328" t="s">
        <v>82</v>
      </c>
      <c r="D274" s="328" t="s">
        <v>4278</v>
      </c>
      <c r="E274" s="331"/>
      <c r="F274" s="331"/>
      <c r="G274" s="324"/>
      <c r="H274" s="335"/>
      <c r="I274" s="312">
        <v>6</v>
      </c>
      <c r="J274" s="312"/>
      <c r="K274" s="312">
        <v>7</v>
      </c>
      <c r="L274" s="313" t="str">
        <f>VLOOKUP(TRIM(B274),'Team Rosters'!$B$1:$M$3794,2,FALSE)</f>
        <v>BLU</v>
      </c>
    </row>
    <row r="275" spans="1:12" ht="12.75" hidden="1" customHeight="1">
      <c r="A275" s="124" t="s">
        <v>3061</v>
      </c>
      <c r="B275" s="123" t="s">
        <v>5142</v>
      </c>
      <c r="C275" s="124" t="s">
        <v>817</v>
      </c>
      <c r="D275" s="124" t="s">
        <v>4297</v>
      </c>
      <c r="E275" s="176" t="s">
        <v>4396</v>
      </c>
      <c r="F275" s="176"/>
      <c r="G275" s="172"/>
      <c r="H275" s="173"/>
      <c r="I275" s="312"/>
      <c r="J275" s="312"/>
      <c r="K275" s="312"/>
      <c r="L275" s="313" t="str">
        <f>VLOOKUP(TRIM(B275),'Team Rosters'!$B$1:$M$3794,2,FALSE)</f>
        <v>WIX</v>
      </c>
    </row>
    <row r="276" spans="1:12" ht="12.75" hidden="1" customHeight="1">
      <c r="A276" s="124" t="s">
        <v>2438</v>
      </c>
      <c r="B276" s="123" t="s">
        <v>5626</v>
      </c>
      <c r="C276" s="124" t="s">
        <v>82</v>
      </c>
      <c r="D276" s="124" t="s">
        <v>4305</v>
      </c>
      <c r="E276" s="176" t="s">
        <v>4385</v>
      </c>
      <c r="F276" s="176"/>
      <c r="G276" s="172">
        <v>5</v>
      </c>
      <c r="H276" s="173"/>
      <c r="I276" s="312"/>
      <c r="J276" s="312"/>
      <c r="K276" s="312"/>
      <c r="L276" s="313" t="str">
        <f>VLOOKUP(TRIM(B276),'Team Rosters'!$B$1:$M$3794,2,FALSE)</f>
        <v>TOL</v>
      </c>
    </row>
    <row r="277" spans="1:12" ht="12.75" hidden="1" customHeight="1">
      <c r="A277" s="328" t="s">
        <v>203</v>
      </c>
      <c r="B277" s="315" t="s">
        <v>2523</v>
      </c>
      <c r="C277" s="328" t="s">
        <v>2832</v>
      </c>
      <c r="D277" s="328" t="s">
        <v>203</v>
      </c>
      <c r="E277" s="331"/>
      <c r="F277" s="331"/>
      <c r="G277" s="324"/>
      <c r="H277" s="335"/>
      <c r="I277" s="312"/>
      <c r="J277" s="312"/>
      <c r="K277" s="312"/>
      <c r="L277" s="313" t="str">
        <f>VLOOKUP(TRIM(B277),'Team Rosters'!$B$1:$M$3794,2,FALSE)</f>
        <v>OMA</v>
      </c>
    </row>
    <row r="278" spans="1:12" ht="12.75" hidden="1" customHeight="1">
      <c r="A278" s="328" t="s">
        <v>203</v>
      </c>
      <c r="B278" s="315" t="s">
        <v>2524</v>
      </c>
      <c r="C278" s="328" t="s">
        <v>816</v>
      </c>
      <c r="D278" s="328" t="s">
        <v>203</v>
      </c>
      <c r="E278" s="331"/>
      <c r="F278" s="331"/>
      <c r="G278" s="324"/>
      <c r="H278" s="335"/>
      <c r="I278" s="312"/>
      <c r="J278" s="312"/>
      <c r="K278" s="312"/>
      <c r="L278" s="313" t="str">
        <f>VLOOKUP(TRIM(B278),'Team Rosters'!$B$1:$M$3794,2,FALSE)</f>
        <v>ESC</v>
      </c>
    </row>
    <row r="279" spans="1:12" ht="12.75" hidden="1" customHeight="1">
      <c r="A279" s="124" t="s">
        <v>3060</v>
      </c>
      <c r="B279" s="123" t="s">
        <v>4472</v>
      </c>
      <c r="C279" s="124" t="s">
        <v>817</v>
      </c>
      <c r="D279" s="124" t="s">
        <v>4290</v>
      </c>
      <c r="E279" s="176" t="s">
        <v>4384</v>
      </c>
      <c r="F279" s="176"/>
      <c r="G279" s="172"/>
      <c r="H279" s="173"/>
      <c r="I279" s="312"/>
      <c r="J279" s="312"/>
      <c r="K279" s="312"/>
      <c r="L279" s="313" t="str">
        <f>VLOOKUP(TRIM(B279),'Team Rosters'!$B$1:$M$3794,2,FALSE)</f>
        <v>VER</v>
      </c>
    </row>
    <row r="280" spans="1:12" ht="12.75" hidden="1" customHeight="1">
      <c r="A280" s="124" t="s">
        <v>172</v>
      </c>
      <c r="B280" s="315" t="s">
        <v>7456</v>
      </c>
      <c r="C280" s="328" t="s">
        <v>809</v>
      </c>
      <c r="D280" s="124" t="s">
        <v>4298</v>
      </c>
      <c r="E280" s="176" t="s">
        <v>4385</v>
      </c>
      <c r="F280" s="176"/>
      <c r="G280" s="172">
        <v>1</v>
      </c>
      <c r="H280" s="173"/>
      <c r="I280" s="312"/>
      <c r="J280" s="312"/>
      <c r="K280" s="312"/>
      <c r="L280" s="313" t="str">
        <f>VLOOKUP(TRIM(B280),'Team Rosters'!$B$1:$M$3794,2,FALSE)</f>
        <v>FER</v>
      </c>
    </row>
    <row r="281" spans="1:12" ht="12.75" hidden="1" customHeight="1">
      <c r="A281" s="328" t="s">
        <v>836</v>
      </c>
      <c r="B281" s="315" t="s">
        <v>3942</v>
      </c>
      <c r="C281" s="328" t="s">
        <v>3448</v>
      </c>
      <c r="D281" s="328" t="s">
        <v>6988</v>
      </c>
      <c r="E281" s="331"/>
      <c r="F281" s="331"/>
      <c r="G281" s="324"/>
      <c r="H281" s="335"/>
      <c r="I281" s="312">
        <v>0</v>
      </c>
      <c r="J281" s="312">
        <v>0</v>
      </c>
      <c r="K281" s="312">
        <v>0</v>
      </c>
      <c r="L281" s="313" t="str">
        <f>VLOOKUP(TRIM(B281),'Team Rosters'!$B$1:$M$3794,2,FALSE)</f>
        <v>GOT</v>
      </c>
    </row>
    <row r="282" spans="1:12" ht="12.75" hidden="1" customHeight="1">
      <c r="A282" s="124" t="s">
        <v>2458</v>
      </c>
      <c r="B282" s="123" t="s">
        <v>4436</v>
      </c>
      <c r="C282" s="124" t="s">
        <v>832</v>
      </c>
      <c r="D282" s="124" t="s">
        <v>2458</v>
      </c>
      <c r="E282" s="176" t="s">
        <v>4383</v>
      </c>
      <c r="F282" s="176"/>
      <c r="G282" s="172">
        <v>0</v>
      </c>
      <c r="H282" s="173"/>
      <c r="I282" s="312"/>
      <c r="J282" s="312"/>
      <c r="K282" s="312"/>
      <c r="L282" s="313" t="str">
        <f>VLOOKUP(TRIM(B282),'Team Rosters'!$B$1:$M$3794,2,FALSE)</f>
        <v>WIX</v>
      </c>
    </row>
    <row r="283" spans="1:12" ht="12.75" hidden="1" customHeight="1">
      <c r="A283" s="328" t="s">
        <v>2437</v>
      </c>
      <c r="B283" s="315" t="s">
        <v>5792</v>
      </c>
      <c r="C283" s="328" t="s">
        <v>170</v>
      </c>
      <c r="D283" s="328" t="s">
        <v>4278</v>
      </c>
      <c r="E283" s="331"/>
      <c r="F283" s="331"/>
      <c r="G283" s="324"/>
      <c r="H283" s="335"/>
      <c r="I283" s="312">
        <v>6</v>
      </c>
      <c r="J283" s="312"/>
      <c r="K283" s="312">
        <v>2</v>
      </c>
      <c r="L283" s="313" t="str">
        <f>VLOOKUP(TRIM(B283),'Team Rosters'!$B$1:$M$3794,2,FALSE)</f>
        <v>GOT</v>
      </c>
    </row>
    <row r="284" spans="1:12" ht="12.75" hidden="1" customHeight="1">
      <c r="A284" s="328" t="s">
        <v>828</v>
      </c>
      <c r="B284" s="315" t="s">
        <v>6947</v>
      </c>
      <c r="C284" s="328" t="s">
        <v>2832</v>
      </c>
      <c r="D284" s="328" t="s">
        <v>828</v>
      </c>
      <c r="E284" s="331"/>
      <c r="F284" s="331"/>
      <c r="G284" s="324"/>
      <c r="H284" s="335"/>
      <c r="I284" s="312">
        <v>4</v>
      </c>
      <c r="J284" s="312"/>
      <c r="K284" s="312">
        <v>0</v>
      </c>
      <c r="L284" s="313" t="str">
        <f>VLOOKUP(TRIM(B284),'Team Rosters'!$B$1:$M$3794,2,FALSE)</f>
        <v>JER</v>
      </c>
    </row>
    <row r="285" spans="1:12" ht="12.75" hidden="1" customHeight="1">
      <c r="A285" s="328" t="s">
        <v>2323</v>
      </c>
      <c r="B285" s="315" t="s">
        <v>5325</v>
      </c>
      <c r="C285" s="328" t="s">
        <v>822</v>
      </c>
      <c r="D285" s="328" t="s">
        <v>4265</v>
      </c>
      <c r="E285" s="331"/>
      <c r="F285" s="331"/>
      <c r="G285" s="324"/>
      <c r="H285" s="335"/>
      <c r="I285" s="312"/>
      <c r="J285" s="312"/>
      <c r="K285" s="312"/>
      <c r="L285" s="313" t="str">
        <f>VLOOKUP(TRIM(B285),'Team Rosters'!$B$1:$M$3794,2,FALSE)</f>
        <v>IRN</v>
      </c>
    </row>
    <row r="286" spans="1:12" ht="12.75" hidden="1" customHeight="1">
      <c r="A286" s="124" t="s">
        <v>3060</v>
      </c>
      <c r="B286" s="123" t="s">
        <v>6301</v>
      </c>
      <c r="C286" s="124" t="s">
        <v>85</v>
      </c>
      <c r="D286" s="124" t="s">
        <v>4290</v>
      </c>
      <c r="E286" s="177" t="s">
        <v>4384</v>
      </c>
      <c r="F286" s="177"/>
      <c r="G286" s="9"/>
      <c r="H286" s="173"/>
      <c r="I286" s="312"/>
      <c r="J286" s="312"/>
      <c r="K286" s="312"/>
      <c r="L286" s="313" t="str">
        <f>VLOOKUP(TRIM(B286),'Team Rosters'!$B$1:$M$3794,2,FALSE)</f>
        <v>BLU</v>
      </c>
    </row>
    <row r="287" spans="1:12" ht="12.75" hidden="1" customHeight="1">
      <c r="A287" s="124" t="s">
        <v>1139</v>
      </c>
      <c r="B287" s="123" t="s">
        <v>7577</v>
      </c>
      <c r="C287" s="124" t="s">
        <v>90</v>
      </c>
      <c r="D287" s="124" t="s">
        <v>1139</v>
      </c>
      <c r="E287" s="176" t="s">
        <v>4384</v>
      </c>
      <c r="F287" s="176"/>
      <c r="G287" s="172">
        <v>3</v>
      </c>
      <c r="H287" s="173"/>
      <c r="I287" s="312"/>
      <c r="J287" s="312"/>
      <c r="K287" s="312"/>
      <c r="L287" s="313" t="str">
        <f>VLOOKUP(TRIM(B287),'Team Rosters'!$B$1:$M$3794,2,FALSE)</f>
        <v>LON</v>
      </c>
    </row>
    <row r="288" spans="1:12" ht="12.75" hidden="1" customHeight="1">
      <c r="A288" s="328" t="s">
        <v>3518</v>
      </c>
      <c r="B288" s="315" t="s">
        <v>6360</v>
      </c>
      <c r="C288" s="328" t="s">
        <v>820</v>
      </c>
      <c r="D288" s="328" t="s">
        <v>3518</v>
      </c>
      <c r="E288" s="331"/>
      <c r="F288" s="331"/>
      <c r="G288" s="324"/>
      <c r="H288" s="335"/>
      <c r="I288" s="9">
        <v>0</v>
      </c>
      <c r="J288" s="312"/>
      <c r="K288" s="172">
        <v>0</v>
      </c>
      <c r="L288" s="313" t="str">
        <f>VLOOKUP(TRIM(B288),'Team Rosters'!$B$1:$M$3794,2,FALSE)</f>
        <v>LON</v>
      </c>
    </row>
    <row r="289" spans="1:12" ht="12.75" hidden="1" customHeight="1">
      <c r="A289" s="328" t="s">
        <v>3518</v>
      </c>
      <c r="B289" s="315" t="s">
        <v>6351</v>
      </c>
      <c r="C289" s="328" t="s">
        <v>2832</v>
      </c>
      <c r="D289" s="328" t="s">
        <v>3518</v>
      </c>
      <c r="E289" s="331"/>
      <c r="F289" s="331"/>
      <c r="G289" s="324"/>
      <c r="H289" s="335"/>
      <c r="I289" s="9">
        <v>0</v>
      </c>
      <c r="J289" s="312"/>
      <c r="K289" s="172">
        <v>2</v>
      </c>
      <c r="L289" s="313" t="str">
        <f>VLOOKUP(TRIM(B289),'Team Rosters'!$B$1:$M$3794,2,FALSE)</f>
        <v>LON</v>
      </c>
    </row>
    <row r="290" spans="1:12" ht="12.75" hidden="1" customHeight="1">
      <c r="A290" s="328" t="s">
        <v>848</v>
      </c>
      <c r="B290" s="315" t="s">
        <v>1270</v>
      </c>
      <c r="C290" s="328" t="s">
        <v>808</v>
      </c>
      <c r="D290" s="328" t="s">
        <v>848</v>
      </c>
      <c r="E290" s="331"/>
      <c r="F290" s="331"/>
      <c r="G290" s="324"/>
      <c r="H290" s="335"/>
      <c r="I290" s="312">
        <v>0</v>
      </c>
      <c r="J290" s="312"/>
      <c r="K290" s="312"/>
      <c r="L290" s="313" t="str">
        <f>VLOOKUP(TRIM(B290),'Team Rosters'!$B$1:$M$3794,2,FALSE)</f>
        <v>DEL</v>
      </c>
    </row>
    <row r="291" spans="1:12" ht="12.75" hidden="1" customHeight="1">
      <c r="A291" s="328" t="s">
        <v>203</v>
      </c>
      <c r="B291" s="315" t="s">
        <v>6976</v>
      </c>
      <c r="C291" s="328" t="s">
        <v>822</v>
      </c>
      <c r="D291" s="328" t="s">
        <v>203</v>
      </c>
      <c r="E291" s="331"/>
      <c r="F291" s="331"/>
      <c r="G291" s="324"/>
      <c r="H291" s="335"/>
      <c r="I291" s="312"/>
      <c r="J291" s="312"/>
      <c r="K291" s="312"/>
      <c r="L291" s="313" t="str">
        <f>VLOOKUP(TRIM(B291),'Team Rosters'!$B$1:$M$3794,2,FALSE)</f>
        <v>TEM</v>
      </c>
    </row>
    <row r="292" spans="1:12" ht="12.75" hidden="1" customHeight="1">
      <c r="A292" s="328" t="s">
        <v>2323</v>
      </c>
      <c r="B292" s="315" t="s">
        <v>4648</v>
      </c>
      <c r="C292" s="328" t="s">
        <v>5513</v>
      </c>
      <c r="D292" s="328" t="s">
        <v>4265</v>
      </c>
      <c r="E292" s="331"/>
      <c r="F292" s="331"/>
      <c r="G292" s="324"/>
      <c r="H292" s="335"/>
      <c r="I292" s="312"/>
      <c r="J292" s="312"/>
      <c r="K292" s="312"/>
      <c r="L292" s="313" t="str">
        <f>VLOOKUP(TRIM(B292),'Team Rosters'!$B$1:$M$3794,2,FALSE)</f>
        <v>WIX</v>
      </c>
    </row>
    <row r="293" spans="1:12" ht="12.75" hidden="1" customHeight="1">
      <c r="A293" s="328" t="s">
        <v>2477</v>
      </c>
      <c r="B293" s="315" t="s">
        <v>5310</v>
      </c>
      <c r="C293" s="328" t="s">
        <v>82</v>
      </c>
      <c r="D293" s="328" t="s">
        <v>4265</v>
      </c>
      <c r="E293" s="331"/>
      <c r="F293" s="331"/>
      <c r="G293" s="324"/>
      <c r="H293" s="335"/>
      <c r="I293" s="312"/>
      <c r="J293" s="312"/>
      <c r="K293" s="312"/>
      <c r="L293" s="313" t="str">
        <f>VLOOKUP(TRIM(B293),'Team Rosters'!$B$1:$M$3794,2,FALSE)</f>
        <v>WIX</v>
      </c>
    </row>
    <row r="294" spans="1:12" ht="12.75" hidden="1" customHeight="1">
      <c r="A294" s="328" t="s">
        <v>7690</v>
      </c>
      <c r="B294" s="315" t="s">
        <v>5815</v>
      </c>
      <c r="C294" s="328" t="s">
        <v>807</v>
      </c>
      <c r="D294" s="328" t="s">
        <v>4266</v>
      </c>
      <c r="E294" s="331"/>
      <c r="F294" s="331"/>
      <c r="G294" s="324"/>
      <c r="H294" s="335"/>
      <c r="I294" s="312"/>
      <c r="J294" s="312"/>
      <c r="K294" s="312"/>
      <c r="L294" s="313" t="str">
        <f>VLOOKUP(TRIM(B294),'Team Rosters'!$B$1:$M$3794,2,FALSE)</f>
        <v>TEM</v>
      </c>
    </row>
    <row r="295" spans="1:12" ht="12.75" hidden="1" customHeight="1">
      <c r="A295" s="124" t="s">
        <v>1404</v>
      </c>
      <c r="B295" s="123" t="s">
        <v>5052</v>
      </c>
      <c r="C295" s="124" t="s">
        <v>3448</v>
      </c>
      <c r="D295" s="124" t="s">
        <v>1404</v>
      </c>
      <c r="E295" s="177" t="s">
        <v>4382</v>
      </c>
      <c r="F295" s="177"/>
      <c r="G295" s="9">
        <v>3</v>
      </c>
      <c r="H295" s="173"/>
      <c r="I295" s="312"/>
      <c r="J295" s="312"/>
      <c r="K295" s="312"/>
      <c r="L295" s="313" t="str">
        <f>VLOOKUP(TRIM(B295),'Team Rosters'!$B$1:$M$3794,2,FALSE)</f>
        <v>BIR</v>
      </c>
    </row>
    <row r="296" spans="1:12" ht="12.75" hidden="1" customHeight="1">
      <c r="A296" s="328" t="s">
        <v>3200</v>
      </c>
      <c r="B296" s="315" t="s">
        <v>6646</v>
      </c>
      <c r="C296" s="328" t="s">
        <v>5513</v>
      </c>
      <c r="D296" s="328" t="s">
        <v>4275</v>
      </c>
      <c r="E296" s="331"/>
      <c r="F296" s="331"/>
      <c r="G296" s="324"/>
      <c r="H296" s="335"/>
      <c r="I296" s="312">
        <v>0</v>
      </c>
      <c r="J296" s="312"/>
      <c r="K296" s="312">
        <v>3</v>
      </c>
      <c r="L296" s="313" t="str">
        <f>VLOOKUP(TRIM(B296),'Team Rosters'!$B$1:$M$3794,2,FALSE)</f>
        <v>ESC</v>
      </c>
    </row>
    <row r="297" spans="1:12" ht="12.75" hidden="1" customHeight="1">
      <c r="A297" s="124" t="s">
        <v>2443</v>
      </c>
      <c r="B297" s="123" t="s">
        <v>5612</v>
      </c>
      <c r="C297" s="124" t="s">
        <v>170</v>
      </c>
      <c r="D297" s="124" t="s">
        <v>2443</v>
      </c>
      <c r="E297" s="177" t="s">
        <v>4411</v>
      </c>
      <c r="F297" s="177"/>
      <c r="G297" s="9">
        <v>8</v>
      </c>
      <c r="H297" s="173"/>
      <c r="I297" s="312"/>
      <c r="J297" s="312"/>
      <c r="K297" s="312"/>
      <c r="L297" s="313" t="str">
        <f>VLOOKUP(TRIM(B297),'Team Rosters'!$B$1:$M$3794,2,FALSE)</f>
        <v>ESC</v>
      </c>
    </row>
    <row r="298" spans="1:12" ht="12.75" hidden="1" customHeight="1">
      <c r="A298" s="328" t="s">
        <v>1891</v>
      </c>
      <c r="B298" s="315" t="s">
        <v>229</v>
      </c>
      <c r="C298" s="328" t="s">
        <v>2832</v>
      </c>
      <c r="D298" s="328" t="s">
        <v>1891</v>
      </c>
      <c r="E298" s="331"/>
      <c r="F298" s="331"/>
      <c r="G298" s="324"/>
      <c r="H298" s="335"/>
      <c r="I298" s="312"/>
      <c r="J298" s="312"/>
      <c r="K298" s="312"/>
      <c r="L298" s="313" t="str">
        <f>VLOOKUP(TRIM(B298),'Team Rosters'!$B$1:$M$3794,2,FALSE)</f>
        <v>LON</v>
      </c>
    </row>
    <row r="299" spans="1:12" ht="12.75" hidden="1" customHeight="1">
      <c r="A299" s="328" t="s">
        <v>7692</v>
      </c>
      <c r="B299" s="315" t="s">
        <v>6907</v>
      </c>
      <c r="C299" s="328" t="s">
        <v>85</v>
      </c>
      <c r="D299" s="328" t="s">
        <v>4265</v>
      </c>
      <c r="E299" s="331"/>
      <c r="F299" s="331"/>
      <c r="G299" s="324"/>
      <c r="H299" s="335"/>
      <c r="I299" s="312"/>
      <c r="J299" s="312"/>
      <c r="K299" s="312"/>
      <c r="L299" s="313" t="str">
        <f>VLOOKUP(TRIM(B299),'Team Rosters'!$B$1:$M$3794,2,FALSE)</f>
        <v>BLD</v>
      </c>
    </row>
    <row r="300" spans="1:12" ht="12.75" hidden="1" customHeight="1">
      <c r="A300" s="124" t="s">
        <v>2440</v>
      </c>
      <c r="B300" s="123" t="s">
        <v>7484</v>
      </c>
      <c r="C300" s="124" t="s">
        <v>82</v>
      </c>
      <c r="D300" s="124" t="s">
        <v>2440</v>
      </c>
      <c r="E300" s="176" t="s">
        <v>4384</v>
      </c>
      <c r="F300" s="176"/>
      <c r="G300" s="172">
        <v>0</v>
      </c>
      <c r="H300" s="173"/>
      <c r="I300" s="312"/>
      <c r="J300" s="312"/>
      <c r="K300" s="312"/>
      <c r="L300" s="313" t="str">
        <f>VLOOKUP(TRIM(B300),'Team Rosters'!$B$1:$M$3794,2,FALSE)</f>
        <v>IND</v>
      </c>
    </row>
    <row r="301" spans="1:12" ht="12.75" hidden="1" customHeight="1">
      <c r="A301" s="124" t="s">
        <v>2437</v>
      </c>
      <c r="B301" s="123" t="s">
        <v>5156</v>
      </c>
      <c r="C301" s="124" t="s">
        <v>82</v>
      </c>
      <c r="D301" s="124" t="s">
        <v>4304</v>
      </c>
      <c r="E301" s="177" t="s">
        <v>4385</v>
      </c>
      <c r="F301" s="177"/>
      <c r="G301" s="9">
        <v>2</v>
      </c>
      <c r="H301" s="173"/>
      <c r="I301" s="312"/>
      <c r="J301" s="312"/>
      <c r="K301" s="312"/>
      <c r="L301" s="313" t="e">
        <f>VLOOKUP(TRIM(B301),'Team Rosters'!$B$1:$M$3794,2,FALSE)</f>
        <v>#N/A</v>
      </c>
    </row>
    <row r="302" spans="1:12" ht="12.75" hidden="1" customHeight="1">
      <c r="A302" s="328" t="s">
        <v>2317</v>
      </c>
      <c r="B302" s="315" t="s">
        <v>7642</v>
      </c>
      <c r="C302" s="328" t="s">
        <v>810</v>
      </c>
      <c r="D302" s="328" t="s">
        <v>4272</v>
      </c>
      <c r="E302" s="331"/>
      <c r="F302" s="331"/>
      <c r="G302" s="324"/>
      <c r="H302" s="335"/>
      <c r="I302" s="312">
        <v>4</v>
      </c>
      <c r="J302" s="312"/>
      <c r="K302" s="312">
        <v>3</v>
      </c>
      <c r="L302" s="313" t="str">
        <f>VLOOKUP(TRIM(B302),'Team Rosters'!$B$1:$M$3794,2,FALSE)</f>
        <v>CHA</v>
      </c>
    </row>
    <row r="303" spans="1:12" ht="12.75" hidden="1" customHeight="1">
      <c r="A303" s="124" t="s">
        <v>172</v>
      </c>
      <c r="B303" s="123" t="s">
        <v>7473</v>
      </c>
      <c r="C303" s="124" t="s">
        <v>812</v>
      </c>
      <c r="D303" s="124" t="s">
        <v>4298</v>
      </c>
      <c r="E303" s="176" t="s">
        <v>4391</v>
      </c>
      <c r="F303" s="176"/>
      <c r="G303" s="172">
        <v>1</v>
      </c>
      <c r="H303" s="173"/>
      <c r="I303" s="312"/>
      <c r="J303" s="312"/>
      <c r="K303" s="312"/>
      <c r="L303" s="313" t="e">
        <f>VLOOKUP(TRIM(B303),'Team Rosters'!$B$1:$M$3794,2,FALSE)</f>
        <v>#N/A</v>
      </c>
    </row>
    <row r="304" spans="1:12" ht="12.75" customHeight="1">
      <c r="A304" s="124" t="s">
        <v>2438</v>
      </c>
      <c r="B304" s="123" t="s">
        <v>287</v>
      </c>
      <c r="C304" s="124" t="s">
        <v>821</v>
      </c>
      <c r="D304" s="124" t="s">
        <v>4305</v>
      </c>
      <c r="E304" s="177" t="s">
        <v>4386</v>
      </c>
      <c r="F304" s="177"/>
      <c r="G304" s="9">
        <v>4</v>
      </c>
      <c r="H304" s="173"/>
      <c r="I304" s="312"/>
      <c r="J304" s="312"/>
      <c r="K304" s="312"/>
      <c r="L304" s="313" t="str">
        <f>VLOOKUP(TRIM(B304),'Team Rosters'!$B$1:$M$3794,2,FALSE)</f>
        <v>BLU</v>
      </c>
    </row>
    <row r="305" spans="1:12" ht="12.75" hidden="1" customHeight="1">
      <c r="A305" s="124" t="s">
        <v>2314</v>
      </c>
      <c r="B305" s="315" t="s">
        <v>437</v>
      </c>
      <c r="C305" s="328" t="s">
        <v>809</v>
      </c>
      <c r="D305" s="124" t="s">
        <v>4303</v>
      </c>
      <c r="E305" s="177" t="s">
        <v>4391</v>
      </c>
      <c r="F305" s="177"/>
      <c r="G305" s="9">
        <v>1</v>
      </c>
      <c r="H305" s="173"/>
      <c r="I305" s="312"/>
      <c r="J305" s="312"/>
      <c r="K305" s="312"/>
      <c r="L305" s="313" t="e">
        <f>VLOOKUP(TRIM(B305),'Team Rosters'!$B$1:$M$3794,2,FALSE)</f>
        <v>#N/A</v>
      </c>
    </row>
    <row r="306" spans="1:12" ht="12.75" hidden="1" customHeight="1">
      <c r="A306" s="124" t="s">
        <v>2314</v>
      </c>
      <c r="B306" s="123" t="s">
        <v>439</v>
      </c>
      <c r="C306" s="124" t="s">
        <v>82</v>
      </c>
      <c r="D306" s="124" t="s">
        <v>4303</v>
      </c>
      <c r="E306" s="177" t="s">
        <v>4391</v>
      </c>
      <c r="F306" s="177"/>
      <c r="G306" s="9">
        <v>2</v>
      </c>
      <c r="H306" s="173"/>
      <c r="I306" s="312"/>
      <c r="J306" s="312"/>
      <c r="K306" s="312"/>
      <c r="L306" s="313" t="str">
        <f>VLOOKUP(TRIM(B306),'Team Rosters'!$B$1:$M$3794,2,FALSE)</f>
        <v>LON</v>
      </c>
    </row>
    <row r="307" spans="1:12" ht="12.75" hidden="1" customHeight="1">
      <c r="A307" s="328" t="s">
        <v>197</v>
      </c>
      <c r="B307" s="315" t="s">
        <v>2723</v>
      </c>
      <c r="C307" s="328" t="s">
        <v>837</v>
      </c>
      <c r="D307" s="328" t="s">
        <v>197</v>
      </c>
      <c r="E307" s="331"/>
      <c r="F307" s="331"/>
      <c r="G307" s="324"/>
      <c r="H307" s="335"/>
      <c r="I307" s="312"/>
      <c r="J307" s="312"/>
      <c r="K307" s="312"/>
      <c r="L307" s="313" t="str">
        <f>VLOOKUP(TRIM(B307),'Team Rosters'!$B$1:$M$3794,2,FALSE)</f>
        <v>IRN</v>
      </c>
    </row>
    <row r="308" spans="1:12" ht="12.75" hidden="1" customHeight="1">
      <c r="A308" s="124" t="s">
        <v>1663</v>
      </c>
      <c r="B308" s="123" t="s">
        <v>7583</v>
      </c>
      <c r="C308" s="124" t="s">
        <v>832</v>
      </c>
      <c r="D308" s="124" t="s">
        <v>4302</v>
      </c>
      <c r="E308" s="176" t="s">
        <v>4385</v>
      </c>
      <c r="F308" s="176"/>
      <c r="G308" s="172">
        <v>12</v>
      </c>
      <c r="H308" s="173">
        <v>1</v>
      </c>
      <c r="I308" s="312"/>
      <c r="J308" s="312"/>
      <c r="K308" s="312"/>
      <c r="L308" s="313" t="str">
        <f>VLOOKUP(TRIM(B308),'Team Rosters'!$B$1:$M$3794,2,FALSE)</f>
        <v>BEA</v>
      </c>
    </row>
    <row r="309" spans="1:12" ht="12.75" hidden="1" customHeight="1">
      <c r="A309" s="328" t="s">
        <v>87</v>
      </c>
      <c r="B309" s="315" t="s">
        <v>6650</v>
      </c>
      <c r="C309" s="328" t="s">
        <v>83</v>
      </c>
      <c r="D309" s="328" t="s">
        <v>4280</v>
      </c>
      <c r="E309" s="331"/>
      <c r="F309" s="331"/>
      <c r="G309" s="324"/>
      <c r="H309" s="335"/>
      <c r="I309" s="312">
        <v>0</v>
      </c>
      <c r="J309" s="312">
        <v>4</v>
      </c>
      <c r="K309" s="312">
        <v>2</v>
      </c>
      <c r="L309" s="313" t="e">
        <f>VLOOKUP(TRIM(B309),'Team Rosters'!$B$1:$M$3794,2,FALSE)</f>
        <v>#N/A</v>
      </c>
    </row>
    <row r="310" spans="1:12" ht="12.75" hidden="1" customHeight="1">
      <c r="A310" s="124" t="s">
        <v>3060</v>
      </c>
      <c r="B310" s="123" t="s">
        <v>7509</v>
      </c>
      <c r="C310" s="124" t="s">
        <v>85</v>
      </c>
      <c r="D310" s="124" t="s">
        <v>4290</v>
      </c>
      <c r="E310" s="176" t="s">
        <v>4384</v>
      </c>
      <c r="F310" s="176"/>
      <c r="G310" s="172"/>
      <c r="H310" s="173"/>
      <c r="I310" s="312"/>
      <c r="J310" s="312"/>
      <c r="K310" s="312"/>
      <c r="L310" s="313" t="e">
        <f>VLOOKUP(TRIM(B310),'Team Rosters'!$B$1:$M$3794,2,FALSE)</f>
        <v>#N/A</v>
      </c>
    </row>
    <row r="311" spans="1:12" ht="12.75" hidden="1" customHeight="1">
      <c r="A311" s="328" t="s">
        <v>2477</v>
      </c>
      <c r="B311" s="315" t="s">
        <v>5291</v>
      </c>
      <c r="C311" s="328" t="s">
        <v>3448</v>
      </c>
      <c r="D311" s="328" t="s">
        <v>4265</v>
      </c>
      <c r="E311" s="331"/>
      <c r="F311" s="331"/>
      <c r="G311" s="324"/>
      <c r="H311" s="335"/>
      <c r="I311" s="312"/>
      <c r="J311" s="312"/>
      <c r="K311" s="312"/>
      <c r="L311" s="313" t="str">
        <f>VLOOKUP(TRIM(B311),'Team Rosters'!$B$1:$M$3794,2,FALSE)</f>
        <v>TEM</v>
      </c>
    </row>
    <row r="312" spans="1:12" ht="12.75" hidden="1" customHeight="1">
      <c r="A312" s="328" t="s">
        <v>828</v>
      </c>
      <c r="B312" s="315" t="s">
        <v>6953</v>
      </c>
      <c r="C312" s="328" t="s">
        <v>6142</v>
      </c>
      <c r="D312" s="328" t="s">
        <v>828</v>
      </c>
      <c r="E312" s="331"/>
      <c r="F312" s="331"/>
      <c r="G312" s="324"/>
      <c r="H312" s="335"/>
      <c r="I312" s="312">
        <v>4</v>
      </c>
      <c r="J312" s="312"/>
      <c r="K312" s="312">
        <v>0</v>
      </c>
      <c r="L312" s="313" t="e">
        <f>VLOOKUP(TRIM(B312),'Team Rosters'!$B$1:$M$3794,2,FALSE)</f>
        <v>#N/A</v>
      </c>
    </row>
    <row r="313" spans="1:12" ht="12.75" hidden="1" customHeight="1">
      <c r="A313" s="328" t="s">
        <v>2314</v>
      </c>
      <c r="B313" s="315" t="s">
        <v>6637</v>
      </c>
      <c r="C313" s="328" t="s">
        <v>802</v>
      </c>
      <c r="D313" s="328" t="s">
        <v>4279</v>
      </c>
      <c r="E313" s="331"/>
      <c r="F313" s="331"/>
      <c r="G313" s="324"/>
      <c r="H313" s="335"/>
      <c r="I313" s="312">
        <v>0</v>
      </c>
      <c r="J313" s="312"/>
      <c r="K313" s="312">
        <v>2</v>
      </c>
      <c r="L313" s="313" t="e">
        <f>VLOOKUP(TRIM(B313),'Team Rosters'!$B$1:$M$3794,2,FALSE)</f>
        <v>#N/A</v>
      </c>
    </row>
    <row r="314" spans="1:12" ht="12.75" hidden="1" customHeight="1">
      <c r="A314" s="124" t="s">
        <v>2330</v>
      </c>
      <c r="B314" s="123" t="s">
        <v>6244</v>
      </c>
      <c r="C314" s="124" t="s">
        <v>85</v>
      </c>
      <c r="D314" s="124" t="s">
        <v>2330</v>
      </c>
      <c r="E314" s="177" t="s">
        <v>5037</v>
      </c>
      <c r="F314" s="177"/>
      <c r="G314" s="9">
        <v>4</v>
      </c>
      <c r="H314" s="173"/>
      <c r="I314" s="312"/>
      <c r="J314" s="312"/>
      <c r="K314" s="312"/>
      <c r="L314" s="313" t="str">
        <f>VLOOKUP(TRIM(B314),'Team Rosters'!$B$1:$M$3794,2,FALSE)</f>
        <v>JER</v>
      </c>
    </row>
    <row r="315" spans="1:12" ht="12.75" hidden="1" customHeight="1">
      <c r="A315" s="124" t="s">
        <v>172</v>
      </c>
      <c r="B315" s="123" t="s">
        <v>442</v>
      </c>
      <c r="C315" s="124" t="s">
        <v>821</v>
      </c>
      <c r="D315" s="124" t="s">
        <v>4298</v>
      </c>
      <c r="E315" s="176" t="s">
        <v>4385</v>
      </c>
      <c r="F315" s="176"/>
      <c r="G315" s="172">
        <v>6</v>
      </c>
      <c r="H315" s="173"/>
      <c r="I315" s="312"/>
      <c r="J315" s="312"/>
      <c r="K315" s="312"/>
      <c r="L315" s="313" t="str">
        <f>VLOOKUP(TRIM(B315),'Team Rosters'!$B$1:$M$3794,2,FALSE)</f>
        <v>WIX</v>
      </c>
    </row>
    <row r="316" spans="1:12" ht="12.75" hidden="1" customHeight="1">
      <c r="A316" s="124" t="s">
        <v>3060</v>
      </c>
      <c r="B316" s="315" t="s">
        <v>3945</v>
      </c>
      <c r="C316" s="328" t="s">
        <v>809</v>
      </c>
      <c r="D316" s="124" t="s">
        <v>4290</v>
      </c>
      <c r="E316" s="176" t="s">
        <v>4384</v>
      </c>
      <c r="F316" s="176"/>
      <c r="G316" s="172"/>
      <c r="H316" s="173"/>
      <c r="I316" s="312"/>
      <c r="J316" s="312"/>
      <c r="K316" s="312"/>
      <c r="L316" s="313" t="e">
        <f>VLOOKUP(TRIM(B316),'Team Rosters'!$B$1:$M$3794,2,FALSE)</f>
        <v>#N/A</v>
      </c>
    </row>
    <row r="317" spans="1:12" ht="12.75" hidden="1" customHeight="1">
      <c r="A317" s="328" t="s">
        <v>1870</v>
      </c>
      <c r="B317" s="315" t="s">
        <v>5757</v>
      </c>
      <c r="C317" s="328" t="s">
        <v>83</v>
      </c>
      <c r="D317" s="328" t="s">
        <v>4273</v>
      </c>
      <c r="E317" s="331"/>
      <c r="F317" s="331"/>
      <c r="G317" s="324"/>
      <c r="H317" s="335"/>
      <c r="I317" s="312">
        <v>4</v>
      </c>
      <c r="J317" s="312"/>
      <c r="K317" s="312">
        <v>7</v>
      </c>
      <c r="L317" s="313" t="str">
        <f>VLOOKUP(TRIM(B317),'Team Rosters'!$B$1:$M$3794,2,FALSE)</f>
        <v>IRN</v>
      </c>
    </row>
    <row r="318" spans="1:12" ht="12.75" hidden="1" customHeight="1">
      <c r="A318" s="328" t="s">
        <v>2438</v>
      </c>
      <c r="B318" s="315" t="s">
        <v>7638</v>
      </c>
      <c r="C318" s="328" t="s">
        <v>814</v>
      </c>
      <c r="D318" s="328" t="s">
        <v>4277</v>
      </c>
      <c r="E318" s="331"/>
      <c r="F318" s="331"/>
      <c r="G318" s="324"/>
      <c r="H318" s="335"/>
      <c r="I318" s="312">
        <v>4</v>
      </c>
      <c r="J318" s="312"/>
      <c r="K318" s="312">
        <v>3</v>
      </c>
      <c r="L318" s="313" t="str">
        <f>VLOOKUP(TRIM(B318),'Team Rosters'!$B$1:$M$3794,2,FALSE)</f>
        <v>ACM</v>
      </c>
    </row>
    <row r="319" spans="1:12" ht="12.75" hidden="1" customHeight="1">
      <c r="A319" s="328" t="s">
        <v>1891</v>
      </c>
      <c r="B319" s="315" t="s">
        <v>643</v>
      </c>
      <c r="C319" s="328" t="s">
        <v>81</v>
      </c>
      <c r="D319" s="328" t="s">
        <v>1891</v>
      </c>
      <c r="E319" s="331"/>
      <c r="F319" s="331"/>
      <c r="G319" s="324"/>
      <c r="H319" s="335"/>
      <c r="I319" s="312"/>
      <c r="J319" s="312"/>
      <c r="K319" s="312"/>
      <c r="L319" s="313" t="str">
        <f>VLOOKUP(TRIM(B319),'Team Rosters'!$B$1:$M$3794,2,FALSE)</f>
        <v>BLD</v>
      </c>
    </row>
    <row r="320" spans="1:12" ht="12.75" hidden="1" customHeight="1">
      <c r="A320" s="124" t="s">
        <v>3060</v>
      </c>
      <c r="B320" s="123" t="s">
        <v>5521</v>
      </c>
      <c r="C320" s="124" t="s">
        <v>820</v>
      </c>
      <c r="D320" s="124" t="s">
        <v>4290</v>
      </c>
      <c r="E320" s="176" t="s">
        <v>4384</v>
      </c>
      <c r="F320" s="176"/>
      <c r="G320" s="172"/>
      <c r="H320" s="173"/>
      <c r="I320" s="312"/>
      <c r="J320" s="312"/>
      <c r="K320" s="312"/>
      <c r="L320" s="313" t="e">
        <f>VLOOKUP(TRIM(B320),'Team Rosters'!$B$1:$M$3794,2,FALSE)</f>
        <v>#N/A</v>
      </c>
    </row>
    <row r="321" spans="1:12" ht="12.75" hidden="1" customHeight="1">
      <c r="A321" s="328" t="s">
        <v>1891</v>
      </c>
      <c r="B321" s="315" t="s">
        <v>2383</v>
      </c>
      <c r="C321" s="328" t="s">
        <v>810</v>
      </c>
      <c r="D321" s="328" t="s">
        <v>1891</v>
      </c>
      <c r="E321" s="331"/>
      <c r="F321" s="331"/>
      <c r="G321" s="324"/>
      <c r="H321" s="335"/>
      <c r="I321" s="312"/>
      <c r="J321" s="312"/>
      <c r="K321" s="312"/>
      <c r="L321" s="313" t="str">
        <f>VLOOKUP(TRIM(B321),'Team Rosters'!$B$1:$M$3794,2,FALSE)</f>
        <v>ANN</v>
      </c>
    </row>
    <row r="322" spans="1:12" ht="12.75" hidden="1" customHeight="1">
      <c r="A322" s="328" t="s">
        <v>839</v>
      </c>
      <c r="B322" s="315" t="s">
        <v>6645</v>
      </c>
      <c r="C322" s="328" t="s">
        <v>810</v>
      </c>
      <c r="D322" s="328" t="s">
        <v>6992</v>
      </c>
      <c r="E322" s="331"/>
      <c r="F322" s="331"/>
      <c r="G322" s="324"/>
      <c r="H322" s="335"/>
      <c r="I322" s="312">
        <v>4</v>
      </c>
      <c r="J322" s="312">
        <v>0</v>
      </c>
      <c r="K322" s="312">
        <v>7</v>
      </c>
      <c r="L322" s="313" t="str">
        <f>VLOOKUP(TRIM(B322),'Team Rosters'!$B$1:$M$3794,2,FALSE)</f>
        <v>OMA</v>
      </c>
    </row>
    <row r="323" spans="1:12" ht="12.75" hidden="1" customHeight="1">
      <c r="A323" s="124" t="s">
        <v>2314</v>
      </c>
      <c r="B323" s="123" t="s">
        <v>443</v>
      </c>
      <c r="C323" s="124" t="s">
        <v>83</v>
      </c>
      <c r="D323" s="124" t="s">
        <v>4303</v>
      </c>
      <c r="E323" s="176" t="s">
        <v>4391</v>
      </c>
      <c r="F323" s="176"/>
      <c r="G323" s="172">
        <v>1</v>
      </c>
      <c r="H323" s="173"/>
      <c r="I323" s="312"/>
      <c r="J323" s="312"/>
      <c r="K323" s="312"/>
      <c r="L323" s="313" t="str">
        <f>VLOOKUP(TRIM(B323),'Team Rosters'!$B$1:$M$3794,2,FALSE)</f>
        <v>WIX</v>
      </c>
    </row>
    <row r="324" spans="1:12" ht="12.75" hidden="1" customHeight="1">
      <c r="A324" s="124" t="s">
        <v>2445</v>
      </c>
      <c r="B324" s="123" t="s">
        <v>5168</v>
      </c>
      <c r="C324" s="124" t="s">
        <v>821</v>
      </c>
      <c r="D324" s="124" t="s">
        <v>4294</v>
      </c>
      <c r="E324" s="176" t="s">
        <v>4391</v>
      </c>
      <c r="F324" s="176"/>
      <c r="G324" s="172"/>
      <c r="H324" s="173"/>
      <c r="I324" s="312"/>
      <c r="J324" s="312"/>
      <c r="K324" s="324"/>
      <c r="L324" s="313" t="str">
        <f>VLOOKUP(TRIM(B324),'Team Rosters'!$B$1:$M$3794,2,FALSE)</f>
        <v>IND</v>
      </c>
    </row>
    <row r="325" spans="1:12" ht="12.75" hidden="1" customHeight="1">
      <c r="A325" s="328" t="s">
        <v>1891</v>
      </c>
      <c r="B325" s="315" t="s">
        <v>6862</v>
      </c>
      <c r="C325" s="328" t="s">
        <v>3448</v>
      </c>
      <c r="D325" s="328" t="s">
        <v>1891</v>
      </c>
      <c r="E325" s="331"/>
      <c r="F325" s="331"/>
      <c r="G325" s="324"/>
      <c r="H325" s="335"/>
      <c r="I325" s="312"/>
      <c r="J325" s="312"/>
      <c r="K325" s="312"/>
      <c r="L325" s="313" t="str">
        <f>VLOOKUP(TRIM(B325),'Team Rosters'!$B$1:$M$3794,2,FALSE)</f>
        <v>ESC</v>
      </c>
    </row>
    <row r="326" spans="1:12" ht="12.75" hidden="1" customHeight="1">
      <c r="A326" s="328" t="s">
        <v>2438</v>
      </c>
      <c r="B326" s="315" t="s">
        <v>6131</v>
      </c>
      <c r="C326" s="328" t="s">
        <v>1664</v>
      </c>
      <c r="D326" s="328" t="s">
        <v>4277</v>
      </c>
      <c r="E326" s="331"/>
      <c r="F326" s="331"/>
      <c r="G326" s="324"/>
      <c r="H326" s="335"/>
      <c r="I326" s="312">
        <v>0</v>
      </c>
      <c r="J326" s="312"/>
      <c r="K326" s="312">
        <v>4</v>
      </c>
      <c r="L326" s="313" t="str">
        <f>VLOOKUP(TRIM(B326),'Team Rosters'!$B$1:$M$3794,2,FALSE)</f>
        <v>CHA</v>
      </c>
    </row>
    <row r="327" spans="1:12" ht="12.75" hidden="1" customHeight="1">
      <c r="A327" s="124" t="s">
        <v>1667</v>
      </c>
      <c r="B327" s="123" t="s">
        <v>6796</v>
      </c>
      <c r="C327" s="124" t="s">
        <v>808</v>
      </c>
      <c r="D327" s="124" t="s">
        <v>4300</v>
      </c>
      <c r="E327" s="177" t="s">
        <v>4389</v>
      </c>
      <c r="F327" s="177"/>
      <c r="G327" s="9">
        <v>6</v>
      </c>
      <c r="H327" s="173"/>
      <c r="I327" s="312"/>
      <c r="J327" s="312"/>
      <c r="K327" s="312"/>
      <c r="L327" s="313" t="str">
        <f>VLOOKUP(TRIM(B327),'Team Rosters'!$B$1:$M$3794,2,FALSE)</f>
        <v>GOT</v>
      </c>
    </row>
    <row r="328" spans="1:12" ht="12.75" hidden="1" customHeight="1">
      <c r="A328" s="124" t="s">
        <v>2335</v>
      </c>
      <c r="B328" s="123" t="s">
        <v>444</v>
      </c>
      <c r="C328" s="124" t="s">
        <v>824</v>
      </c>
      <c r="D328" s="124" t="s">
        <v>2335</v>
      </c>
      <c r="E328" s="177" t="s">
        <v>4398</v>
      </c>
      <c r="F328" s="177"/>
      <c r="G328" s="9">
        <v>2</v>
      </c>
      <c r="H328" s="173"/>
      <c r="I328" s="312"/>
      <c r="J328" s="312"/>
      <c r="K328" s="312"/>
      <c r="L328" s="313" t="str">
        <f>VLOOKUP(TRIM(B328),'Team Rosters'!$B$1:$M$3794,2,FALSE)</f>
        <v>IRN</v>
      </c>
    </row>
    <row r="329" spans="1:12" ht="12.75" hidden="1" customHeight="1">
      <c r="A329" s="124" t="s">
        <v>2314</v>
      </c>
      <c r="B329" s="123" t="s">
        <v>5105</v>
      </c>
      <c r="C329" s="124" t="s">
        <v>822</v>
      </c>
      <c r="D329" s="124" t="s">
        <v>4303</v>
      </c>
      <c r="E329" s="177" t="s">
        <v>4391</v>
      </c>
      <c r="F329" s="177"/>
      <c r="G329" s="9">
        <v>0</v>
      </c>
      <c r="H329" s="173"/>
      <c r="I329" s="312"/>
      <c r="J329" s="312"/>
      <c r="K329" s="312"/>
      <c r="L329" s="313" t="str">
        <f>VLOOKUP(TRIM(B329),'Team Rosters'!$B$1:$M$3794,2,FALSE)</f>
        <v>BLD</v>
      </c>
    </row>
    <row r="330" spans="1:12" ht="12.75" hidden="1" customHeight="1">
      <c r="A330" s="124" t="s">
        <v>2328</v>
      </c>
      <c r="B330" s="123" t="s">
        <v>6842</v>
      </c>
      <c r="C330" s="124" t="s">
        <v>824</v>
      </c>
      <c r="D330" s="124" t="s">
        <v>4295</v>
      </c>
      <c r="E330" s="176" t="s">
        <v>4385</v>
      </c>
      <c r="F330" s="176"/>
      <c r="G330" s="172"/>
      <c r="H330" s="173"/>
      <c r="I330" s="312"/>
      <c r="J330" s="312"/>
      <c r="K330" s="312"/>
      <c r="L330" s="313" t="str">
        <f>VLOOKUP(TRIM(B330),'Team Rosters'!$B$1:$M$3794,2,FALSE)</f>
        <v>VIR</v>
      </c>
    </row>
    <row r="331" spans="1:12" ht="12.75" hidden="1" customHeight="1">
      <c r="A331" s="124" t="s">
        <v>3060</v>
      </c>
      <c r="B331" s="123" t="s">
        <v>4444</v>
      </c>
      <c r="C331" s="124" t="s">
        <v>822</v>
      </c>
      <c r="D331" s="124" t="s">
        <v>4290</v>
      </c>
      <c r="E331" s="176" t="s">
        <v>4384</v>
      </c>
      <c r="F331" s="176"/>
      <c r="G331" s="172"/>
      <c r="H331" s="173"/>
      <c r="I331" s="312"/>
      <c r="J331" s="312"/>
      <c r="K331" s="312"/>
      <c r="L331" s="313" t="e">
        <f>VLOOKUP(TRIM(B331),'Team Rosters'!$B$1:$M$3794,2,FALSE)</f>
        <v>#N/A</v>
      </c>
    </row>
    <row r="332" spans="1:12" ht="12.75" hidden="1" customHeight="1">
      <c r="A332" s="328" t="s">
        <v>2477</v>
      </c>
      <c r="B332" s="315" t="s">
        <v>6393</v>
      </c>
      <c r="C332" s="328" t="s">
        <v>170</v>
      </c>
      <c r="D332" s="328" t="s">
        <v>4265</v>
      </c>
      <c r="E332" s="331"/>
      <c r="F332" s="331"/>
      <c r="G332" s="324"/>
      <c r="H332" s="335"/>
      <c r="I332" s="312"/>
      <c r="J332" s="312"/>
      <c r="K332" s="312"/>
      <c r="L332" s="313" t="str">
        <f>VLOOKUP(TRIM(B332),'Team Rosters'!$B$1:$M$3794,2,FALSE)</f>
        <v>BLU</v>
      </c>
    </row>
    <row r="333" spans="1:12" ht="12.75" hidden="1" customHeight="1">
      <c r="A333" s="124" t="s">
        <v>2313</v>
      </c>
      <c r="B333" s="123" t="s">
        <v>445</v>
      </c>
      <c r="C333" s="124" t="s">
        <v>808</v>
      </c>
      <c r="D333" s="124" t="s">
        <v>2313</v>
      </c>
      <c r="E333" s="177" t="s">
        <v>4398</v>
      </c>
      <c r="F333" s="177"/>
      <c r="G333" s="9">
        <v>6</v>
      </c>
      <c r="H333" s="173"/>
      <c r="I333" s="312"/>
      <c r="J333" s="312"/>
      <c r="K333" s="312"/>
      <c r="L333" s="313" t="str">
        <f>VLOOKUP(TRIM(B333),'Team Rosters'!$B$1:$M$3794,2,FALSE)</f>
        <v>DEL</v>
      </c>
    </row>
    <row r="334" spans="1:12" ht="12.75" hidden="1" customHeight="1">
      <c r="A334" s="328" t="s">
        <v>7692</v>
      </c>
      <c r="B334" s="315" t="s">
        <v>7736</v>
      </c>
      <c r="C334" s="328" t="s">
        <v>6142</v>
      </c>
      <c r="D334" s="328" t="s">
        <v>4265</v>
      </c>
      <c r="E334" s="331"/>
      <c r="F334" s="331"/>
      <c r="G334" s="324"/>
      <c r="H334" s="335"/>
      <c r="I334" s="312"/>
      <c r="J334" s="312"/>
      <c r="K334" s="312"/>
      <c r="L334" s="313" t="e">
        <f>VLOOKUP(TRIM(B334),'Team Rosters'!$B$1:$M$3794,2,FALSE)</f>
        <v>#N/A</v>
      </c>
    </row>
    <row r="335" spans="1:12" ht="12.75" hidden="1" customHeight="1">
      <c r="A335" s="124" t="s">
        <v>2458</v>
      </c>
      <c r="B335" s="123" t="s">
        <v>6223</v>
      </c>
      <c r="C335" s="124" t="s">
        <v>83</v>
      </c>
      <c r="D335" s="124" t="s">
        <v>2458</v>
      </c>
      <c r="E335" s="177" t="s">
        <v>4397</v>
      </c>
      <c r="F335" s="177"/>
      <c r="G335" s="9">
        <v>5</v>
      </c>
      <c r="H335" s="173"/>
      <c r="I335" s="312"/>
      <c r="J335" s="312"/>
      <c r="K335" s="312"/>
      <c r="L335" s="313" t="str">
        <f>VLOOKUP(TRIM(B335),'Team Rosters'!$B$1:$M$3794,2,FALSE)</f>
        <v>LON</v>
      </c>
    </row>
    <row r="336" spans="1:12" ht="12.75" hidden="1" customHeight="1">
      <c r="A336" s="328" t="s">
        <v>2437</v>
      </c>
      <c r="B336" s="315" t="s">
        <v>6146</v>
      </c>
      <c r="C336" s="328" t="s">
        <v>1664</v>
      </c>
      <c r="D336" s="328" t="s">
        <v>4278</v>
      </c>
      <c r="E336" s="331"/>
      <c r="F336" s="331"/>
      <c r="G336" s="324"/>
      <c r="H336" s="335"/>
      <c r="I336" s="312">
        <v>0</v>
      </c>
      <c r="J336" s="312"/>
      <c r="K336" s="312">
        <v>4</v>
      </c>
      <c r="L336" s="313" t="str">
        <f>VLOOKUP(TRIM(B336),'Team Rosters'!$B$1:$M$3794,2,FALSE)</f>
        <v>BLD</v>
      </c>
    </row>
    <row r="337" spans="1:12" ht="12.75" hidden="1" customHeight="1">
      <c r="A337" s="124" t="s">
        <v>2328</v>
      </c>
      <c r="B337" s="123" t="s">
        <v>6265</v>
      </c>
      <c r="C337" s="124" t="s">
        <v>6142</v>
      </c>
      <c r="D337" s="124" t="s">
        <v>4295</v>
      </c>
      <c r="E337" s="176" t="s">
        <v>4385</v>
      </c>
      <c r="F337" s="176"/>
      <c r="G337" s="172"/>
      <c r="H337" s="173"/>
      <c r="I337" s="312"/>
      <c r="J337" s="312"/>
      <c r="K337" s="312"/>
      <c r="L337" s="313" t="str">
        <f>VLOOKUP(TRIM(B337),'Team Rosters'!$B$1:$M$3794,2,FALSE)</f>
        <v>BLD</v>
      </c>
    </row>
    <row r="338" spans="1:12" ht="12.75" hidden="1" customHeight="1">
      <c r="A338" s="328" t="s">
        <v>2317</v>
      </c>
      <c r="B338" s="315" t="s">
        <v>7685</v>
      </c>
      <c r="C338" s="328" t="s">
        <v>170</v>
      </c>
      <c r="D338" s="328" t="s">
        <v>4272</v>
      </c>
      <c r="E338" s="331"/>
      <c r="F338" s="331"/>
      <c r="G338" s="324"/>
      <c r="H338" s="335"/>
      <c r="I338" s="312">
        <v>4</v>
      </c>
      <c r="J338" s="312"/>
      <c r="K338" s="312">
        <v>0</v>
      </c>
      <c r="L338" s="313" t="str">
        <f>VLOOKUP(TRIM(B338),'Team Rosters'!$B$1:$M$3794,2,FALSE)</f>
        <v>BLU</v>
      </c>
    </row>
    <row r="339" spans="1:12" ht="12.75" hidden="1" customHeight="1">
      <c r="A339" s="124" t="s">
        <v>1139</v>
      </c>
      <c r="B339" s="123" t="s">
        <v>6804</v>
      </c>
      <c r="C339" s="124" t="s">
        <v>812</v>
      </c>
      <c r="D339" s="124" t="s">
        <v>1139</v>
      </c>
      <c r="E339" s="177" t="s">
        <v>4384</v>
      </c>
      <c r="F339" s="177"/>
      <c r="G339" s="9">
        <v>0</v>
      </c>
      <c r="H339" s="173"/>
      <c r="I339" s="312"/>
      <c r="J339" s="312"/>
      <c r="K339" s="312"/>
      <c r="L339" s="313" t="str">
        <f>VLOOKUP(TRIM(B339),'Team Rosters'!$B$1:$M$3794,2,FALSE)</f>
        <v>ACM</v>
      </c>
    </row>
    <row r="340" spans="1:12" ht="12.75" hidden="1" customHeight="1">
      <c r="A340" s="124" t="s">
        <v>823</v>
      </c>
      <c r="B340" s="123" t="s">
        <v>2253</v>
      </c>
      <c r="C340" s="124" t="s">
        <v>6142</v>
      </c>
      <c r="D340" s="124" t="s">
        <v>823</v>
      </c>
      <c r="E340" s="177" t="s">
        <v>4383</v>
      </c>
      <c r="F340" s="177" t="s">
        <v>4383</v>
      </c>
      <c r="G340" s="9">
        <v>4</v>
      </c>
      <c r="H340" s="173"/>
      <c r="I340" s="312"/>
      <c r="J340" s="312"/>
      <c r="K340" s="312"/>
      <c r="L340" s="313" t="str">
        <f>VLOOKUP(TRIM(B340),'Team Rosters'!$B$1:$M$3794,2,FALSE)</f>
        <v>FER</v>
      </c>
    </row>
    <row r="341" spans="1:12" ht="12.75" hidden="1" customHeight="1">
      <c r="A341" s="124" t="s">
        <v>2330</v>
      </c>
      <c r="B341" s="123" t="s">
        <v>5091</v>
      </c>
      <c r="C341" s="124" t="s">
        <v>826</v>
      </c>
      <c r="D341" s="124" t="s">
        <v>2330</v>
      </c>
      <c r="E341" s="176" t="s">
        <v>4388</v>
      </c>
      <c r="F341" s="176"/>
      <c r="G341" s="172">
        <v>0</v>
      </c>
      <c r="H341" s="173"/>
      <c r="I341" s="312"/>
      <c r="J341" s="312"/>
      <c r="K341" s="312"/>
      <c r="L341" s="313" t="str">
        <f>VLOOKUP(TRIM(B341),'Team Rosters'!$B$1:$M$3794,2,FALSE)</f>
        <v>WIX</v>
      </c>
    </row>
    <row r="342" spans="1:12" ht="12.75" hidden="1" customHeight="1">
      <c r="A342" s="328" t="s">
        <v>213</v>
      </c>
      <c r="B342" s="315" t="s">
        <v>5862</v>
      </c>
      <c r="C342" s="328" t="s">
        <v>1664</v>
      </c>
      <c r="D342" s="328" t="s">
        <v>213</v>
      </c>
      <c r="E342" s="331"/>
      <c r="F342" s="331"/>
      <c r="G342" s="324"/>
      <c r="H342" s="335"/>
      <c r="I342" s="312"/>
      <c r="J342" s="312"/>
      <c r="K342" s="312"/>
      <c r="L342" s="313" t="str">
        <f>VLOOKUP(TRIM(B342),'Team Rosters'!$B$1:$M$3794,2,FALSE)</f>
        <v>TOK</v>
      </c>
    </row>
    <row r="343" spans="1:12" ht="12.75" hidden="1" customHeight="1">
      <c r="A343" s="328" t="s">
        <v>828</v>
      </c>
      <c r="B343" s="315" t="s">
        <v>2560</v>
      </c>
      <c r="C343" s="328" t="s">
        <v>817</v>
      </c>
      <c r="D343" s="328" t="s">
        <v>828</v>
      </c>
      <c r="E343" s="331"/>
      <c r="F343" s="331"/>
      <c r="G343" s="324"/>
      <c r="H343" s="335"/>
      <c r="I343" s="312">
        <v>4</v>
      </c>
      <c r="J343" s="312"/>
      <c r="K343" s="312">
        <v>0</v>
      </c>
      <c r="L343" s="313" t="str">
        <f>VLOOKUP(TRIM(B343),'Team Rosters'!$B$1:$M$3794,2,FALSE)</f>
        <v>WIX</v>
      </c>
    </row>
    <row r="344" spans="1:12" ht="12.75" hidden="1" customHeight="1">
      <c r="A344" s="124" t="s">
        <v>2438</v>
      </c>
      <c r="B344" s="315" t="s">
        <v>5126</v>
      </c>
      <c r="C344" s="328" t="s">
        <v>809</v>
      </c>
      <c r="D344" s="124" t="s">
        <v>4305</v>
      </c>
      <c r="E344" s="177" t="s">
        <v>4385</v>
      </c>
      <c r="F344" s="177"/>
      <c r="G344" s="9">
        <v>1</v>
      </c>
      <c r="H344" s="173"/>
      <c r="I344" s="312"/>
      <c r="J344" s="312"/>
      <c r="K344" s="312"/>
      <c r="L344" s="313" t="str">
        <f>VLOOKUP(TRIM(B344),'Team Rosters'!$B$1:$M$3794,2,FALSE)</f>
        <v>GOT</v>
      </c>
    </row>
    <row r="345" spans="1:12" ht="12.75" hidden="1" customHeight="1">
      <c r="A345" s="328" t="s">
        <v>3518</v>
      </c>
      <c r="B345" s="315" t="s">
        <v>7765</v>
      </c>
      <c r="C345" s="328" t="s">
        <v>170</v>
      </c>
      <c r="D345" s="328" t="s">
        <v>3518</v>
      </c>
      <c r="E345" s="331"/>
      <c r="F345" s="331"/>
      <c r="G345" s="324"/>
      <c r="H345" s="335"/>
      <c r="I345" s="9">
        <v>0</v>
      </c>
      <c r="J345" s="312"/>
      <c r="K345" s="172">
        <v>0</v>
      </c>
      <c r="L345" s="313" t="e">
        <f>VLOOKUP(TRIM(B345),'Team Rosters'!$B$1:$M$3794,2,FALSE)</f>
        <v>#N/A</v>
      </c>
    </row>
    <row r="346" spans="1:12" ht="12.75" hidden="1" customHeight="1">
      <c r="A346" s="328" t="s">
        <v>4573</v>
      </c>
      <c r="B346" s="315" t="s">
        <v>6117</v>
      </c>
      <c r="C346" s="328" t="s">
        <v>833</v>
      </c>
      <c r="D346" s="328" t="s">
        <v>5002</v>
      </c>
      <c r="E346" s="331"/>
      <c r="F346" s="331"/>
      <c r="G346" s="324"/>
      <c r="H346" s="335"/>
      <c r="I346" s="312">
        <v>4</v>
      </c>
      <c r="J346" s="312">
        <v>0</v>
      </c>
      <c r="K346" s="312">
        <v>5</v>
      </c>
      <c r="L346" s="313" t="str">
        <f>VLOOKUP(TRIM(B346),'Team Rosters'!$B$1:$M$3794,2,FALSE)</f>
        <v>TEM</v>
      </c>
    </row>
    <row r="347" spans="1:12" ht="12.75" hidden="1" customHeight="1">
      <c r="A347" s="124" t="s">
        <v>1139</v>
      </c>
      <c r="B347" s="123" t="s">
        <v>7607</v>
      </c>
      <c r="C347" s="124" t="s">
        <v>824</v>
      </c>
      <c r="D347" s="124" t="s">
        <v>1139</v>
      </c>
      <c r="E347" s="176" t="s">
        <v>4384</v>
      </c>
      <c r="F347" s="176"/>
      <c r="G347" s="172">
        <v>0</v>
      </c>
      <c r="H347" s="173"/>
      <c r="I347" s="312"/>
      <c r="J347" s="312"/>
      <c r="K347" s="312"/>
      <c r="L347" s="313" t="e">
        <f>VLOOKUP(TRIM(B347),'Team Rosters'!$B$1:$M$3794,2,FALSE)</f>
        <v>#N/A</v>
      </c>
    </row>
    <row r="348" spans="1:12" ht="12.75" hidden="1" customHeight="1">
      <c r="A348" s="124" t="s">
        <v>3060</v>
      </c>
      <c r="B348" s="123" t="s">
        <v>7495</v>
      </c>
      <c r="C348" s="124" t="s">
        <v>826</v>
      </c>
      <c r="D348" s="124" t="s">
        <v>4290</v>
      </c>
      <c r="E348" s="176" t="s">
        <v>4382</v>
      </c>
      <c r="F348" s="176"/>
      <c r="G348" s="172"/>
      <c r="H348" s="173"/>
      <c r="I348" s="312"/>
      <c r="J348" s="312"/>
      <c r="K348" s="312"/>
      <c r="L348" s="313" t="e">
        <f>VLOOKUP(TRIM(B348),'Team Rosters'!$B$1:$M$3794,2,FALSE)</f>
        <v>#N/A</v>
      </c>
    </row>
    <row r="349" spans="1:12" ht="12.75" hidden="1" customHeight="1">
      <c r="A349" s="124" t="s">
        <v>87</v>
      </c>
      <c r="B349" s="123" t="s">
        <v>5579</v>
      </c>
      <c r="C349" s="124" t="s">
        <v>815</v>
      </c>
      <c r="D349" s="124" t="s">
        <v>7841</v>
      </c>
      <c r="E349" s="176" t="s">
        <v>4385</v>
      </c>
      <c r="F349" s="176"/>
      <c r="G349" s="172">
        <v>3</v>
      </c>
      <c r="H349" s="173"/>
      <c r="I349" s="312"/>
      <c r="J349" s="312"/>
      <c r="K349" s="312"/>
      <c r="L349" s="313" t="str">
        <f>VLOOKUP(TRIM(B349),'Team Rosters'!$B$1:$M$3794,2,FALSE)</f>
        <v>DEL</v>
      </c>
    </row>
    <row r="350" spans="1:12" ht="12.75" hidden="1" customHeight="1">
      <c r="A350" s="328" t="s">
        <v>87</v>
      </c>
      <c r="B350" s="315" t="s">
        <v>5579</v>
      </c>
      <c r="C350" s="328" t="s">
        <v>815</v>
      </c>
      <c r="D350" s="328" t="s">
        <v>4280</v>
      </c>
      <c r="E350" s="331"/>
      <c r="F350" s="331"/>
      <c r="G350" s="324"/>
      <c r="H350" s="335"/>
      <c r="I350" s="312"/>
      <c r="J350" s="312"/>
      <c r="K350" s="312"/>
      <c r="L350" s="313" t="str">
        <f>VLOOKUP(TRIM(B350),'Team Rosters'!$B$1:$M$3794,2,FALSE)</f>
        <v>DEL</v>
      </c>
    </row>
    <row r="351" spans="1:12" ht="12.75" hidden="1" customHeight="1">
      <c r="A351" s="124" t="s">
        <v>2445</v>
      </c>
      <c r="B351" s="123" t="s">
        <v>7608</v>
      </c>
      <c r="C351" s="124" t="s">
        <v>824</v>
      </c>
      <c r="D351" s="124" t="s">
        <v>4294</v>
      </c>
      <c r="E351" s="176" t="s">
        <v>4385</v>
      </c>
      <c r="F351" s="176"/>
      <c r="G351" s="172"/>
      <c r="H351" s="173"/>
      <c r="I351" s="312"/>
      <c r="J351" s="312"/>
      <c r="K351" s="312"/>
      <c r="L351" s="313" t="str">
        <f>VLOOKUP(TRIM(B351),'Team Rosters'!$B$1:$M$3794,2,FALSE)</f>
        <v>BEA</v>
      </c>
    </row>
    <row r="352" spans="1:12" ht="12.75" hidden="1" customHeight="1">
      <c r="A352" s="124" t="s">
        <v>3060</v>
      </c>
      <c r="B352" s="123" t="s">
        <v>7534</v>
      </c>
      <c r="C352" s="124" t="s">
        <v>5513</v>
      </c>
      <c r="D352" s="124" t="s">
        <v>4290</v>
      </c>
      <c r="E352" s="176" t="s">
        <v>4384</v>
      </c>
      <c r="F352" s="176"/>
      <c r="G352" s="172"/>
      <c r="H352" s="173"/>
      <c r="I352" s="312"/>
      <c r="J352" s="312"/>
      <c r="K352" s="312"/>
      <c r="L352" s="313" t="e">
        <f>VLOOKUP(TRIM(B352),'Team Rosters'!$B$1:$M$3794,2,FALSE)</f>
        <v>#N/A</v>
      </c>
    </row>
    <row r="353" spans="1:12" ht="12.75" hidden="1" customHeight="1">
      <c r="A353" s="328" t="s">
        <v>2317</v>
      </c>
      <c r="B353" s="315" t="s">
        <v>448</v>
      </c>
      <c r="C353" s="328" t="s">
        <v>820</v>
      </c>
      <c r="D353" s="328" t="s">
        <v>4272</v>
      </c>
      <c r="E353" s="331"/>
      <c r="F353" s="331"/>
      <c r="G353" s="324"/>
      <c r="H353" s="335"/>
      <c r="I353" s="312">
        <v>5</v>
      </c>
      <c r="J353" s="312"/>
      <c r="K353" s="312">
        <v>7</v>
      </c>
      <c r="L353" s="313" t="str">
        <f>VLOOKUP(TRIM(B353),'Team Rosters'!$B$1:$M$3794,2,FALSE)</f>
        <v>VER</v>
      </c>
    </row>
    <row r="354" spans="1:12" ht="12.75" hidden="1" customHeight="1">
      <c r="A354" s="328" t="s">
        <v>2438</v>
      </c>
      <c r="B354" s="315" t="s">
        <v>5778</v>
      </c>
      <c r="C354" s="328" t="s">
        <v>83</v>
      </c>
      <c r="D354" s="328" t="s">
        <v>4277</v>
      </c>
      <c r="E354" s="331"/>
      <c r="F354" s="331"/>
      <c r="G354" s="324"/>
      <c r="H354" s="335"/>
      <c r="I354" s="312">
        <v>4</v>
      </c>
      <c r="J354" s="312"/>
      <c r="K354" s="312">
        <v>5</v>
      </c>
      <c r="L354" s="313" t="str">
        <f>VLOOKUP(TRIM(B354),'Team Rosters'!$B$1:$M$3794,2,FALSE)</f>
        <v>TOL</v>
      </c>
    </row>
    <row r="355" spans="1:12" ht="12.75" hidden="1" customHeight="1">
      <c r="A355" s="328" t="s">
        <v>1870</v>
      </c>
      <c r="B355" s="315" t="s">
        <v>7665</v>
      </c>
      <c r="C355" s="328" t="s">
        <v>1664</v>
      </c>
      <c r="D355" s="328" t="s">
        <v>4273</v>
      </c>
      <c r="E355" s="331"/>
      <c r="F355" s="331"/>
      <c r="G355" s="324"/>
      <c r="H355" s="335"/>
      <c r="I355" s="312">
        <v>0</v>
      </c>
      <c r="J355" s="312"/>
      <c r="K355" s="312">
        <v>2</v>
      </c>
      <c r="L355" s="313" t="str">
        <f>VLOOKUP(TRIM(B355),'Team Rosters'!$B$1:$M$3794,2,FALSE)</f>
        <v>OMA</v>
      </c>
    </row>
    <row r="356" spans="1:12" ht="12.75" hidden="1" customHeight="1">
      <c r="A356" s="328" t="s">
        <v>3200</v>
      </c>
      <c r="B356" s="315" t="s">
        <v>7660</v>
      </c>
      <c r="C356" s="328" t="s">
        <v>5513</v>
      </c>
      <c r="D356" s="328" t="s">
        <v>4275</v>
      </c>
      <c r="E356" s="331"/>
      <c r="F356" s="331"/>
      <c r="G356" s="324"/>
      <c r="H356" s="335"/>
      <c r="I356" s="312">
        <v>0</v>
      </c>
      <c r="J356" s="312"/>
      <c r="K356" s="312">
        <v>0</v>
      </c>
      <c r="L356" s="313" t="e">
        <f>VLOOKUP(TRIM(B356),'Team Rosters'!$B$1:$M$3794,2,FALSE)</f>
        <v>#N/A</v>
      </c>
    </row>
    <row r="357" spans="1:12" ht="12.75" hidden="1" customHeight="1">
      <c r="A357" s="124" t="s">
        <v>3344</v>
      </c>
      <c r="B357" s="123" t="s">
        <v>4461</v>
      </c>
      <c r="C357" s="124" t="s">
        <v>81</v>
      </c>
      <c r="D357" s="124" t="s">
        <v>4293</v>
      </c>
      <c r="E357" s="177" t="s">
        <v>4389</v>
      </c>
      <c r="F357" s="177"/>
      <c r="G357" s="9"/>
      <c r="H357" s="173"/>
      <c r="I357" s="312"/>
      <c r="J357" s="312"/>
      <c r="K357" s="312"/>
      <c r="L357" s="313" t="str">
        <f>VLOOKUP(TRIM(B357),'Team Rosters'!$B$1:$M$3794,2,FALSE)</f>
        <v>BIR</v>
      </c>
    </row>
    <row r="358" spans="1:12" ht="12.75" hidden="1" customHeight="1">
      <c r="A358" s="124" t="s">
        <v>2328</v>
      </c>
      <c r="B358" s="123" t="s">
        <v>4514</v>
      </c>
      <c r="C358" s="124" t="s">
        <v>813</v>
      </c>
      <c r="D358" s="124" t="s">
        <v>4295</v>
      </c>
      <c r="E358" s="176" t="s">
        <v>4391</v>
      </c>
      <c r="F358" s="176"/>
      <c r="G358" s="172"/>
      <c r="H358" s="173"/>
      <c r="I358" s="312"/>
      <c r="J358" s="312"/>
      <c r="K358" s="312"/>
      <c r="L358" s="313" t="str">
        <f>VLOOKUP(TRIM(B358),'Team Rosters'!$B$1:$M$3794,2,FALSE)</f>
        <v>BIR</v>
      </c>
    </row>
    <row r="359" spans="1:12" ht="12.75" hidden="1" customHeight="1">
      <c r="A359" s="328" t="s">
        <v>848</v>
      </c>
      <c r="B359" s="315" t="s">
        <v>5829</v>
      </c>
      <c r="C359" s="328" t="s">
        <v>822</v>
      </c>
      <c r="D359" s="328" t="s">
        <v>848</v>
      </c>
      <c r="E359" s="331"/>
      <c r="F359" s="331"/>
      <c r="G359" s="324"/>
      <c r="H359" s="335"/>
      <c r="I359" s="312">
        <v>0</v>
      </c>
      <c r="J359" s="312"/>
      <c r="K359" s="312"/>
      <c r="L359" s="313" t="str">
        <f>VLOOKUP(TRIM(B359),'Team Rosters'!$B$1:$M$3794,2,FALSE)</f>
        <v>LAS</v>
      </c>
    </row>
    <row r="360" spans="1:12" ht="12.75" hidden="1" customHeight="1">
      <c r="A360" s="328" t="s">
        <v>203</v>
      </c>
      <c r="B360" s="315" t="s">
        <v>6972</v>
      </c>
      <c r="C360" s="328" t="s">
        <v>831</v>
      </c>
      <c r="D360" s="328" t="s">
        <v>203</v>
      </c>
      <c r="E360" s="331"/>
      <c r="F360" s="331"/>
      <c r="G360" s="324"/>
      <c r="H360" s="335"/>
      <c r="I360" s="312"/>
      <c r="J360" s="312"/>
      <c r="K360" s="312"/>
      <c r="L360" s="313" t="str">
        <f>VLOOKUP(TRIM(B360),'Team Rosters'!$B$1:$M$3794,2,FALSE)</f>
        <v>LON</v>
      </c>
    </row>
    <row r="361" spans="1:12" ht="12.75" hidden="1" customHeight="1">
      <c r="A361" s="124" t="s">
        <v>3063</v>
      </c>
      <c r="B361" s="123" t="s">
        <v>5096</v>
      </c>
      <c r="C361" s="124" t="s">
        <v>831</v>
      </c>
      <c r="D361" s="124" t="s">
        <v>4289</v>
      </c>
      <c r="E361" s="177" t="s">
        <v>4394</v>
      </c>
      <c r="F361" s="177"/>
      <c r="G361" s="9"/>
      <c r="H361" s="173"/>
      <c r="I361" s="312"/>
      <c r="J361" s="312"/>
      <c r="K361" s="312"/>
      <c r="L361" s="313" t="str">
        <f>VLOOKUP(TRIM(B361),'Team Rosters'!$B$1:$M$3794,2,FALSE)</f>
        <v>IRN</v>
      </c>
    </row>
    <row r="362" spans="1:12" ht="12.75" hidden="1" customHeight="1">
      <c r="A362" s="328" t="s">
        <v>2323</v>
      </c>
      <c r="B362" s="315" t="s">
        <v>5320</v>
      </c>
      <c r="C362" s="328" t="s">
        <v>2832</v>
      </c>
      <c r="D362" s="328" t="s">
        <v>4265</v>
      </c>
      <c r="E362" s="331"/>
      <c r="F362" s="331"/>
      <c r="G362" s="324"/>
      <c r="H362" s="335"/>
      <c r="I362" s="312"/>
      <c r="J362" s="312"/>
      <c r="K362" s="312"/>
      <c r="L362" s="313" t="str">
        <f>VLOOKUP(TRIM(B362),'Team Rosters'!$B$1:$M$3794,2,FALSE)</f>
        <v>DEL</v>
      </c>
    </row>
    <row r="363" spans="1:12" ht="12.75" hidden="1" customHeight="1">
      <c r="A363" s="328" t="s">
        <v>2314</v>
      </c>
      <c r="B363" s="315" t="s">
        <v>7677</v>
      </c>
      <c r="C363" s="328" t="s">
        <v>821</v>
      </c>
      <c r="D363" s="328" t="s">
        <v>4279</v>
      </c>
      <c r="E363" s="331"/>
      <c r="F363" s="331"/>
      <c r="G363" s="324"/>
      <c r="H363" s="335"/>
      <c r="I363" s="312">
        <v>0</v>
      </c>
      <c r="J363" s="312"/>
      <c r="K363" s="312">
        <v>2</v>
      </c>
      <c r="L363" s="313" t="str">
        <f>VLOOKUP(TRIM(B363),'Team Rosters'!$B$1:$M$3794,2,FALSE)</f>
        <v>BLU</v>
      </c>
    </row>
    <row r="364" spans="1:12" ht="12.75" hidden="1" customHeight="1">
      <c r="A364" s="328" t="s">
        <v>1591</v>
      </c>
      <c r="B364" s="315" t="s">
        <v>3953</v>
      </c>
      <c r="C364" s="328" t="s">
        <v>833</v>
      </c>
      <c r="D364" s="328" t="s">
        <v>1591</v>
      </c>
      <c r="E364" s="331"/>
      <c r="F364" s="331"/>
      <c r="G364" s="324"/>
      <c r="H364" s="335"/>
      <c r="I364" s="9">
        <v>4</v>
      </c>
      <c r="J364" s="312"/>
      <c r="K364" s="172">
        <v>4</v>
      </c>
      <c r="L364" s="313" t="str">
        <f>VLOOKUP(TRIM(B364),'Team Rosters'!$B$1:$M$3794,2,FALSE)</f>
        <v>TEM</v>
      </c>
    </row>
    <row r="365" spans="1:12" ht="12.75" hidden="1" customHeight="1">
      <c r="A365" s="328" t="s">
        <v>1406</v>
      </c>
      <c r="B365" s="315" t="s">
        <v>6940</v>
      </c>
      <c r="C365" s="328" t="s">
        <v>831</v>
      </c>
      <c r="D365" s="328" t="s">
        <v>1406</v>
      </c>
      <c r="E365" s="331"/>
      <c r="F365" s="331"/>
      <c r="G365" s="324"/>
      <c r="H365" s="335"/>
      <c r="I365" s="312">
        <v>5</v>
      </c>
      <c r="J365" s="312"/>
      <c r="K365" s="312"/>
      <c r="L365" s="313" t="str">
        <f>VLOOKUP(TRIM(B365),'Team Rosters'!$B$1:$M$3794,2,FALSE)</f>
        <v>TOK</v>
      </c>
    </row>
    <row r="366" spans="1:12" ht="12.75" hidden="1" customHeight="1">
      <c r="A366" s="328" t="s">
        <v>203</v>
      </c>
      <c r="B366" s="315" t="s">
        <v>5870</v>
      </c>
      <c r="C366" s="328" t="s">
        <v>90</v>
      </c>
      <c r="D366" s="328" t="s">
        <v>203</v>
      </c>
      <c r="E366" s="331"/>
      <c r="F366" s="331"/>
      <c r="G366" s="324"/>
      <c r="H366" s="335"/>
      <c r="I366" s="312"/>
      <c r="J366" s="312"/>
      <c r="K366" s="312"/>
      <c r="L366" s="313" t="str">
        <f>VLOOKUP(TRIM(B366),'Team Rosters'!$B$1:$M$3794,2,FALSE)</f>
        <v>DEL</v>
      </c>
    </row>
    <row r="367" spans="1:12" ht="12.75" hidden="1" customHeight="1">
      <c r="A367" s="124" t="s">
        <v>172</v>
      </c>
      <c r="B367" s="315" t="s">
        <v>7452</v>
      </c>
      <c r="C367" s="328" t="s">
        <v>807</v>
      </c>
      <c r="D367" s="124" t="s">
        <v>4298</v>
      </c>
      <c r="E367" s="176" t="s">
        <v>4391</v>
      </c>
      <c r="F367" s="176"/>
      <c r="G367" s="172">
        <v>0</v>
      </c>
      <c r="H367" s="173"/>
      <c r="I367" s="312"/>
      <c r="J367" s="312"/>
      <c r="K367" s="312"/>
      <c r="L367" s="313" t="e">
        <f>VLOOKUP(TRIM(B367),'Team Rosters'!$B$1:$M$3794,2,FALSE)</f>
        <v>#N/A</v>
      </c>
    </row>
    <row r="368" spans="1:12" ht="12.75" customHeight="1">
      <c r="A368" s="124" t="s">
        <v>1667</v>
      </c>
      <c r="B368" s="330" t="s">
        <v>4465</v>
      </c>
      <c r="C368" s="124" t="s">
        <v>5513</v>
      </c>
      <c r="D368" s="124" t="s">
        <v>4300</v>
      </c>
      <c r="E368" s="177" t="s">
        <v>4386</v>
      </c>
      <c r="F368" s="177"/>
      <c r="G368" s="9">
        <v>12</v>
      </c>
      <c r="H368" s="173">
        <v>1</v>
      </c>
      <c r="I368" s="312"/>
      <c r="J368" s="312"/>
      <c r="K368" s="312"/>
      <c r="L368" s="313" t="str">
        <f>VLOOKUP(TRIM(B368),'Team Rosters'!$B$1:$M$3794,2,FALSE)</f>
        <v>FER</v>
      </c>
    </row>
    <row r="369" spans="1:12" ht="12.75" hidden="1" customHeight="1">
      <c r="A369" s="328" t="s">
        <v>7692</v>
      </c>
      <c r="B369" s="315" t="s">
        <v>5293</v>
      </c>
      <c r="C369" s="328" t="s">
        <v>802</v>
      </c>
      <c r="D369" s="328" t="s">
        <v>4265</v>
      </c>
      <c r="E369" s="331"/>
      <c r="F369" s="331"/>
      <c r="G369" s="324"/>
      <c r="H369" s="335"/>
      <c r="I369" s="312"/>
      <c r="J369" s="312"/>
      <c r="K369" s="312"/>
      <c r="L369" s="313" t="str">
        <f>VLOOKUP(TRIM(B369),'Team Rosters'!$B$1:$M$3794,2,FALSE)</f>
        <v>IND</v>
      </c>
    </row>
    <row r="370" spans="1:12" ht="12.75" hidden="1" customHeight="1">
      <c r="A370" s="328" t="s">
        <v>7692</v>
      </c>
      <c r="B370" s="315" t="s">
        <v>7717</v>
      </c>
      <c r="C370" s="328" t="s">
        <v>832</v>
      </c>
      <c r="D370" s="328" t="s">
        <v>4265</v>
      </c>
      <c r="E370" s="331"/>
      <c r="F370" s="331"/>
      <c r="G370" s="324"/>
      <c r="H370" s="335"/>
      <c r="I370" s="312"/>
      <c r="J370" s="312"/>
      <c r="K370" s="312"/>
      <c r="L370" s="313" t="e">
        <f>VLOOKUP(TRIM(B370),'Team Rosters'!$B$1:$M$3794,2,FALSE)</f>
        <v>#N/A</v>
      </c>
    </row>
    <row r="371" spans="1:12" ht="12.75" hidden="1" customHeight="1">
      <c r="A371" s="328" t="s">
        <v>2437</v>
      </c>
      <c r="B371" s="315" t="s">
        <v>648</v>
      </c>
      <c r="C371" s="328" t="s">
        <v>824</v>
      </c>
      <c r="D371" s="328" t="s">
        <v>4278</v>
      </c>
      <c r="E371" s="331"/>
      <c r="F371" s="331"/>
      <c r="G371" s="324"/>
      <c r="H371" s="335"/>
      <c r="I371" s="312">
        <v>5</v>
      </c>
      <c r="J371" s="312"/>
      <c r="K371" s="312">
        <v>4</v>
      </c>
      <c r="L371" s="313" t="str">
        <f>VLOOKUP(TRIM(B371),'Team Rosters'!$B$1:$M$3794,2,FALSE)</f>
        <v>CHA</v>
      </c>
    </row>
    <row r="372" spans="1:12" ht="12.75" hidden="1" customHeight="1">
      <c r="A372" s="328" t="s">
        <v>836</v>
      </c>
      <c r="B372" s="315" t="s">
        <v>5272</v>
      </c>
      <c r="C372" s="328" t="s">
        <v>170</v>
      </c>
      <c r="D372" s="328" t="s">
        <v>6988</v>
      </c>
      <c r="E372" s="331"/>
      <c r="F372" s="331"/>
      <c r="G372" s="324"/>
      <c r="H372" s="335"/>
      <c r="I372" s="312">
        <v>0</v>
      </c>
      <c r="J372" s="312">
        <v>0</v>
      </c>
      <c r="K372" s="312">
        <v>0</v>
      </c>
      <c r="L372" s="313" t="e">
        <f>VLOOKUP(TRIM(B372),'Team Rosters'!$B$1:$M$3794,2,FALSE)</f>
        <v>#N/A</v>
      </c>
    </row>
    <row r="373" spans="1:12" ht="12.75" hidden="1" customHeight="1">
      <c r="A373" s="124" t="s">
        <v>3060</v>
      </c>
      <c r="B373" s="123" t="s">
        <v>6311</v>
      </c>
      <c r="C373" s="124" t="s">
        <v>821</v>
      </c>
      <c r="D373" s="124" t="s">
        <v>4290</v>
      </c>
      <c r="E373" s="177" t="s">
        <v>4382</v>
      </c>
      <c r="F373" s="177"/>
      <c r="G373" s="9"/>
      <c r="H373" s="173"/>
      <c r="I373" s="312"/>
      <c r="J373" s="312"/>
      <c r="K373" s="312"/>
      <c r="L373" s="313" t="str">
        <f>VLOOKUP(TRIM(B373),'Team Rosters'!$B$1:$M$3794,2,FALSE)</f>
        <v>GOT</v>
      </c>
    </row>
    <row r="374" spans="1:12" ht="12.75" hidden="1" customHeight="1">
      <c r="A374" s="328" t="s">
        <v>1406</v>
      </c>
      <c r="B374" s="315" t="s">
        <v>3955</v>
      </c>
      <c r="C374" s="328" t="s">
        <v>813</v>
      </c>
      <c r="D374" s="328" t="s">
        <v>1406</v>
      </c>
      <c r="E374" s="331"/>
      <c r="F374" s="331"/>
      <c r="G374" s="324"/>
      <c r="H374" s="335"/>
      <c r="I374" s="312">
        <v>5</v>
      </c>
      <c r="J374" s="312"/>
      <c r="K374" s="312"/>
      <c r="L374" s="313" t="str">
        <f>VLOOKUP(TRIM(B374),'Team Rosters'!$B$1:$M$3794,2,FALSE)</f>
        <v>BLU</v>
      </c>
    </row>
    <row r="375" spans="1:12" ht="12.75" hidden="1" customHeight="1">
      <c r="A375" s="328" t="s">
        <v>4653</v>
      </c>
      <c r="B375" s="315" t="s">
        <v>5236</v>
      </c>
      <c r="C375" s="328" t="s">
        <v>2832</v>
      </c>
      <c r="D375" s="328" t="s">
        <v>6990</v>
      </c>
      <c r="E375" s="331"/>
      <c r="F375" s="331"/>
      <c r="G375" s="324"/>
      <c r="H375" s="335"/>
      <c r="I375" s="312">
        <v>0</v>
      </c>
      <c r="J375" s="312">
        <v>0</v>
      </c>
      <c r="K375" s="312">
        <v>0</v>
      </c>
      <c r="L375" s="313" t="e">
        <f>VLOOKUP(TRIM(B375),'Team Rosters'!$B$1:$M$3794,2,FALSE)</f>
        <v>#N/A</v>
      </c>
    </row>
    <row r="376" spans="1:12" ht="12.75" hidden="1" customHeight="1">
      <c r="A376" s="328" t="s">
        <v>3518</v>
      </c>
      <c r="B376" s="315" t="s">
        <v>5787</v>
      </c>
      <c r="C376" s="328" t="s">
        <v>807</v>
      </c>
      <c r="D376" s="328" t="s">
        <v>3518</v>
      </c>
      <c r="E376" s="331"/>
      <c r="F376" s="331"/>
      <c r="G376" s="324"/>
      <c r="H376" s="335"/>
      <c r="I376" s="9">
        <v>0</v>
      </c>
      <c r="J376" s="312"/>
      <c r="K376" s="172">
        <v>2</v>
      </c>
      <c r="L376" s="313" t="str">
        <f>VLOOKUP(TRIM(B376),'Team Rosters'!$B$1:$M$3794,2,FALSE)</f>
        <v>BLU</v>
      </c>
    </row>
    <row r="377" spans="1:12" ht="0.95" hidden="1" customHeight="1">
      <c r="A377" s="328" t="s">
        <v>1891</v>
      </c>
      <c r="B377" s="315" t="s">
        <v>6864</v>
      </c>
      <c r="C377" s="328" t="s">
        <v>83</v>
      </c>
      <c r="D377" s="328" t="s">
        <v>1891</v>
      </c>
      <c r="E377" s="331"/>
      <c r="F377" s="331"/>
      <c r="G377" s="324"/>
      <c r="H377" s="335"/>
      <c r="I377" s="312"/>
      <c r="J377" s="312"/>
      <c r="K377" s="312"/>
      <c r="L377" s="313" t="str">
        <f>VLOOKUP(TRIM(B377),'Team Rosters'!$B$1:$M$3794,2,FALSE)</f>
        <v>FER</v>
      </c>
    </row>
    <row r="378" spans="1:12" ht="12.75" customHeight="1">
      <c r="A378" s="124" t="s">
        <v>2445</v>
      </c>
      <c r="B378" s="123" t="s">
        <v>5195</v>
      </c>
      <c r="C378" s="124" t="s">
        <v>817</v>
      </c>
      <c r="D378" s="124" t="s">
        <v>4294</v>
      </c>
      <c r="E378" s="177" t="s">
        <v>4386</v>
      </c>
      <c r="F378" s="177"/>
      <c r="G378" s="9"/>
      <c r="H378" s="173"/>
      <c r="I378" s="312"/>
      <c r="J378" s="312"/>
      <c r="K378" s="312"/>
      <c r="L378" s="313" t="str">
        <f>VLOOKUP(TRIM(B378),'Team Rosters'!$B$1:$M$3794,2,FALSE)</f>
        <v>TEM</v>
      </c>
    </row>
    <row r="379" spans="1:12" ht="12.75" customHeight="1">
      <c r="A379" s="124" t="s">
        <v>1663</v>
      </c>
      <c r="B379" s="123" t="s">
        <v>2954</v>
      </c>
      <c r="C379" s="124" t="s">
        <v>81</v>
      </c>
      <c r="D379" s="124" t="s">
        <v>4302</v>
      </c>
      <c r="E379" s="177" t="s">
        <v>4386</v>
      </c>
      <c r="F379" s="177"/>
      <c r="G379" s="9">
        <v>10</v>
      </c>
      <c r="H379" s="173"/>
      <c r="I379" s="312"/>
      <c r="J379" s="312"/>
      <c r="K379" s="312"/>
      <c r="L379" s="313" t="str">
        <f>VLOOKUP(TRIM(B379),'Team Rosters'!$B$1:$M$3794,2,FALSE)</f>
        <v>DEL</v>
      </c>
    </row>
    <row r="380" spans="1:12" ht="12.75" hidden="1" customHeight="1">
      <c r="A380" s="124" t="s">
        <v>2314</v>
      </c>
      <c r="B380" s="123" t="s">
        <v>5088</v>
      </c>
      <c r="C380" s="124" t="s">
        <v>85</v>
      </c>
      <c r="D380" s="124" t="s">
        <v>4303</v>
      </c>
      <c r="E380" s="176" t="s">
        <v>4391</v>
      </c>
      <c r="F380" s="176"/>
      <c r="G380" s="172">
        <v>1</v>
      </c>
      <c r="H380" s="173"/>
      <c r="I380" s="312"/>
      <c r="J380" s="312"/>
      <c r="K380" s="312"/>
      <c r="L380" s="313" t="str">
        <f>VLOOKUP(TRIM(B380),'Team Rosters'!$B$1:$M$3794,2,FALSE)</f>
        <v>VER</v>
      </c>
    </row>
    <row r="381" spans="1:12" ht="12.75" hidden="1" customHeight="1">
      <c r="A381" s="124" t="s">
        <v>2319</v>
      </c>
      <c r="B381" s="123" t="s">
        <v>5107</v>
      </c>
      <c r="C381" s="124" t="s">
        <v>820</v>
      </c>
      <c r="D381" s="124" t="s">
        <v>2319</v>
      </c>
      <c r="E381" s="177" t="s">
        <v>4383</v>
      </c>
      <c r="F381" s="177"/>
      <c r="G381" s="9">
        <v>12</v>
      </c>
      <c r="H381" s="173">
        <v>7</v>
      </c>
      <c r="I381" s="312"/>
      <c r="J381" s="312"/>
      <c r="K381" s="312"/>
      <c r="L381" s="313" t="str">
        <f>VLOOKUP(TRIM(B381),'Team Rosters'!$B$1:$M$3794,2,FALSE)</f>
        <v>BLU</v>
      </c>
    </row>
    <row r="382" spans="1:12" ht="12.75" hidden="1" customHeight="1">
      <c r="A382" s="328" t="s">
        <v>2317</v>
      </c>
      <c r="B382" s="374" t="s">
        <v>5237</v>
      </c>
      <c r="C382" s="328" t="s">
        <v>816</v>
      </c>
      <c r="D382" s="328" t="s">
        <v>4272</v>
      </c>
      <c r="E382" s="331"/>
      <c r="F382" s="331"/>
      <c r="G382" s="324"/>
      <c r="H382" s="335"/>
      <c r="I382" s="312">
        <v>0</v>
      </c>
      <c r="J382" s="312"/>
      <c r="K382" s="312">
        <v>4</v>
      </c>
      <c r="L382" s="313" t="str">
        <f>VLOOKUP(TRIM(B382),'Team Rosters'!$B$1:$M$3794,2,FALSE)</f>
        <v>ANN</v>
      </c>
    </row>
    <row r="383" spans="1:12" ht="12.75" hidden="1" customHeight="1">
      <c r="A383" s="328" t="s">
        <v>828</v>
      </c>
      <c r="B383" s="315" t="s">
        <v>7789</v>
      </c>
      <c r="C383" s="328" t="s">
        <v>815</v>
      </c>
      <c r="D383" s="328" t="s">
        <v>828</v>
      </c>
      <c r="E383" s="331"/>
      <c r="F383" s="331"/>
      <c r="G383" s="324"/>
      <c r="H383" s="335"/>
      <c r="I383" s="312">
        <v>4</v>
      </c>
      <c r="J383" s="312"/>
      <c r="K383" s="312">
        <v>0</v>
      </c>
      <c r="L383" s="313" t="str">
        <f>VLOOKUP(TRIM(B383),'Team Rosters'!$B$1:$M$3794,2,FALSE)</f>
        <v>BEA</v>
      </c>
    </row>
    <row r="384" spans="1:12" ht="12.75" hidden="1" customHeight="1">
      <c r="A384" s="328" t="s">
        <v>3200</v>
      </c>
      <c r="B384" s="315" t="s">
        <v>5748</v>
      </c>
      <c r="C384" s="328" t="s">
        <v>808</v>
      </c>
      <c r="D384" s="328" t="s">
        <v>4275</v>
      </c>
      <c r="E384" s="331"/>
      <c r="F384" s="331"/>
      <c r="G384" s="324"/>
      <c r="H384" s="335"/>
      <c r="I384" s="312">
        <v>0</v>
      </c>
      <c r="J384" s="312"/>
      <c r="K384" s="312">
        <v>2</v>
      </c>
      <c r="L384" s="313" t="e">
        <f>VLOOKUP(TRIM(B384),'Team Rosters'!$B$1:$M$3794,2,FALSE)</f>
        <v>#N/A</v>
      </c>
    </row>
    <row r="385" spans="1:12" ht="12.75" hidden="1" customHeight="1">
      <c r="A385" s="328" t="s">
        <v>7703</v>
      </c>
      <c r="B385" s="315" t="s">
        <v>4636</v>
      </c>
      <c r="C385" s="328" t="s">
        <v>813</v>
      </c>
      <c r="D385" s="328" t="s">
        <v>7827</v>
      </c>
      <c r="E385" s="331"/>
      <c r="F385" s="331"/>
      <c r="G385" s="324"/>
      <c r="H385" s="335"/>
      <c r="I385" s="312">
        <v>4</v>
      </c>
      <c r="J385" s="312"/>
      <c r="K385" s="312"/>
      <c r="L385" s="313" t="str">
        <f>VLOOKUP(TRIM(B385),'Team Rosters'!$B$1:$M$3794,2,FALSE)</f>
        <v>WIX</v>
      </c>
    </row>
    <row r="386" spans="1:12" ht="12.75" hidden="1" customHeight="1">
      <c r="A386" s="124" t="s">
        <v>1404</v>
      </c>
      <c r="B386" s="123" t="s">
        <v>6269</v>
      </c>
      <c r="C386" s="124" t="s">
        <v>5513</v>
      </c>
      <c r="D386" s="124" t="s">
        <v>1404</v>
      </c>
      <c r="E386" s="177" t="s">
        <v>4382</v>
      </c>
      <c r="F386" s="177"/>
      <c r="G386" s="9">
        <v>8</v>
      </c>
      <c r="H386" s="173"/>
      <c r="I386" s="312"/>
      <c r="J386" s="312"/>
      <c r="K386" s="312"/>
      <c r="L386" s="313" t="str">
        <f>VLOOKUP(TRIM(B386),'Team Rosters'!$B$1:$M$3794,2,FALSE)</f>
        <v>LON</v>
      </c>
    </row>
    <row r="387" spans="1:12" ht="12.75" hidden="1" customHeight="1">
      <c r="A387" s="328" t="s">
        <v>2477</v>
      </c>
      <c r="B387" s="315" t="s">
        <v>1082</v>
      </c>
      <c r="C387" s="328" t="s">
        <v>802</v>
      </c>
      <c r="D387" s="328" t="s">
        <v>4265</v>
      </c>
      <c r="E387" s="331"/>
      <c r="F387" s="331"/>
      <c r="G387" s="324"/>
      <c r="H387" s="335"/>
      <c r="I387" s="312"/>
      <c r="J387" s="312"/>
      <c r="K387" s="312"/>
      <c r="L387" s="313" t="str">
        <f>VLOOKUP(TRIM(B387),'Team Rosters'!$B$1:$M$3794,2,FALSE)</f>
        <v>LON</v>
      </c>
    </row>
    <row r="388" spans="1:12" ht="12.75" hidden="1" customHeight="1">
      <c r="A388" s="328" t="s">
        <v>3518</v>
      </c>
      <c r="B388" s="315" t="s">
        <v>6898</v>
      </c>
      <c r="C388" s="328" t="s">
        <v>807</v>
      </c>
      <c r="D388" s="328" t="s">
        <v>3518</v>
      </c>
      <c r="E388" s="331"/>
      <c r="F388" s="331"/>
      <c r="G388" s="324"/>
      <c r="H388" s="335"/>
      <c r="I388" s="9">
        <v>0</v>
      </c>
      <c r="J388" s="312"/>
      <c r="K388" s="172">
        <v>4</v>
      </c>
      <c r="L388" s="313" t="str">
        <f>VLOOKUP(TRIM(B388),'Team Rosters'!$B$1:$M$3794,2,FALSE)</f>
        <v>IRN</v>
      </c>
    </row>
    <row r="389" spans="1:12" ht="12.75" hidden="1" customHeight="1">
      <c r="A389" s="124" t="s">
        <v>3061</v>
      </c>
      <c r="B389" s="123" t="s">
        <v>6823</v>
      </c>
      <c r="C389" s="124" t="s">
        <v>820</v>
      </c>
      <c r="D389" s="124" t="s">
        <v>4297</v>
      </c>
      <c r="E389" s="177" t="s">
        <v>4382</v>
      </c>
      <c r="F389" s="177"/>
      <c r="G389" s="9"/>
      <c r="H389" s="173"/>
      <c r="I389" s="312"/>
      <c r="J389" s="312"/>
      <c r="K389" s="312"/>
      <c r="L389" s="313" t="str">
        <f>VLOOKUP(TRIM(B389),'Team Rosters'!$B$1:$M$3794,2,FALSE)</f>
        <v>CAVE</v>
      </c>
    </row>
    <row r="390" spans="1:12" ht="12.75" hidden="1" customHeight="1">
      <c r="A390" s="124" t="s">
        <v>2458</v>
      </c>
      <c r="B390" s="315" t="s">
        <v>6693</v>
      </c>
      <c r="C390" s="328" t="s">
        <v>833</v>
      </c>
      <c r="D390" s="124" t="s">
        <v>2458</v>
      </c>
      <c r="E390" s="177" t="s">
        <v>4396</v>
      </c>
      <c r="F390" s="177"/>
      <c r="G390" s="9">
        <v>4</v>
      </c>
      <c r="H390" s="173"/>
      <c r="I390" s="312"/>
      <c r="J390" s="312"/>
      <c r="K390" s="312"/>
      <c r="L390" s="313" t="str">
        <f>VLOOKUP(TRIM(B390),'Team Rosters'!$B$1:$M$3794,2,FALSE)</f>
        <v>DEL</v>
      </c>
    </row>
    <row r="391" spans="1:12" ht="12.75" hidden="1" customHeight="1">
      <c r="A391" s="328" t="s">
        <v>2314</v>
      </c>
      <c r="B391" s="315" t="s">
        <v>7673</v>
      </c>
      <c r="C391" s="328" t="s">
        <v>3448</v>
      </c>
      <c r="D391" s="328" t="s">
        <v>4279</v>
      </c>
      <c r="E391" s="331"/>
      <c r="F391" s="331"/>
      <c r="G391" s="324"/>
      <c r="H391" s="335"/>
      <c r="I391" s="312">
        <v>0</v>
      </c>
      <c r="J391" s="312"/>
      <c r="K391" s="312">
        <v>0</v>
      </c>
      <c r="L391" s="313" t="e">
        <f>VLOOKUP(TRIM(B391),'Team Rosters'!$B$1:$M$3794,2,FALSE)</f>
        <v>#N/A</v>
      </c>
    </row>
    <row r="392" spans="1:12" ht="12.75" hidden="1" customHeight="1">
      <c r="A392" s="328" t="s">
        <v>3935</v>
      </c>
      <c r="B392" s="315" t="s">
        <v>7661</v>
      </c>
      <c r="C392" s="328" t="s">
        <v>5513</v>
      </c>
      <c r="D392" s="328" t="s">
        <v>6994</v>
      </c>
      <c r="E392" s="331"/>
      <c r="F392" s="331"/>
      <c r="G392" s="324"/>
      <c r="H392" s="335"/>
      <c r="I392" s="312">
        <v>4</v>
      </c>
      <c r="J392" s="312">
        <v>4</v>
      </c>
      <c r="K392" s="312">
        <v>5</v>
      </c>
      <c r="L392" s="313" t="str">
        <f>VLOOKUP(TRIM(B392),'Team Rosters'!$B$1:$M$3794,2,FALSE)</f>
        <v>VER</v>
      </c>
    </row>
    <row r="393" spans="1:12" ht="12.75" hidden="1" customHeight="1">
      <c r="A393" s="328" t="s">
        <v>3518</v>
      </c>
      <c r="B393" s="315" t="s">
        <v>6894</v>
      </c>
      <c r="C393" s="328" t="s">
        <v>818</v>
      </c>
      <c r="D393" s="328" t="s">
        <v>3518</v>
      </c>
      <c r="E393" s="331"/>
      <c r="F393" s="331"/>
      <c r="G393" s="324"/>
      <c r="H393" s="335"/>
      <c r="I393" s="9">
        <v>0</v>
      </c>
      <c r="J393" s="312"/>
      <c r="K393" s="172">
        <v>3</v>
      </c>
      <c r="L393" s="313" t="str">
        <f>VLOOKUP(TRIM(B393),'Team Rosters'!$B$1:$M$3794,2,FALSE)</f>
        <v>VER</v>
      </c>
    </row>
    <row r="394" spans="1:12" ht="12.75" hidden="1" customHeight="1">
      <c r="A394" s="328" t="s">
        <v>203</v>
      </c>
      <c r="B394" s="315" t="s">
        <v>5871</v>
      </c>
      <c r="C394" s="328" t="s">
        <v>3448</v>
      </c>
      <c r="D394" s="328" t="s">
        <v>203</v>
      </c>
      <c r="E394" s="331"/>
      <c r="F394" s="331"/>
      <c r="G394" s="324"/>
      <c r="H394" s="335"/>
      <c r="I394" s="312"/>
      <c r="J394" s="312"/>
      <c r="K394" s="312"/>
      <c r="L394" s="313" t="str">
        <f>VLOOKUP(TRIM(B394),'Team Rosters'!$B$1:$M$3794,2,FALSE)</f>
        <v>BLU</v>
      </c>
    </row>
    <row r="395" spans="1:12" ht="12.75" hidden="1" customHeight="1">
      <c r="A395" s="124" t="s">
        <v>172</v>
      </c>
      <c r="B395" s="123" t="s">
        <v>5170</v>
      </c>
      <c r="C395" s="124" t="s">
        <v>808</v>
      </c>
      <c r="D395" s="124" t="s">
        <v>4298</v>
      </c>
      <c r="E395" s="177" t="s">
        <v>4391</v>
      </c>
      <c r="F395" s="177"/>
      <c r="G395" s="9">
        <v>3</v>
      </c>
      <c r="H395" s="173"/>
      <c r="I395" s="312"/>
      <c r="J395" s="312"/>
      <c r="K395" s="312"/>
      <c r="L395" s="313" t="str">
        <f>VLOOKUP(TRIM(B395),'Team Rosters'!$B$1:$M$3794,2,FALSE)</f>
        <v>LON</v>
      </c>
    </row>
    <row r="396" spans="1:12" ht="12.75" hidden="1" customHeight="1">
      <c r="A396" s="124" t="s">
        <v>3060</v>
      </c>
      <c r="B396" s="123" t="s">
        <v>7609</v>
      </c>
      <c r="C396" s="124" t="s">
        <v>824</v>
      </c>
      <c r="D396" s="124" t="s">
        <v>4290</v>
      </c>
      <c r="E396" s="176" t="s">
        <v>4384</v>
      </c>
      <c r="F396" s="176"/>
      <c r="G396" s="172"/>
      <c r="H396" s="173"/>
      <c r="I396" s="312"/>
      <c r="J396" s="312"/>
      <c r="K396" s="312"/>
      <c r="L396" s="313" t="str">
        <f>VLOOKUP(TRIM(B396),'Team Rosters'!$B$1:$M$3794,2,FALSE)</f>
        <v>FER</v>
      </c>
    </row>
    <row r="397" spans="1:12" ht="12.75" hidden="1" customHeight="1">
      <c r="A397" s="124" t="s">
        <v>2458</v>
      </c>
      <c r="B397" s="123" t="s">
        <v>7588</v>
      </c>
      <c r="C397" s="124" t="s">
        <v>821</v>
      </c>
      <c r="D397" s="124" t="s">
        <v>2458</v>
      </c>
      <c r="E397" s="176" t="s">
        <v>4382</v>
      </c>
      <c r="F397" s="176"/>
      <c r="G397" s="172">
        <v>0</v>
      </c>
      <c r="H397" s="173"/>
      <c r="I397" s="312"/>
      <c r="J397" s="312"/>
      <c r="K397" s="312"/>
      <c r="L397" s="313" t="str">
        <f>VLOOKUP(TRIM(B397),'Team Rosters'!$B$1:$M$3794,2,FALSE)</f>
        <v>BLD</v>
      </c>
    </row>
    <row r="398" spans="1:12" ht="12.75" hidden="1" customHeight="1">
      <c r="A398" s="124" t="s">
        <v>172</v>
      </c>
      <c r="B398" s="123" t="s">
        <v>7527</v>
      </c>
      <c r="C398" s="124" t="s">
        <v>6142</v>
      </c>
      <c r="D398" s="124" t="s">
        <v>4298</v>
      </c>
      <c r="E398" s="176" t="s">
        <v>4391</v>
      </c>
      <c r="F398" s="176"/>
      <c r="G398" s="172">
        <v>0</v>
      </c>
      <c r="H398" s="173"/>
      <c r="I398" s="312"/>
      <c r="J398" s="312"/>
      <c r="K398" s="312"/>
      <c r="L398" s="313" t="e">
        <f>VLOOKUP(TRIM(B398),'Team Rosters'!$B$1:$M$3794,2,FALSE)</f>
        <v>#N/A</v>
      </c>
    </row>
    <row r="399" spans="1:12" ht="12.75" hidden="1" customHeight="1">
      <c r="A399" s="124" t="s">
        <v>2440</v>
      </c>
      <c r="B399" s="123" t="s">
        <v>7545</v>
      </c>
      <c r="C399" s="124" t="s">
        <v>1664</v>
      </c>
      <c r="D399" s="124" t="s">
        <v>2440</v>
      </c>
      <c r="E399" s="176" t="s">
        <v>4384</v>
      </c>
      <c r="F399" s="176"/>
      <c r="G399" s="172">
        <v>6</v>
      </c>
      <c r="H399" s="173"/>
      <c r="I399" s="312"/>
      <c r="J399" s="312"/>
      <c r="K399" s="312"/>
      <c r="L399" s="313" t="str">
        <f>VLOOKUP(TRIM(B399),'Team Rosters'!$B$1:$M$3794,2,FALSE)</f>
        <v>VIR</v>
      </c>
    </row>
    <row r="400" spans="1:12" ht="12.75" hidden="1" customHeight="1">
      <c r="A400" s="328" t="s">
        <v>7634</v>
      </c>
      <c r="B400" s="315" t="s">
        <v>6141</v>
      </c>
      <c r="C400" s="328" t="s">
        <v>818</v>
      </c>
      <c r="D400" s="328" t="s">
        <v>7833</v>
      </c>
      <c r="E400" s="331"/>
      <c r="F400" s="331"/>
      <c r="G400" s="324"/>
      <c r="H400" s="335"/>
      <c r="I400" s="312">
        <v>0</v>
      </c>
      <c r="J400" s="312">
        <v>0</v>
      </c>
      <c r="K400" s="312">
        <v>0</v>
      </c>
      <c r="L400" s="313" t="e">
        <f>VLOOKUP(TRIM(B400),'Team Rosters'!$B$1:$M$3794,2,FALSE)</f>
        <v>#N/A</v>
      </c>
    </row>
    <row r="401" spans="1:12" ht="12.75" hidden="1" customHeight="1">
      <c r="A401" s="328" t="s">
        <v>7733</v>
      </c>
      <c r="B401" s="315" t="s">
        <v>3959</v>
      </c>
      <c r="C401" s="328" t="s">
        <v>81</v>
      </c>
      <c r="D401" s="328" t="s">
        <v>6627</v>
      </c>
      <c r="E401" s="331"/>
      <c r="F401" s="331"/>
      <c r="G401" s="324"/>
      <c r="H401" s="335"/>
      <c r="I401" s="312">
        <v>0</v>
      </c>
      <c r="J401" s="312">
        <v>0</v>
      </c>
      <c r="K401" s="312">
        <v>0</v>
      </c>
      <c r="L401" s="313" t="str">
        <f>VLOOKUP(TRIM(B401),'Team Rosters'!$B$1:$M$3794,2,FALSE)</f>
        <v>LON</v>
      </c>
    </row>
    <row r="402" spans="1:12" ht="12.75" hidden="1" customHeight="1">
      <c r="A402" s="328" t="s">
        <v>6375</v>
      </c>
      <c r="B402" s="315" t="s">
        <v>6357</v>
      </c>
      <c r="C402" s="328" t="s">
        <v>6142</v>
      </c>
      <c r="D402" s="328" t="s">
        <v>6616</v>
      </c>
      <c r="E402" s="331"/>
      <c r="F402" s="331"/>
      <c r="G402" s="324"/>
      <c r="H402" s="335"/>
      <c r="I402" s="9">
        <v>0</v>
      </c>
      <c r="J402" s="312"/>
      <c r="K402" s="172">
        <v>0</v>
      </c>
      <c r="L402" s="313" t="str">
        <f>VLOOKUP(TRIM(B402),'Team Rosters'!$B$1:$M$3794,2,FALSE)</f>
        <v>FER</v>
      </c>
    </row>
    <row r="403" spans="1:12" ht="12.75" hidden="1" customHeight="1">
      <c r="A403" s="124" t="s">
        <v>2314</v>
      </c>
      <c r="B403" s="123" t="s">
        <v>7474</v>
      </c>
      <c r="C403" s="124" t="s">
        <v>812</v>
      </c>
      <c r="D403" s="124" t="s">
        <v>4303</v>
      </c>
      <c r="E403" s="176" t="s">
        <v>4391</v>
      </c>
      <c r="F403" s="176"/>
      <c r="G403" s="172">
        <v>0</v>
      </c>
      <c r="H403" s="173"/>
      <c r="I403" s="312"/>
      <c r="J403" s="312"/>
      <c r="K403" s="312"/>
      <c r="L403" s="313" t="e">
        <f>VLOOKUP(TRIM(B403),'Team Rosters'!$B$1:$M$3794,2,FALSE)</f>
        <v>#N/A</v>
      </c>
    </row>
    <row r="404" spans="1:12" ht="12.75" hidden="1" customHeight="1">
      <c r="A404" s="328" t="s">
        <v>1870</v>
      </c>
      <c r="B404" s="315" t="s">
        <v>6149</v>
      </c>
      <c r="C404" s="328" t="s">
        <v>2832</v>
      </c>
      <c r="D404" s="328" t="s">
        <v>4273</v>
      </c>
      <c r="E404" s="331"/>
      <c r="F404" s="331"/>
      <c r="G404" s="324"/>
      <c r="H404" s="335"/>
      <c r="I404" s="312">
        <v>5</v>
      </c>
      <c r="J404" s="312"/>
      <c r="K404" s="312">
        <v>3</v>
      </c>
      <c r="L404" s="313" t="str">
        <f>VLOOKUP(TRIM(B404),'Team Rosters'!$B$1:$M$3794,2,FALSE)</f>
        <v>TOL</v>
      </c>
    </row>
    <row r="405" spans="1:12" ht="12.75" hidden="1" customHeight="1">
      <c r="A405" s="124" t="s">
        <v>3060</v>
      </c>
      <c r="B405" s="315" t="s">
        <v>7461</v>
      </c>
      <c r="C405" s="328" t="s">
        <v>818</v>
      </c>
      <c r="D405" s="124" t="s">
        <v>4290</v>
      </c>
      <c r="E405" s="176" t="s">
        <v>4384</v>
      </c>
      <c r="F405" s="176"/>
      <c r="G405" s="172"/>
      <c r="H405" s="173"/>
      <c r="I405" s="312"/>
      <c r="J405" s="312"/>
      <c r="K405" s="312"/>
      <c r="L405" s="313" t="str">
        <f>VLOOKUP(TRIM(B405),'Team Rosters'!$B$1:$M$3794,2,FALSE)</f>
        <v>TOK</v>
      </c>
    </row>
    <row r="406" spans="1:12" ht="12.75" hidden="1" customHeight="1">
      <c r="A406" s="328" t="s">
        <v>3518</v>
      </c>
      <c r="B406" s="315" t="s">
        <v>5784</v>
      </c>
      <c r="C406" s="328" t="s">
        <v>82</v>
      </c>
      <c r="D406" s="328" t="s">
        <v>3518</v>
      </c>
      <c r="E406" s="331"/>
      <c r="F406" s="331"/>
      <c r="G406" s="324"/>
      <c r="H406" s="335"/>
      <c r="I406" s="9">
        <v>4</v>
      </c>
      <c r="J406" s="312"/>
      <c r="K406" s="172">
        <v>3</v>
      </c>
      <c r="L406" s="313" t="str">
        <f>VLOOKUP(TRIM(B406),'Team Rosters'!$B$1:$M$3794,2,FALSE)</f>
        <v>JER</v>
      </c>
    </row>
    <row r="407" spans="1:12" ht="12.75" hidden="1" customHeight="1">
      <c r="A407" s="328" t="s">
        <v>197</v>
      </c>
      <c r="B407" s="315" t="s">
        <v>6426</v>
      </c>
      <c r="C407" s="328" t="s">
        <v>821</v>
      </c>
      <c r="D407" s="328" t="s">
        <v>197</v>
      </c>
      <c r="E407" s="331"/>
      <c r="F407" s="331"/>
      <c r="G407" s="324"/>
      <c r="H407" s="335"/>
      <c r="I407" s="312"/>
      <c r="J407" s="312"/>
      <c r="K407" s="312"/>
      <c r="L407" s="313" t="str">
        <f>VLOOKUP(TRIM(B407),'Team Rosters'!$B$1:$M$3794,2,FALSE)</f>
        <v>TOK</v>
      </c>
    </row>
    <row r="408" spans="1:12" ht="12.75" hidden="1" customHeight="1">
      <c r="A408" s="124" t="s">
        <v>3060</v>
      </c>
      <c r="B408" s="315" t="s">
        <v>5696</v>
      </c>
      <c r="C408" s="328" t="s">
        <v>814</v>
      </c>
      <c r="D408" s="124" t="s">
        <v>4290</v>
      </c>
      <c r="E408" s="176" t="s">
        <v>4382</v>
      </c>
      <c r="F408" s="176"/>
      <c r="G408" s="172"/>
      <c r="H408" s="173"/>
      <c r="I408" s="312"/>
      <c r="J408" s="312"/>
      <c r="K408" s="312"/>
      <c r="L408" s="313" t="e">
        <f>VLOOKUP(TRIM(B408),'Team Rosters'!$B$1:$M$3794,2,FALSE)</f>
        <v>#N/A</v>
      </c>
    </row>
    <row r="409" spans="1:12" ht="12.75" hidden="1" customHeight="1">
      <c r="A409" s="124" t="s">
        <v>2314</v>
      </c>
      <c r="B409" s="315" t="s">
        <v>4515</v>
      </c>
      <c r="C409" s="328" t="s">
        <v>818</v>
      </c>
      <c r="D409" s="124" t="s">
        <v>4303</v>
      </c>
      <c r="E409" s="176" t="s">
        <v>4391</v>
      </c>
      <c r="F409" s="176"/>
      <c r="G409" s="172">
        <v>0</v>
      </c>
      <c r="H409" s="173"/>
      <c r="I409" s="312"/>
      <c r="J409" s="312"/>
      <c r="K409" s="312"/>
      <c r="L409" s="313" t="e">
        <f>VLOOKUP(TRIM(B409),'Team Rosters'!$B$1:$M$3794,2,FALSE)</f>
        <v>#N/A</v>
      </c>
    </row>
    <row r="410" spans="1:12" ht="12.75" hidden="1" customHeight="1">
      <c r="A410" s="328" t="s">
        <v>828</v>
      </c>
      <c r="B410" s="315" t="s">
        <v>459</v>
      </c>
      <c r="C410" s="328" t="s">
        <v>90</v>
      </c>
      <c r="D410" s="328" t="s">
        <v>828</v>
      </c>
      <c r="E410" s="331"/>
      <c r="F410" s="331"/>
      <c r="G410" s="324"/>
      <c r="H410" s="335"/>
      <c r="I410" s="312">
        <v>5</v>
      </c>
      <c r="J410" s="312"/>
      <c r="K410" s="312">
        <v>0</v>
      </c>
      <c r="L410" s="313" t="str">
        <f>VLOOKUP(TRIM(B410),'Team Rosters'!$B$1:$M$3794,2,FALSE)</f>
        <v>DEL</v>
      </c>
    </row>
    <row r="411" spans="1:12" ht="12.75" hidden="1" customHeight="1">
      <c r="A411" s="328" t="s">
        <v>7634</v>
      </c>
      <c r="B411" s="315" t="s">
        <v>6115</v>
      </c>
      <c r="C411" s="328" t="s">
        <v>802</v>
      </c>
      <c r="D411" s="328" t="s">
        <v>7833</v>
      </c>
      <c r="E411" s="331"/>
      <c r="F411" s="331"/>
      <c r="G411" s="324"/>
      <c r="H411" s="335"/>
      <c r="I411" s="312">
        <v>0</v>
      </c>
      <c r="J411" s="312">
        <v>0</v>
      </c>
      <c r="K411" s="312">
        <v>0</v>
      </c>
      <c r="L411" s="313" t="str">
        <f>VLOOKUP(TRIM(B411),'Team Rosters'!$B$1:$M$3794,2,FALSE)</f>
        <v>JER</v>
      </c>
    </row>
    <row r="412" spans="1:12" ht="12.75" hidden="1" customHeight="1">
      <c r="A412" s="328" t="s">
        <v>1406</v>
      </c>
      <c r="B412" s="315" t="s">
        <v>6409</v>
      </c>
      <c r="C412" s="328" t="s">
        <v>90</v>
      </c>
      <c r="D412" s="328" t="s">
        <v>1406</v>
      </c>
      <c r="E412" s="331"/>
      <c r="F412" s="331"/>
      <c r="G412" s="324"/>
      <c r="H412" s="335"/>
      <c r="I412" s="312">
        <v>4</v>
      </c>
      <c r="J412" s="312"/>
      <c r="K412" s="312"/>
      <c r="L412" s="313" t="str">
        <f>VLOOKUP(TRIM(B412),'Team Rosters'!$B$1:$M$3794,2,FALSE)</f>
        <v>DEL</v>
      </c>
    </row>
    <row r="413" spans="1:12" ht="12.75" hidden="1" customHeight="1">
      <c r="A413" s="124" t="s">
        <v>3060</v>
      </c>
      <c r="B413" s="123" t="s">
        <v>7589</v>
      </c>
      <c r="C413" s="124" t="s">
        <v>821</v>
      </c>
      <c r="D413" s="124" t="s">
        <v>4290</v>
      </c>
      <c r="E413" s="176" t="s">
        <v>4384</v>
      </c>
      <c r="F413" s="176"/>
      <c r="G413" s="172"/>
      <c r="H413" s="173"/>
      <c r="I413" s="312"/>
      <c r="J413" s="312"/>
      <c r="K413" s="312"/>
      <c r="L413" s="313" t="e">
        <f>VLOOKUP(TRIM(B413),'Team Rosters'!$B$1:$M$3794,2,FALSE)</f>
        <v>#N/A</v>
      </c>
    </row>
    <row r="414" spans="1:12" ht="12.75" hidden="1" customHeight="1">
      <c r="A414" s="328" t="s">
        <v>7691</v>
      </c>
      <c r="B414" s="315" t="s">
        <v>5865</v>
      </c>
      <c r="C414" s="328" t="s">
        <v>81</v>
      </c>
      <c r="D414" s="328" t="s">
        <v>4267</v>
      </c>
      <c r="E414" s="331"/>
      <c r="F414" s="331"/>
      <c r="G414" s="324"/>
      <c r="H414" s="335"/>
      <c r="I414" s="312"/>
      <c r="J414" s="312"/>
      <c r="K414" s="312"/>
      <c r="L414" s="313" t="str">
        <f>VLOOKUP(TRIM(B414),'Team Rosters'!$B$1:$M$3794,2,FALSE)</f>
        <v>VER</v>
      </c>
    </row>
    <row r="415" spans="1:12" ht="12.75" hidden="1" customHeight="1">
      <c r="A415" s="328" t="s">
        <v>1406</v>
      </c>
      <c r="B415" s="315" t="s">
        <v>3962</v>
      </c>
      <c r="C415" s="328" t="s">
        <v>821</v>
      </c>
      <c r="D415" s="328" t="s">
        <v>1406</v>
      </c>
      <c r="E415" s="331"/>
      <c r="F415" s="331"/>
      <c r="G415" s="324"/>
      <c r="H415" s="335"/>
      <c r="I415" s="312">
        <v>4</v>
      </c>
      <c r="J415" s="312"/>
      <c r="K415" s="312"/>
      <c r="L415" s="313" t="str">
        <f>VLOOKUP(TRIM(B415),'Team Rosters'!$B$1:$M$3794,2,FALSE)</f>
        <v>TOL</v>
      </c>
    </row>
    <row r="416" spans="1:12" ht="12.75" hidden="1" customHeight="1">
      <c r="A416" s="328" t="s">
        <v>2966</v>
      </c>
      <c r="B416" s="326" t="s">
        <v>5861</v>
      </c>
      <c r="C416" s="328" t="s">
        <v>837</v>
      </c>
      <c r="D416" s="328" t="s">
        <v>2966</v>
      </c>
      <c r="E416" s="331"/>
      <c r="F416" s="331"/>
      <c r="G416" s="324"/>
      <c r="H416" s="335"/>
      <c r="I416" s="312"/>
      <c r="J416" s="312"/>
      <c r="K416" s="312"/>
      <c r="L416" s="313" t="str">
        <f>VLOOKUP(TRIM(B416),'Team Rosters'!$B$1:$M$3794,2,FALSE)</f>
        <v>CHA</v>
      </c>
    </row>
    <row r="417" spans="1:12" ht="12.75" hidden="1" customHeight="1">
      <c r="A417" s="328" t="s">
        <v>2314</v>
      </c>
      <c r="B417" s="315" t="s">
        <v>5266</v>
      </c>
      <c r="C417" s="328" t="s">
        <v>816</v>
      </c>
      <c r="D417" s="328" t="s">
        <v>4279</v>
      </c>
      <c r="E417" s="331"/>
      <c r="F417" s="331"/>
      <c r="G417" s="324"/>
      <c r="H417" s="335"/>
      <c r="I417" s="312">
        <v>0</v>
      </c>
      <c r="J417" s="312"/>
      <c r="K417" s="312">
        <v>2</v>
      </c>
      <c r="L417" s="313" t="e">
        <f>VLOOKUP(TRIM(B417),'Team Rosters'!$B$1:$M$3794,2,FALSE)</f>
        <v>#N/A</v>
      </c>
    </row>
    <row r="418" spans="1:12" ht="12.75" hidden="1" customHeight="1">
      <c r="A418" s="328" t="s">
        <v>2314</v>
      </c>
      <c r="B418" s="315" t="s">
        <v>7662</v>
      </c>
      <c r="C418" s="328" t="s">
        <v>5513</v>
      </c>
      <c r="D418" s="328" t="s">
        <v>4279</v>
      </c>
      <c r="E418" s="331"/>
      <c r="F418" s="331"/>
      <c r="G418" s="324"/>
      <c r="H418" s="335"/>
      <c r="I418" s="312">
        <v>0</v>
      </c>
      <c r="J418" s="312"/>
      <c r="K418" s="312">
        <v>2</v>
      </c>
      <c r="L418" s="313" t="e">
        <f>VLOOKUP(TRIM(B418),'Team Rosters'!$B$1:$M$3794,2,FALSE)</f>
        <v>#N/A</v>
      </c>
    </row>
    <row r="419" spans="1:12" ht="12.75" hidden="1" customHeight="1">
      <c r="A419" s="124" t="s">
        <v>2440</v>
      </c>
      <c r="B419" s="123" t="s">
        <v>6206</v>
      </c>
      <c r="C419" s="124" t="s">
        <v>81</v>
      </c>
      <c r="D419" s="124" t="s">
        <v>2440</v>
      </c>
      <c r="E419" s="176" t="s">
        <v>4384</v>
      </c>
      <c r="F419" s="176"/>
      <c r="G419" s="172">
        <v>0</v>
      </c>
      <c r="H419" s="173"/>
      <c r="I419" s="312"/>
      <c r="J419" s="312"/>
      <c r="K419" s="312"/>
      <c r="L419" s="313" t="str">
        <f>VLOOKUP(TRIM(B419),'Team Rosters'!$B$1:$M$3794,2,FALSE)</f>
        <v>TOK</v>
      </c>
    </row>
    <row r="420" spans="1:12" ht="12.75" hidden="1" customHeight="1">
      <c r="A420" s="328" t="s">
        <v>2323</v>
      </c>
      <c r="B420" s="315" t="s">
        <v>4637</v>
      </c>
      <c r="C420" s="328" t="s">
        <v>824</v>
      </c>
      <c r="D420" s="328" t="s">
        <v>4265</v>
      </c>
      <c r="E420" s="331"/>
      <c r="F420" s="331"/>
      <c r="G420" s="324"/>
      <c r="H420" s="335"/>
      <c r="I420" s="312"/>
      <c r="J420" s="312"/>
      <c r="K420" s="312"/>
      <c r="L420" s="313" t="str">
        <f>VLOOKUP(TRIM(B420),'Team Rosters'!$B$1:$M$3794,2,FALSE)</f>
        <v>FER</v>
      </c>
    </row>
    <row r="421" spans="1:12" ht="12.75" hidden="1" customHeight="1">
      <c r="A421" s="124" t="s">
        <v>2330</v>
      </c>
      <c r="B421" s="123" t="s">
        <v>6850</v>
      </c>
      <c r="C421" s="124" t="s">
        <v>170</v>
      </c>
      <c r="D421" s="124" t="s">
        <v>2330</v>
      </c>
      <c r="E421" s="177" t="s">
        <v>4382</v>
      </c>
      <c r="F421" s="177"/>
      <c r="G421" s="9">
        <v>5</v>
      </c>
      <c r="H421" s="173"/>
      <c r="I421" s="312"/>
      <c r="J421" s="312"/>
      <c r="K421" s="312"/>
      <c r="L421" s="313" t="str">
        <f>VLOOKUP(TRIM(B421),'Team Rosters'!$B$1:$M$3794,2,FALSE)</f>
        <v>IRN</v>
      </c>
    </row>
    <row r="422" spans="1:12" ht="12.75" hidden="1" customHeight="1">
      <c r="A422" s="328" t="s">
        <v>828</v>
      </c>
      <c r="B422" s="315" t="s">
        <v>6413</v>
      </c>
      <c r="C422" s="328" t="s">
        <v>5513</v>
      </c>
      <c r="D422" s="328" t="s">
        <v>828</v>
      </c>
      <c r="E422" s="331"/>
      <c r="F422" s="331"/>
      <c r="G422" s="324"/>
      <c r="H422" s="335"/>
      <c r="I422" s="312">
        <v>4</v>
      </c>
      <c r="J422" s="312"/>
      <c r="K422" s="312">
        <v>0</v>
      </c>
      <c r="L422" s="313" t="str">
        <f>VLOOKUP(TRIM(B422),'Team Rosters'!$B$1:$M$3794,2,FALSE)</f>
        <v>BLD</v>
      </c>
    </row>
    <row r="423" spans="1:12" ht="12.75" hidden="1" customHeight="1">
      <c r="A423" s="124" t="s">
        <v>1404</v>
      </c>
      <c r="B423" s="123" t="s">
        <v>5613</v>
      </c>
      <c r="C423" s="124" t="s">
        <v>837</v>
      </c>
      <c r="D423" s="124" t="s">
        <v>1404</v>
      </c>
      <c r="E423" s="177" t="s">
        <v>4390</v>
      </c>
      <c r="F423" s="177"/>
      <c r="G423" s="9">
        <v>3</v>
      </c>
      <c r="H423" s="173"/>
      <c r="I423" s="312"/>
      <c r="J423" s="312"/>
      <c r="K423" s="312"/>
      <c r="L423" s="313" t="str">
        <f>VLOOKUP(TRIM(B423),'Team Rosters'!$B$1:$M$3794,2,FALSE)</f>
        <v>OMA</v>
      </c>
    </row>
    <row r="424" spans="1:12" ht="12.75" hidden="1" customHeight="1">
      <c r="A424" s="124" t="s">
        <v>3060</v>
      </c>
      <c r="B424" s="123" t="s">
        <v>6775</v>
      </c>
      <c r="C424" s="124" t="s">
        <v>6142</v>
      </c>
      <c r="D424" s="124" t="s">
        <v>4290</v>
      </c>
      <c r="E424" s="176" t="s">
        <v>4382</v>
      </c>
      <c r="F424" s="176"/>
      <c r="G424" s="172"/>
      <c r="H424" s="173"/>
      <c r="I424" s="312"/>
      <c r="J424" s="312"/>
      <c r="K424" s="312"/>
      <c r="L424" s="313" t="e">
        <f>VLOOKUP(TRIM(B424),'Team Rosters'!$B$1:$M$3794,2,FALSE)</f>
        <v>#N/A</v>
      </c>
    </row>
    <row r="425" spans="1:12" ht="12.75" hidden="1" customHeight="1">
      <c r="A425" s="328" t="s">
        <v>197</v>
      </c>
      <c r="B425" s="315" t="s">
        <v>6421</v>
      </c>
      <c r="C425" s="328" t="s">
        <v>85</v>
      </c>
      <c r="D425" s="328" t="s">
        <v>197</v>
      </c>
      <c r="E425" s="331"/>
      <c r="F425" s="331"/>
      <c r="G425" s="324"/>
      <c r="H425" s="335"/>
      <c r="I425" s="312"/>
      <c r="J425" s="312"/>
      <c r="K425" s="312"/>
      <c r="L425" s="313" t="str">
        <f>VLOOKUP(TRIM(B425),'Team Rosters'!$B$1:$M$3794,2,FALSE)</f>
        <v>BLU</v>
      </c>
    </row>
    <row r="426" spans="1:12" ht="12.75" hidden="1" customHeight="1">
      <c r="A426" s="328" t="s">
        <v>1891</v>
      </c>
      <c r="B426" s="315" t="s">
        <v>7778</v>
      </c>
      <c r="C426" s="328" t="s">
        <v>3448</v>
      </c>
      <c r="D426" s="328" t="s">
        <v>1891</v>
      </c>
      <c r="E426" s="331"/>
      <c r="F426" s="331"/>
      <c r="G426" s="324"/>
      <c r="H426" s="335"/>
      <c r="I426" s="312"/>
      <c r="J426" s="312"/>
      <c r="K426" s="312"/>
      <c r="L426" s="313" t="e">
        <f>VLOOKUP(TRIM(B426),'Team Rosters'!$B$1:$M$3794,2,FALSE)</f>
        <v>#N/A</v>
      </c>
    </row>
    <row r="427" spans="1:12" ht="12.75" hidden="1" customHeight="1">
      <c r="A427" s="328" t="s">
        <v>87</v>
      </c>
      <c r="B427" s="315" t="s">
        <v>5842</v>
      </c>
      <c r="C427" s="328" t="s">
        <v>831</v>
      </c>
      <c r="D427" s="328" t="s">
        <v>4280</v>
      </c>
      <c r="E427" s="331"/>
      <c r="F427" s="331"/>
      <c r="G427" s="324"/>
      <c r="H427" s="335"/>
      <c r="I427" s="312">
        <v>0</v>
      </c>
      <c r="J427" s="312">
        <v>4</v>
      </c>
      <c r="K427" s="312">
        <v>2</v>
      </c>
      <c r="L427" s="313" t="str">
        <f>VLOOKUP(TRIM(B427),'Team Rosters'!$B$1:$M$3794,2,FALSE)</f>
        <v>IND</v>
      </c>
    </row>
    <row r="428" spans="1:12" ht="12.75" hidden="1" customHeight="1">
      <c r="A428" s="328" t="s">
        <v>848</v>
      </c>
      <c r="B428" s="315" t="s">
        <v>7799</v>
      </c>
      <c r="C428" s="328" t="s">
        <v>826</v>
      </c>
      <c r="D428" s="328" t="s">
        <v>848</v>
      </c>
      <c r="E428" s="331"/>
      <c r="F428" s="331"/>
      <c r="G428" s="324"/>
      <c r="H428" s="335"/>
      <c r="I428" s="312">
        <v>0</v>
      </c>
      <c r="J428" s="312"/>
      <c r="K428" s="312"/>
      <c r="L428" s="313" t="str">
        <f>VLOOKUP(TRIM(B428),'Team Rosters'!$B$1:$M$3794,2,FALSE)</f>
        <v>FER</v>
      </c>
    </row>
    <row r="429" spans="1:12" ht="12.75" hidden="1" customHeight="1">
      <c r="A429" s="124" t="s">
        <v>2314</v>
      </c>
      <c r="B429" s="123" t="s">
        <v>7570</v>
      </c>
      <c r="C429" s="124" t="s">
        <v>3448</v>
      </c>
      <c r="D429" s="124" t="s">
        <v>4303</v>
      </c>
      <c r="E429" s="176" t="s">
        <v>4385</v>
      </c>
      <c r="F429" s="176"/>
      <c r="G429" s="172">
        <v>2</v>
      </c>
      <c r="H429" s="173"/>
      <c r="I429" s="312"/>
      <c r="J429" s="312"/>
      <c r="K429" s="312"/>
      <c r="L429" s="313" t="str">
        <f>VLOOKUP(TRIM(B429),'Team Rosters'!$B$1:$M$3794,2,FALSE)</f>
        <v>TOK</v>
      </c>
    </row>
    <row r="430" spans="1:12" ht="12.75" hidden="1" customHeight="1">
      <c r="A430" s="328" t="s">
        <v>839</v>
      </c>
      <c r="B430" s="315" t="s">
        <v>6143</v>
      </c>
      <c r="C430" s="328" t="s">
        <v>6142</v>
      </c>
      <c r="D430" s="328" t="s">
        <v>6992</v>
      </c>
      <c r="E430" s="331"/>
      <c r="F430" s="331"/>
      <c r="G430" s="324"/>
      <c r="H430" s="335"/>
      <c r="I430" s="312">
        <v>0</v>
      </c>
      <c r="J430" s="312">
        <v>0</v>
      </c>
      <c r="K430" s="312">
        <v>5</v>
      </c>
      <c r="L430" s="313" t="str">
        <f>VLOOKUP(TRIM(B430),'Team Rosters'!$B$1:$M$3794,2,FALSE)</f>
        <v>LAS</v>
      </c>
    </row>
    <row r="431" spans="1:12" ht="12.75" hidden="1" customHeight="1">
      <c r="A431" s="328" t="s">
        <v>2437</v>
      </c>
      <c r="B431" s="315" t="s">
        <v>6157</v>
      </c>
      <c r="C431" s="328" t="s">
        <v>820</v>
      </c>
      <c r="D431" s="328" t="s">
        <v>4278</v>
      </c>
      <c r="E431" s="331"/>
      <c r="F431" s="331"/>
      <c r="G431" s="324"/>
      <c r="H431" s="335"/>
      <c r="I431" s="312">
        <v>4</v>
      </c>
      <c r="J431" s="312"/>
      <c r="K431" s="312">
        <v>5</v>
      </c>
      <c r="L431" s="313" t="str">
        <f>VLOOKUP(TRIM(B431),'Team Rosters'!$B$1:$M$3794,2,FALSE)</f>
        <v>TOK</v>
      </c>
    </row>
    <row r="432" spans="1:12" ht="12.75" hidden="1" customHeight="1">
      <c r="A432" s="124" t="s">
        <v>3060</v>
      </c>
      <c r="B432" s="123" t="s">
        <v>5618</v>
      </c>
      <c r="C432" s="124" t="s">
        <v>81</v>
      </c>
      <c r="D432" s="124" t="s">
        <v>4290</v>
      </c>
      <c r="E432" s="177" t="s">
        <v>4384</v>
      </c>
      <c r="F432" s="177"/>
      <c r="G432" s="9"/>
      <c r="H432" s="173"/>
      <c r="I432" s="312"/>
      <c r="J432" s="312"/>
      <c r="K432" s="312"/>
      <c r="L432" s="313" t="str">
        <f>VLOOKUP(TRIM(B432),'Team Rosters'!$B$1:$M$3794,2,FALSE)</f>
        <v>TEM</v>
      </c>
    </row>
    <row r="433" spans="1:12" ht="12.75" hidden="1" customHeight="1">
      <c r="A433" s="328" t="s">
        <v>841</v>
      </c>
      <c r="B433" s="315" t="s">
        <v>5274</v>
      </c>
      <c r="C433" s="328" t="s">
        <v>833</v>
      </c>
      <c r="D433" s="328" t="s">
        <v>6993</v>
      </c>
      <c r="E433" s="331"/>
      <c r="F433" s="331"/>
      <c r="G433" s="324"/>
      <c r="H433" s="335"/>
      <c r="I433" s="312">
        <v>4</v>
      </c>
      <c r="J433" s="312">
        <v>0</v>
      </c>
      <c r="K433" s="312">
        <v>4</v>
      </c>
      <c r="L433" s="313" t="str">
        <f>VLOOKUP(TRIM(B433),'Team Rosters'!$B$1:$M$3794,2,FALSE)</f>
        <v>TOK</v>
      </c>
    </row>
    <row r="434" spans="1:12" ht="12.75" hidden="1" customHeight="1">
      <c r="A434" s="328" t="s">
        <v>1406</v>
      </c>
      <c r="B434" s="315" t="s">
        <v>5225</v>
      </c>
      <c r="C434" s="328" t="s">
        <v>85</v>
      </c>
      <c r="D434" s="328" t="s">
        <v>1406</v>
      </c>
      <c r="E434" s="331"/>
      <c r="F434" s="331"/>
      <c r="G434" s="324"/>
      <c r="H434" s="335"/>
      <c r="I434" s="312">
        <v>0</v>
      </c>
      <c r="J434" s="312"/>
      <c r="K434" s="312"/>
      <c r="L434" s="313" t="str">
        <f>VLOOKUP(TRIM(B434),'Team Rosters'!$B$1:$M$3794,2,FALSE)</f>
        <v>ACM</v>
      </c>
    </row>
    <row r="435" spans="1:12" ht="12.75" hidden="1" customHeight="1">
      <c r="A435" s="124" t="s">
        <v>3060</v>
      </c>
      <c r="B435" s="123" t="s">
        <v>7522</v>
      </c>
      <c r="C435" s="124" t="s">
        <v>816</v>
      </c>
      <c r="D435" s="124" t="s">
        <v>4290</v>
      </c>
      <c r="E435" s="176" t="s">
        <v>4384</v>
      </c>
      <c r="F435" s="176"/>
      <c r="G435" s="172"/>
      <c r="H435" s="173"/>
      <c r="I435" s="312"/>
      <c r="J435" s="312"/>
      <c r="K435" s="312"/>
      <c r="L435" s="313" t="str">
        <f>VLOOKUP(TRIM(B435),'Team Rosters'!$B$1:$M$3794,2,FALSE)</f>
        <v>FER</v>
      </c>
    </row>
    <row r="436" spans="1:12" ht="12.75" hidden="1" customHeight="1">
      <c r="A436" s="328" t="s">
        <v>644</v>
      </c>
      <c r="B436" s="315" t="s">
        <v>5258</v>
      </c>
      <c r="C436" s="328" t="s">
        <v>802</v>
      </c>
      <c r="D436" s="328" t="s">
        <v>6998</v>
      </c>
      <c r="E436" s="331"/>
      <c r="F436" s="331"/>
      <c r="G436" s="324"/>
      <c r="H436" s="335"/>
      <c r="I436" s="312">
        <v>4</v>
      </c>
      <c r="J436" s="312">
        <v>0</v>
      </c>
      <c r="K436" s="312">
        <v>0</v>
      </c>
      <c r="L436" s="313" t="str">
        <f>VLOOKUP(TRIM(B436),'Team Rosters'!$B$1:$M$3794,2,FALSE)</f>
        <v>FER</v>
      </c>
    </row>
    <row r="437" spans="1:12" ht="12.75" hidden="1" customHeight="1">
      <c r="A437" s="124" t="s">
        <v>2319</v>
      </c>
      <c r="B437" s="315" t="s">
        <v>7462</v>
      </c>
      <c r="C437" s="328" t="s">
        <v>818</v>
      </c>
      <c r="D437" s="124" t="s">
        <v>2319</v>
      </c>
      <c r="E437" s="176" t="s">
        <v>4394</v>
      </c>
      <c r="F437" s="176"/>
      <c r="G437" s="172">
        <v>6</v>
      </c>
      <c r="H437" s="173"/>
      <c r="I437" s="312"/>
      <c r="J437" s="312"/>
      <c r="K437" s="312"/>
      <c r="L437" s="313" t="str">
        <f>VLOOKUP(TRIM(B437),'Team Rosters'!$B$1:$M$3794,2,FALSE)</f>
        <v>TOL</v>
      </c>
    </row>
    <row r="438" spans="1:12" ht="12.75" hidden="1" customHeight="1">
      <c r="A438" s="124" t="s">
        <v>1667</v>
      </c>
      <c r="B438" s="123" t="s">
        <v>7584</v>
      </c>
      <c r="C438" s="124" t="s">
        <v>832</v>
      </c>
      <c r="D438" s="124" t="s">
        <v>4300</v>
      </c>
      <c r="E438" s="176" t="s">
        <v>4385</v>
      </c>
      <c r="F438" s="176"/>
      <c r="G438" s="172">
        <v>6</v>
      </c>
      <c r="H438" s="173"/>
      <c r="I438" s="312"/>
      <c r="J438" s="312"/>
      <c r="K438" s="312"/>
      <c r="L438" s="313" t="str">
        <f>VLOOKUP(TRIM(B438),'Team Rosters'!$B$1:$M$3794,2,FALSE)</f>
        <v>CHA</v>
      </c>
    </row>
    <row r="439" spans="1:12" ht="12.75" hidden="1" customHeight="1">
      <c r="A439" s="328" t="s">
        <v>197</v>
      </c>
      <c r="B439" s="315" t="s">
        <v>7808</v>
      </c>
      <c r="C439" s="328" t="s">
        <v>3448</v>
      </c>
      <c r="D439" s="328" t="s">
        <v>197</v>
      </c>
      <c r="E439" s="331"/>
      <c r="F439" s="331"/>
      <c r="G439" s="324"/>
      <c r="H439" s="335"/>
      <c r="I439" s="312"/>
      <c r="J439" s="312"/>
      <c r="K439" s="312"/>
      <c r="L439" s="313" t="str">
        <f>VLOOKUP(TRIM(B439),'Team Rosters'!$B$1:$M$3794,2,FALSE)</f>
        <v>BLD</v>
      </c>
    </row>
    <row r="440" spans="1:12" ht="12.75" hidden="1" customHeight="1">
      <c r="A440" s="124" t="s">
        <v>1404</v>
      </c>
      <c r="B440" s="123" t="s">
        <v>6851</v>
      </c>
      <c r="C440" s="124" t="s">
        <v>170</v>
      </c>
      <c r="D440" s="124" t="s">
        <v>1404</v>
      </c>
      <c r="E440" s="177" t="s">
        <v>4384</v>
      </c>
      <c r="F440" s="177"/>
      <c r="G440" s="9">
        <v>4</v>
      </c>
      <c r="H440" s="173"/>
      <c r="I440" s="312"/>
      <c r="J440" s="312"/>
      <c r="K440" s="312"/>
      <c r="L440" s="313" t="str">
        <f>VLOOKUP(TRIM(B440),'Team Rosters'!$B$1:$M$3794,2,FALSE)</f>
        <v>ANN</v>
      </c>
    </row>
    <row r="441" spans="1:12" ht="12.75" hidden="1" customHeight="1">
      <c r="A441" s="328" t="s">
        <v>1891</v>
      </c>
      <c r="B441" s="315" t="s">
        <v>7773</v>
      </c>
      <c r="C441" s="328" t="s">
        <v>81</v>
      </c>
      <c r="D441" s="328" t="s">
        <v>1891</v>
      </c>
      <c r="E441" s="331"/>
      <c r="F441" s="331"/>
      <c r="G441" s="324"/>
      <c r="H441" s="335"/>
      <c r="I441" s="312"/>
      <c r="J441" s="312"/>
      <c r="K441" s="312"/>
      <c r="L441" s="313" t="str">
        <f>VLOOKUP(TRIM(B441),'Team Rosters'!$B$1:$M$3794,2,FALSE)</f>
        <v>ESC</v>
      </c>
    </row>
    <row r="442" spans="1:12" ht="12.75" hidden="1" customHeight="1">
      <c r="A442" s="328" t="s">
        <v>644</v>
      </c>
      <c r="B442" s="315" t="s">
        <v>5752</v>
      </c>
      <c r="C442" s="328" t="s">
        <v>820</v>
      </c>
      <c r="D442" s="328" t="s">
        <v>6998</v>
      </c>
      <c r="E442" s="331"/>
      <c r="F442" s="331"/>
      <c r="G442" s="324"/>
      <c r="H442" s="335"/>
      <c r="I442" s="312">
        <v>0</v>
      </c>
      <c r="J442" s="312">
        <v>0</v>
      </c>
      <c r="K442" s="312">
        <v>2</v>
      </c>
      <c r="L442" s="313" t="str">
        <f>VLOOKUP(TRIM(B442),'Team Rosters'!$B$1:$M$3794,2,FALSE)</f>
        <v>TEM</v>
      </c>
    </row>
    <row r="443" spans="1:12" ht="12.75" hidden="1" customHeight="1">
      <c r="A443" s="328" t="s">
        <v>1406</v>
      </c>
      <c r="B443" s="315" t="s">
        <v>6941</v>
      </c>
      <c r="C443" s="328" t="s">
        <v>170</v>
      </c>
      <c r="D443" s="328" t="s">
        <v>1406</v>
      </c>
      <c r="E443" s="331"/>
      <c r="F443" s="331"/>
      <c r="G443" s="324"/>
      <c r="H443" s="335"/>
      <c r="I443" s="312">
        <v>4</v>
      </c>
      <c r="J443" s="312"/>
      <c r="K443" s="312"/>
      <c r="L443" s="313" t="str">
        <f>VLOOKUP(TRIM(B443),'Team Rosters'!$B$1:$M$3794,2,FALSE)</f>
        <v>JER</v>
      </c>
    </row>
    <row r="444" spans="1:12" ht="12.75" hidden="1" customHeight="1">
      <c r="A444" s="328" t="s">
        <v>2438</v>
      </c>
      <c r="B444" s="315" t="s">
        <v>3969</v>
      </c>
      <c r="C444" s="328" t="s">
        <v>816</v>
      </c>
      <c r="D444" s="328" t="s">
        <v>4277</v>
      </c>
      <c r="E444" s="331"/>
      <c r="F444" s="331"/>
      <c r="G444" s="324"/>
      <c r="H444" s="335"/>
      <c r="I444" s="312">
        <v>4</v>
      </c>
      <c r="J444" s="312"/>
      <c r="K444" s="312">
        <v>7</v>
      </c>
      <c r="L444" s="313" t="str">
        <f>VLOOKUP(TRIM(B444),'Team Rosters'!$B$1:$M$3794,2,FALSE)</f>
        <v>IRN</v>
      </c>
    </row>
    <row r="445" spans="1:12" ht="12.75" hidden="1" customHeight="1">
      <c r="A445" s="124" t="s">
        <v>1404</v>
      </c>
      <c r="B445" s="315" t="s">
        <v>6708</v>
      </c>
      <c r="C445" s="328" t="s">
        <v>807</v>
      </c>
      <c r="D445" s="124" t="s">
        <v>1404</v>
      </c>
      <c r="E445" s="176" t="s">
        <v>4384</v>
      </c>
      <c r="F445" s="176"/>
      <c r="G445" s="172">
        <v>0</v>
      </c>
      <c r="H445" s="173"/>
      <c r="I445" s="312"/>
      <c r="J445" s="312"/>
      <c r="K445" s="312"/>
      <c r="L445" s="313" t="e">
        <f>VLOOKUP(TRIM(B445),'Team Rosters'!$B$1:$M$3794,2,FALSE)</f>
        <v>#N/A</v>
      </c>
    </row>
    <row r="446" spans="1:12" ht="12.75" hidden="1" customHeight="1">
      <c r="A446" s="328" t="s">
        <v>2477</v>
      </c>
      <c r="B446" s="315" t="s">
        <v>2706</v>
      </c>
      <c r="C446" s="328" t="s">
        <v>807</v>
      </c>
      <c r="D446" s="328" t="s">
        <v>4265</v>
      </c>
      <c r="E446" s="331"/>
      <c r="F446" s="331"/>
      <c r="G446" s="324"/>
      <c r="H446" s="335"/>
      <c r="I446" s="312"/>
      <c r="J446" s="312"/>
      <c r="K446" s="312"/>
      <c r="L446" s="313" t="str">
        <f>VLOOKUP(TRIM(B446),'Team Rosters'!$B$1:$M$3794,2,FALSE)</f>
        <v>VER</v>
      </c>
    </row>
    <row r="447" spans="1:12" ht="12.75" hidden="1" customHeight="1">
      <c r="A447" s="124" t="s">
        <v>3063</v>
      </c>
      <c r="B447" s="123" t="s">
        <v>6784</v>
      </c>
      <c r="C447" s="124" t="s">
        <v>820</v>
      </c>
      <c r="D447" s="124" t="s">
        <v>4289</v>
      </c>
      <c r="E447" s="176" t="s">
        <v>4398</v>
      </c>
      <c r="F447" s="176"/>
      <c r="G447" s="172"/>
      <c r="H447" s="173"/>
      <c r="I447" s="312"/>
      <c r="J447" s="312"/>
      <c r="K447" s="312"/>
      <c r="L447" s="313" t="str">
        <f>VLOOKUP(TRIM(B447),'Team Rosters'!$B$1:$M$3794,2,FALSE)</f>
        <v>CHA</v>
      </c>
    </row>
    <row r="448" spans="1:12" ht="12.75" hidden="1" customHeight="1">
      <c r="A448" s="328" t="s">
        <v>1891</v>
      </c>
      <c r="B448" s="315" t="s">
        <v>3451</v>
      </c>
      <c r="C448" s="328" t="s">
        <v>1664</v>
      </c>
      <c r="D448" s="328" t="s">
        <v>1891</v>
      </c>
      <c r="E448" s="331"/>
      <c r="F448" s="331"/>
      <c r="G448" s="324"/>
      <c r="H448" s="335"/>
      <c r="I448" s="312"/>
      <c r="J448" s="312"/>
      <c r="K448" s="312"/>
      <c r="L448" s="313" t="str">
        <f>VLOOKUP(TRIM(B448),'Team Rosters'!$B$1:$M$3794,2,FALSE)</f>
        <v>ANN</v>
      </c>
    </row>
    <row r="449" spans="1:12" ht="12.75" hidden="1" customHeight="1">
      <c r="A449" s="328" t="s">
        <v>1891</v>
      </c>
      <c r="B449" s="315" t="s">
        <v>1549</v>
      </c>
      <c r="C449" s="328" t="s">
        <v>826</v>
      </c>
      <c r="D449" s="328" t="s">
        <v>1891</v>
      </c>
      <c r="E449" s="331"/>
      <c r="F449" s="331"/>
      <c r="G449" s="324"/>
      <c r="H449" s="335"/>
      <c r="I449" s="312"/>
      <c r="J449" s="312"/>
      <c r="K449" s="312"/>
      <c r="L449" s="313" t="str">
        <f>VLOOKUP(TRIM(B449),'Team Rosters'!$B$1:$M$3794,2,FALSE)</f>
        <v>BLU</v>
      </c>
    </row>
    <row r="450" spans="1:12" ht="12.75" hidden="1" customHeight="1">
      <c r="A450" s="328" t="s">
        <v>87</v>
      </c>
      <c r="B450" s="315" t="s">
        <v>4671</v>
      </c>
      <c r="C450" s="328" t="s">
        <v>82</v>
      </c>
      <c r="D450" s="328" t="s">
        <v>4280</v>
      </c>
      <c r="E450" s="331"/>
      <c r="F450" s="331"/>
      <c r="G450" s="324"/>
      <c r="H450" s="335"/>
      <c r="I450" s="312">
        <v>0</v>
      </c>
      <c r="J450" s="312">
        <v>4</v>
      </c>
      <c r="K450" s="312">
        <v>3</v>
      </c>
      <c r="L450" s="313" t="str">
        <f>VLOOKUP(TRIM(B450),'Team Rosters'!$B$1:$M$3794,2,FALSE)</f>
        <v>VER</v>
      </c>
    </row>
    <row r="451" spans="1:12" ht="12.75" hidden="1" customHeight="1">
      <c r="A451" s="328" t="s">
        <v>1870</v>
      </c>
      <c r="B451" s="315" t="s">
        <v>5296</v>
      </c>
      <c r="C451" s="328" t="s">
        <v>817</v>
      </c>
      <c r="D451" s="328" t="s">
        <v>4273</v>
      </c>
      <c r="E451" s="331"/>
      <c r="F451" s="331"/>
      <c r="G451" s="324"/>
      <c r="H451" s="335"/>
      <c r="I451" s="312">
        <v>4</v>
      </c>
      <c r="J451" s="312"/>
      <c r="K451" s="312">
        <v>3</v>
      </c>
      <c r="L451" s="313" t="str">
        <f>VLOOKUP(TRIM(B451),'Team Rosters'!$B$1:$M$3794,2,FALSE)</f>
        <v>VIR</v>
      </c>
    </row>
    <row r="452" spans="1:12" ht="12.75" hidden="1" customHeight="1">
      <c r="A452" s="124" t="s">
        <v>2445</v>
      </c>
      <c r="B452" s="123" t="s">
        <v>6826</v>
      </c>
      <c r="C452" s="124" t="s">
        <v>831</v>
      </c>
      <c r="D452" s="124" t="s">
        <v>4294</v>
      </c>
      <c r="E452" s="176" t="s">
        <v>4391</v>
      </c>
      <c r="F452" s="176"/>
      <c r="G452" s="172"/>
      <c r="H452" s="173"/>
      <c r="I452" s="312"/>
      <c r="J452" s="312"/>
      <c r="K452" s="312"/>
      <c r="L452" s="313" t="str">
        <f>VLOOKUP(TRIM(B452),'Team Rosters'!$B$1:$M$3794,2,FALSE)</f>
        <v>ACM</v>
      </c>
    </row>
    <row r="453" spans="1:12" ht="12.75" hidden="1" customHeight="1">
      <c r="A453" s="124" t="s">
        <v>1667</v>
      </c>
      <c r="B453" s="123" t="s">
        <v>5538</v>
      </c>
      <c r="C453" s="124" t="s">
        <v>83</v>
      </c>
      <c r="D453" s="124" t="s">
        <v>4300</v>
      </c>
      <c r="E453" s="177" t="s">
        <v>4389</v>
      </c>
      <c r="F453" s="177"/>
      <c r="G453" s="9">
        <v>7</v>
      </c>
      <c r="H453" s="173"/>
      <c r="I453" s="312"/>
      <c r="J453" s="312"/>
      <c r="K453" s="312"/>
      <c r="L453" s="313" t="str">
        <f>VLOOKUP(TRIM(B453),'Team Rosters'!$B$1:$M$3794,2,FALSE)</f>
        <v>ACM</v>
      </c>
    </row>
    <row r="454" spans="1:12" ht="12.75" hidden="1" customHeight="1">
      <c r="A454" s="124" t="s">
        <v>2443</v>
      </c>
      <c r="B454" s="123" t="s">
        <v>5598</v>
      </c>
      <c r="C454" s="124" t="s">
        <v>810</v>
      </c>
      <c r="D454" s="124" t="s">
        <v>2443</v>
      </c>
      <c r="E454" s="177" t="s">
        <v>4383</v>
      </c>
      <c r="F454" s="177"/>
      <c r="G454" s="9">
        <v>6</v>
      </c>
      <c r="H454" s="173"/>
      <c r="I454" s="312"/>
      <c r="J454" s="312"/>
      <c r="K454" s="312"/>
      <c r="L454" s="313" t="str">
        <f>VLOOKUP(TRIM(B454),'Team Rosters'!$B$1:$M$3794,2,FALSE)</f>
        <v>OMA</v>
      </c>
    </row>
    <row r="455" spans="1:12" ht="12.75" hidden="1" customHeight="1">
      <c r="A455" s="328" t="s">
        <v>2317</v>
      </c>
      <c r="B455" s="315" t="s">
        <v>3971</v>
      </c>
      <c r="C455" s="328" t="s">
        <v>831</v>
      </c>
      <c r="D455" s="328" t="s">
        <v>4272</v>
      </c>
      <c r="E455" s="331"/>
      <c r="F455" s="331"/>
      <c r="G455" s="324"/>
      <c r="H455" s="335"/>
      <c r="I455" s="312">
        <v>4</v>
      </c>
      <c r="J455" s="312"/>
      <c r="K455" s="312">
        <v>2</v>
      </c>
      <c r="L455" s="313" t="str">
        <f>VLOOKUP(TRIM(B455),'Team Rosters'!$B$1:$M$3794,2,FALSE)</f>
        <v>LAS</v>
      </c>
    </row>
    <row r="456" spans="1:12" ht="12.75" hidden="1" customHeight="1">
      <c r="A456" s="328" t="s">
        <v>1891</v>
      </c>
      <c r="B456" s="315" t="s">
        <v>227</v>
      </c>
      <c r="C456" s="328" t="s">
        <v>822</v>
      </c>
      <c r="D456" s="328" t="s">
        <v>1891</v>
      </c>
      <c r="E456" s="331"/>
      <c r="F456" s="331"/>
      <c r="G456" s="324"/>
      <c r="H456" s="335"/>
      <c r="I456" s="312"/>
      <c r="J456" s="312"/>
      <c r="K456" s="312"/>
      <c r="L456" s="313" t="str">
        <f>VLOOKUP(TRIM(B456),'Team Rosters'!$B$1:$M$3794,2,FALSE)</f>
        <v>ESC</v>
      </c>
    </row>
    <row r="457" spans="1:12" ht="12.75" hidden="1" customHeight="1">
      <c r="A457" s="328" t="s">
        <v>197</v>
      </c>
      <c r="B457" s="315" t="s">
        <v>3693</v>
      </c>
      <c r="C457" s="328" t="s">
        <v>802</v>
      </c>
      <c r="D457" s="328" t="s">
        <v>197</v>
      </c>
      <c r="E457" s="331"/>
      <c r="F457" s="331"/>
      <c r="G457" s="324"/>
      <c r="H457" s="335"/>
      <c r="I457" s="312"/>
      <c r="J457" s="312"/>
      <c r="K457" s="312"/>
      <c r="L457" s="313" t="e">
        <f>VLOOKUP(TRIM(B457),'Team Rosters'!$B$1:$M$3794,2,FALSE)</f>
        <v>#N/A</v>
      </c>
    </row>
    <row r="458" spans="1:12" ht="12.75" hidden="1" customHeight="1">
      <c r="A458" s="328" t="s">
        <v>197</v>
      </c>
      <c r="B458" s="315" t="s">
        <v>202</v>
      </c>
      <c r="C458" s="328" t="s">
        <v>82</v>
      </c>
      <c r="D458" s="328" t="s">
        <v>197</v>
      </c>
      <c r="E458" s="331"/>
      <c r="F458" s="331"/>
      <c r="G458" s="324"/>
      <c r="H458" s="335"/>
      <c r="I458" s="312"/>
      <c r="J458" s="312"/>
      <c r="K458" s="312"/>
      <c r="L458" s="313" t="str">
        <f>VLOOKUP(TRIM(B458),'Team Rosters'!$B$1:$M$3794,2,FALSE)</f>
        <v>TOL</v>
      </c>
    </row>
    <row r="459" spans="1:12" ht="12.75" hidden="1" customHeight="1">
      <c r="A459" s="328" t="s">
        <v>835</v>
      </c>
      <c r="B459" s="315" t="s">
        <v>7637</v>
      </c>
      <c r="C459" s="328" t="s">
        <v>833</v>
      </c>
      <c r="D459" s="328" t="s">
        <v>6996</v>
      </c>
      <c r="E459" s="331"/>
      <c r="F459" s="331"/>
      <c r="G459" s="324"/>
      <c r="H459" s="335"/>
      <c r="I459" s="312">
        <v>0</v>
      </c>
      <c r="J459" s="312">
        <v>0</v>
      </c>
      <c r="K459" s="312">
        <v>3</v>
      </c>
      <c r="L459" s="313" t="str">
        <f>VLOOKUP(TRIM(B459),'Team Rosters'!$B$1:$M$3794,2,FALSE)</f>
        <v>BLU</v>
      </c>
    </row>
    <row r="460" spans="1:12" ht="12.75" hidden="1" customHeight="1">
      <c r="A460" s="124" t="s">
        <v>172</v>
      </c>
      <c r="B460" s="123" t="s">
        <v>4471</v>
      </c>
      <c r="C460" s="124" t="s">
        <v>815</v>
      </c>
      <c r="D460" s="124" t="s">
        <v>4298</v>
      </c>
      <c r="E460" s="177" t="s">
        <v>4391</v>
      </c>
      <c r="F460" s="177"/>
      <c r="G460" s="9">
        <v>9</v>
      </c>
      <c r="H460" s="173"/>
      <c r="I460" s="312"/>
      <c r="J460" s="312"/>
      <c r="K460" s="312"/>
      <c r="L460" s="313" t="str">
        <f>VLOOKUP(TRIM(B460),'Team Rosters'!$B$1:$M$3794,2,FALSE)</f>
        <v>BLU</v>
      </c>
    </row>
    <row r="461" spans="1:12" ht="12.75" hidden="1" customHeight="1">
      <c r="A461" s="328" t="s">
        <v>7692</v>
      </c>
      <c r="B461" s="315" t="s">
        <v>7715</v>
      </c>
      <c r="C461" s="328" t="s">
        <v>1664</v>
      </c>
      <c r="D461" s="328" t="s">
        <v>4265</v>
      </c>
      <c r="E461" s="331"/>
      <c r="F461" s="331"/>
      <c r="G461" s="324"/>
      <c r="H461" s="335"/>
      <c r="I461" s="312"/>
      <c r="J461" s="312"/>
      <c r="K461" s="312"/>
      <c r="L461" s="313" t="str">
        <f>VLOOKUP(TRIM(B461),'Team Rosters'!$B$1:$M$3794,2,FALSE)</f>
        <v>CAVE</v>
      </c>
    </row>
    <row r="462" spans="1:12" ht="12.75" hidden="1" customHeight="1">
      <c r="A462" s="124" t="s">
        <v>3060</v>
      </c>
      <c r="B462" s="123" t="s">
        <v>6731</v>
      </c>
      <c r="C462" s="124" t="s">
        <v>83</v>
      </c>
      <c r="D462" s="124" t="s">
        <v>4290</v>
      </c>
      <c r="E462" s="176" t="s">
        <v>4382</v>
      </c>
      <c r="F462" s="176"/>
      <c r="G462" s="172"/>
      <c r="H462" s="173"/>
      <c r="I462" s="312"/>
      <c r="J462" s="312"/>
      <c r="K462" s="312"/>
      <c r="L462" s="313" t="e">
        <f>VLOOKUP(TRIM(B462),'Team Rosters'!$B$1:$M$3794,2,FALSE)</f>
        <v>#N/A</v>
      </c>
    </row>
    <row r="463" spans="1:12" ht="12.75" hidden="1" customHeight="1">
      <c r="A463" s="124" t="s">
        <v>2437</v>
      </c>
      <c r="B463" s="123" t="s">
        <v>6827</v>
      </c>
      <c r="C463" s="124" t="s">
        <v>831</v>
      </c>
      <c r="D463" s="124" t="s">
        <v>4304</v>
      </c>
      <c r="E463" s="177" t="s">
        <v>4389</v>
      </c>
      <c r="F463" s="177"/>
      <c r="G463" s="9">
        <v>1</v>
      </c>
      <c r="H463" s="173"/>
      <c r="I463" s="312"/>
      <c r="J463" s="312"/>
      <c r="K463" s="312"/>
      <c r="L463" s="313" t="str">
        <f>VLOOKUP(TRIM(B463),'Team Rosters'!$B$1:$M$3794,2,FALSE)</f>
        <v>BLD</v>
      </c>
    </row>
    <row r="464" spans="1:12" ht="12.75" hidden="1" customHeight="1">
      <c r="A464" s="124" t="s">
        <v>1139</v>
      </c>
      <c r="B464" s="315" t="s">
        <v>464</v>
      </c>
      <c r="C464" s="328" t="s">
        <v>818</v>
      </c>
      <c r="D464" s="124" t="s">
        <v>1139</v>
      </c>
      <c r="E464" s="177" t="s">
        <v>4382</v>
      </c>
      <c r="F464" s="177"/>
      <c r="G464" s="9">
        <v>5</v>
      </c>
      <c r="H464" s="173"/>
      <c r="I464" s="312"/>
      <c r="J464" s="312"/>
      <c r="K464" s="312"/>
      <c r="L464" s="313" t="str">
        <f>VLOOKUP(TRIM(B464),'Team Rosters'!$B$1:$M$3794,2,FALSE)</f>
        <v>IND</v>
      </c>
    </row>
    <row r="465" spans="1:12" ht="12.75" hidden="1" customHeight="1">
      <c r="A465" s="328" t="s">
        <v>1870</v>
      </c>
      <c r="B465" s="315" t="s">
        <v>1256</v>
      </c>
      <c r="C465" s="328" t="s">
        <v>820</v>
      </c>
      <c r="D465" s="328" t="s">
        <v>4273</v>
      </c>
      <c r="E465" s="331"/>
      <c r="F465" s="331"/>
      <c r="G465" s="324"/>
      <c r="H465" s="335"/>
      <c r="I465" s="312">
        <v>0</v>
      </c>
      <c r="J465" s="312"/>
      <c r="K465" s="312">
        <v>3</v>
      </c>
      <c r="L465" s="313" t="e">
        <f>VLOOKUP(TRIM(B465),'Team Rosters'!$B$1:$M$3794,2,FALSE)</f>
        <v>#N/A</v>
      </c>
    </row>
    <row r="466" spans="1:12" ht="12.75" hidden="1" customHeight="1">
      <c r="A466" s="328" t="s">
        <v>3518</v>
      </c>
      <c r="B466" s="315" t="s">
        <v>6355</v>
      </c>
      <c r="C466" s="328" t="s">
        <v>822</v>
      </c>
      <c r="D466" s="328" t="s">
        <v>3518</v>
      </c>
      <c r="E466" s="331"/>
      <c r="F466" s="331"/>
      <c r="G466" s="324"/>
      <c r="H466" s="335"/>
      <c r="I466" s="9">
        <v>0</v>
      </c>
      <c r="J466" s="312"/>
      <c r="K466" s="172">
        <v>0</v>
      </c>
      <c r="L466" s="313" t="str">
        <f>VLOOKUP(TRIM(B466),'Team Rosters'!$B$1:$M$3794,2,FALSE)</f>
        <v>BIR</v>
      </c>
    </row>
    <row r="467" spans="1:12" ht="12.75" hidden="1" customHeight="1">
      <c r="A467" s="124" t="s">
        <v>2319</v>
      </c>
      <c r="B467" s="123" t="s">
        <v>5546</v>
      </c>
      <c r="C467" s="124" t="s">
        <v>5513</v>
      </c>
      <c r="D467" s="124" t="s">
        <v>2319</v>
      </c>
      <c r="E467" s="176" t="s">
        <v>4383</v>
      </c>
      <c r="F467" s="176"/>
      <c r="G467" s="172">
        <v>12</v>
      </c>
      <c r="H467" s="173">
        <v>5</v>
      </c>
      <c r="I467" s="312"/>
      <c r="J467" s="312"/>
      <c r="K467" s="312"/>
      <c r="L467" s="313" t="str">
        <f>VLOOKUP(TRIM(B467),'Team Rosters'!$B$1:$M$3794,2,FALSE)</f>
        <v>VIR</v>
      </c>
    </row>
    <row r="468" spans="1:12" ht="12.75" hidden="1" customHeight="1">
      <c r="A468" s="124" t="s">
        <v>173</v>
      </c>
      <c r="B468" s="123" t="s">
        <v>5666</v>
      </c>
      <c r="C468" s="124" t="s">
        <v>5513</v>
      </c>
      <c r="D468" s="124" t="s">
        <v>4306</v>
      </c>
      <c r="E468" s="176" t="s">
        <v>4391</v>
      </c>
      <c r="F468" s="176" t="s">
        <v>4391</v>
      </c>
      <c r="G468" s="172">
        <v>2</v>
      </c>
      <c r="H468" s="173"/>
      <c r="I468" s="312"/>
      <c r="J468" s="312"/>
      <c r="K468" s="312"/>
      <c r="L468" s="313" t="e">
        <f>VLOOKUP(TRIM(B468),'Team Rosters'!$B$1:$M$3794,2,FALSE)</f>
        <v>#N/A</v>
      </c>
    </row>
    <row r="469" spans="1:12" ht="12.75" hidden="1" customHeight="1">
      <c r="A469" s="328" t="s">
        <v>2351</v>
      </c>
      <c r="B469" s="315" t="s">
        <v>3976</v>
      </c>
      <c r="C469" s="328" t="s">
        <v>82</v>
      </c>
      <c r="D469" s="328" t="s">
        <v>4270</v>
      </c>
      <c r="E469" s="331"/>
      <c r="F469" s="331"/>
      <c r="G469" s="324"/>
      <c r="H469" s="335"/>
      <c r="I469" s="312">
        <v>6</v>
      </c>
      <c r="J469" s="312"/>
      <c r="K469" s="312">
        <v>5</v>
      </c>
      <c r="L469" s="313" t="str">
        <f>VLOOKUP(TRIM(B469),'Team Rosters'!$B$1:$M$3794,2,FALSE)</f>
        <v>IRN</v>
      </c>
    </row>
    <row r="470" spans="1:12" ht="12.75" hidden="1" customHeight="1">
      <c r="A470" s="328" t="s">
        <v>3518</v>
      </c>
      <c r="B470" s="315" t="s">
        <v>4659</v>
      </c>
      <c r="C470" s="328" t="s">
        <v>809</v>
      </c>
      <c r="D470" s="328" t="s">
        <v>3518</v>
      </c>
      <c r="E470" s="331"/>
      <c r="F470" s="331"/>
      <c r="G470" s="324"/>
      <c r="H470" s="335"/>
      <c r="I470" s="9">
        <v>0</v>
      </c>
      <c r="J470" s="312"/>
      <c r="K470" s="172">
        <v>3</v>
      </c>
      <c r="L470" s="313" t="str">
        <f>VLOOKUP(TRIM(B470),'Team Rosters'!$B$1:$M$3794,2,FALSE)</f>
        <v>BIR</v>
      </c>
    </row>
    <row r="471" spans="1:12" ht="12.75" hidden="1" customHeight="1">
      <c r="A471" s="328" t="s">
        <v>3518</v>
      </c>
      <c r="B471" s="315" t="s">
        <v>6899</v>
      </c>
      <c r="C471" s="328" t="s">
        <v>826</v>
      </c>
      <c r="D471" s="328" t="s">
        <v>3518</v>
      </c>
      <c r="E471" s="331"/>
      <c r="F471" s="331"/>
      <c r="G471" s="324"/>
      <c r="H471" s="335"/>
      <c r="I471" s="9">
        <v>0</v>
      </c>
      <c r="J471" s="312"/>
      <c r="K471" s="172">
        <v>4</v>
      </c>
      <c r="L471" s="313" t="str">
        <f>VLOOKUP(TRIM(B471),'Team Rosters'!$B$1:$M$3794,2,FALSE)</f>
        <v>VIR</v>
      </c>
    </row>
    <row r="472" spans="1:12" ht="12.75" hidden="1" customHeight="1">
      <c r="A472" s="124" t="s">
        <v>3344</v>
      </c>
      <c r="B472" s="123" t="s">
        <v>5617</v>
      </c>
      <c r="C472" s="124" t="s">
        <v>816</v>
      </c>
      <c r="D472" s="124" t="s">
        <v>4293</v>
      </c>
      <c r="E472" s="176" t="s">
        <v>4385</v>
      </c>
      <c r="F472" s="176"/>
      <c r="G472" s="172"/>
      <c r="H472" s="173"/>
      <c r="I472" s="312"/>
      <c r="J472" s="312"/>
      <c r="K472" s="312"/>
      <c r="L472" s="313" t="str">
        <f>VLOOKUP(TRIM(B472),'Team Rosters'!$B$1:$M$3794,2,FALSE)</f>
        <v>GOT</v>
      </c>
    </row>
    <row r="473" spans="1:12" ht="12.75" hidden="1" customHeight="1">
      <c r="A473" s="124" t="s">
        <v>2328</v>
      </c>
      <c r="B473" s="289" t="s">
        <v>7014</v>
      </c>
      <c r="C473" s="124" t="s">
        <v>810</v>
      </c>
      <c r="D473" s="124" t="s">
        <v>4295</v>
      </c>
      <c r="E473" s="176" t="s">
        <v>4389</v>
      </c>
      <c r="F473" s="176"/>
      <c r="G473" s="172"/>
      <c r="H473" s="173"/>
      <c r="I473" s="312"/>
      <c r="J473" s="312"/>
      <c r="K473" s="312"/>
      <c r="L473" s="313" t="str">
        <f>VLOOKUP(TRIM(B473),'Team Rosters'!$B$1:$M$3794,2,FALSE)</f>
        <v>IRN</v>
      </c>
    </row>
    <row r="474" spans="1:12" ht="12.75" hidden="1" customHeight="1">
      <c r="A474" s="328" t="s">
        <v>2477</v>
      </c>
      <c r="B474" s="315" t="s">
        <v>5805</v>
      </c>
      <c r="C474" s="328" t="s">
        <v>85</v>
      </c>
      <c r="D474" s="328" t="s">
        <v>4265</v>
      </c>
      <c r="E474" s="331"/>
      <c r="F474" s="331"/>
      <c r="G474" s="324"/>
      <c r="H474" s="335"/>
      <c r="I474" s="312"/>
      <c r="J474" s="312"/>
      <c r="K474" s="312"/>
      <c r="L474" s="313" t="str">
        <f>VLOOKUP(TRIM(B474),'Team Rosters'!$B$1:$M$3794,2,FALSE)</f>
        <v>WIX</v>
      </c>
    </row>
    <row r="475" spans="1:12" ht="12.75" hidden="1" customHeight="1">
      <c r="A475" s="328" t="s">
        <v>2317</v>
      </c>
      <c r="B475" s="315" t="s">
        <v>4699</v>
      </c>
      <c r="C475" s="328" t="s">
        <v>85</v>
      </c>
      <c r="D475" s="328" t="s">
        <v>4272</v>
      </c>
      <c r="E475" s="331"/>
      <c r="F475" s="331"/>
      <c r="G475" s="324"/>
      <c r="H475" s="335"/>
      <c r="I475" s="312">
        <v>0</v>
      </c>
      <c r="J475" s="312"/>
      <c r="K475" s="312">
        <v>4</v>
      </c>
      <c r="L475" s="313" t="str">
        <f>VLOOKUP(TRIM(B475),'Team Rosters'!$B$1:$M$3794,2,FALSE)</f>
        <v>IND</v>
      </c>
    </row>
    <row r="476" spans="1:12" ht="12.75" hidden="1" customHeight="1">
      <c r="A476" s="328" t="s">
        <v>560</v>
      </c>
      <c r="B476" s="315" t="s">
        <v>4732</v>
      </c>
      <c r="C476" s="328" t="s">
        <v>810</v>
      </c>
      <c r="D476" s="328" t="s">
        <v>4265</v>
      </c>
      <c r="E476" s="331"/>
      <c r="F476" s="331"/>
      <c r="G476" s="324"/>
      <c r="H476" s="335"/>
      <c r="I476" s="312"/>
      <c r="J476" s="312"/>
      <c r="K476" s="312"/>
      <c r="L476" s="313" t="str">
        <f>VLOOKUP(TRIM(B476),'Team Rosters'!$B$1:$M$3794,2,FALSE)</f>
        <v>OMA</v>
      </c>
    </row>
    <row r="477" spans="1:12" ht="12.75" hidden="1" customHeight="1">
      <c r="A477" s="328" t="s">
        <v>7692</v>
      </c>
      <c r="B477" s="315" t="s">
        <v>7731</v>
      </c>
      <c r="C477" s="328" t="s">
        <v>809</v>
      </c>
      <c r="D477" s="328" t="s">
        <v>4265</v>
      </c>
      <c r="E477" s="331"/>
      <c r="F477" s="331"/>
      <c r="G477" s="324"/>
      <c r="H477" s="335"/>
      <c r="I477" s="312"/>
      <c r="J477" s="312"/>
      <c r="K477" s="312"/>
      <c r="L477" s="313" t="str">
        <f>VLOOKUP(TRIM(B477),'Team Rosters'!$B$1:$M$3794,2,FALSE)</f>
        <v>BLD</v>
      </c>
    </row>
    <row r="478" spans="1:12" ht="12.75" hidden="1" customHeight="1">
      <c r="A478" s="124" t="s">
        <v>2314</v>
      </c>
      <c r="B478" s="123" t="s">
        <v>7535</v>
      </c>
      <c r="C478" s="124" t="s">
        <v>5513</v>
      </c>
      <c r="D478" s="124" t="s">
        <v>4303</v>
      </c>
      <c r="E478" s="176" t="s">
        <v>4385</v>
      </c>
      <c r="F478" s="176"/>
      <c r="G478" s="172">
        <v>1</v>
      </c>
      <c r="H478" s="173"/>
      <c r="I478" s="312"/>
      <c r="J478" s="312"/>
      <c r="K478" s="312"/>
      <c r="L478" s="313" t="e">
        <f>VLOOKUP(TRIM(B478),'Team Rosters'!$B$1:$M$3794,2,FALSE)</f>
        <v>#N/A</v>
      </c>
    </row>
    <row r="479" spans="1:12" ht="12.75" hidden="1" customHeight="1">
      <c r="A479" s="124" t="s">
        <v>3060</v>
      </c>
      <c r="B479" s="123" t="s">
        <v>4521</v>
      </c>
      <c r="C479" s="124" t="s">
        <v>85</v>
      </c>
      <c r="D479" s="124" t="s">
        <v>4290</v>
      </c>
      <c r="E479" s="176" t="s">
        <v>4384</v>
      </c>
      <c r="F479" s="176"/>
      <c r="G479" s="172"/>
      <c r="H479" s="173"/>
      <c r="I479" s="312"/>
      <c r="J479" s="312"/>
      <c r="K479" s="312"/>
      <c r="L479" s="313" t="str">
        <f>VLOOKUP(TRIM(B479),'Team Rosters'!$B$1:$M$3794,2,FALSE)</f>
        <v>ACM</v>
      </c>
    </row>
    <row r="480" spans="1:12" ht="12.75" hidden="1" customHeight="1">
      <c r="A480" s="328" t="s">
        <v>3518</v>
      </c>
      <c r="B480" s="315" t="s">
        <v>6354</v>
      </c>
      <c r="C480" s="328" t="s">
        <v>90</v>
      </c>
      <c r="D480" s="328" t="s">
        <v>3518</v>
      </c>
      <c r="E480" s="331"/>
      <c r="F480" s="331"/>
      <c r="G480" s="324"/>
      <c r="H480" s="335"/>
      <c r="I480" s="9">
        <v>0</v>
      </c>
      <c r="J480" s="312"/>
      <c r="K480" s="172">
        <v>0</v>
      </c>
      <c r="L480" s="313" t="str">
        <f>VLOOKUP(TRIM(B480),'Team Rosters'!$B$1:$M$3794,2,FALSE)</f>
        <v>OMA</v>
      </c>
    </row>
    <row r="481" spans="1:12" ht="12.75" hidden="1" customHeight="1">
      <c r="A481" s="328" t="s">
        <v>2323</v>
      </c>
      <c r="B481" s="315" t="s">
        <v>6913</v>
      </c>
      <c r="C481" s="328" t="s">
        <v>82</v>
      </c>
      <c r="D481" s="328" t="s">
        <v>4265</v>
      </c>
      <c r="E481" s="331"/>
      <c r="F481" s="331"/>
      <c r="G481" s="324"/>
      <c r="H481" s="335"/>
      <c r="I481" s="312"/>
      <c r="J481" s="312"/>
      <c r="K481" s="312"/>
      <c r="L481" s="313" t="str">
        <f>VLOOKUP(TRIM(B481),'Team Rosters'!$B$1:$M$3794,2,FALSE)</f>
        <v>GOT</v>
      </c>
    </row>
    <row r="482" spans="1:12" ht="12.75" hidden="1" customHeight="1">
      <c r="A482" s="124" t="s">
        <v>2874</v>
      </c>
      <c r="B482" s="123" t="s">
        <v>7565</v>
      </c>
      <c r="C482" s="124" t="s">
        <v>808</v>
      </c>
      <c r="D482" s="124" t="s">
        <v>2874</v>
      </c>
      <c r="E482" s="176" t="s">
        <v>4388</v>
      </c>
      <c r="F482" s="176"/>
      <c r="G482" s="172"/>
      <c r="H482" s="173"/>
      <c r="I482" s="312"/>
      <c r="J482" s="312"/>
      <c r="K482" s="312"/>
      <c r="L482" s="313" t="str">
        <f>VLOOKUP(TRIM(B482),'Team Rosters'!$B$1:$M$3794,2,FALSE)</f>
        <v>LON</v>
      </c>
    </row>
    <row r="483" spans="1:12" ht="12.75" hidden="1" customHeight="1">
      <c r="A483" s="328" t="s">
        <v>644</v>
      </c>
      <c r="B483" s="315" t="s">
        <v>4579</v>
      </c>
      <c r="C483" s="328" t="s">
        <v>815</v>
      </c>
      <c r="D483" s="328" t="s">
        <v>6998</v>
      </c>
      <c r="E483" s="331"/>
      <c r="F483" s="331"/>
      <c r="G483" s="324"/>
      <c r="H483" s="335"/>
      <c r="I483" s="312">
        <v>4</v>
      </c>
      <c r="J483" s="312">
        <v>0</v>
      </c>
      <c r="K483" s="312">
        <v>2</v>
      </c>
      <c r="L483" s="313" t="str">
        <f>VLOOKUP(TRIM(B483),'Team Rosters'!$B$1:$M$3794,2,FALSE)</f>
        <v>TEM</v>
      </c>
    </row>
    <row r="484" spans="1:12" ht="12.75" hidden="1" customHeight="1">
      <c r="A484" s="328" t="s">
        <v>1891</v>
      </c>
      <c r="B484" s="315" t="s">
        <v>4696</v>
      </c>
      <c r="C484" s="328" t="s">
        <v>815</v>
      </c>
      <c r="D484" s="328" t="s">
        <v>1891</v>
      </c>
      <c r="E484" s="331"/>
      <c r="F484" s="331"/>
      <c r="G484" s="324"/>
      <c r="H484" s="335"/>
      <c r="I484" s="312"/>
      <c r="J484" s="312"/>
      <c r="K484" s="312"/>
      <c r="L484" s="313" t="str">
        <f>VLOOKUP(TRIM(B484),'Team Rosters'!$B$1:$M$3794,2,FALSE)</f>
        <v>BEA</v>
      </c>
    </row>
    <row r="485" spans="1:12" ht="12.75" hidden="1" customHeight="1">
      <c r="A485" s="124" t="s">
        <v>1663</v>
      </c>
      <c r="B485" s="123" t="s">
        <v>6199</v>
      </c>
      <c r="C485" s="124" t="s">
        <v>812</v>
      </c>
      <c r="D485" s="124" t="s">
        <v>4302</v>
      </c>
      <c r="E485" s="177" t="s">
        <v>4385</v>
      </c>
      <c r="F485" s="177"/>
      <c r="G485" s="9">
        <v>10</v>
      </c>
      <c r="H485" s="173"/>
      <c r="I485" s="312"/>
      <c r="J485" s="312"/>
      <c r="K485" s="312"/>
      <c r="L485" s="313" t="str">
        <f>VLOOKUP(TRIM(B485),'Team Rosters'!$B$1:$M$3794,2,FALSE)</f>
        <v>OMA</v>
      </c>
    </row>
    <row r="486" spans="1:12" ht="12.75" hidden="1" customHeight="1">
      <c r="A486" s="124" t="s">
        <v>1404</v>
      </c>
      <c r="B486" s="123" t="s">
        <v>7503</v>
      </c>
      <c r="C486" s="124" t="s">
        <v>837</v>
      </c>
      <c r="D486" s="124" t="s">
        <v>1404</v>
      </c>
      <c r="E486" s="176" t="s">
        <v>4382</v>
      </c>
      <c r="F486" s="176"/>
      <c r="G486" s="172">
        <v>4</v>
      </c>
      <c r="H486" s="173"/>
      <c r="I486" s="312"/>
      <c r="J486" s="312"/>
      <c r="K486" s="312"/>
      <c r="L486" s="313" t="str">
        <f>VLOOKUP(TRIM(B486),'Team Rosters'!$B$1:$M$3794,2,FALSE)</f>
        <v>CHA</v>
      </c>
    </row>
    <row r="487" spans="1:12" ht="12.75" hidden="1" customHeight="1">
      <c r="A487" s="328" t="s">
        <v>3917</v>
      </c>
      <c r="B487" s="315" t="s">
        <v>7674</v>
      </c>
      <c r="C487" s="328" t="s">
        <v>90</v>
      </c>
      <c r="D487" s="437" t="s">
        <v>8459</v>
      </c>
      <c r="E487" s="331"/>
      <c r="F487" s="331"/>
      <c r="G487" s="324"/>
      <c r="H487" s="335"/>
      <c r="I487" s="312">
        <v>0</v>
      </c>
      <c r="J487" s="312">
        <v>0</v>
      </c>
      <c r="K487" s="312">
        <v>0</v>
      </c>
      <c r="L487" s="313" t="str">
        <f>VLOOKUP(TRIM(B487),'Team Rosters'!$B$1:$M$3794,2,FALSE)</f>
        <v>TOK</v>
      </c>
    </row>
    <row r="488" spans="1:12" ht="12.75" hidden="1" customHeight="1">
      <c r="A488" s="328" t="s">
        <v>197</v>
      </c>
      <c r="B488" s="315" t="s">
        <v>7809</v>
      </c>
      <c r="C488" s="328" t="s">
        <v>824</v>
      </c>
      <c r="D488" s="328" t="s">
        <v>197</v>
      </c>
      <c r="E488" s="331"/>
      <c r="F488" s="331"/>
      <c r="G488" s="324"/>
      <c r="H488" s="335"/>
      <c r="I488" s="312"/>
      <c r="J488" s="312"/>
      <c r="K488" s="312"/>
      <c r="L488" s="313" t="str">
        <f>VLOOKUP(TRIM(B488),'Team Rosters'!$B$1:$M$3794,2,FALSE)</f>
        <v>ANN</v>
      </c>
    </row>
    <row r="489" spans="1:12" ht="12.75" hidden="1" customHeight="1">
      <c r="A489" s="124" t="s">
        <v>3060</v>
      </c>
      <c r="B489" s="123" t="s">
        <v>5128</v>
      </c>
      <c r="C489" s="124" t="s">
        <v>813</v>
      </c>
      <c r="D489" s="124" t="s">
        <v>4290</v>
      </c>
      <c r="E489" s="176" t="s">
        <v>4383</v>
      </c>
      <c r="F489" s="176"/>
      <c r="G489" s="172"/>
      <c r="H489" s="173"/>
      <c r="I489" s="312"/>
      <c r="J489" s="312"/>
      <c r="K489" s="312"/>
      <c r="L489" s="313" t="e">
        <f>VLOOKUP(TRIM(B489),'Team Rosters'!$B$1:$M$3794,2,FALSE)</f>
        <v>#N/A</v>
      </c>
    </row>
    <row r="490" spans="1:12" ht="12.75" hidden="1" customHeight="1">
      <c r="A490" s="124" t="s">
        <v>2440</v>
      </c>
      <c r="B490" s="123" t="s">
        <v>6284</v>
      </c>
      <c r="C490" s="124" t="s">
        <v>2832</v>
      </c>
      <c r="D490" s="124" t="s">
        <v>2440</v>
      </c>
      <c r="E490" s="177" t="s">
        <v>4382</v>
      </c>
      <c r="F490" s="177"/>
      <c r="G490" s="9">
        <v>0</v>
      </c>
      <c r="H490" s="173"/>
      <c r="I490" s="312"/>
      <c r="J490" s="312"/>
      <c r="K490" s="312"/>
      <c r="L490" s="313" t="str">
        <f>VLOOKUP(TRIM(B490),'Team Rosters'!$B$1:$M$3794,2,FALSE)</f>
        <v>CHA</v>
      </c>
    </row>
    <row r="491" spans="1:12" ht="12.75" hidden="1" customHeight="1">
      <c r="A491" s="328" t="s">
        <v>828</v>
      </c>
      <c r="B491" s="315" t="s">
        <v>7803</v>
      </c>
      <c r="C491" s="328" t="s">
        <v>820</v>
      </c>
      <c r="D491" s="328" t="s">
        <v>828</v>
      </c>
      <c r="E491" s="331"/>
      <c r="F491" s="331"/>
      <c r="G491" s="324"/>
      <c r="H491" s="335"/>
      <c r="I491" s="312">
        <v>0</v>
      </c>
      <c r="J491" s="312"/>
      <c r="K491" s="312">
        <v>0</v>
      </c>
      <c r="L491" s="313" t="e">
        <f>VLOOKUP(TRIM(B491),'Team Rosters'!$B$1:$M$3794,2,FALSE)</f>
        <v>#N/A</v>
      </c>
    </row>
    <row r="492" spans="1:12" ht="12.75" hidden="1" customHeight="1">
      <c r="A492" s="124" t="s">
        <v>2312</v>
      </c>
      <c r="B492" s="123" t="s">
        <v>6814</v>
      </c>
      <c r="C492" s="124" t="s">
        <v>821</v>
      </c>
      <c r="D492" s="124" t="s">
        <v>2312</v>
      </c>
      <c r="E492" s="177" t="s">
        <v>4390</v>
      </c>
      <c r="F492" s="177"/>
      <c r="G492" s="9">
        <v>5</v>
      </c>
      <c r="H492" s="173"/>
      <c r="I492" s="312"/>
      <c r="J492" s="312"/>
      <c r="K492" s="312"/>
      <c r="L492" s="313" t="str">
        <f>VLOOKUP(TRIM(B492),'Team Rosters'!$B$1:$M$3794,2,FALSE)</f>
        <v>BEA</v>
      </c>
    </row>
    <row r="493" spans="1:12" ht="12.75" hidden="1" customHeight="1">
      <c r="A493" s="328" t="s">
        <v>848</v>
      </c>
      <c r="B493" s="315" t="s">
        <v>6949</v>
      </c>
      <c r="C493" s="328" t="s">
        <v>1664</v>
      </c>
      <c r="D493" s="328" t="s">
        <v>848</v>
      </c>
      <c r="E493" s="331"/>
      <c r="F493" s="331"/>
      <c r="G493" s="324"/>
      <c r="H493" s="335"/>
      <c r="I493" s="312"/>
      <c r="J493" s="312"/>
      <c r="K493" s="312"/>
      <c r="L493" s="313" t="str">
        <f>VLOOKUP(TRIM(B493),'Team Rosters'!$B$1:$M$3794,2,FALSE)</f>
        <v>CHA</v>
      </c>
    </row>
    <row r="494" spans="1:12" ht="12.75" hidden="1" customHeight="1">
      <c r="A494" s="124" t="s">
        <v>173</v>
      </c>
      <c r="B494" s="123" t="s">
        <v>3982</v>
      </c>
      <c r="C494" s="124" t="s">
        <v>824</v>
      </c>
      <c r="D494" s="124" t="s">
        <v>4306</v>
      </c>
      <c r="E494" s="177" t="s">
        <v>4385</v>
      </c>
      <c r="F494" s="177" t="s">
        <v>4385</v>
      </c>
      <c r="G494" s="9">
        <v>1</v>
      </c>
      <c r="H494" s="173"/>
      <c r="I494" s="312"/>
      <c r="J494" s="312"/>
      <c r="K494" s="312"/>
      <c r="L494" s="313" t="str">
        <f>VLOOKUP(TRIM(B494),'Team Rosters'!$B$1:$M$3794,2,FALSE)</f>
        <v>ACM</v>
      </c>
    </row>
    <row r="495" spans="1:12" ht="12.75" hidden="1" customHeight="1">
      <c r="A495" s="328" t="s">
        <v>1891</v>
      </c>
      <c r="B495" s="315" t="s">
        <v>7781</v>
      </c>
      <c r="C495" s="328" t="s">
        <v>812</v>
      </c>
      <c r="D495" s="328" t="s">
        <v>1891</v>
      </c>
      <c r="E495" s="331"/>
      <c r="F495" s="331"/>
      <c r="G495" s="324"/>
      <c r="H495" s="335"/>
      <c r="I495" s="324"/>
      <c r="J495" s="324"/>
      <c r="K495" s="324"/>
      <c r="L495" s="325" t="e">
        <f>VLOOKUP(TRIM(B495),'Team Rosters'!$B$1:$M$3794,2,FALSE)</f>
        <v>#N/A</v>
      </c>
    </row>
    <row r="496" spans="1:12" ht="12.75" hidden="1" customHeight="1">
      <c r="A496" s="124" t="s">
        <v>1404</v>
      </c>
      <c r="B496" s="123" t="s">
        <v>6237</v>
      </c>
      <c r="C496" s="124" t="s">
        <v>170</v>
      </c>
      <c r="D496" s="124" t="s">
        <v>1404</v>
      </c>
      <c r="E496" s="176" t="s">
        <v>4382</v>
      </c>
      <c r="F496" s="176"/>
      <c r="G496" s="172">
        <v>4</v>
      </c>
      <c r="H496" s="173"/>
      <c r="I496" s="312"/>
      <c r="J496" s="312"/>
      <c r="K496" s="312"/>
      <c r="L496" s="313" t="e">
        <f>VLOOKUP(TRIM(B496),'Team Rosters'!$B$1:$M$3794,2,FALSE)</f>
        <v>#N/A</v>
      </c>
    </row>
    <row r="497" spans="1:12" ht="12.75" hidden="1" customHeight="1">
      <c r="A497" s="328" t="s">
        <v>203</v>
      </c>
      <c r="B497" s="315" t="s">
        <v>7810</v>
      </c>
      <c r="C497" s="328" t="s">
        <v>812</v>
      </c>
      <c r="D497" s="328" t="s">
        <v>203</v>
      </c>
      <c r="E497" s="331"/>
      <c r="F497" s="331"/>
      <c r="G497" s="324"/>
      <c r="H497" s="335"/>
      <c r="I497" s="312"/>
      <c r="J497" s="312"/>
      <c r="K497" s="312"/>
      <c r="L497" s="313" t="str">
        <f>VLOOKUP(TRIM(B497),'Team Rosters'!$B$1:$M$3794,2,FALSE)</f>
        <v>BLD</v>
      </c>
    </row>
    <row r="498" spans="1:12" ht="12.75" customHeight="1">
      <c r="A498" s="124" t="s">
        <v>2445</v>
      </c>
      <c r="B498" s="123" t="s">
        <v>469</v>
      </c>
      <c r="C498" s="124" t="s">
        <v>802</v>
      </c>
      <c r="D498" s="124" t="s">
        <v>4294</v>
      </c>
      <c r="E498" s="176" t="s">
        <v>4386</v>
      </c>
      <c r="F498" s="176"/>
      <c r="G498" s="172"/>
      <c r="H498" s="173"/>
      <c r="I498" s="312"/>
      <c r="J498" s="312"/>
      <c r="K498" s="312"/>
      <c r="L498" s="313" t="str">
        <f>VLOOKUP(TRIM(B498),'Team Rosters'!$B$1:$M$3794,2,FALSE)</f>
        <v>CAVE</v>
      </c>
    </row>
    <row r="499" spans="1:12" ht="12.75" hidden="1" customHeight="1">
      <c r="A499" s="328" t="s">
        <v>2477</v>
      </c>
      <c r="B499" s="315" t="s">
        <v>2265</v>
      </c>
      <c r="C499" s="328" t="s">
        <v>808</v>
      </c>
      <c r="D499" s="328" t="s">
        <v>4265</v>
      </c>
      <c r="E499" s="331"/>
      <c r="F499" s="331"/>
      <c r="G499" s="324"/>
      <c r="H499" s="335"/>
      <c r="I499" s="312"/>
      <c r="J499" s="312"/>
      <c r="K499" s="312"/>
      <c r="L499" s="313" t="str">
        <f>VLOOKUP(TRIM(B499),'Team Rosters'!$B$1:$M$3794,2,FALSE)</f>
        <v>FER</v>
      </c>
    </row>
    <row r="500" spans="1:12" ht="12.75" hidden="1" customHeight="1">
      <c r="A500" s="124" t="s">
        <v>3063</v>
      </c>
      <c r="B500" s="123" t="s">
        <v>471</v>
      </c>
      <c r="C500" s="124" t="s">
        <v>85</v>
      </c>
      <c r="D500" s="124" t="s">
        <v>4289</v>
      </c>
      <c r="E500" s="176" t="s">
        <v>4390</v>
      </c>
      <c r="F500" s="176"/>
      <c r="G500" s="172"/>
      <c r="H500" s="173"/>
      <c r="I500" s="312"/>
      <c r="J500" s="312"/>
      <c r="K500" s="312"/>
      <c r="L500" s="313" t="str">
        <f>VLOOKUP(TRIM(B500),'Team Rosters'!$B$1:$M$3794,2,FALSE)</f>
        <v>CHA</v>
      </c>
    </row>
    <row r="501" spans="1:12" ht="12.75" hidden="1" customHeight="1">
      <c r="A501" s="328" t="s">
        <v>841</v>
      </c>
      <c r="B501" s="315" t="s">
        <v>5766</v>
      </c>
      <c r="C501" s="328" t="s">
        <v>83</v>
      </c>
      <c r="D501" s="328" t="s">
        <v>6993</v>
      </c>
      <c r="E501" s="331"/>
      <c r="F501" s="331"/>
      <c r="G501" s="324"/>
      <c r="H501" s="335"/>
      <c r="I501" s="312">
        <v>5</v>
      </c>
      <c r="J501" s="312">
        <v>0</v>
      </c>
      <c r="K501" s="312">
        <v>4</v>
      </c>
      <c r="L501" s="313" t="str">
        <f>VLOOKUP(TRIM(B501),'Team Rosters'!$B$1:$M$3794,2,FALSE)</f>
        <v>IND</v>
      </c>
    </row>
    <row r="502" spans="1:12" ht="12.75" hidden="1" customHeight="1">
      <c r="A502" s="124" t="s">
        <v>2314</v>
      </c>
      <c r="B502" s="123" t="s">
        <v>6207</v>
      </c>
      <c r="C502" s="124" t="s">
        <v>81</v>
      </c>
      <c r="D502" s="124" t="s">
        <v>4303</v>
      </c>
      <c r="E502" s="176" t="s">
        <v>4391</v>
      </c>
      <c r="F502" s="176"/>
      <c r="G502" s="172">
        <v>0</v>
      </c>
      <c r="H502" s="173"/>
      <c r="I502" s="312"/>
      <c r="J502" s="312"/>
      <c r="K502" s="312"/>
      <c r="L502" s="313" t="e">
        <f>VLOOKUP(TRIM(B502),'Team Rosters'!$B$1:$M$3794,2,FALSE)</f>
        <v>#N/A</v>
      </c>
    </row>
    <row r="503" spans="1:12" ht="12.75" hidden="1" customHeight="1">
      <c r="A503" s="328" t="s">
        <v>2438</v>
      </c>
      <c r="B503" s="315" t="s">
        <v>473</v>
      </c>
      <c r="C503" s="328" t="s">
        <v>81</v>
      </c>
      <c r="D503" s="328" t="s">
        <v>4277</v>
      </c>
      <c r="E503" s="331"/>
      <c r="F503" s="331"/>
      <c r="G503" s="324"/>
      <c r="H503" s="335"/>
      <c r="I503" s="312">
        <v>0</v>
      </c>
      <c r="J503" s="312"/>
      <c r="K503" s="312">
        <v>5</v>
      </c>
      <c r="L503" s="313" t="str">
        <f>VLOOKUP(TRIM(B503),'Team Rosters'!$B$1:$M$3794,2,FALSE)</f>
        <v>TEM</v>
      </c>
    </row>
    <row r="504" spans="1:12" ht="12.75" hidden="1" customHeight="1">
      <c r="A504" s="328" t="s">
        <v>1891</v>
      </c>
      <c r="B504" s="315" t="s">
        <v>3985</v>
      </c>
      <c r="C504" s="328" t="s">
        <v>832</v>
      </c>
      <c r="D504" s="328" t="s">
        <v>1891</v>
      </c>
      <c r="E504" s="331"/>
      <c r="F504" s="331"/>
      <c r="G504" s="324"/>
      <c r="H504" s="335"/>
      <c r="I504" s="312"/>
      <c r="J504" s="312"/>
      <c r="K504" s="312"/>
      <c r="L504" s="313" t="str">
        <f>VLOOKUP(TRIM(B504),'Team Rosters'!$B$1:$M$3794,2,FALSE)</f>
        <v>IND</v>
      </c>
    </row>
    <row r="505" spans="1:12" ht="12.75" hidden="1" customHeight="1">
      <c r="A505" s="328" t="s">
        <v>2317</v>
      </c>
      <c r="B505" s="315" t="s">
        <v>5304</v>
      </c>
      <c r="C505" s="328" t="s">
        <v>813</v>
      </c>
      <c r="D505" s="328" t="s">
        <v>4272</v>
      </c>
      <c r="E505" s="331"/>
      <c r="F505" s="331"/>
      <c r="G505" s="324"/>
      <c r="H505" s="335"/>
      <c r="I505" s="312">
        <v>4</v>
      </c>
      <c r="J505" s="312"/>
      <c r="K505" s="312">
        <v>3</v>
      </c>
      <c r="L505" s="313" t="str">
        <f>VLOOKUP(TRIM(B505),'Team Rosters'!$B$1:$M$3794,2,FALSE)</f>
        <v>BLU</v>
      </c>
    </row>
    <row r="506" spans="1:12" ht="12.75" hidden="1" customHeight="1">
      <c r="A506" s="124" t="s">
        <v>2437</v>
      </c>
      <c r="B506" s="123" t="s">
        <v>6276</v>
      </c>
      <c r="C506" s="124" t="s">
        <v>1664</v>
      </c>
      <c r="D506" s="124" t="s">
        <v>4304</v>
      </c>
      <c r="E506" s="177" t="s">
        <v>4389</v>
      </c>
      <c r="F506" s="177"/>
      <c r="G506" s="9">
        <v>3</v>
      </c>
      <c r="H506" s="173"/>
      <c r="I506" s="312"/>
      <c r="J506" s="312"/>
      <c r="K506" s="312"/>
      <c r="L506" s="313" t="str">
        <f>VLOOKUP(TRIM(B506),'Team Rosters'!$B$1:$M$3794,2,FALSE)</f>
        <v>CAVE</v>
      </c>
    </row>
    <row r="507" spans="1:12" ht="12.75" hidden="1" customHeight="1">
      <c r="A507" s="328" t="s">
        <v>2477</v>
      </c>
      <c r="B507" s="315" t="s">
        <v>6390</v>
      </c>
      <c r="C507" s="328" t="s">
        <v>824</v>
      </c>
      <c r="D507" s="328" t="s">
        <v>4265</v>
      </c>
      <c r="E507" s="331"/>
      <c r="F507" s="331"/>
      <c r="G507" s="324"/>
      <c r="H507" s="335"/>
      <c r="I507" s="312"/>
      <c r="J507" s="312"/>
      <c r="K507" s="312"/>
      <c r="L507" s="313" t="str">
        <f>VLOOKUP(TRIM(B507),'Team Rosters'!$B$1:$M$3794,2,FALSE)</f>
        <v>OMA</v>
      </c>
    </row>
    <row r="508" spans="1:12" ht="12.75" hidden="1" customHeight="1">
      <c r="A508" s="328" t="s">
        <v>848</v>
      </c>
      <c r="B508" s="315" t="s">
        <v>6935</v>
      </c>
      <c r="C508" s="328" t="s">
        <v>821</v>
      </c>
      <c r="D508" s="328" t="s">
        <v>848</v>
      </c>
      <c r="E508" s="331"/>
      <c r="F508" s="331"/>
      <c r="G508" s="324"/>
      <c r="H508" s="335"/>
      <c r="I508" s="312">
        <v>4</v>
      </c>
      <c r="J508" s="312">
        <v>6</v>
      </c>
      <c r="K508" s="312">
        <v>3</v>
      </c>
      <c r="L508" s="313" t="str">
        <f>VLOOKUP(TRIM(B508),'Team Rosters'!$B$1:$M$3794,2,FALSE)</f>
        <v>IRN</v>
      </c>
    </row>
    <row r="509" spans="1:12" ht="12.75" hidden="1" customHeight="1">
      <c r="A509" s="328" t="s">
        <v>1891</v>
      </c>
      <c r="B509" s="315" t="s">
        <v>5802</v>
      </c>
      <c r="C509" s="328" t="s">
        <v>5513</v>
      </c>
      <c r="D509" s="328" t="s">
        <v>1891</v>
      </c>
      <c r="E509" s="331"/>
      <c r="F509" s="331"/>
      <c r="G509" s="324"/>
      <c r="H509" s="335"/>
      <c r="I509" s="312"/>
      <c r="J509" s="312"/>
      <c r="K509" s="312"/>
      <c r="L509" s="313" t="str">
        <f>VLOOKUP(TRIM(B509),'Team Rosters'!$B$1:$M$3794,2,FALSE)</f>
        <v>IRN</v>
      </c>
    </row>
    <row r="510" spans="1:12" ht="12.75" hidden="1" customHeight="1">
      <c r="A510" s="124" t="s">
        <v>2443</v>
      </c>
      <c r="B510" s="123" t="s">
        <v>5101</v>
      </c>
      <c r="C510" s="124" t="s">
        <v>90</v>
      </c>
      <c r="D510" s="124" t="s">
        <v>2443</v>
      </c>
      <c r="E510" s="177" t="s">
        <v>4382</v>
      </c>
      <c r="F510" s="177"/>
      <c r="G510" s="9">
        <v>12</v>
      </c>
      <c r="H510" s="173">
        <v>5</v>
      </c>
      <c r="I510" s="312"/>
      <c r="J510" s="312"/>
      <c r="K510" s="312"/>
      <c r="L510" s="313" t="str">
        <f>VLOOKUP(TRIM(B510),'Team Rosters'!$B$1:$M$3794,2,FALSE)</f>
        <v>ACM</v>
      </c>
    </row>
    <row r="511" spans="1:12" ht="12.75" hidden="1" customHeight="1">
      <c r="A511" s="124" t="s">
        <v>2436</v>
      </c>
      <c r="B511" s="123" t="s">
        <v>5146</v>
      </c>
      <c r="C511" s="124" t="s">
        <v>810</v>
      </c>
      <c r="D511" s="124" t="s">
        <v>4307</v>
      </c>
      <c r="E511" s="177" t="s">
        <v>4389</v>
      </c>
      <c r="F511" s="177"/>
      <c r="G511" s="9">
        <v>1</v>
      </c>
      <c r="H511" s="173"/>
      <c r="I511" s="312"/>
      <c r="J511" s="312"/>
      <c r="K511" s="312"/>
      <c r="L511" s="313" t="str">
        <f>VLOOKUP(TRIM(B511),'Team Rosters'!$B$1:$M$3794,2,FALSE)</f>
        <v>JER</v>
      </c>
    </row>
    <row r="512" spans="1:12" ht="12.75" hidden="1" customHeight="1">
      <c r="A512" s="328" t="s">
        <v>2323</v>
      </c>
      <c r="B512" s="315" t="s">
        <v>6388</v>
      </c>
      <c r="C512" s="328" t="s">
        <v>83</v>
      </c>
      <c r="D512" s="328" t="s">
        <v>4265</v>
      </c>
      <c r="E512" s="331"/>
      <c r="F512" s="331"/>
      <c r="G512" s="324"/>
      <c r="H512" s="335"/>
      <c r="I512" s="312"/>
      <c r="J512" s="312"/>
      <c r="K512" s="312"/>
      <c r="L512" s="313" t="str">
        <f>VLOOKUP(TRIM(B512),'Team Rosters'!$B$1:$M$3794,2,FALSE)</f>
        <v>LAS</v>
      </c>
    </row>
    <row r="513" spans="1:12" ht="12.75" hidden="1" customHeight="1">
      <c r="A513" s="328" t="s">
        <v>3200</v>
      </c>
      <c r="B513" s="315" t="s">
        <v>7629</v>
      </c>
      <c r="C513" s="328" t="s">
        <v>809</v>
      </c>
      <c r="D513" s="328" t="s">
        <v>4275</v>
      </c>
      <c r="E513" s="331"/>
      <c r="F513" s="331"/>
      <c r="G513" s="324"/>
      <c r="H513" s="335"/>
      <c r="I513" s="312">
        <v>0</v>
      </c>
      <c r="J513" s="312"/>
      <c r="K513" s="312">
        <v>0</v>
      </c>
      <c r="L513" s="313" t="e">
        <f>VLOOKUP(TRIM(B513),'Team Rosters'!$B$1:$M$3794,2,FALSE)</f>
        <v>#N/A</v>
      </c>
    </row>
    <row r="514" spans="1:12" ht="12.75" hidden="1" customHeight="1">
      <c r="A514" s="328" t="s">
        <v>197</v>
      </c>
      <c r="B514" s="315" t="s">
        <v>6420</v>
      </c>
      <c r="C514" s="328" t="s">
        <v>807</v>
      </c>
      <c r="D514" s="328" t="s">
        <v>197</v>
      </c>
      <c r="E514" s="331"/>
      <c r="F514" s="331"/>
      <c r="G514" s="324"/>
      <c r="H514" s="335"/>
      <c r="I514" s="312"/>
      <c r="J514" s="312"/>
      <c r="K514" s="312"/>
      <c r="L514" s="313" t="str">
        <f>VLOOKUP(TRIM(B514),'Team Rosters'!$B$1:$M$3794,2,FALSE)</f>
        <v>BEA</v>
      </c>
    </row>
    <row r="515" spans="1:12" ht="12.75" hidden="1" customHeight="1">
      <c r="A515" s="328" t="s">
        <v>3200</v>
      </c>
      <c r="B515" s="315" t="s">
        <v>5332</v>
      </c>
      <c r="C515" s="328" t="s">
        <v>832</v>
      </c>
      <c r="D515" s="328" t="s">
        <v>4275</v>
      </c>
      <c r="E515" s="331"/>
      <c r="F515" s="331"/>
      <c r="G515" s="324"/>
      <c r="H515" s="335"/>
      <c r="I515" s="312">
        <v>4</v>
      </c>
      <c r="J515" s="312"/>
      <c r="K515" s="312">
        <v>3</v>
      </c>
      <c r="L515" s="313" t="str">
        <f>VLOOKUP(TRIM(B515),'Team Rosters'!$B$1:$M$3794,2,FALSE)</f>
        <v>ACM</v>
      </c>
    </row>
    <row r="516" spans="1:12" ht="12.75" hidden="1" customHeight="1">
      <c r="A516" s="124" t="s">
        <v>1139</v>
      </c>
      <c r="B516" s="123" t="s">
        <v>476</v>
      </c>
      <c r="C516" s="124" t="s">
        <v>822</v>
      </c>
      <c r="D516" s="124" t="s">
        <v>1139</v>
      </c>
      <c r="E516" s="176" t="s">
        <v>4384</v>
      </c>
      <c r="F516" s="176"/>
      <c r="G516" s="172">
        <v>3</v>
      </c>
      <c r="H516" s="173"/>
      <c r="I516" s="312"/>
      <c r="J516" s="312"/>
      <c r="K516" s="312"/>
      <c r="L516" s="313" t="e">
        <f>VLOOKUP(TRIM(B516),'Team Rosters'!$B$1:$M$3794,2,FALSE)</f>
        <v>#N/A</v>
      </c>
    </row>
    <row r="517" spans="1:12" ht="12.75" hidden="1" customHeight="1">
      <c r="A517" s="124" t="s">
        <v>2335</v>
      </c>
      <c r="B517" s="123" t="s">
        <v>6297</v>
      </c>
      <c r="C517" s="124" t="s">
        <v>837</v>
      </c>
      <c r="D517" s="124" t="s">
        <v>2335</v>
      </c>
      <c r="E517" s="177" t="s">
        <v>4382</v>
      </c>
      <c r="F517" s="177"/>
      <c r="G517" s="9">
        <v>0</v>
      </c>
      <c r="H517" s="173"/>
      <c r="I517" s="312"/>
      <c r="J517" s="312"/>
      <c r="K517" s="312"/>
      <c r="L517" s="313" t="str">
        <f>VLOOKUP(TRIM(B517),'Team Rosters'!$B$1:$M$3794,2,FALSE)</f>
        <v>GOT</v>
      </c>
    </row>
    <row r="518" spans="1:12" ht="12.75" hidden="1" customHeight="1">
      <c r="A518" s="124" t="s">
        <v>3060</v>
      </c>
      <c r="B518" s="123" t="s">
        <v>5535</v>
      </c>
      <c r="C518" s="124" t="s">
        <v>82</v>
      </c>
      <c r="D518" s="124" t="s">
        <v>4290</v>
      </c>
      <c r="E518" s="176" t="s">
        <v>4384</v>
      </c>
      <c r="F518" s="176"/>
      <c r="G518" s="172"/>
      <c r="H518" s="173"/>
      <c r="I518" s="312"/>
      <c r="J518" s="312"/>
      <c r="K518" s="312"/>
      <c r="L518" s="313" t="e">
        <f>VLOOKUP(TRIM(B518),'Team Rosters'!$B$1:$M$3794,2,FALSE)</f>
        <v>#N/A</v>
      </c>
    </row>
    <row r="519" spans="1:12" ht="12.75" hidden="1" customHeight="1">
      <c r="A519" s="328" t="s">
        <v>7692</v>
      </c>
      <c r="B519" s="315" t="s">
        <v>3852</v>
      </c>
      <c r="C519" s="328" t="s">
        <v>815</v>
      </c>
      <c r="D519" s="328" t="s">
        <v>4265</v>
      </c>
      <c r="E519" s="331"/>
      <c r="F519" s="331"/>
      <c r="G519" s="324"/>
      <c r="H519" s="335"/>
      <c r="I519" s="312"/>
      <c r="J519" s="312"/>
      <c r="K519" s="312"/>
      <c r="L519" s="313" t="str">
        <f>VLOOKUP(TRIM(B519),'Team Rosters'!$B$1:$M$3794,2,FALSE)</f>
        <v>BIR</v>
      </c>
    </row>
    <row r="520" spans="1:12" ht="12.75" hidden="1" customHeight="1">
      <c r="A520" s="328" t="s">
        <v>7692</v>
      </c>
      <c r="B520" s="315" t="s">
        <v>478</v>
      </c>
      <c r="C520" s="328" t="s">
        <v>831</v>
      </c>
      <c r="D520" s="328" t="s">
        <v>4265</v>
      </c>
      <c r="E520" s="331"/>
      <c r="F520" s="331"/>
      <c r="G520" s="324"/>
      <c r="H520" s="335"/>
      <c r="I520" s="312"/>
      <c r="J520" s="312"/>
      <c r="K520" s="312"/>
      <c r="L520" s="313" t="str">
        <f>VLOOKUP(TRIM(B520),'Team Rosters'!$B$1:$M$3794,2,FALSE)</f>
        <v>VIR</v>
      </c>
    </row>
    <row r="521" spans="1:12" ht="12.75" hidden="1" customHeight="1">
      <c r="A521" s="328" t="s">
        <v>3518</v>
      </c>
      <c r="B521" s="315" t="s">
        <v>5306</v>
      </c>
      <c r="C521" s="328" t="s">
        <v>6142</v>
      </c>
      <c r="D521" s="328" t="s">
        <v>3518</v>
      </c>
      <c r="E521" s="331"/>
      <c r="F521" s="331"/>
      <c r="G521" s="324"/>
      <c r="H521" s="335"/>
      <c r="I521" s="9">
        <v>0</v>
      </c>
      <c r="J521" s="312"/>
      <c r="K521" s="172">
        <v>0</v>
      </c>
      <c r="L521" s="313" t="str">
        <f>VLOOKUP(TRIM(B521),'Team Rosters'!$B$1:$M$3794,2,FALSE)</f>
        <v>BLU</v>
      </c>
    </row>
    <row r="522" spans="1:12" ht="12.75" hidden="1" customHeight="1">
      <c r="A522" s="328" t="s">
        <v>3518</v>
      </c>
      <c r="B522" s="315" t="s">
        <v>1950</v>
      </c>
      <c r="C522" s="328" t="s">
        <v>833</v>
      </c>
      <c r="D522" s="328" t="s">
        <v>3518</v>
      </c>
      <c r="E522" s="331"/>
      <c r="F522" s="331"/>
      <c r="G522" s="324"/>
      <c r="H522" s="335"/>
      <c r="I522" s="9">
        <v>0</v>
      </c>
      <c r="J522" s="312"/>
      <c r="K522" s="172">
        <v>4</v>
      </c>
      <c r="L522" s="313" t="str">
        <f>VLOOKUP(TRIM(B522),'Team Rosters'!$B$1:$M$3794,2,FALSE)</f>
        <v>WIX</v>
      </c>
    </row>
    <row r="523" spans="1:12" ht="12.75" hidden="1" customHeight="1">
      <c r="A523" s="124" t="s">
        <v>173</v>
      </c>
      <c r="B523" s="123" t="s">
        <v>5628</v>
      </c>
      <c r="C523" s="124" t="s">
        <v>826</v>
      </c>
      <c r="D523" s="124" t="s">
        <v>4306</v>
      </c>
      <c r="E523" s="176" t="s">
        <v>4385</v>
      </c>
      <c r="F523" s="176" t="s">
        <v>4385</v>
      </c>
      <c r="G523" s="172">
        <v>0</v>
      </c>
      <c r="H523" s="173"/>
      <c r="I523" s="312"/>
      <c r="J523" s="312"/>
      <c r="K523" s="312"/>
      <c r="L523" s="313" t="str">
        <f>VLOOKUP(TRIM(B523),'Team Rosters'!$B$1:$M$3794,2,FALSE)</f>
        <v>VER</v>
      </c>
    </row>
    <row r="524" spans="1:12" ht="12.75" hidden="1" customHeight="1">
      <c r="A524" s="328" t="s">
        <v>197</v>
      </c>
      <c r="B524" s="315" t="s">
        <v>1586</v>
      </c>
      <c r="C524" s="328" t="s">
        <v>815</v>
      </c>
      <c r="D524" s="328" t="s">
        <v>197</v>
      </c>
      <c r="E524" s="331"/>
      <c r="F524" s="331"/>
      <c r="G524" s="324"/>
      <c r="H524" s="335"/>
      <c r="I524" s="312"/>
      <c r="J524" s="312"/>
      <c r="K524" s="312"/>
      <c r="L524" s="313" t="str">
        <f>VLOOKUP(TRIM(B524),'Team Rosters'!$B$1:$M$3794,2,FALSE)</f>
        <v>CAVE</v>
      </c>
    </row>
    <row r="525" spans="1:12" ht="12.75" hidden="1" customHeight="1">
      <c r="A525" s="124" t="s">
        <v>1663</v>
      </c>
      <c r="B525" s="123" t="s">
        <v>2869</v>
      </c>
      <c r="C525" s="124" t="s">
        <v>821</v>
      </c>
      <c r="D525" s="124" t="s">
        <v>4302</v>
      </c>
      <c r="E525" s="176" t="s">
        <v>4389</v>
      </c>
      <c r="F525" s="176"/>
      <c r="G525" s="172">
        <v>9</v>
      </c>
      <c r="H525" s="173"/>
      <c r="I525" s="312"/>
      <c r="J525" s="312"/>
      <c r="K525" s="312"/>
      <c r="L525" s="313" t="str">
        <f>VLOOKUP(TRIM(B525),'Team Rosters'!$B$1:$M$3794,2,FALSE)</f>
        <v>WIX</v>
      </c>
    </row>
    <row r="526" spans="1:12" ht="12.75" hidden="1" customHeight="1">
      <c r="A526" s="328" t="s">
        <v>828</v>
      </c>
      <c r="B526" s="315" t="s">
        <v>7783</v>
      </c>
      <c r="C526" s="328" t="s">
        <v>809</v>
      </c>
      <c r="D526" s="328" t="s">
        <v>828</v>
      </c>
      <c r="E526" s="331"/>
      <c r="F526" s="331"/>
      <c r="G526" s="324"/>
      <c r="H526" s="335"/>
      <c r="I526" s="312">
        <v>5</v>
      </c>
      <c r="J526" s="312"/>
      <c r="K526" s="312">
        <v>0</v>
      </c>
      <c r="L526" s="313" t="str">
        <f>VLOOKUP(TRIM(B526),'Team Rosters'!$B$1:$M$3794,2,FALSE)</f>
        <v>GOT</v>
      </c>
    </row>
    <row r="527" spans="1:12" ht="12.75" hidden="1" customHeight="1">
      <c r="A527" s="328" t="s">
        <v>848</v>
      </c>
      <c r="B527" s="315" t="s">
        <v>2872</v>
      </c>
      <c r="C527" s="328" t="s">
        <v>837</v>
      </c>
      <c r="D527" s="328" t="s">
        <v>848</v>
      </c>
      <c r="E527" s="331"/>
      <c r="F527" s="331"/>
      <c r="G527" s="324"/>
      <c r="H527" s="335"/>
      <c r="I527" s="312">
        <v>0</v>
      </c>
      <c r="J527" s="312"/>
      <c r="K527" s="312"/>
      <c r="L527" s="313" t="str">
        <f>VLOOKUP(TRIM(B527),'Team Rosters'!$B$1:$M$3794,2,FALSE)</f>
        <v>IND</v>
      </c>
    </row>
    <row r="528" spans="1:12" ht="12.75" hidden="1" customHeight="1">
      <c r="A528" s="124" t="s">
        <v>172</v>
      </c>
      <c r="B528" s="123" t="s">
        <v>7566</v>
      </c>
      <c r="C528" s="124" t="s">
        <v>808</v>
      </c>
      <c r="D528" s="124" t="s">
        <v>4298</v>
      </c>
      <c r="E528" s="176" t="s">
        <v>4391</v>
      </c>
      <c r="F528" s="176"/>
      <c r="G528" s="172">
        <v>0</v>
      </c>
      <c r="H528" s="173"/>
      <c r="I528" s="312"/>
      <c r="J528" s="312"/>
      <c r="K528" s="312"/>
      <c r="L528" s="313" t="e">
        <f>VLOOKUP(TRIM(B528),'Team Rosters'!$B$1:$M$3794,2,FALSE)</f>
        <v>#N/A</v>
      </c>
    </row>
    <row r="529" spans="1:12" ht="12.75" hidden="1" customHeight="1">
      <c r="A529" s="328" t="s">
        <v>211</v>
      </c>
      <c r="B529" s="315" t="s">
        <v>5864</v>
      </c>
      <c r="C529" s="328" t="s">
        <v>1664</v>
      </c>
      <c r="D529" s="328" t="s">
        <v>211</v>
      </c>
      <c r="E529" s="331"/>
      <c r="F529" s="331"/>
      <c r="G529" s="324"/>
      <c r="H529" s="335"/>
      <c r="I529" s="312"/>
      <c r="J529" s="312"/>
      <c r="K529" s="312"/>
      <c r="L529" s="313" t="str">
        <f>VLOOKUP(TRIM(B529),'Team Rosters'!$B$1:$M$3794,2,FALSE)</f>
        <v>BIR</v>
      </c>
    </row>
    <row r="530" spans="1:12" ht="12.75" hidden="1" customHeight="1">
      <c r="A530" s="124" t="s">
        <v>172</v>
      </c>
      <c r="B530" s="123" t="s">
        <v>6828</v>
      </c>
      <c r="C530" s="124" t="s">
        <v>831</v>
      </c>
      <c r="D530" s="124" t="s">
        <v>4298</v>
      </c>
      <c r="E530" s="177" t="s">
        <v>4391</v>
      </c>
      <c r="F530" s="177"/>
      <c r="G530" s="9">
        <v>5</v>
      </c>
      <c r="H530" s="173"/>
      <c r="I530" s="312"/>
      <c r="J530" s="312"/>
      <c r="K530" s="312"/>
      <c r="L530" s="313" t="str">
        <f>VLOOKUP(TRIM(B530),'Team Rosters'!$B$1:$M$3794,2,FALSE)</f>
        <v>ESC</v>
      </c>
    </row>
    <row r="531" spans="1:12" ht="12.75" hidden="1" customHeight="1">
      <c r="A531" s="328" t="s">
        <v>1406</v>
      </c>
      <c r="B531" s="315" t="s">
        <v>748</v>
      </c>
      <c r="C531" s="328" t="s">
        <v>6142</v>
      </c>
      <c r="D531" s="328" t="s">
        <v>1406</v>
      </c>
      <c r="E531" s="331"/>
      <c r="F531" s="331"/>
      <c r="G531" s="324"/>
      <c r="H531" s="335"/>
      <c r="I531" s="312">
        <v>4</v>
      </c>
      <c r="J531" s="312"/>
      <c r="K531" s="312"/>
      <c r="L531" s="313" t="str">
        <f>VLOOKUP(TRIM(B531),'Team Rosters'!$B$1:$M$3794,2,FALSE)</f>
        <v>DEL</v>
      </c>
    </row>
    <row r="532" spans="1:12" ht="12.75" hidden="1" customHeight="1">
      <c r="A532" s="124" t="s">
        <v>3060</v>
      </c>
      <c r="B532" s="123" t="s">
        <v>6742</v>
      </c>
      <c r="C532" s="124" t="s">
        <v>837</v>
      </c>
      <c r="D532" s="124" t="s">
        <v>4290</v>
      </c>
      <c r="E532" s="176" t="s">
        <v>4384</v>
      </c>
      <c r="F532" s="176"/>
      <c r="G532" s="172"/>
      <c r="H532" s="173"/>
      <c r="I532" s="312"/>
      <c r="J532" s="312"/>
      <c r="K532" s="312"/>
      <c r="L532" s="313" t="e">
        <f>VLOOKUP(TRIM(B532),'Team Rosters'!$B$1:$M$3794,2,FALSE)</f>
        <v>#N/A</v>
      </c>
    </row>
    <row r="533" spans="1:12" ht="12.75" hidden="1" customHeight="1">
      <c r="A533" s="124" t="s">
        <v>2312</v>
      </c>
      <c r="B533" s="123" t="s">
        <v>7604</v>
      </c>
      <c r="C533" s="124" t="s">
        <v>815</v>
      </c>
      <c r="D533" s="124" t="s">
        <v>2312</v>
      </c>
      <c r="E533" s="176" t="s">
        <v>4411</v>
      </c>
      <c r="F533" s="176"/>
      <c r="G533" s="172">
        <v>4</v>
      </c>
      <c r="H533" s="173"/>
      <c r="I533" s="312"/>
      <c r="J533" s="312"/>
      <c r="K533" s="312"/>
      <c r="L533" s="313" t="str">
        <f>VLOOKUP(TRIM(B533),'Team Rosters'!$B$1:$M$3794,2,FALSE)</f>
        <v>ESC</v>
      </c>
    </row>
    <row r="534" spans="1:12" ht="12.75" hidden="1" customHeight="1">
      <c r="A534" s="328" t="s">
        <v>1891</v>
      </c>
      <c r="B534" s="315" t="s">
        <v>7780</v>
      </c>
      <c r="C534" s="328" t="s">
        <v>814</v>
      </c>
      <c r="D534" s="328" t="s">
        <v>1891</v>
      </c>
      <c r="E534" s="331"/>
      <c r="F534" s="331"/>
      <c r="G534" s="324"/>
      <c r="H534" s="335"/>
      <c r="I534" s="312"/>
      <c r="J534" s="312"/>
      <c r="K534" s="312"/>
      <c r="L534" s="313" t="str">
        <f>VLOOKUP(TRIM(B534),'Team Rosters'!$B$1:$M$3794,2,FALSE)</f>
        <v>IRN</v>
      </c>
    </row>
    <row r="535" spans="1:12" ht="12.75" hidden="1" customHeight="1">
      <c r="A535" s="124" t="s">
        <v>1667</v>
      </c>
      <c r="B535" s="123" t="s">
        <v>2883</v>
      </c>
      <c r="C535" s="124" t="s">
        <v>2832</v>
      </c>
      <c r="D535" s="124" t="s">
        <v>4300</v>
      </c>
      <c r="E535" s="176" t="s">
        <v>4385</v>
      </c>
      <c r="F535" s="176"/>
      <c r="G535" s="172">
        <v>9</v>
      </c>
      <c r="H535" s="173"/>
      <c r="I535" s="312"/>
      <c r="J535" s="312"/>
      <c r="K535" s="312"/>
      <c r="L535" s="313" t="str">
        <f>VLOOKUP(TRIM(B535),'Team Rosters'!$B$1:$M$3794,2,FALSE)</f>
        <v>VIR</v>
      </c>
    </row>
    <row r="536" spans="1:12" ht="12.75" hidden="1" customHeight="1">
      <c r="A536" s="328" t="s">
        <v>4574</v>
      </c>
      <c r="B536" s="315" t="s">
        <v>230</v>
      </c>
      <c r="C536" s="328" t="s">
        <v>818</v>
      </c>
      <c r="D536" s="328" t="s">
        <v>4574</v>
      </c>
      <c r="E536" s="331"/>
      <c r="F536" s="331"/>
      <c r="G536" s="324"/>
      <c r="H536" s="335"/>
      <c r="I536" s="312"/>
      <c r="J536" s="312"/>
      <c r="K536" s="312"/>
      <c r="L536" s="313" t="str">
        <f>VLOOKUP(TRIM(B536),'Team Rosters'!$B$1:$M$3794,2,FALSE)</f>
        <v>TOK</v>
      </c>
    </row>
    <row r="537" spans="1:12" ht="12.75" hidden="1" customHeight="1">
      <c r="A537" s="328" t="s">
        <v>1406</v>
      </c>
      <c r="B537" s="315" t="s">
        <v>3995</v>
      </c>
      <c r="C537" s="328" t="s">
        <v>3448</v>
      </c>
      <c r="D537" s="328" t="s">
        <v>1406</v>
      </c>
      <c r="E537" s="331"/>
      <c r="F537" s="331"/>
      <c r="G537" s="324"/>
      <c r="H537" s="335"/>
      <c r="I537" s="312">
        <v>4</v>
      </c>
      <c r="J537" s="312"/>
      <c r="K537" s="312"/>
      <c r="L537" s="313" t="str">
        <f>VLOOKUP(TRIM(B537),'Team Rosters'!$B$1:$M$3794,2,FALSE)</f>
        <v>OMA</v>
      </c>
    </row>
    <row r="538" spans="1:12" ht="12.75" hidden="1" customHeight="1">
      <c r="A538" s="328" t="s">
        <v>1891</v>
      </c>
      <c r="B538" s="336" t="s">
        <v>7847</v>
      </c>
      <c r="C538" s="328" t="s">
        <v>824</v>
      </c>
      <c r="D538" s="328" t="s">
        <v>1891</v>
      </c>
      <c r="E538" s="331"/>
      <c r="F538" s="331"/>
      <c r="G538" s="324"/>
      <c r="H538" s="335"/>
      <c r="I538" s="312"/>
      <c r="J538" s="312"/>
      <c r="K538" s="312"/>
      <c r="L538" s="313" t="e">
        <f>VLOOKUP(TRIM(B538),'Team Rosters'!$B$1:$M$3794,2,FALSE)</f>
        <v>#N/A</v>
      </c>
    </row>
    <row r="539" spans="1:12" ht="12.75" hidden="1" customHeight="1">
      <c r="A539" s="124" t="s">
        <v>173</v>
      </c>
      <c r="B539" s="123" t="s">
        <v>6829</v>
      </c>
      <c r="C539" s="124" t="s">
        <v>831</v>
      </c>
      <c r="D539" s="124" t="s">
        <v>4306</v>
      </c>
      <c r="E539" s="177" t="s">
        <v>4391</v>
      </c>
      <c r="F539" s="177" t="s">
        <v>4391</v>
      </c>
      <c r="G539" s="9">
        <v>0</v>
      </c>
      <c r="H539" s="173"/>
      <c r="I539" s="312"/>
      <c r="J539" s="312"/>
      <c r="K539" s="312"/>
      <c r="L539" s="313" t="str">
        <f>VLOOKUP(TRIM(B539),'Team Rosters'!$B$1:$M$3794,2,FALSE)</f>
        <v>BLD</v>
      </c>
    </row>
    <row r="540" spans="1:12" ht="12.75" hidden="1" customHeight="1">
      <c r="A540" s="124" t="s">
        <v>2328</v>
      </c>
      <c r="B540" s="123" t="s">
        <v>6317</v>
      </c>
      <c r="C540" s="124" t="s">
        <v>831</v>
      </c>
      <c r="D540" s="124" t="s">
        <v>4295</v>
      </c>
      <c r="E540" s="176" t="s">
        <v>4389</v>
      </c>
      <c r="F540" s="176"/>
      <c r="G540" s="172"/>
      <c r="H540" s="173"/>
      <c r="I540" s="312"/>
      <c r="J540" s="312"/>
      <c r="K540" s="312"/>
      <c r="L540" s="313" t="str">
        <f>VLOOKUP(TRIM(B540),'Team Rosters'!$B$1:$M$3794,2,FALSE)</f>
        <v>OMA</v>
      </c>
    </row>
    <row r="541" spans="1:12" ht="12.75" hidden="1" customHeight="1">
      <c r="A541" s="328" t="s">
        <v>4604</v>
      </c>
      <c r="B541" s="315" t="s">
        <v>4727</v>
      </c>
      <c r="C541" s="328" t="s">
        <v>6142</v>
      </c>
      <c r="D541" s="328" t="s">
        <v>5001</v>
      </c>
      <c r="E541" s="331"/>
      <c r="F541" s="331"/>
      <c r="G541" s="324"/>
      <c r="H541" s="335"/>
      <c r="I541" s="312">
        <v>0</v>
      </c>
      <c r="J541" s="312">
        <v>4</v>
      </c>
      <c r="K541" s="312">
        <v>0</v>
      </c>
      <c r="L541" s="313" t="str">
        <f>VLOOKUP(TRIM(B541),'Team Rosters'!$B$1:$M$3794,2,FALSE)</f>
        <v>ACM</v>
      </c>
    </row>
    <row r="542" spans="1:12" ht="12.75" hidden="1" customHeight="1">
      <c r="A542" s="124" t="s">
        <v>2313</v>
      </c>
      <c r="B542" s="123" t="s">
        <v>5654</v>
      </c>
      <c r="C542" s="124" t="s">
        <v>821</v>
      </c>
      <c r="D542" s="124" t="s">
        <v>2313</v>
      </c>
      <c r="E542" s="177" t="s">
        <v>4382</v>
      </c>
      <c r="F542" s="177"/>
      <c r="G542" s="9">
        <v>0</v>
      </c>
      <c r="H542" s="173"/>
      <c r="I542" s="312"/>
      <c r="J542" s="312"/>
      <c r="K542" s="312"/>
      <c r="L542" s="313" t="str">
        <f>VLOOKUP(TRIM(B542),'Team Rosters'!$B$1:$M$3794,2,FALSE)</f>
        <v>GOT</v>
      </c>
    </row>
    <row r="543" spans="1:12" ht="12.75" hidden="1" customHeight="1">
      <c r="A543" s="328" t="s">
        <v>3518</v>
      </c>
      <c r="B543" s="315" t="s">
        <v>7760</v>
      </c>
      <c r="C543" s="328" t="s">
        <v>817</v>
      </c>
      <c r="D543" s="328" t="s">
        <v>3518</v>
      </c>
      <c r="E543" s="331"/>
      <c r="F543" s="331"/>
      <c r="G543" s="324"/>
      <c r="H543" s="335"/>
      <c r="I543" s="9">
        <v>0</v>
      </c>
      <c r="J543" s="312"/>
      <c r="K543" s="172">
        <v>3</v>
      </c>
      <c r="L543" s="313" t="str">
        <f>VLOOKUP(TRIM(B543),'Team Rosters'!$B$1:$M$3794,2,FALSE)</f>
        <v>BIR</v>
      </c>
    </row>
    <row r="544" spans="1:12" ht="12.75" hidden="1" customHeight="1">
      <c r="A544" s="124" t="s">
        <v>1667</v>
      </c>
      <c r="B544" s="315" t="s">
        <v>5171</v>
      </c>
      <c r="C544" s="328" t="s">
        <v>807</v>
      </c>
      <c r="D544" s="124" t="s">
        <v>4300</v>
      </c>
      <c r="E544" s="177" t="s">
        <v>4385</v>
      </c>
      <c r="F544" s="177"/>
      <c r="G544" s="9">
        <v>3</v>
      </c>
      <c r="H544" s="173"/>
      <c r="I544" s="312"/>
      <c r="J544" s="312"/>
      <c r="K544" s="312"/>
      <c r="L544" s="313" t="str">
        <f>VLOOKUP(TRIM(B544),'Team Rosters'!$B$1:$M$3794,2,FALSE)</f>
        <v>LAS</v>
      </c>
    </row>
    <row r="545" spans="1:12" ht="12.75" hidden="1" customHeight="1">
      <c r="A545" s="328" t="s">
        <v>3518</v>
      </c>
      <c r="B545" s="315" t="s">
        <v>5308</v>
      </c>
      <c r="C545" s="328" t="s">
        <v>5513</v>
      </c>
      <c r="D545" s="328" t="s">
        <v>3518</v>
      </c>
      <c r="E545" s="331"/>
      <c r="F545" s="331"/>
      <c r="G545" s="324"/>
      <c r="H545" s="335"/>
      <c r="I545" s="9">
        <v>0</v>
      </c>
      <c r="J545" s="312"/>
      <c r="K545" s="172">
        <v>3</v>
      </c>
      <c r="L545" s="313" t="str">
        <f>VLOOKUP(TRIM(B545),'Team Rosters'!$B$1:$M$3794,2,FALSE)</f>
        <v>CAVE</v>
      </c>
    </row>
    <row r="546" spans="1:12" ht="12.75" hidden="1" customHeight="1">
      <c r="A546" s="124" t="s">
        <v>1404</v>
      </c>
      <c r="B546" s="123" t="s">
        <v>7475</v>
      </c>
      <c r="C546" s="124" t="s">
        <v>812</v>
      </c>
      <c r="D546" s="124" t="s">
        <v>1404</v>
      </c>
      <c r="E546" s="176" t="s">
        <v>4391</v>
      </c>
      <c r="F546" s="176"/>
      <c r="G546" s="172">
        <v>3</v>
      </c>
      <c r="H546" s="173"/>
      <c r="I546" s="312"/>
      <c r="J546" s="312"/>
      <c r="K546" s="312"/>
      <c r="L546" s="313" t="e">
        <f>VLOOKUP(TRIM(B546),'Team Rosters'!$B$1:$M$3794,2,FALSE)</f>
        <v>#N/A</v>
      </c>
    </row>
    <row r="547" spans="1:12" ht="12.75" hidden="1" customHeight="1">
      <c r="A547" s="124" t="s">
        <v>566</v>
      </c>
      <c r="B547" s="123" t="s">
        <v>485</v>
      </c>
      <c r="C547" s="124" t="s">
        <v>802</v>
      </c>
      <c r="D547" s="124" t="s">
        <v>4308</v>
      </c>
      <c r="E547" s="177" t="s">
        <v>4385</v>
      </c>
      <c r="F547" s="177" t="s">
        <v>4391</v>
      </c>
      <c r="G547" s="9">
        <v>4</v>
      </c>
      <c r="H547" s="173"/>
      <c r="I547" s="312"/>
      <c r="J547" s="312"/>
      <c r="K547" s="312"/>
      <c r="L547" s="313" t="str">
        <f>VLOOKUP(TRIM(B547),'Team Rosters'!$B$1:$M$3794,2,FALSE)</f>
        <v>VIR</v>
      </c>
    </row>
    <row r="548" spans="1:12" ht="12.75" hidden="1" customHeight="1">
      <c r="A548" s="328" t="s">
        <v>203</v>
      </c>
      <c r="B548" s="315" t="s">
        <v>6428</v>
      </c>
      <c r="C548" s="328" t="s">
        <v>1664</v>
      </c>
      <c r="D548" s="328" t="s">
        <v>203</v>
      </c>
      <c r="E548" s="331"/>
      <c r="F548" s="331"/>
      <c r="G548" s="324"/>
      <c r="H548" s="335"/>
      <c r="I548" s="312"/>
      <c r="J548" s="312"/>
      <c r="K548" s="312"/>
      <c r="L548" s="313" t="str">
        <f>VLOOKUP(TRIM(B548),'Team Rosters'!$B$1:$M$3794,2,FALSE)</f>
        <v>IRN</v>
      </c>
    </row>
    <row r="549" spans="1:12" ht="12.75" hidden="1" customHeight="1">
      <c r="A549" s="124" t="s">
        <v>2328</v>
      </c>
      <c r="B549" s="123" t="s">
        <v>2977</v>
      </c>
      <c r="C549" s="124" t="s">
        <v>820</v>
      </c>
      <c r="D549" s="124" t="s">
        <v>4295</v>
      </c>
      <c r="E549" s="176" t="s">
        <v>4389</v>
      </c>
      <c r="F549" s="176"/>
      <c r="G549" s="172"/>
      <c r="H549" s="173"/>
      <c r="I549" s="312"/>
      <c r="J549" s="312"/>
      <c r="K549" s="312"/>
      <c r="L549" s="313" t="str">
        <f>VLOOKUP(TRIM(B549),'Team Rosters'!$B$1:$M$3794,2,FALSE)</f>
        <v>IND</v>
      </c>
    </row>
    <row r="550" spans="1:12" ht="12.75" hidden="1" customHeight="1">
      <c r="A550" s="328" t="s">
        <v>7634</v>
      </c>
      <c r="B550" s="315" t="s">
        <v>5809</v>
      </c>
      <c r="C550" s="328" t="s">
        <v>813</v>
      </c>
      <c r="D550" s="328" t="s">
        <v>7833</v>
      </c>
      <c r="E550" s="331"/>
      <c r="F550" s="331"/>
      <c r="G550" s="324"/>
      <c r="H550" s="335"/>
      <c r="I550" s="312">
        <v>4</v>
      </c>
      <c r="J550" s="312">
        <v>4</v>
      </c>
      <c r="K550" s="312">
        <v>0</v>
      </c>
      <c r="L550" s="313" t="str">
        <f>VLOOKUP(TRIM(B550),'Team Rosters'!$B$1:$M$3794,2,FALSE)</f>
        <v>LAS</v>
      </c>
    </row>
    <row r="551" spans="1:12" ht="12.75" hidden="1" customHeight="1">
      <c r="A551" s="124" t="s">
        <v>1139</v>
      </c>
      <c r="B551" s="123" t="s">
        <v>5539</v>
      </c>
      <c r="C551" s="124" t="s">
        <v>5513</v>
      </c>
      <c r="D551" s="124" t="s">
        <v>1139</v>
      </c>
      <c r="E551" s="176" t="s">
        <v>4384</v>
      </c>
      <c r="F551" s="176"/>
      <c r="G551" s="172">
        <v>0</v>
      </c>
      <c r="H551" s="173"/>
      <c r="I551" s="312"/>
      <c r="J551" s="312"/>
      <c r="K551" s="312"/>
      <c r="L551" s="313" t="e">
        <f>VLOOKUP(TRIM(B551),'Team Rosters'!$B$1:$M$3794,2,FALSE)</f>
        <v>#N/A</v>
      </c>
    </row>
    <row r="552" spans="1:12" ht="12.75" hidden="1" customHeight="1">
      <c r="A552" s="124" t="s">
        <v>3060</v>
      </c>
      <c r="B552" s="123" t="s">
        <v>6250</v>
      </c>
      <c r="C552" s="124" t="s">
        <v>3448</v>
      </c>
      <c r="D552" s="124" t="s">
        <v>4290</v>
      </c>
      <c r="E552" s="176" t="s">
        <v>4382</v>
      </c>
      <c r="F552" s="176"/>
      <c r="G552" s="172"/>
      <c r="H552" s="173"/>
      <c r="I552" s="312"/>
      <c r="J552" s="312"/>
      <c r="K552" s="312"/>
      <c r="L552" s="313" t="e">
        <f>VLOOKUP(TRIM(B552),'Team Rosters'!$B$1:$M$3794,2,FALSE)</f>
        <v>#N/A</v>
      </c>
    </row>
    <row r="553" spans="1:12" ht="12.75" hidden="1" customHeight="1">
      <c r="A553" s="328" t="s">
        <v>2351</v>
      </c>
      <c r="B553" s="315" t="s">
        <v>6154</v>
      </c>
      <c r="C553" s="328" t="s">
        <v>90</v>
      </c>
      <c r="D553" s="328" t="s">
        <v>4270</v>
      </c>
      <c r="E553" s="331"/>
      <c r="F553" s="331"/>
      <c r="G553" s="324"/>
      <c r="H553" s="335"/>
      <c r="I553" s="312">
        <v>4</v>
      </c>
      <c r="J553" s="312"/>
      <c r="K553" s="312">
        <v>3</v>
      </c>
      <c r="L553" s="313" t="str">
        <f>VLOOKUP(TRIM(B553),'Team Rosters'!$B$1:$M$3794,2,FALSE)</f>
        <v>LON</v>
      </c>
    </row>
    <row r="554" spans="1:12" ht="12.75" hidden="1" customHeight="1">
      <c r="A554" s="124" t="s">
        <v>3060</v>
      </c>
      <c r="B554" s="123" t="s">
        <v>6805</v>
      </c>
      <c r="C554" s="124" t="s">
        <v>90</v>
      </c>
      <c r="D554" s="124" t="s">
        <v>4290</v>
      </c>
      <c r="E554" s="176" t="s">
        <v>4384</v>
      </c>
      <c r="F554" s="176"/>
      <c r="G554" s="172"/>
      <c r="H554" s="173"/>
      <c r="I554" s="312"/>
      <c r="J554" s="312"/>
      <c r="K554" s="312"/>
      <c r="L554" s="313" t="e">
        <f>VLOOKUP(TRIM(B554),'Team Rosters'!$B$1:$M$3794,2,FALSE)</f>
        <v>#N/A</v>
      </c>
    </row>
    <row r="555" spans="1:12" ht="12.75" hidden="1" customHeight="1">
      <c r="A555" s="124" t="s">
        <v>172</v>
      </c>
      <c r="B555" s="123" t="s">
        <v>6192</v>
      </c>
      <c r="C555" s="124" t="s">
        <v>821</v>
      </c>
      <c r="D555" s="124" t="s">
        <v>4298</v>
      </c>
      <c r="E555" s="176" t="s">
        <v>4391</v>
      </c>
      <c r="F555" s="176"/>
      <c r="G555" s="172">
        <v>2</v>
      </c>
      <c r="H555" s="173"/>
      <c r="I555" s="312"/>
      <c r="J555" s="312"/>
      <c r="K555" s="312"/>
      <c r="L555" s="313" t="e">
        <f>VLOOKUP(TRIM(B555),'Team Rosters'!$B$1:$M$3794,2,FALSE)</f>
        <v>#N/A</v>
      </c>
    </row>
    <row r="556" spans="1:12" ht="12.75" hidden="1" customHeight="1">
      <c r="A556" s="328" t="s">
        <v>560</v>
      </c>
      <c r="B556" s="315" t="s">
        <v>6919</v>
      </c>
      <c r="C556" s="328" t="s">
        <v>83</v>
      </c>
      <c r="D556" s="328" t="s">
        <v>4265</v>
      </c>
      <c r="E556" s="331"/>
      <c r="F556" s="331"/>
      <c r="G556" s="324"/>
      <c r="H556" s="335"/>
      <c r="I556" s="312"/>
      <c r="J556" s="312"/>
      <c r="K556" s="312"/>
      <c r="L556" s="313" t="str">
        <f>VLOOKUP(TRIM(B556),'Team Rosters'!$B$1:$M$3794,2,FALSE)</f>
        <v>TOK</v>
      </c>
    </row>
    <row r="557" spans="1:12" ht="12.75" hidden="1" customHeight="1">
      <c r="A557" s="124" t="s">
        <v>2437</v>
      </c>
      <c r="B557" s="123" t="s">
        <v>6809</v>
      </c>
      <c r="C557" s="124" t="s">
        <v>832</v>
      </c>
      <c r="D557" s="124" t="s">
        <v>4304</v>
      </c>
      <c r="E557" s="177" t="s">
        <v>4385</v>
      </c>
      <c r="F557" s="177"/>
      <c r="G557" s="9">
        <v>3</v>
      </c>
      <c r="H557" s="173"/>
      <c r="I557" s="312"/>
      <c r="J557" s="312"/>
      <c r="K557" s="312"/>
      <c r="L557" s="313" t="str">
        <f>VLOOKUP(TRIM(B557),'Team Rosters'!$B$1:$M$3794,2,FALSE)</f>
        <v>BIR</v>
      </c>
    </row>
    <row r="558" spans="1:12" ht="12.75" hidden="1" customHeight="1">
      <c r="A558" s="328" t="s">
        <v>1591</v>
      </c>
      <c r="B558" s="315" t="s">
        <v>6380</v>
      </c>
      <c r="C558" s="328" t="s">
        <v>2832</v>
      </c>
      <c r="D558" s="328" t="s">
        <v>1591</v>
      </c>
      <c r="E558" s="331"/>
      <c r="F558" s="331"/>
      <c r="G558" s="324"/>
      <c r="H558" s="335"/>
      <c r="I558" s="9">
        <v>4</v>
      </c>
      <c r="J558" s="312"/>
      <c r="K558" s="172">
        <v>5</v>
      </c>
      <c r="L558" s="313" t="str">
        <f>VLOOKUP(TRIM(B558),'Team Rosters'!$B$1:$M$3794,2,FALSE)</f>
        <v>ANN</v>
      </c>
    </row>
    <row r="559" spans="1:12" ht="12.75" hidden="1" customHeight="1">
      <c r="A559" s="124" t="s">
        <v>3060</v>
      </c>
      <c r="B559" s="123" t="s">
        <v>6302</v>
      </c>
      <c r="C559" s="124" t="s">
        <v>90</v>
      </c>
      <c r="D559" s="124" t="s">
        <v>4290</v>
      </c>
      <c r="E559" s="176" t="s">
        <v>4384</v>
      </c>
      <c r="F559" s="176"/>
      <c r="G559" s="172"/>
      <c r="H559" s="173"/>
      <c r="I559" s="312"/>
      <c r="J559" s="312"/>
      <c r="K559" s="312"/>
      <c r="L559" s="313" t="str">
        <f>VLOOKUP(TRIM(B559),'Team Rosters'!$B$1:$M$3794,2,FALSE)</f>
        <v>LAS</v>
      </c>
    </row>
    <row r="560" spans="1:12" ht="12.75" hidden="1" customHeight="1">
      <c r="A560" s="328" t="s">
        <v>7692</v>
      </c>
      <c r="B560" s="315" t="s">
        <v>6931</v>
      </c>
      <c r="C560" s="328" t="s">
        <v>826</v>
      </c>
      <c r="D560" s="328" t="s">
        <v>4265</v>
      </c>
      <c r="E560" s="331"/>
      <c r="F560" s="331"/>
      <c r="G560" s="324"/>
      <c r="H560" s="335"/>
      <c r="I560" s="312"/>
      <c r="J560" s="312"/>
      <c r="K560" s="312"/>
      <c r="L560" s="313" t="str">
        <f>VLOOKUP(TRIM(B560),'Team Rosters'!$B$1:$M$3794,2,FALSE)</f>
        <v>JER</v>
      </c>
    </row>
    <row r="561" spans="1:12" ht="12.75" hidden="1" customHeight="1">
      <c r="A561" s="124" t="s">
        <v>1139</v>
      </c>
      <c r="B561" s="123" t="s">
        <v>7048</v>
      </c>
      <c r="C561" s="124" t="s">
        <v>817</v>
      </c>
      <c r="D561" s="124" t="s">
        <v>1139</v>
      </c>
      <c r="E561" s="176" t="s">
        <v>4390</v>
      </c>
      <c r="F561" s="176"/>
      <c r="G561" s="172">
        <v>5</v>
      </c>
      <c r="H561" s="173"/>
      <c r="I561" s="312"/>
      <c r="J561" s="312"/>
      <c r="K561" s="312"/>
      <c r="L561" s="313" t="str">
        <f>VLOOKUP(TRIM(B561),'Team Rosters'!$B$1:$M$3794,2,FALSE)</f>
        <v>ACM</v>
      </c>
    </row>
    <row r="562" spans="1:12" ht="12.75" hidden="1" customHeight="1">
      <c r="A562" s="124" t="s">
        <v>2438</v>
      </c>
      <c r="B562" s="123" t="s">
        <v>4000</v>
      </c>
      <c r="C562" s="124" t="s">
        <v>832</v>
      </c>
      <c r="D562" s="124" t="s">
        <v>4305</v>
      </c>
      <c r="E562" s="176" t="s">
        <v>4389</v>
      </c>
      <c r="F562" s="176"/>
      <c r="G562" s="172">
        <v>3</v>
      </c>
      <c r="H562" s="173"/>
      <c r="I562" s="312"/>
      <c r="J562" s="312"/>
      <c r="K562" s="312"/>
      <c r="L562" s="313" t="str">
        <f>VLOOKUP(TRIM(B562),'Team Rosters'!$B$1:$M$3794,2,FALSE)</f>
        <v>VIR</v>
      </c>
    </row>
    <row r="563" spans="1:12" ht="12.75" hidden="1" customHeight="1">
      <c r="A563" s="328" t="s">
        <v>7690</v>
      </c>
      <c r="B563" s="315" t="s">
        <v>7689</v>
      </c>
      <c r="C563" s="328" t="s">
        <v>816</v>
      </c>
      <c r="D563" s="328" t="s">
        <v>4266</v>
      </c>
      <c r="E563" s="331"/>
      <c r="F563" s="331"/>
      <c r="G563" s="324"/>
      <c r="H563" s="335"/>
      <c r="I563" s="312"/>
      <c r="J563" s="312"/>
      <c r="K563" s="312"/>
      <c r="L563" s="313" t="str">
        <f>VLOOKUP(TRIM(B563),'Team Rosters'!$B$1:$M$3794,2,FALSE)</f>
        <v>BEA</v>
      </c>
    </row>
    <row r="564" spans="1:12" ht="12.75" hidden="1" customHeight="1">
      <c r="A564" s="328" t="s">
        <v>7692</v>
      </c>
      <c r="B564" s="315" t="s">
        <v>5292</v>
      </c>
      <c r="C564" s="328" t="s">
        <v>809</v>
      </c>
      <c r="D564" s="328" t="s">
        <v>4265</v>
      </c>
      <c r="E564" s="331"/>
      <c r="F564" s="331"/>
      <c r="G564" s="324"/>
      <c r="H564" s="335"/>
      <c r="I564" s="312"/>
      <c r="J564" s="312"/>
      <c r="K564" s="312"/>
      <c r="L564" s="313" t="str">
        <f>VLOOKUP(TRIM(B564),'Team Rosters'!$B$1:$M$3794,2,FALSE)</f>
        <v>ESC</v>
      </c>
    </row>
    <row r="565" spans="1:12" ht="12.75" hidden="1" customHeight="1">
      <c r="A565" s="124" t="s">
        <v>2436</v>
      </c>
      <c r="B565" s="123" t="s">
        <v>5577</v>
      </c>
      <c r="C565" s="124" t="s">
        <v>820</v>
      </c>
      <c r="D565" s="124" t="s">
        <v>4307</v>
      </c>
      <c r="E565" s="177" t="s">
        <v>4389</v>
      </c>
      <c r="F565" s="177"/>
      <c r="G565" s="9">
        <v>4</v>
      </c>
      <c r="H565" s="173"/>
      <c r="I565" s="312"/>
      <c r="J565" s="312"/>
      <c r="K565" s="312"/>
      <c r="L565" s="313" t="str">
        <f>VLOOKUP(TRIM(B565),'Team Rosters'!$B$1:$M$3794,2,FALSE)</f>
        <v>WIX</v>
      </c>
    </row>
    <row r="566" spans="1:12" ht="12.75" hidden="1" customHeight="1">
      <c r="A566" s="124" t="s">
        <v>3060</v>
      </c>
      <c r="B566" s="192" t="s">
        <v>5601</v>
      </c>
      <c r="C566" s="124" t="s">
        <v>85</v>
      </c>
      <c r="D566" s="124" t="s">
        <v>4290</v>
      </c>
      <c r="E566" s="176" t="s">
        <v>4382</v>
      </c>
      <c r="F566" s="176"/>
      <c r="G566" s="172"/>
      <c r="H566" s="173"/>
      <c r="I566" s="312"/>
      <c r="J566" s="312"/>
      <c r="K566" s="312"/>
      <c r="L566" s="313" t="str">
        <f>VLOOKUP(TRIM(B566),'Team Rosters'!$B$1:$M$3794,2,FALSE)</f>
        <v>IRN</v>
      </c>
    </row>
    <row r="567" spans="1:12" ht="12.75" hidden="1" customHeight="1">
      <c r="A567" s="328" t="s">
        <v>2351</v>
      </c>
      <c r="B567" s="315" t="s">
        <v>7630</v>
      </c>
      <c r="C567" s="328" t="s">
        <v>809</v>
      </c>
      <c r="D567" s="328" t="s">
        <v>4270</v>
      </c>
      <c r="E567" s="331"/>
      <c r="F567" s="331"/>
      <c r="G567" s="324"/>
      <c r="H567" s="335"/>
      <c r="I567" s="312">
        <v>0</v>
      </c>
      <c r="J567" s="312"/>
      <c r="K567" s="324">
        <v>0</v>
      </c>
      <c r="L567" s="313" t="e">
        <f>VLOOKUP(TRIM(B567),'Team Rosters'!$B$1:$M$3794,2,FALSE)</f>
        <v>#N/A</v>
      </c>
    </row>
    <row r="568" spans="1:12" ht="12.75" hidden="1" customHeight="1">
      <c r="A568" s="124" t="s">
        <v>3061</v>
      </c>
      <c r="B568" s="123" t="s">
        <v>4002</v>
      </c>
      <c r="C568" s="124" t="s">
        <v>802</v>
      </c>
      <c r="D568" s="124" t="s">
        <v>4297</v>
      </c>
      <c r="E568" s="176" t="s">
        <v>4394</v>
      </c>
      <c r="F568" s="176"/>
      <c r="G568" s="172"/>
      <c r="H568" s="173"/>
      <c r="I568" s="312"/>
      <c r="J568" s="312"/>
      <c r="K568" s="312"/>
      <c r="L568" s="313" t="str">
        <f>VLOOKUP(TRIM(B568),'Team Rosters'!$B$1:$M$3794,2,FALSE)</f>
        <v>BLD</v>
      </c>
    </row>
    <row r="569" spans="1:12" ht="12.75" hidden="1" customHeight="1">
      <c r="A569" s="328" t="s">
        <v>2477</v>
      </c>
      <c r="B569" s="315" t="s">
        <v>7729</v>
      </c>
      <c r="C569" s="328" t="s">
        <v>817</v>
      </c>
      <c r="D569" s="328" t="s">
        <v>4265</v>
      </c>
      <c r="E569" s="331"/>
      <c r="F569" s="331"/>
      <c r="G569" s="324"/>
      <c r="H569" s="335"/>
      <c r="I569" s="312"/>
      <c r="J569" s="312"/>
      <c r="K569" s="324"/>
      <c r="L569" s="313" t="str">
        <f>VLOOKUP(TRIM(B569),'Team Rosters'!$B$1:$M$3794,2,FALSE)</f>
        <v>ANN</v>
      </c>
    </row>
    <row r="570" spans="1:12" ht="12.75" hidden="1" customHeight="1">
      <c r="A570" s="124" t="s">
        <v>2328</v>
      </c>
      <c r="B570" s="192" t="s">
        <v>6452</v>
      </c>
      <c r="C570" s="124" t="s">
        <v>826</v>
      </c>
      <c r="D570" s="124" t="s">
        <v>4295</v>
      </c>
      <c r="E570" s="176" t="s">
        <v>4389</v>
      </c>
      <c r="F570" s="176"/>
      <c r="G570" s="172"/>
      <c r="H570" s="173"/>
      <c r="I570" s="312"/>
      <c r="J570" s="312"/>
      <c r="K570" s="312"/>
      <c r="L570" s="313" t="str">
        <f>VLOOKUP(TRIM(B570),'Team Rosters'!$B$1:$M$3794,2,FALSE)</f>
        <v>DEL</v>
      </c>
    </row>
    <row r="571" spans="1:12" ht="12.75" hidden="1" customHeight="1">
      <c r="A571" s="124" t="s">
        <v>3063</v>
      </c>
      <c r="B571" s="123" t="s">
        <v>5181</v>
      </c>
      <c r="C571" s="124" t="s">
        <v>2832</v>
      </c>
      <c r="D571" s="124" t="s">
        <v>4289</v>
      </c>
      <c r="E571" s="176" t="s">
        <v>4381</v>
      </c>
      <c r="F571" s="176"/>
      <c r="G571" s="172"/>
      <c r="H571" s="173"/>
      <c r="I571" s="312"/>
      <c r="J571" s="312"/>
      <c r="K571" s="312"/>
      <c r="L571" s="313" t="str">
        <f>VLOOKUP(TRIM(B571),'Team Rosters'!$B$1:$M$3794,2,FALSE)</f>
        <v>OMA</v>
      </c>
    </row>
    <row r="572" spans="1:12" ht="12.75" hidden="1" customHeight="1">
      <c r="A572" s="124" t="s">
        <v>172</v>
      </c>
      <c r="B572" s="131" t="s">
        <v>6277</v>
      </c>
      <c r="C572" s="124" t="s">
        <v>1664</v>
      </c>
      <c r="D572" s="124" t="s">
        <v>4298</v>
      </c>
      <c r="E572" s="177" t="s">
        <v>4391</v>
      </c>
      <c r="F572" s="177"/>
      <c r="G572" s="9">
        <v>1</v>
      </c>
      <c r="H572" s="173"/>
      <c r="I572" s="312"/>
      <c r="J572" s="312"/>
      <c r="K572" s="312"/>
      <c r="L572" s="313" t="str">
        <f>VLOOKUP(TRIM(B572),'Team Rosters'!$B$1:$M$3794,2,FALSE)</f>
        <v>CHA</v>
      </c>
    </row>
    <row r="573" spans="1:12" ht="12.75" hidden="1" customHeight="1">
      <c r="A573" s="124" t="s">
        <v>2445</v>
      </c>
      <c r="B573" s="123" t="s">
        <v>7496</v>
      </c>
      <c r="C573" s="124" t="s">
        <v>826</v>
      </c>
      <c r="D573" s="124" t="s">
        <v>4294</v>
      </c>
      <c r="E573" s="176" t="s">
        <v>4391</v>
      </c>
      <c r="F573" s="176"/>
      <c r="G573" s="172"/>
      <c r="H573" s="173"/>
      <c r="I573" s="312"/>
      <c r="J573" s="312"/>
      <c r="K573" s="324"/>
      <c r="L573" s="313" t="e">
        <f>VLOOKUP(TRIM(B573),'Team Rosters'!$B$1:$M$3794,2,FALSE)</f>
        <v>#N/A</v>
      </c>
    </row>
    <row r="574" spans="1:12" ht="12.75" hidden="1" customHeight="1">
      <c r="A574" s="328" t="s">
        <v>1406</v>
      </c>
      <c r="B574" s="315" t="s">
        <v>4622</v>
      </c>
      <c r="C574" s="328" t="s">
        <v>812</v>
      </c>
      <c r="D574" s="328" t="s">
        <v>1406</v>
      </c>
      <c r="E574" s="331"/>
      <c r="F574" s="331"/>
      <c r="G574" s="324"/>
      <c r="H574" s="335"/>
      <c r="I574" s="312">
        <v>4</v>
      </c>
      <c r="J574" s="312"/>
      <c r="K574" s="312"/>
      <c r="L574" s="313" t="e">
        <f>VLOOKUP(TRIM(B574),'Team Rosters'!$B$1:$M$3794,2,FALSE)</f>
        <v>#N/A</v>
      </c>
    </row>
    <row r="575" spans="1:12" ht="12.75" hidden="1" customHeight="1">
      <c r="A575" s="124" t="s">
        <v>172</v>
      </c>
      <c r="B575" s="123" t="s">
        <v>7523</v>
      </c>
      <c r="C575" s="124" t="s">
        <v>816</v>
      </c>
      <c r="D575" s="124" t="s">
        <v>4298</v>
      </c>
      <c r="E575" s="176" t="s">
        <v>4391</v>
      </c>
      <c r="F575" s="176"/>
      <c r="G575" s="172">
        <v>0</v>
      </c>
      <c r="H575" s="173"/>
      <c r="I575" s="312"/>
      <c r="J575" s="312"/>
      <c r="K575" s="324"/>
      <c r="L575" s="313" t="str">
        <f>VLOOKUP(TRIM(B575),'Team Rosters'!$B$1:$M$3794,2,FALSE)</f>
        <v>JER</v>
      </c>
    </row>
    <row r="576" spans="1:12" ht="12.75" hidden="1" customHeight="1">
      <c r="A576" s="328" t="s">
        <v>7690</v>
      </c>
      <c r="B576" s="315" t="s">
        <v>7719</v>
      </c>
      <c r="C576" s="328" t="s">
        <v>808</v>
      </c>
      <c r="D576" s="328" t="s">
        <v>4266</v>
      </c>
      <c r="E576" s="331"/>
      <c r="F576" s="331"/>
      <c r="G576" s="324"/>
      <c r="H576" s="335"/>
      <c r="I576" s="312"/>
      <c r="J576" s="312"/>
      <c r="K576" s="324"/>
      <c r="L576" s="313" t="str">
        <f>VLOOKUP(TRIM(B576),'Team Rosters'!$B$1:$M$3794,2,FALSE)</f>
        <v>FER</v>
      </c>
    </row>
    <row r="577" spans="1:12" ht="12.75" hidden="1" customHeight="1">
      <c r="A577" s="328" t="s">
        <v>211</v>
      </c>
      <c r="B577" s="315" t="s">
        <v>553</v>
      </c>
      <c r="C577" s="328" t="s">
        <v>832</v>
      </c>
      <c r="D577" s="328" t="s">
        <v>211</v>
      </c>
      <c r="E577" s="331"/>
      <c r="F577" s="331"/>
      <c r="G577" s="324"/>
      <c r="H577" s="335"/>
      <c r="I577" s="312"/>
      <c r="J577" s="312"/>
      <c r="K577" s="312"/>
      <c r="L577" s="313" t="str">
        <f>VLOOKUP(TRIM(B577),'Team Rosters'!$B$1:$M$3794,2,FALSE)</f>
        <v>CAVE</v>
      </c>
    </row>
    <row r="578" spans="1:12" ht="12.75" hidden="1" customHeight="1">
      <c r="A578" s="124" t="s">
        <v>3063</v>
      </c>
      <c r="B578" s="123" t="s">
        <v>6810</v>
      </c>
      <c r="C578" s="124" t="s">
        <v>832</v>
      </c>
      <c r="D578" s="124" t="s">
        <v>4289</v>
      </c>
      <c r="E578" s="176" t="s">
        <v>4397</v>
      </c>
      <c r="F578" s="176"/>
      <c r="G578" s="172"/>
      <c r="H578" s="173"/>
      <c r="I578" s="312"/>
      <c r="J578" s="312"/>
      <c r="K578" s="312"/>
      <c r="L578" s="313" t="str">
        <f>VLOOKUP(TRIM(B578),'Team Rosters'!$B$1:$M$3794,2,FALSE)</f>
        <v>ANN</v>
      </c>
    </row>
    <row r="579" spans="1:12" ht="12.75" hidden="1" customHeight="1">
      <c r="A579" s="124" t="s">
        <v>173</v>
      </c>
      <c r="B579" s="123" t="s">
        <v>7497</v>
      </c>
      <c r="C579" s="124" t="s">
        <v>826</v>
      </c>
      <c r="D579" s="124" t="s">
        <v>4306</v>
      </c>
      <c r="E579" s="176" t="s">
        <v>4391</v>
      </c>
      <c r="F579" s="176" t="s">
        <v>4391</v>
      </c>
      <c r="G579" s="172">
        <v>0</v>
      </c>
      <c r="H579" s="173"/>
      <c r="I579" s="312"/>
      <c r="J579" s="312"/>
      <c r="K579" s="324"/>
      <c r="L579" s="313" t="e">
        <f>VLOOKUP(TRIM(B579),'Team Rosters'!$B$1:$M$3794,2,FALSE)</f>
        <v>#N/A</v>
      </c>
    </row>
    <row r="580" spans="1:12" ht="12.75" hidden="1" customHeight="1">
      <c r="A580" s="124" t="s">
        <v>3060</v>
      </c>
      <c r="B580" s="123" t="s">
        <v>6833</v>
      </c>
      <c r="C580" s="124" t="s">
        <v>815</v>
      </c>
      <c r="D580" s="124" t="s">
        <v>4290</v>
      </c>
      <c r="E580" s="176" t="s">
        <v>4382</v>
      </c>
      <c r="F580" s="176"/>
      <c r="G580" s="172"/>
      <c r="H580" s="173"/>
      <c r="I580" s="312"/>
      <c r="J580" s="312"/>
      <c r="K580" s="324"/>
      <c r="L580" s="313" t="e">
        <f>VLOOKUP(TRIM(B580),'Team Rosters'!$B$1:$M$3794,2,FALSE)</f>
        <v>#N/A</v>
      </c>
    </row>
    <row r="581" spans="1:12" ht="12.75" hidden="1" customHeight="1">
      <c r="A581" s="124" t="s">
        <v>1667</v>
      </c>
      <c r="B581" s="123" t="s">
        <v>5073</v>
      </c>
      <c r="C581" s="124" t="s">
        <v>826</v>
      </c>
      <c r="D581" s="124" t="s">
        <v>4300</v>
      </c>
      <c r="E581" s="177" t="s">
        <v>4385</v>
      </c>
      <c r="F581" s="177"/>
      <c r="G581" s="9">
        <v>6</v>
      </c>
      <c r="H581" s="173"/>
      <c r="I581" s="312"/>
      <c r="J581" s="312"/>
      <c r="K581" s="312"/>
      <c r="L581" s="313" t="str">
        <f>VLOOKUP(TRIM(B581),'Team Rosters'!$B$1:$M$3794,2,FALSE)</f>
        <v>DEL</v>
      </c>
    </row>
    <row r="582" spans="1:12" ht="12.75" hidden="1" customHeight="1">
      <c r="A582" s="124" t="s">
        <v>1404</v>
      </c>
      <c r="B582" s="123" t="s">
        <v>7546</v>
      </c>
      <c r="C582" s="124" t="s">
        <v>1664</v>
      </c>
      <c r="D582" s="124" t="s">
        <v>1404</v>
      </c>
      <c r="E582" s="176" t="s">
        <v>4384</v>
      </c>
      <c r="F582" s="176"/>
      <c r="G582" s="172">
        <v>4</v>
      </c>
      <c r="H582" s="173"/>
      <c r="I582" s="312"/>
      <c r="J582" s="312"/>
      <c r="K582" s="324"/>
      <c r="L582" s="313" t="e">
        <f>VLOOKUP(TRIM(B582),'Team Rosters'!$B$1:$M$3794,2,FALSE)</f>
        <v>#N/A</v>
      </c>
    </row>
    <row r="583" spans="1:12" ht="12.75" hidden="1" customHeight="1">
      <c r="A583" s="124" t="s">
        <v>3060</v>
      </c>
      <c r="B583" s="123" t="s">
        <v>7487</v>
      </c>
      <c r="C583" s="124" t="s">
        <v>83</v>
      </c>
      <c r="D583" s="124" t="s">
        <v>4290</v>
      </c>
      <c r="E583" s="176" t="s">
        <v>4384</v>
      </c>
      <c r="F583" s="176"/>
      <c r="G583" s="172"/>
      <c r="H583" s="173"/>
      <c r="I583" s="312"/>
      <c r="J583" s="312"/>
      <c r="K583" s="324"/>
      <c r="L583" s="313" t="e">
        <f>VLOOKUP(TRIM(B583),'Team Rosters'!$B$1:$M$3794,2,FALSE)</f>
        <v>#N/A</v>
      </c>
    </row>
    <row r="584" spans="1:12" ht="12.75" hidden="1" customHeight="1">
      <c r="A584" s="124" t="s">
        <v>2438</v>
      </c>
      <c r="B584" s="123" t="s">
        <v>4003</v>
      </c>
      <c r="C584" s="124" t="s">
        <v>83</v>
      </c>
      <c r="D584" s="124" t="s">
        <v>4305</v>
      </c>
      <c r="E584" s="177" t="s">
        <v>4385</v>
      </c>
      <c r="F584" s="177"/>
      <c r="G584" s="9">
        <v>2</v>
      </c>
      <c r="H584" s="173"/>
      <c r="I584" s="312"/>
      <c r="J584" s="312"/>
      <c r="K584" s="312"/>
      <c r="L584" s="313" t="str">
        <f>VLOOKUP(TRIM(B584),'Team Rosters'!$B$1:$M$3794,2,FALSE)</f>
        <v>FER</v>
      </c>
    </row>
    <row r="585" spans="1:12" ht="12.75" hidden="1" customHeight="1">
      <c r="A585" s="328" t="s">
        <v>2351</v>
      </c>
      <c r="B585" s="315" t="s">
        <v>4708</v>
      </c>
      <c r="C585" s="328" t="s">
        <v>3448</v>
      </c>
      <c r="D585" s="328" t="s">
        <v>4270</v>
      </c>
      <c r="E585" s="331"/>
      <c r="F585" s="331"/>
      <c r="G585" s="324"/>
      <c r="H585" s="335"/>
      <c r="I585" s="312">
        <v>0</v>
      </c>
      <c r="J585" s="312"/>
      <c r="K585" s="312">
        <v>2</v>
      </c>
      <c r="L585" s="313" t="e">
        <f>VLOOKUP(TRIM(B585),'Team Rosters'!$B$1:$M$3794,2,FALSE)</f>
        <v>#N/A</v>
      </c>
    </row>
    <row r="586" spans="1:12" ht="12.75" hidden="1" customHeight="1">
      <c r="A586" s="124" t="s">
        <v>3063</v>
      </c>
      <c r="B586" s="123" t="s">
        <v>6763</v>
      </c>
      <c r="C586" s="124" t="s">
        <v>822</v>
      </c>
      <c r="D586" s="124" t="s">
        <v>4289</v>
      </c>
      <c r="E586" s="176" t="s">
        <v>4390</v>
      </c>
      <c r="F586" s="176"/>
      <c r="G586" s="172"/>
      <c r="H586" s="173"/>
      <c r="I586" s="312"/>
      <c r="J586" s="312"/>
      <c r="K586" s="312"/>
      <c r="L586" s="313" t="str">
        <f>VLOOKUP(TRIM(B586),'Team Rosters'!$B$1:$M$3794,2,FALSE)</f>
        <v>JER</v>
      </c>
    </row>
    <row r="587" spans="1:12" ht="12.75" hidden="1" customHeight="1">
      <c r="A587" s="328" t="s">
        <v>7692</v>
      </c>
      <c r="B587" s="315" t="s">
        <v>7730</v>
      </c>
      <c r="C587" s="328" t="s">
        <v>802</v>
      </c>
      <c r="D587" s="328" t="s">
        <v>4265</v>
      </c>
      <c r="E587" s="331"/>
      <c r="F587" s="331"/>
      <c r="G587" s="324"/>
      <c r="H587" s="335"/>
      <c r="I587" s="312"/>
      <c r="J587" s="312"/>
      <c r="K587" s="324"/>
      <c r="L587" s="313" t="str">
        <f>VLOOKUP(TRIM(B587),'Team Rosters'!$B$1:$M$3794,2,FALSE)</f>
        <v>JER</v>
      </c>
    </row>
    <row r="588" spans="1:12" ht="12.75" hidden="1" customHeight="1">
      <c r="A588" s="328" t="s">
        <v>2437</v>
      </c>
      <c r="B588" s="315" t="s">
        <v>5271</v>
      </c>
      <c r="C588" s="328" t="s">
        <v>81</v>
      </c>
      <c r="D588" s="328" t="s">
        <v>4278</v>
      </c>
      <c r="E588" s="331"/>
      <c r="F588" s="331"/>
      <c r="G588" s="324"/>
      <c r="H588" s="335"/>
      <c r="I588" s="312">
        <v>0</v>
      </c>
      <c r="J588" s="312"/>
      <c r="K588" s="312">
        <v>5</v>
      </c>
      <c r="L588" s="313" t="str">
        <f>VLOOKUP(TRIM(B588),'Team Rosters'!$B$1:$M$3794,2,FALSE)</f>
        <v>IRN</v>
      </c>
    </row>
    <row r="589" spans="1:12" ht="12.75" hidden="1" customHeight="1">
      <c r="A589" s="124" t="s">
        <v>3060</v>
      </c>
      <c r="B589" s="123" t="s">
        <v>7547</v>
      </c>
      <c r="C589" s="124" t="s">
        <v>1664</v>
      </c>
      <c r="D589" s="124" t="s">
        <v>4290</v>
      </c>
      <c r="E589" s="176" t="s">
        <v>4384</v>
      </c>
      <c r="F589" s="176"/>
      <c r="G589" s="172"/>
      <c r="H589" s="173"/>
      <c r="I589" s="312"/>
      <c r="J589" s="312"/>
      <c r="K589" s="324"/>
      <c r="L589" s="313" t="e">
        <f>VLOOKUP(TRIM(B589),'Team Rosters'!$B$1:$M$3794,2,FALSE)</f>
        <v>#N/A</v>
      </c>
    </row>
    <row r="590" spans="1:12" ht="12.75" hidden="1" customHeight="1">
      <c r="A590" s="328" t="s">
        <v>1891</v>
      </c>
      <c r="B590" s="315" t="s">
        <v>7776</v>
      </c>
      <c r="C590" s="328" t="s">
        <v>817</v>
      </c>
      <c r="D590" s="328" t="s">
        <v>1891</v>
      </c>
      <c r="E590" s="331"/>
      <c r="F590" s="331"/>
      <c r="G590" s="324"/>
      <c r="H590" s="335"/>
      <c r="I590" s="312"/>
      <c r="J590" s="312"/>
      <c r="K590" s="324"/>
      <c r="L590" s="313" t="str">
        <f>VLOOKUP(TRIM(B590),'Team Rosters'!$B$1:$M$3794,2,FALSE)</f>
        <v>OMA</v>
      </c>
    </row>
    <row r="591" spans="1:12" ht="12.75" hidden="1" customHeight="1">
      <c r="A591" s="328" t="s">
        <v>197</v>
      </c>
      <c r="B591" s="315" t="s">
        <v>6984</v>
      </c>
      <c r="C591" s="328" t="s">
        <v>833</v>
      </c>
      <c r="D591" s="328" t="s">
        <v>197</v>
      </c>
      <c r="E591" s="331"/>
      <c r="F591" s="331"/>
      <c r="G591" s="324"/>
      <c r="H591" s="335"/>
      <c r="I591" s="312"/>
      <c r="J591" s="312"/>
      <c r="K591" s="312"/>
      <c r="L591" s="313" t="str">
        <f>VLOOKUP(TRIM(B591),'Team Rosters'!$B$1:$M$3794,2,FALSE)</f>
        <v>OMA</v>
      </c>
    </row>
    <row r="592" spans="1:12" ht="12.75" hidden="1" customHeight="1">
      <c r="A592" s="328" t="s">
        <v>2437</v>
      </c>
      <c r="B592" s="315" t="s">
        <v>5281</v>
      </c>
      <c r="C592" s="328" t="s">
        <v>5513</v>
      </c>
      <c r="D592" s="328" t="s">
        <v>4278</v>
      </c>
      <c r="E592" s="331"/>
      <c r="F592" s="331"/>
      <c r="G592" s="324"/>
      <c r="H592" s="335"/>
      <c r="I592" s="312">
        <v>0</v>
      </c>
      <c r="J592" s="312"/>
      <c r="K592" s="312">
        <v>7</v>
      </c>
      <c r="L592" s="313" t="str">
        <f>VLOOKUP(TRIM(B592),'Team Rosters'!$B$1:$M$3794,2,FALSE)</f>
        <v>ACM</v>
      </c>
    </row>
    <row r="593" spans="1:12" ht="12.75" hidden="1" customHeight="1">
      <c r="A593" s="328" t="s">
        <v>2314</v>
      </c>
      <c r="B593" s="315" t="s">
        <v>6158</v>
      </c>
      <c r="C593" s="328" t="s">
        <v>824</v>
      </c>
      <c r="D593" s="328" t="s">
        <v>4279</v>
      </c>
      <c r="E593" s="331"/>
      <c r="F593" s="331"/>
      <c r="G593" s="324"/>
      <c r="H593" s="335"/>
      <c r="I593" s="312">
        <v>0</v>
      </c>
      <c r="J593" s="312"/>
      <c r="K593" s="324">
        <v>0</v>
      </c>
      <c r="L593" s="313" t="e">
        <f>VLOOKUP(TRIM(B593),'Team Rosters'!$B$1:$M$3794,2,FALSE)</f>
        <v>#N/A</v>
      </c>
    </row>
    <row r="594" spans="1:12" ht="12.75" hidden="1" customHeight="1">
      <c r="A594" s="124" t="s">
        <v>3344</v>
      </c>
      <c r="B594" s="123" t="s">
        <v>4004</v>
      </c>
      <c r="C594" s="124" t="s">
        <v>822</v>
      </c>
      <c r="D594" s="124" t="s">
        <v>4293</v>
      </c>
      <c r="E594" s="176" t="s">
        <v>4389</v>
      </c>
      <c r="F594" s="176"/>
      <c r="G594" s="172"/>
      <c r="H594" s="173"/>
      <c r="I594" s="312"/>
      <c r="J594" s="312"/>
      <c r="K594" s="312"/>
      <c r="L594" s="313" t="str">
        <f>VLOOKUP(TRIM(B594),'Team Rosters'!$B$1:$M$3794,2,FALSE)</f>
        <v>VIR</v>
      </c>
    </row>
    <row r="595" spans="1:12" ht="12.75" hidden="1" customHeight="1">
      <c r="A595" s="124" t="s">
        <v>1404</v>
      </c>
      <c r="B595" s="315" t="s">
        <v>6705</v>
      </c>
      <c r="C595" s="328" t="s">
        <v>814</v>
      </c>
      <c r="D595" s="124" t="s">
        <v>1404</v>
      </c>
      <c r="E595" s="176" t="s">
        <v>4384</v>
      </c>
      <c r="F595" s="176"/>
      <c r="G595" s="172">
        <v>6</v>
      </c>
      <c r="H595" s="173"/>
      <c r="I595" s="312"/>
      <c r="J595" s="312"/>
      <c r="K595" s="324"/>
      <c r="L595" s="313" t="str">
        <f>VLOOKUP(TRIM(B595),'Team Rosters'!$B$1:$M$3794,2,FALSE)</f>
        <v>IND</v>
      </c>
    </row>
    <row r="596" spans="1:12" ht="12.75" customHeight="1">
      <c r="A596" s="124" t="s">
        <v>2445</v>
      </c>
      <c r="B596" s="123" t="s">
        <v>346</v>
      </c>
      <c r="C596" s="124" t="s">
        <v>6142</v>
      </c>
      <c r="D596" s="124" t="s">
        <v>4294</v>
      </c>
      <c r="E596" s="176" t="s">
        <v>4386</v>
      </c>
      <c r="F596" s="176"/>
      <c r="G596" s="172"/>
      <c r="H596" s="173"/>
      <c r="I596" s="312"/>
      <c r="J596" s="312"/>
      <c r="K596" s="312"/>
      <c r="L596" s="313" t="str">
        <f>VLOOKUP(TRIM(B596),'Team Rosters'!$B$1:$M$3794,2,FALSE)</f>
        <v>FER</v>
      </c>
    </row>
    <row r="597" spans="1:12" ht="12.75" hidden="1" customHeight="1">
      <c r="A597" s="124" t="s">
        <v>3061</v>
      </c>
      <c r="B597" s="123" t="s">
        <v>4006</v>
      </c>
      <c r="C597" s="124" t="s">
        <v>82</v>
      </c>
      <c r="D597" s="124" t="s">
        <v>4297</v>
      </c>
      <c r="E597" s="176" t="s">
        <v>4397</v>
      </c>
      <c r="F597" s="176"/>
      <c r="G597" s="172"/>
      <c r="H597" s="173"/>
      <c r="I597" s="312"/>
      <c r="J597" s="312"/>
      <c r="K597" s="312"/>
      <c r="L597" s="313" t="str">
        <f>VLOOKUP(TRIM(B597),'Team Rosters'!$B$1:$M$3794,2,FALSE)</f>
        <v>LON</v>
      </c>
    </row>
    <row r="598" spans="1:12" ht="12.75" hidden="1" customHeight="1">
      <c r="A598" s="124" t="s">
        <v>2314</v>
      </c>
      <c r="B598" s="123" t="s">
        <v>6816</v>
      </c>
      <c r="C598" s="124" t="s">
        <v>821</v>
      </c>
      <c r="D598" s="124" t="s">
        <v>4303</v>
      </c>
      <c r="E598" s="176" t="s">
        <v>4391</v>
      </c>
      <c r="F598" s="176"/>
      <c r="G598" s="172">
        <v>0</v>
      </c>
      <c r="H598" s="173"/>
      <c r="I598" s="312"/>
      <c r="J598" s="312"/>
      <c r="K598" s="324"/>
      <c r="L598" s="313" t="e">
        <f>VLOOKUP(TRIM(B598),'Team Rosters'!$B$1:$M$3794,2,FALSE)</f>
        <v>#N/A</v>
      </c>
    </row>
    <row r="599" spans="1:12" ht="12.75" hidden="1" customHeight="1">
      <c r="A599" s="328" t="s">
        <v>203</v>
      </c>
      <c r="B599" s="315" t="s">
        <v>206</v>
      </c>
      <c r="C599" s="328" t="s">
        <v>5513</v>
      </c>
      <c r="D599" s="328" t="s">
        <v>203</v>
      </c>
      <c r="E599" s="331"/>
      <c r="F599" s="331"/>
      <c r="G599" s="324"/>
      <c r="H599" s="335"/>
      <c r="I599" s="312"/>
      <c r="J599" s="312"/>
      <c r="K599" s="312"/>
      <c r="L599" s="313" t="str">
        <f>VLOOKUP(TRIM(B599),'Team Rosters'!$B$1:$M$3794,2,FALSE)</f>
        <v>LAS</v>
      </c>
    </row>
    <row r="600" spans="1:12" ht="12.75" hidden="1" customHeight="1">
      <c r="A600" s="328" t="s">
        <v>3518</v>
      </c>
      <c r="B600" s="315" t="s">
        <v>7755</v>
      </c>
      <c r="C600" s="328" t="s">
        <v>5513</v>
      </c>
      <c r="D600" s="328" t="s">
        <v>3518</v>
      </c>
      <c r="E600" s="331"/>
      <c r="F600" s="331"/>
      <c r="G600" s="324"/>
      <c r="H600" s="335"/>
      <c r="I600" s="9">
        <v>0</v>
      </c>
      <c r="J600" s="312"/>
      <c r="K600" s="172">
        <v>0</v>
      </c>
      <c r="L600" s="313" t="str">
        <f>VLOOKUP(TRIM(B600),'Team Rosters'!$B$1:$M$3794,2,FALSE)</f>
        <v>ACM</v>
      </c>
    </row>
    <row r="601" spans="1:12" ht="12.75" hidden="1" customHeight="1">
      <c r="A601" s="124" t="s">
        <v>172</v>
      </c>
      <c r="B601" s="123" t="s">
        <v>6290</v>
      </c>
      <c r="C601" s="124" t="s">
        <v>808</v>
      </c>
      <c r="D601" s="124" t="s">
        <v>4298</v>
      </c>
      <c r="E601" s="177" t="s">
        <v>4385</v>
      </c>
      <c r="F601" s="177"/>
      <c r="G601" s="9">
        <v>5</v>
      </c>
      <c r="H601" s="173"/>
      <c r="I601" s="312"/>
      <c r="J601" s="312"/>
      <c r="K601" s="312"/>
      <c r="L601" s="313" t="str">
        <f>VLOOKUP(TRIM(B601),'Team Rosters'!$B$1:$M$3794,2,FALSE)</f>
        <v>GOT</v>
      </c>
    </row>
    <row r="602" spans="1:12" ht="12.75" hidden="1" customHeight="1">
      <c r="A602" s="328" t="s">
        <v>3518</v>
      </c>
      <c r="B602" s="315" t="s">
        <v>5826</v>
      </c>
      <c r="C602" s="328" t="s">
        <v>170</v>
      </c>
      <c r="D602" s="328" t="s">
        <v>3518</v>
      </c>
      <c r="E602" s="331"/>
      <c r="F602" s="331"/>
      <c r="G602" s="324"/>
      <c r="H602" s="335"/>
      <c r="I602" s="9">
        <v>0</v>
      </c>
      <c r="J602" s="312"/>
      <c r="K602" s="172">
        <v>0</v>
      </c>
      <c r="L602" s="313" t="str">
        <f>VLOOKUP(TRIM(B602),'Team Rosters'!$B$1:$M$3794,2,FALSE)</f>
        <v>ESC</v>
      </c>
    </row>
    <row r="603" spans="1:12" ht="12.75" hidden="1" customHeight="1">
      <c r="A603" s="328" t="s">
        <v>1406</v>
      </c>
      <c r="B603" s="315" t="s">
        <v>5804</v>
      </c>
      <c r="C603" s="328" t="s">
        <v>6142</v>
      </c>
      <c r="D603" s="328" t="s">
        <v>1406</v>
      </c>
      <c r="E603" s="331"/>
      <c r="F603" s="331"/>
      <c r="G603" s="324"/>
      <c r="H603" s="335"/>
      <c r="I603" s="312">
        <v>4</v>
      </c>
      <c r="J603" s="312"/>
      <c r="K603" s="312"/>
      <c r="L603" s="313" t="str">
        <f>VLOOKUP(TRIM(B603),'Team Rosters'!$B$1:$M$3794,2,FALSE)</f>
        <v>JER</v>
      </c>
    </row>
    <row r="604" spans="1:12" ht="12.75" hidden="1" customHeight="1">
      <c r="A604" s="328" t="s">
        <v>828</v>
      </c>
      <c r="B604" s="315" t="s">
        <v>7787</v>
      </c>
      <c r="C604" s="328" t="s">
        <v>817</v>
      </c>
      <c r="D604" s="328" t="s">
        <v>828</v>
      </c>
      <c r="E604" s="331"/>
      <c r="F604" s="331"/>
      <c r="G604" s="324"/>
      <c r="H604" s="335"/>
      <c r="I604" s="312">
        <v>4</v>
      </c>
      <c r="J604" s="312"/>
      <c r="K604" s="324">
        <v>0</v>
      </c>
      <c r="L604" s="313" t="e">
        <f>VLOOKUP(TRIM(B604),'Team Rosters'!$B$1:$M$3794,2,FALSE)</f>
        <v>#N/A</v>
      </c>
    </row>
    <row r="605" spans="1:12" ht="12.75" hidden="1" customHeight="1">
      <c r="A605" s="328" t="s">
        <v>2314</v>
      </c>
      <c r="B605" s="315" t="s">
        <v>7678</v>
      </c>
      <c r="C605" s="328" t="s">
        <v>821</v>
      </c>
      <c r="D605" s="328" t="s">
        <v>4279</v>
      </c>
      <c r="E605" s="331"/>
      <c r="F605" s="331"/>
      <c r="G605" s="324"/>
      <c r="H605" s="335"/>
      <c r="I605" s="312">
        <v>0</v>
      </c>
      <c r="J605" s="312"/>
      <c r="K605" s="324">
        <v>0</v>
      </c>
      <c r="L605" s="313" t="e">
        <f>VLOOKUP(TRIM(B605),'Team Rosters'!$B$1:$M$3794,2,FALSE)</f>
        <v>#N/A</v>
      </c>
    </row>
    <row r="606" spans="1:12" ht="12.75" hidden="1" customHeight="1">
      <c r="A606" s="328" t="s">
        <v>1870</v>
      </c>
      <c r="B606" s="315" t="s">
        <v>6667</v>
      </c>
      <c r="C606" s="328" t="s">
        <v>90</v>
      </c>
      <c r="D606" s="328" t="s">
        <v>4273</v>
      </c>
      <c r="E606" s="331"/>
      <c r="F606" s="331"/>
      <c r="G606" s="324"/>
      <c r="H606" s="335"/>
      <c r="I606" s="312">
        <v>0</v>
      </c>
      <c r="J606" s="312"/>
      <c r="K606" s="312">
        <v>5</v>
      </c>
      <c r="L606" s="313" t="str">
        <f>VLOOKUP(TRIM(B606),'Team Rosters'!$B$1:$M$3794,2,FALSE)</f>
        <v>TOL</v>
      </c>
    </row>
    <row r="607" spans="1:12" ht="12.75" hidden="1" customHeight="1">
      <c r="A607" s="124" t="s">
        <v>2328</v>
      </c>
      <c r="B607" s="123" t="s">
        <v>6764</v>
      </c>
      <c r="C607" s="124" t="s">
        <v>822</v>
      </c>
      <c r="D607" s="124" t="s">
        <v>4295</v>
      </c>
      <c r="E607" s="176" t="s">
        <v>4391</v>
      </c>
      <c r="F607" s="176"/>
      <c r="G607" s="172"/>
      <c r="H607" s="173"/>
      <c r="I607" s="312"/>
      <c r="J607" s="312"/>
      <c r="K607" s="324"/>
      <c r="L607" s="313" t="str">
        <f>VLOOKUP(TRIM(B607),'Team Rosters'!$B$1:$M$3794,2,FALSE)</f>
        <v>IRN</v>
      </c>
    </row>
    <row r="608" spans="1:12" ht="12.75" hidden="1" customHeight="1">
      <c r="A608" s="124" t="s">
        <v>172</v>
      </c>
      <c r="B608" s="123" t="s">
        <v>7488</v>
      </c>
      <c r="C608" s="124" t="s">
        <v>83</v>
      </c>
      <c r="D608" s="124" t="s">
        <v>4298</v>
      </c>
      <c r="E608" s="176" t="s">
        <v>4391</v>
      </c>
      <c r="F608" s="176"/>
      <c r="G608" s="172">
        <v>0</v>
      </c>
      <c r="H608" s="173"/>
      <c r="I608" s="312"/>
      <c r="J608" s="312"/>
      <c r="K608" s="324"/>
      <c r="L608" s="313" t="e">
        <f>VLOOKUP(TRIM(B608),'Team Rosters'!$B$1:$M$3794,2,FALSE)</f>
        <v>#N/A</v>
      </c>
    </row>
    <row r="609" spans="1:12" ht="12.75" hidden="1" customHeight="1">
      <c r="A609" s="124" t="s">
        <v>173</v>
      </c>
      <c r="B609" s="123" t="s">
        <v>6303</v>
      </c>
      <c r="C609" s="124" t="s">
        <v>817</v>
      </c>
      <c r="D609" s="124" t="s">
        <v>4306</v>
      </c>
      <c r="E609" s="176" t="s">
        <v>4391</v>
      </c>
      <c r="F609" s="176" t="s">
        <v>4391</v>
      </c>
      <c r="G609" s="172">
        <v>2</v>
      </c>
      <c r="H609" s="173"/>
      <c r="I609" s="312"/>
      <c r="J609" s="312"/>
      <c r="K609" s="324"/>
      <c r="L609" s="313" t="e">
        <f>VLOOKUP(TRIM(B609),'Team Rosters'!$B$1:$M$3794,2,FALSE)</f>
        <v>#N/A</v>
      </c>
    </row>
    <row r="610" spans="1:12" ht="12.75" hidden="1" customHeight="1">
      <c r="A610" s="328" t="s">
        <v>1406</v>
      </c>
      <c r="B610" s="315" t="s">
        <v>5727</v>
      </c>
      <c r="C610" s="328" t="s">
        <v>826</v>
      </c>
      <c r="D610" s="328" t="s">
        <v>1406</v>
      </c>
      <c r="E610" s="331"/>
      <c r="F610" s="331"/>
      <c r="G610" s="324"/>
      <c r="H610" s="335"/>
      <c r="I610" s="312">
        <v>4</v>
      </c>
      <c r="J610" s="312"/>
      <c r="K610" s="312"/>
      <c r="L610" s="313" t="str">
        <f>VLOOKUP(TRIM(B610),'Team Rosters'!$B$1:$M$3794,2,FALSE)</f>
        <v>ANN</v>
      </c>
    </row>
    <row r="611" spans="1:12" ht="12.75" hidden="1" customHeight="1">
      <c r="A611" s="124" t="s">
        <v>2330</v>
      </c>
      <c r="B611" s="123" t="s">
        <v>5182</v>
      </c>
      <c r="C611" s="124" t="s">
        <v>3448</v>
      </c>
      <c r="D611" s="124" t="s">
        <v>2330</v>
      </c>
      <c r="E611" s="177" t="s">
        <v>4384</v>
      </c>
      <c r="F611" s="177"/>
      <c r="G611" s="9">
        <v>5</v>
      </c>
      <c r="H611" s="173"/>
      <c r="I611" s="312"/>
      <c r="J611" s="312"/>
      <c r="K611" s="312"/>
      <c r="L611" s="313" t="str">
        <f>VLOOKUP(TRIM(B611),'Team Rosters'!$B$1:$M$3794,2,FALSE)</f>
        <v>ANN</v>
      </c>
    </row>
    <row r="612" spans="1:12" ht="12.75" customHeight="1">
      <c r="A612" s="124" t="s">
        <v>1667</v>
      </c>
      <c r="B612" s="123" t="s">
        <v>970</v>
      </c>
      <c r="C612" s="124" t="s">
        <v>820</v>
      </c>
      <c r="D612" s="124" t="s">
        <v>4300</v>
      </c>
      <c r="E612" s="177" t="s">
        <v>4386</v>
      </c>
      <c r="F612" s="177"/>
      <c r="G612" s="9">
        <v>9</v>
      </c>
      <c r="H612" s="173"/>
      <c r="I612" s="312"/>
      <c r="J612" s="312"/>
      <c r="K612" s="312"/>
      <c r="L612" s="313" t="str">
        <f>VLOOKUP(TRIM(B612),'Team Rosters'!$B$1:$M$3794,2,FALSE)</f>
        <v>IRN</v>
      </c>
    </row>
    <row r="613" spans="1:12" ht="12.75" hidden="1" customHeight="1">
      <c r="A613" s="124" t="s">
        <v>2335</v>
      </c>
      <c r="B613" s="315" t="s">
        <v>5119</v>
      </c>
      <c r="C613" s="328" t="s">
        <v>807</v>
      </c>
      <c r="D613" s="124" t="s">
        <v>2335</v>
      </c>
      <c r="E613" s="177" t="s">
        <v>4388</v>
      </c>
      <c r="F613" s="177"/>
      <c r="G613" s="9">
        <v>4</v>
      </c>
      <c r="H613" s="173"/>
      <c r="I613" s="312"/>
      <c r="J613" s="312"/>
      <c r="K613" s="312"/>
      <c r="L613" s="313" t="str">
        <f>VLOOKUP(TRIM(B613),'Team Rosters'!$B$1:$M$3794,2,FALSE)</f>
        <v>ACM</v>
      </c>
    </row>
    <row r="614" spans="1:12" ht="12.75" hidden="1" customHeight="1">
      <c r="A614" s="328" t="s">
        <v>1406</v>
      </c>
      <c r="B614" s="315" t="s">
        <v>5808</v>
      </c>
      <c r="C614" s="328" t="s">
        <v>5513</v>
      </c>
      <c r="D614" s="328" t="s">
        <v>1406</v>
      </c>
      <c r="E614" s="331"/>
      <c r="F614" s="331"/>
      <c r="G614" s="324"/>
      <c r="H614" s="335"/>
      <c r="I614" s="312">
        <v>5</v>
      </c>
      <c r="J614" s="312"/>
      <c r="K614" s="312"/>
      <c r="L614" s="313" t="str">
        <f>VLOOKUP(TRIM(B614),'Team Rosters'!$B$1:$M$3794,2,FALSE)</f>
        <v>BEA</v>
      </c>
    </row>
    <row r="615" spans="1:12" ht="12.75" hidden="1" customHeight="1">
      <c r="A615" s="328" t="s">
        <v>7692</v>
      </c>
      <c r="B615" s="315" t="s">
        <v>6397</v>
      </c>
      <c r="C615" s="328" t="s">
        <v>812</v>
      </c>
      <c r="D615" s="328" t="s">
        <v>4265</v>
      </c>
      <c r="E615" s="331"/>
      <c r="F615" s="331"/>
      <c r="G615" s="324"/>
      <c r="H615" s="335"/>
      <c r="I615" s="312"/>
      <c r="J615" s="312"/>
      <c r="K615" s="312"/>
      <c r="L615" s="313" t="str">
        <f>VLOOKUP(TRIM(B615),'Team Rosters'!$B$1:$M$3794,2,FALSE)</f>
        <v>IRN</v>
      </c>
    </row>
    <row r="616" spans="1:12" ht="12.75" hidden="1" customHeight="1">
      <c r="A616" s="124" t="s">
        <v>7561</v>
      </c>
      <c r="B616" s="123" t="s">
        <v>347</v>
      </c>
      <c r="C616" s="124" t="s">
        <v>802</v>
      </c>
      <c r="D616" s="124" t="s">
        <v>7561</v>
      </c>
      <c r="E616" s="176" t="s">
        <v>4399</v>
      </c>
      <c r="F616" s="176" t="s">
        <v>4400</v>
      </c>
      <c r="G616" s="172">
        <v>8</v>
      </c>
      <c r="H616" s="173"/>
      <c r="I616" s="312"/>
      <c r="J616" s="312"/>
      <c r="K616" s="312"/>
      <c r="L616" s="313" t="str">
        <f>VLOOKUP(TRIM(B616),'Team Rosters'!$B$1:$M$3794,2,FALSE)</f>
        <v>TOL</v>
      </c>
    </row>
    <row r="617" spans="1:12" ht="12.75" hidden="1" customHeight="1">
      <c r="A617" s="124" t="s">
        <v>2314</v>
      </c>
      <c r="B617" s="123" t="s">
        <v>6806</v>
      </c>
      <c r="C617" s="124" t="s">
        <v>90</v>
      </c>
      <c r="D617" s="124" t="s">
        <v>4303</v>
      </c>
      <c r="E617" s="177" t="s">
        <v>4385</v>
      </c>
      <c r="F617" s="177"/>
      <c r="G617" s="9">
        <v>2</v>
      </c>
      <c r="H617" s="173"/>
      <c r="I617" s="312"/>
      <c r="J617" s="312"/>
      <c r="K617" s="312"/>
      <c r="L617" s="313" t="str">
        <f>VLOOKUP(TRIM(B617),'Team Rosters'!$B$1:$M$3794,2,FALSE)</f>
        <v>LAS</v>
      </c>
    </row>
    <row r="618" spans="1:12" ht="12.75" hidden="1" customHeight="1">
      <c r="A618" s="328" t="s">
        <v>3518</v>
      </c>
      <c r="B618" s="315" t="s">
        <v>7741</v>
      </c>
      <c r="C618" s="328" t="s">
        <v>809</v>
      </c>
      <c r="D618" s="328" t="s">
        <v>3518</v>
      </c>
      <c r="E618" s="331"/>
      <c r="F618" s="331"/>
      <c r="G618" s="324"/>
      <c r="H618" s="335"/>
      <c r="I618" s="9">
        <v>0</v>
      </c>
      <c r="J618" s="312"/>
      <c r="K618" s="172">
        <v>0</v>
      </c>
      <c r="L618" s="313" t="str">
        <f>VLOOKUP(TRIM(B618),'Team Rosters'!$B$1:$M$3794,2,FALSE)</f>
        <v>VER</v>
      </c>
    </row>
    <row r="619" spans="1:12" ht="12.75" hidden="1" customHeight="1">
      <c r="A619" s="124" t="s">
        <v>3060</v>
      </c>
      <c r="B619" s="123" t="s">
        <v>6788</v>
      </c>
      <c r="C619" s="124" t="s">
        <v>2832</v>
      </c>
      <c r="D619" s="124" t="s">
        <v>4290</v>
      </c>
      <c r="E619" s="176" t="s">
        <v>4384</v>
      </c>
      <c r="F619" s="176"/>
      <c r="G619" s="172"/>
      <c r="H619" s="173"/>
      <c r="I619" s="312"/>
      <c r="J619" s="312"/>
      <c r="K619" s="312"/>
      <c r="L619" s="313" t="str">
        <f>VLOOKUP(TRIM(B619),'Team Rosters'!$B$1:$M$3794,2,FALSE)</f>
        <v>ANN</v>
      </c>
    </row>
    <row r="620" spans="1:12" ht="12.75" hidden="1" customHeight="1">
      <c r="A620" s="328" t="s">
        <v>1406</v>
      </c>
      <c r="B620" s="315" t="s">
        <v>4628</v>
      </c>
      <c r="C620" s="328" t="s">
        <v>808</v>
      </c>
      <c r="D620" s="328" t="s">
        <v>1406</v>
      </c>
      <c r="E620" s="331"/>
      <c r="F620" s="331"/>
      <c r="G620" s="324"/>
      <c r="H620" s="335"/>
      <c r="I620" s="312">
        <v>6</v>
      </c>
      <c r="J620" s="312"/>
      <c r="K620" s="312"/>
      <c r="L620" s="313" t="str">
        <f>VLOOKUP(TRIM(B620),'Team Rosters'!$B$1:$M$3794,2,FALSE)</f>
        <v>FER</v>
      </c>
    </row>
    <row r="621" spans="1:12" ht="12.75" hidden="1" customHeight="1">
      <c r="A621" s="328" t="s">
        <v>220</v>
      </c>
      <c r="B621" s="315" t="s">
        <v>7742</v>
      </c>
      <c r="C621" s="328" t="s">
        <v>818</v>
      </c>
      <c r="D621" s="328" t="s">
        <v>220</v>
      </c>
      <c r="E621" s="331"/>
      <c r="F621" s="331"/>
      <c r="G621" s="324"/>
      <c r="H621" s="335"/>
      <c r="I621" s="9">
        <v>0</v>
      </c>
      <c r="J621" s="312"/>
      <c r="K621" s="172">
        <v>2</v>
      </c>
      <c r="L621" s="313" t="str">
        <f>VLOOKUP(TRIM(B621),'Team Rosters'!$B$1:$M$3794,2,FALSE)</f>
        <v>ANN</v>
      </c>
    </row>
    <row r="622" spans="1:12" ht="12.75" hidden="1" customHeight="1">
      <c r="A622" s="124" t="s">
        <v>3060</v>
      </c>
      <c r="B622" s="123" t="s">
        <v>7600</v>
      </c>
      <c r="C622" s="124" t="s">
        <v>831</v>
      </c>
      <c r="D622" s="124" t="s">
        <v>4290</v>
      </c>
      <c r="E622" s="176" t="s">
        <v>4384</v>
      </c>
      <c r="F622" s="176"/>
      <c r="G622" s="172"/>
      <c r="H622" s="173"/>
      <c r="I622" s="312"/>
      <c r="J622" s="312"/>
      <c r="K622" s="324"/>
      <c r="L622" s="313" t="str">
        <f>VLOOKUP(TRIM(B622),'Team Rosters'!$B$1:$M$3794,2,FALSE)</f>
        <v>ESC</v>
      </c>
    </row>
    <row r="623" spans="1:12" ht="12.75" hidden="1" customHeight="1">
      <c r="A623" s="328" t="s">
        <v>2314</v>
      </c>
      <c r="B623" s="315" t="s">
        <v>5843</v>
      </c>
      <c r="C623" s="328" t="s">
        <v>2832</v>
      </c>
      <c r="D623" s="328" t="s">
        <v>4279</v>
      </c>
      <c r="E623" s="331"/>
      <c r="F623" s="331"/>
      <c r="G623" s="324"/>
      <c r="H623" s="335"/>
      <c r="I623" s="312">
        <v>0</v>
      </c>
      <c r="J623" s="312"/>
      <c r="K623" s="324">
        <v>0</v>
      </c>
      <c r="L623" s="313" t="e">
        <f>VLOOKUP(TRIM(B623),'Team Rosters'!$B$1:$M$3794,2,FALSE)</f>
        <v>#N/A</v>
      </c>
    </row>
    <row r="624" spans="1:12" ht="12.75" hidden="1" customHeight="1">
      <c r="A624" s="328" t="s">
        <v>7757</v>
      </c>
      <c r="B624" s="315" t="s">
        <v>6866</v>
      </c>
      <c r="C624" s="328" t="s">
        <v>808</v>
      </c>
      <c r="D624" s="328" t="s">
        <v>7757</v>
      </c>
      <c r="E624" s="331"/>
      <c r="F624" s="331"/>
      <c r="G624" s="324"/>
      <c r="H624" s="335"/>
      <c r="I624" s="9">
        <v>0</v>
      </c>
      <c r="J624" s="312">
        <v>0</v>
      </c>
      <c r="K624" s="172">
        <v>0</v>
      </c>
      <c r="L624" s="313" t="str">
        <f>VLOOKUP(TRIM(B624),'Team Rosters'!$B$1:$M$3794,2,FALSE)</f>
        <v>TOK</v>
      </c>
    </row>
    <row r="625" spans="1:12" ht="12.75" hidden="1" customHeight="1">
      <c r="A625" s="124" t="s">
        <v>2445</v>
      </c>
      <c r="B625" s="123" t="s">
        <v>5552</v>
      </c>
      <c r="C625" s="124" t="s">
        <v>5513</v>
      </c>
      <c r="D625" s="124" t="s">
        <v>4294</v>
      </c>
      <c r="E625" s="176" t="s">
        <v>4389</v>
      </c>
      <c r="F625" s="176"/>
      <c r="G625" s="172"/>
      <c r="H625" s="173"/>
      <c r="I625" s="312"/>
      <c r="J625" s="312"/>
      <c r="K625" s="324"/>
      <c r="L625" s="313" t="str">
        <f>VLOOKUP(TRIM(B625),'Team Rosters'!$B$1:$M$3794,2,FALSE)</f>
        <v>LON</v>
      </c>
    </row>
    <row r="626" spans="1:12" ht="12.75" hidden="1" customHeight="1">
      <c r="A626" s="124" t="s">
        <v>2314</v>
      </c>
      <c r="B626" s="123" t="s">
        <v>7485</v>
      </c>
      <c r="C626" s="124" t="s">
        <v>82</v>
      </c>
      <c r="D626" s="124" t="s">
        <v>4303</v>
      </c>
      <c r="E626" s="176" t="s">
        <v>4391</v>
      </c>
      <c r="F626" s="176"/>
      <c r="G626" s="172">
        <v>0</v>
      </c>
      <c r="H626" s="173"/>
      <c r="I626" s="312"/>
      <c r="J626" s="312"/>
      <c r="K626" s="324"/>
      <c r="L626" s="313" t="str">
        <f>VLOOKUP(TRIM(B626),'Team Rosters'!$B$1:$M$3794,2,FALSE)</f>
        <v>BLU</v>
      </c>
    </row>
    <row r="627" spans="1:12" ht="12.75" hidden="1" customHeight="1">
      <c r="A627" s="328" t="s">
        <v>844</v>
      </c>
      <c r="B627" s="315" t="s">
        <v>5828</v>
      </c>
      <c r="C627" s="328" t="s">
        <v>816</v>
      </c>
      <c r="D627" s="328" t="s">
        <v>4267</v>
      </c>
      <c r="E627" s="331"/>
      <c r="F627" s="331"/>
      <c r="G627" s="324"/>
      <c r="H627" s="335"/>
      <c r="I627" s="312"/>
      <c r="J627" s="312"/>
      <c r="K627" s="312"/>
      <c r="L627" s="313" t="str">
        <f>VLOOKUP(TRIM(B627),'Team Rosters'!$B$1:$M$3794,2,FALSE)</f>
        <v>LAS</v>
      </c>
    </row>
    <row r="628" spans="1:12" ht="12.75" hidden="1" customHeight="1">
      <c r="A628" s="328" t="s">
        <v>225</v>
      </c>
      <c r="B628" s="315" t="s">
        <v>6887</v>
      </c>
      <c r="C628" s="328" t="s">
        <v>812</v>
      </c>
      <c r="D628" s="328" t="s">
        <v>225</v>
      </c>
      <c r="E628" s="331"/>
      <c r="F628" s="331"/>
      <c r="G628" s="324"/>
      <c r="H628" s="335"/>
      <c r="I628" s="9">
        <v>0</v>
      </c>
      <c r="J628" s="312"/>
      <c r="K628" s="172">
        <v>0</v>
      </c>
      <c r="L628" s="313" t="str">
        <f>VLOOKUP(TRIM(B628),'Team Rosters'!$B$1:$M$3794,2,FALSE)</f>
        <v>GOT</v>
      </c>
    </row>
    <row r="629" spans="1:12" ht="12.75" hidden="1" customHeight="1">
      <c r="A629" s="124" t="s">
        <v>3344</v>
      </c>
      <c r="B629" s="123" t="s">
        <v>6314</v>
      </c>
      <c r="C629" s="124" t="s">
        <v>820</v>
      </c>
      <c r="D629" s="124" t="s">
        <v>4293</v>
      </c>
      <c r="E629" s="176" t="s">
        <v>4385</v>
      </c>
      <c r="F629" s="176"/>
      <c r="G629" s="172"/>
      <c r="H629" s="173"/>
      <c r="I629" s="312"/>
      <c r="J629" s="312"/>
      <c r="K629" s="312"/>
      <c r="L629" s="313" t="str">
        <f>VLOOKUP(TRIM(B629),'Team Rosters'!$B$1:$M$3794,2,FALSE)</f>
        <v>LAS</v>
      </c>
    </row>
    <row r="630" spans="1:12" ht="12.75" hidden="1" customHeight="1">
      <c r="A630" s="328" t="s">
        <v>2477</v>
      </c>
      <c r="B630" s="315" t="s">
        <v>160</v>
      </c>
      <c r="C630" s="328" t="s">
        <v>813</v>
      </c>
      <c r="D630" s="328" t="s">
        <v>4265</v>
      </c>
      <c r="E630" s="331"/>
      <c r="F630" s="331"/>
      <c r="G630" s="324"/>
      <c r="H630" s="335"/>
      <c r="I630" s="312"/>
      <c r="J630" s="312"/>
      <c r="K630" s="312"/>
      <c r="L630" s="313" t="str">
        <f>VLOOKUP(TRIM(B630),'Team Rosters'!$B$1:$M$3794,2,FALSE)</f>
        <v>VIR</v>
      </c>
    </row>
    <row r="631" spans="1:12" ht="12.75" hidden="1" customHeight="1">
      <c r="A631" s="328" t="s">
        <v>4572</v>
      </c>
      <c r="B631" s="315" t="s">
        <v>6879</v>
      </c>
      <c r="C631" s="328" t="s">
        <v>813</v>
      </c>
      <c r="D631" s="328" t="s">
        <v>4572</v>
      </c>
      <c r="E631" s="331"/>
      <c r="F631" s="331"/>
      <c r="G631" s="324"/>
      <c r="H631" s="335"/>
      <c r="I631" s="9">
        <v>4</v>
      </c>
      <c r="J631" s="312"/>
      <c r="K631" s="172">
        <v>0</v>
      </c>
      <c r="L631" s="313" t="str">
        <f>VLOOKUP(TRIM(B631),'Team Rosters'!$B$1:$M$3794,2,FALSE)</f>
        <v>ESC</v>
      </c>
    </row>
    <row r="632" spans="1:12" ht="12.75" hidden="1" customHeight="1">
      <c r="A632" s="124" t="s">
        <v>2458</v>
      </c>
      <c r="B632" s="123" t="s">
        <v>4482</v>
      </c>
      <c r="C632" s="124" t="s">
        <v>816</v>
      </c>
      <c r="D632" s="124" t="s">
        <v>2458</v>
      </c>
      <c r="E632" s="176" t="s">
        <v>4390</v>
      </c>
      <c r="F632" s="176"/>
      <c r="G632" s="172">
        <v>4</v>
      </c>
      <c r="H632" s="173"/>
      <c r="I632" s="312"/>
      <c r="J632" s="312"/>
      <c r="K632" s="312"/>
      <c r="L632" s="313" t="str">
        <f>VLOOKUP(TRIM(B632),'Team Rosters'!$B$1:$M$3794,2,FALSE)</f>
        <v>VER</v>
      </c>
    </row>
    <row r="633" spans="1:12" ht="12.75" hidden="1" customHeight="1">
      <c r="A633" s="328" t="s">
        <v>848</v>
      </c>
      <c r="B633" s="315" t="s">
        <v>7800</v>
      </c>
      <c r="C633" s="328" t="s">
        <v>83</v>
      </c>
      <c r="D633" s="328" t="s">
        <v>848</v>
      </c>
      <c r="E633" s="331"/>
      <c r="F633" s="331"/>
      <c r="G633" s="324"/>
      <c r="H633" s="335"/>
      <c r="I633" s="312">
        <v>0</v>
      </c>
      <c r="J633" s="312"/>
      <c r="K633" s="324"/>
      <c r="L633" s="313" t="str">
        <f>VLOOKUP(TRIM(B633),'Team Rosters'!$B$1:$M$3794,2,FALSE)</f>
        <v>IRN</v>
      </c>
    </row>
    <row r="634" spans="1:12" ht="12.75" hidden="1" customHeight="1">
      <c r="A634" s="328" t="s">
        <v>1891</v>
      </c>
      <c r="B634" s="315" t="s">
        <v>7774</v>
      </c>
      <c r="C634" s="328" t="s">
        <v>820</v>
      </c>
      <c r="D634" s="328" t="s">
        <v>1891</v>
      </c>
      <c r="E634" s="331"/>
      <c r="F634" s="331"/>
      <c r="G634" s="324"/>
      <c r="H634" s="335"/>
      <c r="I634" s="312"/>
      <c r="J634" s="312"/>
      <c r="K634" s="324"/>
      <c r="L634" s="313" t="str">
        <f>VLOOKUP(TRIM(B634),'Team Rosters'!$B$1:$M$3794,2,FALSE)</f>
        <v>GOT</v>
      </c>
    </row>
    <row r="635" spans="1:12" ht="12.75" hidden="1" customHeight="1">
      <c r="A635" s="124" t="s">
        <v>2330</v>
      </c>
      <c r="B635" s="123" t="s">
        <v>7623</v>
      </c>
      <c r="C635" s="124" t="s">
        <v>817</v>
      </c>
      <c r="D635" s="124" t="s">
        <v>2330</v>
      </c>
      <c r="E635" s="176" t="s">
        <v>4397</v>
      </c>
      <c r="F635" s="176"/>
      <c r="G635" s="172">
        <v>5</v>
      </c>
      <c r="H635" s="173"/>
      <c r="I635" s="312"/>
      <c r="J635" s="312"/>
      <c r="K635" s="324"/>
      <c r="L635" s="313" t="str">
        <f>VLOOKUP(TRIM(B635),'Team Rosters'!$B$1:$M$3794,2,FALSE)</f>
        <v>VIR</v>
      </c>
    </row>
    <row r="636" spans="1:12" ht="12.75" hidden="1" customHeight="1">
      <c r="A636" s="124" t="s">
        <v>1404</v>
      </c>
      <c r="B636" s="123" t="s">
        <v>7498</v>
      </c>
      <c r="C636" s="124" t="s">
        <v>826</v>
      </c>
      <c r="D636" s="124" t="s">
        <v>1404</v>
      </c>
      <c r="E636" s="176" t="s">
        <v>4382</v>
      </c>
      <c r="F636" s="176"/>
      <c r="G636" s="172">
        <v>4</v>
      </c>
      <c r="H636" s="173"/>
      <c r="I636" s="312"/>
      <c r="J636" s="312"/>
      <c r="K636" s="324"/>
      <c r="L636" s="313" t="e">
        <f>VLOOKUP(TRIM(B636),'Team Rosters'!$B$1:$M$3794,2,FALSE)</f>
        <v>#N/A</v>
      </c>
    </row>
    <row r="637" spans="1:12" ht="12.75" hidden="1" customHeight="1">
      <c r="A637" s="328" t="s">
        <v>828</v>
      </c>
      <c r="B637" s="315" t="s">
        <v>7794</v>
      </c>
      <c r="C637" s="328" t="s">
        <v>831</v>
      </c>
      <c r="D637" s="328" t="s">
        <v>828</v>
      </c>
      <c r="E637" s="331"/>
      <c r="F637" s="331"/>
      <c r="G637" s="324"/>
      <c r="H637" s="335"/>
      <c r="I637" s="312">
        <v>4</v>
      </c>
      <c r="J637" s="312"/>
      <c r="K637" s="324">
        <v>0</v>
      </c>
      <c r="L637" s="313" t="str">
        <f>VLOOKUP(TRIM(B637),'Team Rosters'!$B$1:$M$3794,2,FALSE)</f>
        <v>BIR</v>
      </c>
    </row>
    <row r="638" spans="1:12" ht="12.75" hidden="1" customHeight="1">
      <c r="A638" s="124" t="s">
        <v>3060</v>
      </c>
      <c r="B638" s="123" t="s">
        <v>7504</v>
      </c>
      <c r="C638" s="124" t="s">
        <v>837</v>
      </c>
      <c r="D638" s="124" t="s">
        <v>4290</v>
      </c>
      <c r="E638" s="176" t="s">
        <v>4384</v>
      </c>
      <c r="F638" s="176"/>
      <c r="G638" s="172"/>
      <c r="H638" s="173"/>
      <c r="I638" s="312"/>
      <c r="J638" s="312"/>
      <c r="K638" s="324"/>
      <c r="L638" s="313" t="e">
        <f>VLOOKUP(TRIM(B638),'Team Rosters'!$B$1:$M$3794,2,FALSE)</f>
        <v>#N/A</v>
      </c>
    </row>
    <row r="639" spans="1:12" ht="12.75" hidden="1" customHeight="1">
      <c r="A639" s="124" t="s">
        <v>173</v>
      </c>
      <c r="B639" s="123" t="s">
        <v>6789</v>
      </c>
      <c r="C639" s="124" t="s">
        <v>2832</v>
      </c>
      <c r="D639" s="124" t="s">
        <v>4306</v>
      </c>
      <c r="E639" s="176" t="s">
        <v>4391</v>
      </c>
      <c r="F639" s="176" t="s">
        <v>4391</v>
      </c>
      <c r="G639" s="172">
        <v>0</v>
      </c>
      <c r="H639" s="173"/>
      <c r="I639" s="312"/>
      <c r="J639" s="312"/>
      <c r="K639" s="324"/>
      <c r="L639" s="313" t="str">
        <f>VLOOKUP(TRIM(B639),'Team Rosters'!$B$1:$M$3794,2,FALSE)</f>
        <v>IRN</v>
      </c>
    </row>
    <row r="640" spans="1:12" ht="12.75" hidden="1" customHeight="1">
      <c r="A640" s="328" t="s">
        <v>1406</v>
      </c>
      <c r="B640" s="315" t="s">
        <v>7784</v>
      </c>
      <c r="C640" s="328" t="s">
        <v>810</v>
      </c>
      <c r="D640" s="328" t="s">
        <v>1406</v>
      </c>
      <c r="E640" s="331"/>
      <c r="F640" s="331"/>
      <c r="G640" s="324"/>
      <c r="H640" s="335"/>
      <c r="I640" s="312">
        <v>5</v>
      </c>
      <c r="J640" s="312"/>
      <c r="K640" s="324"/>
      <c r="L640" s="313" t="str">
        <f>VLOOKUP(TRIM(B640),'Team Rosters'!$B$1:$M$3794,2,FALSE)</f>
        <v>IND</v>
      </c>
    </row>
    <row r="641" spans="1:12" ht="12.75" hidden="1" customHeight="1">
      <c r="A641" s="328" t="s">
        <v>211</v>
      </c>
      <c r="B641" s="315" t="s">
        <v>7821</v>
      </c>
      <c r="C641" s="328" t="s">
        <v>831</v>
      </c>
      <c r="D641" s="328" t="s">
        <v>211</v>
      </c>
      <c r="E641" s="331"/>
      <c r="F641" s="331"/>
      <c r="G641" s="324"/>
      <c r="H641" s="335"/>
      <c r="I641" s="312"/>
      <c r="J641" s="312"/>
      <c r="K641" s="324"/>
      <c r="L641" s="313" t="e">
        <f>VLOOKUP(TRIM(B641),'Team Rosters'!$B$1:$M$3794,2,FALSE)</f>
        <v>#N/A</v>
      </c>
    </row>
    <row r="642" spans="1:12" ht="12.75" hidden="1" customHeight="1">
      <c r="A642" s="124" t="s">
        <v>3060</v>
      </c>
      <c r="B642" s="123" t="s">
        <v>7615</v>
      </c>
      <c r="C642" s="124" t="s">
        <v>170</v>
      </c>
      <c r="D642" s="124" t="s">
        <v>4290</v>
      </c>
      <c r="E642" s="176" t="s">
        <v>4390</v>
      </c>
      <c r="F642" s="176"/>
      <c r="G642" s="172"/>
      <c r="H642" s="173"/>
      <c r="I642" s="312"/>
      <c r="J642" s="312"/>
      <c r="K642" s="324"/>
      <c r="L642" s="313" t="str">
        <f>VLOOKUP(TRIM(B642),'Team Rosters'!$B$1:$M$3794,2,FALSE)</f>
        <v>GOT</v>
      </c>
    </row>
    <row r="643" spans="1:12" ht="12.75" hidden="1" customHeight="1">
      <c r="A643" s="124" t="s">
        <v>3063</v>
      </c>
      <c r="B643" s="123" t="s">
        <v>6753</v>
      </c>
      <c r="C643" s="124" t="s">
        <v>813</v>
      </c>
      <c r="D643" s="124" t="s">
        <v>4289</v>
      </c>
      <c r="E643" s="176" t="s">
        <v>4388</v>
      </c>
      <c r="F643" s="176"/>
      <c r="G643" s="172"/>
      <c r="H643" s="173"/>
      <c r="I643" s="312"/>
      <c r="J643" s="312"/>
      <c r="K643" s="312"/>
      <c r="L643" s="313" t="str">
        <f>VLOOKUP(TRIM(B643),'Team Rosters'!$B$1:$M$3794,2,FALSE)</f>
        <v>IRN</v>
      </c>
    </row>
    <row r="644" spans="1:12" ht="12.75" hidden="1" customHeight="1">
      <c r="A644" s="328" t="s">
        <v>1406</v>
      </c>
      <c r="B644" s="315" t="s">
        <v>5812</v>
      </c>
      <c r="C644" s="328" t="s">
        <v>809</v>
      </c>
      <c r="D644" s="328" t="s">
        <v>1406</v>
      </c>
      <c r="E644" s="331"/>
      <c r="F644" s="331"/>
      <c r="G644" s="324"/>
      <c r="H644" s="335"/>
      <c r="I644" s="312">
        <v>4</v>
      </c>
      <c r="J644" s="312"/>
      <c r="K644" s="312"/>
      <c r="L644" s="313" t="str">
        <f>VLOOKUP(TRIM(B644),'Team Rosters'!$B$1:$M$3794,2,FALSE)</f>
        <v>ACM</v>
      </c>
    </row>
    <row r="645" spans="1:12" ht="12.75" hidden="1" customHeight="1">
      <c r="A645" s="328" t="s">
        <v>2323</v>
      </c>
      <c r="B645" s="315" t="s">
        <v>4014</v>
      </c>
      <c r="C645" s="328" t="s">
        <v>85</v>
      </c>
      <c r="D645" s="328" t="s">
        <v>4265</v>
      </c>
      <c r="E645" s="331"/>
      <c r="F645" s="331"/>
      <c r="G645" s="324"/>
      <c r="H645" s="335"/>
      <c r="I645" s="312"/>
      <c r="J645" s="312"/>
      <c r="K645" s="312"/>
      <c r="L645" s="313" t="str">
        <f>VLOOKUP(TRIM(B645),'Team Rosters'!$B$1:$M$3794,2,FALSE)</f>
        <v>TOL</v>
      </c>
    </row>
    <row r="646" spans="1:12" ht="12.75" hidden="1" customHeight="1">
      <c r="A646" s="328" t="s">
        <v>197</v>
      </c>
      <c r="B646" s="315" t="s">
        <v>5353</v>
      </c>
      <c r="C646" s="328" t="s">
        <v>817</v>
      </c>
      <c r="D646" s="328" t="s">
        <v>197</v>
      </c>
      <c r="E646" s="331"/>
      <c r="F646" s="331"/>
      <c r="G646" s="324"/>
      <c r="H646" s="335"/>
      <c r="I646" s="324"/>
      <c r="J646" s="324"/>
      <c r="K646" s="324"/>
      <c r="L646" s="325" t="str">
        <f>VLOOKUP(TRIM(B646),'Team Rosters'!$B$1:$M$3794,2,FALSE)</f>
        <v>LON</v>
      </c>
    </row>
    <row r="647" spans="1:12" ht="12.75" hidden="1" customHeight="1">
      <c r="A647" s="328" t="s">
        <v>2351</v>
      </c>
      <c r="B647" s="315" t="s">
        <v>5709</v>
      </c>
      <c r="C647" s="328" t="s">
        <v>81</v>
      </c>
      <c r="D647" s="328" t="s">
        <v>4270</v>
      </c>
      <c r="E647" s="331"/>
      <c r="F647" s="331"/>
      <c r="G647" s="324"/>
      <c r="H647" s="335"/>
      <c r="I647" s="312">
        <v>0</v>
      </c>
      <c r="J647" s="312"/>
      <c r="K647" s="312">
        <v>7</v>
      </c>
      <c r="L647" s="313" t="str">
        <f>VLOOKUP(TRIM(B647),'Team Rosters'!$B$1:$M$3794,2,FALSE)</f>
        <v>TOL</v>
      </c>
    </row>
    <row r="648" spans="1:12" ht="12.75" hidden="1" customHeight="1">
      <c r="A648" s="328" t="s">
        <v>828</v>
      </c>
      <c r="B648" s="315" t="s">
        <v>7801</v>
      </c>
      <c r="C648" s="328" t="s">
        <v>810</v>
      </c>
      <c r="D648" s="328" t="s">
        <v>828</v>
      </c>
      <c r="E648" s="331"/>
      <c r="F648" s="331"/>
      <c r="G648" s="324"/>
      <c r="H648" s="335"/>
      <c r="I648" s="312">
        <v>0</v>
      </c>
      <c r="J648" s="312"/>
      <c r="K648" s="324">
        <v>0</v>
      </c>
      <c r="L648" s="313" t="e">
        <f>VLOOKUP(TRIM(B648),'Team Rosters'!$B$1:$M$3794,2,FALSE)</f>
        <v>#N/A</v>
      </c>
    </row>
    <row r="649" spans="1:12" ht="12.75" hidden="1" customHeight="1">
      <c r="A649" s="124" t="s">
        <v>172</v>
      </c>
      <c r="B649" s="315" t="s">
        <v>4015</v>
      </c>
      <c r="C649" s="328" t="s">
        <v>814</v>
      </c>
      <c r="D649" s="124" t="s">
        <v>4298</v>
      </c>
      <c r="E649" s="176" t="s">
        <v>4391</v>
      </c>
      <c r="F649" s="176"/>
      <c r="G649" s="172">
        <v>0</v>
      </c>
      <c r="H649" s="173"/>
      <c r="I649" s="312"/>
      <c r="J649" s="312"/>
      <c r="K649" s="324"/>
      <c r="L649" s="313" t="e">
        <f>VLOOKUP(TRIM(B649),'Team Rosters'!$B$1:$M$3794,2,FALSE)</f>
        <v>#N/A</v>
      </c>
    </row>
    <row r="650" spans="1:12" ht="12.75" hidden="1" customHeight="1">
      <c r="A650" s="124" t="s">
        <v>1667</v>
      </c>
      <c r="B650" s="123" t="s">
        <v>767</v>
      </c>
      <c r="C650" s="124" t="s">
        <v>813</v>
      </c>
      <c r="D650" s="124" t="s">
        <v>4300</v>
      </c>
      <c r="E650" s="176" t="s">
        <v>4389</v>
      </c>
      <c r="F650" s="176"/>
      <c r="G650" s="172">
        <v>12</v>
      </c>
      <c r="H650" s="173">
        <v>1</v>
      </c>
      <c r="I650" s="312"/>
      <c r="J650" s="312"/>
      <c r="K650" s="312"/>
      <c r="L650" s="313" t="str">
        <f>VLOOKUP(TRIM(B650),'Team Rosters'!$B$1:$M$3794,2,FALSE)</f>
        <v>TOK</v>
      </c>
    </row>
    <row r="651" spans="1:12" ht="12.75" hidden="1" customHeight="1">
      <c r="A651" s="328" t="s">
        <v>843</v>
      </c>
      <c r="B651" s="315" t="s">
        <v>5814</v>
      </c>
      <c r="C651" s="328" t="s">
        <v>821</v>
      </c>
      <c r="D651" s="328" t="s">
        <v>843</v>
      </c>
      <c r="E651" s="331"/>
      <c r="F651" s="331"/>
      <c r="G651" s="324"/>
      <c r="H651" s="335"/>
      <c r="I651" s="9">
        <v>0</v>
      </c>
      <c r="J651" s="312"/>
      <c r="K651" s="172">
        <v>4</v>
      </c>
      <c r="L651" s="313" t="str">
        <f>VLOOKUP(TRIM(B651),'Team Rosters'!$B$1:$M$3794,2,FALSE)</f>
        <v>TOL</v>
      </c>
    </row>
    <row r="652" spans="1:12" ht="12.75" hidden="1" customHeight="1">
      <c r="A652" s="328" t="s">
        <v>1406</v>
      </c>
      <c r="B652" s="315" t="s">
        <v>6411</v>
      </c>
      <c r="C652" s="328" t="s">
        <v>824</v>
      </c>
      <c r="D652" s="328" t="s">
        <v>1406</v>
      </c>
      <c r="E652" s="331"/>
      <c r="F652" s="331"/>
      <c r="G652" s="324"/>
      <c r="H652" s="335"/>
      <c r="I652" s="312">
        <v>4</v>
      </c>
      <c r="J652" s="312"/>
      <c r="K652" s="312"/>
      <c r="L652" s="313" t="str">
        <f>VLOOKUP(TRIM(B652),'Team Rosters'!$B$1:$M$3794,2,FALSE)</f>
        <v>BLU</v>
      </c>
    </row>
    <row r="653" spans="1:12" ht="12.75" hidden="1" customHeight="1">
      <c r="A653" s="124" t="s">
        <v>1139</v>
      </c>
      <c r="B653" s="123" t="s">
        <v>7536</v>
      </c>
      <c r="C653" s="124" t="s">
        <v>5513</v>
      </c>
      <c r="D653" s="124" t="s">
        <v>1139</v>
      </c>
      <c r="E653" s="176" t="s">
        <v>4384</v>
      </c>
      <c r="F653" s="176"/>
      <c r="G653" s="172">
        <v>0</v>
      </c>
      <c r="H653" s="173"/>
      <c r="I653" s="312"/>
      <c r="J653" s="312"/>
      <c r="K653" s="324"/>
      <c r="L653" s="313" t="e">
        <f>VLOOKUP(TRIM(B653),'Team Rosters'!$B$1:$M$3794,2,FALSE)</f>
        <v>#N/A</v>
      </c>
    </row>
    <row r="654" spans="1:12" ht="12.75" hidden="1" customHeight="1">
      <c r="A654" s="328" t="s">
        <v>2437</v>
      </c>
      <c r="B654" s="315" t="s">
        <v>7652</v>
      </c>
      <c r="C654" s="328" t="s">
        <v>85</v>
      </c>
      <c r="D654" s="328" t="s">
        <v>4278</v>
      </c>
      <c r="E654" s="331"/>
      <c r="F654" s="331"/>
      <c r="G654" s="324"/>
      <c r="H654" s="335"/>
      <c r="I654" s="312">
        <v>4</v>
      </c>
      <c r="J654" s="312"/>
      <c r="K654" s="324">
        <v>3</v>
      </c>
      <c r="L654" s="313" t="str">
        <f>VLOOKUP(TRIM(B654),'Team Rosters'!$B$1:$M$3794,2,FALSE)</f>
        <v>BEA</v>
      </c>
    </row>
    <row r="655" spans="1:12" ht="12.75" hidden="1" customHeight="1">
      <c r="A655" s="328" t="s">
        <v>1891</v>
      </c>
      <c r="B655" s="315" t="s">
        <v>2635</v>
      </c>
      <c r="C655" s="328" t="s">
        <v>813</v>
      </c>
      <c r="D655" s="328" t="s">
        <v>1891</v>
      </c>
      <c r="E655" s="331"/>
      <c r="F655" s="331"/>
      <c r="G655" s="324"/>
      <c r="H655" s="335"/>
      <c r="I655" s="312"/>
      <c r="J655" s="312"/>
      <c r="K655" s="312"/>
      <c r="L655" s="313" t="e">
        <f>VLOOKUP(TRIM(B655),'Team Rosters'!$B$1:$M$3794,2,FALSE)</f>
        <v>#N/A</v>
      </c>
    </row>
    <row r="656" spans="1:12" ht="12.75" hidden="1" customHeight="1">
      <c r="A656" s="328" t="s">
        <v>2437</v>
      </c>
      <c r="B656" s="315" t="s">
        <v>4626</v>
      </c>
      <c r="C656" s="328" t="s">
        <v>812</v>
      </c>
      <c r="D656" s="328" t="s">
        <v>4278</v>
      </c>
      <c r="E656" s="331"/>
      <c r="F656" s="331"/>
      <c r="G656" s="324"/>
      <c r="H656" s="335"/>
      <c r="I656" s="312">
        <v>0</v>
      </c>
      <c r="J656" s="312"/>
      <c r="K656" s="312">
        <v>2</v>
      </c>
      <c r="L656" s="313" t="str">
        <f>VLOOKUP(TRIM(B656),'Team Rosters'!$B$1:$M$3794,2,FALSE)</f>
        <v>ANN</v>
      </c>
    </row>
    <row r="657" spans="1:12" ht="12.75" hidden="1" customHeight="1">
      <c r="A657" s="124" t="s">
        <v>1667</v>
      </c>
      <c r="B657" s="123" t="s">
        <v>6721</v>
      </c>
      <c r="C657" s="124" t="s">
        <v>81</v>
      </c>
      <c r="D657" s="124" t="s">
        <v>4300</v>
      </c>
      <c r="E657" s="177" t="s">
        <v>4389</v>
      </c>
      <c r="F657" s="177"/>
      <c r="G657" s="9">
        <v>9</v>
      </c>
      <c r="H657" s="173"/>
      <c r="I657" s="312"/>
      <c r="J657" s="312"/>
      <c r="K657" s="312"/>
      <c r="L657" s="313" t="str">
        <f>VLOOKUP(TRIM(B657),'Team Rosters'!$B$1:$M$3794,2,FALSE)</f>
        <v>JER</v>
      </c>
    </row>
    <row r="658" spans="1:12" ht="12.75" hidden="1" customHeight="1">
      <c r="A658" s="328" t="s">
        <v>203</v>
      </c>
      <c r="B658" s="315" t="s">
        <v>2630</v>
      </c>
      <c r="C658" s="328" t="s">
        <v>81</v>
      </c>
      <c r="D658" s="328" t="s">
        <v>203</v>
      </c>
      <c r="E658" s="331"/>
      <c r="F658" s="331"/>
      <c r="G658" s="324"/>
      <c r="H658" s="335"/>
      <c r="I658" s="312"/>
      <c r="J658" s="312"/>
      <c r="K658" s="312"/>
      <c r="L658" s="313" t="str">
        <f>VLOOKUP(TRIM(B658),'Team Rosters'!$B$1:$M$3794,2,FALSE)</f>
        <v>CAVE</v>
      </c>
    </row>
    <row r="659" spans="1:12" ht="12.75" hidden="1" customHeight="1">
      <c r="A659" s="328" t="s">
        <v>2351</v>
      </c>
      <c r="B659" s="315" t="s">
        <v>768</v>
      </c>
      <c r="C659" s="328" t="s">
        <v>832</v>
      </c>
      <c r="D659" s="328" t="s">
        <v>4270</v>
      </c>
      <c r="E659" s="331"/>
      <c r="F659" s="331"/>
      <c r="G659" s="324"/>
      <c r="H659" s="335"/>
      <c r="I659" s="312">
        <v>5</v>
      </c>
      <c r="J659" s="312"/>
      <c r="K659" s="312">
        <v>7</v>
      </c>
      <c r="L659" s="313" t="str">
        <f>VLOOKUP(TRIM(B659),'Team Rosters'!$B$1:$M$3794,2,FALSE)</f>
        <v>TEM</v>
      </c>
    </row>
    <row r="660" spans="1:12" ht="12.75" hidden="1" customHeight="1">
      <c r="A660" s="124" t="s">
        <v>1667</v>
      </c>
      <c r="B660" s="315" t="s">
        <v>2997</v>
      </c>
      <c r="C660" s="328" t="s">
        <v>833</v>
      </c>
      <c r="D660" s="124" t="s">
        <v>4300</v>
      </c>
      <c r="E660" s="177" t="s">
        <v>4385</v>
      </c>
      <c r="F660" s="177"/>
      <c r="G660" s="9">
        <v>5</v>
      </c>
      <c r="H660" s="173"/>
      <c r="I660" s="312"/>
      <c r="J660" s="312"/>
      <c r="K660" s="312"/>
      <c r="L660" s="313" t="str">
        <f>VLOOKUP(TRIM(B660),'Team Rosters'!$B$1:$M$3794,2,FALSE)</f>
        <v>IND</v>
      </c>
    </row>
    <row r="661" spans="1:12" ht="12.75" hidden="1" customHeight="1">
      <c r="A661" s="124" t="s">
        <v>573</v>
      </c>
      <c r="B661" s="123" t="s">
        <v>6790</v>
      </c>
      <c r="C661" s="124" t="s">
        <v>2832</v>
      </c>
      <c r="D661" s="124" t="s">
        <v>4291</v>
      </c>
      <c r="E661" s="176" t="s">
        <v>4384</v>
      </c>
      <c r="F661" s="176"/>
      <c r="G661" s="172"/>
      <c r="H661" s="173"/>
      <c r="I661" s="312"/>
      <c r="J661" s="312"/>
      <c r="K661" s="312"/>
      <c r="L661" s="313" t="str">
        <f>VLOOKUP(TRIM(B661),'Team Rosters'!$B$1:$M$3794,2,FALSE)</f>
        <v>CAVE</v>
      </c>
    </row>
    <row r="662" spans="1:12" ht="12.75" customHeight="1">
      <c r="A662" s="124" t="s">
        <v>2328</v>
      </c>
      <c r="B662" s="315" t="s">
        <v>6178</v>
      </c>
      <c r="C662" s="328" t="s">
        <v>818</v>
      </c>
      <c r="D662" s="124" t="s">
        <v>4295</v>
      </c>
      <c r="E662" s="176" t="s">
        <v>4386</v>
      </c>
      <c r="F662" s="176"/>
      <c r="G662" s="172"/>
      <c r="H662" s="173"/>
      <c r="I662" s="312"/>
      <c r="J662" s="312"/>
      <c r="K662" s="312"/>
      <c r="L662" s="313" t="str">
        <f>VLOOKUP(TRIM(B662),'Team Rosters'!$B$1:$M$3794,2,FALSE)</f>
        <v>TOL</v>
      </c>
    </row>
    <row r="663" spans="1:12" ht="12.75" hidden="1" customHeight="1">
      <c r="A663" s="328" t="s">
        <v>7691</v>
      </c>
      <c r="B663" s="315" t="s">
        <v>5351</v>
      </c>
      <c r="C663" s="328" t="s">
        <v>170</v>
      </c>
      <c r="D663" s="328" t="s">
        <v>4267</v>
      </c>
      <c r="E663" s="331"/>
      <c r="F663" s="331"/>
      <c r="G663" s="324"/>
      <c r="H663" s="335"/>
      <c r="I663" s="312"/>
      <c r="J663" s="312"/>
      <c r="K663" s="312"/>
      <c r="L663" s="313" t="str">
        <f>VLOOKUP(TRIM(B663),'Team Rosters'!$B$1:$M$3794,2,FALSE)</f>
        <v>VER</v>
      </c>
    </row>
    <row r="664" spans="1:12" ht="12.75" hidden="1" customHeight="1">
      <c r="A664" s="328" t="s">
        <v>4573</v>
      </c>
      <c r="B664" s="315" t="s">
        <v>5739</v>
      </c>
      <c r="C664" s="328" t="s">
        <v>807</v>
      </c>
      <c r="D664" s="328" t="s">
        <v>5002</v>
      </c>
      <c r="E664" s="331"/>
      <c r="F664" s="331"/>
      <c r="G664" s="324"/>
      <c r="H664" s="335"/>
      <c r="I664" s="312">
        <v>5</v>
      </c>
      <c r="J664" s="312">
        <v>0</v>
      </c>
      <c r="K664" s="312">
        <v>4</v>
      </c>
      <c r="L664" s="313" t="str">
        <f>VLOOKUP(TRIM(B664),'Team Rosters'!$B$1:$M$3794,2,FALSE)</f>
        <v>CAVE</v>
      </c>
    </row>
    <row r="665" spans="1:12" ht="12.75" hidden="1" customHeight="1">
      <c r="A665" s="328" t="s">
        <v>1891</v>
      </c>
      <c r="B665" s="315" t="s">
        <v>5736</v>
      </c>
      <c r="C665" s="328" t="s">
        <v>807</v>
      </c>
      <c r="D665" s="328" t="s">
        <v>1891</v>
      </c>
      <c r="E665" s="331"/>
      <c r="F665" s="331"/>
      <c r="G665" s="324"/>
      <c r="H665" s="335"/>
      <c r="I665" s="312"/>
      <c r="J665" s="312"/>
      <c r="K665" s="312"/>
      <c r="L665" s="313" t="e">
        <f>VLOOKUP(TRIM(B665),'Team Rosters'!$B$1:$M$3794,2,FALSE)</f>
        <v>#N/A</v>
      </c>
    </row>
    <row r="666" spans="1:12" ht="12.75" hidden="1" customHeight="1">
      <c r="A666" s="328" t="s">
        <v>2351</v>
      </c>
      <c r="B666" s="315" t="s">
        <v>5767</v>
      </c>
      <c r="C666" s="328" t="s">
        <v>831</v>
      </c>
      <c r="D666" s="328" t="s">
        <v>4270</v>
      </c>
      <c r="E666" s="331"/>
      <c r="F666" s="331"/>
      <c r="G666" s="324"/>
      <c r="H666" s="335"/>
      <c r="I666" s="312">
        <v>0</v>
      </c>
      <c r="J666" s="312"/>
      <c r="K666" s="312">
        <v>0</v>
      </c>
      <c r="L666" s="313" t="e">
        <f>VLOOKUP(TRIM(B666),'Team Rosters'!$B$1:$M$3794,2,FALSE)</f>
        <v>#N/A</v>
      </c>
    </row>
    <row r="667" spans="1:12" ht="12.75" hidden="1" customHeight="1">
      <c r="A667" s="328" t="s">
        <v>7694</v>
      </c>
      <c r="B667" s="315" t="s">
        <v>6350</v>
      </c>
      <c r="C667" s="328" t="s">
        <v>812</v>
      </c>
      <c r="D667" s="328" t="s">
        <v>4269</v>
      </c>
      <c r="E667" s="331"/>
      <c r="F667" s="331"/>
      <c r="G667" s="324"/>
      <c r="H667" s="335"/>
      <c r="I667" s="9">
        <v>0</v>
      </c>
      <c r="J667" s="312"/>
      <c r="K667" s="172">
        <v>5</v>
      </c>
      <c r="L667" s="313" t="str">
        <f>VLOOKUP(TRIM(B667),'Team Rosters'!$B$1:$M$3794,2,FALSE)</f>
        <v>ESC</v>
      </c>
    </row>
    <row r="668" spans="1:12" ht="12.75" hidden="1" customHeight="1">
      <c r="A668" s="124" t="s">
        <v>2314</v>
      </c>
      <c r="B668" s="123" t="s">
        <v>4017</v>
      </c>
      <c r="C668" s="124" t="s">
        <v>813</v>
      </c>
      <c r="D668" s="124" t="s">
        <v>4303</v>
      </c>
      <c r="E668" s="177" t="s">
        <v>4385</v>
      </c>
      <c r="F668" s="177"/>
      <c r="G668" s="9">
        <v>0</v>
      </c>
      <c r="H668" s="173"/>
      <c r="I668" s="312"/>
      <c r="J668" s="312"/>
      <c r="K668" s="312"/>
      <c r="L668" s="313" t="e">
        <f>VLOOKUP(TRIM(B668),'Team Rosters'!$B$1:$M$3794,2,FALSE)</f>
        <v>#N/A</v>
      </c>
    </row>
    <row r="669" spans="1:12" ht="12.75" hidden="1" customHeight="1">
      <c r="A669" s="124" t="s">
        <v>1663</v>
      </c>
      <c r="B669" s="123" t="s">
        <v>5157</v>
      </c>
      <c r="C669" s="124" t="s">
        <v>2832</v>
      </c>
      <c r="D669" s="124" t="s">
        <v>4302</v>
      </c>
      <c r="E669" s="177" t="s">
        <v>4389</v>
      </c>
      <c r="F669" s="177"/>
      <c r="G669" s="9">
        <v>12</v>
      </c>
      <c r="H669" s="173">
        <v>5</v>
      </c>
      <c r="I669" s="312"/>
      <c r="J669" s="312"/>
      <c r="K669" s="312"/>
      <c r="L669" s="313" t="str">
        <f>VLOOKUP(TRIM(B669),'Team Rosters'!$B$1:$M$3794,2,FALSE)</f>
        <v>FER</v>
      </c>
    </row>
    <row r="670" spans="1:12" ht="12.75" hidden="1" customHeight="1">
      <c r="A670" s="328" t="s">
        <v>2477</v>
      </c>
      <c r="B670" s="315" t="s">
        <v>4718</v>
      </c>
      <c r="C670" s="328" t="s">
        <v>1664</v>
      </c>
      <c r="D670" s="328" t="s">
        <v>4265</v>
      </c>
      <c r="E670" s="331"/>
      <c r="F670" s="331"/>
      <c r="G670" s="324"/>
      <c r="H670" s="335"/>
      <c r="I670" s="312"/>
      <c r="J670" s="312"/>
      <c r="K670" s="312"/>
      <c r="L670" s="313" t="str">
        <f>VLOOKUP(TRIM(B670),'Team Rosters'!$B$1:$M$3794,2,FALSE)</f>
        <v>ANN</v>
      </c>
    </row>
    <row r="671" spans="1:12" ht="12.75" hidden="1" customHeight="1">
      <c r="A671" s="328" t="s">
        <v>828</v>
      </c>
      <c r="B671" s="315" t="s">
        <v>7788</v>
      </c>
      <c r="C671" s="328" t="s">
        <v>818</v>
      </c>
      <c r="D671" s="328" t="s">
        <v>828</v>
      </c>
      <c r="E671" s="331"/>
      <c r="F671" s="331"/>
      <c r="G671" s="324"/>
      <c r="H671" s="335"/>
      <c r="I671" s="312">
        <v>4</v>
      </c>
      <c r="J671" s="312"/>
      <c r="K671" s="324">
        <v>0</v>
      </c>
      <c r="L671" s="313" t="str">
        <f>VLOOKUP(TRIM(B671),'Team Rosters'!$B$1:$M$3794,2,FALSE)</f>
        <v>OMA</v>
      </c>
    </row>
    <row r="672" spans="1:12" ht="12.75" hidden="1" customHeight="1">
      <c r="A672" s="328" t="s">
        <v>3917</v>
      </c>
      <c r="B672" s="315" t="s">
        <v>4710</v>
      </c>
      <c r="C672" s="328" t="s">
        <v>818</v>
      </c>
      <c r="D672" s="328" t="s">
        <v>7830</v>
      </c>
      <c r="E672" s="331"/>
      <c r="F672" s="331"/>
      <c r="G672" s="324"/>
      <c r="H672" s="335"/>
      <c r="I672" s="312">
        <v>0</v>
      </c>
      <c r="J672" s="312">
        <v>0</v>
      </c>
      <c r="K672" s="312">
        <v>4</v>
      </c>
      <c r="L672" s="313" t="e">
        <f>VLOOKUP(TRIM(B672),'Team Rosters'!$B$1:$M$3794,2,FALSE)</f>
        <v>#N/A</v>
      </c>
    </row>
    <row r="673" spans="1:12" ht="12.75" hidden="1" customHeight="1">
      <c r="A673" s="124" t="s">
        <v>2314</v>
      </c>
      <c r="B673" s="123" t="s">
        <v>6811</v>
      </c>
      <c r="C673" s="124" t="s">
        <v>832</v>
      </c>
      <c r="D673" s="124" t="s">
        <v>4303</v>
      </c>
      <c r="E673" s="177" t="s">
        <v>4391</v>
      </c>
      <c r="F673" s="177"/>
      <c r="G673" s="9">
        <v>5</v>
      </c>
      <c r="H673" s="173"/>
      <c r="I673" s="312"/>
      <c r="J673" s="312"/>
      <c r="K673" s="312"/>
      <c r="L673" s="313" t="str">
        <f>VLOOKUP(TRIM(B673),'Team Rosters'!$B$1:$M$3794,2,FALSE)</f>
        <v>FER</v>
      </c>
    </row>
    <row r="674" spans="1:12" ht="12.75" hidden="1" customHeight="1">
      <c r="A674" s="328" t="s">
        <v>3518</v>
      </c>
      <c r="B674" s="315" t="s">
        <v>4689</v>
      </c>
      <c r="C674" s="328" t="s">
        <v>85</v>
      </c>
      <c r="D674" s="328" t="s">
        <v>3518</v>
      </c>
      <c r="E674" s="331"/>
      <c r="F674" s="331"/>
      <c r="G674" s="324"/>
      <c r="H674" s="335"/>
      <c r="I674" s="9">
        <v>4</v>
      </c>
      <c r="J674" s="312"/>
      <c r="K674" s="172">
        <v>3</v>
      </c>
      <c r="L674" s="313" t="str">
        <f>VLOOKUP(TRIM(B674),'Team Rosters'!$B$1:$M$3794,2,FALSE)</f>
        <v>ANN</v>
      </c>
    </row>
    <row r="675" spans="1:12" ht="12.75" hidden="1" customHeight="1">
      <c r="A675" s="124" t="s">
        <v>3063</v>
      </c>
      <c r="B675" s="315" t="s">
        <v>3859</v>
      </c>
      <c r="C675" s="328" t="s">
        <v>833</v>
      </c>
      <c r="D675" s="124" t="s">
        <v>4289</v>
      </c>
      <c r="E675" s="176" t="s">
        <v>4400</v>
      </c>
      <c r="F675" s="176"/>
      <c r="G675" s="172"/>
      <c r="H675" s="173"/>
      <c r="I675" s="312"/>
      <c r="J675" s="312"/>
      <c r="K675" s="312"/>
      <c r="L675" s="313" t="str">
        <f>VLOOKUP(TRIM(B675),'Team Rosters'!$B$1:$M$3794,2,FALSE)</f>
        <v>WIX</v>
      </c>
    </row>
    <row r="676" spans="1:12" ht="12.75" hidden="1" customHeight="1">
      <c r="A676" s="124" t="s">
        <v>172</v>
      </c>
      <c r="B676" s="123" t="s">
        <v>5530</v>
      </c>
      <c r="C676" s="124" t="s">
        <v>82</v>
      </c>
      <c r="D676" s="124" t="s">
        <v>4298</v>
      </c>
      <c r="E676" s="177" t="s">
        <v>4385</v>
      </c>
      <c r="F676" s="177"/>
      <c r="G676" s="9">
        <v>2</v>
      </c>
      <c r="H676" s="173"/>
      <c r="I676" s="312"/>
      <c r="J676" s="312"/>
      <c r="K676" s="312"/>
      <c r="L676" s="313" t="str">
        <f>VLOOKUP(TRIM(B676),'Team Rosters'!$B$1:$M$3794,2,FALSE)</f>
        <v>BEA</v>
      </c>
    </row>
    <row r="677" spans="1:12" ht="12.75" hidden="1" customHeight="1">
      <c r="A677" s="328" t="s">
        <v>2437</v>
      </c>
      <c r="B677" s="315" t="s">
        <v>5811</v>
      </c>
      <c r="C677" s="328" t="s">
        <v>831</v>
      </c>
      <c r="D677" s="328" t="s">
        <v>4278</v>
      </c>
      <c r="E677" s="331"/>
      <c r="F677" s="331"/>
      <c r="G677" s="324"/>
      <c r="H677" s="335"/>
      <c r="I677" s="312">
        <v>4</v>
      </c>
      <c r="J677" s="312"/>
      <c r="K677" s="312">
        <v>3</v>
      </c>
      <c r="L677" s="313" t="str">
        <f>VLOOKUP(TRIM(B677),'Team Rosters'!$B$1:$M$3794,2,FALSE)</f>
        <v>LAS</v>
      </c>
    </row>
    <row r="678" spans="1:12" ht="12.75" hidden="1" customHeight="1">
      <c r="A678" s="328" t="s">
        <v>1870</v>
      </c>
      <c r="B678" s="315" t="s">
        <v>2239</v>
      </c>
      <c r="C678" s="328" t="s">
        <v>832</v>
      </c>
      <c r="D678" s="328" t="s">
        <v>4273</v>
      </c>
      <c r="E678" s="331"/>
      <c r="F678" s="331"/>
      <c r="G678" s="324"/>
      <c r="H678" s="335"/>
      <c r="I678" s="312">
        <v>5</v>
      </c>
      <c r="J678" s="312"/>
      <c r="K678" s="324">
        <v>7</v>
      </c>
      <c r="L678" s="313" t="str">
        <f>VLOOKUP(TRIM(B678),'Team Rosters'!$B$1:$M$3794,2,FALSE)</f>
        <v>FER</v>
      </c>
    </row>
    <row r="679" spans="1:12" ht="12.75" hidden="1" customHeight="1">
      <c r="A679" s="328" t="s">
        <v>1591</v>
      </c>
      <c r="B679" s="315" t="s">
        <v>7761</v>
      </c>
      <c r="C679" s="328" t="s">
        <v>832</v>
      </c>
      <c r="D679" s="328" t="s">
        <v>1591</v>
      </c>
      <c r="E679" s="331"/>
      <c r="F679" s="331"/>
      <c r="G679" s="324"/>
      <c r="H679" s="335"/>
      <c r="I679" s="9">
        <v>4</v>
      </c>
      <c r="J679" s="312"/>
      <c r="K679" s="172">
        <v>4</v>
      </c>
      <c r="L679" s="313" t="str">
        <f>VLOOKUP(TRIM(B679),'Team Rosters'!$B$1:$M$3794,2,FALSE)</f>
        <v>GOT</v>
      </c>
    </row>
    <row r="680" spans="1:12" ht="12.75" hidden="1" customHeight="1">
      <c r="A680" s="124" t="s">
        <v>1667</v>
      </c>
      <c r="B680" s="123" t="s">
        <v>7528</v>
      </c>
      <c r="C680" s="124" t="s">
        <v>6142</v>
      </c>
      <c r="D680" s="124" t="s">
        <v>4300</v>
      </c>
      <c r="E680" s="177" t="s">
        <v>4385</v>
      </c>
      <c r="F680" s="177"/>
      <c r="G680" s="9">
        <v>8</v>
      </c>
      <c r="H680" s="173"/>
      <c r="I680" s="312"/>
      <c r="J680" s="312"/>
      <c r="K680" s="312"/>
      <c r="L680" s="313" t="str">
        <f>VLOOKUP(TRIM(B680),'Team Rosters'!$B$1:$M$3794,2,FALSE)</f>
        <v>BLD</v>
      </c>
    </row>
    <row r="681" spans="1:12" ht="12.75" hidden="1" customHeight="1">
      <c r="A681" s="328" t="s">
        <v>3518</v>
      </c>
      <c r="B681" s="315" t="s">
        <v>776</v>
      </c>
      <c r="C681" s="328" t="s">
        <v>818</v>
      </c>
      <c r="D681" s="328" t="s">
        <v>3518</v>
      </c>
      <c r="E681" s="331"/>
      <c r="F681" s="331"/>
      <c r="G681" s="324"/>
      <c r="H681" s="335"/>
      <c r="I681" s="9">
        <v>0</v>
      </c>
      <c r="J681" s="312"/>
      <c r="K681" s="172">
        <v>3</v>
      </c>
      <c r="L681" s="313" t="str">
        <f>VLOOKUP(TRIM(B681),'Team Rosters'!$B$1:$M$3794,2,FALSE)</f>
        <v>WIX</v>
      </c>
    </row>
    <row r="682" spans="1:12" ht="12.75" hidden="1" customHeight="1">
      <c r="A682" s="124" t="s">
        <v>1663</v>
      </c>
      <c r="B682" s="192" t="s">
        <v>5578</v>
      </c>
      <c r="C682" s="124" t="s">
        <v>817</v>
      </c>
      <c r="D682" s="124" t="s">
        <v>4302</v>
      </c>
      <c r="E682" s="176" t="s">
        <v>4385</v>
      </c>
      <c r="F682" s="176"/>
      <c r="G682" s="172">
        <v>9</v>
      </c>
      <c r="H682" s="173"/>
      <c r="I682" s="312"/>
      <c r="J682" s="312"/>
      <c r="K682" s="324"/>
      <c r="L682" s="313" t="str">
        <f>VLOOKUP(TRIM(B682),'Team Rosters'!$B$1:$M$3794,2,FALSE)</f>
        <v>LAS</v>
      </c>
    </row>
    <row r="683" spans="1:12" ht="12.75" hidden="1" customHeight="1">
      <c r="A683" s="124" t="s">
        <v>2443</v>
      </c>
      <c r="B683" s="315" t="s">
        <v>350</v>
      </c>
      <c r="C683" s="328" t="s">
        <v>814</v>
      </c>
      <c r="D683" s="124" t="s">
        <v>2443</v>
      </c>
      <c r="E683" s="177" t="s">
        <v>4390</v>
      </c>
      <c r="F683" s="177"/>
      <c r="G683" s="9">
        <v>12</v>
      </c>
      <c r="H683" s="173">
        <v>1</v>
      </c>
      <c r="I683" s="312"/>
      <c r="J683" s="312"/>
      <c r="K683" s="312"/>
      <c r="L683" s="313" t="str">
        <f>VLOOKUP(TRIM(B683),'Team Rosters'!$B$1:$M$3794,2,FALSE)</f>
        <v>BIR</v>
      </c>
    </row>
    <row r="684" spans="1:12" ht="12.75" hidden="1" customHeight="1">
      <c r="A684" s="124" t="s">
        <v>1404</v>
      </c>
      <c r="B684" s="123" t="s">
        <v>6710</v>
      </c>
      <c r="C684" s="124" t="s">
        <v>810</v>
      </c>
      <c r="D684" s="124" t="s">
        <v>1404</v>
      </c>
      <c r="E684" s="176" t="s">
        <v>4384</v>
      </c>
      <c r="F684" s="176"/>
      <c r="G684" s="172">
        <v>0</v>
      </c>
      <c r="H684" s="173"/>
      <c r="I684" s="312"/>
      <c r="J684" s="312"/>
      <c r="K684" s="324"/>
      <c r="L684" s="313" t="e">
        <f>VLOOKUP(TRIM(B684),'Team Rosters'!$B$1:$M$3794,2,FALSE)</f>
        <v>#N/A</v>
      </c>
    </row>
    <row r="685" spans="1:12" ht="12.75" hidden="1" customHeight="1">
      <c r="A685" s="328" t="s">
        <v>211</v>
      </c>
      <c r="B685" s="315" t="s">
        <v>7823</v>
      </c>
      <c r="C685" s="328" t="s">
        <v>807</v>
      </c>
      <c r="D685" s="328" t="s">
        <v>211</v>
      </c>
      <c r="E685" s="331"/>
      <c r="F685" s="331"/>
      <c r="G685" s="324"/>
      <c r="H685" s="335"/>
      <c r="I685" s="312"/>
      <c r="J685" s="312"/>
      <c r="K685" s="312"/>
      <c r="L685" s="313" t="str">
        <f>VLOOKUP(TRIM(B685),'Team Rosters'!$B$1:$M$3794,2,FALSE)</f>
        <v>ESC</v>
      </c>
    </row>
    <row r="686" spans="1:12" ht="12.75" hidden="1" customHeight="1">
      <c r="A686" s="124" t="s">
        <v>7457</v>
      </c>
      <c r="B686" s="315" t="s">
        <v>4449</v>
      </c>
      <c r="C686" s="328" t="s">
        <v>809</v>
      </c>
      <c r="D686" s="124" t="s">
        <v>7837</v>
      </c>
      <c r="E686" s="176" t="s">
        <v>4384</v>
      </c>
      <c r="F686" s="176" t="s">
        <v>4384</v>
      </c>
      <c r="G686" s="172"/>
      <c r="H686" s="173"/>
      <c r="I686" s="312"/>
      <c r="J686" s="312"/>
      <c r="K686" s="312"/>
      <c r="L686" s="313" t="e">
        <f>VLOOKUP(TRIM(B686),'Team Rosters'!$B$1:$M$3794,2,FALSE)</f>
        <v>#N/A</v>
      </c>
    </row>
    <row r="687" spans="1:12" ht="12.75" hidden="1" customHeight="1">
      <c r="A687" s="328" t="s">
        <v>1870</v>
      </c>
      <c r="B687" s="315" t="s">
        <v>2999</v>
      </c>
      <c r="C687" s="328" t="s">
        <v>831</v>
      </c>
      <c r="D687" s="328" t="s">
        <v>4273</v>
      </c>
      <c r="E687" s="331"/>
      <c r="F687" s="331"/>
      <c r="G687" s="324"/>
      <c r="H687" s="335"/>
      <c r="I687" s="312">
        <v>4</v>
      </c>
      <c r="J687" s="312"/>
      <c r="K687" s="312">
        <v>3</v>
      </c>
      <c r="L687" s="313" t="str">
        <f>VLOOKUP(TRIM(B687),'Team Rosters'!$B$1:$M$3794,2,FALSE)</f>
        <v>TOK</v>
      </c>
    </row>
    <row r="688" spans="1:12" ht="12.75" hidden="1" customHeight="1">
      <c r="A688" s="124" t="s">
        <v>2314</v>
      </c>
      <c r="B688" s="123" t="s">
        <v>7616</v>
      </c>
      <c r="C688" s="124" t="s">
        <v>170</v>
      </c>
      <c r="D688" s="124" t="s">
        <v>4303</v>
      </c>
      <c r="E688" s="176" t="s">
        <v>4391</v>
      </c>
      <c r="F688" s="176"/>
      <c r="G688" s="172">
        <v>0</v>
      </c>
      <c r="H688" s="173"/>
      <c r="I688" s="312"/>
      <c r="J688" s="312"/>
      <c r="K688" s="324"/>
      <c r="L688" s="313" t="e">
        <f>VLOOKUP(TRIM(B688),'Team Rosters'!$B$1:$M$3794,2,FALSE)</f>
        <v>#N/A</v>
      </c>
    </row>
    <row r="689" spans="1:12" ht="12.75" hidden="1" customHeight="1">
      <c r="A689" s="328" t="s">
        <v>828</v>
      </c>
      <c r="B689" s="315" t="s">
        <v>7790</v>
      </c>
      <c r="C689" s="328" t="s">
        <v>802</v>
      </c>
      <c r="D689" s="328" t="s">
        <v>828</v>
      </c>
      <c r="E689" s="331"/>
      <c r="F689" s="331"/>
      <c r="G689" s="324"/>
      <c r="H689" s="335"/>
      <c r="I689" s="312">
        <v>4</v>
      </c>
      <c r="J689" s="312"/>
      <c r="K689" s="324">
        <v>0</v>
      </c>
      <c r="L689" s="313" t="str">
        <f>VLOOKUP(TRIM(B689),'Team Rosters'!$B$1:$M$3794,2,FALSE)</f>
        <v>IND</v>
      </c>
    </row>
    <row r="690" spans="1:12" ht="12.75" hidden="1" customHeight="1">
      <c r="A690" s="124" t="s">
        <v>2458</v>
      </c>
      <c r="B690" s="123" t="s">
        <v>5609</v>
      </c>
      <c r="C690" s="124" t="s">
        <v>822</v>
      </c>
      <c r="D690" s="124" t="s">
        <v>2458</v>
      </c>
      <c r="E690" s="177" t="s">
        <v>4390</v>
      </c>
      <c r="F690" s="177"/>
      <c r="G690" s="9">
        <v>3</v>
      </c>
      <c r="H690" s="173"/>
      <c r="I690" s="312"/>
      <c r="J690" s="312"/>
      <c r="K690" s="312"/>
      <c r="L690" s="313" t="str">
        <f>VLOOKUP(TRIM(B690),'Team Rosters'!$B$1:$M$3794,2,FALSE)</f>
        <v>JER</v>
      </c>
    </row>
    <row r="691" spans="1:12" ht="12.75" hidden="1" customHeight="1">
      <c r="A691" s="124" t="s">
        <v>2328</v>
      </c>
      <c r="B691" s="123" t="s">
        <v>6333</v>
      </c>
      <c r="C691" s="124" t="s">
        <v>170</v>
      </c>
      <c r="D691" s="124" t="s">
        <v>4295</v>
      </c>
      <c r="E691" s="176" t="s">
        <v>4389</v>
      </c>
      <c r="F691" s="176"/>
      <c r="G691" s="172"/>
      <c r="H691" s="173"/>
      <c r="I691" s="312"/>
      <c r="J691" s="312"/>
      <c r="K691" s="312"/>
      <c r="L691" s="313" t="str">
        <f>VLOOKUP(TRIM(B691),'Team Rosters'!$B$1:$M$3794,2,FALSE)</f>
        <v>JER</v>
      </c>
    </row>
    <row r="692" spans="1:12" ht="12.75" hidden="1" customHeight="1">
      <c r="A692" s="124" t="s">
        <v>172</v>
      </c>
      <c r="B692" s="123" t="s">
        <v>6319</v>
      </c>
      <c r="C692" s="124" t="s">
        <v>831</v>
      </c>
      <c r="D692" s="124" t="s">
        <v>4298</v>
      </c>
      <c r="E692" s="176" t="s">
        <v>4391</v>
      </c>
      <c r="F692" s="176"/>
      <c r="G692" s="172">
        <v>3</v>
      </c>
      <c r="H692" s="173"/>
      <c r="I692" s="312"/>
      <c r="J692" s="312"/>
      <c r="K692" s="324"/>
      <c r="L692" s="313" t="e">
        <f>VLOOKUP(TRIM(B692),'Team Rosters'!$B$1:$M$3794,2,FALSE)</f>
        <v>#N/A</v>
      </c>
    </row>
    <row r="693" spans="1:12" ht="12.75" hidden="1" customHeight="1">
      <c r="A693" s="328" t="s">
        <v>7692</v>
      </c>
      <c r="B693" s="315" t="s">
        <v>2545</v>
      </c>
      <c r="C693" s="328" t="s">
        <v>821</v>
      </c>
      <c r="D693" s="328" t="s">
        <v>4265</v>
      </c>
      <c r="E693" s="331"/>
      <c r="F693" s="331"/>
      <c r="G693" s="324"/>
      <c r="H693" s="335"/>
      <c r="I693" s="312"/>
      <c r="J693" s="312"/>
      <c r="K693" s="312"/>
      <c r="L693" s="313" t="str">
        <f>VLOOKUP(TRIM(B693),'Team Rosters'!$B$1:$M$3794,2,FALSE)</f>
        <v>TOK</v>
      </c>
    </row>
    <row r="694" spans="1:12" ht="12.75" hidden="1" customHeight="1">
      <c r="A694" s="124" t="s">
        <v>2328</v>
      </c>
      <c r="B694" s="315" t="s">
        <v>6706</v>
      </c>
      <c r="C694" s="328" t="s">
        <v>814</v>
      </c>
      <c r="D694" s="124" t="s">
        <v>4295</v>
      </c>
      <c r="E694" s="176" t="s">
        <v>4391</v>
      </c>
      <c r="F694" s="176"/>
      <c r="G694" s="172"/>
      <c r="H694" s="173"/>
      <c r="I694" s="312"/>
      <c r="J694" s="312"/>
      <c r="K694" s="312"/>
      <c r="L694" s="313" t="str">
        <f>VLOOKUP(TRIM(B694),'Team Rosters'!$B$1:$M$3794,2,FALSE)</f>
        <v>VER</v>
      </c>
    </row>
    <row r="695" spans="1:12" ht="12.75" hidden="1" customHeight="1">
      <c r="A695" s="124" t="s">
        <v>3063</v>
      </c>
      <c r="B695" s="123" t="s">
        <v>6193</v>
      </c>
      <c r="C695" s="124" t="s">
        <v>810</v>
      </c>
      <c r="D695" s="124" t="s">
        <v>4289</v>
      </c>
      <c r="E695" s="176" t="s">
        <v>4381</v>
      </c>
      <c r="F695" s="176"/>
      <c r="G695" s="172"/>
      <c r="H695" s="173"/>
      <c r="I695" s="312"/>
      <c r="J695" s="312"/>
      <c r="K695" s="312"/>
      <c r="L695" s="313" t="str">
        <f>VLOOKUP(TRIM(B695),'Team Rosters'!$B$1:$M$3794,2,FALSE)</f>
        <v>FER</v>
      </c>
    </row>
    <row r="696" spans="1:12" ht="12.75" hidden="1" customHeight="1">
      <c r="A696" s="328" t="s">
        <v>2317</v>
      </c>
      <c r="B696" s="315" t="s">
        <v>4685</v>
      </c>
      <c r="C696" s="328" t="s">
        <v>832</v>
      </c>
      <c r="D696" s="328" t="s">
        <v>4272</v>
      </c>
      <c r="E696" s="331"/>
      <c r="F696" s="331"/>
      <c r="G696" s="324"/>
      <c r="H696" s="335"/>
      <c r="I696" s="312">
        <v>4</v>
      </c>
      <c r="J696" s="312"/>
      <c r="K696" s="312">
        <v>5</v>
      </c>
      <c r="L696" s="313" t="str">
        <f>VLOOKUP(TRIM(B696),'Team Rosters'!$B$1:$M$3794,2,FALSE)</f>
        <v>IRN</v>
      </c>
    </row>
    <row r="697" spans="1:12" ht="12.75" hidden="1" customHeight="1">
      <c r="A697" s="124" t="s">
        <v>3344</v>
      </c>
      <c r="B697" s="123" t="s">
        <v>6793</v>
      </c>
      <c r="C697" s="124" t="s">
        <v>802</v>
      </c>
      <c r="D697" s="124" t="s">
        <v>4293</v>
      </c>
      <c r="E697" s="176" t="s">
        <v>4385</v>
      </c>
      <c r="F697" s="176"/>
      <c r="G697" s="172"/>
      <c r="H697" s="173"/>
      <c r="I697" s="312"/>
      <c r="J697" s="312"/>
      <c r="K697" s="312"/>
      <c r="L697" s="313" t="str">
        <f>VLOOKUP(TRIM(B697),'Team Rosters'!$B$1:$M$3794,2,FALSE)</f>
        <v>VER</v>
      </c>
    </row>
    <row r="698" spans="1:12" ht="12.75" hidden="1" customHeight="1">
      <c r="A698" s="124" t="s">
        <v>3060</v>
      </c>
      <c r="B698" s="123" t="s">
        <v>6743</v>
      </c>
      <c r="C698" s="124" t="s">
        <v>837</v>
      </c>
      <c r="D698" s="124" t="s">
        <v>4290</v>
      </c>
      <c r="E698" s="176" t="s">
        <v>4384</v>
      </c>
      <c r="F698" s="176"/>
      <c r="G698" s="172"/>
      <c r="H698" s="173"/>
      <c r="I698" s="312"/>
      <c r="J698" s="312"/>
      <c r="K698" s="312"/>
      <c r="L698" s="313" t="str">
        <f>VLOOKUP(TRIM(B698),'Team Rosters'!$B$1:$M$3794,2,FALSE)</f>
        <v>ESC</v>
      </c>
    </row>
    <row r="699" spans="1:12" ht="12.75" hidden="1" customHeight="1">
      <c r="A699" s="328" t="s">
        <v>3518</v>
      </c>
      <c r="B699" s="315" t="s">
        <v>6888</v>
      </c>
      <c r="C699" s="328" t="s">
        <v>6142</v>
      </c>
      <c r="D699" s="328" t="s">
        <v>3518</v>
      </c>
      <c r="E699" s="331"/>
      <c r="F699" s="331"/>
      <c r="G699" s="324"/>
      <c r="H699" s="335"/>
      <c r="I699" s="9">
        <v>0</v>
      </c>
      <c r="J699" s="312"/>
      <c r="K699" s="172">
        <v>0</v>
      </c>
      <c r="L699" s="313" t="str">
        <f>VLOOKUP(TRIM(B699),'Team Rosters'!$B$1:$M$3794,2,FALSE)</f>
        <v>LAS</v>
      </c>
    </row>
    <row r="700" spans="1:12" ht="12.75" hidden="1" customHeight="1">
      <c r="A700" s="124" t="s">
        <v>3061</v>
      </c>
      <c r="B700" s="123" t="s">
        <v>3003</v>
      </c>
      <c r="C700" s="124" t="s">
        <v>826</v>
      </c>
      <c r="D700" s="124" t="s">
        <v>4297</v>
      </c>
      <c r="E700" s="176" t="s">
        <v>4400</v>
      </c>
      <c r="F700" s="176"/>
      <c r="G700" s="172"/>
      <c r="H700" s="173"/>
      <c r="I700" s="312"/>
      <c r="J700" s="312"/>
      <c r="K700" s="312"/>
      <c r="L700" s="313" t="str">
        <f>VLOOKUP(TRIM(B700),'Team Rosters'!$B$1:$M$3794,2,FALSE)</f>
        <v>ANN</v>
      </c>
    </row>
    <row r="701" spans="1:12" ht="12.75" hidden="1" customHeight="1">
      <c r="A701" s="328" t="s">
        <v>4574</v>
      </c>
      <c r="B701" s="315" t="s">
        <v>6865</v>
      </c>
      <c r="C701" s="328" t="s">
        <v>818</v>
      </c>
      <c r="D701" s="328" t="s">
        <v>4574</v>
      </c>
      <c r="E701" s="331"/>
      <c r="F701" s="331"/>
      <c r="G701" s="324"/>
      <c r="H701" s="335"/>
      <c r="I701" s="312"/>
      <c r="J701" s="312"/>
      <c r="K701" s="312"/>
      <c r="L701" s="313" t="str">
        <f>VLOOKUP(TRIM(B701),'Team Rosters'!$B$1:$M$3794,2,FALSE)</f>
        <v>TOL</v>
      </c>
    </row>
    <row r="702" spans="1:12" ht="12.75" hidden="1" customHeight="1">
      <c r="A702" s="124" t="s">
        <v>2445</v>
      </c>
      <c r="B702" s="123" t="s">
        <v>6208</v>
      </c>
      <c r="C702" s="124" t="s">
        <v>81</v>
      </c>
      <c r="D702" s="124" t="s">
        <v>4294</v>
      </c>
      <c r="E702" s="176" t="s">
        <v>4385</v>
      </c>
      <c r="F702" s="176"/>
      <c r="G702" s="172"/>
      <c r="H702" s="173"/>
      <c r="I702" s="312"/>
      <c r="J702" s="312"/>
      <c r="K702" s="312"/>
      <c r="L702" s="313" t="str">
        <f>VLOOKUP(TRIM(B702),'Team Rosters'!$B$1:$M$3794,2,FALSE)</f>
        <v>IRN</v>
      </c>
    </row>
    <row r="703" spans="1:12" ht="12.75" hidden="1" customHeight="1">
      <c r="A703" s="328" t="s">
        <v>3518</v>
      </c>
      <c r="B703" s="315" t="s">
        <v>7766</v>
      </c>
      <c r="C703" s="328" t="s">
        <v>832</v>
      </c>
      <c r="D703" s="328" t="s">
        <v>3518</v>
      </c>
      <c r="E703" s="331"/>
      <c r="F703" s="331"/>
      <c r="G703" s="324"/>
      <c r="H703" s="335"/>
      <c r="I703" s="9">
        <v>0</v>
      </c>
      <c r="J703" s="312"/>
      <c r="K703" s="172">
        <v>5</v>
      </c>
      <c r="L703" s="313" t="str">
        <f>VLOOKUP(TRIM(B703),'Team Rosters'!$B$1:$M$3794,2,FALSE)</f>
        <v>IND</v>
      </c>
    </row>
    <row r="704" spans="1:12" ht="12.75" hidden="1" customHeight="1">
      <c r="A704" s="124" t="s">
        <v>2312</v>
      </c>
      <c r="B704" s="123" t="s">
        <v>6765</v>
      </c>
      <c r="C704" s="124" t="s">
        <v>822</v>
      </c>
      <c r="D704" s="124" t="s">
        <v>2312</v>
      </c>
      <c r="E704" s="177" t="s">
        <v>4397</v>
      </c>
      <c r="F704" s="177"/>
      <c r="G704" s="9">
        <v>5</v>
      </c>
      <c r="H704" s="173"/>
      <c r="I704" s="312"/>
      <c r="J704" s="312"/>
      <c r="K704" s="312"/>
      <c r="L704" s="313" t="str">
        <f>VLOOKUP(TRIM(B704),'Team Rosters'!$B$1:$M$3794,2,FALSE)</f>
        <v>TEM</v>
      </c>
    </row>
    <row r="705" spans="1:12" ht="12.75" hidden="1" customHeight="1">
      <c r="A705" s="328" t="s">
        <v>7676</v>
      </c>
      <c r="B705" s="315" t="s">
        <v>7675</v>
      </c>
      <c r="C705" s="328" t="s">
        <v>832</v>
      </c>
      <c r="D705" s="328" t="s">
        <v>7834</v>
      </c>
      <c r="E705" s="331"/>
      <c r="F705" s="331"/>
      <c r="G705" s="324"/>
      <c r="H705" s="335"/>
      <c r="I705" s="312">
        <v>0</v>
      </c>
      <c r="J705" s="312">
        <v>0</v>
      </c>
      <c r="K705" s="324">
        <v>0</v>
      </c>
      <c r="L705" s="313" t="e">
        <f>VLOOKUP(TRIM(B705),'Team Rosters'!$B$1:$M$3794,2,FALSE)</f>
        <v>#N/A</v>
      </c>
    </row>
    <row r="706" spans="1:12" ht="12.75" hidden="1" customHeight="1">
      <c r="A706" s="328" t="s">
        <v>1406</v>
      </c>
      <c r="B706" s="315" t="s">
        <v>5322</v>
      </c>
      <c r="C706" s="328" t="s">
        <v>83</v>
      </c>
      <c r="D706" s="328" t="s">
        <v>1406</v>
      </c>
      <c r="E706" s="331"/>
      <c r="F706" s="331"/>
      <c r="G706" s="324"/>
      <c r="H706" s="335"/>
      <c r="I706" s="312">
        <v>4</v>
      </c>
      <c r="J706" s="312"/>
      <c r="K706" s="312"/>
      <c r="L706" s="313" t="str">
        <f>VLOOKUP(TRIM(B706),'Team Rosters'!$B$1:$M$3794,2,FALSE)</f>
        <v>LAS</v>
      </c>
    </row>
    <row r="707" spans="1:12" ht="12.75" hidden="1" customHeight="1">
      <c r="A707" s="328" t="s">
        <v>213</v>
      </c>
      <c r="B707" s="315" t="s">
        <v>6962</v>
      </c>
      <c r="C707" s="328" t="s">
        <v>815</v>
      </c>
      <c r="D707" s="328" t="s">
        <v>213</v>
      </c>
      <c r="E707" s="331"/>
      <c r="F707" s="331"/>
      <c r="G707" s="324"/>
      <c r="H707" s="335"/>
      <c r="I707" s="312"/>
      <c r="J707" s="312"/>
      <c r="K707" s="312"/>
      <c r="L707" s="313" t="str">
        <f>VLOOKUP(TRIM(B707),'Team Rosters'!$B$1:$M$3794,2,FALSE)</f>
        <v>IND</v>
      </c>
    </row>
    <row r="708" spans="1:12" ht="12.75" hidden="1" customHeight="1">
      <c r="A708" s="328" t="s">
        <v>1591</v>
      </c>
      <c r="B708" s="315" t="s">
        <v>5817</v>
      </c>
      <c r="C708" s="328" t="s">
        <v>826</v>
      </c>
      <c r="D708" s="328" t="s">
        <v>1591</v>
      </c>
      <c r="E708" s="331"/>
      <c r="F708" s="331"/>
      <c r="G708" s="324"/>
      <c r="H708" s="335"/>
      <c r="I708" s="9">
        <v>5</v>
      </c>
      <c r="J708" s="312"/>
      <c r="K708" s="172">
        <v>4</v>
      </c>
      <c r="L708" s="313" t="str">
        <f>VLOOKUP(TRIM(B708),'Team Rosters'!$B$1:$M$3794,2,FALSE)</f>
        <v>OMA</v>
      </c>
    </row>
    <row r="709" spans="1:12" ht="12.75" customHeight="1">
      <c r="A709" s="124" t="s">
        <v>2437</v>
      </c>
      <c r="B709" s="315" t="s">
        <v>5125</v>
      </c>
      <c r="C709" s="328" t="s">
        <v>809</v>
      </c>
      <c r="D709" s="124" t="s">
        <v>4304</v>
      </c>
      <c r="E709" s="177" t="s">
        <v>4386</v>
      </c>
      <c r="F709" s="177"/>
      <c r="G709" s="9">
        <v>8</v>
      </c>
      <c r="H709" s="173"/>
      <c r="I709" s="312"/>
      <c r="J709" s="312"/>
      <c r="K709" s="312"/>
      <c r="L709" s="313" t="str">
        <f>VLOOKUP(TRIM(B709),'Team Rosters'!$B$1:$M$3794,2,FALSE)</f>
        <v>FER</v>
      </c>
    </row>
    <row r="710" spans="1:12" ht="12.75" hidden="1" customHeight="1">
      <c r="A710" s="328" t="s">
        <v>848</v>
      </c>
      <c r="B710" s="315" t="s">
        <v>6938</v>
      </c>
      <c r="C710" s="328" t="s">
        <v>82</v>
      </c>
      <c r="D710" s="328" t="s">
        <v>848</v>
      </c>
      <c r="E710" s="331"/>
      <c r="F710" s="331"/>
      <c r="G710" s="324"/>
      <c r="H710" s="335"/>
      <c r="I710" s="312"/>
      <c r="J710" s="312"/>
      <c r="K710" s="312"/>
      <c r="L710" s="313" t="str">
        <f>VLOOKUP(TRIM(B710),'Team Rosters'!$B$1:$M$3794,2,FALSE)</f>
        <v>GOT</v>
      </c>
    </row>
    <row r="711" spans="1:12" ht="12.75" hidden="1" customHeight="1">
      <c r="A711" s="124" t="s">
        <v>4406</v>
      </c>
      <c r="B711" s="123" t="s">
        <v>5619</v>
      </c>
      <c r="C711" s="124" t="s">
        <v>831</v>
      </c>
      <c r="D711" s="124" t="s">
        <v>7002</v>
      </c>
      <c r="E711" s="176" t="s">
        <v>4389</v>
      </c>
      <c r="F711" s="176" t="s">
        <v>4385</v>
      </c>
      <c r="G711" s="172">
        <v>4</v>
      </c>
      <c r="H711" s="173"/>
      <c r="I711" s="312"/>
      <c r="J711" s="312"/>
      <c r="K711" s="312"/>
      <c r="L711" s="313" t="str">
        <f>VLOOKUP(TRIM(B711),'Team Rosters'!$B$1:$M$3794,2,FALSE)</f>
        <v>TOL</v>
      </c>
    </row>
    <row r="712" spans="1:12" ht="12.75" hidden="1" customHeight="1">
      <c r="A712" s="328" t="s">
        <v>2323</v>
      </c>
      <c r="B712" s="315" t="s">
        <v>357</v>
      </c>
      <c r="C712" s="328" t="s">
        <v>821</v>
      </c>
      <c r="D712" s="328" t="s">
        <v>4265</v>
      </c>
      <c r="E712" s="331"/>
      <c r="F712" s="331"/>
      <c r="G712" s="324"/>
      <c r="H712" s="335"/>
      <c r="I712" s="312"/>
      <c r="J712" s="312"/>
      <c r="K712" s="312"/>
      <c r="L712" s="313" t="str">
        <f>VLOOKUP(TRIM(B712),'Team Rosters'!$B$1:$M$3794,2,FALSE)</f>
        <v>GOT</v>
      </c>
    </row>
    <row r="713" spans="1:12" ht="12.75" hidden="1" customHeight="1">
      <c r="A713" s="328" t="s">
        <v>565</v>
      </c>
      <c r="B713" s="315" t="s">
        <v>7650</v>
      </c>
      <c r="C713" s="328" t="s">
        <v>837</v>
      </c>
      <c r="D713" s="328" t="s">
        <v>6991</v>
      </c>
      <c r="E713" s="331"/>
      <c r="F713" s="331"/>
      <c r="G713" s="324"/>
      <c r="H713" s="335"/>
      <c r="I713" s="312">
        <v>4</v>
      </c>
      <c r="J713" s="312">
        <v>0</v>
      </c>
      <c r="K713" s="324">
        <v>4</v>
      </c>
      <c r="L713" s="313" t="str">
        <f>VLOOKUP(TRIM(B713),'Team Rosters'!$B$1:$M$3794,2,FALSE)</f>
        <v>LAS</v>
      </c>
    </row>
    <row r="714" spans="1:12" ht="12.75" hidden="1" customHeight="1">
      <c r="A714" s="124" t="s">
        <v>3060</v>
      </c>
      <c r="B714" s="123" t="s">
        <v>358</v>
      </c>
      <c r="C714" s="124" t="s">
        <v>808</v>
      </c>
      <c r="D714" s="124" t="s">
        <v>4290</v>
      </c>
      <c r="E714" s="176" t="s">
        <v>4382</v>
      </c>
      <c r="F714" s="176"/>
      <c r="G714" s="172"/>
      <c r="H714" s="173"/>
      <c r="I714" s="312"/>
      <c r="J714" s="312"/>
      <c r="K714" s="312"/>
      <c r="L714" s="313" t="str">
        <f>VLOOKUP(TRIM(B714),'Team Rosters'!$B$1:$M$3794,2,FALSE)</f>
        <v>DEL</v>
      </c>
    </row>
    <row r="715" spans="1:12" ht="12.75" hidden="1" customHeight="1">
      <c r="A715" s="124" t="s">
        <v>2314</v>
      </c>
      <c r="B715" s="123" t="s">
        <v>4027</v>
      </c>
      <c r="C715" s="124" t="s">
        <v>1664</v>
      </c>
      <c r="D715" s="124" t="s">
        <v>4303</v>
      </c>
      <c r="E715" s="176" t="s">
        <v>4385</v>
      </c>
      <c r="F715" s="176"/>
      <c r="G715" s="172">
        <v>2</v>
      </c>
      <c r="H715" s="173"/>
      <c r="I715" s="312"/>
      <c r="J715" s="312"/>
      <c r="K715" s="312"/>
      <c r="L715" s="313" t="str">
        <f>VLOOKUP(TRIM(B715),'Team Rosters'!$B$1:$M$3794,2,FALSE)</f>
        <v>CHA</v>
      </c>
    </row>
    <row r="716" spans="1:12" ht="12.75" hidden="1" customHeight="1">
      <c r="A716" s="124" t="s">
        <v>2319</v>
      </c>
      <c r="B716" s="123" t="s">
        <v>5588</v>
      </c>
      <c r="C716" s="124" t="s">
        <v>3448</v>
      </c>
      <c r="D716" s="124" t="s">
        <v>2319</v>
      </c>
      <c r="E716" s="177" t="s">
        <v>4382</v>
      </c>
      <c r="F716" s="177"/>
      <c r="G716" s="9">
        <v>10</v>
      </c>
      <c r="H716" s="173"/>
      <c r="I716" s="312"/>
      <c r="J716" s="312"/>
      <c r="K716" s="312"/>
      <c r="L716" s="313" t="str">
        <f>VLOOKUP(TRIM(B716),'Team Rosters'!$B$1:$M$3794,2,FALSE)</f>
        <v>OMA</v>
      </c>
    </row>
    <row r="717" spans="1:12" ht="12.75" hidden="1" customHeight="1">
      <c r="A717" s="124" t="s">
        <v>3061</v>
      </c>
      <c r="B717" s="123" t="s">
        <v>1315</v>
      </c>
      <c r="C717" s="124" t="s">
        <v>821</v>
      </c>
      <c r="D717" s="124" t="s">
        <v>4297</v>
      </c>
      <c r="E717" s="176" t="s">
        <v>4400</v>
      </c>
      <c r="F717" s="176"/>
      <c r="G717" s="172"/>
      <c r="H717" s="173"/>
      <c r="I717" s="312"/>
      <c r="J717" s="312"/>
      <c r="K717" s="312"/>
      <c r="L717" s="313" t="str">
        <f>VLOOKUP(TRIM(B717),'Team Rosters'!$B$1:$M$3794,2,FALSE)</f>
        <v>WIX</v>
      </c>
    </row>
    <row r="718" spans="1:12" ht="12.75" hidden="1" customHeight="1">
      <c r="A718" s="124" t="s">
        <v>3063</v>
      </c>
      <c r="B718" s="123" t="s">
        <v>6266</v>
      </c>
      <c r="C718" s="124" t="s">
        <v>6142</v>
      </c>
      <c r="D718" s="124" t="s">
        <v>4289</v>
      </c>
      <c r="E718" s="176" t="s">
        <v>4390</v>
      </c>
      <c r="F718" s="176"/>
      <c r="G718" s="172"/>
      <c r="H718" s="173"/>
      <c r="I718" s="312"/>
      <c r="J718" s="312"/>
      <c r="K718" s="312"/>
      <c r="L718" s="313" t="str">
        <f>VLOOKUP(TRIM(B718),'Team Rosters'!$B$1:$M$3794,2,FALSE)</f>
        <v>TOL</v>
      </c>
    </row>
    <row r="719" spans="1:12" ht="12.75" hidden="1" customHeight="1">
      <c r="A719" s="328" t="s">
        <v>211</v>
      </c>
      <c r="B719" s="315" t="s">
        <v>6925</v>
      </c>
      <c r="C719" s="328" t="s">
        <v>170</v>
      </c>
      <c r="D719" s="328" t="s">
        <v>211</v>
      </c>
      <c r="E719" s="331"/>
      <c r="F719" s="331"/>
      <c r="G719" s="324"/>
      <c r="H719" s="335"/>
      <c r="I719" s="312"/>
      <c r="J719" s="312"/>
      <c r="K719" s="312"/>
      <c r="L719" s="313" t="str">
        <f>VLOOKUP(TRIM(B719),'Team Rosters'!$B$1:$M$3794,2,FALSE)</f>
        <v>TOK</v>
      </c>
    </row>
    <row r="720" spans="1:12" ht="12.75" hidden="1" customHeight="1">
      <c r="A720" s="328" t="s">
        <v>2351</v>
      </c>
      <c r="B720" s="315" t="s">
        <v>5226</v>
      </c>
      <c r="C720" s="328" t="s">
        <v>824</v>
      </c>
      <c r="D720" s="328" t="s">
        <v>4270</v>
      </c>
      <c r="E720" s="331"/>
      <c r="F720" s="331"/>
      <c r="G720" s="324"/>
      <c r="H720" s="335"/>
      <c r="I720" s="312">
        <v>5</v>
      </c>
      <c r="J720" s="312"/>
      <c r="K720" s="312">
        <v>5</v>
      </c>
      <c r="L720" s="313" t="str">
        <f>VLOOKUP(TRIM(B720),'Team Rosters'!$B$1:$M$3794,2,FALSE)</f>
        <v>IND</v>
      </c>
    </row>
    <row r="721" spans="1:12" ht="12.75" hidden="1" customHeight="1">
      <c r="A721" s="124" t="s">
        <v>2437</v>
      </c>
      <c r="B721" s="123" t="s">
        <v>4458</v>
      </c>
      <c r="C721" s="124" t="s">
        <v>821</v>
      </c>
      <c r="D721" s="124" t="s">
        <v>4304</v>
      </c>
      <c r="E721" s="177" t="s">
        <v>4391</v>
      </c>
      <c r="F721" s="177"/>
      <c r="G721" s="9">
        <v>3</v>
      </c>
      <c r="H721" s="173"/>
      <c r="I721" s="312"/>
      <c r="J721" s="312"/>
      <c r="K721" s="312"/>
      <c r="L721" s="313" t="str">
        <f>VLOOKUP(TRIM(B721),'Team Rosters'!$B$1:$M$3794,2,FALSE)</f>
        <v>ESC</v>
      </c>
    </row>
    <row r="722" spans="1:12" ht="12.75" hidden="1" customHeight="1">
      <c r="A722" s="328" t="s">
        <v>2314</v>
      </c>
      <c r="B722" s="315" t="s">
        <v>3008</v>
      </c>
      <c r="C722" s="328" t="s">
        <v>81</v>
      </c>
      <c r="D722" s="328" t="s">
        <v>4279</v>
      </c>
      <c r="E722" s="331"/>
      <c r="F722" s="331"/>
      <c r="G722" s="324"/>
      <c r="H722" s="335"/>
      <c r="I722" s="312">
        <v>0</v>
      </c>
      <c r="J722" s="312"/>
      <c r="K722" s="324">
        <v>2</v>
      </c>
      <c r="L722" s="313" t="e">
        <f>VLOOKUP(TRIM(B722),'Team Rosters'!$B$1:$M$3794,2,FALSE)</f>
        <v>#N/A</v>
      </c>
    </row>
    <row r="723" spans="1:12" ht="12.75" hidden="1" customHeight="1">
      <c r="A723" s="124" t="s">
        <v>1139</v>
      </c>
      <c r="B723" s="123" t="s">
        <v>6736</v>
      </c>
      <c r="C723" s="124" t="s">
        <v>826</v>
      </c>
      <c r="D723" s="124" t="s">
        <v>1139</v>
      </c>
      <c r="E723" s="177" t="s">
        <v>4383</v>
      </c>
      <c r="F723" s="177"/>
      <c r="G723" s="9">
        <v>4</v>
      </c>
      <c r="H723" s="173"/>
      <c r="I723" s="312"/>
      <c r="J723" s="312"/>
      <c r="K723" s="312"/>
      <c r="L723" s="313" t="str">
        <f>VLOOKUP(TRIM(B723),'Team Rosters'!$B$1:$M$3794,2,FALSE)</f>
        <v>BLD</v>
      </c>
    </row>
    <row r="724" spans="1:12" ht="12.75" hidden="1" customHeight="1">
      <c r="A724" s="124" t="s">
        <v>3060</v>
      </c>
      <c r="B724" s="123" t="s">
        <v>7510</v>
      </c>
      <c r="C724" s="124" t="s">
        <v>85</v>
      </c>
      <c r="D724" s="124" t="s">
        <v>4290</v>
      </c>
      <c r="E724" s="176" t="s">
        <v>4382</v>
      </c>
      <c r="F724" s="176"/>
      <c r="G724" s="172"/>
      <c r="H724" s="173"/>
      <c r="I724" s="312"/>
      <c r="J724" s="312"/>
      <c r="K724" s="324"/>
      <c r="L724" s="313" t="str">
        <f>VLOOKUP(TRIM(B724),'Team Rosters'!$B$1:$M$3794,2,FALSE)</f>
        <v>CAVE</v>
      </c>
    </row>
    <row r="725" spans="1:12" ht="12.75" hidden="1" customHeight="1">
      <c r="A725" s="124" t="s">
        <v>2335</v>
      </c>
      <c r="B725" s="123" t="s">
        <v>7499</v>
      </c>
      <c r="C725" s="124" t="s">
        <v>826</v>
      </c>
      <c r="D725" s="124" t="s">
        <v>2335</v>
      </c>
      <c r="E725" s="176" t="s">
        <v>4396</v>
      </c>
      <c r="F725" s="176"/>
      <c r="G725" s="172">
        <v>4</v>
      </c>
      <c r="H725" s="173"/>
      <c r="I725" s="312"/>
      <c r="J725" s="312"/>
      <c r="K725" s="324"/>
      <c r="L725" s="313" t="str">
        <f>VLOOKUP(TRIM(B725),'Team Rosters'!$B$1:$M$3794,2,FALSE)</f>
        <v>ESC</v>
      </c>
    </row>
    <row r="726" spans="1:12" ht="12.75" hidden="1" customHeight="1">
      <c r="A726" s="124" t="s">
        <v>2314</v>
      </c>
      <c r="B726" s="123" t="s">
        <v>5209</v>
      </c>
      <c r="C726" s="124" t="s">
        <v>170</v>
      </c>
      <c r="D726" s="124" t="s">
        <v>4303</v>
      </c>
      <c r="E726" s="176" t="s">
        <v>4385</v>
      </c>
      <c r="F726" s="176"/>
      <c r="G726" s="172">
        <v>0</v>
      </c>
      <c r="H726" s="173"/>
      <c r="I726" s="312"/>
      <c r="J726" s="312"/>
      <c r="K726" s="312"/>
      <c r="L726" s="313" t="str">
        <f>VLOOKUP(TRIM(B726),'Team Rosters'!$B$1:$M$3794,2,FALSE)</f>
        <v>TOK</v>
      </c>
    </row>
    <row r="727" spans="1:12" ht="12.75" hidden="1" customHeight="1">
      <c r="A727" s="124" t="s">
        <v>172</v>
      </c>
      <c r="B727" s="315" t="s">
        <v>7465</v>
      </c>
      <c r="C727" s="328" t="s">
        <v>833</v>
      </c>
      <c r="D727" s="124" t="s">
        <v>4298</v>
      </c>
      <c r="E727" s="176" t="s">
        <v>4391</v>
      </c>
      <c r="F727" s="176"/>
      <c r="G727" s="172">
        <v>2</v>
      </c>
      <c r="H727" s="173"/>
      <c r="I727" s="312"/>
      <c r="J727" s="312"/>
      <c r="K727" s="324"/>
      <c r="L727" s="313" t="e">
        <f>VLOOKUP(TRIM(B727),'Team Rosters'!$B$1:$M$3794,2,FALSE)</f>
        <v>#N/A</v>
      </c>
    </row>
    <row r="728" spans="1:12" ht="12.75" hidden="1" customHeight="1">
      <c r="A728" s="328" t="s">
        <v>3518</v>
      </c>
      <c r="B728" s="330" t="s">
        <v>5397</v>
      </c>
      <c r="C728" s="328" t="s">
        <v>807</v>
      </c>
      <c r="D728" s="328" t="s">
        <v>3518</v>
      </c>
      <c r="E728" s="331"/>
      <c r="F728" s="331"/>
      <c r="G728" s="324"/>
      <c r="H728" s="335"/>
      <c r="I728" s="9">
        <v>0</v>
      </c>
      <c r="J728" s="312"/>
      <c r="K728" s="172">
        <v>4</v>
      </c>
      <c r="L728" s="313" t="str">
        <f>VLOOKUP(TRIM(B728),'Team Rosters'!$B$1:$M$3794,2,FALSE)</f>
        <v>FER</v>
      </c>
    </row>
    <row r="729" spans="1:12" ht="12.75" hidden="1" customHeight="1">
      <c r="A729" s="328" t="s">
        <v>645</v>
      </c>
      <c r="B729" s="315" t="s">
        <v>7707</v>
      </c>
      <c r="C729" s="328" t="s">
        <v>820</v>
      </c>
      <c r="D729" s="328" t="s">
        <v>4267</v>
      </c>
      <c r="E729" s="331"/>
      <c r="F729" s="331"/>
      <c r="G729" s="324"/>
      <c r="H729" s="335"/>
      <c r="I729" s="312"/>
      <c r="J729" s="312"/>
      <c r="K729" s="324"/>
      <c r="L729" s="313" t="str">
        <f>VLOOKUP(TRIM(B729),'Team Rosters'!$B$1:$M$3794,2,FALSE)</f>
        <v>TOL</v>
      </c>
    </row>
    <row r="730" spans="1:12" ht="12.75" hidden="1" customHeight="1">
      <c r="A730" s="328" t="s">
        <v>3518</v>
      </c>
      <c r="B730" s="315" t="s">
        <v>5301</v>
      </c>
      <c r="C730" s="328" t="s">
        <v>85</v>
      </c>
      <c r="D730" s="328" t="s">
        <v>3518</v>
      </c>
      <c r="E730" s="331"/>
      <c r="F730" s="331"/>
      <c r="G730" s="324"/>
      <c r="H730" s="335"/>
      <c r="I730" s="9">
        <v>0</v>
      </c>
      <c r="J730" s="312"/>
      <c r="K730" s="172">
        <v>2</v>
      </c>
      <c r="L730" s="313" t="str">
        <f>VLOOKUP(TRIM(B730),'Team Rosters'!$B$1:$M$3794,2,FALSE)</f>
        <v>GOT</v>
      </c>
    </row>
    <row r="731" spans="1:12" ht="12.75" hidden="1" customHeight="1">
      <c r="A731" s="328" t="s">
        <v>87</v>
      </c>
      <c r="B731" s="315" t="s">
        <v>7643</v>
      </c>
      <c r="C731" s="328" t="s">
        <v>81</v>
      </c>
      <c r="D731" s="328" t="s">
        <v>4280</v>
      </c>
      <c r="E731" s="331"/>
      <c r="F731" s="331"/>
      <c r="G731" s="324"/>
      <c r="H731" s="335"/>
      <c r="I731" s="312">
        <v>0</v>
      </c>
      <c r="J731" s="312">
        <v>4</v>
      </c>
      <c r="K731" s="324">
        <v>3</v>
      </c>
      <c r="L731" s="313" t="e">
        <f>VLOOKUP(TRIM(B731),'Team Rosters'!$B$1:$M$3794,2,FALSE)</f>
        <v>#N/A</v>
      </c>
    </row>
    <row r="732" spans="1:12" ht="12.75" hidden="1" customHeight="1">
      <c r="A732" s="124" t="s">
        <v>3060</v>
      </c>
      <c r="B732" s="389" t="s">
        <v>8403</v>
      </c>
      <c r="C732" s="124" t="s">
        <v>832</v>
      </c>
      <c r="D732" s="124" t="s">
        <v>4290</v>
      </c>
      <c r="E732" s="176" t="s">
        <v>4384</v>
      </c>
      <c r="F732" s="176"/>
      <c r="G732" s="172"/>
      <c r="H732" s="173"/>
      <c r="I732" s="312"/>
      <c r="J732" s="312"/>
      <c r="K732" s="324"/>
      <c r="L732" s="313" t="str">
        <f>VLOOKUP(TRIM(B732),'Team Rosters'!$B$1:$M$3794,2,FALSE)</f>
        <v>FER</v>
      </c>
    </row>
    <row r="733" spans="1:12" ht="12.75" hidden="1" customHeight="1">
      <c r="A733" s="124" t="s">
        <v>2314</v>
      </c>
      <c r="B733" s="123" t="s">
        <v>6285</v>
      </c>
      <c r="C733" s="124" t="s">
        <v>2832</v>
      </c>
      <c r="D733" s="124" t="s">
        <v>4303</v>
      </c>
      <c r="E733" s="177" t="s">
        <v>4391</v>
      </c>
      <c r="F733" s="177"/>
      <c r="G733" s="9">
        <v>4</v>
      </c>
      <c r="H733" s="173"/>
      <c r="I733" s="312"/>
      <c r="J733" s="312"/>
      <c r="K733" s="312"/>
      <c r="L733" s="313" t="str">
        <f>VLOOKUP(TRIM(B733),'Team Rosters'!$B$1:$M$3794,2,FALSE)</f>
        <v>BIR</v>
      </c>
    </row>
    <row r="734" spans="1:12" ht="12.75" hidden="1" customHeight="1">
      <c r="A734" s="328" t="s">
        <v>7692</v>
      </c>
      <c r="B734" s="315" t="s">
        <v>7734</v>
      </c>
      <c r="C734" s="328" t="s">
        <v>807</v>
      </c>
      <c r="D734" s="328" t="s">
        <v>4265</v>
      </c>
      <c r="E734" s="331"/>
      <c r="F734" s="331"/>
      <c r="G734" s="324"/>
      <c r="H734" s="335"/>
      <c r="I734" s="312"/>
      <c r="J734" s="312"/>
      <c r="K734" s="324"/>
      <c r="L734" s="313" t="str">
        <f>VLOOKUP(TRIM(B734),'Team Rosters'!$B$1:$M$3794,2,FALSE)</f>
        <v>CAVE</v>
      </c>
    </row>
    <row r="735" spans="1:12" ht="12.75" hidden="1" customHeight="1">
      <c r="A735" s="328" t="s">
        <v>3518</v>
      </c>
      <c r="B735" s="315" t="s">
        <v>6883</v>
      </c>
      <c r="C735" s="328" t="s">
        <v>83</v>
      </c>
      <c r="D735" s="328" t="s">
        <v>3518</v>
      </c>
      <c r="E735" s="331"/>
      <c r="F735" s="331"/>
      <c r="G735" s="324"/>
      <c r="H735" s="335"/>
      <c r="I735" s="9">
        <v>0</v>
      </c>
      <c r="J735" s="312"/>
      <c r="K735" s="172">
        <v>2</v>
      </c>
      <c r="L735" s="313" t="str">
        <f>VLOOKUP(TRIM(B735),'Team Rosters'!$B$1:$M$3794,2,FALSE)</f>
        <v>IND</v>
      </c>
    </row>
    <row r="736" spans="1:12" ht="12.75" hidden="1" customHeight="1">
      <c r="A736" s="124" t="s">
        <v>3344</v>
      </c>
      <c r="B736" s="315" t="s">
        <v>5095</v>
      </c>
      <c r="C736" s="328" t="s">
        <v>833</v>
      </c>
      <c r="D736" s="124" t="s">
        <v>4293</v>
      </c>
      <c r="E736" s="176" t="s">
        <v>4385</v>
      </c>
      <c r="F736" s="176"/>
      <c r="G736" s="172"/>
      <c r="H736" s="173"/>
      <c r="I736" s="312"/>
      <c r="J736" s="312"/>
      <c r="K736" s="312"/>
      <c r="L736" s="313" t="str">
        <f>VLOOKUP(TRIM(B736),'Team Rosters'!$B$1:$M$3794,2,FALSE)</f>
        <v>OMA</v>
      </c>
    </row>
    <row r="737" spans="1:12" ht="12.75" hidden="1" customHeight="1">
      <c r="A737" s="328" t="s">
        <v>2437</v>
      </c>
      <c r="B737" s="315" t="s">
        <v>4032</v>
      </c>
      <c r="C737" s="328" t="s">
        <v>821</v>
      </c>
      <c r="D737" s="328" t="s">
        <v>4278</v>
      </c>
      <c r="E737" s="331"/>
      <c r="F737" s="331"/>
      <c r="G737" s="324"/>
      <c r="H737" s="335"/>
      <c r="I737" s="312">
        <v>6</v>
      </c>
      <c r="J737" s="312"/>
      <c r="K737" s="312">
        <v>5</v>
      </c>
      <c r="L737" s="313" t="str">
        <f>VLOOKUP(TRIM(B737),'Team Rosters'!$B$1:$M$3794,2,FALSE)</f>
        <v>FER</v>
      </c>
    </row>
    <row r="738" spans="1:12" ht="12.75" hidden="1" customHeight="1">
      <c r="A738" s="328" t="s">
        <v>560</v>
      </c>
      <c r="B738" s="315" t="s">
        <v>7721</v>
      </c>
      <c r="C738" s="328" t="s">
        <v>813</v>
      </c>
      <c r="D738" s="328" t="s">
        <v>4265</v>
      </c>
      <c r="E738" s="331"/>
      <c r="F738" s="331"/>
      <c r="G738" s="324"/>
      <c r="H738" s="335"/>
      <c r="I738" s="312"/>
      <c r="J738" s="312"/>
      <c r="K738" s="324"/>
      <c r="L738" s="313" t="str">
        <f>VLOOKUP(TRIM(B738),'Team Rosters'!$B$1:$M$3794,2,FALSE)</f>
        <v>BIR</v>
      </c>
    </row>
    <row r="739" spans="1:12" ht="12.75" hidden="1" customHeight="1">
      <c r="A739" s="328" t="s">
        <v>7692</v>
      </c>
      <c r="B739" s="315" t="s">
        <v>7735</v>
      </c>
      <c r="C739" s="328" t="s">
        <v>2832</v>
      </c>
      <c r="D739" s="328" t="s">
        <v>4265</v>
      </c>
      <c r="E739" s="331"/>
      <c r="F739" s="331"/>
      <c r="G739" s="324"/>
      <c r="H739" s="335"/>
      <c r="I739" s="312"/>
      <c r="J739" s="312"/>
      <c r="K739" s="324"/>
      <c r="L739" s="313" t="str">
        <f>VLOOKUP(TRIM(B739),'Team Rosters'!$B$1:$M$3794,2,FALSE)</f>
        <v>JER</v>
      </c>
    </row>
    <row r="740" spans="1:12" ht="12.75" hidden="1" customHeight="1">
      <c r="A740" s="328" t="s">
        <v>87</v>
      </c>
      <c r="B740" s="315" t="s">
        <v>7653</v>
      </c>
      <c r="C740" s="328" t="s">
        <v>85</v>
      </c>
      <c r="D740" s="328" t="s">
        <v>4280</v>
      </c>
      <c r="E740" s="331"/>
      <c r="F740" s="331"/>
      <c r="G740" s="324"/>
      <c r="H740" s="335"/>
      <c r="I740" s="312">
        <v>4</v>
      </c>
      <c r="J740" s="312">
        <v>4</v>
      </c>
      <c r="K740" s="324">
        <v>0</v>
      </c>
      <c r="L740" s="313" t="str">
        <f>VLOOKUP(TRIM(B740),'Team Rosters'!$B$1:$M$3794,2,FALSE)</f>
        <v>TEM</v>
      </c>
    </row>
    <row r="741" spans="1:12" ht="12.75" hidden="1" customHeight="1">
      <c r="A741" s="124" t="s">
        <v>3060</v>
      </c>
      <c r="B741" s="315" t="s">
        <v>6695</v>
      </c>
      <c r="C741" s="328" t="s">
        <v>833</v>
      </c>
      <c r="D741" s="124" t="s">
        <v>4290</v>
      </c>
      <c r="E741" s="176" t="s">
        <v>4384</v>
      </c>
      <c r="F741" s="176"/>
      <c r="G741" s="172"/>
      <c r="H741" s="173"/>
      <c r="I741" s="312"/>
      <c r="J741" s="312"/>
      <c r="K741" s="312"/>
      <c r="L741" s="313" t="str">
        <f>VLOOKUP(TRIM(B741),'Team Rosters'!$B$1:$M$3794,2,FALSE)</f>
        <v>IRN</v>
      </c>
    </row>
    <row r="742" spans="1:12" ht="12.75" hidden="1" customHeight="1">
      <c r="A742" s="328" t="s">
        <v>3518</v>
      </c>
      <c r="B742" s="315" t="s">
        <v>7748</v>
      </c>
      <c r="C742" s="328" t="s">
        <v>83</v>
      </c>
      <c r="D742" s="328" t="s">
        <v>3518</v>
      </c>
      <c r="E742" s="331"/>
      <c r="F742" s="331"/>
      <c r="G742" s="324"/>
      <c r="H742" s="335"/>
      <c r="I742" s="9">
        <v>0</v>
      </c>
      <c r="J742" s="312"/>
      <c r="K742" s="172">
        <v>0</v>
      </c>
      <c r="L742" s="313" t="str">
        <f>VLOOKUP(TRIM(B742),'Team Rosters'!$B$1:$M$3794,2,FALSE)</f>
        <v>BLD</v>
      </c>
    </row>
    <row r="743" spans="1:12" ht="12.75" hidden="1" customHeight="1">
      <c r="A743" s="328" t="s">
        <v>203</v>
      </c>
      <c r="B743" s="315" t="s">
        <v>6973</v>
      </c>
      <c r="C743" s="328" t="s">
        <v>821</v>
      </c>
      <c r="D743" s="328" t="s">
        <v>203</v>
      </c>
      <c r="E743" s="331"/>
      <c r="F743" s="331"/>
      <c r="G743" s="324"/>
      <c r="H743" s="335"/>
      <c r="I743" s="312"/>
      <c r="J743" s="312"/>
      <c r="K743" s="312"/>
      <c r="L743" s="313" t="str">
        <f>VLOOKUP(TRIM(B743),'Team Rosters'!$B$1:$M$3794,2,FALSE)</f>
        <v>WIX</v>
      </c>
    </row>
    <row r="744" spans="1:12" ht="12.75" hidden="1" customHeight="1">
      <c r="A744" s="328" t="s">
        <v>3518</v>
      </c>
      <c r="B744" s="315" t="s">
        <v>6356</v>
      </c>
      <c r="C744" s="328" t="s">
        <v>837</v>
      </c>
      <c r="D744" s="328" t="s">
        <v>3518</v>
      </c>
      <c r="E744" s="331"/>
      <c r="F744" s="331"/>
      <c r="G744" s="324"/>
      <c r="H744" s="335"/>
      <c r="I744" s="9">
        <v>0</v>
      </c>
      <c r="J744" s="312"/>
      <c r="K744" s="172">
        <v>2</v>
      </c>
      <c r="L744" s="313" t="str">
        <f>VLOOKUP(TRIM(B744),'Team Rosters'!$B$1:$M$3794,2,FALSE)</f>
        <v>BLD</v>
      </c>
    </row>
    <row r="745" spans="1:12" ht="12.75" hidden="1" customHeight="1">
      <c r="A745" s="124" t="s">
        <v>2438</v>
      </c>
      <c r="B745" s="123" t="s">
        <v>4037</v>
      </c>
      <c r="C745" s="124" t="s">
        <v>822</v>
      </c>
      <c r="D745" s="124" t="s">
        <v>4305</v>
      </c>
      <c r="E745" s="177" t="s">
        <v>4385</v>
      </c>
      <c r="F745" s="177"/>
      <c r="G745" s="9">
        <v>4</v>
      </c>
      <c r="H745" s="173"/>
      <c r="I745" s="312"/>
      <c r="J745" s="312"/>
      <c r="K745" s="312"/>
      <c r="L745" s="313" t="str">
        <f>VLOOKUP(TRIM(B745),'Team Rosters'!$B$1:$M$3794,2,FALSE)</f>
        <v>FER</v>
      </c>
    </row>
    <row r="746" spans="1:12" ht="12.75" hidden="1" customHeight="1">
      <c r="A746" s="328" t="s">
        <v>2351</v>
      </c>
      <c r="B746" s="315" t="s">
        <v>190</v>
      </c>
      <c r="C746" s="328" t="s">
        <v>170</v>
      </c>
      <c r="D746" s="328" t="s">
        <v>4270</v>
      </c>
      <c r="E746" s="331"/>
      <c r="F746" s="331"/>
      <c r="G746" s="324"/>
      <c r="H746" s="335"/>
      <c r="I746" s="312">
        <v>6</v>
      </c>
      <c r="J746" s="312"/>
      <c r="K746" s="312">
        <v>4</v>
      </c>
      <c r="L746" s="313" t="str">
        <f>VLOOKUP(TRIM(B746),'Team Rosters'!$B$1:$M$3794,2,FALSE)</f>
        <v>OMA</v>
      </c>
    </row>
    <row r="747" spans="1:12" ht="12.75" hidden="1" customHeight="1">
      <c r="A747" s="124" t="s">
        <v>2445</v>
      </c>
      <c r="B747" s="123" t="s">
        <v>5151</v>
      </c>
      <c r="C747" s="124" t="s">
        <v>82</v>
      </c>
      <c r="D747" s="124" t="s">
        <v>4294</v>
      </c>
      <c r="E747" s="176" t="s">
        <v>4389</v>
      </c>
      <c r="F747" s="176"/>
      <c r="G747" s="172"/>
      <c r="H747" s="173"/>
      <c r="I747" s="312"/>
      <c r="J747" s="312"/>
      <c r="K747" s="312"/>
      <c r="L747" s="313" t="str">
        <f>VLOOKUP(TRIM(B747),'Team Rosters'!$B$1:$M$3794,2,FALSE)</f>
        <v>ACM</v>
      </c>
    </row>
    <row r="748" spans="1:12" ht="12.75" hidden="1" customHeight="1">
      <c r="A748" s="124" t="s">
        <v>2319</v>
      </c>
      <c r="B748" s="315" t="s">
        <v>191</v>
      </c>
      <c r="C748" s="328" t="s">
        <v>807</v>
      </c>
      <c r="D748" s="124" t="s">
        <v>2319</v>
      </c>
      <c r="E748" s="177" t="s">
        <v>5037</v>
      </c>
      <c r="F748" s="177"/>
      <c r="G748" s="9">
        <v>12</v>
      </c>
      <c r="H748" s="173">
        <v>12</v>
      </c>
      <c r="I748" s="312"/>
      <c r="J748" s="312"/>
      <c r="K748" s="312"/>
      <c r="L748" s="313" t="str">
        <f>VLOOKUP(TRIM(B748),'Team Rosters'!$B$1:$M$3794,2,FALSE)</f>
        <v>BLU</v>
      </c>
    </row>
    <row r="749" spans="1:12" ht="12.75" hidden="1" customHeight="1">
      <c r="A749" s="124" t="s">
        <v>3060</v>
      </c>
      <c r="B749" s="315" t="s">
        <v>4038</v>
      </c>
      <c r="C749" s="328" t="s">
        <v>807</v>
      </c>
      <c r="D749" s="124" t="s">
        <v>4290</v>
      </c>
      <c r="E749" s="176" t="s">
        <v>4384</v>
      </c>
      <c r="F749" s="176"/>
      <c r="G749" s="172"/>
      <c r="H749" s="173"/>
      <c r="I749" s="312"/>
      <c r="J749" s="312"/>
      <c r="K749" s="324"/>
      <c r="L749" s="313" t="e">
        <f>VLOOKUP(TRIM(B749),'Team Rosters'!$B$1:$M$3794,2,FALSE)</f>
        <v>#N/A</v>
      </c>
    </row>
    <row r="750" spans="1:12" ht="12.75" customHeight="1">
      <c r="A750" s="124" t="s">
        <v>2438</v>
      </c>
      <c r="B750" s="123" t="s">
        <v>4039</v>
      </c>
      <c r="C750" s="124" t="s">
        <v>816</v>
      </c>
      <c r="D750" s="124" t="s">
        <v>4305</v>
      </c>
      <c r="E750" s="176" t="s">
        <v>4386</v>
      </c>
      <c r="F750" s="176"/>
      <c r="G750" s="172">
        <v>10</v>
      </c>
      <c r="H750" s="173"/>
      <c r="I750" s="312"/>
      <c r="J750" s="312"/>
      <c r="K750" s="324"/>
      <c r="L750" s="313" t="str">
        <f>VLOOKUP(TRIM(B750),'Team Rosters'!$B$1:$M$3794,2,FALSE)</f>
        <v>VER</v>
      </c>
    </row>
    <row r="751" spans="1:12" ht="12.75" hidden="1" customHeight="1">
      <c r="A751" s="328" t="s">
        <v>203</v>
      </c>
      <c r="B751" s="345" t="s">
        <v>5875</v>
      </c>
      <c r="C751" s="328" t="s">
        <v>82</v>
      </c>
      <c r="D751" s="328" t="s">
        <v>203</v>
      </c>
      <c r="E751" s="331"/>
      <c r="F751" s="331"/>
      <c r="G751" s="324"/>
      <c r="H751" s="335"/>
      <c r="I751" s="324"/>
      <c r="J751" s="324"/>
      <c r="K751" s="324"/>
      <c r="L751" s="325" t="e">
        <f>VLOOKUP(TRIM(B751),'Team Rosters'!$B$1:$M$3794,2,FALSE)</f>
        <v>#N/A</v>
      </c>
    </row>
    <row r="752" spans="1:12" ht="12.75" hidden="1" customHeight="1">
      <c r="A752" s="124" t="s">
        <v>2313</v>
      </c>
      <c r="B752" s="123" t="s">
        <v>4949</v>
      </c>
      <c r="C752" s="124" t="s">
        <v>83</v>
      </c>
      <c r="D752" s="124" t="s">
        <v>2313</v>
      </c>
      <c r="E752" s="177" t="s">
        <v>4390</v>
      </c>
      <c r="F752" s="177"/>
      <c r="G752" s="9">
        <v>5</v>
      </c>
      <c r="H752" s="173"/>
      <c r="I752" s="312"/>
      <c r="J752" s="312"/>
      <c r="K752" s="312"/>
      <c r="L752" s="313" t="str">
        <f>VLOOKUP(TRIM(B752),'Team Rosters'!$B$1:$M$3794,2,FALSE)</f>
        <v>BLU</v>
      </c>
    </row>
    <row r="753" spans="1:12" ht="12.75" hidden="1" customHeight="1">
      <c r="A753" s="124" t="s">
        <v>3060</v>
      </c>
      <c r="B753" s="123" t="s">
        <v>4040</v>
      </c>
      <c r="C753" s="124" t="s">
        <v>814</v>
      </c>
      <c r="D753" s="124" t="s">
        <v>4290</v>
      </c>
      <c r="E753" s="176" t="s">
        <v>4384</v>
      </c>
      <c r="F753" s="176"/>
      <c r="G753" s="172"/>
      <c r="H753" s="173"/>
      <c r="I753" s="312"/>
      <c r="J753" s="312"/>
      <c r="K753" s="312"/>
      <c r="L753" s="313" t="e">
        <f>VLOOKUP(TRIM(B753),'Team Rosters'!$B$1:$M$3794,2,FALSE)</f>
        <v>#N/A</v>
      </c>
    </row>
    <row r="754" spans="1:12" ht="12.75" hidden="1" customHeight="1">
      <c r="A754" s="328" t="s">
        <v>2966</v>
      </c>
      <c r="B754" s="315" t="s">
        <v>5621</v>
      </c>
      <c r="C754" s="328" t="s">
        <v>818</v>
      </c>
      <c r="D754" s="328" t="s">
        <v>2966</v>
      </c>
      <c r="E754" s="331"/>
      <c r="F754" s="331"/>
      <c r="G754" s="324"/>
      <c r="H754" s="335"/>
      <c r="I754" s="312"/>
      <c r="J754" s="312"/>
      <c r="K754" s="312"/>
      <c r="L754" s="313" t="str">
        <f>VLOOKUP(TRIM(B754),'Team Rosters'!$B$1:$M$3794,2,FALSE)</f>
        <v>TOK</v>
      </c>
    </row>
    <row r="755" spans="1:12" ht="12.75" hidden="1" customHeight="1">
      <c r="A755" s="124" t="s">
        <v>2438</v>
      </c>
      <c r="B755" s="123" t="s">
        <v>6324</v>
      </c>
      <c r="C755" s="124" t="s">
        <v>815</v>
      </c>
      <c r="D755" s="124" t="s">
        <v>4305</v>
      </c>
      <c r="E755" s="176" t="s">
        <v>4389</v>
      </c>
      <c r="F755" s="176"/>
      <c r="G755" s="172">
        <v>4</v>
      </c>
      <c r="H755" s="173"/>
      <c r="I755" s="312"/>
      <c r="J755" s="312"/>
      <c r="K755" s="324"/>
      <c r="L755" s="313" t="str">
        <f>VLOOKUP(TRIM(B755),'Team Rosters'!$B$1:$M$3794,2,FALSE)</f>
        <v>TEM</v>
      </c>
    </row>
    <row r="756" spans="1:12" ht="12.75" hidden="1" customHeight="1">
      <c r="A756" s="328" t="s">
        <v>1891</v>
      </c>
      <c r="B756" s="315" t="s">
        <v>7769</v>
      </c>
      <c r="C756" s="328" t="s">
        <v>90</v>
      </c>
      <c r="D756" s="328" t="s">
        <v>1891</v>
      </c>
      <c r="E756" s="331"/>
      <c r="F756" s="331"/>
      <c r="G756" s="324"/>
      <c r="H756" s="335"/>
      <c r="I756" s="312"/>
      <c r="J756" s="312"/>
      <c r="K756" s="324"/>
      <c r="L756" s="313" t="str">
        <f>VLOOKUP(TRIM(B756),'Team Rosters'!$B$1:$M$3794,2,FALSE)</f>
        <v>BEA</v>
      </c>
    </row>
    <row r="757" spans="1:12" ht="12.75" hidden="1" customHeight="1">
      <c r="A757" s="124" t="s">
        <v>2436</v>
      </c>
      <c r="B757" s="123" t="s">
        <v>4474</v>
      </c>
      <c r="C757" s="124" t="s">
        <v>170</v>
      </c>
      <c r="D757" s="124" t="s">
        <v>4307</v>
      </c>
      <c r="E757" s="177" t="s">
        <v>4389</v>
      </c>
      <c r="F757" s="177"/>
      <c r="G757" s="9">
        <v>1</v>
      </c>
      <c r="H757" s="173"/>
      <c r="I757" s="312"/>
      <c r="J757" s="312"/>
      <c r="K757" s="312"/>
      <c r="L757" s="313" t="str">
        <f>VLOOKUP(TRIM(B757),'Team Rosters'!$B$1:$M$3794,2,FALSE)</f>
        <v>DEL</v>
      </c>
    </row>
    <row r="758" spans="1:12" ht="12.75" hidden="1" customHeight="1">
      <c r="A758" s="124" t="s">
        <v>2458</v>
      </c>
      <c r="B758" s="315" t="s">
        <v>5566</v>
      </c>
      <c r="C758" s="328" t="s">
        <v>809</v>
      </c>
      <c r="D758" s="124" t="s">
        <v>2458</v>
      </c>
      <c r="E758" s="177" t="s">
        <v>4381</v>
      </c>
      <c r="F758" s="177"/>
      <c r="G758" s="9">
        <v>0</v>
      </c>
      <c r="H758" s="173"/>
      <c r="I758" s="312"/>
      <c r="J758" s="312"/>
      <c r="K758" s="312"/>
      <c r="L758" s="313" t="str">
        <f>VLOOKUP(TRIM(B758),'Team Rosters'!$B$1:$M$3794,2,FALSE)</f>
        <v>OMA</v>
      </c>
    </row>
    <row r="759" spans="1:12" ht="12.75" hidden="1" customHeight="1">
      <c r="A759" s="124" t="s">
        <v>172</v>
      </c>
      <c r="B759" s="123" t="s">
        <v>7500</v>
      </c>
      <c r="C759" s="124" t="s">
        <v>826</v>
      </c>
      <c r="D759" s="124" t="s">
        <v>4298</v>
      </c>
      <c r="E759" s="176" t="s">
        <v>4391</v>
      </c>
      <c r="F759" s="176"/>
      <c r="G759" s="172">
        <v>4</v>
      </c>
      <c r="H759" s="173"/>
      <c r="I759" s="312"/>
      <c r="J759" s="312"/>
      <c r="K759" s="324"/>
      <c r="L759" s="313" t="str">
        <f>VLOOKUP(TRIM(B759),'Team Rosters'!$B$1:$M$3794,2,FALSE)</f>
        <v>DEL</v>
      </c>
    </row>
    <row r="760" spans="1:12" ht="12.75" hidden="1" customHeight="1">
      <c r="A760" s="328" t="s">
        <v>7634</v>
      </c>
      <c r="B760" s="315" t="s">
        <v>7681</v>
      </c>
      <c r="C760" s="328" t="s">
        <v>831</v>
      </c>
      <c r="D760" s="328" t="s">
        <v>7833</v>
      </c>
      <c r="E760" s="331"/>
      <c r="F760" s="331"/>
      <c r="G760" s="324"/>
      <c r="H760" s="335"/>
      <c r="I760" s="312">
        <v>0</v>
      </c>
      <c r="J760" s="312">
        <v>0</v>
      </c>
      <c r="K760" s="324">
        <v>0</v>
      </c>
      <c r="L760" s="313" t="e">
        <f>VLOOKUP(TRIM(B760),'Team Rosters'!$B$1:$M$3794,2,FALSE)</f>
        <v>#N/A</v>
      </c>
    </row>
    <row r="761" spans="1:12" ht="12.75" hidden="1" customHeight="1">
      <c r="A761" s="124" t="s">
        <v>3344</v>
      </c>
      <c r="B761" s="123" t="s">
        <v>5669</v>
      </c>
      <c r="C761" s="124" t="s">
        <v>802</v>
      </c>
      <c r="D761" s="124" t="s">
        <v>4293</v>
      </c>
      <c r="E761" s="176" t="s">
        <v>4385</v>
      </c>
      <c r="F761" s="176"/>
      <c r="G761" s="172"/>
      <c r="H761" s="173"/>
      <c r="I761" s="312"/>
      <c r="J761" s="312"/>
      <c r="K761" s="312"/>
      <c r="L761" s="313" t="str">
        <f>VLOOKUP(TRIM(B761),'Team Rosters'!$B$1:$M$3794,2,FALSE)</f>
        <v>GOT</v>
      </c>
    </row>
    <row r="762" spans="1:12" ht="12.75" hidden="1" customHeight="1">
      <c r="A762" s="328" t="s">
        <v>2323</v>
      </c>
      <c r="B762" s="315" t="s">
        <v>991</v>
      </c>
      <c r="C762" s="328" t="s">
        <v>809</v>
      </c>
      <c r="D762" s="328" t="s">
        <v>4265</v>
      </c>
      <c r="E762" s="331"/>
      <c r="F762" s="331"/>
      <c r="G762" s="324"/>
      <c r="H762" s="335"/>
      <c r="I762" s="312"/>
      <c r="J762" s="312"/>
      <c r="K762" s="312"/>
      <c r="L762" s="313" t="str">
        <f>VLOOKUP(TRIM(B762),'Team Rosters'!$B$1:$M$3794,2,FALSE)</f>
        <v>LON</v>
      </c>
    </row>
    <row r="763" spans="1:12" ht="12.75" hidden="1" customHeight="1">
      <c r="A763" s="124" t="s">
        <v>2438</v>
      </c>
      <c r="B763" s="123" t="s">
        <v>6777</v>
      </c>
      <c r="C763" s="124" t="s">
        <v>6142</v>
      </c>
      <c r="D763" s="124" t="s">
        <v>4305</v>
      </c>
      <c r="E763" s="177" t="s">
        <v>4385</v>
      </c>
      <c r="F763" s="177"/>
      <c r="G763" s="9">
        <v>0</v>
      </c>
      <c r="H763" s="173"/>
      <c r="I763" s="312"/>
      <c r="J763" s="312"/>
      <c r="K763" s="312"/>
      <c r="L763" s="313" t="str">
        <f>VLOOKUP(TRIM(B763),'Team Rosters'!$B$1:$M$3794,2,FALSE)</f>
        <v>CAVE</v>
      </c>
    </row>
    <row r="764" spans="1:12" ht="12.75" hidden="1" customHeight="1">
      <c r="A764" s="328" t="s">
        <v>2477</v>
      </c>
      <c r="B764" s="315" t="s">
        <v>361</v>
      </c>
      <c r="C764" s="328" t="s">
        <v>83</v>
      </c>
      <c r="D764" s="328" t="s">
        <v>4265</v>
      </c>
      <c r="E764" s="331"/>
      <c r="F764" s="331"/>
      <c r="G764" s="324"/>
      <c r="H764" s="335"/>
      <c r="I764" s="312"/>
      <c r="J764" s="312"/>
      <c r="K764" s="312"/>
      <c r="L764" s="313" t="str">
        <f>VLOOKUP(TRIM(B764),'Team Rosters'!$B$1:$M$3794,2,FALSE)</f>
        <v>ACM</v>
      </c>
    </row>
    <row r="765" spans="1:12" ht="12.75" hidden="1" customHeight="1">
      <c r="A765" s="328" t="s">
        <v>3518</v>
      </c>
      <c r="B765" s="315" t="s">
        <v>6901</v>
      </c>
      <c r="C765" s="328" t="s">
        <v>824</v>
      </c>
      <c r="D765" s="328" t="s">
        <v>3518</v>
      </c>
      <c r="E765" s="331"/>
      <c r="F765" s="331"/>
      <c r="G765" s="324"/>
      <c r="H765" s="335"/>
      <c r="I765" s="9">
        <v>0</v>
      </c>
      <c r="J765" s="312"/>
      <c r="K765" s="172">
        <v>0</v>
      </c>
      <c r="L765" s="313" t="str">
        <f>VLOOKUP(TRIM(B765),'Team Rosters'!$B$1:$M$3794,2,FALSE)</f>
        <v>DEL</v>
      </c>
    </row>
    <row r="766" spans="1:12" ht="12.75" hidden="1" customHeight="1">
      <c r="A766" s="124" t="s">
        <v>3060</v>
      </c>
      <c r="B766" s="123" t="s">
        <v>6817</v>
      </c>
      <c r="C766" s="124" t="s">
        <v>821</v>
      </c>
      <c r="D766" s="124" t="s">
        <v>4290</v>
      </c>
      <c r="E766" s="176" t="s">
        <v>4384</v>
      </c>
      <c r="F766" s="176"/>
      <c r="G766" s="172"/>
      <c r="H766" s="173"/>
      <c r="I766" s="312"/>
      <c r="J766" s="312"/>
      <c r="K766" s="312"/>
      <c r="L766" s="313" t="str">
        <f>VLOOKUP(TRIM(B766),'Team Rosters'!$B$1:$M$3794,2,FALSE)</f>
        <v>BLD</v>
      </c>
    </row>
    <row r="767" spans="1:12" ht="12.75" hidden="1" customHeight="1">
      <c r="A767" s="328" t="s">
        <v>2966</v>
      </c>
      <c r="B767" s="315" t="s">
        <v>5239</v>
      </c>
      <c r="C767" s="328" t="s">
        <v>90</v>
      </c>
      <c r="D767" s="328" t="s">
        <v>2966</v>
      </c>
      <c r="E767" s="331"/>
      <c r="F767" s="331"/>
      <c r="G767" s="324"/>
      <c r="H767" s="335"/>
      <c r="I767" s="312"/>
      <c r="J767" s="312"/>
      <c r="K767" s="312"/>
      <c r="L767" s="313" t="str">
        <f>VLOOKUP(TRIM(B767),'Team Rosters'!$B$1:$M$3794,2,FALSE)</f>
        <v>TEM</v>
      </c>
    </row>
    <row r="768" spans="1:12" ht="12.75" hidden="1" customHeight="1">
      <c r="A768" s="328" t="s">
        <v>3518</v>
      </c>
      <c r="B768" s="315" t="s">
        <v>3869</v>
      </c>
      <c r="C768" s="328" t="s">
        <v>85</v>
      </c>
      <c r="D768" s="328" t="s">
        <v>3518</v>
      </c>
      <c r="E768" s="331"/>
      <c r="F768" s="331"/>
      <c r="G768" s="324"/>
      <c r="H768" s="335"/>
      <c r="I768" s="9">
        <v>0</v>
      </c>
      <c r="J768" s="312"/>
      <c r="K768" s="172">
        <v>0</v>
      </c>
      <c r="L768" s="313" t="e">
        <f>VLOOKUP(TRIM(B768),'Team Rosters'!$B$1:$M$3794,2,FALSE)</f>
        <v>#N/A</v>
      </c>
    </row>
    <row r="769" spans="1:12" ht="12.75" hidden="1" customHeight="1">
      <c r="A769" s="327" t="s">
        <v>2477</v>
      </c>
      <c r="B769" s="390" t="s">
        <v>6392</v>
      </c>
      <c r="C769" s="327" t="s">
        <v>832</v>
      </c>
      <c r="D769" s="327" t="s">
        <v>4265</v>
      </c>
      <c r="E769" s="391"/>
      <c r="F769" s="391"/>
      <c r="G769" s="392"/>
      <c r="H769" s="393"/>
      <c r="I769" s="312"/>
      <c r="J769" s="312"/>
      <c r="K769" s="312"/>
      <c r="L769" s="313" t="str">
        <f>VLOOKUP(TRIM(B769),'Team Rosters'!$B$1:$M$3794,2,FALSE)</f>
        <v>TOL</v>
      </c>
    </row>
    <row r="770" spans="1:12" ht="12.75" customHeight="1">
      <c r="A770" s="131" t="s">
        <v>1663</v>
      </c>
      <c r="B770" s="131" t="s">
        <v>993</v>
      </c>
      <c r="C770" s="131" t="s">
        <v>808</v>
      </c>
      <c r="D770" s="131" t="s">
        <v>4302</v>
      </c>
      <c r="E770" s="177" t="s">
        <v>4386</v>
      </c>
      <c r="F770" s="177"/>
      <c r="G770" s="9">
        <v>12</v>
      </c>
      <c r="H770" s="172">
        <v>5</v>
      </c>
      <c r="I770" s="312"/>
      <c r="J770" s="312"/>
      <c r="K770" s="312"/>
      <c r="L770" s="313" t="str">
        <f>VLOOKUP(TRIM(B770),'Team Rosters'!$B$1:$M$3794,2,FALSE)</f>
        <v>BIR</v>
      </c>
    </row>
    <row r="771" spans="1:12" ht="12.75" hidden="1" customHeight="1">
      <c r="A771" s="131" t="s">
        <v>172</v>
      </c>
      <c r="B771" s="131" t="s">
        <v>4043</v>
      </c>
      <c r="C771" s="131" t="s">
        <v>832</v>
      </c>
      <c r="D771" s="131" t="s">
        <v>4298</v>
      </c>
      <c r="E771" s="176" t="s">
        <v>4391</v>
      </c>
      <c r="F771" s="176"/>
      <c r="G771" s="172">
        <v>4</v>
      </c>
      <c r="H771" s="172"/>
      <c r="I771" s="312"/>
      <c r="J771" s="312"/>
      <c r="K771" s="312"/>
      <c r="L771" s="313" t="e">
        <f>VLOOKUP(TRIM(B771),'Team Rosters'!$B$1:$M$3794,2,FALSE)</f>
        <v>#N/A</v>
      </c>
    </row>
    <row r="772" spans="1:12" ht="12.75" hidden="1" customHeight="1">
      <c r="A772" s="326" t="s">
        <v>4686</v>
      </c>
      <c r="B772" s="326" t="s">
        <v>5670</v>
      </c>
      <c r="C772" s="326" t="s">
        <v>81</v>
      </c>
      <c r="D772" s="326" t="s">
        <v>7831</v>
      </c>
      <c r="E772" s="331"/>
      <c r="F772" s="331"/>
      <c r="G772" s="324"/>
      <c r="H772" s="324"/>
      <c r="I772" s="312">
        <v>0</v>
      </c>
      <c r="J772" s="312">
        <v>4</v>
      </c>
      <c r="K772" s="324">
        <v>4</v>
      </c>
      <c r="L772" s="313" t="str">
        <f>VLOOKUP(TRIM(B772),'Team Rosters'!$B$1:$M$3794,2,FALSE)</f>
        <v>IND</v>
      </c>
    </row>
    <row r="773" spans="1:12" ht="12.75" hidden="1" customHeight="1">
      <c r="A773" s="326" t="s">
        <v>197</v>
      </c>
      <c r="B773" s="326" t="s">
        <v>6986</v>
      </c>
      <c r="C773" s="326" t="s">
        <v>170</v>
      </c>
      <c r="D773" s="326" t="s">
        <v>197</v>
      </c>
      <c r="E773" s="331"/>
      <c r="F773" s="331"/>
      <c r="G773" s="324"/>
      <c r="H773" s="324"/>
      <c r="I773" s="312"/>
      <c r="J773" s="312"/>
      <c r="K773" s="324"/>
      <c r="L773" s="313" t="e">
        <f>VLOOKUP(TRIM(B773),'Team Rosters'!$B$1:$M$3794,2,FALSE)</f>
        <v>#N/A</v>
      </c>
    </row>
    <row r="774" spans="1:12" ht="12.75" hidden="1" customHeight="1">
      <c r="A774" s="131" t="s">
        <v>2328</v>
      </c>
      <c r="B774" s="131" t="s">
        <v>2464</v>
      </c>
      <c r="C774" s="131" t="s">
        <v>85</v>
      </c>
      <c r="D774" s="131" t="s">
        <v>4295</v>
      </c>
      <c r="E774" s="176" t="s">
        <v>4385</v>
      </c>
      <c r="F774" s="176"/>
      <c r="G774" s="172"/>
      <c r="H774" s="172"/>
      <c r="I774" s="312"/>
      <c r="J774" s="312"/>
      <c r="K774" s="312"/>
      <c r="L774" s="313" t="str">
        <f>VLOOKUP(TRIM(B774),'Team Rosters'!$B$1:$M$3794,2,FALSE)</f>
        <v>CHA</v>
      </c>
    </row>
    <row r="775" spans="1:12" ht="12.75" hidden="1" customHeight="1">
      <c r="A775" s="131" t="s">
        <v>3061</v>
      </c>
      <c r="B775" s="131" t="s">
        <v>5614</v>
      </c>
      <c r="C775" s="131" t="s">
        <v>832</v>
      </c>
      <c r="D775" s="131" t="s">
        <v>4297</v>
      </c>
      <c r="E775" s="176" t="s">
        <v>4388</v>
      </c>
      <c r="F775" s="176"/>
      <c r="G775" s="172"/>
      <c r="H775" s="172"/>
      <c r="I775" s="312"/>
      <c r="J775" s="312"/>
      <c r="K775" s="312"/>
      <c r="L775" s="313" t="str">
        <f>VLOOKUP(TRIM(B775),'Team Rosters'!$B$1:$M$3794,2,FALSE)</f>
        <v>VIR</v>
      </c>
    </row>
    <row r="776" spans="1:12" ht="12.75" hidden="1" customHeight="1">
      <c r="A776" s="131" t="s">
        <v>2437</v>
      </c>
      <c r="B776" s="131" t="s">
        <v>2898</v>
      </c>
      <c r="C776" s="131" t="s">
        <v>2832</v>
      </c>
      <c r="D776" s="131" t="s">
        <v>4304</v>
      </c>
      <c r="E776" s="177" t="s">
        <v>4389</v>
      </c>
      <c r="F776" s="177"/>
      <c r="G776" s="9">
        <v>4</v>
      </c>
      <c r="H776" s="172"/>
      <c r="I776" s="312"/>
      <c r="J776" s="312"/>
      <c r="K776" s="312"/>
      <c r="L776" s="313" t="str">
        <f>VLOOKUP(TRIM(B776),'Team Rosters'!$B$1:$M$3794,2,FALSE)</f>
        <v>TOL</v>
      </c>
    </row>
    <row r="777" spans="1:12" ht="12.75" hidden="1" customHeight="1">
      <c r="A777" s="131" t="s">
        <v>2436</v>
      </c>
      <c r="B777" s="131" t="s">
        <v>7537</v>
      </c>
      <c r="C777" s="131" t="s">
        <v>5513</v>
      </c>
      <c r="D777" s="131" t="s">
        <v>4307</v>
      </c>
      <c r="E777" s="176" t="s">
        <v>4385</v>
      </c>
      <c r="F777" s="176"/>
      <c r="G777" s="172">
        <v>2</v>
      </c>
      <c r="H777" s="172"/>
      <c r="I777" s="312"/>
      <c r="J777" s="312"/>
      <c r="K777" s="324"/>
      <c r="L777" s="313" t="str">
        <f>VLOOKUP(TRIM(B777),'Team Rosters'!$B$1:$M$3794,2,FALSE)</f>
        <v>GOT</v>
      </c>
    </row>
    <row r="778" spans="1:12" ht="12.75" hidden="1" customHeight="1">
      <c r="A778" s="135" t="s">
        <v>3060</v>
      </c>
      <c r="B778" s="308" t="s">
        <v>4469</v>
      </c>
      <c r="C778" s="135" t="s">
        <v>832</v>
      </c>
      <c r="D778" s="135" t="s">
        <v>4290</v>
      </c>
      <c r="E778" s="309" t="s">
        <v>4382</v>
      </c>
      <c r="F778" s="310"/>
      <c r="G778" s="224"/>
      <c r="H778" s="224"/>
      <c r="I778" s="312"/>
      <c r="J778" s="312"/>
      <c r="K778" s="312"/>
      <c r="L778" s="313" t="str">
        <f>VLOOKUP(TRIM(B778),'Team Rosters'!$B$1:$M$3794,2,FALSE)</f>
        <v>BIR</v>
      </c>
    </row>
    <row r="779" spans="1:12" ht="12.75" hidden="1" customHeight="1">
      <c r="A779" s="135" t="s">
        <v>2443</v>
      </c>
      <c r="B779" s="315" t="s">
        <v>5629</v>
      </c>
      <c r="C779" s="316" t="s">
        <v>818</v>
      </c>
      <c r="D779" s="135" t="s">
        <v>2443</v>
      </c>
      <c r="E779" s="309" t="s">
        <v>4396</v>
      </c>
      <c r="F779" s="310"/>
      <c r="G779" s="224">
        <v>12</v>
      </c>
      <c r="H779" s="224">
        <v>1</v>
      </c>
      <c r="I779" s="312"/>
      <c r="J779" s="312"/>
      <c r="K779" s="312"/>
      <c r="L779" s="313" t="str">
        <f>VLOOKUP(TRIM(B779),'Team Rosters'!$B$1:$M$3794,2,FALSE)</f>
        <v>BLD</v>
      </c>
    </row>
    <row r="780" spans="1:12" ht="12.75" hidden="1" customHeight="1">
      <c r="A780" s="316" t="s">
        <v>1591</v>
      </c>
      <c r="B780" s="315" t="s">
        <v>4613</v>
      </c>
      <c r="C780" s="316" t="s">
        <v>815</v>
      </c>
      <c r="D780" s="316" t="s">
        <v>1591</v>
      </c>
      <c r="E780" s="317"/>
      <c r="F780" s="318"/>
      <c r="G780" s="319"/>
      <c r="H780" s="319"/>
      <c r="I780" s="9">
        <v>6</v>
      </c>
      <c r="J780" s="312"/>
      <c r="K780" s="172">
        <v>7</v>
      </c>
      <c r="L780" s="313" t="str">
        <f>VLOOKUP(TRIM(B780),'Team Rosters'!$B$1:$M$3794,2,FALSE)</f>
        <v>ESC</v>
      </c>
    </row>
    <row r="781" spans="1:12" ht="12.75" hidden="1" customHeight="1">
      <c r="A781" s="316" t="s">
        <v>3518</v>
      </c>
      <c r="B781" s="315" t="s">
        <v>6352</v>
      </c>
      <c r="C781" s="316" t="s">
        <v>808</v>
      </c>
      <c r="D781" s="316" t="s">
        <v>3518</v>
      </c>
      <c r="E781" s="317"/>
      <c r="F781" s="318"/>
      <c r="G781" s="319"/>
      <c r="H781" s="319"/>
      <c r="I781" s="9">
        <v>0</v>
      </c>
      <c r="J781" s="312"/>
      <c r="K781" s="172">
        <v>0</v>
      </c>
      <c r="L781" s="313" t="str">
        <f>VLOOKUP(TRIM(B781),'Team Rosters'!$B$1:$M$3794,2,FALSE)</f>
        <v>LAS</v>
      </c>
    </row>
    <row r="782" spans="1:12" ht="12.75" hidden="1" customHeight="1">
      <c r="A782" s="316" t="s">
        <v>2351</v>
      </c>
      <c r="B782" s="315" t="s">
        <v>5762</v>
      </c>
      <c r="C782" s="316" t="s">
        <v>802</v>
      </c>
      <c r="D782" s="316" t="s">
        <v>4270</v>
      </c>
      <c r="E782" s="317"/>
      <c r="F782" s="318"/>
      <c r="G782" s="319"/>
      <c r="H782" s="319"/>
      <c r="I782" s="312">
        <v>5</v>
      </c>
      <c r="J782" s="312"/>
      <c r="K782" s="312">
        <v>7</v>
      </c>
      <c r="L782" s="313" t="str">
        <f>VLOOKUP(TRIM(B782),'Team Rosters'!$B$1:$M$3794,2,FALSE)</f>
        <v>JER</v>
      </c>
    </row>
    <row r="783" spans="1:12" ht="12.75" hidden="1" customHeight="1">
      <c r="A783" s="135" t="s">
        <v>172</v>
      </c>
      <c r="B783" s="123" t="s">
        <v>6179</v>
      </c>
      <c r="C783" s="135" t="s">
        <v>3448</v>
      </c>
      <c r="D783" s="135" t="s">
        <v>4298</v>
      </c>
      <c r="E783" s="309" t="s">
        <v>4391</v>
      </c>
      <c r="F783" s="310"/>
      <c r="G783" s="224">
        <v>1</v>
      </c>
      <c r="H783" s="224"/>
      <c r="I783" s="312"/>
      <c r="J783" s="312"/>
      <c r="K783" s="324"/>
      <c r="L783" s="313" t="e">
        <f>VLOOKUP(TRIM(B783),'Team Rosters'!$B$1:$M$3794,2,FALSE)</f>
        <v>#N/A</v>
      </c>
    </row>
    <row r="784" spans="1:12" ht="12.75" hidden="1" customHeight="1">
      <c r="A784" s="135" t="s">
        <v>3061</v>
      </c>
      <c r="B784" s="315" t="s">
        <v>6170</v>
      </c>
      <c r="C784" s="316" t="s">
        <v>809</v>
      </c>
      <c r="D784" s="135" t="s">
        <v>4297</v>
      </c>
      <c r="E784" s="309" t="s">
        <v>4382</v>
      </c>
      <c r="F784" s="310"/>
      <c r="G784" s="224"/>
      <c r="H784" s="224"/>
      <c r="I784" s="312"/>
      <c r="J784" s="312"/>
      <c r="K784" s="312"/>
      <c r="L784" s="313" t="str">
        <f>VLOOKUP(TRIM(B784),'Team Rosters'!$B$1:$M$3794,2,FALSE)</f>
        <v>ESC</v>
      </c>
    </row>
    <row r="785" spans="1:12" ht="12.75" hidden="1" customHeight="1">
      <c r="A785" s="135" t="s">
        <v>2874</v>
      </c>
      <c r="B785" s="123" t="s">
        <v>5562</v>
      </c>
      <c r="C785" s="135" t="s">
        <v>2832</v>
      </c>
      <c r="D785" s="135" t="s">
        <v>7840</v>
      </c>
      <c r="E785" s="309" t="s">
        <v>4397</v>
      </c>
      <c r="F785" s="310"/>
      <c r="G785" s="224"/>
      <c r="H785" s="224"/>
      <c r="I785" s="312"/>
      <c r="J785" s="312"/>
      <c r="K785" s="312"/>
      <c r="L785" s="313" t="str">
        <f>VLOOKUP(TRIM(B785),'Team Rosters'!$B$1:$M$3794,2,FALSE)</f>
        <v>BEA</v>
      </c>
    </row>
    <row r="786" spans="1:12" ht="12.75" hidden="1" customHeight="1">
      <c r="A786" s="316" t="s">
        <v>1891</v>
      </c>
      <c r="B786" s="315" t="s">
        <v>4044</v>
      </c>
      <c r="C786" s="316" t="s">
        <v>817</v>
      </c>
      <c r="D786" s="316" t="s">
        <v>1891</v>
      </c>
      <c r="E786" s="317"/>
      <c r="F786" s="318"/>
      <c r="G786" s="319"/>
      <c r="H786" s="319"/>
      <c r="I786" s="312"/>
      <c r="J786" s="312"/>
      <c r="K786" s="312"/>
      <c r="L786" s="313" t="str">
        <f>VLOOKUP(TRIM(B786),'Team Rosters'!$B$1:$M$3794,2,FALSE)</f>
        <v>BLD</v>
      </c>
    </row>
    <row r="787" spans="1:12" ht="12.75" hidden="1" customHeight="1">
      <c r="A787" s="135" t="s">
        <v>173</v>
      </c>
      <c r="B787" s="123" t="s">
        <v>7505</v>
      </c>
      <c r="C787" s="135" t="s">
        <v>837</v>
      </c>
      <c r="D787" s="135" t="s">
        <v>4306</v>
      </c>
      <c r="E787" s="309" t="s">
        <v>4391</v>
      </c>
      <c r="F787" s="310" t="s">
        <v>4391</v>
      </c>
      <c r="G787" s="224">
        <v>0</v>
      </c>
      <c r="H787" s="224"/>
      <c r="I787" s="312"/>
      <c r="J787" s="312"/>
      <c r="K787" s="324"/>
      <c r="L787" s="313" t="e">
        <f>VLOOKUP(TRIM(B787),'Team Rosters'!$B$1:$M$3794,2,FALSE)</f>
        <v>#N/A</v>
      </c>
    </row>
    <row r="788" spans="1:12" ht="12.75" hidden="1" customHeight="1">
      <c r="A788" s="316" t="s">
        <v>2351</v>
      </c>
      <c r="B788" s="315" t="s">
        <v>997</v>
      </c>
      <c r="C788" s="316" t="s">
        <v>821</v>
      </c>
      <c r="D788" s="316" t="s">
        <v>4270</v>
      </c>
      <c r="E788" s="317"/>
      <c r="F788" s="318"/>
      <c r="G788" s="319"/>
      <c r="H788" s="319"/>
      <c r="I788" s="312">
        <v>6</v>
      </c>
      <c r="J788" s="312"/>
      <c r="K788" s="312">
        <v>7</v>
      </c>
      <c r="L788" s="313" t="str">
        <f>VLOOKUP(TRIM(B788),'Team Rosters'!$B$1:$M$3794,2,FALSE)</f>
        <v>BIR</v>
      </c>
    </row>
    <row r="789" spans="1:12" ht="12.75" hidden="1" customHeight="1">
      <c r="A789" s="316" t="s">
        <v>1406</v>
      </c>
      <c r="B789" s="315" t="s">
        <v>4616</v>
      </c>
      <c r="C789" s="316" t="s">
        <v>816</v>
      </c>
      <c r="D789" s="316" t="s">
        <v>1406</v>
      </c>
      <c r="E789" s="317"/>
      <c r="F789" s="318"/>
      <c r="G789" s="319"/>
      <c r="H789" s="319"/>
      <c r="I789" s="312">
        <v>5</v>
      </c>
      <c r="J789" s="312"/>
      <c r="K789" s="312"/>
      <c r="L789" s="313" t="str">
        <f>VLOOKUP(TRIM(B789),'Team Rosters'!$B$1:$M$3794,2,FALSE)</f>
        <v>FER</v>
      </c>
    </row>
    <row r="790" spans="1:12" ht="12.75" hidden="1" customHeight="1">
      <c r="A790" s="316" t="s">
        <v>87</v>
      </c>
      <c r="B790" s="326" t="s">
        <v>366</v>
      </c>
      <c r="C790" s="316" t="s">
        <v>170</v>
      </c>
      <c r="D790" s="316" t="s">
        <v>4280</v>
      </c>
      <c r="E790" s="317"/>
      <c r="F790" s="318"/>
      <c r="G790" s="319"/>
      <c r="H790" s="319"/>
      <c r="I790" s="312">
        <v>0</v>
      </c>
      <c r="J790" s="312">
        <v>4</v>
      </c>
      <c r="K790" s="312">
        <v>2</v>
      </c>
      <c r="L790" s="313" t="str">
        <f>VLOOKUP(TRIM(B790),'Team Rosters'!$B$1:$M$3794,2,FALSE)</f>
        <v>BIR</v>
      </c>
    </row>
    <row r="791" spans="1:12" ht="12.75" hidden="1" customHeight="1">
      <c r="A791" s="316" t="s">
        <v>2351</v>
      </c>
      <c r="B791" s="315" t="s">
        <v>5768</v>
      </c>
      <c r="C791" s="316" t="s">
        <v>813</v>
      </c>
      <c r="D791" s="316" t="s">
        <v>4270</v>
      </c>
      <c r="E791" s="317"/>
      <c r="F791" s="318"/>
      <c r="G791" s="319"/>
      <c r="H791" s="319"/>
      <c r="I791" s="312">
        <v>5</v>
      </c>
      <c r="J791" s="312"/>
      <c r="K791" s="312">
        <v>4</v>
      </c>
      <c r="L791" s="313" t="str">
        <f>VLOOKUP(TRIM(B791),'Team Rosters'!$B$1:$M$3794,2,FALSE)</f>
        <v>CHA</v>
      </c>
    </row>
    <row r="792" spans="1:12" ht="12.75" hidden="1" customHeight="1">
      <c r="A792" s="135" t="s">
        <v>2458</v>
      </c>
      <c r="B792" s="123" t="s">
        <v>5116</v>
      </c>
      <c r="C792" s="135" t="s">
        <v>2832</v>
      </c>
      <c r="D792" s="135" t="s">
        <v>2458</v>
      </c>
      <c r="E792" s="309" t="s">
        <v>4398</v>
      </c>
      <c r="F792" s="310"/>
      <c r="G792" s="224">
        <v>2</v>
      </c>
      <c r="H792" s="224"/>
      <c r="I792" s="312"/>
      <c r="J792" s="312"/>
      <c r="K792" s="312"/>
      <c r="L792" s="313" t="str">
        <f>VLOOKUP(TRIM(B792),'Team Rosters'!$B$1:$M$3794,2,FALSE)</f>
        <v>IND</v>
      </c>
    </row>
    <row r="793" spans="1:12" ht="12.75" hidden="1" customHeight="1">
      <c r="A793" s="135" t="s">
        <v>2313</v>
      </c>
      <c r="B793" s="123" t="s">
        <v>367</v>
      </c>
      <c r="C793" s="135" t="s">
        <v>831</v>
      </c>
      <c r="D793" s="135" t="s">
        <v>2313</v>
      </c>
      <c r="E793" s="309" t="s">
        <v>4397</v>
      </c>
      <c r="F793" s="310"/>
      <c r="G793" s="224">
        <v>5</v>
      </c>
      <c r="H793" s="224"/>
      <c r="I793" s="312"/>
      <c r="J793" s="312"/>
      <c r="K793" s="312"/>
      <c r="L793" s="313" t="str">
        <f>VLOOKUP(TRIM(B793),'Team Rosters'!$B$1:$M$3794,2,FALSE)</f>
        <v>DEL</v>
      </c>
    </row>
    <row r="794" spans="1:12" ht="12.75" hidden="1" customHeight="1">
      <c r="A794" s="135" t="s">
        <v>2312</v>
      </c>
      <c r="B794" s="123" t="s">
        <v>4524</v>
      </c>
      <c r="C794" s="135" t="s">
        <v>83</v>
      </c>
      <c r="D794" s="135" t="s">
        <v>2312</v>
      </c>
      <c r="E794" s="309" t="s">
        <v>4397</v>
      </c>
      <c r="F794" s="310"/>
      <c r="G794" s="224">
        <v>10</v>
      </c>
      <c r="H794" s="224"/>
      <c r="I794" s="312"/>
      <c r="J794" s="312"/>
      <c r="K794" s="312"/>
      <c r="L794" s="313" t="str">
        <f>VLOOKUP(TRIM(B794),'Team Rosters'!$B$1:$M$3794,2,FALSE)</f>
        <v>CHA</v>
      </c>
    </row>
    <row r="795" spans="1:12" ht="12.75" hidden="1" customHeight="1">
      <c r="A795" s="316" t="s">
        <v>203</v>
      </c>
      <c r="B795" s="315" t="s">
        <v>3617</v>
      </c>
      <c r="C795" s="316" t="s">
        <v>170</v>
      </c>
      <c r="D795" s="316" t="s">
        <v>203</v>
      </c>
      <c r="E795" s="317"/>
      <c r="F795" s="318"/>
      <c r="G795" s="319"/>
      <c r="H795" s="319"/>
      <c r="I795" s="312"/>
      <c r="J795" s="312"/>
      <c r="K795" s="312"/>
      <c r="L795" s="313" t="str">
        <f>VLOOKUP(TRIM(B795),'Team Rosters'!$B$1:$M$3794,2,FALSE)</f>
        <v>ANN</v>
      </c>
    </row>
    <row r="796" spans="1:12" ht="12.75" hidden="1" customHeight="1">
      <c r="A796" s="135" t="s">
        <v>3891</v>
      </c>
      <c r="B796" s="315" t="s">
        <v>4558</v>
      </c>
      <c r="C796" s="316" t="s">
        <v>807</v>
      </c>
      <c r="D796" s="135" t="s">
        <v>7844</v>
      </c>
      <c r="E796" s="309" t="s">
        <v>4385</v>
      </c>
      <c r="F796" s="310" t="s">
        <v>4391</v>
      </c>
      <c r="G796" s="224">
        <v>0</v>
      </c>
      <c r="H796" s="224"/>
      <c r="I796" s="312"/>
      <c r="J796" s="312"/>
      <c r="K796" s="324"/>
      <c r="L796" s="313" t="e">
        <f>VLOOKUP(TRIM(B796),'Team Rosters'!$B$1:$M$3794,2,FALSE)</f>
        <v>#N/A</v>
      </c>
    </row>
    <row r="797" spans="1:12" ht="12.75" hidden="1" customHeight="1">
      <c r="A797" s="135" t="s">
        <v>2443</v>
      </c>
      <c r="B797" s="123" t="s">
        <v>1001</v>
      </c>
      <c r="C797" s="135" t="s">
        <v>817</v>
      </c>
      <c r="D797" s="135" t="s">
        <v>2443</v>
      </c>
      <c r="E797" s="309" t="s">
        <v>4384</v>
      </c>
      <c r="F797" s="310"/>
      <c r="G797" s="224">
        <v>9</v>
      </c>
      <c r="H797" s="224"/>
      <c r="I797" s="312"/>
      <c r="J797" s="312"/>
      <c r="K797" s="312"/>
      <c r="L797" s="313" t="str">
        <f>VLOOKUP(TRIM(B797),'Team Rosters'!$B$1:$M$3794,2,FALSE)</f>
        <v>VIR</v>
      </c>
    </row>
    <row r="798" spans="1:12" ht="12.75" hidden="1" customHeight="1">
      <c r="A798" s="135" t="s">
        <v>172</v>
      </c>
      <c r="B798" s="123" t="s">
        <v>6812</v>
      </c>
      <c r="C798" s="135" t="s">
        <v>832</v>
      </c>
      <c r="D798" s="135" t="s">
        <v>4298</v>
      </c>
      <c r="E798" s="309" t="s">
        <v>4391</v>
      </c>
      <c r="F798" s="310"/>
      <c r="G798" s="224">
        <v>4</v>
      </c>
      <c r="H798" s="224"/>
      <c r="I798" s="312"/>
      <c r="J798" s="312"/>
      <c r="K798" s="312"/>
      <c r="L798" s="313" t="str">
        <f>VLOOKUP(TRIM(B798),'Team Rosters'!$B$1:$M$3794,2,FALSE)</f>
        <v>IRN</v>
      </c>
    </row>
    <row r="799" spans="1:12" ht="12.75" hidden="1" customHeight="1">
      <c r="A799" s="316" t="s">
        <v>2351</v>
      </c>
      <c r="B799" s="315" t="s">
        <v>1003</v>
      </c>
      <c r="C799" s="316" t="s">
        <v>1664</v>
      </c>
      <c r="D799" s="316" t="s">
        <v>4270</v>
      </c>
      <c r="E799" s="317"/>
      <c r="F799" s="318"/>
      <c r="G799" s="319"/>
      <c r="H799" s="319"/>
      <c r="I799" s="312">
        <v>4</v>
      </c>
      <c r="J799" s="312"/>
      <c r="K799" s="324">
        <v>7</v>
      </c>
      <c r="L799" s="313" t="str">
        <f>VLOOKUP(TRIM(B799),'Team Rosters'!$B$1:$M$3794,2,FALSE)</f>
        <v>TOL</v>
      </c>
    </row>
    <row r="800" spans="1:12" ht="12.75" hidden="1" customHeight="1">
      <c r="A800" s="135" t="s">
        <v>7489</v>
      </c>
      <c r="B800" s="123" t="s">
        <v>5605</v>
      </c>
      <c r="C800" s="135" t="s">
        <v>83</v>
      </c>
      <c r="D800" s="135" t="s">
        <v>7838</v>
      </c>
      <c r="E800" s="309" t="s">
        <v>4384</v>
      </c>
      <c r="F800" s="310" t="s">
        <v>4384</v>
      </c>
      <c r="G800" s="224"/>
      <c r="H800" s="224"/>
      <c r="I800" s="312"/>
      <c r="J800" s="312"/>
      <c r="K800" s="324"/>
      <c r="L800" s="313" t="e">
        <f>VLOOKUP(TRIM(B800),'Team Rosters'!$B$1:$M$3794,2,FALSE)</f>
        <v>#N/A</v>
      </c>
    </row>
    <row r="801" spans="1:12" ht="12.75" hidden="1" customHeight="1">
      <c r="A801" s="135" t="s">
        <v>3060</v>
      </c>
      <c r="B801" s="123" t="s">
        <v>6830</v>
      </c>
      <c r="C801" s="135" t="s">
        <v>831</v>
      </c>
      <c r="D801" s="135" t="s">
        <v>4290</v>
      </c>
      <c r="E801" s="309" t="s">
        <v>4384</v>
      </c>
      <c r="F801" s="310"/>
      <c r="G801" s="224"/>
      <c r="H801" s="224"/>
      <c r="I801" s="312"/>
      <c r="J801" s="312"/>
      <c r="K801" s="324"/>
      <c r="L801" s="313" t="e">
        <f>VLOOKUP(TRIM(B801),'Team Rosters'!$B$1:$M$3794,2,FALSE)</f>
        <v>#N/A</v>
      </c>
    </row>
    <row r="802" spans="1:12" ht="12.75" hidden="1" customHeight="1">
      <c r="A802" s="135" t="s">
        <v>7529</v>
      </c>
      <c r="B802" s="123" t="s">
        <v>6267</v>
      </c>
      <c r="C802" s="135" t="s">
        <v>6142</v>
      </c>
      <c r="D802" s="135" t="s">
        <v>7839</v>
      </c>
      <c r="E802" s="309" t="s">
        <v>4385</v>
      </c>
      <c r="F802" s="310"/>
      <c r="G802" s="224"/>
      <c r="H802" s="224"/>
      <c r="I802" s="312"/>
      <c r="J802" s="312"/>
      <c r="K802" s="312"/>
      <c r="L802" s="313" t="str">
        <f>VLOOKUP(TRIM(B802),'Team Rosters'!$B$1:$M$3794,2,FALSE)</f>
        <v>LAS</v>
      </c>
    </row>
    <row r="803" spans="1:12" ht="12.75" hidden="1" customHeight="1">
      <c r="A803" s="135" t="s">
        <v>2445</v>
      </c>
      <c r="B803" s="123" t="s">
        <v>6240</v>
      </c>
      <c r="C803" s="135" t="s">
        <v>837</v>
      </c>
      <c r="D803" s="135" t="s">
        <v>4294</v>
      </c>
      <c r="E803" s="309" t="s">
        <v>4389</v>
      </c>
      <c r="F803" s="310"/>
      <c r="G803" s="224"/>
      <c r="H803" s="224"/>
      <c r="I803" s="312"/>
      <c r="J803" s="312"/>
      <c r="K803" s="312"/>
      <c r="L803" s="313" t="str">
        <f>VLOOKUP(TRIM(B803),'Team Rosters'!$B$1:$M$3794,2,FALSE)</f>
        <v>LAS</v>
      </c>
    </row>
    <row r="804" spans="1:12" ht="12.75" hidden="1" customHeight="1">
      <c r="A804" s="316" t="s">
        <v>2323</v>
      </c>
      <c r="B804" s="315" t="s">
        <v>6909</v>
      </c>
      <c r="C804" s="316" t="s">
        <v>807</v>
      </c>
      <c r="D804" s="316" t="s">
        <v>4265</v>
      </c>
      <c r="E804" s="317"/>
      <c r="F804" s="318"/>
      <c r="G804" s="319"/>
      <c r="H804" s="319"/>
      <c r="I804" s="312"/>
      <c r="J804" s="312"/>
      <c r="K804" s="312"/>
      <c r="L804" s="313" t="str">
        <f>VLOOKUP(TRIM(B804),'Team Rosters'!$B$1:$M$3794,2,FALSE)</f>
        <v>ACM</v>
      </c>
    </row>
    <row r="805" spans="1:12" ht="12.75" hidden="1" customHeight="1">
      <c r="A805" s="316" t="s">
        <v>1406</v>
      </c>
      <c r="B805" s="315" t="s">
        <v>6540</v>
      </c>
      <c r="C805" s="316" t="s">
        <v>815</v>
      </c>
      <c r="D805" s="316" t="s">
        <v>1406</v>
      </c>
      <c r="E805" s="317"/>
      <c r="F805" s="318"/>
      <c r="G805" s="319"/>
      <c r="H805" s="319"/>
      <c r="I805" s="312">
        <v>6</v>
      </c>
      <c r="J805" s="312"/>
      <c r="K805" s="312"/>
      <c r="L805" s="313" t="str">
        <f>VLOOKUP(TRIM(B805),'Team Rosters'!$B$1:$M$3794,2,FALSE)</f>
        <v>VIR</v>
      </c>
    </row>
    <row r="806" spans="1:12" ht="12.75" hidden="1" customHeight="1">
      <c r="A806" s="135" t="s">
        <v>2312</v>
      </c>
      <c r="B806" s="123" t="s">
        <v>4046</v>
      </c>
      <c r="C806" s="135" t="s">
        <v>808</v>
      </c>
      <c r="D806" s="135" t="s">
        <v>2312</v>
      </c>
      <c r="E806" s="309" t="s">
        <v>4382</v>
      </c>
      <c r="F806" s="310"/>
      <c r="G806" s="224">
        <v>5</v>
      </c>
      <c r="H806" s="224"/>
      <c r="I806" s="312"/>
      <c r="J806" s="312"/>
      <c r="K806" s="312"/>
      <c r="L806" s="313" t="str">
        <f>VLOOKUP(TRIM(B806),'Team Rosters'!$B$1:$M$3794,2,FALSE)</f>
        <v>BEA</v>
      </c>
    </row>
    <row r="807" spans="1:12" ht="12.75" hidden="1" customHeight="1">
      <c r="A807" s="316" t="s">
        <v>2317</v>
      </c>
      <c r="B807" s="315" t="s">
        <v>4047</v>
      </c>
      <c r="C807" s="316" t="s">
        <v>2832</v>
      </c>
      <c r="D807" s="316" t="s">
        <v>4272</v>
      </c>
      <c r="E807" s="317"/>
      <c r="F807" s="318"/>
      <c r="G807" s="319"/>
      <c r="H807" s="319"/>
      <c r="I807" s="312">
        <v>4</v>
      </c>
      <c r="J807" s="312"/>
      <c r="K807" s="312">
        <v>5</v>
      </c>
      <c r="L807" s="313" t="str">
        <f>VLOOKUP(TRIM(B807),'Team Rosters'!$B$1:$M$3794,2,FALSE)</f>
        <v>GOT</v>
      </c>
    </row>
    <row r="808" spans="1:12" ht="12.75" hidden="1" customHeight="1">
      <c r="A808" s="316" t="s">
        <v>830</v>
      </c>
      <c r="B808" s="315" t="s">
        <v>7644</v>
      </c>
      <c r="C808" s="316" t="s">
        <v>82</v>
      </c>
      <c r="D808" s="316" t="s">
        <v>6989</v>
      </c>
      <c r="E808" s="317"/>
      <c r="F808" s="318"/>
      <c r="G808" s="319"/>
      <c r="H808" s="319"/>
      <c r="I808" s="312">
        <v>0</v>
      </c>
      <c r="J808" s="312">
        <v>0</v>
      </c>
      <c r="K808" s="324">
        <v>2</v>
      </c>
      <c r="L808" s="313" t="str">
        <f>VLOOKUP(TRIM(B808),'Team Rosters'!$B$1:$M$3794,2,FALSE)</f>
        <v>ANN</v>
      </c>
    </row>
    <row r="809" spans="1:12" ht="12.75" hidden="1" customHeight="1">
      <c r="A809" s="316" t="s">
        <v>1406</v>
      </c>
      <c r="B809" s="315" t="s">
        <v>7782</v>
      </c>
      <c r="C809" s="316" t="s">
        <v>833</v>
      </c>
      <c r="D809" s="316" t="s">
        <v>1406</v>
      </c>
      <c r="E809" s="317"/>
      <c r="F809" s="318"/>
      <c r="G809" s="319"/>
      <c r="H809" s="319"/>
      <c r="I809" s="312">
        <v>5</v>
      </c>
      <c r="J809" s="312"/>
      <c r="K809" s="324"/>
      <c r="L809" s="313" t="str">
        <f>VLOOKUP(TRIM(B809),'Team Rosters'!$B$1:$M$3794,2,FALSE)</f>
        <v>CAVE</v>
      </c>
    </row>
    <row r="810" spans="1:12" ht="12.75" hidden="1" customHeight="1">
      <c r="A810" s="316" t="s">
        <v>203</v>
      </c>
      <c r="B810" s="315" t="s">
        <v>1806</v>
      </c>
      <c r="C810" s="316" t="s">
        <v>818</v>
      </c>
      <c r="D810" s="316" t="s">
        <v>203</v>
      </c>
      <c r="E810" s="317"/>
      <c r="F810" s="318"/>
      <c r="G810" s="319"/>
      <c r="H810" s="319"/>
      <c r="I810" s="312"/>
      <c r="J810" s="312"/>
      <c r="K810" s="324"/>
      <c r="L810" s="313" t="e">
        <f>VLOOKUP(TRIM(B810),'Team Rosters'!$B$1:$M$3794,2,FALSE)</f>
        <v>#N/A</v>
      </c>
    </row>
    <row r="811" spans="1:12" ht="12.75" hidden="1" customHeight="1">
      <c r="A811" s="316" t="s">
        <v>197</v>
      </c>
      <c r="B811" s="315" t="s">
        <v>7804</v>
      </c>
      <c r="C811" s="316" t="s">
        <v>809</v>
      </c>
      <c r="D811" s="316" t="s">
        <v>197</v>
      </c>
      <c r="E811" s="317"/>
      <c r="F811" s="318"/>
      <c r="G811" s="319"/>
      <c r="H811" s="319"/>
      <c r="I811" s="312"/>
      <c r="J811" s="312"/>
      <c r="K811" s="324"/>
      <c r="L811" s="313" t="str">
        <f>VLOOKUP(TRIM(B811),'Team Rosters'!$B$1:$M$3794,2,FALSE)</f>
        <v>FER</v>
      </c>
    </row>
    <row r="812" spans="1:12" ht="12.75" hidden="1" customHeight="1">
      <c r="A812" s="316" t="s">
        <v>1406</v>
      </c>
      <c r="B812" s="315" t="s">
        <v>5726</v>
      </c>
      <c r="C812" s="316" t="s">
        <v>822</v>
      </c>
      <c r="D812" s="316" t="s">
        <v>1406</v>
      </c>
      <c r="E812" s="317"/>
      <c r="F812" s="318"/>
      <c r="G812" s="319"/>
      <c r="H812" s="319"/>
      <c r="I812" s="312">
        <v>4</v>
      </c>
      <c r="J812" s="312"/>
      <c r="K812" s="324"/>
      <c r="L812" s="313" t="e">
        <f>VLOOKUP(TRIM(B812),'Team Rosters'!$B$1:$M$3794,2,FALSE)</f>
        <v>#N/A</v>
      </c>
    </row>
    <row r="813" spans="1:12" ht="12.75" hidden="1" customHeight="1">
      <c r="A813" s="135" t="s">
        <v>172</v>
      </c>
      <c r="B813" s="123" t="s">
        <v>6263</v>
      </c>
      <c r="C813" s="135" t="s">
        <v>816</v>
      </c>
      <c r="D813" s="135" t="s">
        <v>4298</v>
      </c>
      <c r="E813" s="309" t="s">
        <v>4391</v>
      </c>
      <c r="F813" s="310"/>
      <c r="G813" s="224">
        <v>5</v>
      </c>
      <c r="H813" s="224"/>
      <c r="I813" s="312"/>
      <c r="J813" s="312"/>
      <c r="K813" s="312"/>
      <c r="L813" s="313" t="str">
        <f>VLOOKUP(TRIM(B813),'Team Rosters'!$B$1:$M$3794,2,FALSE)</f>
        <v>TOK</v>
      </c>
    </row>
    <row r="814" spans="1:12" ht="12.75" hidden="1" customHeight="1">
      <c r="A814" s="316" t="s">
        <v>828</v>
      </c>
      <c r="B814" s="315" t="s">
        <v>5317</v>
      </c>
      <c r="C814" s="316" t="s">
        <v>833</v>
      </c>
      <c r="D814" s="316" t="s">
        <v>828</v>
      </c>
      <c r="E814" s="317"/>
      <c r="F814" s="318"/>
      <c r="G814" s="319"/>
      <c r="H814" s="319"/>
      <c r="I814" s="312">
        <v>4</v>
      </c>
      <c r="J814" s="312"/>
      <c r="K814" s="312">
        <v>0</v>
      </c>
      <c r="L814" s="313" t="str">
        <f>VLOOKUP(TRIM(B814),'Team Rosters'!$B$1:$M$3794,2,FALSE)</f>
        <v>CAVE</v>
      </c>
    </row>
    <row r="815" spans="1:12" ht="12.75" hidden="1" customHeight="1">
      <c r="A815" s="135" t="s">
        <v>2335</v>
      </c>
      <c r="B815" s="123" t="s">
        <v>372</v>
      </c>
      <c r="C815" s="135" t="s">
        <v>814</v>
      </c>
      <c r="D815" s="135" t="s">
        <v>2335</v>
      </c>
      <c r="E815" s="309" t="s">
        <v>4398</v>
      </c>
      <c r="F815" s="310"/>
      <c r="G815" s="224">
        <v>0</v>
      </c>
      <c r="H815" s="224"/>
      <c r="I815" s="312"/>
      <c r="J815" s="312"/>
      <c r="K815" s="312"/>
      <c r="L815" s="313" t="str">
        <f>VLOOKUP(TRIM(B815),'Team Rosters'!$B$1:$M$3794,2,FALSE)</f>
        <v>FER</v>
      </c>
    </row>
    <row r="816" spans="1:12" ht="12.75" hidden="1" customHeight="1">
      <c r="A816" s="316" t="s">
        <v>7692</v>
      </c>
      <c r="B816" s="315" t="s">
        <v>7696</v>
      </c>
      <c r="C816" s="316" t="s">
        <v>837</v>
      </c>
      <c r="D816" s="316" t="s">
        <v>4265</v>
      </c>
      <c r="E816" s="317"/>
      <c r="F816" s="318"/>
      <c r="G816" s="319"/>
      <c r="H816" s="319"/>
      <c r="I816" s="312"/>
      <c r="J816" s="312"/>
      <c r="K816" s="324"/>
      <c r="L816" s="313" t="str">
        <f>VLOOKUP(TRIM(B816),'Team Rosters'!$B$1:$M$3794,2,FALSE)</f>
        <v>LAS</v>
      </c>
    </row>
    <row r="817" spans="1:12" ht="12.75" hidden="1" customHeight="1">
      <c r="A817" s="316" t="s">
        <v>560</v>
      </c>
      <c r="B817" s="315" t="s">
        <v>6385</v>
      </c>
      <c r="C817" s="316" t="s">
        <v>5513</v>
      </c>
      <c r="D817" s="316" t="s">
        <v>4265</v>
      </c>
      <c r="E817" s="317"/>
      <c r="F817" s="318"/>
      <c r="G817" s="319"/>
      <c r="H817" s="319"/>
      <c r="I817" s="312"/>
      <c r="J817" s="312"/>
      <c r="K817" s="312"/>
      <c r="L817" s="313" t="str">
        <f>VLOOKUP(TRIM(B817),'Team Rosters'!$B$1:$M$3794,2,FALSE)</f>
        <v>IRN</v>
      </c>
    </row>
    <row r="818" spans="1:12" ht="12.75" hidden="1" customHeight="1">
      <c r="A818" s="316" t="s">
        <v>836</v>
      </c>
      <c r="B818" s="315" t="s">
        <v>4049</v>
      </c>
      <c r="C818" s="316" t="s">
        <v>812</v>
      </c>
      <c r="D818" s="316" t="s">
        <v>6988</v>
      </c>
      <c r="E818" s="317"/>
      <c r="F818" s="318"/>
      <c r="G818" s="319"/>
      <c r="H818" s="319"/>
      <c r="I818" s="312">
        <v>0</v>
      </c>
      <c r="J818" s="312">
        <v>0</v>
      </c>
      <c r="K818" s="312">
        <v>0</v>
      </c>
      <c r="L818" s="313" t="str">
        <f>VLOOKUP(TRIM(B818),'Team Rosters'!$B$1:$M$3794,2,FALSE)</f>
        <v>VER</v>
      </c>
    </row>
    <row r="819" spans="1:12" ht="12.75" hidden="1" customHeight="1">
      <c r="A819" s="135" t="s">
        <v>1139</v>
      </c>
      <c r="B819" s="123" t="s">
        <v>5599</v>
      </c>
      <c r="C819" s="135" t="s">
        <v>810</v>
      </c>
      <c r="D819" s="135" t="s">
        <v>1139</v>
      </c>
      <c r="E819" s="309" t="s">
        <v>4397</v>
      </c>
      <c r="F819" s="310"/>
      <c r="G819" s="224">
        <v>6</v>
      </c>
      <c r="H819" s="224"/>
      <c r="I819" s="312"/>
      <c r="J819" s="312"/>
      <c r="K819" s="312"/>
      <c r="L819" s="313" t="str">
        <f>VLOOKUP(TRIM(B819),'Team Rosters'!$B$1:$M$3794,2,FALSE)</f>
        <v>BEA</v>
      </c>
    </row>
    <row r="820" spans="1:12" ht="12.75" hidden="1" customHeight="1">
      <c r="A820" s="316" t="s">
        <v>848</v>
      </c>
      <c r="B820" s="315" t="s">
        <v>6948</v>
      </c>
      <c r="C820" s="316" t="s">
        <v>802</v>
      </c>
      <c r="D820" s="316" t="s">
        <v>848</v>
      </c>
      <c r="E820" s="317"/>
      <c r="F820" s="318"/>
      <c r="G820" s="319"/>
      <c r="H820" s="319"/>
      <c r="I820" s="312">
        <v>0</v>
      </c>
      <c r="J820" s="312"/>
      <c r="K820" s="312"/>
      <c r="L820" s="313" t="str">
        <f>VLOOKUP(TRIM(B820),'Team Rosters'!$B$1:$M$3794,2,FALSE)</f>
        <v>VER</v>
      </c>
    </row>
    <row r="821" spans="1:12" ht="12.75" hidden="1" customHeight="1">
      <c r="A821" s="316" t="s">
        <v>3518</v>
      </c>
      <c r="B821" s="315" t="s">
        <v>7756</v>
      </c>
      <c r="C821" s="316" t="s">
        <v>1664</v>
      </c>
      <c r="D821" s="316" t="s">
        <v>3518</v>
      </c>
      <c r="E821" s="317"/>
      <c r="F821" s="318"/>
      <c r="G821" s="319"/>
      <c r="H821" s="319"/>
      <c r="I821" s="9">
        <v>0</v>
      </c>
      <c r="J821" s="312"/>
      <c r="K821" s="172">
        <v>0</v>
      </c>
      <c r="L821" s="313" t="str">
        <f>VLOOKUP(TRIM(B821),'Team Rosters'!$B$1:$M$3794,2,FALSE)</f>
        <v>BLU</v>
      </c>
    </row>
    <row r="822" spans="1:12" ht="12.75" hidden="1" customHeight="1">
      <c r="A822" s="316" t="s">
        <v>197</v>
      </c>
      <c r="B822" s="315" t="s">
        <v>5359</v>
      </c>
      <c r="C822" s="316" t="s">
        <v>822</v>
      </c>
      <c r="D822" s="316" t="s">
        <v>197</v>
      </c>
      <c r="E822" s="317"/>
      <c r="F822" s="318"/>
      <c r="G822" s="319"/>
      <c r="H822" s="319"/>
      <c r="I822" s="312"/>
      <c r="J822" s="312"/>
      <c r="K822" s="312"/>
      <c r="L822" s="313" t="str">
        <f>VLOOKUP(TRIM(B822),'Team Rosters'!$B$1:$M$3794,2,FALSE)</f>
        <v>GOT</v>
      </c>
    </row>
    <row r="823" spans="1:12" ht="12.75" hidden="1" customHeight="1">
      <c r="A823" s="316" t="s">
        <v>2314</v>
      </c>
      <c r="B823" s="315" t="s">
        <v>5335</v>
      </c>
      <c r="C823" s="316" t="s">
        <v>812</v>
      </c>
      <c r="D823" s="316" t="s">
        <v>4279</v>
      </c>
      <c r="E823" s="317"/>
      <c r="F823" s="318"/>
      <c r="G823" s="319"/>
      <c r="H823" s="319"/>
      <c r="I823" s="312">
        <v>0</v>
      </c>
      <c r="J823" s="312"/>
      <c r="K823" s="312">
        <v>0</v>
      </c>
      <c r="L823" s="313" t="str">
        <f>VLOOKUP(TRIM(B823),'Team Rosters'!$B$1:$M$3794,2,FALSE)</f>
        <v>OMA</v>
      </c>
    </row>
    <row r="824" spans="1:12" ht="12.75" hidden="1" customHeight="1">
      <c r="A824" s="316" t="s">
        <v>7634</v>
      </c>
      <c r="B824" s="315" t="s">
        <v>6659</v>
      </c>
      <c r="C824" s="316" t="s">
        <v>6142</v>
      </c>
      <c r="D824" s="316" t="s">
        <v>7833</v>
      </c>
      <c r="E824" s="317"/>
      <c r="F824" s="318"/>
      <c r="G824" s="319"/>
      <c r="H824" s="319"/>
      <c r="I824" s="312">
        <v>0</v>
      </c>
      <c r="J824" s="312">
        <v>0</v>
      </c>
      <c r="K824" s="312">
        <v>2</v>
      </c>
      <c r="L824" s="313" t="str">
        <f>VLOOKUP(TRIM(B824),'Team Rosters'!$B$1:$M$3794,2,FALSE)</f>
        <v>OMA</v>
      </c>
    </row>
    <row r="825" spans="1:12" ht="12.75" hidden="1" customHeight="1">
      <c r="A825" s="135" t="s">
        <v>1667</v>
      </c>
      <c r="B825" s="123" t="s">
        <v>6745</v>
      </c>
      <c r="C825" s="135" t="s">
        <v>837</v>
      </c>
      <c r="D825" s="135" t="s">
        <v>4300</v>
      </c>
      <c r="E825" s="309" t="s">
        <v>4391</v>
      </c>
      <c r="F825" s="310"/>
      <c r="G825" s="224">
        <v>1</v>
      </c>
      <c r="H825" s="224"/>
      <c r="I825" s="312"/>
      <c r="J825" s="312"/>
      <c r="K825" s="312"/>
      <c r="L825" s="313" t="str">
        <f>VLOOKUP(TRIM(B825),'Team Rosters'!$B$1:$M$3794,2,FALSE)</f>
        <v>VIR</v>
      </c>
    </row>
    <row r="826" spans="1:12" ht="12.75" hidden="1" customHeight="1">
      <c r="A826" s="135" t="s">
        <v>2319</v>
      </c>
      <c r="B826" s="123" t="s">
        <v>6852</v>
      </c>
      <c r="C826" s="135" t="s">
        <v>170</v>
      </c>
      <c r="D826" s="135" t="s">
        <v>2319</v>
      </c>
      <c r="E826" s="309" t="s">
        <v>4388</v>
      </c>
      <c r="F826" s="310"/>
      <c r="G826" s="224">
        <v>12</v>
      </c>
      <c r="H826" s="224">
        <v>1</v>
      </c>
      <c r="I826" s="312"/>
      <c r="J826" s="312"/>
      <c r="K826" s="312"/>
      <c r="L826" s="313" t="str">
        <f>VLOOKUP(TRIM(B826),'Team Rosters'!$B$1:$M$3794,2,FALSE)</f>
        <v>VER</v>
      </c>
    </row>
    <row r="827" spans="1:12" ht="12.75" hidden="1" customHeight="1">
      <c r="A827" s="316" t="s">
        <v>844</v>
      </c>
      <c r="B827" s="315" t="s">
        <v>4643</v>
      </c>
      <c r="C827" s="316" t="s">
        <v>812</v>
      </c>
      <c r="D827" s="316" t="s">
        <v>4267</v>
      </c>
      <c r="E827" s="317"/>
      <c r="F827" s="318"/>
      <c r="G827" s="319"/>
      <c r="H827" s="319"/>
      <c r="I827" s="312"/>
      <c r="J827" s="312"/>
      <c r="K827" s="312"/>
      <c r="L827" s="313" t="str">
        <f>VLOOKUP(TRIM(B827),'Team Rosters'!$B$1:$M$3794,2,FALSE)</f>
        <v>ESC</v>
      </c>
    </row>
    <row r="828" spans="1:12" ht="12.75" hidden="1" customHeight="1">
      <c r="A828" s="135" t="s">
        <v>2440</v>
      </c>
      <c r="B828" s="123" t="s">
        <v>7571</v>
      </c>
      <c r="C828" s="135" t="s">
        <v>3448</v>
      </c>
      <c r="D828" s="135" t="s">
        <v>2440</v>
      </c>
      <c r="E828" s="309" t="s">
        <v>4384</v>
      </c>
      <c r="F828" s="310"/>
      <c r="G828" s="224">
        <v>0</v>
      </c>
      <c r="H828" s="224"/>
      <c r="I828" s="312"/>
      <c r="J828" s="312"/>
      <c r="K828" s="324"/>
      <c r="L828" s="313" t="str">
        <f>VLOOKUP(TRIM(B828),'Team Rosters'!$B$1:$M$3794,2,FALSE)</f>
        <v>BLD</v>
      </c>
    </row>
    <row r="829" spans="1:12" ht="12.75" hidden="1" customHeight="1">
      <c r="A829" s="316" t="s">
        <v>3200</v>
      </c>
      <c r="B829" s="315" t="s">
        <v>2907</v>
      </c>
      <c r="C829" s="316" t="s">
        <v>810</v>
      </c>
      <c r="D829" s="316" t="s">
        <v>4275</v>
      </c>
      <c r="E829" s="317"/>
      <c r="F829" s="318"/>
      <c r="G829" s="319"/>
      <c r="H829" s="319"/>
      <c r="I829" s="312">
        <v>0</v>
      </c>
      <c r="J829" s="312"/>
      <c r="K829" s="324">
        <v>0</v>
      </c>
      <c r="L829" s="313" t="e">
        <f>VLOOKUP(TRIM(B829),'Team Rosters'!$B$1:$M$3794,2,FALSE)</f>
        <v>#N/A</v>
      </c>
    </row>
    <row r="830" spans="1:12" ht="12.75" hidden="1" customHeight="1">
      <c r="A830" s="316" t="s">
        <v>644</v>
      </c>
      <c r="B830" s="315" t="s">
        <v>5715</v>
      </c>
      <c r="C830" s="316" t="s">
        <v>814</v>
      </c>
      <c r="D830" s="316" t="s">
        <v>6998</v>
      </c>
      <c r="E830" s="317"/>
      <c r="F830" s="318"/>
      <c r="G830" s="319"/>
      <c r="H830" s="319"/>
      <c r="I830" s="312">
        <v>0</v>
      </c>
      <c r="J830" s="312">
        <v>0</v>
      </c>
      <c r="K830" s="312">
        <v>2</v>
      </c>
      <c r="L830" s="313" t="str">
        <f>VLOOKUP(TRIM(B830),'Team Rosters'!$B$1:$M$3794,2,FALSE)</f>
        <v>BLU</v>
      </c>
    </row>
    <row r="831" spans="1:12" ht="12.75" hidden="1" customHeight="1">
      <c r="A831" s="316" t="s">
        <v>7693</v>
      </c>
      <c r="B831" s="315" t="s">
        <v>5857</v>
      </c>
      <c r="C831" s="316" t="s">
        <v>90</v>
      </c>
      <c r="D831" s="316" t="s">
        <v>4268</v>
      </c>
      <c r="E831" s="317"/>
      <c r="F831" s="318"/>
      <c r="G831" s="319"/>
      <c r="H831" s="319"/>
      <c r="I831" s="312"/>
      <c r="J831" s="312"/>
      <c r="K831" s="312"/>
      <c r="L831" s="313" t="str">
        <f>VLOOKUP(TRIM(B831),'Team Rosters'!$B$1:$M$3794,2,FALSE)</f>
        <v>DEL</v>
      </c>
    </row>
    <row r="832" spans="1:12" ht="12.75" customHeight="1">
      <c r="A832" s="135" t="s">
        <v>2445</v>
      </c>
      <c r="B832" s="123" t="s">
        <v>6291</v>
      </c>
      <c r="C832" s="135" t="s">
        <v>808</v>
      </c>
      <c r="D832" s="135" t="s">
        <v>4294</v>
      </c>
      <c r="E832" s="309" t="s">
        <v>4386</v>
      </c>
      <c r="F832" s="310"/>
      <c r="G832" s="224"/>
      <c r="H832" s="224"/>
      <c r="I832" s="312"/>
      <c r="J832" s="312"/>
      <c r="K832" s="312"/>
      <c r="L832" s="313" t="str">
        <f>VLOOKUP(TRIM(B832),'Team Rosters'!$B$1:$M$3794,2,FALSE)</f>
        <v>BLD</v>
      </c>
    </row>
    <row r="833" spans="1:12" ht="12.75" customHeight="1">
      <c r="A833" s="135" t="s">
        <v>1663</v>
      </c>
      <c r="B833" s="123" t="s">
        <v>7486</v>
      </c>
      <c r="C833" s="135" t="s">
        <v>82</v>
      </c>
      <c r="D833" s="135" t="s">
        <v>4302</v>
      </c>
      <c r="E833" s="309" t="s">
        <v>4386</v>
      </c>
      <c r="F833" s="310"/>
      <c r="G833" s="224">
        <v>6</v>
      </c>
      <c r="H833" s="224"/>
      <c r="I833" s="312"/>
      <c r="J833" s="312"/>
      <c r="K833" s="312"/>
      <c r="L833" s="313" t="str">
        <f>VLOOKUP(TRIM(B833),'Team Rosters'!$B$1:$M$3794,2,FALSE)</f>
        <v>BLU</v>
      </c>
    </row>
    <row r="834" spans="1:12" ht="12.75" hidden="1" customHeight="1">
      <c r="A834" s="135" t="s">
        <v>1663</v>
      </c>
      <c r="B834" s="123" t="s">
        <v>7578</v>
      </c>
      <c r="C834" s="135" t="s">
        <v>90</v>
      </c>
      <c r="D834" s="135" t="s">
        <v>4302</v>
      </c>
      <c r="E834" s="309" t="s">
        <v>4389</v>
      </c>
      <c r="F834" s="310"/>
      <c r="G834" s="224">
        <v>3</v>
      </c>
      <c r="H834" s="224"/>
      <c r="I834" s="312"/>
      <c r="J834" s="312"/>
      <c r="K834" s="324"/>
      <c r="L834" s="313" t="str">
        <f>VLOOKUP(TRIM(B834),'Team Rosters'!$B$1:$M$3794,2,FALSE)</f>
        <v>CAVE</v>
      </c>
    </row>
    <row r="835" spans="1:12" ht="12.75" hidden="1" customHeight="1">
      <c r="A835" s="135" t="s">
        <v>172</v>
      </c>
      <c r="B835" s="123" t="s">
        <v>6209</v>
      </c>
      <c r="C835" s="135" t="s">
        <v>81</v>
      </c>
      <c r="D835" s="135" t="s">
        <v>4298</v>
      </c>
      <c r="E835" s="309" t="s">
        <v>4391</v>
      </c>
      <c r="F835" s="310"/>
      <c r="G835" s="224">
        <v>6</v>
      </c>
      <c r="H835" s="224"/>
      <c r="I835" s="312"/>
      <c r="J835" s="312"/>
      <c r="K835" s="312"/>
      <c r="L835" s="313" t="str">
        <f>VLOOKUP(TRIM(B835),'Team Rosters'!$B$1:$M$3794,2,FALSE)</f>
        <v>LAS</v>
      </c>
    </row>
    <row r="836" spans="1:12" ht="12.75" hidden="1" customHeight="1">
      <c r="A836" s="135" t="s">
        <v>3060</v>
      </c>
      <c r="B836" s="123" t="s">
        <v>5071</v>
      </c>
      <c r="C836" s="135" t="s">
        <v>832</v>
      </c>
      <c r="D836" s="135" t="s">
        <v>4290</v>
      </c>
      <c r="E836" s="309" t="s">
        <v>4382</v>
      </c>
      <c r="F836" s="310"/>
      <c r="G836" s="224"/>
      <c r="H836" s="224"/>
      <c r="I836" s="312"/>
      <c r="J836" s="312"/>
      <c r="K836" s="324"/>
      <c r="L836" s="313" t="e">
        <f>VLOOKUP(TRIM(B836),'Team Rosters'!$B$1:$M$3794,2,FALSE)</f>
        <v>#N/A</v>
      </c>
    </row>
    <row r="837" spans="1:12" ht="12.75" hidden="1" customHeight="1">
      <c r="A837" s="135" t="s">
        <v>172</v>
      </c>
      <c r="B837" s="315" t="s">
        <v>5585</v>
      </c>
      <c r="C837" s="316" t="s">
        <v>833</v>
      </c>
      <c r="D837" s="135" t="s">
        <v>4298</v>
      </c>
      <c r="E837" s="309" t="s">
        <v>4391</v>
      </c>
      <c r="F837" s="310"/>
      <c r="G837" s="224">
        <v>7</v>
      </c>
      <c r="H837" s="224"/>
      <c r="I837" s="312"/>
      <c r="J837" s="312"/>
      <c r="K837" s="312"/>
      <c r="L837" s="313" t="str">
        <f>VLOOKUP(TRIM(B837),'Team Rosters'!$B$1:$M$3794,2,FALSE)</f>
        <v>IRN</v>
      </c>
    </row>
    <row r="838" spans="1:12" ht="12.75" hidden="1" customHeight="1">
      <c r="A838" s="135" t="s">
        <v>3060</v>
      </c>
      <c r="B838" s="123" t="s">
        <v>7593</v>
      </c>
      <c r="C838" s="135" t="s">
        <v>820</v>
      </c>
      <c r="D838" s="135" t="s">
        <v>4290</v>
      </c>
      <c r="E838" s="309" t="s">
        <v>4384</v>
      </c>
      <c r="F838" s="310"/>
      <c r="G838" s="224"/>
      <c r="H838" s="224"/>
      <c r="I838" s="312"/>
      <c r="J838" s="312"/>
      <c r="K838" s="324"/>
      <c r="L838" s="313" t="e">
        <f>VLOOKUP(TRIM(B838),'Team Rosters'!$B$1:$M$3794,2,FALSE)</f>
        <v>#N/A</v>
      </c>
    </row>
    <row r="839" spans="1:12" ht="12.75" hidden="1" customHeight="1">
      <c r="A839" s="316" t="s">
        <v>7692</v>
      </c>
      <c r="B839" s="315" t="s">
        <v>7710</v>
      </c>
      <c r="C839" s="316" t="s">
        <v>837</v>
      </c>
      <c r="D839" s="316" t="s">
        <v>4265</v>
      </c>
      <c r="E839" s="317"/>
      <c r="F839" s="318"/>
      <c r="G839" s="319"/>
      <c r="H839" s="319"/>
      <c r="I839" s="312"/>
      <c r="J839" s="312"/>
      <c r="K839" s="324"/>
      <c r="L839" s="313" t="str">
        <f>VLOOKUP(TRIM(B839),'Team Rosters'!$B$1:$M$3794,2,FALSE)</f>
        <v>TEM</v>
      </c>
    </row>
    <row r="840" spans="1:12" ht="12.75" hidden="1" customHeight="1">
      <c r="A840" s="316" t="s">
        <v>2317</v>
      </c>
      <c r="B840" s="315" t="s">
        <v>4055</v>
      </c>
      <c r="C840" s="316" t="s">
        <v>826</v>
      </c>
      <c r="D840" s="316" t="s">
        <v>4272</v>
      </c>
      <c r="E840" s="317"/>
      <c r="F840" s="318"/>
      <c r="G840" s="319"/>
      <c r="H840" s="319"/>
      <c r="I840" s="312">
        <v>0</v>
      </c>
      <c r="J840" s="312"/>
      <c r="K840" s="324">
        <v>5</v>
      </c>
      <c r="L840" s="313" t="str">
        <f>VLOOKUP(TRIM(B840),'Team Rosters'!$B$1:$M$3794,2,FALSE)</f>
        <v>VIR</v>
      </c>
    </row>
    <row r="841" spans="1:12" ht="12.75" hidden="1" customHeight="1">
      <c r="A841" s="135" t="s">
        <v>3060</v>
      </c>
      <c r="B841" s="123" t="s">
        <v>7585</v>
      </c>
      <c r="C841" s="135" t="s">
        <v>832</v>
      </c>
      <c r="D841" s="135" t="s">
        <v>4290</v>
      </c>
      <c r="E841" s="309" t="s">
        <v>4384</v>
      </c>
      <c r="F841" s="310"/>
      <c r="G841" s="224"/>
      <c r="H841" s="224"/>
      <c r="I841" s="312"/>
      <c r="J841" s="312"/>
      <c r="K841" s="324"/>
      <c r="L841" s="313" t="e">
        <f>VLOOKUP(TRIM(B841),'Team Rosters'!$B$1:$M$3794,2,FALSE)</f>
        <v>#N/A</v>
      </c>
    </row>
    <row r="842" spans="1:12" ht="12.75" hidden="1" customHeight="1">
      <c r="A842" s="135" t="s">
        <v>3060</v>
      </c>
      <c r="B842" s="123" t="s">
        <v>5673</v>
      </c>
      <c r="C842" s="135" t="s">
        <v>821</v>
      </c>
      <c r="D842" s="135" t="s">
        <v>4290</v>
      </c>
      <c r="E842" s="309" t="s">
        <v>4384</v>
      </c>
      <c r="F842" s="310"/>
      <c r="G842" s="224"/>
      <c r="H842" s="224"/>
      <c r="I842" s="312"/>
      <c r="J842" s="312"/>
      <c r="K842" s="312"/>
      <c r="L842" s="313" t="str">
        <f>VLOOKUP(TRIM(B842),'Team Rosters'!$B$1:$M$3794,2,FALSE)</f>
        <v>ANN</v>
      </c>
    </row>
    <row r="843" spans="1:12" ht="12.75" hidden="1" customHeight="1">
      <c r="A843" s="316" t="s">
        <v>203</v>
      </c>
      <c r="B843" s="315" t="s">
        <v>2252</v>
      </c>
      <c r="C843" s="316" t="s">
        <v>807</v>
      </c>
      <c r="D843" s="316" t="s">
        <v>203</v>
      </c>
      <c r="E843" s="317"/>
      <c r="F843" s="318"/>
      <c r="G843" s="319"/>
      <c r="H843" s="319"/>
      <c r="I843" s="312"/>
      <c r="J843" s="312"/>
      <c r="K843" s="312"/>
      <c r="L843" s="313" t="str">
        <f>VLOOKUP(TRIM(B843),'Team Rosters'!$B$1:$M$3794,2,FALSE)</f>
        <v>VIR</v>
      </c>
    </row>
    <row r="844" spans="1:12" ht="12.75" hidden="1" customHeight="1">
      <c r="A844" s="135" t="s">
        <v>2440</v>
      </c>
      <c r="B844" s="123" t="s">
        <v>5607</v>
      </c>
      <c r="C844" s="135" t="s">
        <v>816</v>
      </c>
      <c r="D844" s="135" t="s">
        <v>2440</v>
      </c>
      <c r="E844" s="309" t="s">
        <v>4384</v>
      </c>
      <c r="F844" s="310"/>
      <c r="G844" s="224">
        <v>0</v>
      </c>
      <c r="H844" s="224"/>
      <c r="I844" s="312"/>
      <c r="J844" s="312"/>
      <c r="K844" s="312"/>
      <c r="L844" s="313" t="str">
        <f>VLOOKUP(TRIM(B844),'Team Rosters'!$B$1:$M$3794,2,FALSE)</f>
        <v>TOL</v>
      </c>
    </row>
    <row r="845" spans="1:12" ht="12.75" hidden="1" customHeight="1">
      <c r="A845" s="135" t="s">
        <v>1404</v>
      </c>
      <c r="B845" s="123" t="s">
        <v>6834</v>
      </c>
      <c r="C845" s="135" t="s">
        <v>815</v>
      </c>
      <c r="D845" s="135" t="s">
        <v>1404</v>
      </c>
      <c r="E845" s="309" t="s">
        <v>4384</v>
      </c>
      <c r="F845" s="310"/>
      <c r="G845" s="224">
        <v>0</v>
      </c>
      <c r="H845" s="224"/>
      <c r="I845" s="312"/>
      <c r="J845" s="312"/>
      <c r="K845" s="312"/>
      <c r="L845" s="313" t="str">
        <f>VLOOKUP(TRIM(B845),'Team Rosters'!$B$1:$M$3794,2,FALSE)</f>
        <v>TEM</v>
      </c>
    </row>
    <row r="846" spans="1:12" ht="12.75" hidden="1" customHeight="1">
      <c r="A846" s="135" t="s">
        <v>1404</v>
      </c>
      <c r="B846" s="123" t="s">
        <v>6304</v>
      </c>
      <c r="C846" s="135" t="s">
        <v>832</v>
      </c>
      <c r="D846" s="135" t="s">
        <v>1404</v>
      </c>
      <c r="E846" s="309" t="s">
        <v>4384</v>
      </c>
      <c r="F846" s="310"/>
      <c r="G846" s="224">
        <v>0</v>
      </c>
      <c r="H846" s="224"/>
      <c r="I846" s="312"/>
      <c r="J846" s="312"/>
      <c r="K846" s="312"/>
      <c r="L846" s="313" t="str">
        <f>VLOOKUP(TRIM(B846),'Team Rosters'!$B$1:$M$3794,2,FALSE)</f>
        <v>BEA</v>
      </c>
    </row>
    <row r="847" spans="1:12" ht="12.75" hidden="1" customHeight="1">
      <c r="A847" s="135" t="s">
        <v>2313</v>
      </c>
      <c r="B847" s="123" t="s">
        <v>3031</v>
      </c>
      <c r="C847" s="135" t="s">
        <v>82</v>
      </c>
      <c r="D847" s="135" t="s">
        <v>2313</v>
      </c>
      <c r="E847" s="309" t="s">
        <v>4397</v>
      </c>
      <c r="F847" s="310"/>
      <c r="G847" s="224">
        <v>3</v>
      </c>
      <c r="H847" s="224"/>
      <c r="I847" s="312"/>
      <c r="J847" s="312"/>
      <c r="K847" s="312"/>
      <c r="L847" s="313" t="str">
        <f>VLOOKUP(TRIM(B847),'Team Rosters'!$B$1:$M$3794,2,FALSE)</f>
        <v>ACM</v>
      </c>
    </row>
    <row r="848" spans="1:12" ht="12.75" hidden="1" customHeight="1">
      <c r="A848" s="316" t="s">
        <v>2438</v>
      </c>
      <c r="B848" s="315" t="s">
        <v>4705</v>
      </c>
      <c r="C848" s="316" t="s">
        <v>810</v>
      </c>
      <c r="D848" s="316" t="s">
        <v>4277</v>
      </c>
      <c r="E848" s="317"/>
      <c r="F848" s="318"/>
      <c r="G848" s="319"/>
      <c r="H848" s="319"/>
      <c r="I848" s="312">
        <v>0</v>
      </c>
      <c r="J848" s="312"/>
      <c r="K848" s="312">
        <v>4</v>
      </c>
      <c r="L848" s="313" t="str">
        <f>VLOOKUP(TRIM(B848),'Team Rosters'!$B$1:$M$3794,2,FALSE)</f>
        <v>BEA</v>
      </c>
    </row>
    <row r="849" spans="1:12" ht="12.75" hidden="1" customHeight="1">
      <c r="A849" s="135" t="s">
        <v>2312</v>
      </c>
      <c r="B849" s="123" t="s">
        <v>6754</v>
      </c>
      <c r="C849" s="135" t="s">
        <v>813</v>
      </c>
      <c r="D849" s="135" t="s">
        <v>2312</v>
      </c>
      <c r="E849" s="309" t="s">
        <v>4398</v>
      </c>
      <c r="F849" s="310"/>
      <c r="G849" s="224">
        <v>7</v>
      </c>
      <c r="H849" s="224"/>
      <c r="I849" s="312"/>
      <c r="J849" s="312"/>
      <c r="K849" s="312"/>
      <c r="L849" s="313" t="str">
        <f>VLOOKUP(TRIM(B849),'Team Rosters'!$B$1:$M$3794,2,FALSE)</f>
        <v>VIR</v>
      </c>
    </row>
    <row r="850" spans="1:12" ht="12.75" hidden="1" customHeight="1">
      <c r="A850" s="135" t="s">
        <v>3060</v>
      </c>
      <c r="B850" s="315" t="s">
        <v>4407</v>
      </c>
      <c r="C850" s="316" t="s">
        <v>818</v>
      </c>
      <c r="D850" s="135" t="s">
        <v>4290</v>
      </c>
      <c r="E850" s="309" t="s">
        <v>4384</v>
      </c>
      <c r="F850" s="310"/>
      <c r="G850" s="224"/>
      <c r="H850" s="224"/>
      <c r="I850" s="312"/>
      <c r="J850" s="312"/>
      <c r="K850" s="312"/>
      <c r="L850" s="313" t="e">
        <f>VLOOKUP(TRIM(B850),'Team Rosters'!$B$1:$M$3794,2,FALSE)</f>
        <v>#N/A</v>
      </c>
    </row>
    <row r="851" spans="1:12" ht="12.75" hidden="1" customHeight="1">
      <c r="A851" s="316" t="s">
        <v>2438</v>
      </c>
      <c r="B851" s="315" t="s">
        <v>4701</v>
      </c>
      <c r="C851" s="316" t="s">
        <v>170</v>
      </c>
      <c r="D851" s="316" t="s">
        <v>4277</v>
      </c>
      <c r="E851" s="317"/>
      <c r="F851" s="318"/>
      <c r="G851" s="319"/>
      <c r="H851" s="319"/>
      <c r="I851" s="312">
        <v>6</v>
      </c>
      <c r="J851" s="312"/>
      <c r="K851" s="312">
        <v>4</v>
      </c>
      <c r="L851" s="313" t="str">
        <f>VLOOKUP(TRIM(B851),'Team Rosters'!$B$1:$M$3794,2,FALSE)</f>
        <v>IRN</v>
      </c>
    </row>
    <row r="852" spans="1:12" ht="12.75" hidden="1" customHeight="1">
      <c r="A852" s="316" t="s">
        <v>1870</v>
      </c>
      <c r="B852" s="315" t="s">
        <v>5807</v>
      </c>
      <c r="C852" s="316" t="s">
        <v>3448</v>
      </c>
      <c r="D852" s="316" t="s">
        <v>4273</v>
      </c>
      <c r="E852" s="317"/>
      <c r="F852" s="318"/>
      <c r="G852" s="319"/>
      <c r="H852" s="319"/>
      <c r="I852" s="312">
        <v>0</v>
      </c>
      <c r="J852" s="312"/>
      <c r="K852" s="312">
        <v>4</v>
      </c>
      <c r="L852" s="313" t="str">
        <f>VLOOKUP(TRIM(B852),'Team Rosters'!$B$1:$M$3794,2,FALSE)</f>
        <v>GOT</v>
      </c>
    </row>
    <row r="853" spans="1:12" ht="12.75" hidden="1" customHeight="1">
      <c r="A853" s="316" t="s">
        <v>3518</v>
      </c>
      <c r="B853" s="315" t="s">
        <v>1012</v>
      </c>
      <c r="C853" s="316" t="s">
        <v>170</v>
      </c>
      <c r="D853" s="316" t="s">
        <v>3518</v>
      </c>
      <c r="E853" s="317"/>
      <c r="F853" s="318"/>
      <c r="G853" s="319"/>
      <c r="H853" s="319"/>
      <c r="I853" s="9">
        <v>0</v>
      </c>
      <c r="J853" s="312"/>
      <c r="K853" s="172">
        <v>4</v>
      </c>
      <c r="L853" s="313" t="str">
        <f>VLOOKUP(TRIM(B853),'Team Rosters'!$B$1:$M$3794,2,FALSE)</f>
        <v>BEA</v>
      </c>
    </row>
    <row r="854" spans="1:12" ht="12.75" hidden="1" customHeight="1">
      <c r="A854" s="135" t="s">
        <v>3344</v>
      </c>
      <c r="B854" s="123" t="s">
        <v>6216</v>
      </c>
      <c r="C854" s="135" t="s">
        <v>82</v>
      </c>
      <c r="D854" s="135" t="s">
        <v>4293</v>
      </c>
      <c r="E854" s="309" t="s">
        <v>4385</v>
      </c>
      <c r="F854" s="310"/>
      <c r="G854" s="224"/>
      <c r="H854" s="224"/>
      <c r="I854" s="312"/>
      <c r="J854" s="312"/>
      <c r="K854" s="312"/>
      <c r="L854" s="313" t="str">
        <f>VLOOKUP(TRIM(B854),'Team Rosters'!$B$1:$M$3794,2,FALSE)</f>
        <v>OMA</v>
      </c>
    </row>
    <row r="855" spans="1:12" ht="12.75" hidden="1" customHeight="1">
      <c r="A855" s="316" t="s">
        <v>1406</v>
      </c>
      <c r="B855" s="315" t="s">
        <v>2039</v>
      </c>
      <c r="C855" s="316" t="s">
        <v>837</v>
      </c>
      <c r="D855" s="316" t="s">
        <v>1406</v>
      </c>
      <c r="E855" s="317"/>
      <c r="F855" s="318"/>
      <c r="G855" s="319"/>
      <c r="H855" s="319"/>
      <c r="I855" s="312">
        <v>5</v>
      </c>
      <c r="J855" s="312"/>
      <c r="K855" s="312"/>
      <c r="L855" s="313" t="str">
        <f>VLOOKUP(TRIM(B855),'Team Rosters'!$B$1:$M$3794,2,FALSE)</f>
        <v>VER</v>
      </c>
    </row>
    <row r="856" spans="1:12" ht="12.75" hidden="1" customHeight="1">
      <c r="A856" s="135" t="s">
        <v>3060</v>
      </c>
      <c r="B856" s="123" t="s">
        <v>6696</v>
      </c>
      <c r="C856" s="135" t="s">
        <v>1664</v>
      </c>
      <c r="D856" s="135" t="s">
        <v>4290</v>
      </c>
      <c r="E856" s="309" t="s">
        <v>4384</v>
      </c>
      <c r="F856" s="310"/>
      <c r="G856" s="224"/>
      <c r="H856" s="224"/>
      <c r="I856" s="312"/>
      <c r="J856" s="312"/>
      <c r="K856" s="312"/>
      <c r="L856" s="313" t="e">
        <f>VLOOKUP(TRIM(B856),'Team Rosters'!$B$1:$M$3794,2,FALSE)</f>
        <v>#N/A</v>
      </c>
    </row>
    <row r="857" spans="1:12" ht="12.75" hidden="1" customHeight="1">
      <c r="A857" s="135" t="s">
        <v>172</v>
      </c>
      <c r="B857" s="123" t="s">
        <v>6755</v>
      </c>
      <c r="C857" s="135" t="s">
        <v>813</v>
      </c>
      <c r="D857" s="135" t="s">
        <v>4298</v>
      </c>
      <c r="E857" s="309" t="s">
        <v>4391</v>
      </c>
      <c r="F857" s="310"/>
      <c r="G857" s="224">
        <v>0</v>
      </c>
      <c r="H857" s="224"/>
      <c r="I857" s="312"/>
      <c r="J857" s="312"/>
      <c r="K857" s="324"/>
      <c r="L857" s="313" t="str">
        <f>VLOOKUP(TRIM(B857),'Team Rosters'!$B$1:$M$3794,2,FALSE)</f>
        <v>DEL</v>
      </c>
    </row>
    <row r="858" spans="1:12" ht="12.75" hidden="1" customHeight="1">
      <c r="A858" s="316" t="s">
        <v>2314</v>
      </c>
      <c r="B858" s="315" t="s">
        <v>6654</v>
      </c>
      <c r="C858" s="316" t="s">
        <v>837</v>
      </c>
      <c r="D858" s="316" t="s">
        <v>4279</v>
      </c>
      <c r="E858" s="317"/>
      <c r="F858" s="318"/>
      <c r="G858" s="319"/>
      <c r="H858" s="319"/>
      <c r="I858" s="312">
        <v>0</v>
      </c>
      <c r="J858" s="312"/>
      <c r="K858" s="312">
        <v>0</v>
      </c>
      <c r="L858" s="313" t="e">
        <f>VLOOKUP(TRIM(B858),'Team Rosters'!$B$1:$M$3794,2,FALSE)</f>
        <v>#N/A</v>
      </c>
    </row>
    <row r="859" spans="1:12" ht="12.75" hidden="1" customHeight="1">
      <c r="A859" s="316" t="s">
        <v>2351</v>
      </c>
      <c r="B859" s="315" t="s">
        <v>4683</v>
      </c>
      <c r="C859" s="316" t="s">
        <v>822</v>
      </c>
      <c r="D859" s="316" t="s">
        <v>4270</v>
      </c>
      <c r="E859" s="317"/>
      <c r="F859" s="318"/>
      <c r="G859" s="319"/>
      <c r="H859" s="319"/>
      <c r="I859" s="312">
        <v>5</v>
      </c>
      <c r="J859" s="312"/>
      <c r="K859" s="312">
        <v>7</v>
      </c>
      <c r="L859" s="313" t="str">
        <f>VLOOKUP(TRIM(B859),'Team Rosters'!$B$1:$M$3794,2,FALSE)</f>
        <v>LON</v>
      </c>
    </row>
    <row r="860" spans="1:12" ht="12.75" hidden="1" customHeight="1">
      <c r="A860" s="316" t="s">
        <v>3518</v>
      </c>
      <c r="B860" s="315" t="s">
        <v>6885</v>
      </c>
      <c r="C860" s="316" t="s">
        <v>826</v>
      </c>
      <c r="D860" s="316" t="s">
        <v>3518</v>
      </c>
      <c r="E860" s="317"/>
      <c r="F860" s="318"/>
      <c r="G860" s="319"/>
      <c r="H860" s="319"/>
      <c r="I860" s="9">
        <v>0</v>
      </c>
      <c r="J860" s="312"/>
      <c r="K860" s="172">
        <v>3</v>
      </c>
      <c r="L860" s="313" t="str">
        <f>VLOOKUP(TRIM(B860),'Team Rosters'!$B$1:$M$3794,2,FALSE)</f>
        <v>TEM</v>
      </c>
    </row>
    <row r="861" spans="1:12" ht="12.75" hidden="1" customHeight="1">
      <c r="A861" s="316" t="s">
        <v>2317</v>
      </c>
      <c r="B861" s="315" t="s">
        <v>7631</v>
      </c>
      <c r="C861" s="316" t="s">
        <v>809</v>
      </c>
      <c r="D861" s="316" t="s">
        <v>4272</v>
      </c>
      <c r="E861" s="317"/>
      <c r="F861" s="318"/>
      <c r="G861" s="319"/>
      <c r="H861" s="319"/>
      <c r="I861" s="312">
        <v>4</v>
      </c>
      <c r="J861" s="312"/>
      <c r="K861" s="324">
        <v>3</v>
      </c>
      <c r="L861" s="313" t="str">
        <f>VLOOKUP(TRIM(B861),'Team Rosters'!$B$1:$M$3794,2,FALSE)</f>
        <v>FER</v>
      </c>
    </row>
    <row r="862" spans="1:12" ht="12.75" hidden="1" customHeight="1">
      <c r="A862" s="316" t="s">
        <v>1591</v>
      </c>
      <c r="B862" s="315" t="s">
        <v>5219</v>
      </c>
      <c r="C862" s="316" t="s">
        <v>808</v>
      </c>
      <c r="D862" s="316" t="s">
        <v>1591</v>
      </c>
      <c r="E862" s="317"/>
      <c r="F862" s="318"/>
      <c r="G862" s="319"/>
      <c r="H862" s="319"/>
      <c r="I862" s="9">
        <v>4</v>
      </c>
      <c r="J862" s="312"/>
      <c r="K862" s="172">
        <v>0</v>
      </c>
      <c r="L862" s="313" t="str">
        <f>VLOOKUP(TRIM(B862),'Team Rosters'!$B$1:$M$3794,2,FALSE)</f>
        <v>DEL</v>
      </c>
    </row>
    <row r="863" spans="1:12" ht="12.75" hidden="1" customHeight="1">
      <c r="A863" s="316" t="s">
        <v>2351</v>
      </c>
      <c r="B863" s="315" t="s">
        <v>4669</v>
      </c>
      <c r="C863" s="316" t="s">
        <v>837</v>
      </c>
      <c r="D863" s="316" t="s">
        <v>4270</v>
      </c>
      <c r="E863" s="317"/>
      <c r="F863" s="318"/>
      <c r="G863" s="319"/>
      <c r="H863" s="319"/>
      <c r="I863" s="312">
        <v>5</v>
      </c>
      <c r="J863" s="312"/>
      <c r="K863" s="312">
        <v>4</v>
      </c>
      <c r="L863" s="313" t="str">
        <f>VLOOKUP(TRIM(B863),'Team Rosters'!$B$1:$M$3794,2,FALSE)</f>
        <v>DEL</v>
      </c>
    </row>
    <row r="864" spans="1:12" ht="12.75" hidden="1" customHeight="1">
      <c r="A864" s="316" t="s">
        <v>2314</v>
      </c>
      <c r="B864" s="326" t="s">
        <v>1013</v>
      </c>
      <c r="C864" s="316" t="s">
        <v>814</v>
      </c>
      <c r="D864" s="316" t="s">
        <v>4279</v>
      </c>
      <c r="E864" s="317"/>
      <c r="F864" s="318"/>
      <c r="G864" s="319"/>
      <c r="H864" s="319"/>
      <c r="I864" s="312">
        <v>0</v>
      </c>
      <c r="J864" s="312"/>
      <c r="K864" s="324">
        <v>2</v>
      </c>
      <c r="L864" s="313" t="str">
        <f>VLOOKUP(TRIM(B864),'Team Rosters'!$B$1:$M$3794,2,FALSE)</f>
        <v>JER</v>
      </c>
    </row>
    <row r="865" spans="1:12" ht="12.75" hidden="1" customHeight="1">
      <c r="A865" s="135" t="s">
        <v>2330</v>
      </c>
      <c r="B865" s="123" t="s">
        <v>5674</v>
      </c>
      <c r="C865" s="135" t="s">
        <v>5513</v>
      </c>
      <c r="D865" s="135" t="s">
        <v>2330</v>
      </c>
      <c r="E865" s="309" t="s">
        <v>4381</v>
      </c>
      <c r="F865" s="310"/>
      <c r="G865" s="224">
        <v>7</v>
      </c>
      <c r="H865" s="224"/>
      <c r="I865" s="312"/>
      <c r="J865" s="312"/>
      <c r="K865" s="312"/>
      <c r="L865" s="313" t="str">
        <f>VLOOKUP(TRIM(B865),'Team Rosters'!$B$1:$M$3794,2,FALSE)</f>
        <v>BIR</v>
      </c>
    </row>
    <row r="866" spans="1:12" ht="12.75" hidden="1" customHeight="1">
      <c r="A866" s="135" t="s">
        <v>2314</v>
      </c>
      <c r="B866" s="315" t="s">
        <v>1014</v>
      </c>
      <c r="C866" s="316" t="s">
        <v>833</v>
      </c>
      <c r="D866" s="135" t="s">
        <v>4303</v>
      </c>
      <c r="E866" s="309" t="s">
        <v>4385</v>
      </c>
      <c r="F866" s="310"/>
      <c r="G866" s="224">
        <v>0</v>
      </c>
      <c r="H866" s="224"/>
      <c r="I866" s="312"/>
      <c r="J866" s="312"/>
      <c r="K866" s="312"/>
      <c r="L866" s="313" t="str">
        <f>VLOOKUP(TRIM(B866),'Team Rosters'!$B$1:$M$3794,2,FALSE)</f>
        <v>ANN</v>
      </c>
    </row>
    <row r="867" spans="1:12" ht="12.75" hidden="1" customHeight="1">
      <c r="A867" s="316" t="s">
        <v>1891</v>
      </c>
      <c r="B867" s="315" t="s">
        <v>7768</v>
      </c>
      <c r="C867" s="316" t="s">
        <v>826</v>
      </c>
      <c r="D867" s="316" t="s">
        <v>1891</v>
      </c>
      <c r="E867" s="317"/>
      <c r="F867" s="318"/>
      <c r="G867" s="319"/>
      <c r="H867" s="319"/>
      <c r="I867" s="312"/>
      <c r="J867" s="312"/>
      <c r="K867" s="324"/>
      <c r="L867" s="313" t="str">
        <f>VLOOKUP(TRIM(B867),'Team Rosters'!$B$1:$M$3794,2,FALSE)</f>
        <v>CAVE</v>
      </c>
    </row>
    <row r="868" spans="1:12" ht="12.75" hidden="1" customHeight="1">
      <c r="A868" s="316" t="s">
        <v>5698</v>
      </c>
      <c r="B868" s="315" t="s">
        <v>5295</v>
      </c>
      <c r="C868" s="316" t="s">
        <v>831</v>
      </c>
      <c r="D868" s="316" t="s">
        <v>4266</v>
      </c>
      <c r="E868" s="317"/>
      <c r="F868" s="318"/>
      <c r="G868" s="319"/>
      <c r="H868" s="319"/>
      <c r="I868" s="312"/>
      <c r="J868" s="312"/>
      <c r="K868" s="312"/>
      <c r="L868" s="313" t="str">
        <f>VLOOKUP(TRIM(B868),'Team Rosters'!$B$1:$M$3794,2,FALSE)</f>
        <v>LON</v>
      </c>
    </row>
    <row r="869" spans="1:12" ht="12.75" hidden="1" customHeight="1">
      <c r="A869" s="316" t="s">
        <v>213</v>
      </c>
      <c r="B869" s="315" t="s">
        <v>6966</v>
      </c>
      <c r="C869" s="316" t="s">
        <v>824</v>
      </c>
      <c r="D869" s="316" t="s">
        <v>213</v>
      </c>
      <c r="E869" s="317"/>
      <c r="F869" s="318"/>
      <c r="G869" s="319"/>
      <c r="H869" s="319"/>
      <c r="I869" s="312"/>
      <c r="J869" s="312"/>
      <c r="K869" s="312"/>
      <c r="L869" s="313" t="str">
        <f>VLOOKUP(TRIM(B869),'Team Rosters'!$B$1:$M$3794,2,FALSE)</f>
        <v>BLU</v>
      </c>
    </row>
    <row r="870" spans="1:12" ht="12.75" hidden="1" customHeight="1">
      <c r="A870" s="135" t="s">
        <v>3060</v>
      </c>
      <c r="B870" s="123" t="s">
        <v>7538</v>
      </c>
      <c r="C870" s="135" t="s">
        <v>5513</v>
      </c>
      <c r="D870" s="135" t="s">
        <v>4290</v>
      </c>
      <c r="E870" s="309" t="s">
        <v>4384</v>
      </c>
      <c r="F870" s="310"/>
      <c r="G870" s="224"/>
      <c r="H870" s="224"/>
      <c r="I870" s="312"/>
      <c r="J870" s="312"/>
      <c r="K870" s="324"/>
      <c r="L870" s="313" t="str">
        <f>VLOOKUP(TRIM(B870),'Team Rosters'!$B$1:$M$3794,2,FALSE)</f>
        <v>IRN</v>
      </c>
    </row>
    <row r="871" spans="1:12" ht="12.75" hidden="1" customHeight="1">
      <c r="A871" s="135" t="s">
        <v>1139</v>
      </c>
      <c r="B871" s="123" t="s">
        <v>7617</v>
      </c>
      <c r="C871" s="135" t="s">
        <v>170</v>
      </c>
      <c r="D871" s="135" t="s">
        <v>1139</v>
      </c>
      <c r="E871" s="309" t="s">
        <v>4384</v>
      </c>
      <c r="F871" s="310"/>
      <c r="G871" s="224">
        <v>0</v>
      </c>
      <c r="H871" s="224"/>
      <c r="I871" s="312"/>
      <c r="J871" s="312"/>
      <c r="K871" s="324"/>
      <c r="L871" s="313" t="str">
        <f>VLOOKUP(TRIM(B871),'Team Rosters'!$B$1:$M$3794,2,FALSE)</f>
        <v>BEA</v>
      </c>
    </row>
    <row r="872" spans="1:12" ht="12.75" hidden="1" customHeight="1">
      <c r="A872" s="316" t="s">
        <v>3200</v>
      </c>
      <c r="B872" s="315" t="s">
        <v>4703</v>
      </c>
      <c r="C872" s="316" t="s">
        <v>833</v>
      </c>
      <c r="D872" s="316" t="s">
        <v>4275</v>
      </c>
      <c r="E872" s="317"/>
      <c r="F872" s="318"/>
      <c r="G872" s="319"/>
      <c r="H872" s="319"/>
      <c r="I872" s="312">
        <v>0</v>
      </c>
      <c r="J872" s="312"/>
      <c r="K872" s="312">
        <v>2</v>
      </c>
      <c r="L872" s="313" t="e">
        <f>VLOOKUP(TRIM(B872),'Team Rosters'!$B$1:$M$3794,2,FALSE)</f>
        <v>#N/A</v>
      </c>
    </row>
    <row r="873" spans="1:12" ht="12.75" hidden="1" customHeight="1">
      <c r="A873" s="316" t="s">
        <v>203</v>
      </c>
      <c r="B873" s="315" t="s">
        <v>7811</v>
      </c>
      <c r="C873" s="316" t="s">
        <v>6142</v>
      </c>
      <c r="D873" s="316" t="s">
        <v>203</v>
      </c>
      <c r="E873" s="317"/>
      <c r="F873" s="318"/>
      <c r="G873" s="319"/>
      <c r="H873" s="319"/>
      <c r="I873" s="312"/>
      <c r="J873" s="312"/>
      <c r="K873" s="324"/>
      <c r="L873" s="313" t="str">
        <f>VLOOKUP(TRIM(B873),'Team Rosters'!$B$1:$M$3794,2,FALSE)</f>
        <v>TOK</v>
      </c>
    </row>
    <row r="874" spans="1:12" ht="12.75" hidden="1" customHeight="1">
      <c r="A874" s="316" t="s">
        <v>836</v>
      </c>
      <c r="B874" s="315" t="s">
        <v>4063</v>
      </c>
      <c r="C874" s="316" t="s">
        <v>82</v>
      </c>
      <c r="D874" s="316" t="s">
        <v>6988</v>
      </c>
      <c r="E874" s="317"/>
      <c r="F874" s="318"/>
      <c r="G874" s="319"/>
      <c r="H874" s="319"/>
      <c r="I874" s="312">
        <v>0</v>
      </c>
      <c r="J874" s="312">
        <v>0</v>
      </c>
      <c r="K874" s="312">
        <v>2</v>
      </c>
      <c r="L874" s="313" t="str">
        <f>VLOOKUP(TRIM(B874),'Team Rosters'!$B$1:$M$3794,2,FALSE)</f>
        <v>DEL</v>
      </c>
    </row>
    <row r="875" spans="1:12" ht="12.75" hidden="1" customHeight="1">
      <c r="A875" s="135" t="s">
        <v>2437</v>
      </c>
      <c r="B875" s="315" t="s">
        <v>4065</v>
      </c>
      <c r="C875" s="316" t="s">
        <v>833</v>
      </c>
      <c r="D875" s="135" t="s">
        <v>4304</v>
      </c>
      <c r="E875" s="309" t="s">
        <v>4385</v>
      </c>
      <c r="F875" s="310"/>
      <c r="G875" s="224">
        <v>3</v>
      </c>
      <c r="H875" s="224"/>
      <c r="I875" s="312"/>
      <c r="J875" s="312"/>
      <c r="K875" s="312"/>
      <c r="L875" s="313" t="str">
        <f>VLOOKUP(TRIM(B875),'Team Rosters'!$B$1:$M$3794,2,FALSE)</f>
        <v>ANN</v>
      </c>
    </row>
    <row r="876" spans="1:12" ht="12.75" hidden="1" customHeight="1">
      <c r="A876" s="135" t="s">
        <v>2874</v>
      </c>
      <c r="B876" s="123" t="s">
        <v>7579</v>
      </c>
      <c r="C876" s="135" t="s">
        <v>90</v>
      </c>
      <c r="D876" s="135" t="s">
        <v>7840</v>
      </c>
      <c r="E876" s="309" t="s">
        <v>4383</v>
      </c>
      <c r="F876" s="310"/>
      <c r="G876" s="224"/>
      <c r="H876" s="224"/>
      <c r="I876" s="312"/>
      <c r="J876" s="312"/>
      <c r="K876" s="324"/>
      <c r="L876" s="313" t="str">
        <f>VLOOKUP(TRIM(B876),'Team Rosters'!$B$1:$M$3794,2,FALSE)</f>
        <v>CAVE</v>
      </c>
    </row>
    <row r="877" spans="1:12" ht="12.75" hidden="1" customHeight="1">
      <c r="A877" s="135" t="s">
        <v>2314</v>
      </c>
      <c r="B877" s="123" t="s">
        <v>3263</v>
      </c>
      <c r="C877" s="135" t="s">
        <v>814</v>
      </c>
      <c r="D877" s="135" t="s">
        <v>4303</v>
      </c>
      <c r="E877" s="309" t="s">
        <v>4391</v>
      </c>
      <c r="F877" s="310"/>
      <c r="G877" s="224">
        <v>0</v>
      </c>
      <c r="H877" s="224"/>
      <c r="I877" s="312"/>
      <c r="J877" s="312"/>
      <c r="K877" s="312"/>
      <c r="L877" s="313" t="e">
        <f>VLOOKUP(TRIM(B877),'Team Rosters'!$B$1:$M$3794,2,FALSE)</f>
        <v>#N/A</v>
      </c>
    </row>
    <row r="878" spans="1:12" ht="12.75" hidden="1" customHeight="1">
      <c r="A878" s="135" t="s">
        <v>1663</v>
      </c>
      <c r="B878" s="123" t="s">
        <v>5592</v>
      </c>
      <c r="C878" s="135" t="s">
        <v>837</v>
      </c>
      <c r="D878" s="135" t="s">
        <v>4302</v>
      </c>
      <c r="E878" s="309" t="s">
        <v>4385</v>
      </c>
      <c r="F878" s="310"/>
      <c r="G878" s="224">
        <v>0</v>
      </c>
      <c r="H878" s="224"/>
      <c r="I878" s="312"/>
      <c r="J878" s="312"/>
      <c r="K878" s="312"/>
      <c r="L878" s="313" t="str">
        <f>VLOOKUP(TRIM(B878),'Team Rosters'!$B$1:$M$3794,2,FALSE)</f>
        <v>LAS</v>
      </c>
    </row>
    <row r="879" spans="1:12" ht="12.75" hidden="1" customHeight="1">
      <c r="A879" s="316" t="s">
        <v>87</v>
      </c>
      <c r="B879" s="315" t="s">
        <v>4711</v>
      </c>
      <c r="C879" s="316" t="s">
        <v>810</v>
      </c>
      <c r="D879" s="316" t="s">
        <v>4280</v>
      </c>
      <c r="E879" s="317"/>
      <c r="F879" s="318"/>
      <c r="G879" s="319"/>
      <c r="H879" s="319"/>
      <c r="I879" s="312">
        <v>0</v>
      </c>
      <c r="J879" s="312">
        <v>4</v>
      </c>
      <c r="K879" s="312">
        <v>2</v>
      </c>
      <c r="L879" s="313" t="str">
        <f>VLOOKUP(TRIM(B879),'Team Rosters'!$B$1:$M$3794,2,FALSE)</f>
        <v>TEM</v>
      </c>
    </row>
    <row r="880" spans="1:12" ht="12.75" hidden="1" customHeight="1">
      <c r="A880" s="135" t="s">
        <v>3060</v>
      </c>
      <c r="B880" s="123" t="s">
        <v>7469</v>
      </c>
      <c r="C880" s="135" t="s">
        <v>814</v>
      </c>
      <c r="D880" s="135" t="s">
        <v>4290</v>
      </c>
      <c r="E880" s="309" t="s">
        <v>4384</v>
      </c>
      <c r="F880" s="310"/>
      <c r="G880" s="224"/>
      <c r="H880" s="224"/>
      <c r="I880" s="312"/>
      <c r="J880" s="312"/>
      <c r="K880" s="312"/>
      <c r="L880" s="313" t="e">
        <f>VLOOKUP(TRIM(B880),'Team Rosters'!$B$1:$M$3794,2,FALSE)</f>
        <v>#N/A</v>
      </c>
    </row>
    <row r="881" spans="1:12" ht="12.75" hidden="1" customHeight="1">
      <c r="A881" s="316" t="s">
        <v>197</v>
      </c>
      <c r="B881" s="315" t="s">
        <v>5855</v>
      </c>
      <c r="C881" s="316" t="s">
        <v>808</v>
      </c>
      <c r="D881" s="316" t="s">
        <v>197</v>
      </c>
      <c r="E881" s="317"/>
      <c r="F881" s="318"/>
      <c r="G881" s="319"/>
      <c r="H881" s="319"/>
      <c r="I881" s="312"/>
      <c r="J881" s="312"/>
      <c r="K881" s="312"/>
      <c r="L881" s="313" t="str">
        <f>VLOOKUP(TRIM(B881),'Team Rosters'!$B$1:$M$3794,2,FALSE)</f>
        <v>VER</v>
      </c>
    </row>
    <row r="882" spans="1:12" ht="12.75" hidden="1" customHeight="1">
      <c r="A882" s="135" t="s">
        <v>1404</v>
      </c>
      <c r="B882" s="123" t="s">
        <v>6799</v>
      </c>
      <c r="C882" s="135" t="s">
        <v>3448</v>
      </c>
      <c r="D882" s="135" t="s">
        <v>1404</v>
      </c>
      <c r="E882" s="309" t="s">
        <v>4384</v>
      </c>
      <c r="F882" s="310"/>
      <c r="G882" s="224">
        <v>2</v>
      </c>
      <c r="H882" s="224"/>
      <c r="I882" s="312"/>
      <c r="J882" s="312"/>
      <c r="K882" s="312"/>
      <c r="L882" s="313" t="str">
        <f>VLOOKUP(TRIM(B882),'Team Rosters'!$B$1:$M$3794,2,FALSE)</f>
        <v>CAVE</v>
      </c>
    </row>
    <row r="883" spans="1:12" ht="12.75" hidden="1" customHeight="1">
      <c r="A883" s="135" t="s">
        <v>1404</v>
      </c>
      <c r="B883" s="123" t="s">
        <v>4490</v>
      </c>
      <c r="C883" s="135" t="s">
        <v>810</v>
      </c>
      <c r="D883" s="135" t="s">
        <v>1404</v>
      </c>
      <c r="E883" s="309" t="s">
        <v>4384</v>
      </c>
      <c r="F883" s="310"/>
      <c r="G883" s="224">
        <v>5</v>
      </c>
      <c r="H883" s="224"/>
      <c r="I883" s="312"/>
      <c r="J883" s="312"/>
      <c r="K883" s="312"/>
      <c r="L883" s="313" t="str">
        <f>VLOOKUP(TRIM(B883),'Team Rosters'!$B$1:$M$3794,2,FALSE)</f>
        <v>WIX</v>
      </c>
    </row>
    <row r="884" spans="1:12" ht="12.75" hidden="1" customHeight="1">
      <c r="A884" s="135" t="s">
        <v>3060</v>
      </c>
      <c r="B884" s="123" t="s">
        <v>6325</v>
      </c>
      <c r="C884" s="135" t="s">
        <v>81</v>
      </c>
      <c r="D884" s="135" t="s">
        <v>4290</v>
      </c>
      <c r="E884" s="309" t="s">
        <v>4384</v>
      </c>
      <c r="F884" s="310"/>
      <c r="G884" s="224"/>
      <c r="H884" s="224"/>
      <c r="I884" s="312"/>
      <c r="J884" s="312"/>
      <c r="K884" s="312"/>
      <c r="L884" s="313" t="e">
        <f>VLOOKUP(TRIM(B884),'Team Rosters'!$B$1:$M$3794,2,FALSE)</f>
        <v>#N/A</v>
      </c>
    </row>
    <row r="885" spans="1:12" ht="12.75" hidden="1" customHeight="1">
      <c r="A885" s="316" t="s">
        <v>2351</v>
      </c>
      <c r="B885" s="330" t="s">
        <v>1367</v>
      </c>
      <c r="C885" s="316" t="s">
        <v>809</v>
      </c>
      <c r="D885" s="316" t="s">
        <v>4270</v>
      </c>
      <c r="E885" s="317"/>
      <c r="F885" s="318"/>
      <c r="G885" s="319"/>
      <c r="H885" s="319"/>
      <c r="I885" s="312">
        <v>5</v>
      </c>
      <c r="J885" s="312"/>
      <c r="K885" s="312">
        <v>7</v>
      </c>
      <c r="L885" s="313" t="str">
        <f>VLOOKUP(TRIM(B885),'Team Rosters'!$B$1:$M$3794,2,FALSE)</f>
        <v>FER</v>
      </c>
    </row>
    <row r="886" spans="1:12" ht="12.75" hidden="1" customHeight="1">
      <c r="A886" s="135" t="s">
        <v>173</v>
      </c>
      <c r="B886" s="123" t="s">
        <v>7618</v>
      </c>
      <c r="C886" s="135" t="s">
        <v>170</v>
      </c>
      <c r="D886" s="135" t="s">
        <v>4306</v>
      </c>
      <c r="E886" s="309" t="s">
        <v>4391</v>
      </c>
      <c r="F886" s="310" t="s">
        <v>4391</v>
      </c>
      <c r="G886" s="224">
        <v>2</v>
      </c>
      <c r="H886" s="224"/>
      <c r="I886" s="312"/>
      <c r="J886" s="312"/>
      <c r="K886" s="312"/>
      <c r="L886" s="313" t="e">
        <f>VLOOKUP(TRIM(B886),'Team Rosters'!$B$1:$M$3794,2,FALSE)</f>
        <v>#N/A</v>
      </c>
    </row>
    <row r="887" spans="1:12" ht="12.75" hidden="1" customHeight="1">
      <c r="A887" s="135" t="s">
        <v>2319</v>
      </c>
      <c r="B887" s="123" t="s">
        <v>4459</v>
      </c>
      <c r="C887" s="135" t="s">
        <v>810</v>
      </c>
      <c r="D887" s="135" t="s">
        <v>2319</v>
      </c>
      <c r="E887" s="309" t="s">
        <v>4396</v>
      </c>
      <c r="F887" s="310"/>
      <c r="G887" s="224">
        <v>12</v>
      </c>
      <c r="H887" s="224">
        <v>1</v>
      </c>
      <c r="I887" s="312"/>
      <c r="J887" s="312"/>
      <c r="K887" s="312"/>
      <c r="L887" s="313" t="str">
        <f>VLOOKUP(TRIM(B887),'Team Rosters'!$B$1:$M$3794,2,FALSE)</f>
        <v>IND</v>
      </c>
    </row>
    <row r="888" spans="1:12" ht="12.75" hidden="1" customHeight="1">
      <c r="A888" s="316" t="s">
        <v>3518</v>
      </c>
      <c r="B888" s="315" t="s">
        <v>6364</v>
      </c>
      <c r="C888" s="316" t="s">
        <v>813</v>
      </c>
      <c r="D888" s="316" t="s">
        <v>3518</v>
      </c>
      <c r="E888" s="317"/>
      <c r="F888" s="318"/>
      <c r="G888" s="319"/>
      <c r="H888" s="319"/>
      <c r="I888" s="9">
        <v>0</v>
      </c>
      <c r="J888" s="312"/>
      <c r="K888" s="172">
        <v>0</v>
      </c>
      <c r="L888" s="313" t="str">
        <f>VLOOKUP(TRIM(B888),'Team Rosters'!$B$1:$M$3794,2,FALSE)</f>
        <v>TOK</v>
      </c>
    </row>
    <row r="889" spans="1:12" ht="12.75" hidden="1" customHeight="1">
      <c r="A889" s="135" t="s">
        <v>3060</v>
      </c>
      <c r="B889" s="123" t="s">
        <v>6818</v>
      </c>
      <c r="C889" s="135" t="s">
        <v>821</v>
      </c>
      <c r="D889" s="135" t="s">
        <v>4290</v>
      </c>
      <c r="E889" s="309" t="s">
        <v>4382</v>
      </c>
      <c r="F889" s="310"/>
      <c r="G889" s="224"/>
      <c r="H889" s="224"/>
      <c r="I889" s="312"/>
      <c r="J889" s="312"/>
      <c r="K889" s="312"/>
      <c r="L889" s="313" t="str">
        <f>VLOOKUP(TRIM(B889),'Team Rosters'!$B$1:$M$3794,2,FALSE)</f>
        <v>ACM</v>
      </c>
    </row>
    <row r="890" spans="1:12" ht="12.75" hidden="1" customHeight="1">
      <c r="A890" s="316" t="s">
        <v>1891</v>
      </c>
      <c r="B890" s="315" t="s">
        <v>6346</v>
      </c>
      <c r="C890" s="316" t="s">
        <v>816</v>
      </c>
      <c r="D890" s="316" t="s">
        <v>1891</v>
      </c>
      <c r="E890" s="317"/>
      <c r="F890" s="318"/>
      <c r="G890" s="319"/>
      <c r="H890" s="319"/>
      <c r="I890" s="312"/>
      <c r="J890" s="312"/>
      <c r="K890" s="312"/>
      <c r="L890" s="313" t="str">
        <f>VLOOKUP(TRIM(B890),'Team Rosters'!$B$1:$M$3794,2,FALSE)</f>
        <v>VER</v>
      </c>
    </row>
    <row r="891" spans="1:12" ht="12.75" hidden="1" customHeight="1">
      <c r="A891" s="316" t="s">
        <v>836</v>
      </c>
      <c r="B891" s="315" t="s">
        <v>5337</v>
      </c>
      <c r="C891" s="316" t="s">
        <v>85</v>
      </c>
      <c r="D891" s="316" t="s">
        <v>6988</v>
      </c>
      <c r="E891" s="317"/>
      <c r="F891" s="318"/>
      <c r="G891" s="319"/>
      <c r="H891" s="319"/>
      <c r="I891" s="312">
        <v>0</v>
      </c>
      <c r="J891" s="312">
        <v>0</v>
      </c>
      <c r="K891" s="312">
        <v>2</v>
      </c>
      <c r="L891" s="313" t="str">
        <f>VLOOKUP(TRIM(B891),'Team Rosters'!$B$1:$M$3794,2,FALSE)</f>
        <v>GOT</v>
      </c>
    </row>
    <row r="892" spans="1:12" ht="12.75" hidden="1" customHeight="1">
      <c r="A892" s="316" t="s">
        <v>1891</v>
      </c>
      <c r="B892" s="315" t="s">
        <v>3596</v>
      </c>
      <c r="C892" s="316" t="s">
        <v>90</v>
      </c>
      <c r="D892" s="316" t="s">
        <v>1891</v>
      </c>
      <c r="E892" s="317"/>
      <c r="F892" s="318"/>
      <c r="G892" s="319"/>
      <c r="H892" s="319"/>
      <c r="I892" s="312"/>
      <c r="J892" s="312"/>
      <c r="K892" s="312"/>
      <c r="L892" s="313" t="str">
        <f>VLOOKUP(TRIM(B892),'Team Rosters'!$B$1:$M$3794,2,FALSE)</f>
        <v>TEM</v>
      </c>
    </row>
    <row r="893" spans="1:12" ht="12.75" hidden="1" customHeight="1">
      <c r="A893" s="316" t="s">
        <v>1891</v>
      </c>
      <c r="B893" s="315" t="s">
        <v>6347</v>
      </c>
      <c r="C893" s="316" t="s">
        <v>2832</v>
      </c>
      <c r="D893" s="316" t="s">
        <v>1891</v>
      </c>
      <c r="E893" s="317"/>
      <c r="F893" s="318"/>
      <c r="G893" s="319"/>
      <c r="H893" s="319"/>
      <c r="I893" s="312"/>
      <c r="J893" s="312"/>
      <c r="K893" s="312"/>
      <c r="L893" s="313" t="e">
        <f>VLOOKUP(TRIM(B893),'Team Rosters'!$B$1:$M$3794,2,FALSE)</f>
        <v>#N/A</v>
      </c>
    </row>
    <row r="894" spans="1:12" ht="12.75" hidden="1" customHeight="1">
      <c r="A894" s="135" t="s">
        <v>2440</v>
      </c>
      <c r="B894" s="123" t="s">
        <v>6727</v>
      </c>
      <c r="C894" s="135" t="s">
        <v>82</v>
      </c>
      <c r="D894" s="135" t="s">
        <v>2440</v>
      </c>
      <c r="E894" s="309" t="s">
        <v>4384</v>
      </c>
      <c r="F894" s="310"/>
      <c r="G894" s="224">
        <v>0</v>
      </c>
      <c r="H894" s="224"/>
      <c r="I894" s="312"/>
      <c r="J894" s="312"/>
      <c r="K894" s="312"/>
      <c r="L894" s="313" t="e">
        <f>VLOOKUP(TRIM(B894),'Team Rosters'!$B$1:$M$3794,2,FALSE)</f>
        <v>#N/A</v>
      </c>
    </row>
    <row r="895" spans="1:12" ht="12.75" hidden="1" customHeight="1">
      <c r="A895" s="316" t="s">
        <v>1891</v>
      </c>
      <c r="B895" s="315" t="s">
        <v>5303</v>
      </c>
      <c r="C895" s="316" t="s">
        <v>170</v>
      </c>
      <c r="D895" s="316" t="s">
        <v>1891</v>
      </c>
      <c r="E895" s="317"/>
      <c r="F895" s="318"/>
      <c r="G895" s="319"/>
      <c r="H895" s="319"/>
      <c r="I895" s="312"/>
      <c r="J895" s="312"/>
      <c r="K895" s="312"/>
      <c r="L895" s="313" t="str">
        <f>VLOOKUP(TRIM(B895),'Team Rosters'!$B$1:$M$3794,2,FALSE)</f>
        <v>BLU</v>
      </c>
    </row>
    <row r="896" spans="1:12" ht="12.75" hidden="1" customHeight="1">
      <c r="A896" s="135" t="s">
        <v>3060</v>
      </c>
      <c r="B896" s="315" t="s">
        <v>6698</v>
      </c>
      <c r="C896" s="316" t="s">
        <v>833</v>
      </c>
      <c r="D896" s="135" t="s">
        <v>4290</v>
      </c>
      <c r="E896" s="309" t="s">
        <v>4384</v>
      </c>
      <c r="F896" s="310"/>
      <c r="G896" s="224"/>
      <c r="H896" s="224"/>
      <c r="I896" s="312"/>
      <c r="J896" s="312"/>
      <c r="K896" s="312"/>
      <c r="L896" s="313" t="e">
        <f>VLOOKUP(TRIM(B896),'Team Rosters'!$B$1:$M$3794,2,FALSE)</f>
        <v>#N/A</v>
      </c>
    </row>
    <row r="897" spans="1:12" ht="12.75" hidden="1" customHeight="1">
      <c r="A897" s="316" t="s">
        <v>1870</v>
      </c>
      <c r="B897" s="315" t="s">
        <v>5269</v>
      </c>
      <c r="C897" s="316" t="s">
        <v>824</v>
      </c>
      <c r="D897" s="316" t="s">
        <v>4273</v>
      </c>
      <c r="E897" s="317"/>
      <c r="F897" s="318"/>
      <c r="G897" s="319"/>
      <c r="H897" s="319"/>
      <c r="I897" s="312">
        <v>4</v>
      </c>
      <c r="J897" s="312"/>
      <c r="K897" s="312">
        <v>7</v>
      </c>
      <c r="L897" s="313" t="str">
        <f>VLOOKUP(TRIM(B897),'Team Rosters'!$B$1:$M$3794,2,FALSE)</f>
        <v>BLD</v>
      </c>
    </row>
    <row r="898" spans="1:12" ht="12.75" hidden="1" customHeight="1">
      <c r="A898" s="135" t="s">
        <v>2443</v>
      </c>
      <c r="B898" s="315" t="s">
        <v>4523</v>
      </c>
      <c r="C898" s="316" t="s">
        <v>807</v>
      </c>
      <c r="D898" s="135" t="s">
        <v>2443</v>
      </c>
      <c r="E898" s="309" t="s">
        <v>4382</v>
      </c>
      <c r="F898" s="310"/>
      <c r="G898" s="224">
        <v>5</v>
      </c>
      <c r="H898" s="224"/>
      <c r="I898" s="312"/>
      <c r="J898" s="312"/>
      <c r="K898" s="312"/>
      <c r="L898" s="313" t="str">
        <f>VLOOKUP(TRIM(B898),'Team Rosters'!$B$1:$M$3794,2,FALSE)</f>
        <v>VER</v>
      </c>
    </row>
    <row r="899" spans="1:12" ht="12.75" hidden="1" customHeight="1">
      <c r="A899" s="135" t="s">
        <v>3060</v>
      </c>
      <c r="B899" s="123" t="s">
        <v>7501</v>
      </c>
      <c r="C899" s="135" t="s">
        <v>826</v>
      </c>
      <c r="D899" s="135" t="s">
        <v>4290</v>
      </c>
      <c r="E899" s="309" t="s">
        <v>4384</v>
      </c>
      <c r="F899" s="310"/>
      <c r="G899" s="224"/>
      <c r="H899" s="224"/>
      <c r="I899" s="312"/>
      <c r="J899" s="312"/>
      <c r="K899" s="312"/>
      <c r="L899" s="313" t="e">
        <f>VLOOKUP(TRIM(B899),'Team Rosters'!$B$1:$M$3794,2,FALSE)</f>
        <v>#N/A</v>
      </c>
    </row>
    <row r="900" spans="1:12" ht="12.75" hidden="1" customHeight="1">
      <c r="A900" s="135" t="s">
        <v>1404</v>
      </c>
      <c r="B900" s="123" t="s">
        <v>6831</v>
      </c>
      <c r="C900" s="135" t="s">
        <v>85</v>
      </c>
      <c r="D900" s="135" t="s">
        <v>1404</v>
      </c>
      <c r="E900" s="309" t="s">
        <v>4384</v>
      </c>
      <c r="F900" s="310"/>
      <c r="G900" s="224">
        <v>6</v>
      </c>
      <c r="H900" s="224"/>
      <c r="I900" s="312"/>
      <c r="J900" s="312"/>
      <c r="K900" s="312"/>
      <c r="L900" s="313" t="e">
        <f>VLOOKUP(TRIM(B900),'Team Rosters'!$B$1:$M$3794,2,FALSE)</f>
        <v>#N/A</v>
      </c>
    </row>
    <row r="901" spans="1:12" ht="12.75" hidden="1" customHeight="1">
      <c r="A901" s="135" t="s">
        <v>5040</v>
      </c>
      <c r="B901" s="123" t="s">
        <v>4505</v>
      </c>
      <c r="C901" s="135" t="s">
        <v>90</v>
      </c>
      <c r="D901" s="135" t="s">
        <v>5914</v>
      </c>
      <c r="E901" s="309" t="s">
        <v>4384</v>
      </c>
      <c r="F901" s="310" t="s">
        <v>4391</v>
      </c>
      <c r="G901" s="224">
        <v>0</v>
      </c>
      <c r="H901" s="224"/>
      <c r="I901" s="312"/>
      <c r="J901" s="312"/>
      <c r="K901" s="312"/>
      <c r="L901" s="313" t="str">
        <f>VLOOKUP(TRIM(B901),'Team Rosters'!$B$1:$M$3794,2,FALSE)</f>
        <v>BIR</v>
      </c>
    </row>
    <row r="902" spans="1:12" ht="12.75" hidden="1" customHeight="1">
      <c r="A902" s="316" t="s">
        <v>2351</v>
      </c>
      <c r="B902" s="315" t="s">
        <v>6133</v>
      </c>
      <c r="C902" s="316" t="s">
        <v>85</v>
      </c>
      <c r="D902" s="316" t="s">
        <v>4270</v>
      </c>
      <c r="E902" s="317"/>
      <c r="F902" s="318"/>
      <c r="G902" s="319"/>
      <c r="H902" s="319"/>
      <c r="I902" s="312">
        <v>4</v>
      </c>
      <c r="J902" s="312"/>
      <c r="K902" s="312">
        <v>5</v>
      </c>
      <c r="L902" s="313" t="str">
        <f>VLOOKUP(TRIM(B902),'Team Rosters'!$B$1:$M$3794,2,FALSE)</f>
        <v>ESC</v>
      </c>
    </row>
    <row r="903" spans="1:12" ht="12.75" hidden="1" customHeight="1">
      <c r="A903" s="316" t="s">
        <v>203</v>
      </c>
      <c r="B903" s="315" t="s">
        <v>4072</v>
      </c>
      <c r="C903" s="316" t="s">
        <v>83</v>
      </c>
      <c r="D903" s="316" t="s">
        <v>203</v>
      </c>
      <c r="E903" s="317"/>
      <c r="F903" s="318"/>
      <c r="G903" s="319"/>
      <c r="H903" s="319"/>
      <c r="I903" s="312"/>
      <c r="J903" s="312"/>
      <c r="K903" s="312"/>
      <c r="L903" s="313" t="str">
        <f>VLOOKUP(TRIM(B903),'Team Rosters'!$B$1:$M$3794,2,FALSE)</f>
        <v>FER</v>
      </c>
    </row>
    <row r="904" spans="1:12" ht="12.75" hidden="1" customHeight="1">
      <c r="A904" s="316" t="s">
        <v>3200</v>
      </c>
      <c r="B904" s="315" t="s">
        <v>7686</v>
      </c>
      <c r="C904" s="316" t="s">
        <v>817</v>
      </c>
      <c r="D904" s="316" t="s">
        <v>4275</v>
      </c>
      <c r="E904" s="317"/>
      <c r="F904" s="318"/>
      <c r="G904" s="319"/>
      <c r="H904" s="319"/>
      <c r="I904" s="312">
        <v>0</v>
      </c>
      <c r="J904" s="312"/>
      <c r="K904" s="312">
        <v>0</v>
      </c>
      <c r="L904" s="313" t="str">
        <f>VLOOKUP(TRIM(B904),'Team Rosters'!$B$1:$M$3794,2,FALSE)</f>
        <v>JER</v>
      </c>
    </row>
    <row r="905" spans="1:12" ht="12.75" hidden="1" customHeight="1">
      <c r="A905" s="316" t="s">
        <v>2317</v>
      </c>
      <c r="B905" s="315" t="s">
        <v>4641</v>
      </c>
      <c r="C905" s="316" t="s">
        <v>82</v>
      </c>
      <c r="D905" s="316" t="s">
        <v>4272</v>
      </c>
      <c r="E905" s="317"/>
      <c r="F905" s="318"/>
      <c r="G905" s="319"/>
      <c r="H905" s="319"/>
      <c r="I905" s="312">
        <v>6</v>
      </c>
      <c r="J905" s="312"/>
      <c r="K905" s="312">
        <v>7</v>
      </c>
      <c r="L905" s="313" t="str">
        <f>VLOOKUP(TRIM(B905),'Team Rosters'!$B$1:$M$3794,2,FALSE)</f>
        <v>BEA</v>
      </c>
    </row>
    <row r="906" spans="1:12" ht="12.75" hidden="1" customHeight="1">
      <c r="A906" s="135" t="s">
        <v>2330</v>
      </c>
      <c r="B906" s="123" t="s">
        <v>5565</v>
      </c>
      <c r="C906" s="135" t="s">
        <v>837</v>
      </c>
      <c r="D906" s="135" t="s">
        <v>2330</v>
      </c>
      <c r="E906" s="309" t="s">
        <v>4390</v>
      </c>
      <c r="F906" s="310"/>
      <c r="G906" s="224">
        <v>5</v>
      </c>
      <c r="H906" s="224"/>
      <c r="I906" s="312"/>
      <c r="J906" s="312"/>
      <c r="K906" s="312"/>
      <c r="L906" s="313" t="str">
        <f>VLOOKUP(TRIM(B906),'Team Rosters'!$B$1:$M$3794,2,FALSE)</f>
        <v>GOT</v>
      </c>
    </row>
    <row r="907" spans="1:12" ht="12.75" hidden="1" customHeight="1">
      <c r="A907" s="316" t="s">
        <v>2317</v>
      </c>
      <c r="B907" s="315" t="s">
        <v>5313</v>
      </c>
      <c r="C907" s="316" t="s">
        <v>802</v>
      </c>
      <c r="D907" s="316" t="s">
        <v>4272</v>
      </c>
      <c r="E907" s="317"/>
      <c r="F907" s="318"/>
      <c r="G907" s="319"/>
      <c r="H907" s="319"/>
      <c r="I907" s="312">
        <v>5</v>
      </c>
      <c r="J907" s="312"/>
      <c r="K907" s="312">
        <v>7</v>
      </c>
      <c r="L907" s="313" t="str">
        <f>VLOOKUP(TRIM(B907),'Team Rosters'!$B$1:$M$3794,2,FALSE)</f>
        <v>BEA</v>
      </c>
    </row>
    <row r="908" spans="1:12" ht="12.75" hidden="1" customHeight="1">
      <c r="A908" s="316" t="s">
        <v>2437</v>
      </c>
      <c r="B908" s="315" t="s">
        <v>390</v>
      </c>
      <c r="C908" s="316" t="s">
        <v>810</v>
      </c>
      <c r="D908" s="316" t="s">
        <v>4278</v>
      </c>
      <c r="E908" s="317"/>
      <c r="F908" s="318"/>
      <c r="G908" s="319"/>
      <c r="H908" s="319"/>
      <c r="I908" s="312">
        <v>0</v>
      </c>
      <c r="J908" s="312"/>
      <c r="K908" s="312">
        <v>4</v>
      </c>
      <c r="L908" s="313" t="str">
        <f>VLOOKUP(TRIM(B908),'Team Rosters'!$B$1:$M$3794,2,FALSE)</f>
        <v>BEA</v>
      </c>
    </row>
    <row r="909" spans="1:12" ht="12.75" hidden="1" customHeight="1">
      <c r="A909" s="135" t="s">
        <v>2314</v>
      </c>
      <c r="B909" s="123" t="s">
        <v>7555</v>
      </c>
      <c r="C909" s="135" t="s">
        <v>2832</v>
      </c>
      <c r="D909" s="135" t="s">
        <v>4303</v>
      </c>
      <c r="E909" s="309" t="s">
        <v>4391</v>
      </c>
      <c r="F909" s="310"/>
      <c r="G909" s="224">
        <v>0</v>
      </c>
      <c r="H909" s="224"/>
      <c r="I909" s="312"/>
      <c r="J909" s="312"/>
      <c r="K909" s="312"/>
      <c r="L909" s="313" t="e">
        <f>VLOOKUP(TRIM(B909),'Team Rosters'!$B$1:$M$3794,2,FALSE)</f>
        <v>#N/A</v>
      </c>
    </row>
    <row r="910" spans="1:12" ht="12.75" hidden="1" customHeight="1">
      <c r="A910" s="135" t="s">
        <v>2440</v>
      </c>
      <c r="B910" s="123" t="s">
        <v>5570</v>
      </c>
      <c r="C910" s="135" t="s">
        <v>820</v>
      </c>
      <c r="D910" s="135" t="s">
        <v>2440</v>
      </c>
      <c r="E910" s="309" t="s">
        <v>4384</v>
      </c>
      <c r="F910" s="310"/>
      <c r="G910" s="224">
        <v>0</v>
      </c>
      <c r="H910" s="224"/>
      <c r="I910" s="312"/>
      <c r="J910" s="312"/>
      <c r="K910" s="312"/>
      <c r="L910" s="313" t="e">
        <f>VLOOKUP(TRIM(B910),'Team Rosters'!$B$1:$M$3794,2,FALSE)</f>
        <v>#N/A</v>
      </c>
    </row>
    <row r="911" spans="1:12" ht="12.75" hidden="1" customHeight="1">
      <c r="A911" s="135" t="s">
        <v>3061</v>
      </c>
      <c r="B911" s="123" t="s">
        <v>4074</v>
      </c>
      <c r="C911" s="135" t="s">
        <v>816</v>
      </c>
      <c r="D911" s="135" t="s">
        <v>4297</v>
      </c>
      <c r="E911" s="309" t="s">
        <v>4399</v>
      </c>
      <c r="F911" s="310"/>
      <c r="G911" s="224"/>
      <c r="H911" s="224"/>
      <c r="I911" s="312"/>
      <c r="J911" s="312"/>
      <c r="K911" s="312"/>
      <c r="L911" s="313" t="str">
        <f>VLOOKUP(TRIM(B911),'Team Rosters'!$B$1:$M$3794,2,FALSE)</f>
        <v>DEL</v>
      </c>
    </row>
    <row r="912" spans="1:12" ht="12.75" hidden="1" customHeight="1">
      <c r="A912" s="135" t="s">
        <v>2443</v>
      </c>
      <c r="B912" s="123" t="s">
        <v>391</v>
      </c>
      <c r="C912" s="135" t="s">
        <v>5513</v>
      </c>
      <c r="D912" s="135" t="s">
        <v>2443</v>
      </c>
      <c r="E912" s="309" t="s">
        <v>4382</v>
      </c>
      <c r="F912" s="310"/>
      <c r="G912" s="224">
        <v>12</v>
      </c>
      <c r="H912" s="224">
        <v>1</v>
      </c>
      <c r="I912" s="312"/>
      <c r="J912" s="312"/>
      <c r="K912" s="312"/>
      <c r="L912" s="313" t="str">
        <f>VLOOKUP(TRIM(B912),'Team Rosters'!$B$1:$M$3794,2,FALSE)</f>
        <v>BIR</v>
      </c>
    </row>
    <row r="913" spans="1:12" ht="12.75" hidden="1" customHeight="1">
      <c r="A913" s="316" t="s">
        <v>2438</v>
      </c>
      <c r="B913" s="315" t="s">
        <v>4693</v>
      </c>
      <c r="C913" s="316" t="s">
        <v>809</v>
      </c>
      <c r="D913" s="316" t="s">
        <v>4277</v>
      </c>
      <c r="E913" s="317"/>
      <c r="F913" s="318"/>
      <c r="G913" s="319"/>
      <c r="H913" s="319"/>
      <c r="I913" s="312">
        <v>4</v>
      </c>
      <c r="J913" s="312"/>
      <c r="K913" s="312">
        <v>7</v>
      </c>
      <c r="L913" s="313" t="str">
        <f>VLOOKUP(TRIM(B913),'Team Rosters'!$B$1:$M$3794,2,FALSE)</f>
        <v>FER</v>
      </c>
    </row>
    <row r="914" spans="1:12" ht="12.75" hidden="1" customHeight="1">
      <c r="A914" s="316" t="s">
        <v>3518</v>
      </c>
      <c r="B914" s="315" t="s">
        <v>7764</v>
      </c>
      <c r="C914" s="316" t="s">
        <v>2832</v>
      </c>
      <c r="D914" s="316" t="s">
        <v>3518</v>
      </c>
      <c r="E914" s="317"/>
      <c r="F914" s="318"/>
      <c r="G914" s="319"/>
      <c r="H914" s="319"/>
      <c r="I914" s="9">
        <v>0</v>
      </c>
      <c r="J914" s="312"/>
      <c r="K914" s="172">
        <v>0</v>
      </c>
      <c r="L914" s="313" t="str">
        <f>VLOOKUP(TRIM(B914),'Team Rosters'!$B$1:$M$3794,2,FALSE)</f>
        <v>TEM</v>
      </c>
    </row>
    <row r="915" spans="1:12" ht="12.75" hidden="1" customHeight="1">
      <c r="A915" s="135" t="s">
        <v>2328</v>
      </c>
      <c r="B915" s="123" t="s">
        <v>7572</v>
      </c>
      <c r="C915" s="135" t="s">
        <v>3448</v>
      </c>
      <c r="D915" s="135" t="s">
        <v>4295</v>
      </c>
      <c r="E915" s="309" t="s">
        <v>4391</v>
      </c>
      <c r="F915" s="310"/>
      <c r="G915" s="224"/>
      <c r="H915" s="224"/>
      <c r="I915" s="312"/>
      <c r="J915" s="312"/>
      <c r="K915" s="312"/>
      <c r="L915" s="313" t="e">
        <f>VLOOKUP(TRIM(B915),'Team Rosters'!$B$1:$M$3794,2,FALSE)</f>
        <v>#N/A</v>
      </c>
    </row>
    <row r="916" spans="1:12" ht="12.75" hidden="1" customHeight="1">
      <c r="A916" s="135" t="s">
        <v>172</v>
      </c>
      <c r="B916" s="123" t="s">
        <v>4551</v>
      </c>
      <c r="C916" s="135" t="s">
        <v>832</v>
      </c>
      <c r="D916" s="135" t="s">
        <v>4298</v>
      </c>
      <c r="E916" s="309" t="s">
        <v>4391</v>
      </c>
      <c r="F916" s="310"/>
      <c r="G916" s="224">
        <v>0</v>
      </c>
      <c r="H916" s="224"/>
      <c r="I916" s="312"/>
      <c r="J916" s="312"/>
      <c r="K916" s="312"/>
      <c r="L916" s="313" t="e">
        <f>VLOOKUP(TRIM(B916),'Team Rosters'!$B$1:$M$3794,2,FALSE)</f>
        <v>#N/A</v>
      </c>
    </row>
    <row r="917" spans="1:12" ht="12.75" hidden="1" customHeight="1">
      <c r="A917" s="135" t="s">
        <v>3063</v>
      </c>
      <c r="B917" s="123" t="s">
        <v>6296</v>
      </c>
      <c r="C917" s="135" t="s">
        <v>3448</v>
      </c>
      <c r="D917" s="135" t="s">
        <v>4289</v>
      </c>
      <c r="E917" s="309" t="s">
        <v>4394</v>
      </c>
      <c r="F917" s="310"/>
      <c r="G917" s="224"/>
      <c r="H917" s="224"/>
      <c r="I917" s="312"/>
      <c r="J917" s="312"/>
      <c r="K917" s="312"/>
      <c r="L917" s="313" t="str">
        <f>VLOOKUP(TRIM(B917),'Team Rosters'!$B$1:$M$3794,2,FALSE)</f>
        <v>TOK</v>
      </c>
    </row>
    <row r="918" spans="1:12" ht="12.75" hidden="1" customHeight="1">
      <c r="A918" s="316" t="s">
        <v>1891</v>
      </c>
      <c r="B918" s="315" t="s">
        <v>6860</v>
      </c>
      <c r="C918" s="316" t="s">
        <v>812</v>
      </c>
      <c r="D918" s="316" t="s">
        <v>1891</v>
      </c>
      <c r="E918" s="317"/>
      <c r="F918" s="318"/>
      <c r="G918" s="319"/>
      <c r="H918" s="319"/>
      <c r="I918" s="312"/>
      <c r="J918" s="312"/>
      <c r="K918" s="312"/>
      <c r="L918" s="313" t="str">
        <f>VLOOKUP(TRIM(B918),'Team Rosters'!$B$1:$M$3794,2,FALSE)</f>
        <v>JER</v>
      </c>
    </row>
    <row r="919" spans="1:12" ht="12.75" hidden="1" customHeight="1">
      <c r="A919" s="135" t="s">
        <v>2330</v>
      </c>
      <c r="B919" s="123" t="s">
        <v>5547</v>
      </c>
      <c r="C919" s="135" t="s">
        <v>90</v>
      </c>
      <c r="D919" s="135" t="s">
        <v>2330</v>
      </c>
      <c r="E919" s="309" t="s">
        <v>5037</v>
      </c>
      <c r="F919" s="310"/>
      <c r="G919" s="224">
        <v>4</v>
      </c>
      <c r="H919" s="224"/>
      <c r="I919" s="312"/>
      <c r="J919" s="312"/>
      <c r="K919" s="312"/>
      <c r="L919" s="313" t="str">
        <f>VLOOKUP(TRIM(B919),'Team Rosters'!$B$1:$M$3794,2,FALSE)</f>
        <v>TOL</v>
      </c>
    </row>
    <row r="920" spans="1:12" ht="12.75" hidden="1" customHeight="1">
      <c r="A920" s="135" t="s">
        <v>172</v>
      </c>
      <c r="B920" s="123" t="s">
        <v>4456</v>
      </c>
      <c r="C920" s="135" t="s">
        <v>832</v>
      </c>
      <c r="D920" s="135" t="s">
        <v>4298</v>
      </c>
      <c r="E920" s="309" t="s">
        <v>4391</v>
      </c>
      <c r="F920" s="310"/>
      <c r="G920" s="224">
        <v>9</v>
      </c>
      <c r="H920" s="224"/>
      <c r="I920" s="312"/>
      <c r="J920" s="312"/>
      <c r="K920" s="312"/>
      <c r="L920" s="313" t="str">
        <f>VLOOKUP(TRIM(B920),'Team Rosters'!$B$1:$M$3794,2,FALSE)</f>
        <v>OMA</v>
      </c>
    </row>
    <row r="921" spans="1:12" ht="12.75" hidden="1" customHeight="1">
      <c r="A921" s="316" t="s">
        <v>3518</v>
      </c>
      <c r="B921" s="315" t="s">
        <v>6369</v>
      </c>
      <c r="C921" s="316" t="s">
        <v>814</v>
      </c>
      <c r="D921" s="316" t="s">
        <v>3518</v>
      </c>
      <c r="E921" s="317"/>
      <c r="F921" s="318"/>
      <c r="G921" s="319"/>
      <c r="H921" s="319"/>
      <c r="I921" s="9">
        <v>4</v>
      </c>
      <c r="J921" s="312"/>
      <c r="K921" s="172">
        <v>5</v>
      </c>
      <c r="L921" s="313" t="str">
        <f>VLOOKUP(TRIM(B921),'Team Rosters'!$B$1:$M$3794,2,FALSE)</f>
        <v>ACM</v>
      </c>
    </row>
    <row r="922" spans="1:12" ht="12.75" hidden="1" customHeight="1">
      <c r="A922" s="135" t="s">
        <v>3063</v>
      </c>
      <c r="B922" s="123" t="s">
        <v>5133</v>
      </c>
      <c r="C922" s="135" t="s">
        <v>1664</v>
      </c>
      <c r="D922" s="135" t="s">
        <v>4289</v>
      </c>
      <c r="E922" s="309" t="s">
        <v>4390</v>
      </c>
      <c r="F922" s="310"/>
      <c r="G922" s="224"/>
      <c r="H922" s="224"/>
      <c r="I922" s="312"/>
      <c r="J922" s="312"/>
      <c r="K922" s="312"/>
      <c r="L922" s="313" t="str">
        <f>VLOOKUP(TRIM(B922),'Team Rosters'!$B$1:$M$3794,2,FALSE)</f>
        <v>ACM</v>
      </c>
    </row>
    <row r="923" spans="1:12" ht="12.75" hidden="1" customHeight="1">
      <c r="A923" s="316" t="s">
        <v>1891</v>
      </c>
      <c r="B923" s="315" t="s">
        <v>5230</v>
      </c>
      <c r="C923" s="316" t="s">
        <v>85</v>
      </c>
      <c r="D923" s="316" t="s">
        <v>1891</v>
      </c>
      <c r="E923" s="317"/>
      <c r="F923" s="318"/>
      <c r="G923" s="319"/>
      <c r="H923" s="319"/>
      <c r="I923" s="312"/>
      <c r="J923" s="312"/>
      <c r="K923" s="312"/>
      <c r="L923" s="313" t="e">
        <f>VLOOKUP(TRIM(B923),'Team Rosters'!$B$1:$M$3794,2,FALSE)</f>
        <v>#N/A</v>
      </c>
    </row>
    <row r="924" spans="1:12" ht="12.75" hidden="1" customHeight="1">
      <c r="A924" s="316" t="s">
        <v>213</v>
      </c>
      <c r="B924" s="315" t="s">
        <v>7816</v>
      </c>
      <c r="C924" s="316" t="s">
        <v>814</v>
      </c>
      <c r="D924" s="316" t="s">
        <v>213</v>
      </c>
      <c r="E924" s="317"/>
      <c r="F924" s="318"/>
      <c r="G924" s="319"/>
      <c r="H924" s="319"/>
      <c r="I924" s="312"/>
      <c r="J924" s="312"/>
      <c r="K924" s="312"/>
      <c r="L924" s="313" t="str">
        <f>VLOOKUP(TRIM(B924),'Team Rosters'!$B$1:$M$3794,2,FALSE)</f>
        <v>OMA</v>
      </c>
    </row>
    <row r="925" spans="1:12" ht="12.75" hidden="1" customHeight="1">
      <c r="A925" s="135" t="s">
        <v>3063</v>
      </c>
      <c r="B925" s="123" t="s">
        <v>2144</v>
      </c>
      <c r="C925" s="135" t="s">
        <v>802</v>
      </c>
      <c r="D925" s="135" t="s">
        <v>4289</v>
      </c>
      <c r="E925" s="309" t="s">
        <v>4381</v>
      </c>
      <c r="F925" s="310"/>
      <c r="G925" s="224"/>
      <c r="H925" s="224"/>
      <c r="I925" s="312"/>
      <c r="J925" s="312"/>
      <c r="K925" s="312"/>
      <c r="L925" s="313" t="str">
        <f>VLOOKUP(TRIM(B925),'Team Rosters'!$B$1:$M$3794,2,FALSE)</f>
        <v>TOK</v>
      </c>
    </row>
    <row r="926" spans="1:12" ht="12.75" hidden="1" customHeight="1">
      <c r="A926" s="135" t="s">
        <v>2328</v>
      </c>
      <c r="B926" s="123" t="s">
        <v>1278</v>
      </c>
      <c r="C926" s="135" t="s">
        <v>802</v>
      </c>
      <c r="D926" s="135" t="s">
        <v>4295</v>
      </c>
      <c r="E926" s="309" t="s">
        <v>4389</v>
      </c>
      <c r="F926" s="310"/>
      <c r="G926" s="224"/>
      <c r="H926" s="224"/>
      <c r="I926" s="312"/>
      <c r="J926" s="312"/>
      <c r="K926" s="312"/>
      <c r="L926" s="313" t="str">
        <f>VLOOKUP(TRIM(B926),'Team Rosters'!$B$1:$M$3794,2,FALSE)</f>
        <v>BLU</v>
      </c>
    </row>
    <row r="927" spans="1:12" ht="12.75" hidden="1" customHeight="1">
      <c r="A927" s="316" t="s">
        <v>1891</v>
      </c>
      <c r="B927" s="315" t="s">
        <v>572</v>
      </c>
      <c r="C927" s="316" t="s">
        <v>821</v>
      </c>
      <c r="D927" s="316" t="s">
        <v>1891</v>
      </c>
      <c r="E927" s="317"/>
      <c r="F927" s="318"/>
      <c r="G927" s="319"/>
      <c r="H927" s="319"/>
      <c r="I927" s="312"/>
      <c r="J927" s="312"/>
      <c r="K927" s="312"/>
      <c r="L927" s="313" t="str">
        <f>VLOOKUP(TRIM(B927),'Team Rosters'!$B$1:$M$3794,2,FALSE)</f>
        <v>JER</v>
      </c>
    </row>
    <row r="928" spans="1:12" ht="12.75" hidden="1" customHeight="1">
      <c r="A928" s="316" t="s">
        <v>1891</v>
      </c>
      <c r="B928" s="315" t="s">
        <v>2146</v>
      </c>
      <c r="C928" s="316" t="s">
        <v>817</v>
      </c>
      <c r="D928" s="316" t="s">
        <v>1891</v>
      </c>
      <c r="E928" s="317"/>
      <c r="F928" s="318"/>
      <c r="G928" s="319"/>
      <c r="H928" s="319"/>
      <c r="I928" s="312"/>
      <c r="J928" s="312"/>
      <c r="K928" s="312"/>
      <c r="L928" s="313" t="e">
        <f>VLOOKUP(TRIM(B928),'Team Rosters'!$B$1:$M$3794,2,FALSE)</f>
        <v>#N/A</v>
      </c>
    </row>
    <row r="929" spans="1:12" ht="12.75" hidden="1" customHeight="1">
      <c r="A929" s="316" t="s">
        <v>2351</v>
      </c>
      <c r="B929" s="315" t="s">
        <v>7672</v>
      </c>
      <c r="C929" s="316" t="s">
        <v>808</v>
      </c>
      <c r="D929" s="316" t="s">
        <v>4270</v>
      </c>
      <c r="E929" s="317"/>
      <c r="F929" s="318"/>
      <c r="G929" s="319"/>
      <c r="H929" s="319"/>
      <c r="I929" s="312">
        <v>5</v>
      </c>
      <c r="J929" s="312"/>
      <c r="K929" s="312">
        <v>7</v>
      </c>
      <c r="L929" s="313" t="str">
        <f>VLOOKUP(TRIM(B929),'Team Rosters'!$B$1:$M$3794,2,FALSE)</f>
        <v>LAS</v>
      </c>
    </row>
    <row r="930" spans="1:12" ht="12.75" hidden="1" customHeight="1">
      <c r="A930" s="135" t="s">
        <v>1667</v>
      </c>
      <c r="B930" s="123" t="s">
        <v>2147</v>
      </c>
      <c r="C930" s="135" t="s">
        <v>814</v>
      </c>
      <c r="D930" s="135" t="s">
        <v>4300</v>
      </c>
      <c r="E930" s="309" t="s">
        <v>4389</v>
      </c>
      <c r="F930" s="310"/>
      <c r="G930" s="224">
        <v>4</v>
      </c>
      <c r="H930" s="224"/>
      <c r="I930" s="312"/>
      <c r="J930" s="312"/>
      <c r="K930" s="312"/>
      <c r="L930" s="313" t="str">
        <f>VLOOKUP(TRIM(B930),'Team Rosters'!$B$1:$M$3794,2,FALSE)</f>
        <v>BIR</v>
      </c>
    </row>
    <row r="931" spans="1:12" ht="12.75" hidden="1" customHeight="1">
      <c r="A931" s="316" t="s">
        <v>3518</v>
      </c>
      <c r="B931" s="315" t="s">
        <v>1163</v>
      </c>
      <c r="C931" s="316" t="s">
        <v>816</v>
      </c>
      <c r="D931" s="316" t="s">
        <v>3518</v>
      </c>
      <c r="E931" s="317"/>
      <c r="F931" s="318"/>
      <c r="G931" s="319"/>
      <c r="H931" s="319"/>
      <c r="I931" s="9">
        <v>0</v>
      </c>
      <c r="J931" s="312"/>
      <c r="K931" s="172">
        <v>4</v>
      </c>
      <c r="L931" s="313" t="str">
        <f>VLOOKUP(TRIM(B931),'Team Rosters'!$B$1:$M$3794,2,FALSE)</f>
        <v>TOK</v>
      </c>
    </row>
    <row r="932" spans="1:12" ht="12.75" hidden="1" customHeight="1">
      <c r="A932" s="316" t="s">
        <v>3917</v>
      </c>
      <c r="B932" s="315" t="s">
        <v>6129</v>
      </c>
      <c r="C932" s="316" t="s">
        <v>812</v>
      </c>
      <c r="D932" s="316" t="s">
        <v>7830</v>
      </c>
      <c r="E932" s="317"/>
      <c r="F932" s="318"/>
      <c r="G932" s="319"/>
      <c r="H932" s="319"/>
      <c r="I932" s="312">
        <v>0</v>
      </c>
      <c r="J932" s="312">
        <v>0</v>
      </c>
      <c r="K932" s="312">
        <v>0</v>
      </c>
      <c r="L932" s="313" t="e">
        <f>VLOOKUP(TRIM(B932),'Team Rosters'!$B$1:$M$3794,2,FALSE)</f>
        <v>#N/A</v>
      </c>
    </row>
    <row r="933" spans="1:12" ht="12.75" hidden="1" customHeight="1">
      <c r="A933" s="135" t="s">
        <v>172</v>
      </c>
      <c r="B933" s="123" t="s">
        <v>4431</v>
      </c>
      <c r="C933" s="135" t="s">
        <v>822</v>
      </c>
      <c r="D933" s="135" t="s">
        <v>4298</v>
      </c>
      <c r="E933" s="309" t="s">
        <v>4391</v>
      </c>
      <c r="F933" s="310"/>
      <c r="G933" s="224">
        <v>0</v>
      </c>
      <c r="H933" s="224"/>
      <c r="I933" s="312"/>
      <c r="J933" s="312"/>
      <c r="K933" s="312"/>
      <c r="L933" s="313" t="e">
        <f>VLOOKUP(TRIM(B933),'Team Rosters'!$B$1:$M$3794,2,FALSE)</f>
        <v>#N/A</v>
      </c>
    </row>
    <row r="934" spans="1:12" ht="12.75" hidden="1" customHeight="1">
      <c r="A934" s="135" t="s">
        <v>2314</v>
      </c>
      <c r="B934" s="123" t="s">
        <v>4532</v>
      </c>
      <c r="C934" s="135" t="s">
        <v>820</v>
      </c>
      <c r="D934" s="135" t="s">
        <v>4303</v>
      </c>
      <c r="E934" s="309" t="s">
        <v>4391</v>
      </c>
      <c r="F934" s="310"/>
      <c r="G934" s="224">
        <v>0</v>
      </c>
      <c r="H934" s="224"/>
      <c r="I934" s="312"/>
      <c r="J934" s="312"/>
      <c r="K934" s="312"/>
      <c r="L934" s="313" t="e">
        <f>VLOOKUP(TRIM(B934),'Team Rosters'!$B$1:$M$3794,2,FALSE)</f>
        <v>#N/A</v>
      </c>
    </row>
    <row r="935" spans="1:12" ht="12.75" hidden="1" customHeight="1">
      <c r="A935" s="316" t="s">
        <v>7634</v>
      </c>
      <c r="B935" s="315" t="s">
        <v>6118</v>
      </c>
      <c r="C935" s="316" t="s">
        <v>3448</v>
      </c>
      <c r="D935" s="316" t="s">
        <v>7833</v>
      </c>
      <c r="E935" s="317"/>
      <c r="F935" s="318"/>
      <c r="G935" s="319"/>
      <c r="H935" s="319"/>
      <c r="I935" s="312">
        <v>0</v>
      </c>
      <c r="J935" s="312">
        <v>0</v>
      </c>
      <c r="K935" s="312">
        <v>2</v>
      </c>
      <c r="L935" s="313" t="e">
        <f>VLOOKUP(TRIM(B935),'Team Rosters'!$B$1:$M$3794,2,FALSE)</f>
        <v>#N/A</v>
      </c>
    </row>
    <row r="936" spans="1:12" ht="12.75" hidden="1" customHeight="1">
      <c r="A936" s="135" t="s">
        <v>172</v>
      </c>
      <c r="B936" s="315" t="s">
        <v>5017</v>
      </c>
      <c r="C936" s="316" t="s">
        <v>807</v>
      </c>
      <c r="D936" s="135" t="s">
        <v>4298</v>
      </c>
      <c r="E936" s="309" t="s">
        <v>4391</v>
      </c>
      <c r="F936" s="310"/>
      <c r="G936" s="224">
        <v>0</v>
      </c>
      <c r="H936" s="224"/>
      <c r="I936" s="312"/>
      <c r="J936" s="312"/>
      <c r="K936" s="312"/>
      <c r="L936" s="313" t="str">
        <f>VLOOKUP(TRIM(B936),'Team Rosters'!$B$1:$M$3794,2,FALSE)</f>
        <v>BIR</v>
      </c>
    </row>
    <row r="937" spans="1:12" ht="12.75" hidden="1" customHeight="1">
      <c r="A937" s="316" t="s">
        <v>1406</v>
      </c>
      <c r="B937" s="315" t="s">
        <v>4081</v>
      </c>
      <c r="C937" s="316" t="s">
        <v>820</v>
      </c>
      <c r="D937" s="316" t="s">
        <v>1406</v>
      </c>
      <c r="E937" s="317"/>
      <c r="F937" s="318"/>
      <c r="G937" s="319"/>
      <c r="H937" s="319"/>
      <c r="I937" s="312">
        <v>4</v>
      </c>
      <c r="J937" s="312"/>
      <c r="K937" s="324"/>
      <c r="L937" s="313" t="str">
        <f>VLOOKUP(TRIM(B937),'Team Rosters'!$B$1:$M$3794,2,FALSE)</f>
        <v>BLU</v>
      </c>
    </row>
    <row r="938" spans="1:12" ht="12.75" hidden="1" customHeight="1">
      <c r="A938" s="135" t="s">
        <v>3061</v>
      </c>
      <c r="B938" s="123" t="s">
        <v>4426</v>
      </c>
      <c r="C938" s="135" t="s">
        <v>831</v>
      </c>
      <c r="D938" s="135" t="s">
        <v>4297</v>
      </c>
      <c r="E938" s="309" t="s">
        <v>4390</v>
      </c>
      <c r="F938" s="310"/>
      <c r="G938" s="224"/>
      <c r="H938" s="224"/>
      <c r="I938" s="312"/>
      <c r="J938" s="312"/>
      <c r="K938" s="312"/>
      <c r="L938" s="313" t="str">
        <f>VLOOKUP(TRIM(B938),'Team Rosters'!$B$1:$M$3794,2,FALSE)</f>
        <v>LON</v>
      </c>
    </row>
    <row r="939" spans="1:12" ht="12.75" hidden="1" customHeight="1">
      <c r="A939" s="316" t="s">
        <v>2437</v>
      </c>
      <c r="B939" s="315" t="s">
        <v>7632</v>
      </c>
      <c r="C939" s="316" t="s">
        <v>809</v>
      </c>
      <c r="D939" s="316" t="s">
        <v>4278</v>
      </c>
      <c r="E939" s="317"/>
      <c r="F939" s="318"/>
      <c r="G939" s="319"/>
      <c r="H939" s="319"/>
      <c r="I939" s="312">
        <v>4</v>
      </c>
      <c r="J939" s="312"/>
      <c r="K939" s="312">
        <v>3</v>
      </c>
      <c r="L939" s="313" t="str">
        <f>VLOOKUP(TRIM(B939),'Team Rosters'!$B$1:$M$3794,2,FALSE)</f>
        <v>CAVE</v>
      </c>
    </row>
    <row r="940" spans="1:12" ht="12.75" hidden="1" customHeight="1">
      <c r="A940" s="135" t="s">
        <v>173</v>
      </c>
      <c r="B940" s="123" t="s">
        <v>4084</v>
      </c>
      <c r="C940" s="135" t="s">
        <v>814</v>
      </c>
      <c r="D940" s="135" t="s">
        <v>4306</v>
      </c>
      <c r="E940" s="309" t="s">
        <v>4391</v>
      </c>
      <c r="F940" s="310" t="s">
        <v>4391</v>
      </c>
      <c r="G940" s="224">
        <v>1</v>
      </c>
      <c r="H940" s="224"/>
      <c r="I940" s="312"/>
      <c r="J940" s="312"/>
      <c r="K940" s="312"/>
      <c r="L940" s="313" t="e">
        <f>VLOOKUP(TRIM(B940),'Team Rosters'!$B$1:$M$3794,2,FALSE)</f>
        <v>#N/A</v>
      </c>
    </row>
    <row r="941" spans="1:12" ht="12.75" hidden="1" customHeight="1">
      <c r="A941" s="316" t="s">
        <v>2437</v>
      </c>
      <c r="B941" s="315" t="s">
        <v>6675</v>
      </c>
      <c r="C941" s="316" t="s">
        <v>815</v>
      </c>
      <c r="D941" s="316" t="s">
        <v>4278</v>
      </c>
      <c r="E941" s="317"/>
      <c r="F941" s="318"/>
      <c r="G941" s="319"/>
      <c r="H941" s="319"/>
      <c r="I941" s="312">
        <v>5</v>
      </c>
      <c r="J941" s="312"/>
      <c r="K941" s="312">
        <v>4</v>
      </c>
      <c r="L941" s="313" t="str">
        <f>VLOOKUP(TRIM(B941),'Team Rosters'!$B$1:$M$3794,2,FALSE)</f>
        <v>ESC</v>
      </c>
    </row>
    <row r="942" spans="1:12" ht="12.75" hidden="1" customHeight="1">
      <c r="A942" s="316" t="s">
        <v>2351</v>
      </c>
      <c r="B942" s="315" t="s">
        <v>6127</v>
      </c>
      <c r="C942" s="316" t="s">
        <v>826</v>
      </c>
      <c r="D942" s="316" t="s">
        <v>4270</v>
      </c>
      <c r="E942" s="317"/>
      <c r="F942" s="318"/>
      <c r="G942" s="319"/>
      <c r="H942" s="319"/>
      <c r="I942" s="312">
        <v>4</v>
      </c>
      <c r="J942" s="312"/>
      <c r="K942" s="312">
        <v>7</v>
      </c>
      <c r="L942" s="313" t="str">
        <f>VLOOKUP(TRIM(B942),'Team Rosters'!$B$1:$M$3794,2,FALSE)</f>
        <v>TOK</v>
      </c>
    </row>
    <row r="943" spans="1:12" ht="12.75" hidden="1" customHeight="1">
      <c r="A943" s="135" t="s">
        <v>2314</v>
      </c>
      <c r="B943" s="123" t="s">
        <v>7580</v>
      </c>
      <c r="C943" s="135" t="s">
        <v>90</v>
      </c>
      <c r="D943" s="135" t="s">
        <v>4303</v>
      </c>
      <c r="E943" s="309" t="s">
        <v>4391</v>
      </c>
      <c r="F943" s="310"/>
      <c r="G943" s="224">
        <v>3</v>
      </c>
      <c r="H943" s="224"/>
      <c r="I943" s="312"/>
      <c r="J943" s="312"/>
      <c r="K943" s="312"/>
      <c r="L943" s="313" t="e">
        <f>VLOOKUP(TRIM(B943),'Team Rosters'!$B$1:$M$3794,2,FALSE)</f>
        <v>#N/A</v>
      </c>
    </row>
    <row r="944" spans="1:12" ht="12.75" hidden="1" customHeight="1">
      <c r="A944" s="316" t="s">
        <v>7693</v>
      </c>
      <c r="B944" s="315" t="s">
        <v>6441</v>
      </c>
      <c r="C944" s="316" t="s">
        <v>833</v>
      </c>
      <c r="D944" s="316" t="s">
        <v>4268</v>
      </c>
      <c r="E944" s="317"/>
      <c r="F944" s="318"/>
      <c r="G944" s="319"/>
      <c r="H944" s="319"/>
      <c r="I944" s="312"/>
      <c r="J944" s="312"/>
      <c r="K944" s="312"/>
      <c r="L944" s="313" t="str">
        <f>VLOOKUP(TRIM(B944),'Team Rosters'!$B$1:$M$3794,2,FALSE)</f>
        <v>GOT</v>
      </c>
    </row>
    <row r="945" spans="1:12" ht="12.75" hidden="1" customHeight="1">
      <c r="A945" s="135" t="s">
        <v>2312</v>
      </c>
      <c r="B945" s="315" t="s">
        <v>6171</v>
      </c>
      <c r="C945" s="316" t="s">
        <v>809</v>
      </c>
      <c r="D945" s="135" t="s">
        <v>2312</v>
      </c>
      <c r="E945" s="309" t="s">
        <v>4382</v>
      </c>
      <c r="F945" s="310"/>
      <c r="G945" s="224">
        <v>6</v>
      </c>
      <c r="H945" s="224"/>
      <c r="I945" s="312"/>
      <c r="J945" s="312"/>
      <c r="K945" s="312"/>
      <c r="L945" s="313" t="str">
        <f>VLOOKUP(TRIM(B945),'Team Rosters'!$B$1:$M$3794,2,FALSE)</f>
        <v>JER</v>
      </c>
    </row>
    <row r="946" spans="1:12" ht="12.75" hidden="1" customHeight="1">
      <c r="A946" s="135" t="s">
        <v>2335</v>
      </c>
      <c r="B946" s="123" t="s">
        <v>5147</v>
      </c>
      <c r="C946" s="135" t="s">
        <v>85</v>
      </c>
      <c r="D946" s="135" t="s">
        <v>2335</v>
      </c>
      <c r="E946" s="309" t="s">
        <v>4397</v>
      </c>
      <c r="F946" s="310"/>
      <c r="G946" s="224">
        <v>3</v>
      </c>
      <c r="H946" s="224"/>
      <c r="I946" s="312"/>
      <c r="J946" s="312"/>
      <c r="K946" s="312"/>
      <c r="L946" s="313" t="str">
        <f>VLOOKUP(TRIM(B946),'Team Rosters'!$B$1:$M$3794,2,FALSE)</f>
        <v>DEL</v>
      </c>
    </row>
    <row r="947" spans="1:12" ht="12.75" hidden="1" customHeight="1">
      <c r="A947" s="135" t="s">
        <v>1404</v>
      </c>
      <c r="B947" s="123" t="s">
        <v>6855</v>
      </c>
      <c r="C947" s="135" t="s">
        <v>817</v>
      </c>
      <c r="D947" s="135" t="s">
        <v>1404</v>
      </c>
      <c r="E947" s="309" t="s">
        <v>4384</v>
      </c>
      <c r="F947" s="310"/>
      <c r="G947" s="224">
        <v>5</v>
      </c>
      <c r="H947" s="224"/>
      <c r="I947" s="312"/>
      <c r="J947" s="312"/>
      <c r="K947" s="312"/>
      <c r="L947" s="313" t="e">
        <f>VLOOKUP(TRIM(B947),'Team Rosters'!$B$1:$M$3794,2,FALSE)</f>
        <v>#N/A</v>
      </c>
    </row>
    <row r="948" spans="1:12" ht="12.75" hidden="1" customHeight="1">
      <c r="A948" s="316" t="s">
        <v>3518</v>
      </c>
      <c r="B948" s="315" t="s">
        <v>6377</v>
      </c>
      <c r="C948" s="316" t="s">
        <v>83</v>
      </c>
      <c r="D948" s="316" t="s">
        <v>3518</v>
      </c>
      <c r="E948" s="317"/>
      <c r="F948" s="318"/>
      <c r="G948" s="319"/>
      <c r="H948" s="319"/>
      <c r="I948" s="9">
        <v>0</v>
      </c>
      <c r="J948" s="312"/>
      <c r="K948" s="172">
        <v>2</v>
      </c>
      <c r="L948" s="313" t="str">
        <f>VLOOKUP(TRIM(B948),'Team Rosters'!$B$1:$M$3794,2,FALSE)</f>
        <v>ANN</v>
      </c>
    </row>
    <row r="949" spans="1:12" ht="12.75" hidden="1" customHeight="1">
      <c r="A949" s="316" t="s">
        <v>2323</v>
      </c>
      <c r="B949" s="315" t="s">
        <v>7708</v>
      </c>
      <c r="C949" s="316" t="s">
        <v>817</v>
      </c>
      <c r="D949" s="316" t="s">
        <v>4265</v>
      </c>
      <c r="E949" s="317"/>
      <c r="F949" s="318"/>
      <c r="G949" s="319"/>
      <c r="H949" s="319"/>
      <c r="I949" s="312"/>
      <c r="J949" s="312"/>
      <c r="K949" s="312"/>
      <c r="L949" s="313" t="str">
        <f>VLOOKUP(TRIM(B949),'Team Rosters'!$B$1:$M$3794,2,FALSE)</f>
        <v>FER</v>
      </c>
    </row>
    <row r="950" spans="1:12" ht="12.75" hidden="1" customHeight="1">
      <c r="A950" s="135" t="s">
        <v>2436</v>
      </c>
      <c r="B950" s="123" t="s">
        <v>2015</v>
      </c>
      <c r="C950" s="135" t="s">
        <v>3448</v>
      </c>
      <c r="D950" s="135" t="s">
        <v>4307</v>
      </c>
      <c r="E950" s="309" t="s">
        <v>4389</v>
      </c>
      <c r="F950" s="310"/>
      <c r="G950" s="224">
        <v>3</v>
      </c>
      <c r="H950" s="224"/>
      <c r="I950" s="312"/>
      <c r="J950" s="312"/>
      <c r="K950" s="312"/>
      <c r="L950" s="313" t="str">
        <f>VLOOKUP(TRIM(B950),'Team Rosters'!$B$1:$M$3794,2,FALSE)</f>
        <v>LON</v>
      </c>
    </row>
    <row r="951" spans="1:12" ht="12.75" hidden="1" customHeight="1">
      <c r="A951" s="135" t="s">
        <v>3063</v>
      </c>
      <c r="B951" s="123" t="s">
        <v>397</v>
      </c>
      <c r="C951" s="135" t="s">
        <v>821</v>
      </c>
      <c r="D951" s="135" t="s">
        <v>4289</v>
      </c>
      <c r="E951" s="309" t="s">
        <v>4394</v>
      </c>
      <c r="F951" s="310"/>
      <c r="G951" s="224"/>
      <c r="H951" s="224"/>
      <c r="I951" s="312"/>
      <c r="J951" s="312"/>
      <c r="K951" s="312"/>
      <c r="L951" s="313" t="str">
        <f>VLOOKUP(TRIM(B951),'Team Rosters'!$B$1:$M$3794,2,FALSE)</f>
        <v>VER</v>
      </c>
    </row>
    <row r="952" spans="1:12" ht="12.75" hidden="1" customHeight="1">
      <c r="A952" s="135" t="s">
        <v>3060</v>
      </c>
      <c r="B952" s="123" t="s">
        <v>3709</v>
      </c>
      <c r="C952" s="135" t="s">
        <v>810</v>
      </c>
      <c r="D952" s="135" t="s">
        <v>4290</v>
      </c>
      <c r="E952" s="309" t="s">
        <v>4384</v>
      </c>
      <c r="F952" s="310"/>
      <c r="G952" s="224"/>
      <c r="H952" s="224"/>
      <c r="I952" s="312"/>
      <c r="J952" s="312"/>
      <c r="K952" s="312"/>
      <c r="L952" s="313" t="str">
        <f>VLOOKUP(TRIM(B952),'Team Rosters'!$B$1:$M$3794,2,FALSE)</f>
        <v>BLU</v>
      </c>
    </row>
    <row r="953" spans="1:12" ht="12.75" hidden="1" customHeight="1">
      <c r="A953" s="316" t="s">
        <v>197</v>
      </c>
      <c r="B953" s="315" t="s">
        <v>5354</v>
      </c>
      <c r="C953" s="316" t="s">
        <v>826</v>
      </c>
      <c r="D953" s="316" t="s">
        <v>197</v>
      </c>
      <c r="E953" s="317"/>
      <c r="F953" s="318"/>
      <c r="G953" s="319"/>
      <c r="H953" s="319"/>
      <c r="I953" s="312"/>
      <c r="J953" s="312"/>
      <c r="K953" s="312"/>
      <c r="L953" s="313" t="str">
        <f>VLOOKUP(TRIM(B953),'Team Rosters'!$B$1:$M$3794,2,FALSE)</f>
        <v>JER</v>
      </c>
    </row>
    <row r="954" spans="1:12" ht="12.75" hidden="1" customHeight="1">
      <c r="A954" s="135" t="s">
        <v>2312</v>
      </c>
      <c r="B954" s="123" t="s">
        <v>6785</v>
      </c>
      <c r="C954" s="135" t="s">
        <v>1664</v>
      </c>
      <c r="D954" s="135" t="s">
        <v>2312</v>
      </c>
      <c r="E954" s="309" t="s">
        <v>4383</v>
      </c>
      <c r="F954" s="310"/>
      <c r="G954" s="224">
        <v>0</v>
      </c>
      <c r="H954" s="224"/>
      <c r="I954" s="312"/>
      <c r="J954" s="312"/>
      <c r="K954" s="312"/>
      <c r="L954" s="313" t="str">
        <f>VLOOKUP(TRIM(B954),'Team Rosters'!$B$1:$M$3794,2,FALSE)</f>
        <v>CHA</v>
      </c>
    </row>
    <row r="955" spans="1:12" ht="12.75" hidden="1" customHeight="1">
      <c r="A955" s="135" t="s">
        <v>3060</v>
      </c>
      <c r="B955" s="123" t="s">
        <v>7481</v>
      </c>
      <c r="C955" s="135" t="s">
        <v>81</v>
      </c>
      <c r="D955" s="135" t="s">
        <v>4290</v>
      </c>
      <c r="E955" s="309" t="s">
        <v>4384</v>
      </c>
      <c r="F955" s="310"/>
      <c r="G955" s="224"/>
      <c r="H955" s="224"/>
      <c r="I955" s="312"/>
      <c r="J955" s="312"/>
      <c r="K955" s="312"/>
      <c r="L955" s="313" t="e">
        <f>VLOOKUP(TRIM(B955),'Team Rosters'!$B$1:$M$3794,2,FALSE)</f>
        <v>#N/A</v>
      </c>
    </row>
    <row r="956" spans="1:12" ht="12.75" hidden="1" customHeight="1">
      <c r="A956" s="135" t="s">
        <v>2437</v>
      </c>
      <c r="B956" s="123" t="s">
        <v>1921</v>
      </c>
      <c r="C956" s="135" t="s">
        <v>6142</v>
      </c>
      <c r="D956" s="135" t="s">
        <v>4304</v>
      </c>
      <c r="E956" s="309" t="s">
        <v>4385</v>
      </c>
      <c r="F956" s="310"/>
      <c r="G956" s="224">
        <v>2</v>
      </c>
      <c r="H956" s="224"/>
      <c r="I956" s="312"/>
      <c r="J956" s="312"/>
      <c r="K956" s="312"/>
      <c r="L956" s="313" t="e">
        <f>VLOOKUP(TRIM(B956),'Team Rosters'!$B$1:$M$3794,2,FALSE)</f>
        <v>#N/A</v>
      </c>
    </row>
    <row r="957" spans="1:12" ht="12.75" hidden="1" customHeight="1">
      <c r="A957" s="316" t="s">
        <v>644</v>
      </c>
      <c r="B957" s="315" t="s">
        <v>7635</v>
      </c>
      <c r="C957" s="316" t="s">
        <v>818</v>
      </c>
      <c r="D957" s="316" t="s">
        <v>6998</v>
      </c>
      <c r="E957" s="317"/>
      <c r="F957" s="318"/>
      <c r="G957" s="319"/>
      <c r="H957" s="319"/>
      <c r="I957" s="312">
        <v>4</v>
      </c>
      <c r="J957" s="312">
        <v>0</v>
      </c>
      <c r="K957" s="312">
        <v>0</v>
      </c>
      <c r="L957" s="313" t="str">
        <f>VLOOKUP(TRIM(B957),'Team Rosters'!$B$1:$M$3794,2,FALSE)</f>
        <v>BEA</v>
      </c>
    </row>
    <row r="958" spans="1:12" ht="12.75" hidden="1" customHeight="1">
      <c r="A958" s="135" t="s">
        <v>2445</v>
      </c>
      <c r="B958" s="123" t="s">
        <v>4447</v>
      </c>
      <c r="C958" s="135" t="s">
        <v>83</v>
      </c>
      <c r="D958" s="135" t="s">
        <v>4294</v>
      </c>
      <c r="E958" s="309" t="s">
        <v>4391</v>
      </c>
      <c r="F958" s="310"/>
      <c r="G958" s="224"/>
      <c r="H958" s="224"/>
      <c r="I958" s="312"/>
      <c r="J958" s="312"/>
      <c r="K958" s="312"/>
      <c r="L958" s="313" t="e">
        <f>VLOOKUP(TRIM(B958),'Team Rosters'!$B$1:$M$3794,2,FALSE)</f>
        <v>#N/A</v>
      </c>
    </row>
    <row r="959" spans="1:12" ht="12.75" hidden="1" customHeight="1">
      <c r="A959" s="135" t="s">
        <v>2319</v>
      </c>
      <c r="B959" s="123" t="s">
        <v>400</v>
      </c>
      <c r="C959" s="135" t="s">
        <v>85</v>
      </c>
      <c r="D959" s="135" t="s">
        <v>2319</v>
      </c>
      <c r="E959" s="309" t="s">
        <v>4397</v>
      </c>
      <c r="F959" s="310"/>
      <c r="G959" s="224">
        <v>10</v>
      </c>
      <c r="H959" s="224"/>
      <c r="I959" s="312"/>
      <c r="J959" s="312"/>
      <c r="K959" s="312"/>
      <c r="L959" s="313" t="str">
        <f>VLOOKUP(TRIM(B959),'Team Rosters'!$B$1:$M$3794,2,FALSE)</f>
        <v>VIR</v>
      </c>
    </row>
    <row r="960" spans="1:12" ht="12.75" hidden="1" customHeight="1">
      <c r="A960" s="316" t="s">
        <v>2323</v>
      </c>
      <c r="B960" s="315" t="s">
        <v>7698</v>
      </c>
      <c r="C960" s="316" t="s">
        <v>831</v>
      </c>
      <c r="D960" s="316" t="s">
        <v>4265</v>
      </c>
      <c r="E960" s="317"/>
      <c r="F960" s="318"/>
      <c r="G960" s="319"/>
      <c r="H960" s="319"/>
      <c r="I960" s="312"/>
      <c r="J960" s="312"/>
      <c r="K960" s="312"/>
      <c r="L960" s="313" t="str">
        <f>VLOOKUP(TRIM(B960),'Team Rosters'!$B$1:$M$3794,2,FALSE)</f>
        <v>TOK</v>
      </c>
    </row>
    <row r="961" spans="1:12" ht="12.75" hidden="1" customHeight="1">
      <c r="A961" s="316" t="s">
        <v>7692</v>
      </c>
      <c r="B961" s="315" t="s">
        <v>7711</v>
      </c>
      <c r="C961" s="316" t="s">
        <v>802</v>
      </c>
      <c r="D961" s="316" t="s">
        <v>4265</v>
      </c>
      <c r="E961" s="317"/>
      <c r="F961" s="318"/>
      <c r="G961" s="319"/>
      <c r="H961" s="319"/>
      <c r="I961" s="312"/>
      <c r="J961" s="312"/>
      <c r="K961" s="312"/>
      <c r="L961" s="313" t="str">
        <f>VLOOKUP(TRIM(B961),'Team Rosters'!$B$1:$M$3794,2,FALSE)</f>
        <v>OMA</v>
      </c>
    </row>
    <row r="962" spans="1:12" ht="12.75" hidden="1" customHeight="1">
      <c r="A962" s="316" t="s">
        <v>3518</v>
      </c>
      <c r="B962" s="315" t="s">
        <v>6893</v>
      </c>
      <c r="C962" s="316" t="s">
        <v>802</v>
      </c>
      <c r="D962" s="316" t="s">
        <v>3518</v>
      </c>
      <c r="E962" s="317"/>
      <c r="F962" s="318"/>
      <c r="G962" s="319"/>
      <c r="H962" s="319"/>
      <c r="I962" s="9">
        <v>0</v>
      </c>
      <c r="J962" s="312"/>
      <c r="K962" s="172">
        <v>2</v>
      </c>
      <c r="L962" s="313" t="str">
        <f>VLOOKUP(TRIM(B962),'Team Rosters'!$B$1:$M$3794,2,FALSE)</f>
        <v>BEA</v>
      </c>
    </row>
    <row r="963" spans="1:12" ht="12.75" hidden="1" customHeight="1">
      <c r="A963" s="135" t="s">
        <v>2312</v>
      </c>
      <c r="B963" s="315" t="s">
        <v>6185</v>
      </c>
      <c r="C963" s="316" t="s">
        <v>833</v>
      </c>
      <c r="D963" s="135" t="s">
        <v>2312</v>
      </c>
      <c r="E963" s="309" t="s">
        <v>4381</v>
      </c>
      <c r="F963" s="310"/>
      <c r="G963" s="224">
        <v>4</v>
      </c>
      <c r="H963" s="224"/>
      <c r="I963" s="312"/>
      <c r="J963" s="312"/>
      <c r="K963" s="312"/>
      <c r="L963" s="313" t="str">
        <f>VLOOKUP(TRIM(B963),'Team Rosters'!$B$1:$M$3794,2,FALSE)</f>
        <v>TOL</v>
      </c>
    </row>
    <row r="964" spans="1:12" ht="12.75" hidden="1" customHeight="1">
      <c r="A964" s="316" t="s">
        <v>2314</v>
      </c>
      <c r="B964" s="315" t="s">
        <v>7628</v>
      </c>
      <c r="C964" s="316" t="s">
        <v>807</v>
      </c>
      <c r="D964" s="316" t="s">
        <v>4279</v>
      </c>
      <c r="E964" s="317"/>
      <c r="F964" s="318"/>
      <c r="G964" s="319"/>
      <c r="H964" s="319"/>
      <c r="I964" s="312">
        <v>0</v>
      </c>
      <c r="J964" s="312"/>
      <c r="K964" s="312">
        <v>2</v>
      </c>
      <c r="L964" s="313" t="e">
        <f>VLOOKUP(TRIM(B964),'Team Rosters'!$B$1:$M$3794,2,FALSE)</f>
        <v>#N/A</v>
      </c>
    </row>
    <row r="965" spans="1:12" ht="12.75" hidden="1" customHeight="1">
      <c r="A965" s="316" t="s">
        <v>2477</v>
      </c>
      <c r="B965" s="315" t="s">
        <v>6915</v>
      </c>
      <c r="C965" s="316" t="s">
        <v>810</v>
      </c>
      <c r="D965" s="316" t="s">
        <v>4265</v>
      </c>
      <c r="E965" s="317"/>
      <c r="F965" s="318"/>
      <c r="G965" s="319"/>
      <c r="H965" s="319"/>
      <c r="I965" s="312"/>
      <c r="J965" s="312"/>
      <c r="K965" s="312"/>
      <c r="L965" s="313" t="str">
        <f>VLOOKUP(TRIM(B965),'Team Rosters'!$B$1:$M$3794,2,FALSE)</f>
        <v>LON</v>
      </c>
    </row>
    <row r="966" spans="1:12" ht="12.75" hidden="1" customHeight="1">
      <c r="A966" s="135" t="s">
        <v>1404</v>
      </c>
      <c r="B966" s="123" t="s">
        <v>7470</v>
      </c>
      <c r="C966" s="135" t="s">
        <v>814</v>
      </c>
      <c r="D966" s="135" t="s">
        <v>1404</v>
      </c>
      <c r="E966" s="309" t="s">
        <v>4384</v>
      </c>
      <c r="F966" s="310"/>
      <c r="G966" s="224">
        <v>6</v>
      </c>
      <c r="H966" s="224"/>
      <c r="I966" s="312"/>
      <c r="J966" s="312"/>
      <c r="K966" s="312"/>
      <c r="L966" s="313" t="e">
        <f>VLOOKUP(TRIM(B966),'Team Rosters'!$B$1:$M$3794,2,FALSE)</f>
        <v>#N/A</v>
      </c>
    </row>
    <row r="967" spans="1:12" ht="12.75" hidden="1" customHeight="1">
      <c r="A967" s="316" t="s">
        <v>2317</v>
      </c>
      <c r="B967" s="315" t="s">
        <v>5329</v>
      </c>
      <c r="C967" s="316" t="s">
        <v>81</v>
      </c>
      <c r="D967" s="316" t="s">
        <v>4272</v>
      </c>
      <c r="E967" s="317"/>
      <c r="F967" s="318"/>
      <c r="G967" s="319"/>
      <c r="H967" s="319"/>
      <c r="I967" s="312">
        <v>0</v>
      </c>
      <c r="J967" s="312"/>
      <c r="K967" s="312">
        <v>3</v>
      </c>
      <c r="L967" s="313" t="str">
        <f>VLOOKUP(TRIM(B967),'Team Rosters'!$B$1:$M$3794,2,FALSE)</f>
        <v>VER</v>
      </c>
    </row>
    <row r="968" spans="1:12" ht="12.75" hidden="1" customHeight="1">
      <c r="A968" s="135" t="s">
        <v>3060</v>
      </c>
      <c r="B968" s="315" t="s">
        <v>402</v>
      </c>
      <c r="C968" s="316" t="s">
        <v>809</v>
      </c>
      <c r="D968" s="135" t="s">
        <v>4290</v>
      </c>
      <c r="E968" s="309" t="s">
        <v>4384</v>
      </c>
      <c r="F968" s="310"/>
      <c r="G968" s="224"/>
      <c r="H968" s="224"/>
      <c r="I968" s="312"/>
      <c r="J968" s="312"/>
      <c r="K968" s="312"/>
      <c r="L968" s="313" t="e">
        <f>VLOOKUP(TRIM(B968),'Team Rosters'!$B$1:$M$3794,2,FALSE)</f>
        <v>#N/A</v>
      </c>
    </row>
    <row r="969" spans="1:12" ht="12.75" hidden="1" customHeight="1">
      <c r="A969" s="316" t="s">
        <v>2438</v>
      </c>
      <c r="B969" s="315" t="s">
        <v>6668</v>
      </c>
      <c r="C969" s="316" t="s">
        <v>832</v>
      </c>
      <c r="D969" s="316" t="s">
        <v>4277</v>
      </c>
      <c r="E969" s="317"/>
      <c r="F969" s="318"/>
      <c r="G969" s="319"/>
      <c r="H969" s="319"/>
      <c r="I969" s="312">
        <v>4</v>
      </c>
      <c r="J969" s="312"/>
      <c r="K969" s="312">
        <v>4</v>
      </c>
      <c r="L969" s="313" t="str">
        <f>VLOOKUP(TRIM(B969),'Team Rosters'!$B$1:$M$3794,2,FALSE)</f>
        <v>OMA</v>
      </c>
    </row>
    <row r="970" spans="1:12" ht="12.75" hidden="1" customHeight="1">
      <c r="A970" s="316" t="s">
        <v>7692</v>
      </c>
      <c r="B970" s="315" t="s">
        <v>7723</v>
      </c>
      <c r="C970" s="316" t="s">
        <v>824</v>
      </c>
      <c r="D970" s="316" t="s">
        <v>4265</v>
      </c>
      <c r="E970" s="317"/>
      <c r="F970" s="318"/>
      <c r="G970" s="319"/>
      <c r="H970" s="319"/>
      <c r="I970" s="312"/>
      <c r="J970" s="312"/>
      <c r="K970" s="312"/>
      <c r="L970" s="313" t="str">
        <f>VLOOKUP(TRIM(B970),'Team Rosters'!$B$1:$M$3794,2,FALSE)</f>
        <v>ESC</v>
      </c>
    </row>
    <row r="971" spans="1:12" ht="12.75" hidden="1" customHeight="1">
      <c r="A971" s="135" t="s">
        <v>2443</v>
      </c>
      <c r="B971" s="123" t="s">
        <v>854</v>
      </c>
      <c r="C971" s="135" t="s">
        <v>826</v>
      </c>
      <c r="D971" s="135" t="s">
        <v>2443</v>
      </c>
      <c r="E971" s="309" t="s">
        <v>4396</v>
      </c>
      <c r="F971" s="310"/>
      <c r="G971" s="224">
        <v>11</v>
      </c>
      <c r="H971" s="224"/>
      <c r="I971" s="312"/>
      <c r="J971" s="312"/>
      <c r="K971" s="312"/>
      <c r="L971" s="313" t="str">
        <f>VLOOKUP(TRIM(B971),'Team Rosters'!$B$1:$M$3794,2,FALSE)</f>
        <v>TOK</v>
      </c>
    </row>
    <row r="972" spans="1:12" ht="12.75" hidden="1" customHeight="1">
      <c r="A972" s="135" t="s">
        <v>3060</v>
      </c>
      <c r="B972" s="123" t="s">
        <v>7513</v>
      </c>
      <c r="C972" s="135" t="s">
        <v>813</v>
      </c>
      <c r="D972" s="135" t="s">
        <v>4290</v>
      </c>
      <c r="E972" s="309" t="s">
        <v>4384</v>
      </c>
      <c r="F972" s="310"/>
      <c r="G972" s="224"/>
      <c r="H972" s="224"/>
      <c r="I972" s="312"/>
      <c r="J972" s="312"/>
      <c r="K972" s="312"/>
      <c r="L972" s="313" t="e">
        <f>VLOOKUP(TRIM(B972),'Team Rosters'!$B$1:$M$3794,2,FALSE)</f>
        <v>#N/A</v>
      </c>
    </row>
    <row r="973" spans="1:12" ht="12.75" hidden="1" customHeight="1">
      <c r="A973" s="135" t="s">
        <v>2328</v>
      </c>
      <c r="B973" s="123" t="s">
        <v>5622</v>
      </c>
      <c r="C973" s="135" t="s">
        <v>821</v>
      </c>
      <c r="D973" s="135" t="s">
        <v>4295</v>
      </c>
      <c r="E973" s="309" t="s">
        <v>4391</v>
      </c>
      <c r="F973" s="310"/>
      <c r="G973" s="224"/>
      <c r="H973" s="224"/>
      <c r="I973" s="312"/>
      <c r="J973" s="312"/>
      <c r="K973" s="312"/>
      <c r="L973" s="313" t="str">
        <f>VLOOKUP(TRIM(B973),'Team Rosters'!$B$1:$M$3794,2,FALSE)</f>
        <v>JER</v>
      </c>
    </row>
    <row r="974" spans="1:12" ht="12.75" hidden="1" customHeight="1">
      <c r="A974" s="135" t="s">
        <v>1404</v>
      </c>
      <c r="B974" s="123" t="s">
        <v>4091</v>
      </c>
      <c r="C974" s="135" t="s">
        <v>85</v>
      </c>
      <c r="D974" s="135" t="s">
        <v>1404</v>
      </c>
      <c r="E974" s="309" t="s">
        <v>4384</v>
      </c>
      <c r="F974" s="310"/>
      <c r="G974" s="224">
        <v>0</v>
      </c>
      <c r="H974" s="224"/>
      <c r="I974" s="312"/>
      <c r="J974" s="312"/>
      <c r="K974" s="312"/>
      <c r="L974" s="313" t="str">
        <f>VLOOKUP(TRIM(B974),'Team Rosters'!$B$1:$M$3794,2,FALSE)</f>
        <v>LAS</v>
      </c>
    </row>
    <row r="975" spans="1:12" ht="12.75" hidden="1" customHeight="1">
      <c r="A975" s="316" t="s">
        <v>1891</v>
      </c>
      <c r="B975" s="315" t="s">
        <v>7767</v>
      </c>
      <c r="C975" s="316" t="s">
        <v>822</v>
      </c>
      <c r="D975" s="316" t="s">
        <v>1891</v>
      </c>
      <c r="E975" s="317"/>
      <c r="F975" s="318"/>
      <c r="G975" s="319"/>
      <c r="H975" s="319"/>
      <c r="I975" s="312"/>
      <c r="J975" s="312"/>
      <c r="K975" s="312"/>
      <c r="L975" s="313" t="str">
        <f>VLOOKUP(TRIM(B975),'Team Rosters'!$B$1:$M$3794,2,FALSE)</f>
        <v>VIR</v>
      </c>
    </row>
    <row r="976" spans="1:12" ht="12.75" hidden="1" customHeight="1">
      <c r="A976" s="135" t="s">
        <v>1139</v>
      </c>
      <c r="B976" s="123" t="s">
        <v>4437</v>
      </c>
      <c r="C976" s="135" t="s">
        <v>824</v>
      </c>
      <c r="D976" s="135" t="s">
        <v>1139</v>
      </c>
      <c r="E976" s="309" t="s">
        <v>4382</v>
      </c>
      <c r="F976" s="310"/>
      <c r="G976" s="224">
        <v>0</v>
      </c>
      <c r="H976" s="224"/>
      <c r="I976" s="312"/>
      <c r="J976" s="312"/>
      <c r="K976" s="312"/>
      <c r="L976" s="313" t="str">
        <f>VLOOKUP(TRIM(B976),'Team Rosters'!$B$1:$M$3794,2,FALSE)</f>
        <v>ESC</v>
      </c>
    </row>
    <row r="977" spans="1:12" ht="12.75" hidden="1" customHeight="1">
      <c r="A977" s="135" t="s">
        <v>3060</v>
      </c>
      <c r="B977" s="123" t="s">
        <v>5061</v>
      </c>
      <c r="C977" s="135" t="s">
        <v>812</v>
      </c>
      <c r="D977" s="135" t="s">
        <v>4290</v>
      </c>
      <c r="E977" s="309" t="s">
        <v>4382</v>
      </c>
      <c r="F977" s="310"/>
      <c r="G977" s="224"/>
      <c r="H977" s="224"/>
      <c r="I977" s="312"/>
      <c r="J977" s="312"/>
      <c r="K977" s="312"/>
      <c r="L977" s="313" t="str">
        <f>VLOOKUP(TRIM(B977),'Team Rosters'!$B$1:$M$3794,2,FALSE)</f>
        <v>VER</v>
      </c>
    </row>
    <row r="978" spans="1:12" ht="12.75" hidden="1" customHeight="1">
      <c r="A978" s="316" t="s">
        <v>3518</v>
      </c>
      <c r="B978" s="315" t="s">
        <v>6365</v>
      </c>
      <c r="C978" s="316" t="s">
        <v>81</v>
      </c>
      <c r="D978" s="316" t="s">
        <v>3518</v>
      </c>
      <c r="E978" s="317"/>
      <c r="F978" s="318"/>
      <c r="G978" s="319"/>
      <c r="H978" s="319"/>
      <c r="I978" s="9">
        <v>4</v>
      </c>
      <c r="J978" s="312"/>
      <c r="K978" s="172">
        <v>3</v>
      </c>
      <c r="L978" s="313" t="str">
        <f>VLOOKUP(TRIM(B978),'Team Rosters'!$B$1:$M$3794,2,FALSE)</f>
        <v>ESC</v>
      </c>
    </row>
    <row r="979" spans="1:12" ht="12.75" hidden="1" customHeight="1">
      <c r="A979" s="135" t="s">
        <v>2314</v>
      </c>
      <c r="B979" s="123" t="s">
        <v>7601</v>
      </c>
      <c r="C979" s="135" t="s">
        <v>831</v>
      </c>
      <c r="D979" s="135" t="s">
        <v>4303</v>
      </c>
      <c r="E979" s="309" t="s">
        <v>4391</v>
      </c>
      <c r="F979" s="310"/>
      <c r="G979" s="224">
        <v>0</v>
      </c>
      <c r="H979" s="224"/>
      <c r="I979" s="312"/>
      <c r="J979" s="312"/>
      <c r="K979" s="312"/>
      <c r="L979" s="313" t="e">
        <f>VLOOKUP(TRIM(B979),'Team Rosters'!$B$1:$M$3794,2,FALSE)</f>
        <v>#N/A</v>
      </c>
    </row>
    <row r="980" spans="1:12" ht="12.75" hidden="1" customHeight="1">
      <c r="A980" s="316" t="s">
        <v>3518</v>
      </c>
      <c r="B980" s="315" t="s">
        <v>7750</v>
      </c>
      <c r="C980" s="316" t="s">
        <v>810</v>
      </c>
      <c r="D980" s="316" t="s">
        <v>3518</v>
      </c>
      <c r="E980" s="317"/>
      <c r="F980" s="318"/>
      <c r="G980" s="319"/>
      <c r="H980" s="319"/>
      <c r="I980" s="9">
        <v>0</v>
      </c>
      <c r="J980" s="312"/>
      <c r="K980" s="172">
        <v>3</v>
      </c>
      <c r="L980" s="313" t="str">
        <f>VLOOKUP(TRIM(B980),'Team Rosters'!$B$1:$M$3794,2,FALSE)</f>
        <v>VIR</v>
      </c>
    </row>
    <row r="981" spans="1:12" ht="12.75" hidden="1" customHeight="1">
      <c r="A981" s="316" t="s">
        <v>7758</v>
      </c>
      <c r="B981" s="315" t="s">
        <v>5294</v>
      </c>
      <c r="C981" s="316" t="s">
        <v>3448</v>
      </c>
      <c r="D981" s="316" t="s">
        <v>7758</v>
      </c>
      <c r="E981" s="317"/>
      <c r="F981" s="318"/>
      <c r="G981" s="319"/>
      <c r="H981" s="319"/>
      <c r="I981" s="9">
        <v>0</v>
      </c>
      <c r="J981" s="312"/>
      <c r="K981" s="172">
        <v>0</v>
      </c>
      <c r="L981" s="313" t="str">
        <f>VLOOKUP(TRIM(B981),'Team Rosters'!$B$1:$M$3794,2,FALSE)</f>
        <v>LAS</v>
      </c>
    </row>
    <row r="982" spans="1:12" ht="12.75" hidden="1" customHeight="1">
      <c r="A982" s="135" t="s">
        <v>3060</v>
      </c>
      <c r="B982" s="123" t="s">
        <v>7490</v>
      </c>
      <c r="C982" s="135" t="s">
        <v>83</v>
      </c>
      <c r="D982" s="135" t="s">
        <v>4290</v>
      </c>
      <c r="E982" s="309" t="s">
        <v>4384</v>
      </c>
      <c r="F982" s="310"/>
      <c r="G982" s="224"/>
      <c r="H982" s="224"/>
      <c r="I982" s="312"/>
      <c r="J982" s="312"/>
      <c r="K982" s="312"/>
      <c r="L982" s="313" t="e">
        <f>VLOOKUP(TRIM(B982),'Team Rosters'!$B$1:$M$3794,2,FALSE)</f>
        <v>#N/A</v>
      </c>
    </row>
    <row r="983" spans="1:12" ht="12.75" hidden="1" customHeight="1">
      <c r="A983" s="316" t="s">
        <v>645</v>
      </c>
      <c r="B983" s="315" t="s">
        <v>3711</v>
      </c>
      <c r="C983" s="316" t="s">
        <v>814</v>
      </c>
      <c r="D983" s="316" t="s">
        <v>4267</v>
      </c>
      <c r="E983" s="317"/>
      <c r="F983" s="318"/>
      <c r="G983" s="319"/>
      <c r="H983" s="319"/>
      <c r="I983" s="312"/>
      <c r="J983" s="312"/>
      <c r="K983" s="312"/>
      <c r="L983" s="313" t="str">
        <f>VLOOKUP(TRIM(B983),'Team Rosters'!$B$1:$M$3794,2,FALSE)</f>
        <v>BLU</v>
      </c>
    </row>
    <row r="984" spans="1:12" ht="12.75" hidden="1" customHeight="1">
      <c r="A984" s="316" t="s">
        <v>7691</v>
      </c>
      <c r="B984" s="315" t="s">
        <v>6922</v>
      </c>
      <c r="C984" s="316" t="s">
        <v>831</v>
      </c>
      <c r="D984" s="316" t="s">
        <v>4267</v>
      </c>
      <c r="E984" s="317"/>
      <c r="F984" s="318"/>
      <c r="G984" s="319"/>
      <c r="H984" s="319"/>
      <c r="I984" s="312"/>
      <c r="J984" s="312"/>
      <c r="K984" s="312"/>
      <c r="L984" s="313" t="str">
        <f>VLOOKUP(TRIM(B984),'Team Rosters'!$B$1:$M$3794,2,FALSE)</f>
        <v>VER</v>
      </c>
    </row>
    <row r="985" spans="1:12" ht="12.75" hidden="1" customHeight="1">
      <c r="A985" s="135" t="s">
        <v>3344</v>
      </c>
      <c r="B985" s="123" t="s">
        <v>6252</v>
      </c>
      <c r="C985" s="135" t="s">
        <v>813</v>
      </c>
      <c r="D985" s="135" t="s">
        <v>4293</v>
      </c>
      <c r="E985" s="309" t="s">
        <v>4389</v>
      </c>
      <c r="F985" s="310"/>
      <c r="G985" s="224"/>
      <c r="H985" s="224"/>
      <c r="I985" s="312"/>
      <c r="J985" s="312"/>
      <c r="K985" s="312"/>
      <c r="L985" s="313" t="str">
        <f>VLOOKUP(TRIM(B985),'Team Rosters'!$B$1:$M$3794,2,FALSE)</f>
        <v>LON</v>
      </c>
    </row>
    <row r="986" spans="1:12" ht="12.75" hidden="1" customHeight="1">
      <c r="A986" s="316" t="s">
        <v>1891</v>
      </c>
      <c r="B986" s="315" t="s">
        <v>3755</v>
      </c>
      <c r="C986" s="316" t="s">
        <v>816</v>
      </c>
      <c r="D986" s="316" t="s">
        <v>1891</v>
      </c>
      <c r="E986" s="317"/>
      <c r="F986" s="318"/>
      <c r="G986" s="319"/>
      <c r="H986" s="319"/>
      <c r="I986" s="312"/>
      <c r="J986" s="312"/>
      <c r="K986" s="312"/>
      <c r="L986" s="313" t="str">
        <f>VLOOKUP(TRIM(B986),'Team Rosters'!$B$1:$M$3794,2,FALSE)</f>
        <v>BLU</v>
      </c>
    </row>
    <row r="987" spans="1:12" ht="12.75" hidden="1" customHeight="1">
      <c r="A987" s="135" t="s">
        <v>3060</v>
      </c>
      <c r="B987" s="123" t="s">
        <v>6835</v>
      </c>
      <c r="C987" s="135" t="s">
        <v>815</v>
      </c>
      <c r="D987" s="135" t="s">
        <v>4290</v>
      </c>
      <c r="E987" s="309" t="s">
        <v>4384</v>
      </c>
      <c r="F987" s="310"/>
      <c r="G987" s="224"/>
      <c r="H987" s="224"/>
      <c r="I987" s="312"/>
      <c r="J987" s="312"/>
      <c r="K987" s="312"/>
      <c r="L987" s="313" t="str">
        <f>VLOOKUP(TRIM(B987),'Team Rosters'!$B$1:$M$3794,2,FALSE)</f>
        <v>LON</v>
      </c>
    </row>
    <row r="988" spans="1:12" ht="12.75" hidden="1" customHeight="1">
      <c r="A988" s="135" t="s">
        <v>2328</v>
      </c>
      <c r="B988" s="123" t="s">
        <v>6856</v>
      </c>
      <c r="C988" s="135" t="s">
        <v>817</v>
      </c>
      <c r="D988" s="135" t="s">
        <v>4295</v>
      </c>
      <c r="E988" s="309" t="s">
        <v>4391</v>
      </c>
      <c r="F988" s="310"/>
      <c r="G988" s="224"/>
      <c r="H988" s="224"/>
      <c r="I988" s="312"/>
      <c r="J988" s="312"/>
      <c r="K988" s="312"/>
      <c r="L988" s="313" t="str">
        <f>VLOOKUP(TRIM(B988),'Team Rosters'!$B$1:$M$3794,2,FALSE)</f>
        <v>ESC</v>
      </c>
    </row>
    <row r="989" spans="1:12" ht="12.75" hidden="1" customHeight="1">
      <c r="A989" s="316" t="s">
        <v>848</v>
      </c>
      <c r="B989" s="315" t="s">
        <v>7802</v>
      </c>
      <c r="C989" s="316" t="s">
        <v>832</v>
      </c>
      <c r="D989" s="316" t="s">
        <v>848</v>
      </c>
      <c r="E989" s="317"/>
      <c r="F989" s="318"/>
      <c r="G989" s="319"/>
      <c r="H989" s="319"/>
      <c r="I989" s="312">
        <v>0</v>
      </c>
      <c r="J989" s="312"/>
      <c r="K989" s="324"/>
      <c r="L989" s="313" t="str">
        <f>VLOOKUP(TRIM(B989),'Team Rosters'!$B$1:$M$3794,2,FALSE)</f>
        <v>TOL</v>
      </c>
    </row>
    <row r="990" spans="1:12" ht="12.75" hidden="1" customHeight="1">
      <c r="A990" s="135" t="s">
        <v>3060</v>
      </c>
      <c r="B990" s="123" t="s">
        <v>7624</v>
      </c>
      <c r="C990" s="135" t="s">
        <v>817</v>
      </c>
      <c r="D990" s="135" t="s">
        <v>4290</v>
      </c>
      <c r="E990" s="309" t="s">
        <v>4384</v>
      </c>
      <c r="F990" s="310"/>
      <c r="G990" s="224"/>
      <c r="H990" s="224"/>
      <c r="I990" s="312"/>
      <c r="J990" s="312"/>
      <c r="K990" s="312"/>
      <c r="L990" s="313" t="e">
        <f>VLOOKUP(TRIM(B990),'Team Rosters'!$B$1:$M$3794,2,FALSE)</f>
        <v>#N/A</v>
      </c>
    </row>
    <row r="991" spans="1:12" ht="12.75" hidden="1" customHeight="1">
      <c r="A991" s="316" t="s">
        <v>836</v>
      </c>
      <c r="B991" s="315" t="s">
        <v>7646</v>
      </c>
      <c r="C991" s="316" t="s">
        <v>826</v>
      </c>
      <c r="D991" s="316" t="s">
        <v>6988</v>
      </c>
      <c r="E991" s="317"/>
      <c r="F991" s="318"/>
      <c r="G991" s="319"/>
      <c r="H991" s="319"/>
      <c r="I991" s="312">
        <v>0</v>
      </c>
      <c r="J991" s="312">
        <v>0</v>
      </c>
      <c r="K991" s="312">
        <v>0</v>
      </c>
      <c r="L991" s="313" t="e">
        <f>VLOOKUP(TRIM(B991),'Team Rosters'!$B$1:$M$3794,2,FALSE)</f>
        <v>#N/A</v>
      </c>
    </row>
    <row r="992" spans="1:12" ht="12.75" hidden="1" customHeight="1">
      <c r="A992" s="135" t="s">
        <v>2313</v>
      </c>
      <c r="B992" s="123" t="s">
        <v>6308</v>
      </c>
      <c r="C992" s="135" t="s">
        <v>832</v>
      </c>
      <c r="D992" s="135" t="s">
        <v>2313</v>
      </c>
      <c r="E992" s="309" t="s">
        <v>4384</v>
      </c>
      <c r="F992" s="310"/>
      <c r="G992" s="224">
        <v>0</v>
      </c>
      <c r="H992" s="224"/>
      <c r="I992" s="312"/>
      <c r="J992" s="312"/>
      <c r="K992" s="312"/>
      <c r="L992" s="313" t="e">
        <f>VLOOKUP(TRIM(B992),'Team Rosters'!$B$1:$M$3794,2,FALSE)</f>
        <v>#N/A</v>
      </c>
    </row>
    <row r="993" spans="1:12" ht="12.75" hidden="1" customHeight="1">
      <c r="A993" s="316" t="s">
        <v>2351</v>
      </c>
      <c r="B993" s="315" t="s">
        <v>5326</v>
      </c>
      <c r="C993" s="316" t="s">
        <v>833</v>
      </c>
      <c r="D993" s="316" t="s">
        <v>4270</v>
      </c>
      <c r="E993" s="317"/>
      <c r="F993" s="318"/>
      <c r="G993" s="319"/>
      <c r="H993" s="319"/>
      <c r="I993" s="312">
        <v>4</v>
      </c>
      <c r="J993" s="312"/>
      <c r="K993" s="312">
        <v>7</v>
      </c>
      <c r="L993" s="313" t="str">
        <f>VLOOKUP(TRIM(B993),'Team Rosters'!$B$1:$M$3794,2,FALSE)</f>
        <v>VER</v>
      </c>
    </row>
    <row r="994" spans="1:12" ht="12.75" hidden="1" customHeight="1">
      <c r="A994" s="316" t="s">
        <v>203</v>
      </c>
      <c r="B994" s="315" t="s">
        <v>2623</v>
      </c>
      <c r="C994" s="316" t="s">
        <v>808</v>
      </c>
      <c r="D994" s="316" t="s">
        <v>203</v>
      </c>
      <c r="E994" s="317"/>
      <c r="F994" s="318"/>
      <c r="G994" s="319"/>
      <c r="H994" s="319"/>
      <c r="I994" s="312"/>
      <c r="J994" s="312"/>
      <c r="K994" s="312"/>
      <c r="L994" s="313" t="str">
        <f>VLOOKUP(TRIM(B994),'Team Rosters'!$B$1:$M$3794,2,FALSE)</f>
        <v>VER</v>
      </c>
    </row>
    <row r="995" spans="1:12" ht="12.75" hidden="1" customHeight="1">
      <c r="A995" s="135" t="s">
        <v>2445</v>
      </c>
      <c r="B995" s="123" t="s">
        <v>7605</v>
      </c>
      <c r="C995" s="135" t="s">
        <v>815</v>
      </c>
      <c r="D995" s="135" t="s">
        <v>4294</v>
      </c>
      <c r="E995" s="309" t="s">
        <v>4385</v>
      </c>
      <c r="F995" s="310"/>
      <c r="G995" s="224"/>
      <c r="H995" s="224"/>
      <c r="I995" s="312"/>
      <c r="J995" s="312"/>
      <c r="K995" s="312"/>
      <c r="L995" s="313" t="str">
        <f>VLOOKUP(TRIM(B995),'Team Rosters'!$B$1:$M$3794,2,FALSE)</f>
        <v>BIR</v>
      </c>
    </row>
    <row r="996" spans="1:12" ht="12.75" hidden="1" customHeight="1">
      <c r="A996" s="316" t="s">
        <v>2437</v>
      </c>
      <c r="B996" s="315" t="s">
        <v>4644</v>
      </c>
      <c r="C996" s="316" t="s">
        <v>817</v>
      </c>
      <c r="D996" s="316" t="s">
        <v>4278</v>
      </c>
      <c r="E996" s="317"/>
      <c r="F996" s="318"/>
      <c r="G996" s="319"/>
      <c r="H996" s="319"/>
      <c r="I996" s="312">
        <v>4</v>
      </c>
      <c r="J996" s="312"/>
      <c r="K996" s="312">
        <v>4</v>
      </c>
      <c r="L996" s="313" t="str">
        <f>VLOOKUP(TRIM(B996),'Team Rosters'!$B$1:$M$3794,2,FALSE)</f>
        <v>LON</v>
      </c>
    </row>
    <row r="997" spans="1:12" ht="12.75" hidden="1" customHeight="1">
      <c r="A997" s="135" t="s">
        <v>1667</v>
      </c>
      <c r="B997" s="123" t="s">
        <v>6298</v>
      </c>
      <c r="C997" s="135" t="s">
        <v>1664</v>
      </c>
      <c r="D997" s="135" t="s">
        <v>4300</v>
      </c>
      <c r="E997" s="309" t="s">
        <v>4385</v>
      </c>
      <c r="F997" s="310"/>
      <c r="G997" s="224">
        <v>0</v>
      </c>
      <c r="H997" s="224"/>
      <c r="I997" s="312"/>
      <c r="J997" s="312"/>
      <c r="K997" s="312"/>
      <c r="L997" s="313" t="e">
        <f>VLOOKUP(TRIM(B997),'Team Rosters'!$B$1:$M$3794,2,FALSE)</f>
        <v>#N/A</v>
      </c>
    </row>
    <row r="998" spans="1:12" ht="12.75" hidden="1" customHeight="1">
      <c r="A998" s="316" t="s">
        <v>3518</v>
      </c>
      <c r="B998" s="315" t="s">
        <v>5370</v>
      </c>
      <c r="C998" s="316" t="s">
        <v>815</v>
      </c>
      <c r="D998" s="316" t="s">
        <v>3518</v>
      </c>
      <c r="E998" s="317"/>
      <c r="F998" s="318"/>
      <c r="G998" s="319"/>
      <c r="H998" s="319"/>
      <c r="I998" s="9">
        <v>4</v>
      </c>
      <c r="J998" s="312"/>
      <c r="K998" s="172">
        <v>0</v>
      </c>
      <c r="L998" s="313" t="str">
        <f>VLOOKUP(TRIM(B998),'Team Rosters'!$B$1:$M$3794,2,FALSE)</f>
        <v>FER</v>
      </c>
    </row>
    <row r="999" spans="1:12" ht="12.75" hidden="1" customHeight="1">
      <c r="A999" s="316" t="s">
        <v>7639</v>
      </c>
      <c r="B999" s="315" t="s">
        <v>6120</v>
      </c>
      <c r="C999" s="316" t="s">
        <v>814</v>
      </c>
      <c r="D999" s="316" t="s">
        <v>7835</v>
      </c>
      <c r="E999" s="317"/>
      <c r="F999" s="318"/>
      <c r="G999" s="319"/>
      <c r="H999" s="319"/>
      <c r="I999" s="312">
        <v>5</v>
      </c>
      <c r="J999" s="312">
        <v>4</v>
      </c>
      <c r="K999" s="312">
        <v>5</v>
      </c>
      <c r="L999" s="313" t="str">
        <f>VLOOKUP(TRIM(B999),'Team Rosters'!$B$1:$M$3794,2,FALSE)</f>
        <v>TOL</v>
      </c>
    </row>
    <row r="1000" spans="1:12" ht="12.75" hidden="1" customHeight="1">
      <c r="A1000" s="135" t="s">
        <v>172</v>
      </c>
      <c r="B1000" s="123" t="s">
        <v>6757</v>
      </c>
      <c r="C1000" s="135" t="s">
        <v>813</v>
      </c>
      <c r="D1000" s="135" t="s">
        <v>4298</v>
      </c>
      <c r="E1000" s="309" t="s">
        <v>4385</v>
      </c>
      <c r="F1000" s="310"/>
      <c r="G1000" s="224">
        <v>4</v>
      </c>
      <c r="H1000" s="224"/>
      <c r="I1000" s="312"/>
      <c r="J1000" s="312"/>
      <c r="K1000" s="312"/>
      <c r="L1000" s="313" t="str">
        <f>VLOOKUP(TRIM(B1000),'Team Rosters'!$B$1:$M$3794,2,FALSE)</f>
        <v>FER</v>
      </c>
    </row>
    <row r="1001" spans="1:12" ht="12.75" hidden="1" customHeight="1">
      <c r="A1001" s="135" t="s">
        <v>2328</v>
      </c>
      <c r="B1001" s="123" t="s">
        <v>7586</v>
      </c>
      <c r="C1001" s="135" t="s">
        <v>832</v>
      </c>
      <c r="D1001" s="135" t="s">
        <v>4295</v>
      </c>
      <c r="E1001" s="309" t="s">
        <v>4385</v>
      </c>
      <c r="F1001" s="310"/>
      <c r="G1001" s="224"/>
      <c r="H1001" s="224"/>
      <c r="I1001" s="312"/>
      <c r="J1001" s="312"/>
      <c r="K1001" s="312"/>
      <c r="L1001" s="313" t="str">
        <f>VLOOKUP(TRIM(B1001),'Team Rosters'!$B$1:$M$3794,2,FALSE)</f>
        <v>JER</v>
      </c>
    </row>
    <row r="1002" spans="1:12" ht="12.75" hidden="1" customHeight="1">
      <c r="A1002" s="316" t="s">
        <v>1891</v>
      </c>
      <c r="B1002" s="315" t="s">
        <v>6861</v>
      </c>
      <c r="C1002" s="316" t="s">
        <v>815</v>
      </c>
      <c r="D1002" s="316" t="s">
        <v>1891</v>
      </c>
      <c r="E1002" s="317"/>
      <c r="F1002" s="318"/>
      <c r="G1002" s="319"/>
      <c r="H1002" s="319"/>
      <c r="I1002" s="312"/>
      <c r="J1002" s="312"/>
      <c r="K1002" s="312"/>
      <c r="L1002" s="313" t="str">
        <f>VLOOKUP(TRIM(B1002),'Team Rosters'!$B$1:$M$3794,2,FALSE)</f>
        <v>GOT</v>
      </c>
    </row>
    <row r="1003" spans="1:12" ht="12.75" hidden="1" customHeight="1">
      <c r="A1003" s="316" t="s">
        <v>828</v>
      </c>
      <c r="B1003" s="315" t="s">
        <v>6956</v>
      </c>
      <c r="C1003" s="316" t="s">
        <v>5513</v>
      </c>
      <c r="D1003" s="316" t="s">
        <v>828</v>
      </c>
      <c r="E1003" s="317"/>
      <c r="F1003" s="318"/>
      <c r="G1003" s="319"/>
      <c r="H1003" s="319"/>
      <c r="I1003" s="312">
        <v>5</v>
      </c>
      <c r="J1003" s="312"/>
      <c r="K1003" s="312">
        <v>0</v>
      </c>
      <c r="L1003" s="313" t="e">
        <f>VLOOKUP(TRIM(B1003),'Team Rosters'!$B$1:$M$3794,2,FALSE)</f>
        <v>#N/A</v>
      </c>
    </row>
    <row r="1004" spans="1:12" ht="12.75" hidden="1" customHeight="1">
      <c r="A1004" s="135" t="s">
        <v>2458</v>
      </c>
      <c r="B1004" s="123" t="s">
        <v>6299</v>
      </c>
      <c r="C1004" s="135" t="s">
        <v>1664</v>
      </c>
      <c r="D1004" s="135" t="s">
        <v>2458</v>
      </c>
      <c r="E1004" s="309" t="s">
        <v>4384</v>
      </c>
      <c r="F1004" s="310"/>
      <c r="G1004" s="224">
        <v>0</v>
      </c>
      <c r="H1004" s="224"/>
      <c r="I1004" s="312"/>
      <c r="J1004" s="312"/>
      <c r="K1004" s="312"/>
      <c r="L1004" s="313" t="e">
        <f>VLOOKUP(TRIM(B1004),'Team Rosters'!$B$1:$M$3794,2,FALSE)</f>
        <v>#N/A</v>
      </c>
    </row>
    <row r="1005" spans="1:12" ht="12.75" hidden="1" customHeight="1">
      <c r="A1005" s="135" t="s">
        <v>2445</v>
      </c>
      <c r="B1005" s="315" t="s">
        <v>7453</v>
      </c>
      <c r="C1005" s="316" t="s">
        <v>807</v>
      </c>
      <c r="D1005" s="135" t="s">
        <v>4294</v>
      </c>
      <c r="E1005" s="309" t="s">
        <v>4391</v>
      </c>
      <c r="F1005" s="310"/>
      <c r="G1005" s="224"/>
      <c r="H1005" s="224"/>
      <c r="I1005" s="312"/>
      <c r="J1005" s="312"/>
      <c r="K1005" s="312"/>
      <c r="L1005" s="313" t="str">
        <f>VLOOKUP(TRIM(B1005),'Team Rosters'!$B$1:$M$3794,2,FALSE)</f>
        <v>ESC</v>
      </c>
    </row>
    <row r="1006" spans="1:12" ht="12.75" hidden="1" customHeight="1">
      <c r="A1006" s="135" t="s">
        <v>1663</v>
      </c>
      <c r="B1006" s="315" t="s">
        <v>4473</v>
      </c>
      <c r="C1006" s="316" t="s">
        <v>833</v>
      </c>
      <c r="D1006" s="135" t="s">
        <v>4302</v>
      </c>
      <c r="E1006" s="309" t="s">
        <v>4389</v>
      </c>
      <c r="F1006" s="310"/>
      <c r="G1006" s="224">
        <v>6</v>
      </c>
      <c r="H1006" s="224"/>
      <c r="I1006" s="312"/>
      <c r="J1006" s="312"/>
      <c r="K1006" s="312"/>
      <c r="L1006" s="313" t="str">
        <f>VLOOKUP(TRIM(B1006),'Team Rosters'!$B$1:$M$3794,2,FALSE)</f>
        <v>GOT</v>
      </c>
    </row>
    <row r="1007" spans="1:12" ht="12.75" hidden="1" customHeight="1">
      <c r="A1007" s="135" t="s">
        <v>3344</v>
      </c>
      <c r="B1007" s="123" t="s">
        <v>7610</v>
      </c>
      <c r="C1007" s="135" t="s">
        <v>824</v>
      </c>
      <c r="D1007" s="135" t="s">
        <v>4293</v>
      </c>
      <c r="E1007" s="309" t="s">
        <v>4385</v>
      </c>
      <c r="F1007" s="310"/>
      <c r="G1007" s="224"/>
      <c r="H1007" s="224"/>
      <c r="I1007" s="312"/>
      <c r="J1007" s="312"/>
      <c r="K1007" s="312"/>
      <c r="L1007" s="313" t="str">
        <f>VLOOKUP(TRIM(B1007),'Team Rosters'!$B$1:$M$3794,2,FALSE)</f>
        <v>ACM</v>
      </c>
    </row>
    <row r="1008" spans="1:12" ht="12.75" hidden="1" customHeight="1">
      <c r="A1008" s="135" t="s">
        <v>3060</v>
      </c>
      <c r="B1008" s="123" t="s">
        <v>5571</v>
      </c>
      <c r="C1008" s="135" t="s">
        <v>812</v>
      </c>
      <c r="D1008" s="135" t="s">
        <v>4290</v>
      </c>
      <c r="E1008" s="309" t="s">
        <v>4382</v>
      </c>
      <c r="F1008" s="310"/>
      <c r="G1008" s="224"/>
      <c r="H1008" s="224"/>
      <c r="I1008" s="312"/>
      <c r="J1008" s="312"/>
      <c r="K1008" s="312"/>
      <c r="L1008" s="313" t="str">
        <f>VLOOKUP(TRIM(B1008),'Team Rosters'!$B$1:$M$3794,2,FALSE)</f>
        <v>LON</v>
      </c>
    </row>
    <row r="1009" spans="1:12" ht="12.75" hidden="1" customHeight="1">
      <c r="A1009" s="316" t="s">
        <v>2437</v>
      </c>
      <c r="B1009" s="315" t="s">
        <v>6669</v>
      </c>
      <c r="C1009" s="316" t="s">
        <v>807</v>
      </c>
      <c r="D1009" s="316" t="s">
        <v>4278</v>
      </c>
      <c r="E1009" s="317"/>
      <c r="F1009" s="318"/>
      <c r="G1009" s="319"/>
      <c r="H1009" s="319"/>
      <c r="I1009" s="312">
        <v>0</v>
      </c>
      <c r="J1009" s="312"/>
      <c r="K1009" s="312">
        <v>4</v>
      </c>
      <c r="L1009" s="313" t="str">
        <f>VLOOKUP(TRIM(B1009),'Team Rosters'!$B$1:$M$3794,2,FALSE)</f>
        <v>FER</v>
      </c>
    </row>
    <row r="1010" spans="1:12" ht="12.75" hidden="1" customHeight="1">
      <c r="A1010" s="316" t="s">
        <v>4574</v>
      </c>
      <c r="B1010" s="315" t="s">
        <v>7771</v>
      </c>
      <c r="C1010" s="316" t="s">
        <v>807</v>
      </c>
      <c r="D1010" s="316" t="s">
        <v>4574</v>
      </c>
      <c r="E1010" s="317"/>
      <c r="F1010" s="318"/>
      <c r="G1010" s="319"/>
      <c r="H1010" s="319"/>
      <c r="I1010" s="312"/>
      <c r="J1010" s="312"/>
      <c r="K1010" s="312"/>
      <c r="L1010" s="313" t="str">
        <f>VLOOKUP(TRIM(B1010),'Team Rosters'!$B$1:$M$3794,2,FALSE)</f>
        <v>ACM</v>
      </c>
    </row>
    <row r="1011" spans="1:12" ht="12.75" hidden="1" customHeight="1">
      <c r="A1011" s="316" t="s">
        <v>3518</v>
      </c>
      <c r="B1011" s="315" t="s">
        <v>4621</v>
      </c>
      <c r="C1011" s="316" t="s">
        <v>808</v>
      </c>
      <c r="D1011" s="316" t="s">
        <v>3518</v>
      </c>
      <c r="E1011" s="317"/>
      <c r="F1011" s="318"/>
      <c r="G1011" s="319"/>
      <c r="H1011" s="319"/>
      <c r="I1011" s="9">
        <v>0</v>
      </c>
      <c r="J1011" s="312"/>
      <c r="K1011" s="172">
        <v>0</v>
      </c>
      <c r="L1011" s="313" t="str">
        <f>VLOOKUP(TRIM(B1011),'Team Rosters'!$B$1:$M$3794,2,FALSE)</f>
        <v>VIR</v>
      </c>
    </row>
    <row r="1012" spans="1:12" ht="12.75" hidden="1" customHeight="1">
      <c r="A1012" s="316" t="s">
        <v>197</v>
      </c>
      <c r="B1012" s="315" t="s">
        <v>5357</v>
      </c>
      <c r="C1012" s="316" t="s">
        <v>831</v>
      </c>
      <c r="D1012" s="316" t="s">
        <v>197</v>
      </c>
      <c r="E1012" s="317"/>
      <c r="F1012" s="318"/>
      <c r="G1012" s="319"/>
      <c r="H1012" s="319"/>
      <c r="I1012" s="312"/>
      <c r="J1012" s="312"/>
      <c r="K1012" s="312"/>
      <c r="L1012" s="313" t="str">
        <f>VLOOKUP(TRIM(B1012),'Team Rosters'!$B$1:$M$3794,2,FALSE)</f>
        <v>ACM</v>
      </c>
    </row>
    <row r="1013" spans="1:12" ht="12.75" hidden="1" customHeight="1">
      <c r="A1013" s="135" t="s">
        <v>4401</v>
      </c>
      <c r="B1013" s="123" t="s">
        <v>5591</v>
      </c>
      <c r="C1013" s="135" t="s">
        <v>824</v>
      </c>
      <c r="D1013" s="135" t="s">
        <v>5916</v>
      </c>
      <c r="E1013" s="309" t="s">
        <v>4388</v>
      </c>
      <c r="F1013" s="310" t="s">
        <v>4385</v>
      </c>
      <c r="G1013" s="224">
        <v>6</v>
      </c>
      <c r="H1013" s="224"/>
      <c r="I1013" s="312"/>
      <c r="J1013" s="312"/>
      <c r="K1013" s="312"/>
      <c r="L1013" s="313" t="str">
        <f>VLOOKUP(TRIM(B1013),'Team Rosters'!$B$1:$M$3794,2,FALSE)</f>
        <v>VER</v>
      </c>
    </row>
    <row r="1014" spans="1:12" ht="12.75" hidden="1" customHeight="1">
      <c r="A1014" s="316" t="s">
        <v>213</v>
      </c>
      <c r="B1014" s="315" t="s">
        <v>6445</v>
      </c>
      <c r="C1014" s="316" t="s">
        <v>5513</v>
      </c>
      <c r="D1014" s="316" t="s">
        <v>213</v>
      </c>
      <c r="E1014" s="317"/>
      <c r="F1014" s="318"/>
      <c r="G1014" s="319"/>
      <c r="H1014" s="319"/>
      <c r="I1014" s="312"/>
      <c r="J1014" s="312"/>
      <c r="K1014" s="312"/>
      <c r="L1014" s="313" t="str">
        <f>VLOOKUP(TRIM(B1014),'Team Rosters'!$B$1:$M$3794,2,FALSE)</f>
        <v>IRN</v>
      </c>
    </row>
    <row r="1015" spans="1:12" ht="12.75" hidden="1" customHeight="1">
      <c r="A1015" s="135" t="s">
        <v>3060</v>
      </c>
      <c r="B1015" s="315" t="s">
        <v>7466</v>
      </c>
      <c r="C1015" s="316" t="s">
        <v>833</v>
      </c>
      <c r="D1015" s="135" t="s">
        <v>4290</v>
      </c>
      <c r="E1015" s="309" t="s">
        <v>4382</v>
      </c>
      <c r="F1015" s="310"/>
      <c r="G1015" s="224"/>
      <c r="H1015" s="224"/>
      <c r="I1015" s="312"/>
      <c r="J1015" s="312"/>
      <c r="K1015" s="312"/>
      <c r="L1015" s="313" t="e">
        <f>VLOOKUP(TRIM(B1015),'Team Rosters'!$B$1:$M$3794,2,FALSE)</f>
        <v>#N/A</v>
      </c>
    </row>
    <row r="1016" spans="1:12" ht="12.75" hidden="1" customHeight="1">
      <c r="A1016" s="135" t="s">
        <v>2328</v>
      </c>
      <c r="B1016" s="123" t="s">
        <v>7548</v>
      </c>
      <c r="C1016" s="135" t="s">
        <v>1664</v>
      </c>
      <c r="D1016" s="135" t="s">
        <v>4295</v>
      </c>
      <c r="E1016" s="309" t="s">
        <v>4385</v>
      </c>
      <c r="F1016" s="310"/>
      <c r="G1016" s="224"/>
      <c r="H1016" s="224"/>
      <c r="I1016" s="312"/>
      <c r="J1016" s="312"/>
      <c r="K1016" s="312"/>
      <c r="L1016" s="313" t="str">
        <f>VLOOKUP(TRIM(B1016),'Team Rosters'!$B$1:$M$3794,2,FALSE)</f>
        <v>ESC</v>
      </c>
    </row>
    <row r="1017" spans="1:12" ht="12.75" hidden="1" customHeight="1">
      <c r="A1017" s="135" t="s">
        <v>1404</v>
      </c>
      <c r="B1017" s="123" t="s">
        <v>7611</v>
      </c>
      <c r="C1017" s="135" t="s">
        <v>824</v>
      </c>
      <c r="D1017" s="135" t="s">
        <v>1404</v>
      </c>
      <c r="E1017" s="309" t="s">
        <v>4382</v>
      </c>
      <c r="F1017" s="310"/>
      <c r="G1017" s="224">
        <v>0</v>
      </c>
      <c r="H1017" s="224"/>
      <c r="I1017" s="312"/>
      <c r="J1017" s="312"/>
      <c r="K1017" s="312"/>
      <c r="L1017" s="313" t="str">
        <f>VLOOKUP(TRIM(B1017),'Team Rosters'!$B$1:$M$3794,2,FALSE)</f>
        <v>JER</v>
      </c>
    </row>
    <row r="1018" spans="1:12" ht="12.75" hidden="1" customHeight="1">
      <c r="A1018" s="135" t="s">
        <v>1139</v>
      </c>
      <c r="B1018" s="123" t="s">
        <v>4536</v>
      </c>
      <c r="C1018" s="135" t="s">
        <v>826</v>
      </c>
      <c r="D1018" s="135" t="s">
        <v>1139</v>
      </c>
      <c r="E1018" s="309" t="s">
        <v>4384</v>
      </c>
      <c r="F1018" s="310"/>
      <c r="G1018" s="224">
        <v>0</v>
      </c>
      <c r="H1018" s="224"/>
      <c r="I1018" s="312"/>
      <c r="J1018" s="312"/>
      <c r="K1018" s="312"/>
      <c r="L1018" s="313" t="e">
        <f>VLOOKUP(TRIM(B1018),'Team Rosters'!$B$1:$M$3794,2,FALSE)</f>
        <v>#N/A</v>
      </c>
    </row>
    <row r="1019" spans="1:12" ht="12.75" hidden="1" customHeight="1">
      <c r="A1019" s="316" t="s">
        <v>4686</v>
      </c>
      <c r="B1019" s="315" t="s">
        <v>6656</v>
      </c>
      <c r="C1019" s="316" t="s">
        <v>813</v>
      </c>
      <c r="D1019" s="316" t="s">
        <v>7831</v>
      </c>
      <c r="E1019" s="317"/>
      <c r="F1019" s="318"/>
      <c r="G1019" s="319"/>
      <c r="H1019" s="319"/>
      <c r="I1019" s="312">
        <v>6</v>
      </c>
      <c r="J1019" s="312">
        <v>4</v>
      </c>
      <c r="K1019" s="312">
        <v>7</v>
      </c>
      <c r="L1019" s="313" t="str">
        <f>VLOOKUP(TRIM(B1019),'Team Rosters'!$B$1:$M$3794,2,FALSE)</f>
        <v>ANN</v>
      </c>
    </row>
    <row r="1020" spans="1:12" ht="12.75" hidden="1" customHeight="1">
      <c r="A1020" s="135" t="s">
        <v>2445</v>
      </c>
      <c r="B1020" s="123" t="s">
        <v>5536</v>
      </c>
      <c r="C1020" s="135" t="s">
        <v>820</v>
      </c>
      <c r="D1020" s="135" t="s">
        <v>4294</v>
      </c>
      <c r="E1020" s="309" t="s">
        <v>4389</v>
      </c>
      <c r="F1020" s="310"/>
      <c r="G1020" s="224"/>
      <c r="H1020" s="224"/>
      <c r="I1020" s="312"/>
      <c r="J1020" s="312"/>
      <c r="K1020" s="312"/>
      <c r="L1020" s="313" t="str">
        <f>VLOOKUP(TRIM(B1020),'Team Rosters'!$B$1:$M$3794,2,FALSE)</f>
        <v>JER</v>
      </c>
    </row>
    <row r="1021" spans="1:12" ht="12.75" hidden="1" customHeight="1">
      <c r="A1021" s="316" t="s">
        <v>87</v>
      </c>
      <c r="B1021" s="315" t="s">
        <v>871</v>
      </c>
      <c r="C1021" s="316" t="s">
        <v>802</v>
      </c>
      <c r="D1021" s="316" t="s">
        <v>4280</v>
      </c>
      <c r="E1021" s="317"/>
      <c r="F1021" s="318"/>
      <c r="G1021" s="319"/>
      <c r="H1021" s="319"/>
      <c r="I1021" s="312">
        <v>0</v>
      </c>
      <c r="J1021" s="312">
        <v>4</v>
      </c>
      <c r="K1021" s="312">
        <v>2</v>
      </c>
      <c r="L1021" s="313" t="str">
        <f>VLOOKUP(TRIM(B1021),'Team Rosters'!$B$1:$M$3794,2,FALSE)</f>
        <v>WIX</v>
      </c>
    </row>
    <row r="1022" spans="1:12" ht="12.75" hidden="1" customHeight="1">
      <c r="A1022" s="316" t="s">
        <v>4574</v>
      </c>
      <c r="B1022" s="315" t="s">
        <v>688</v>
      </c>
      <c r="C1022" s="316" t="s">
        <v>814</v>
      </c>
      <c r="D1022" s="316" t="s">
        <v>4574</v>
      </c>
      <c r="E1022" s="317"/>
      <c r="F1022" s="318"/>
      <c r="G1022" s="319"/>
      <c r="H1022" s="319"/>
      <c r="I1022" s="312"/>
      <c r="J1022" s="312"/>
      <c r="K1022" s="312"/>
      <c r="L1022" s="313" t="str">
        <f>VLOOKUP(TRIM(B1022),'Team Rosters'!$B$1:$M$3794,2,FALSE)</f>
        <v>VIR</v>
      </c>
    </row>
    <row r="1023" spans="1:12" ht="12.75" hidden="1" customHeight="1">
      <c r="A1023" s="135" t="s">
        <v>1667</v>
      </c>
      <c r="B1023" s="123" t="s">
        <v>5627</v>
      </c>
      <c r="C1023" s="135" t="s">
        <v>822</v>
      </c>
      <c r="D1023" s="135" t="s">
        <v>4300</v>
      </c>
      <c r="E1023" s="309" t="s">
        <v>4385</v>
      </c>
      <c r="F1023" s="310"/>
      <c r="G1023" s="224">
        <v>10</v>
      </c>
      <c r="H1023" s="224"/>
      <c r="I1023" s="312"/>
      <c r="J1023" s="312"/>
      <c r="K1023" s="312"/>
      <c r="L1023" s="313" t="str">
        <f>VLOOKUP(TRIM(B1023),'Team Rosters'!$B$1:$M$3794,2,FALSE)</f>
        <v>GOT</v>
      </c>
    </row>
    <row r="1024" spans="1:12" ht="12.75" hidden="1" customHeight="1">
      <c r="A1024" s="135" t="s">
        <v>1667</v>
      </c>
      <c r="B1024" s="123" t="s">
        <v>6712</v>
      </c>
      <c r="C1024" s="135" t="s">
        <v>810</v>
      </c>
      <c r="D1024" s="135" t="s">
        <v>4300</v>
      </c>
      <c r="E1024" s="309" t="s">
        <v>4389</v>
      </c>
      <c r="F1024" s="310"/>
      <c r="G1024" s="224">
        <v>0</v>
      </c>
      <c r="H1024" s="224"/>
      <c r="I1024" s="312"/>
      <c r="J1024" s="312"/>
      <c r="K1024" s="312"/>
      <c r="L1024" s="313" t="str">
        <f>VLOOKUP(TRIM(B1024),'Team Rosters'!$B$1:$M$3794,2,FALSE)</f>
        <v>IRN</v>
      </c>
    </row>
    <row r="1025" spans="1:12" ht="12.75" hidden="1" customHeight="1">
      <c r="A1025" s="135" t="s">
        <v>3063</v>
      </c>
      <c r="B1025" s="123" t="s">
        <v>6338</v>
      </c>
      <c r="C1025" s="135" t="s">
        <v>817</v>
      </c>
      <c r="D1025" s="135" t="s">
        <v>4289</v>
      </c>
      <c r="E1025" s="309" t="s">
        <v>4384</v>
      </c>
      <c r="F1025" s="310"/>
      <c r="G1025" s="224"/>
      <c r="H1025" s="224"/>
      <c r="I1025" s="312"/>
      <c r="J1025" s="312"/>
      <c r="K1025" s="312"/>
      <c r="L1025" s="313" t="str">
        <f>VLOOKUP(TRIM(B1025),'Team Rosters'!$B$1:$M$3794,2,FALSE)</f>
        <v>CAVE</v>
      </c>
    </row>
    <row r="1026" spans="1:12" ht="12.75" hidden="1" customHeight="1">
      <c r="A1026" s="135" t="s">
        <v>1139</v>
      </c>
      <c r="B1026" s="123" t="s">
        <v>6210</v>
      </c>
      <c r="C1026" s="135" t="s">
        <v>81</v>
      </c>
      <c r="D1026" s="135" t="s">
        <v>1139</v>
      </c>
      <c r="E1026" s="309" t="s">
        <v>4384</v>
      </c>
      <c r="F1026" s="310"/>
      <c r="G1026" s="224">
        <v>0</v>
      </c>
      <c r="H1026" s="224"/>
      <c r="I1026" s="312"/>
      <c r="J1026" s="312"/>
      <c r="K1026" s="312"/>
      <c r="L1026" s="313" t="e">
        <f>VLOOKUP(TRIM(B1026),'Team Rosters'!$B$1:$M$3794,2,FALSE)</f>
        <v>#N/A</v>
      </c>
    </row>
    <row r="1027" spans="1:12" ht="12.75" hidden="1" customHeight="1">
      <c r="A1027" s="135" t="s">
        <v>3060</v>
      </c>
      <c r="B1027" s="123" t="s">
        <v>6800</v>
      </c>
      <c r="C1027" s="135" t="s">
        <v>822</v>
      </c>
      <c r="D1027" s="135" t="s">
        <v>4290</v>
      </c>
      <c r="E1027" s="309" t="s">
        <v>4384</v>
      </c>
      <c r="F1027" s="310"/>
      <c r="G1027" s="224"/>
      <c r="H1027" s="224"/>
      <c r="I1027" s="312"/>
      <c r="J1027" s="312"/>
      <c r="K1027" s="312"/>
      <c r="L1027" s="313" t="e">
        <f>VLOOKUP(TRIM(B1027),'Team Rosters'!$B$1:$M$3794,2,FALSE)</f>
        <v>#N/A</v>
      </c>
    </row>
    <row r="1028" spans="1:12" ht="12.75" hidden="1" customHeight="1">
      <c r="A1028" s="135" t="s">
        <v>2440</v>
      </c>
      <c r="B1028" s="123" t="s">
        <v>6768</v>
      </c>
      <c r="C1028" s="135" t="s">
        <v>816</v>
      </c>
      <c r="D1028" s="135" t="s">
        <v>2440</v>
      </c>
      <c r="E1028" s="309" t="s">
        <v>4390</v>
      </c>
      <c r="F1028" s="310"/>
      <c r="G1028" s="224">
        <v>0</v>
      </c>
      <c r="H1028" s="224"/>
      <c r="I1028" s="312"/>
      <c r="J1028" s="312"/>
      <c r="K1028" s="312"/>
      <c r="L1028" s="313" t="str">
        <f>VLOOKUP(TRIM(B1028),'Team Rosters'!$B$1:$M$3794,2,FALSE)</f>
        <v>TEM</v>
      </c>
    </row>
    <row r="1029" spans="1:12" ht="12.75" hidden="1" customHeight="1">
      <c r="A1029" s="135" t="s">
        <v>3060</v>
      </c>
      <c r="B1029" s="123" t="s">
        <v>7587</v>
      </c>
      <c r="C1029" s="135" t="s">
        <v>832</v>
      </c>
      <c r="D1029" s="135" t="s">
        <v>4290</v>
      </c>
      <c r="E1029" s="309" t="s">
        <v>4384</v>
      </c>
      <c r="F1029" s="310"/>
      <c r="G1029" s="224"/>
      <c r="H1029" s="224"/>
      <c r="I1029" s="312"/>
      <c r="J1029" s="312"/>
      <c r="K1029" s="312"/>
      <c r="L1029" s="313" t="e">
        <f>VLOOKUP(TRIM(B1029),'Team Rosters'!$B$1:$M$3794,2,FALSE)</f>
        <v>#N/A</v>
      </c>
    </row>
    <row r="1030" spans="1:12" ht="12.75" hidden="1" customHeight="1">
      <c r="A1030" s="316" t="s">
        <v>828</v>
      </c>
      <c r="B1030" s="315" t="s">
        <v>6410</v>
      </c>
      <c r="C1030" s="316" t="s">
        <v>812</v>
      </c>
      <c r="D1030" s="316" t="s">
        <v>828</v>
      </c>
      <c r="E1030" s="317"/>
      <c r="F1030" s="318"/>
      <c r="G1030" s="319"/>
      <c r="H1030" s="319"/>
      <c r="I1030" s="312">
        <v>4</v>
      </c>
      <c r="J1030" s="312"/>
      <c r="K1030" s="312">
        <v>0</v>
      </c>
      <c r="L1030" s="313" t="str">
        <f>VLOOKUP(TRIM(B1030),'Team Rosters'!$B$1:$M$3794,2,FALSE)</f>
        <v>IRN</v>
      </c>
    </row>
    <row r="1031" spans="1:12" ht="12.75" hidden="1" customHeight="1">
      <c r="A1031" s="135" t="s">
        <v>2437</v>
      </c>
      <c r="B1031" s="123" t="s">
        <v>6769</v>
      </c>
      <c r="C1031" s="135" t="s">
        <v>816</v>
      </c>
      <c r="D1031" s="135" t="s">
        <v>4304</v>
      </c>
      <c r="E1031" s="309" t="s">
        <v>4385</v>
      </c>
      <c r="F1031" s="310"/>
      <c r="G1031" s="224">
        <v>2</v>
      </c>
      <c r="H1031" s="224"/>
      <c r="I1031" s="312"/>
      <c r="J1031" s="312"/>
      <c r="K1031" s="312"/>
      <c r="L1031" s="313" t="str">
        <f>VLOOKUP(TRIM(B1031),'Team Rosters'!$B$1:$M$3794,2,FALSE)</f>
        <v>WIX</v>
      </c>
    </row>
    <row r="1032" spans="1:12" ht="12.75" hidden="1" customHeight="1">
      <c r="A1032" s="135" t="s">
        <v>3060</v>
      </c>
      <c r="B1032" s="123" t="s">
        <v>4925</v>
      </c>
      <c r="C1032" s="135" t="s">
        <v>817</v>
      </c>
      <c r="D1032" s="135" t="s">
        <v>4290</v>
      </c>
      <c r="E1032" s="309" t="s">
        <v>4384</v>
      </c>
      <c r="F1032" s="310"/>
      <c r="G1032" s="224"/>
      <c r="H1032" s="224"/>
      <c r="I1032" s="312"/>
      <c r="J1032" s="312"/>
      <c r="K1032" s="312"/>
      <c r="L1032" s="313" t="str">
        <f>VLOOKUP(TRIM(B1032),'Team Rosters'!$B$1:$M$3794,2,FALSE)</f>
        <v>TOK</v>
      </c>
    </row>
    <row r="1033" spans="1:12" ht="12.75" hidden="1" customHeight="1">
      <c r="A1033" s="316" t="s">
        <v>1870</v>
      </c>
      <c r="B1033" s="315" t="s">
        <v>4728</v>
      </c>
      <c r="C1033" s="316" t="s">
        <v>822</v>
      </c>
      <c r="D1033" s="316" t="s">
        <v>4273</v>
      </c>
      <c r="E1033" s="317"/>
      <c r="F1033" s="318"/>
      <c r="G1033" s="319"/>
      <c r="H1033" s="319"/>
      <c r="I1033" s="312">
        <v>4</v>
      </c>
      <c r="J1033" s="312"/>
      <c r="K1033" s="312">
        <v>7</v>
      </c>
      <c r="L1033" s="313" t="str">
        <f>VLOOKUP(TRIM(B1033),'Team Rosters'!$B$1:$M$3794,2,FALSE)</f>
        <v>ESC</v>
      </c>
    </row>
    <row r="1034" spans="1:12" ht="12.75" hidden="1" customHeight="1">
      <c r="A1034" s="316" t="s">
        <v>2314</v>
      </c>
      <c r="B1034" s="315" t="s">
        <v>5212</v>
      </c>
      <c r="C1034" s="316" t="s">
        <v>833</v>
      </c>
      <c r="D1034" s="316" t="s">
        <v>4279</v>
      </c>
      <c r="E1034" s="317"/>
      <c r="F1034" s="318"/>
      <c r="G1034" s="319"/>
      <c r="H1034" s="319"/>
      <c r="I1034" s="312">
        <v>0</v>
      </c>
      <c r="J1034" s="312"/>
      <c r="K1034" s="312">
        <v>0</v>
      </c>
      <c r="L1034" s="313" t="e">
        <f>VLOOKUP(TRIM(B1034),'Team Rosters'!$B$1:$M$3794,2,FALSE)</f>
        <v>#N/A</v>
      </c>
    </row>
    <row r="1035" spans="1:12" ht="12.75" hidden="1" customHeight="1">
      <c r="A1035" s="135" t="s">
        <v>2314</v>
      </c>
      <c r="B1035" s="123" t="s">
        <v>5164</v>
      </c>
      <c r="C1035" s="135" t="s">
        <v>824</v>
      </c>
      <c r="D1035" s="135" t="s">
        <v>4303</v>
      </c>
      <c r="E1035" s="309" t="s">
        <v>4385</v>
      </c>
      <c r="F1035" s="310"/>
      <c r="G1035" s="224">
        <v>0</v>
      </c>
      <c r="H1035" s="224"/>
      <c r="I1035" s="312"/>
      <c r="J1035" s="312"/>
      <c r="K1035" s="312"/>
      <c r="L1035" s="313" t="str">
        <f>VLOOKUP(TRIM(B1035),'Team Rosters'!$B$1:$M$3794,2,FALSE)</f>
        <v>LAS</v>
      </c>
    </row>
    <row r="1036" spans="1:12" ht="12.75" hidden="1" customHeight="1">
      <c r="A1036" s="135" t="s">
        <v>1404</v>
      </c>
      <c r="B1036" s="123" t="s">
        <v>6778</v>
      </c>
      <c r="C1036" s="135" t="s">
        <v>6142</v>
      </c>
      <c r="D1036" s="135" t="s">
        <v>1404</v>
      </c>
      <c r="E1036" s="309" t="s">
        <v>4382</v>
      </c>
      <c r="F1036" s="310"/>
      <c r="G1036" s="224">
        <v>5</v>
      </c>
      <c r="H1036" s="224"/>
      <c r="I1036" s="312"/>
      <c r="J1036" s="312"/>
      <c r="K1036" s="312"/>
      <c r="L1036" s="313" t="str">
        <f>VLOOKUP(TRIM(B1036),'Team Rosters'!$B$1:$M$3794,2,FALSE)</f>
        <v>LON</v>
      </c>
    </row>
    <row r="1037" spans="1:12" ht="12.75" hidden="1" customHeight="1">
      <c r="A1037" s="135" t="s">
        <v>1404</v>
      </c>
      <c r="B1037" s="123" t="s">
        <v>6836</v>
      </c>
      <c r="C1037" s="135" t="s">
        <v>815</v>
      </c>
      <c r="D1037" s="135" t="s">
        <v>1404</v>
      </c>
      <c r="E1037" s="309" t="s">
        <v>4384</v>
      </c>
      <c r="F1037" s="310"/>
      <c r="G1037" s="224">
        <v>0</v>
      </c>
      <c r="H1037" s="224"/>
      <c r="I1037" s="312"/>
      <c r="J1037" s="312"/>
      <c r="K1037" s="312"/>
      <c r="L1037" s="313" t="e">
        <f>VLOOKUP(TRIM(B1037),'Team Rosters'!$B$1:$M$3794,2,FALSE)</f>
        <v>#N/A</v>
      </c>
    </row>
    <row r="1038" spans="1:12" ht="12.75" hidden="1" customHeight="1">
      <c r="A1038" s="135" t="s">
        <v>172</v>
      </c>
      <c r="B1038" s="123" t="s">
        <v>6707</v>
      </c>
      <c r="C1038" s="135" t="s">
        <v>814</v>
      </c>
      <c r="D1038" s="135" t="s">
        <v>4298</v>
      </c>
      <c r="E1038" s="309" t="s">
        <v>4391</v>
      </c>
      <c r="F1038" s="310"/>
      <c r="G1038" s="224">
        <v>0</v>
      </c>
      <c r="H1038" s="224"/>
      <c r="I1038" s="312"/>
      <c r="J1038" s="312"/>
      <c r="K1038" s="312"/>
      <c r="L1038" s="313" t="e">
        <f>VLOOKUP(TRIM(B1038),'Team Rosters'!$B$1:$M$3794,2,FALSE)</f>
        <v>#N/A</v>
      </c>
    </row>
    <row r="1039" spans="1:12" ht="12.75" hidden="1" customHeight="1">
      <c r="A1039" s="135" t="s">
        <v>173</v>
      </c>
      <c r="B1039" s="123" t="s">
        <v>7612</v>
      </c>
      <c r="C1039" s="135" t="s">
        <v>824</v>
      </c>
      <c r="D1039" s="135" t="s">
        <v>4306</v>
      </c>
      <c r="E1039" s="309" t="s">
        <v>4391</v>
      </c>
      <c r="F1039" s="310" t="s">
        <v>4391</v>
      </c>
      <c r="G1039" s="224">
        <v>0</v>
      </c>
      <c r="H1039" s="224"/>
      <c r="I1039" s="312"/>
      <c r="J1039" s="312"/>
      <c r="K1039" s="312"/>
      <c r="L1039" s="313" t="e">
        <f>VLOOKUP(TRIM(B1039),'Team Rosters'!$B$1:$M$3794,2,FALSE)</f>
        <v>#N/A</v>
      </c>
    </row>
    <row r="1040" spans="1:12" ht="12.75" hidden="1" customHeight="1">
      <c r="A1040" s="135" t="s">
        <v>172</v>
      </c>
      <c r="B1040" s="123" t="s">
        <v>7556</v>
      </c>
      <c r="C1040" s="135" t="s">
        <v>2832</v>
      </c>
      <c r="D1040" s="135" t="s">
        <v>4298</v>
      </c>
      <c r="E1040" s="309" t="s">
        <v>4391</v>
      </c>
      <c r="F1040" s="310"/>
      <c r="G1040" s="224">
        <v>8</v>
      </c>
      <c r="H1040" s="224"/>
      <c r="I1040" s="312"/>
      <c r="J1040" s="312"/>
      <c r="K1040" s="312"/>
      <c r="L1040" s="313" t="str">
        <f>VLOOKUP(TRIM(B1040),'Team Rosters'!$B$1:$M$3794,2,FALSE)</f>
        <v>LON</v>
      </c>
    </row>
    <row r="1041" spans="1:12" ht="12.75" hidden="1" customHeight="1">
      <c r="A1041" s="135" t="s">
        <v>1404</v>
      </c>
      <c r="B1041" s="123" t="s">
        <v>7625</v>
      </c>
      <c r="C1041" s="135" t="s">
        <v>817</v>
      </c>
      <c r="D1041" s="135" t="s">
        <v>1404</v>
      </c>
      <c r="E1041" s="309" t="s">
        <v>4384</v>
      </c>
      <c r="F1041" s="310"/>
      <c r="G1041" s="224">
        <v>6</v>
      </c>
      <c r="H1041" s="224"/>
      <c r="I1041" s="312"/>
      <c r="J1041" s="312"/>
      <c r="K1041" s="312"/>
      <c r="L1041" s="313" t="e">
        <f>VLOOKUP(TRIM(B1041),'Team Rosters'!$B$1:$M$3794,2,FALSE)</f>
        <v>#N/A</v>
      </c>
    </row>
    <row r="1042" spans="1:12" ht="12.75" hidden="1" customHeight="1">
      <c r="A1042" s="316" t="s">
        <v>203</v>
      </c>
      <c r="B1042" s="315" t="s">
        <v>4748</v>
      </c>
      <c r="C1042" s="316" t="s">
        <v>810</v>
      </c>
      <c r="D1042" s="316" t="s">
        <v>203</v>
      </c>
      <c r="E1042" s="317"/>
      <c r="F1042" s="318"/>
      <c r="G1042" s="319"/>
      <c r="H1042" s="319"/>
      <c r="I1042" s="312"/>
      <c r="J1042" s="312"/>
      <c r="K1042" s="324"/>
      <c r="L1042" s="313" t="str">
        <f>VLOOKUP(TRIM(B1042),'Team Rosters'!$B$1:$M$3794,2,FALSE)</f>
        <v>TOL</v>
      </c>
    </row>
    <row r="1043" spans="1:12" ht="12.75" hidden="1" customHeight="1">
      <c r="A1043" s="135" t="s">
        <v>3060</v>
      </c>
      <c r="B1043" s="123" t="s">
        <v>6758</v>
      </c>
      <c r="C1043" s="135" t="s">
        <v>813</v>
      </c>
      <c r="D1043" s="135" t="s">
        <v>4290</v>
      </c>
      <c r="E1043" s="309" t="s">
        <v>4382</v>
      </c>
      <c r="F1043" s="310"/>
      <c r="G1043" s="224"/>
      <c r="H1043" s="224"/>
      <c r="I1043" s="312"/>
      <c r="J1043" s="312"/>
      <c r="K1043" s="324"/>
      <c r="L1043" s="313" t="e">
        <f>VLOOKUP(TRIM(B1043),'Team Rosters'!$B$1:$M$3794,2,FALSE)</f>
        <v>#N/A</v>
      </c>
    </row>
    <row r="1044" spans="1:12" ht="12.75" hidden="1" customHeight="1">
      <c r="A1044" s="135" t="s">
        <v>172</v>
      </c>
      <c r="B1044" s="123" t="s">
        <v>5595</v>
      </c>
      <c r="C1044" s="135" t="s">
        <v>816</v>
      </c>
      <c r="D1044" s="135" t="s">
        <v>4298</v>
      </c>
      <c r="E1044" s="309" t="s">
        <v>4391</v>
      </c>
      <c r="F1044" s="310"/>
      <c r="G1044" s="224">
        <v>6</v>
      </c>
      <c r="H1044" s="224"/>
      <c r="I1044" s="312"/>
      <c r="J1044" s="312"/>
      <c r="K1044" s="312"/>
      <c r="L1044" s="313" t="str">
        <f>VLOOKUP(TRIM(B1044),'Team Rosters'!$B$1:$M$3794,2,FALSE)</f>
        <v>TOL</v>
      </c>
    </row>
    <row r="1045" spans="1:12" ht="12.75" hidden="1" customHeight="1">
      <c r="A1045" s="316" t="s">
        <v>87</v>
      </c>
      <c r="B1045" s="315" t="s">
        <v>5278</v>
      </c>
      <c r="C1045" s="316" t="s">
        <v>822</v>
      </c>
      <c r="D1045" s="316" t="s">
        <v>4280</v>
      </c>
      <c r="E1045" s="317"/>
      <c r="F1045" s="318"/>
      <c r="G1045" s="319"/>
      <c r="H1045" s="319"/>
      <c r="I1045" s="312">
        <v>0</v>
      </c>
      <c r="J1045" s="312">
        <v>4</v>
      </c>
      <c r="K1045" s="324">
        <v>2</v>
      </c>
      <c r="L1045" s="313" t="str">
        <f>VLOOKUP(TRIM(B1045),'Team Rosters'!$B$1:$M$3794,2,FALSE)</f>
        <v>CAVE</v>
      </c>
    </row>
    <row r="1046" spans="1:12" ht="12.75" hidden="1" customHeight="1">
      <c r="A1046" s="135" t="s">
        <v>2335</v>
      </c>
      <c r="B1046" s="123" t="s">
        <v>4104</v>
      </c>
      <c r="C1046" s="135" t="s">
        <v>90</v>
      </c>
      <c r="D1046" s="135" t="s">
        <v>2335</v>
      </c>
      <c r="E1046" s="309" t="s">
        <v>4384</v>
      </c>
      <c r="F1046" s="310"/>
      <c r="G1046" s="224">
        <v>3</v>
      </c>
      <c r="H1046" s="224"/>
      <c r="I1046" s="312"/>
      <c r="J1046" s="312"/>
      <c r="K1046" s="312"/>
      <c r="L1046" s="313" t="str">
        <f>VLOOKUP(TRIM(B1046),'Team Rosters'!$B$1:$M$3794,2,FALSE)</f>
        <v>CAVE</v>
      </c>
    </row>
    <row r="1047" spans="1:12" ht="12.75" hidden="1" customHeight="1">
      <c r="A1047" s="316" t="s">
        <v>220</v>
      </c>
      <c r="B1047" s="315" t="s">
        <v>6971</v>
      </c>
      <c r="C1047" s="316" t="s">
        <v>824</v>
      </c>
      <c r="D1047" s="316" t="s">
        <v>220</v>
      </c>
      <c r="E1047" s="317"/>
      <c r="F1047" s="318"/>
      <c r="G1047" s="319"/>
      <c r="H1047" s="319"/>
      <c r="I1047" s="9">
        <v>0</v>
      </c>
      <c r="J1047" s="312"/>
      <c r="K1047" s="172">
        <v>0</v>
      </c>
      <c r="L1047" s="313" t="str">
        <f>VLOOKUP(TRIM(B1047),'Team Rosters'!$B$1:$M$3794,2,FALSE)</f>
        <v>IRN</v>
      </c>
    </row>
    <row r="1048" spans="1:12" ht="12.75" hidden="1" customHeight="1">
      <c r="A1048" s="135" t="s">
        <v>2437</v>
      </c>
      <c r="B1048" s="123" t="s">
        <v>6201</v>
      </c>
      <c r="C1048" s="135" t="s">
        <v>812</v>
      </c>
      <c r="D1048" s="135" t="s">
        <v>4304</v>
      </c>
      <c r="E1048" s="309" t="s">
        <v>4385</v>
      </c>
      <c r="F1048" s="310"/>
      <c r="G1048" s="224">
        <v>6</v>
      </c>
      <c r="H1048" s="224"/>
      <c r="I1048" s="312"/>
      <c r="J1048" s="312"/>
      <c r="K1048" s="312"/>
      <c r="L1048" s="313" t="str">
        <f>VLOOKUP(TRIM(B1048),'Team Rosters'!$B$1:$M$3794,2,FALSE)</f>
        <v>TEM</v>
      </c>
    </row>
    <row r="1049" spans="1:12" ht="12.75" hidden="1" customHeight="1">
      <c r="A1049" s="135" t="s">
        <v>1663</v>
      </c>
      <c r="B1049" s="123" t="s">
        <v>4105</v>
      </c>
      <c r="C1049" s="135" t="s">
        <v>816</v>
      </c>
      <c r="D1049" s="135" t="s">
        <v>4302</v>
      </c>
      <c r="E1049" s="309" t="s">
        <v>4385</v>
      </c>
      <c r="F1049" s="310"/>
      <c r="G1049" s="224">
        <v>6</v>
      </c>
      <c r="H1049" s="224"/>
      <c r="I1049" s="312"/>
      <c r="J1049" s="312"/>
      <c r="K1049" s="312"/>
      <c r="L1049" s="313" t="str">
        <f>VLOOKUP(TRIM(B1049),'Team Rosters'!$B$1:$M$3794,2,FALSE)</f>
        <v>IND</v>
      </c>
    </row>
    <row r="1050" spans="1:12" ht="12.75" hidden="1" customHeight="1">
      <c r="A1050" s="135" t="s">
        <v>2313</v>
      </c>
      <c r="B1050" s="123" t="s">
        <v>7514</v>
      </c>
      <c r="C1050" s="135" t="s">
        <v>813</v>
      </c>
      <c r="D1050" s="135" t="s">
        <v>2313</v>
      </c>
      <c r="E1050" s="309" t="s">
        <v>4394</v>
      </c>
      <c r="F1050" s="310"/>
      <c r="G1050" s="224">
        <v>3</v>
      </c>
      <c r="H1050" s="224"/>
      <c r="I1050" s="312"/>
      <c r="J1050" s="312"/>
      <c r="K1050" s="312"/>
      <c r="L1050" s="313" t="str">
        <f>VLOOKUP(TRIM(B1050),'Team Rosters'!$B$1:$M$3794,2,FALSE)</f>
        <v>GOT</v>
      </c>
    </row>
    <row r="1051" spans="1:12" ht="12.75" hidden="1" customHeight="1">
      <c r="A1051" s="316" t="s">
        <v>87</v>
      </c>
      <c r="B1051" s="315" t="s">
        <v>6671</v>
      </c>
      <c r="C1051" s="316" t="s">
        <v>820</v>
      </c>
      <c r="D1051" s="316" t="s">
        <v>4280</v>
      </c>
      <c r="E1051" s="317"/>
      <c r="F1051" s="318"/>
      <c r="G1051" s="319"/>
      <c r="H1051" s="319"/>
      <c r="I1051" s="312">
        <v>0</v>
      </c>
      <c r="J1051" s="312">
        <v>4</v>
      </c>
      <c r="K1051" s="324">
        <v>0</v>
      </c>
      <c r="L1051" s="313" t="e">
        <f>VLOOKUP(TRIM(B1051),'Team Rosters'!$B$1:$M$3794,2,FALSE)</f>
        <v>#N/A</v>
      </c>
    </row>
    <row r="1052" spans="1:12" ht="12.75" hidden="1" customHeight="1">
      <c r="A1052" s="135" t="s">
        <v>1404</v>
      </c>
      <c r="B1052" s="123" t="s">
        <v>7539</v>
      </c>
      <c r="C1052" s="135" t="s">
        <v>5513</v>
      </c>
      <c r="D1052" s="135" t="s">
        <v>1404</v>
      </c>
      <c r="E1052" s="309" t="s">
        <v>4384</v>
      </c>
      <c r="F1052" s="310"/>
      <c r="G1052" s="224">
        <v>5</v>
      </c>
      <c r="H1052" s="224"/>
      <c r="I1052" s="312"/>
      <c r="J1052" s="312"/>
      <c r="K1052" s="312"/>
      <c r="L1052" s="313" t="e">
        <f>VLOOKUP(TRIM(B1052),'Team Rosters'!$B$1:$M$3794,2,FALSE)</f>
        <v>#N/A</v>
      </c>
    </row>
    <row r="1053" spans="1:12" ht="12.75" hidden="1" customHeight="1">
      <c r="A1053" s="329" t="s">
        <v>172</v>
      </c>
      <c r="B1053" s="123" t="s">
        <v>5677</v>
      </c>
      <c r="C1053" s="329" t="s">
        <v>83</v>
      </c>
      <c r="D1053" s="329" t="s">
        <v>4298</v>
      </c>
      <c r="E1053" s="332" t="s">
        <v>4391</v>
      </c>
      <c r="F1053" s="333"/>
      <c r="G1053" s="334">
        <v>2</v>
      </c>
      <c r="H1053" s="334"/>
      <c r="I1053" s="312"/>
      <c r="J1053" s="312"/>
      <c r="K1053" s="312"/>
      <c r="L1053" s="313" t="str">
        <f>VLOOKUP(TRIM(B1053),'Team Rosters'!$B$1:$M$3794,2,FALSE)</f>
        <v>TEM</v>
      </c>
    </row>
    <row r="1054" spans="1:12" ht="12.75" hidden="1" customHeight="1">
      <c r="A1054" s="316" t="s">
        <v>1591</v>
      </c>
      <c r="B1054" s="314" t="s">
        <v>4106</v>
      </c>
      <c r="C1054" s="316" t="s">
        <v>82</v>
      </c>
      <c r="D1054" s="316" t="s">
        <v>1591</v>
      </c>
      <c r="E1054" s="317"/>
      <c r="F1054" s="318"/>
      <c r="G1054" s="319"/>
      <c r="H1054" s="319"/>
      <c r="I1054" s="9">
        <v>5</v>
      </c>
      <c r="J1054" s="312"/>
      <c r="K1054" s="172">
        <v>5</v>
      </c>
      <c r="L1054" s="313" t="str">
        <f>VLOOKUP(TRIM(B1054),'Team Rosters'!$B$1:$M$3794,2,FALSE)</f>
        <v>TOL</v>
      </c>
    </row>
    <row r="1055" spans="1:12" ht="12.75" hidden="1" customHeight="1">
      <c r="A1055" s="316" t="s">
        <v>828</v>
      </c>
      <c r="B1055" s="315" t="s">
        <v>5728</v>
      </c>
      <c r="C1055" s="316" t="s">
        <v>822</v>
      </c>
      <c r="D1055" s="316" t="s">
        <v>828</v>
      </c>
      <c r="E1055" s="317"/>
      <c r="F1055" s="318"/>
      <c r="G1055" s="319"/>
      <c r="H1055" s="319"/>
      <c r="I1055" s="312">
        <v>4</v>
      </c>
      <c r="J1055" s="312"/>
      <c r="K1055" s="324">
        <v>0</v>
      </c>
      <c r="L1055" s="313" t="str">
        <f>VLOOKUP(TRIM(B1055),'Team Rosters'!$B$1:$M$3794,2,FALSE)</f>
        <v>ACM</v>
      </c>
    </row>
    <row r="1056" spans="1:12" ht="12.75" hidden="1" customHeight="1">
      <c r="A1056" s="135" t="s">
        <v>2314</v>
      </c>
      <c r="B1056" s="315" t="s">
        <v>7467</v>
      </c>
      <c r="C1056" s="316" t="s">
        <v>833</v>
      </c>
      <c r="D1056" s="135" t="s">
        <v>4303</v>
      </c>
      <c r="E1056" s="309" t="s">
        <v>4391</v>
      </c>
      <c r="F1056" s="310"/>
      <c r="G1056" s="224">
        <v>6</v>
      </c>
      <c r="H1056" s="224"/>
      <c r="I1056" s="312"/>
      <c r="J1056" s="312"/>
      <c r="K1056" s="312"/>
      <c r="L1056" s="313" t="str">
        <f>VLOOKUP(TRIM(B1056),'Team Rosters'!$B$1:$M$3794,2,FALSE)</f>
        <v>BLD</v>
      </c>
    </row>
    <row r="1057" spans="1:12" ht="12.75" hidden="1" customHeight="1">
      <c r="A1057" s="135" t="s">
        <v>2445</v>
      </c>
      <c r="B1057" s="315" t="s">
        <v>6686</v>
      </c>
      <c r="C1057" s="316" t="s">
        <v>809</v>
      </c>
      <c r="D1057" s="135" t="s">
        <v>4294</v>
      </c>
      <c r="E1057" s="309" t="s">
        <v>4391</v>
      </c>
      <c r="F1057" s="310"/>
      <c r="G1057" s="224"/>
      <c r="H1057" s="224"/>
      <c r="I1057" s="312"/>
      <c r="J1057" s="312"/>
      <c r="K1057" s="324"/>
      <c r="L1057" s="313" t="str">
        <f>VLOOKUP(TRIM(B1057),'Team Rosters'!$B$1:$M$3794,2,FALSE)</f>
        <v>ESC</v>
      </c>
    </row>
    <row r="1058" spans="1:12" ht="12.75" hidden="1" customHeight="1">
      <c r="A1058" s="316" t="s">
        <v>1406</v>
      </c>
      <c r="B1058" s="315" t="s">
        <v>1383</v>
      </c>
      <c r="C1058" s="316" t="s">
        <v>814</v>
      </c>
      <c r="D1058" s="316" t="s">
        <v>1406</v>
      </c>
      <c r="E1058" s="317"/>
      <c r="F1058" s="318"/>
      <c r="G1058" s="319"/>
      <c r="H1058" s="319"/>
      <c r="I1058" s="312">
        <v>4</v>
      </c>
      <c r="J1058" s="312"/>
      <c r="K1058" s="324"/>
      <c r="L1058" s="313" t="str">
        <f>VLOOKUP(TRIM(B1058),'Team Rosters'!$B$1:$M$3794,2,FALSE)</f>
        <v>WIX</v>
      </c>
    </row>
    <row r="1059" spans="1:12" ht="12.75" hidden="1" customHeight="1">
      <c r="A1059" s="316" t="s">
        <v>2966</v>
      </c>
      <c r="B1059" s="315" t="s">
        <v>7824</v>
      </c>
      <c r="C1059" s="316" t="s">
        <v>802</v>
      </c>
      <c r="D1059" s="316" t="s">
        <v>2966</v>
      </c>
      <c r="E1059" s="317"/>
      <c r="F1059" s="318"/>
      <c r="G1059" s="319"/>
      <c r="H1059" s="319"/>
      <c r="I1059" s="312"/>
      <c r="J1059" s="312"/>
      <c r="K1059" s="324"/>
      <c r="L1059" s="313" t="str">
        <f>VLOOKUP(TRIM(B1059),'Team Rosters'!$B$1:$M$3794,2,FALSE)</f>
        <v>CHA</v>
      </c>
    </row>
    <row r="1060" spans="1:12" ht="12.75" hidden="1" customHeight="1">
      <c r="A1060" s="135" t="s">
        <v>2440</v>
      </c>
      <c r="B1060" s="315" t="s">
        <v>6687</v>
      </c>
      <c r="C1060" s="316" t="s">
        <v>809</v>
      </c>
      <c r="D1060" s="135" t="s">
        <v>2440</v>
      </c>
      <c r="E1060" s="309" t="s">
        <v>4382</v>
      </c>
      <c r="F1060" s="310"/>
      <c r="G1060" s="224">
        <v>0</v>
      </c>
      <c r="H1060" s="224"/>
      <c r="I1060" s="312"/>
      <c r="J1060" s="312"/>
      <c r="K1060" s="312"/>
      <c r="L1060" s="313" t="str">
        <f>VLOOKUP(TRIM(B1060),'Team Rosters'!$B$1:$M$3794,2,FALSE)</f>
        <v>JER</v>
      </c>
    </row>
    <row r="1061" spans="1:12" ht="12.75" hidden="1" customHeight="1">
      <c r="A1061" s="316" t="s">
        <v>87</v>
      </c>
      <c r="B1061" s="315" t="s">
        <v>4602</v>
      </c>
      <c r="C1061" s="316" t="s">
        <v>808</v>
      </c>
      <c r="D1061" s="316" t="s">
        <v>4280</v>
      </c>
      <c r="E1061" s="317"/>
      <c r="F1061" s="318"/>
      <c r="G1061" s="319"/>
      <c r="H1061" s="319"/>
      <c r="I1061" s="312">
        <v>0</v>
      </c>
      <c r="J1061" s="312">
        <v>4</v>
      </c>
      <c r="K1061" s="324">
        <v>4</v>
      </c>
      <c r="L1061" s="313" t="str">
        <f>VLOOKUP(TRIM(B1061),'Team Rosters'!$B$1:$M$3794,2,FALSE)</f>
        <v>ANN</v>
      </c>
    </row>
    <row r="1062" spans="1:12" ht="12.75" hidden="1" customHeight="1">
      <c r="A1062" s="135" t="s">
        <v>172</v>
      </c>
      <c r="B1062" s="123" t="s">
        <v>7511</v>
      </c>
      <c r="C1062" s="135" t="s">
        <v>85</v>
      </c>
      <c r="D1062" s="135" t="s">
        <v>4298</v>
      </c>
      <c r="E1062" s="309" t="s">
        <v>4391</v>
      </c>
      <c r="F1062" s="310"/>
      <c r="G1062" s="224">
        <v>3</v>
      </c>
      <c r="H1062" s="224"/>
      <c r="I1062" s="312"/>
      <c r="J1062" s="312"/>
      <c r="K1062" s="312"/>
      <c r="L1062" s="313" t="str">
        <f>VLOOKUP(TRIM(B1062),'Team Rosters'!$B$1:$M$3794,2,FALSE)</f>
        <v>ESC</v>
      </c>
    </row>
    <row r="1063" spans="1:12" ht="12.75" hidden="1" customHeight="1">
      <c r="A1063" s="316" t="s">
        <v>2437</v>
      </c>
      <c r="B1063" s="315" t="s">
        <v>6664</v>
      </c>
      <c r="C1063" s="316" t="s">
        <v>2832</v>
      </c>
      <c r="D1063" s="316" t="s">
        <v>4278</v>
      </c>
      <c r="E1063" s="317"/>
      <c r="F1063" s="318"/>
      <c r="G1063" s="319"/>
      <c r="H1063" s="319"/>
      <c r="I1063" s="312">
        <v>5</v>
      </c>
      <c r="J1063" s="312"/>
      <c r="K1063" s="324">
        <v>7</v>
      </c>
      <c r="L1063" s="313" t="str">
        <f>VLOOKUP(TRIM(B1063),'Team Rosters'!$B$1:$M$3794,2,FALSE)</f>
        <v>ESC</v>
      </c>
    </row>
    <row r="1064" spans="1:12" ht="12.75" hidden="1" customHeight="1">
      <c r="A1064" s="135" t="s">
        <v>2335</v>
      </c>
      <c r="B1064" s="315" t="s">
        <v>5678</v>
      </c>
      <c r="C1064" s="316" t="s">
        <v>818</v>
      </c>
      <c r="D1064" s="135" t="s">
        <v>2335</v>
      </c>
      <c r="E1064" s="309" t="s">
        <v>4397</v>
      </c>
      <c r="F1064" s="310"/>
      <c r="G1064" s="224">
        <v>6</v>
      </c>
      <c r="H1064" s="224"/>
      <c r="I1064" s="312"/>
      <c r="J1064" s="312"/>
      <c r="K1064" s="312"/>
      <c r="L1064" s="313" t="str">
        <f>VLOOKUP(TRIM(B1064),'Team Rosters'!$B$1:$M$3794,2,FALSE)</f>
        <v>CHA</v>
      </c>
    </row>
    <row r="1065" spans="1:12" ht="12.75" hidden="1" customHeight="1">
      <c r="A1065" s="135" t="s">
        <v>2437</v>
      </c>
      <c r="B1065" s="123" t="s">
        <v>5651</v>
      </c>
      <c r="C1065" s="135" t="s">
        <v>808</v>
      </c>
      <c r="D1065" s="135" t="s">
        <v>4304</v>
      </c>
      <c r="E1065" s="309" t="s">
        <v>4385</v>
      </c>
      <c r="F1065" s="310"/>
      <c r="G1065" s="224">
        <v>3</v>
      </c>
      <c r="H1065" s="224"/>
      <c r="I1065" s="312"/>
      <c r="J1065" s="312"/>
      <c r="K1065" s="312"/>
      <c r="L1065" s="313" t="str">
        <f>VLOOKUP(TRIM(B1065),'Team Rosters'!$B$1:$M$3794,2,FALSE)</f>
        <v>DEL</v>
      </c>
    </row>
    <row r="1066" spans="1:12" ht="12.75" hidden="1" customHeight="1">
      <c r="A1066" s="135" t="s">
        <v>1404</v>
      </c>
      <c r="B1066" s="123" t="s">
        <v>5112</v>
      </c>
      <c r="C1066" s="135" t="s">
        <v>817</v>
      </c>
      <c r="D1066" s="135" t="s">
        <v>1404</v>
      </c>
      <c r="E1066" s="309" t="s">
        <v>4384</v>
      </c>
      <c r="F1066" s="310"/>
      <c r="G1066" s="224">
        <v>5</v>
      </c>
      <c r="H1066" s="224"/>
      <c r="I1066" s="312"/>
      <c r="J1066" s="312"/>
      <c r="K1066" s="312"/>
      <c r="L1066" s="313" t="str">
        <f>VLOOKUP(TRIM(B1066),'Team Rosters'!$B$1:$M$3794,2,FALSE)</f>
        <v>LAS</v>
      </c>
    </row>
    <row r="1067" spans="1:12" ht="12.75" hidden="1" customHeight="1">
      <c r="A1067" s="135" t="s">
        <v>3060</v>
      </c>
      <c r="B1067" s="123" t="s">
        <v>7491</v>
      </c>
      <c r="C1067" s="135" t="s">
        <v>83</v>
      </c>
      <c r="D1067" s="135" t="s">
        <v>4290</v>
      </c>
      <c r="E1067" s="309" t="s">
        <v>4384</v>
      </c>
      <c r="F1067" s="310"/>
      <c r="G1067" s="224"/>
      <c r="H1067" s="224"/>
      <c r="I1067" s="312"/>
      <c r="J1067" s="312"/>
      <c r="K1067" s="324"/>
      <c r="L1067" s="313" t="e">
        <f>VLOOKUP(TRIM(B1067),'Team Rosters'!$B$1:$M$3794,2,FALSE)</f>
        <v>#N/A</v>
      </c>
    </row>
    <row r="1068" spans="1:12" ht="12.75" hidden="1" customHeight="1">
      <c r="A1068" s="316" t="s">
        <v>828</v>
      </c>
      <c r="B1068" s="315" t="s">
        <v>5327</v>
      </c>
      <c r="C1068" s="316" t="s">
        <v>822</v>
      </c>
      <c r="D1068" s="316" t="s">
        <v>828</v>
      </c>
      <c r="E1068" s="317"/>
      <c r="F1068" s="318"/>
      <c r="G1068" s="319"/>
      <c r="H1068" s="319"/>
      <c r="I1068" s="312">
        <v>4</v>
      </c>
      <c r="J1068" s="312"/>
      <c r="K1068" s="324">
        <v>0</v>
      </c>
      <c r="L1068" s="313" t="str">
        <f>VLOOKUP(TRIM(B1068),'Team Rosters'!$B$1:$M$3794,2,FALSE)</f>
        <v>BIR</v>
      </c>
    </row>
    <row r="1069" spans="1:12" ht="12.75" hidden="1" customHeight="1">
      <c r="A1069" s="316" t="s">
        <v>3518</v>
      </c>
      <c r="B1069" s="315" t="s">
        <v>7752</v>
      </c>
      <c r="C1069" s="316" t="s">
        <v>822</v>
      </c>
      <c r="D1069" s="316" t="s">
        <v>3518</v>
      </c>
      <c r="E1069" s="317"/>
      <c r="F1069" s="318"/>
      <c r="G1069" s="319"/>
      <c r="H1069" s="319"/>
      <c r="I1069" s="9">
        <v>0</v>
      </c>
      <c r="J1069" s="312"/>
      <c r="K1069" s="172">
        <v>0</v>
      </c>
      <c r="L1069" s="313" t="str">
        <f>VLOOKUP(TRIM(B1069),'Team Rosters'!$B$1:$M$3794,2,FALSE)</f>
        <v>ACM</v>
      </c>
    </row>
    <row r="1070" spans="1:12" ht="12.75" hidden="1" customHeight="1">
      <c r="A1070" s="316" t="s">
        <v>203</v>
      </c>
      <c r="B1070" s="315" t="s">
        <v>5868</v>
      </c>
      <c r="C1070" s="316" t="s">
        <v>814</v>
      </c>
      <c r="D1070" s="316" t="s">
        <v>203</v>
      </c>
      <c r="E1070" s="317"/>
      <c r="F1070" s="318"/>
      <c r="G1070" s="319"/>
      <c r="H1070" s="319"/>
      <c r="I1070" s="312"/>
      <c r="J1070" s="312"/>
      <c r="K1070" s="324"/>
      <c r="L1070" s="313" t="e">
        <f>VLOOKUP(TRIM(B1070),'Team Rosters'!$B$1:$M$3794,2,FALSE)</f>
        <v>#N/A</v>
      </c>
    </row>
    <row r="1071" spans="1:12" ht="12.75" hidden="1" customHeight="1">
      <c r="A1071" s="316" t="s">
        <v>1406</v>
      </c>
      <c r="B1071" s="315" t="s">
        <v>7797</v>
      </c>
      <c r="C1071" s="316" t="s">
        <v>1664</v>
      </c>
      <c r="D1071" s="316" t="s">
        <v>1406</v>
      </c>
      <c r="E1071" s="317"/>
      <c r="F1071" s="318"/>
      <c r="G1071" s="319"/>
      <c r="H1071" s="319"/>
      <c r="I1071" s="312">
        <v>4</v>
      </c>
      <c r="J1071" s="312"/>
      <c r="K1071" s="324"/>
      <c r="L1071" s="313" t="e">
        <f>VLOOKUP(TRIM(B1071),'Team Rosters'!$B$1:$M$3794,2,FALSE)</f>
        <v>#N/A</v>
      </c>
    </row>
    <row r="1072" spans="1:12" ht="12.75" hidden="1" customHeight="1">
      <c r="A1072" s="316" t="s">
        <v>2351</v>
      </c>
      <c r="B1072" s="315" t="s">
        <v>5242</v>
      </c>
      <c r="C1072" s="316" t="s">
        <v>814</v>
      </c>
      <c r="D1072" s="316" t="s">
        <v>4270</v>
      </c>
      <c r="E1072" s="317"/>
      <c r="F1072" s="318"/>
      <c r="G1072" s="319"/>
      <c r="H1072" s="319"/>
      <c r="I1072" s="312">
        <v>5</v>
      </c>
      <c r="J1072" s="312"/>
      <c r="K1072" s="324">
        <v>3</v>
      </c>
      <c r="L1072" s="313" t="str">
        <f>VLOOKUP(TRIM(B1072),'Team Rosters'!$B$1:$M$3794,2,FALSE)</f>
        <v>WIX</v>
      </c>
    </row>
    <row r="1073" spans="1:12" ht="12.75" hidden="1" customHeight="1">
      <c r="A1073" s="316" t="s">
        <v>87</v>
      </c>
      <c r="B1073" s="315" t="s">
        <v>6670</v>
      </c>
      <c r="C1073" s="316" t="s">
        <v>832</v>
      </c>
      <c r="D1073" s="316" t="s">
        <v>4280</v>
      </c>
      <c r="E1073" s="317"/>
      <c r="F1073" s="318"/>
      <c r="G1073" s="319"/>
      <c r="H1073" s="319"/>
      <c r="I1073" s="312">
        <v>0</v>
      </c>
      <c r="J1073" s="312">
        <v>4</v>
      </c>
      <c r="K1073" s="324">
        <v>0</v>
      </c>
      <c r="L1073" s="313" t="str">
        <f>VLOOKUP(TRIM(B1073),'Team Rosters'!$B$1:$M$3794,2,FALSE)</f>
        <v>ESC</v>
      </c>
    </row>
    <row r="1074" spans="1:12" ht="12.75" hidden="1" customHeight="1">
      <c r="A1074" s="316" t="s">
        <v>2323</v>
      </c>
      <c r="B1074" s="315" t="s">
        <v>5290</v>
      </c>
      <c r="C1074" s="316" t="s">
        <v>1664</v>
      </c>
      <c r="D1074" s="316" t="s">
        <v>4265</v>
      </c>
      <c r="E1074" s="317"/>
      <c r="F1074" s="318"/>
      <c r="G1074" s="319"/>
      <c r="H1074" s="319"/>
      <c r="I1074" s="312"/>
      <c r="J1074" s="312"/>
      <c r="K1074" s="324"/>
      <c r="L1074" s="313" t="str">
        <f>VLOOKUP(TRIM(B1074),'Team Rosters'!$B$1:$M$3794,2,FALSE)</f>
        <v>BEA</v>
      </c>
    </row>
    <row r="1075" spans="1:12" ht="12.75" hidden="1" customHeight="1">
      <c r="A1075" s="135" t="s">
        <v>2874</v>
      </c>
      <c r="B1075" s="123" t="s">
        <v>7549</v>
      </c>
      <c r="C1075" s="135" t="s">
        <v>1664</v>
      </c>
      <c r="D1075" s="135" t="s">
        <v>7840</v>
      </c>
      <c r="E1075" s="309" t="s">
        <v>4390</v>
      </c>
      <c r="F1075" s="310"/>
      <c r="G1075" s="224"/>
      <c r="H1075" s="224"/>
      <c r="I1075" s="312"/>
      <c r="J1075" s="312"/>
      <c r="K1075" s="324"/>
      <c r="L1075" s="313" t="str">
        <f>VLOOKUP(TRIM(B1075),'Team Rosters'!$B$1:$M$3794,2,FALSE)</f>
        <v>VER</v>
      </c>
    </row>
    <row r="1076" spans="1:12" ht="12.75" hidden="1" customHeight="1">
      <c r="A1076" s="135" t="s">
        <v>3060</v>
      </c>
      <c r="B1076" s="123" t="s">
        <v>5653</v>
      </c>
      <c r="C1076" s="135" t="s">
        <v>826</v>
      </c>
      <c r="D1076" s="135" t="s">
        <v>4290</v>
      </c>
      <c r="E1076" s="309" t="s">
        <v>4390</v>
      </c>
      <c r="F1076" s="310"/>
      <c r="G1076" s="224"/>
      <c r="H1076" s="224"/>
      <c r="I1076" s="312"/>
      <c r="J1076" s="312"/>
      <c r="K1076" s="312"/>
      <c r="L1076" s="313" t="str">
        <f>VLOOKUP(TRIM(B1076),'Team Rosters'!$B$1:$M$3794,2,FALSE)</f>
        <v>BLD</v>
      </c>
    </row>
    <row r="1077" spans="1:12" ht="12.75" hidden="1" customHeight="1">
      <c r="A1077" s="316" t="s">
        <v>7699</v>
      </c>
      <c r="B1077" s="315" t="s">
        <v>6930</v>
      </c>
      <c r="C1077" s="316" t="s">
        <v>813</v>
      </c>
      <c r="D1077" s="316" t="s">
        <v>4268</v>
      </c>
      <c r="E1077" s="317"/>
      <c r="F1077" s="318"/>
      <c r="G1077" s="319"/>
      <c r="H1077" s="319"/>
      <c r="I1077" s="312"/>
      <c r="J1077" s="312"/>
      <c r="K1077" s="324"/>
      <c r="L1077" s="313" t="str">
        <f>VLOOKUP(TRIM(B1077),'Team Rosters'!$B$1:$M$3794,2,FALSE)</f>
        <v>ESC</v>
      </c>
    </row>
    <row r="1078" spans="1:12" ht="12.75" hidden="1" customHeight="1">
      <c r="A1078" s="316" t="s">
        <v>7651</v>
      </c>
      <c r="B1078" s="315" t="s">
        <v>6130</v>
      </c>
      <c r="C1078" s="316" t="s">
        <v>837</v>
      </c>
      <c r="D1078" s="316" t="s">
        <v>7829</v>
      </c>
      <c r="E1078" s="317"/>
      <c r="F1078" s="318"/>
      <c r="G1078" s="319"/>
      <c r="H1078" s="319"/>
      <c r="I1078" s="312">
        <v>0</v>
      </c>
      <c r="J1078" s="312">
        <v>0</v>
      </c>
      <c r="K1078" s="324">
        <v>2</v>
      </c>
      <c r="L1078" s="313" t="str">
        <f>VLOOKUP(TRIM(B1078),'Team Rosters'!$B$1:$M$3794,2,FALSE)</f>
        <v>CAVE</v>
      </c>
    </row>
    <row r="1079" spans="1:12" ht="12.75" hidden="1" customHeight="1">
      <c r="A1079" s="135" t="s">
        <v>1404</v>
      </c>
      <c r="B1079" s="123" t="s">
        <v>7540</v>
      </c>
      <c r="C1079" s="135" t="s">
        <v>5513</v>
      </c>
      <c r="D1079" s="135" t="s">
        <v>1404</v>
      </c>
      <c r="E1079" s="309" t="s">
        <v>4384</v>
      </c>
      <c r="F1079" s="310"/>
      <c r="G1079" s="224">
        <v>0</v>
      </c>
      <c r="H1079" s="224"/>
      <c r="I1079" s="312"/>
      <c r="J1079" s="312"/>
      <c r="K1079" s="312"/>
      <c r="L1079" s="313" t="e">
        <f>VLOOKUP(TRIM(B1079),'Team Rosters'!$B$1:$M$3794,2,FALSE)</f>
        <v>#N/A</v>
      </c>
    </row>
    <row r="1080" spans="1:12" ht="12.75" hidden="1" customHeight="1">
      <c r="A1080" s="316" t="s">
        <v>2477</v>
      </c>
      <c r="B1080" s="315" t="s">
        <v>6917</v>
      </c>
      <c r="C1080" s="316" t="s">
        <v>826</v>
      </c>
      <c r="D1080" s="316" t="s">
        <v>4265</v>
      </c>
      <c r="E1080" s="317"/>
      <c r="F1080" s="318"/>
      <c r="G1080" s="319"/>
      <c r="H1080" s="319"/>
      <c r="I1080" s="312"/>
      <c r="J1080" s="312"/>
      <c r="K1080" s="324"/>
      <c r="L1080" s="313" t="str">
        <f>VLOOKUP(TRIM(B1080),'Team Rosters'!$B$1:$M$3794,2,FALSE)</f>
        <v>TEM</v>
      </c>
    </row>
    <row r="1081" spans="1:12" ht="12.75" hidden="1" customHeight="1">
      <c r="A1081" s="316" t="s">
        <v>7704</v>
      </c>
      <c r="B1081" s="289" t="s">
        <v>3865</v>
      </c>
      <c r="C1081" s="316" t="s">
        <v>810</v>
      </c>
      <c r="D1081" s="316" t="s">
        <v>4999</v>
      </c>
      <c r="E1081" s="317"/>
      <c r="F1081" s="318"/>
      <c r="G1081" s="319"/>
      <c r="H1081" s="319"/>
      <c r="I1081" s="9">
        <v>0</v>
      </c>
      <c r="J1081" s="312"/>
      <c r="K1081" s="172">
        <v>0</v>
      </c>
      <c r="L1081" s="313" t="str">
        <f>VLOOKUP(TRIM(B1081),'Team Rosters'!$B$1:$M$3794,2,FALSE)</f>
        <v>CHA</v>
      </c>
    </row>
    <row r="1082" spans="1:12" ht="12.75" hidden="1" customHeight="1">
      <c r="A1082" s="316" t="s">
        <v>7692</v>
      </c>
      <c r="B1082" s="315" t="s">
        <v>7718</v>
      </c>
      <c r="C1082" s="316" t="s">
        <v>6142</v>
      </c>
      <c r="D1082" s="316" t="s">
        <v>4265</v>
      </c>
      <c r="E1082" s="317"/>
      <c r="F1082" s="318"/>
      <c r="G1082" s="319"/>
      <c r="H1082" s="319"/>
      <c r="I1082" s="312"/>
      <c r="J1082" s="312"/>
      <c r="K1082" s="324"/>
      <c r="L1082" s="313" t="e">
        <f>VLOOKUP(TRIM(B1082),'Team Rosters'!$B$1:$M$3794,2,FALSE)</f>
        <v>#N/A</v>
      </c>
    </row>
    <row r="1083" spans="1:12" ht="12.75" hidden="1" customHeight="1">
      <c r="A1083" s="135" t="s">
        <v>2436</v>
      </c>
      <c r="B1083" s="123" t="s">
        <v>6857</v>
      </c>
      <c r="C1083" s="135" t="s">
        <v>817</v>
      </c>
      <c r="D1083" s="135" t="s">
        <v>4307</v>
      </c>
      <c r="E1083" s="309" t="s">
        <v>4389</v>
      </c>
      <c r="F1083" s="310"/>
      <c r="G1083" s="224">
        <v>3</v>
      </c>
      <c r="H1083" s="224"/>
      <c r="I1083" s="312"/>
      <c r="J1083" s="312"/>
      <c r="K1083" s="312"/>
      <c r="L1083" s="313" t="str">
        <f>VLOOKUP(TRIM(B1083),'Team Rosters'!$B$1:$M$3794,2,FALSE)</f>
        <v>TOK</v>
      </c>
    </row>
    <row r="1084" spans="1:12" ht="12.75" hidden="1" customHeight="1">
      <c r="A1084" s="135" t="s">
        <v>1139</v>
      </c>
      <c r="B1084" s="123" t="s">
        <v>6259</v>
      </c>
      <c r="C1084" s="135" t="s">
        <v>822</v>
      </c>
      <c r="D1084" s="135" t="s">
        <v>1139</v>
      </c>
      <c r="E1084" s="309" t="s">
        <v>4384</v>
      </c>
      <c r="F1084" s="310"/>
      <c r="G1084" s="224">
        <v>3</v>
      </c>
      <c r="H1084" s="224"/>
      <c r="I1084" s="312"/>
      <c r="J1084" s="312"/>
      <c r="K1084" s="312"/>
      <c r="L1084" s="313" t="e">
        <f>VLOOKUP(TRIM(B1084),'Team Rosters'!$B$1:$M$3794,2,FALSE)</f>
        <v>#N/A</v>
      </c>
    </row>
    <row r="1085" spans="1:12" ht="12.75" hidden="1" customHeight="1">
      <c r="A1085" s="316" t="s">
        <v>565</v>
      </c>
      <c r="B1085" s="315" t="s">
        <v>5298</v>
      </c>
      <c r="C1085" s="316" t="s">
        <v>808</v>
      </c>
      <c r="D1085" s="316" t="s">
        <v>6991</v>
      </c>
      <c r="E1085" s="317"/>
      <c r="F1085" s="318"/>
      <c r="G1085" s="319"/>
      <c r="H1085" s="319"/>
      <c r="I1085" s="312">
        <v>0</v>
      </c>
      <c r="J1085" s="312">
        <v>0</v>
      </c>
      <c r="K1085" s="324">
        <v>4</v>
      </c>
      <c r="L1085" s="313" t="str">
        <f>VLOOKUP(TRIM(B1085),'Team Rosters'!$B$1:$M$3794,2,FALSE)</f>
        <v>OMA</v>
      </c>
    </row>
    <row r="1086" spans="1:12" ht="12.75" hidden="1" customHeight="1">
      <c r="A1086" s="135" t="s">
        <v>2314</v>
      </c>
      <c r="B1086" s="315" t="s">
        <v>1677</v>
      </c>
      <c r="C1086" s="316" t="s">
        <v>818</v>
      </c>
      <c r="D1086" s="135" t="s">
        <v>4303</v>
      </c>
      <c r="E1086" s="309" t="s">
        <v>4385</v>
      </c>
      <c r="F1086" s="310"/>
      <c r="G1086" s="224">
        <v>0</v>
      </c>
      <c r="H1086" s="224"/>
      <c r="I1086" s="312"/>
      <c r="J1086" s="312"/>
      <c r="K1086" s="312"/>
      <c r="L1086" s="313" t="str">
        <f>VLOOKUP(TRIM(B1086),'Team Rosters'!$B$1:$M$3794,2,FALSE)</f>
        <v>CHA</v>
      </c>
    </row>
    <row r="1087" spans="1:12" ht="12.75" hidden="1" customHeight="1">
      <c r="A1087" s="135" t="s">
        <v>2314</v>
      </c>
      <c r="B1087" s="123" t="s">
        <v>5679</v>
      </c>
      <c r="C1087" s="135" t="s">
        <v>826</v>
      </c>
      <c r="D1087" s="135" t="s">
        <v>4303</v>
      </c>
      <c r="E1087" s="309" t="s">
        <v>4391</v>
      </c>
      <c r="F1087" s="310"/>
      <c r="G1087" s="224">
        <v>0</v>
      </c>
      <c r="H1087" s="224"/>
      <c r="I1087" s="312"/>
      <c r="J1087" s="312"/>
      <c r="K1087" s="312"/>
      <c r="L1087" s="313" t="e">
        <f>VLOOKUP(TRIM(B1087),'Team Rosters'!$B$1:$M$3794,2,FALSE)</f>
        <v>#N/A</v>
      </c>
    </row>
    <row r="1088" spans="1:12" ht="12.75" hidden="1" customHeight="1">
      <c r="A1088" s="316" t="s">
        <v>2438</v>
      </c>
      <c r="B1088" s="315" t="s">
        <v>2066</v>
      </c>
      <c r="C1088" s="316" t="s">
        <v>817</v>
      </c>
      <c r="D1088" s="316" t="s">
        <v>4277</v>
      </c>
      <c r="E1088" s="317"/>
      <c r="F1088" s="318"/>
      <c r="G1088" s="319"/>
      <c r="H1088" s="319"/>
      <c r="I1088" s="312">
        <v>4</v>
      </c>
      <c r="J1088" s="312"/>
      <c r="K1088" s="324">
        <v>3</v>
      </c>
      <c r="L1088" s="313" t="str">
        <f>VLOOKUP(TRIM(B1088),'Team Rosters'!$B$1:$M$3794,2,FALSE)</f>
        <v>ANN</v>
      </c>
    </row>
    <row r="1089" spans="1:12" ht="12.75" hidden="1" customHeight="1">
      <c r="A1089" s="135" t="s">
        <v>2314</v>
      </c>
      <c r="B1089" s="123" t="s">
        <v>4539</v>
      </c>
      <c r="C1089" s="135" t="s">
        <v>816</v>
      </c>
      <c r="D1089" s="135" t="s">
        <v>4303</v>
      </c>
      <c r="E1089" s="309" t="s">
        <v>4385</v>
      </c>
      <c r="F1089" s="310"/>
      <c r="G1089" s="224">
        <v>2</v>
      </c>
      <c r="H1089" s="224"/>
      <c r="I1089" s="312"/>
      <c r="J1089" s="312"/>
      <c r="K1089" s="312"/>
      <c r="L1089" s="313" t="str">
        <f>VLOOKUP(TRIM(B1089),'Team Rosters'!$B$1:$M$3794,2,FALSE)</f>
        <v>VER</v>
      </c>
    </row>
    <row r="1090" spans="1:12" ht="12.75" hidden="1" customHeight="1">
      <c r="A1090" s="316" t="s">
        <v>7759</v>
      </c>
      <c r="B1090" s="315" t="s">
        <v>6373</v>
      </c>
      <c r="C1090" s="316" t="s">
        <v>90</v>
      </c>
      <c r="D1090" s="316" t="s">
        <v>843</v>
      </c>
      <c r="E1090" s="317"/>
      <c r="F1090" s="318"/>
      <c r="G1090" s="319"/>
      <c r="H1090" s="319"/>
      <c r="I1090" s="9">
        <v>4</v>
      </c>
      <c r="J1090" s="312"/>
      <c r="K1090" s="172">
        <v>0</v>
      </c>
      <c r="L1090" s="313" t="e">
        <f>VLOOKUP(TRIM(B1090),'Team Rosters'!$B$1:$M$3794,2,FALSE)</f>
        <v>#N/A</v>
      </c>
    </row>
    <row r="1091" spans="1:12" ht="12.75" hidden="1" customHeight="1">
      <c r="A1091" s="316" t="s">
        <v>3518</v>
      </c>
      <c r="B1091" s="315" t="s">
        <v>6892</v>
      </c>
      <c r="C1091" s="316" t="s">
        <v>831</v>
      </c>
      <c r="D1091" s="316" t="s">
        <v>3518</v>
      </c>
      <c r="E1091" s="317"/>
      <c r="F1091" s="318"/>
      <c r="G1091" s="319"/>
      <c r="H1091" s="319"/>
      <c r="I1091" s="9">
        <v>0</v>
      </c>
      <c r="J1091" s="312"/>
      <c r="K1091" s="172">
        <v>0</v>
      </c>
      <c r="L1091" s="313" t="str">
        <f>VLOOKUP(TRIM(B1091),'Team Rosters'!$B$1:$M$3794,2,FALSE)</f>
        <v>TOK</v>
      </c>
    </row>
    <row r="1092" spans="1:12" ht="12.75" hidden="1" customHeight="1">
      <c r="A1092" s="135" t="s">
        <v>3061</v>
      </c>
      <c r="B1092" s="123" t="s">
        <v>6203</v>
      </c>
      <c r="C1092" s="135" t="s">
        <v>90</v>
      </c>
      <c r="D1092" s="135" t="s">
        <v>4297</v>
      </c>
      <c r="E1092" s="309" t="s">
        <v>4397</v>
      </c>
      <c r="F1092" s="310"/>
      <c r="G1092" s="224"/>
      <c r="H1092" s="224"/>
      <c r="I1092" s="312"/>
      <c r="J1092" s="312"/>
      <c r="K1092" s="324"/>
      <c r="L1092" s="313" t="str">
        <f>VLOOKUP(TRIM(B1092),'Team Rosters'!$B$1:$M$3794,2,FALSE)</f>
        <v>CHA</v>
      </c>
    </row>
    <row r="1093" spans="1:12" ht="12.75" hidden="1" customHeight="1">
      <c r="A1093" s="316" t="s">
        <v>7692</v>
      </c>
      <c r="B1093" s="315" t="s">
        <v>5737</v>
      </c>
      <c r="C1093" s="316" t="s">
        <v>824</v>
      </c>
      <c r="D1093" s="316" t="s">
        <v>4265</v>
      </c>
      <c r="E1093" s="317"/>
      <c r="F1093" s="318"/>
      <c r="G1093" s="319"/>
      <c r="H1093" s="319"/>
      <c r="I1093" s="312"/>
      <c r="J1093" s="312"/>
      <c r="K1093" s="324"/>
      <c r="L1093" s="313" t="str">
        <f>VLOOKUP(TRIM(B1093),'Team Rosters'!$B$1:$M$3794,2,FALSE)</f>
        <v>BIR</v>
      </c>
    </row>
    <row r="1094" spans="1:12" ht="12.75" hidden="1" customHeight="1">
      <c r="A1094" s="135" t="s">
        <v>547</v>
      </c>
      <c r="B1094" s="123" t="s">
        <v>5115</v>
      </c>
      <c r="C1094" s="135" t="s">
        <v>6142</v>
      </c>
      <c r="D1094" s="135" t="s">
        <v>547</v>
      </c>
      <c r="E1094" s="309" t="s">
        <v>4388</v>
      </c>
      <c r="F1094" s="310" t="s">
        <v>4388</v>
      </c>
      <c r="G1094" s="224">
        <v>0</v>
      </c>
      <c r="H1094" s="224"/>
      <c r="I1094" s="312"/>
      <c r="J1094" s="312"/>
      <c r="K1094" s="312"/>
      <c r="L1094" s="313" t="str">
        <f>VLOOKUP(TRIM(B1094),'Team Rosters'!$B$1:$M$3794,2,FALSE)</f>
        <v>WIX</v>
      </c>
    </row>
    <row r="1095" spans="1:12" ht="12.75" hidden="1" customHeight="1">
      <c r="A1095" s="316" t="s">
        <v>2317</v>
      </c>
      <c r="B1095" s="315" t="s">
        <v>4580</v>
      </c>
      <c r="C1095" s="316" t="s">
        <v>815</v>
      </c>
      <c r="D1095" s="316" t="s">
        <v>4272</v>
      </c>
      <c r="E1095" s="317"/>
      <c r="F1095" s="318"/>
      <c r="G1095" s="319"/>
      <c r="H1095" s="319"/>
      <c r="I1095" s="312">
        <v>4</v>
      </c>
      <c r="J1095" s="312"/>
      <c r="K1095" s="324">
        <v>3</v>
      </c>
      <c r="L1095" s="313" t="str">
        <f>VLOOKUP(TRIM(B1095),'Team Rosters'!$B$1:$M$3794,2,FALSE)</f>
        <v>IND</v>
      </c>
    </row>
    <row r="1096" spans="1:12" ht="12.75" hidden="1" customHeight="1">
      <c r="A1096" s="135" t="s">
        <v>2436</v>
      </c>
      <c r="B1096" s="315" t="s">
        <v>2187</v>
      </c>
      <c r="C1096" s="316" t="s">
        <v>807</v>
      </c>
      <c r="D1096" s="135" t="s">
        <v>4307</v>
      </c>
      <c r="E1096" s="309" t="s">
        <v>4389</v>
      </c>
      <c r="F1096" s="310"/>
      <c r="G1096" s="224">
        <v>3</v>
      </c>
      <c r="H1096" s="224"/>
      <c r="I1096" s="312"/>
      <c r="J1096" s="312"/>
      <c r="K1096" s="312"/>
      <c r="L1096" s="313" t="str">
        <f>VLOOKUP(TRIM(B1096),'Team Rosters'!$B$1:$M$3794,2,FALSE)</f>
        <v>CHA</v>
      </c>
    </row>
    <row r="1097" spans="1:12" ht="12.75" hidden="1" customHeight="1">
      <c r="A1097" s="316" t="s">
        <v>2438</v>
      </c>
      <c r="B1097" s="315" t="s">
        <v>2393</v>
      </c>
      <c r="C1097" s="316" t="s">
        <v>821</v>
      </c>
      <c r="D1097" s="316" t="s">
        <v>4277</v>
      </c>
      <c r="E1097" s="317"/>
      <c r="F1097" s="318"/>
      <c r="G1097" s="319"/>
      <c r="H1097" s="319"/>
      <c r="I1097" s="312">
        <v>5</v>
      </c>
      <c r="J1097" s="312"/>
      <c r="K1097" s="324">
        <v>5</v>
      </c>
      <c r="L1097" s="313" t="str">
        <f>VLOOKUP(TRIM(B1097),'Team Rosters'!$B$1:$M$3794,2,FALSE)</f>
        <v>CHA</v>
      </c>
    </row>
    <row r="1098" spans="1:12" ht="12.75" customHeight="1">
      <c r="A1098" s="135" t="s">
        <v>2445</v>
      </c>
      <c r="B1098" s="315" t="s">
        <v>5145</v>
      </c>
      <c r="C1098" s="316" t="s">
        <v>818</v>
      </c>
      <c r="D1098" s="135" t="s">
        <v>4294</v>
      </c>
      <c r="E1098" s="309" t="s">
        <v>4386</v>
      </c>
      <c r="F1098" s="310"/>
      <c r="G1098" s="224"/>
      <c r="H1098" s="224"/>
      <c r="I1098" s="312"/>
      <c r="J1098" s="312"/>
      <c r="K1098" s="324"/>
      <c r="L1098" s="313" t="str">
        <f>VLOOKUP(TRIM(B1098),'Team Rosters'!$B$1:$M$3794,2,FALSE)</f>
        <v>ACM</v>
      </c>
    </row>
    <row r="1099" spans="1:12" ht="12.75" hidden="1" customHeight="1">
      <c r="A1099" s="316" t="s">
        <v>3518</v>
      </c>
      <c r="B1099" s="315" t="s">
        <v>249</v>
      </c>
      <c r="C1099" s="316" t="s">
        <v>817</v>
      </c>
      <c r="D1099" s="316" t="s">
        <v>3518</v>
      </c>
      <c r="E1099" s="317"/>
      <c r="F1099" s="318"/>
      <c r="G1099" s="319"/>
      <c r="H1099" s="319"/>
      <c r="I1099" s="9">
        <v>0</v>
      </c>
      <c r="J1099" s="312"/>
      <c r="K1099" s="172">
        <v>0</v>
      </c>
      <c r="L1099" s="313" t="str">
        <f>VLOOKUP(TRIM(B1099),'Team Rosters'!$B$1:$M$3794,2,FALSE)</f>
        <v>IRN</v>
      </c>
    </row>
    <row r="1100" spans="1:12" ht="12.75" hidden="1" customHeight="1">
      <c r="A1100" s="135" t="s">
        <v>3060</v>
      </c>
      <c r="B1100" s="315" t="s">
        <v>6272</v>
      </c>
      <c r="C1100" s="316" t="s">
        <v>807</v>
      </c>
      <c r="D1100" s="135" t="s">
        <v>4290</v>
      </c>
      <c r="E1100" s="309" t="s">
        <v>4384</v>
      </c>
      <c r="F1100" s="310"/>
      <c r="G1100" s="224"/>
      <c r="H1100" s="224"/>
      <c r="I1100" s="312"/>
      <c r="J1100" s="312"/>
      <c r="K1100" s="324"/>
      <c r="L1100" s="313" t="e">
        <f>VLOOKUP(TRIM(B1100),'Team Rosters'!$B$1:$M$3794,2,FALSE)</f>
        <v>#N/A</v>
      </c>
    </row>
    <row r="1101" spans="1:12" ht="12.75" hidden="1" customHeight="1">
      <c r="A1101" s="135" t="s">
        <v>2328</v>
      </c>
      <c r="B1101" s="315" t="s">
        <v>680</v>
      </c>
      <c r="C1101" s="316" t="s">
        <v>807</v>
      </c>
      <c r="D1101" s="135" t="s">
        <v>4295</v>
      </c>
      <c r="E1101" s="309" t="s">
        <v>4389</v>
      </c>
      <c r="F1101" s="310"/>
      <c r="G1101" s="224"/>
      <c r="H1101" s="224"/>
      <c r="I1101" s="312"/>
      <c r="J1101" s="312"/>
      <c r="K1101" s="324"/>
      <c r="L1101" s="313" t="str">
        <f>VLOOKUP(TRIM(B1101),'Team Rosters'!$B$1:$M$3794,2,FALSE)</f>
        <v>BLU</v>
      </c>
    </row>
    <row r="1102" spans="1:12" ht="12.75" hidden="1" customHeight="1">
      <c r="A1102" s="135" t="s">
        <v>3061</v>
      </c>
      <c r="B1102" s="123" t="s">
        <v>5090</v>
      </c>
      <c r="C1102" s="135" t="s">
        <v>6142</v>
      </c>
      <c r="D1102" s="135" t="s">
        <v>4297</v>
      </c>
      <c r="E1102" s="309" t="s">
        <v>4394</v>
      </c>
      <c r="F1102" s="310"/>
      <c r="G1102" s="224"/>
      <c r="H1102" s="224"/>
      <c r="I1102" s="312"/>
      <c r="J1102" s="312"/>
      <c r="K1102" s="324"/>
      <c r="L1102" s="313" t="str">
        <f>VLOOKUP(TRIM(B1102),'Team Rosters'!$B$1:$M$3794,2,FALSE)</f>
        <v>LAS</v>
      </c>
    </row>
    <row r="1103" spans="1:12" ht="12.75" hidden="1" customHeight="1">
      <c r="A1103" s="135" t="s">
        <v>94</v>
      </c>
      <c r="B1103" s="123" t="s">
        <v>6722</v>
      </c>
      <c r="C1103" s="135" t="s">
        <v>81</v>
      </c>
      <c r="D1103" s="135" t="s">
        <v>4292</v>
      </c>
      <c r="E1103" s="309" t="s">
        <v>4384</v>
      </c>
      <c r="F1103" s="310"/>
      <c r="G1103" s="224"/>
      <c r="H1103" s="224"/>
      <c r="I1103" s="312"/>
      <c r="J1103" s="312"/>
      <c r="K1103" s="324"/>
      <c r="L1103" s="313" t="str">
        <f>VLOOKUP(TRIM(B1103),'Team Rosters'!$B$1:$M$3794,2,FALSE)</f>
        <v>IND</v>
      </c>
    </row>
    <row r="1104" spans="1:12" ht="12.75" hidden="1" customHeight="1">
      <c r="A1104" s="135" t="s">
        <v>2314</v>
      </c>
      <c r="B1104" s="315" t="s">
        <v>6699</v>
      </c>
      <c r="C1104" s="316" t="s">
        <v>833</v>
      </c>
      <c r="D1104" s="135" t="s">
        <v>4303</v>
      </c>
      <c r="E1104" s="309" t="s">
        <v>4391</v>
      </c>
      <c r="F1104" s="310"/>
      <c r="G1104" s="224">
        <v>1</v>
      </c>
      <c r="H1104" s="224"/>
      <c r="I1104" s="312"/>
      <c r="J1104" s="312"/>
      <c r="K1104" s="312"/>
      <c r="L1104" s="313" t="e">
        <f>VLOOKUP(TRIM(B1104),'Team Rosters'!$B$1:$M$3794,2,FALSE)</f>
        <v>#N/A</v>
      </c>
    </row>
    <row r="1105" spans="1:12" ht="12.75" hidden="1" customHeight="1">
      <c r="A1105" s="135" t="s">
        <v>2438</v>
      </c>
      <c r="B1105" s="315" t="s">
        <v>5148</v>
      </c>
      <c r="C1105" s="316" t="s">
        <v>833</v>
      </c>
      <c r="D1105" s="135" t="s">
        <v>4305</v>
      </c>
      <c r="E1105" s="309" t="s">
        <v>4385</v>
      </c>
      <c r="F1105" s="310"/>
      <c r="G1105" s="224">
        <v>10</v>
      </c>
      <c r="H1105" s="224"/>
      <c r="I1105" s="312"/>
      <c r="J1105" s="312"/>
      <c r="K1105" s="312"/>
      <c r="L1105" s="313" t="str">
        <f>VLOOKUP(TRIM(B1105),'Team Rosters'!$B$1:$M$3794,2,FALSE)</f>
        <v>OMA</v>
      </c>
    </row>
    <row r="1106" spans="1:12" ht="12.75" hidden="1" customHeight="1">
      <c r="A1106" s="135" t="s">
        <v>1663</v>
      </c>
      <c r="B1106" s="123" t="s">
        <v>7573</v>
      </c>
      <c r="C1106" s="135" t="s">
        <v>3448</v>
      </c>
      <c r="D1106" s="135" t="s">
        <v>4302</v>
      </c>
      <c r="E1106" s="309" t="s">
        <v>4389</v>
      </c>
      <c r="F1106" s="310"/>
      <c r="G1106" s="224">
        <v>2</v>
      </c>
      <c r="H1106" s="224"/>
      <c r="I1106" s="312"/>
      <c r="J1106" s="312"/>
      <c r="K1106" s="312"/>
      <c r="L1106" s="313" t="str">
        <f>VLOOKUP(TRIM(B1106),'Team Rosters'!$B$1:$M$3794,2,FALSE)</f>
        <v>TEM</v>
      </c>
    </row>
    <row r="1107" spans="1:12" ht="12.75" hidden="1" customHeight="1">
      <c r="A1107" s="135" t="s">
        <v>2436</v>
      </c>
      <c r="B1107" s="315" t="s">
        <v>5680</v>
      </c>
      <c r="C1107" s="316" t="s">
        <v>818</v>
      </c>
      <c r="D1107" s="135" t="s">
        <v>4307</v>
      </c>
      <c r="E1107" s="309" t="s">
        <v>4389</v>
      </c>
      <c r="F1107" s="310"/>
      <c r="G1107" s="224">
        <v>1</v>
      </c>
      <c r="H1107" s="224"/>
      <c r="I1107" s="312"/>
      <c r="J1107" s="312"/>
      <c r="K1107" s="312"/>
      <c r="L1107" s="313" t="str">
        <f>VLOOKUP(TRIM(B1107),'Team Rosters'!$B$1:$M$3794,2,FALSE)</f>
        <v>IRN</v>
      </c>
    </row>
    <row r="1108" spans="1:12" ht="12.75" hidden="1" customHeight="1">
      <c r="A1108" s="135" t="s">
        <v>2314</v>
      </c>
      <c r="B1108" s="123" t="s">
        <v>6167</v>
      </c>
      <c r="C1108" s="135" t="s">
        <v>90</v>
      </c>
      <c r="D1108" s="135" t="s">
        <v>4303</v>
      </c>
      <c r="E1108" s="309" t="s">
        <v>4391</v>
      </c>
      <c r="F1108" s="310"/>
      <c r="G1108" s="224">
        <v>3</v>
      </c>
      <c r="H1108" s="224"/>
      <c r="I1108" s="312"/>
      <c r="J1108" s="312"/>
      <c r="K1108" s="312"/>
      <c r="L1108" s="313" t="e">
        <f>VLOOKUP(TRIM(B1108),'Team Rosters'!$B$1:$M$3794,2,FALSE)</f>
        <v>#N/A</v>
      </c>
    </row>
    <row r="1109" spans="1:12" ht="12.75" hidden="1" customHeight="1">
      <c r="A1109" s="135" t="s">
        <v>1139</v>
      </c>
      <c r="B1109" s="123" t="s">
        <v>4480</v>
      </c>
      <c r="C1109" s="135" t="s">
        <v>810</v>
      </c>
      <c r="D1109" s="135" t="s">
        <v>1139</v>
      </c>
      <c r="E1109" s="309" t="s">
        <v>4384</v>
      </c>
      <c r="F1109" s="310"/>
      <c r="G1109" s="224">
        <v>0</v>
      </c>
      <c r="H1109" s="224"/>
      <c r="I1109" s="312"/>
      <c r="J1109" s="312"/>
      <c r="K1109" s="312"/>
      <c r="L1109" s="313" t="e">
        <f>VLOOKUP(TRIM(B1109),'Team Rosters'!$B$1:$M$3794,2,FALSE)</f>
        <v>#N/A</v>
      </c>
    </row>
    <row r="1110" spans="1:12" ht="12.75" hidden="1" customHeight="1">
      <c r="A1110" s="135" t="s">
        <v>1667</v>
      </c>
      <c r="B1110" s="123" t="s">
        <v>2190</v>
      </c>
      <c r="C1110" s="135" t="s">
        <v>824</v>
      </c>
      <c r="D1110" s="135" t="s">
        <v>4300</v>
      </c>
      <c r="E1110" s="309" t="s">
        <v>4389</v>
      </c>
      <c r="F1110" s="310"/>
      <c r="G1110" s="224">
        <v>9</v>
      </c>
      <c r="H1110" s="224"/>
      <c r="I1110" s="312"/>
      <c r="J1110" s="312"/>
      <c r="K1110" s="312"/>
      <c r="L1110" s="313" t="str">
        <f>VLOOKUP(TRIM(B1110),'Team Rosters'!$B$1:$M$3794,2,FALSE)</f>
        <v>LON</v>
      </c>
    </row>
    <row r="1111" spans="1:12" ht="12.75" hidden="1" customHeight="1">
      <c r="A1111" s="316" t="s">
        <v>197</v>
      </c>
      <c r="B1111" s="315" t="s">
        <v>7806</v>
      </c>
      <c r="C1111" s="316" t="s">
        <v>810</v>
      </c>
      <c r="D1111" s="316" t="s">
        <v>197</v>
      </c>
      <c r="E1111" s="317"/>
      <c r="F1111" s="318"/>
      <c r="G1111" s="319"/>
      <c r="H1111" s="319"/>
      <c r="I1111" s="312"/>
      <c r="J1111" s="312"/>
      <c r="K1111" s="312"/>
      <c r="L1111" s="313" t="e">
        <f>VLOOKUP(TRIM(B1111),'Team Rosters'!$B$1:$M$3794,2,FALSE)</f>
        <v>#N/A</v>
      </c>
    </row>
    <row r="1112" spans="1:12" ht="12.75" hidden="1" customHeight="1">
      <c r="A1112" s="316" t="s">
        <v>203</v>
      </c>
      <c r="B1112" s="315" t="s">
        <v>5374</v>
      </c>
      <c r="C1112" s="316" t="s">
        <v>824</v>
      </c>
      <c r="D1112" s="316" t="s">
        <v>203</v>
      </c>
      <c r="E1112" s="317"/>
      <c r="F1112" s="318"/>
      <c r="G1112" s="319"/>
      <c r="H1112" s="319"/>
      <c r="I1112" s="312"/>
      <c r="J1112" s="312"/>
      <c r="K1112" s="324"/>
      <c r="L1112" s="313" t="str">
        <f>VLOOKUP(TRIM(B1112),'Team Rosters'!$B$1:$M$3794,2,FALSE)</f>
        <v>BEA</v>
      </c>
    </row>
    <row r="1113" spans="1:12" ht="12.75" hidden="1" customHeight="1">
      <c r="A1113" s="316" t="s">
        <v>2314</v>
      </c>
      <c r="B1113" s="315" t="s">
        <v>7658</v>
      </c>
      <c r="C1113" s="316" t="s">
        <v>6142</v>
      </c>
      <c r="D1113" s="316" t="s">
        <v>4279</v>
      </c>
      <c r="E1113" s="317"/>
      <c r="F1113" s="318"/>
      <c r="G1113" s="319"/>
      <c r="H1113" s="319"/>
      <c r="I1113" s="312">
        <v>0</v>
      </c>
      <c r="J1113" s="312"/>
      <c r="K1113" s="324">
        <v>0</v>
      </c>
      <c r="L1113" s="313" t="str">
        <f>VLOOKUP(TRIM(B1113),'Team Rosters'!$B$1:$M$3794,2,FALSE)</f>
        <v>VER</v>
      </c>
    </row>
    <row r="1114" spans="1:12" ht="12.75" hidden="1" customHeight="1">
      <c r="A1114" s="316" t="s">
        <v>836</v>
      </c>
      <c r="B1114" s="315" t="s">
        <v>6159</v>
      </c>
      <c r="C1114" s="316" t="s">
        <v>831</v>
      </c>
      <c r="D1114" s="316" t="s">
        <v>6988</v>
      </c>
      <c r="E1114" s="317"/>
      <c r="F1114" s="318"/>
      <c r="G1114" s="319"/>
      <c r="H1114" s="319"/>
      <c r="I1114" s="312">
        <v>0</v>
      </c>
      <c r="J1114" s="312">
        <v>0</v>
      </c>
      <c r="K1114" s="324">
        <v>0</v>
      </c>
      <c r="L1114" s="313" t="str">
        <f>VLOOKUP(TRIM(B1114),'Team Rosters'!$B$1:$M$3794,2,FALSE)</f>
        <v>BLU</v>
      </c>
    </row>
    <row r="1115" spans="1:12" ht="12.75" hidden="1" customHeight="1">
      <c r="A1115" s="135" t="s">
        <v>2436</v>
      </c>
      <c r="B1115" s="123" t="s">
        <v>112</v>
      </c>
      <c r="C1115" s="135" t="s">
        <v>814</v>
      </c>
      <c r="D1115" s="135" t="s">
        <v>4307</v>
      </c>
      <c r="E1115" s="309" t="s">
        <v>4385</v>
      </c>
      <c r="F1115" s="310"/>
      <c r="G1115" s="224">
        <v>3</v>
      </c>
      <c r="H1115" s="224"/>
      <c r="I1115" s="312"/>
      <c r="J1115" s="312"/>
      <c r="K1115" s="312"/>
      <c r="L1115" s="313" t="str">
        <f>VLOOKUP(TRIM(B1115),'Team Rosters'!$B$1:$M$3794,2,FALSE)</f>
        <v>IND</v>
      </c>
    </row>
    <row r="1116" spans="1:12" ht="12.75" hidden="1" customHeight="1">
      <c r="A1116" s="316" t="s">
        <v>220</v>
      </c>
      <c r="B1116" s="315" t="s">
        <v>7754</v>
      </c>
      <c r="C1116" s="316" t="s">
        <v>82</v>
      </c>
      <c r="D1116" s="316" t="s">
        <v>220</v>
      </c>
      <c r="E1116" s="317"/>
      <c r="F1116" s="318"/>
      <c r="G1116" s="319"/>
      <c r="H1116" s="319"/>
      <c r="I1116" s="9">
        <v>0</v>
      </c>
      <c r="J1116" s="312"/>
      <c r="K1116" s="172">
        <v>0</v>
      </c>
      <c r="L1116" s="313" t="str">
        <f>VLOOKUP(TRIM(B1116),'Team Rosters'!$B$1:$M$3794,2,FALSE)</f>
        <v>FER</v>
      </c>
    </row>
    <row r="1117" spans="1:12" ht="12.75" hidden="1" customHeight="1">
      <c r="A1117" s="135" t="s">
        <v>3344</v>
      </c>
      <c r="B1117" s="123" t="s">
        <v>5661</v>
      </c>
      <c r="C1117" s="135" t="s">
        <v>3448</v>
      </c>
      <c r="D1117" s="135" t="s">
        <v>4293</v>
      </c>
      <c r="E1117" s="309" t="s">
        <v>4389</v>
      </c>
      <c r="F1117" s="310"/>
      <c r="G1117" s="224"/>
      <c r="H1117" s="224"/>
      <c r="I1117" s="312"/>
      <c r="J1117" s="312"/>
      <c r="K1117" s="324"/>
      <c r="L1117" s="313" t="str">
        <f>VLOOKUP(TRIM(B1117),'Team Rosters'!$B$1:$M$3794,2,FALSE)</f>
        <v>IRN</v>
      </c>
    </row>
    <row r="1118" spans="1:12" ht="12.75" hidden="1" customHeight="1">
      <c r="A1118" s="316" t="s">
        <v>211</v>
      </c>
      <c r="B1118" s="315" t="s">
        <v>7818</v>
      </c>
      <c r="C1118" s="316" t="s">
        <v>6142</v>
      </c>
      <c r="D1118" s="316" t="s">
        <v>211</v>
      </c>
      <c r="E1118" s="317"/>
      <c r="F1118" s="318"/>
      <c r="G1118" s="319"/>
      <c r="H1118" s="319"/>
      <c r="I1118" s="312"/>
      <c r="J1118" s="312"/>
      <c r="K1118" s="312"/>
      <c r="L1118" s="313" t="e">
        <f>VLOOKUP(TRIM(B1118),'Team Rosters'!$B$1:$M$3794,2,FALSE)</f>
        <v>#N/A</v>
      </c>
    </row>
    <row r="1119" spans="1:12" ht="12.75" hidden="1" customHeight="1">
      <c r="A1119" s="316" t="s">
        <v>2351</v>
      </c>
      <c r="B1119" s="315" t="s">
        <v>2196</v>
      </c>
      <c r="C1119" s="316" t="s">
        <v>820</v>
      </c>
      <c r="D1119" s="316" t="s">
        <v>4270</v>
      </c>
      <c r="E1119" s="317"/>
      <c r="F1119" s="318"/>
      <c r="G1119" s="319"/>
      <c r="H1119" s="319"/>
      <c r="I1119" s="312">
        <v>6</v>
      </c>
      <c r="J1119" s="312"/>
      <c r="K1119" s="324">
        <v>4</v>
      </c>
      <c r="L1119" s="313" t="str">
        <f>VLOOKUP(TRIM(B1119),'Team Rosters'!$B$1:$M$3794,2,FALSE)</f>
        <v>BEA</v>
      </c>
    </row>
    <row r="1120" spans="1:12" ht="12.75" hidden="1" customHeight="1">
      <c r="A1120" s="316" t="s">
        <v>3518</v>
      </c>
      <c r="B1120" s="315" t="s">
        <v>900</v>
      </c>
      <c r="C1120" s="316" t="s">
        <v>3448</v>
      </c>
      <c r="D1120" s="316" t="s">
        <v>3518</v>
      </c>
      <c r="E1120" s="317"/>
      <c r="F1120" s="318"/>
      <c r="G1120" s="319"/>
      <c r="H1120" s="319"/>
      <c r="I1120" s="9">
        <v>0</v>
      </c>
      <c r="J1120" s="312"/>
      <c r="K1120" s="172">
        <v>0</v>
      </c>
      <c r="L1120" s="313" t="str">
        <f>VLOOKUP(TRIM(B1120),'Team Rosters'!$B$1:$M$3794,2,FALSE)</f>
        <v>WIX</v>
      </c>
    </row>
    <row r="1121" spans="1:12" ht="12.75" hidden="1" customHeight="1">
      <c r="A1121" s="135" t="s">
        <v>3061</v>
      </c>
      <c r="B1121" s="315" t="s">
        <v>3853</v>
      </c>
      <c r="C1121" s="316" t="s">
        <v>833</v>
      </c>
      <c r="D1121" s="135" t="s">
        <v>4297</v>
      </c>
      <c r="E1121" s="309" t="s">
        <v>4400</v>
      </c>
      <c r="F1121" s="310"/>
      <c r="G1121" s="224"/>
      <c r="H1121" s="224"/>
      <c r="I1121" s="312"/>
      <c r="J1121" s="312"/>
      <c r="K1121" s="324"/>
      <c r="L1121" s="313" t="str">
        <f>VLOOKUP(TRIM(B1121),'Team Rosters'!$B$1:$M$3794,2,FALSE)</f>
        <v>DEL</v>
      </c>
    </row>
    <row r="1122" spans="1:12" ht="12.75" hidden="1" customHeight="1">
      <c r="A1122" s="316" t="s">
        <v>197</v>
      </c>
      <c r="B1122" s="315" t="s">
        <v>2641</v>
      </c>
      <c r="C1122" s="316" t="s">
        <v>83</v>
      </c>
      <c r="D1122" s="316" t="s">
        <v>197</v>
      </c>
      <c r="E1122" s="317"/>
      <c r="F1122" s="318"/>
      <c r="G1122" s="319"/>
      <c r="H1122" s="319"/>
      <c r="I1122" s="312"/>
      <c r="J1122" s="312"/>
      <c r="K1122" s="324"/>
      <c r="L1122" s="313" t="str">
        <f>VLOOKUP(TRIM(B1122),'Team Rosters'!$B$1:$M$3794,2,FALSE)</f>
        <v>IND</v>
      </c>
    </row>
    <row r="1123" spans="1:12" ht="12.75" hidden="1" customHeight="1">
      <c r="A1123" s="135" t="s">
        <v>2458</v>
      </c>
      <c r="B1123" s="123" t="s">
        <v>7482</v>
      </c>
      <c r="C1123" s="135" t="s">
        <v>81</v>
      </c>
      <c r="D1123" s="135" t="s">
        <v>2458</v>
      </c>
      <c r="E1123" s="309" t="s">
        <v>4384</v>
      </c>
      <c r="F1123" s="310"/>
      <c r="G1123" s="224">
        <v>0</v>
      </c>
      <c r="H1123" s="224"/>
      <c r="I1123" s="312"/>
      <c r="J1123" s="312"/>
      <c r="K1123" s="312"/>
      <c r="L1123" s="313" t="str">
        <f>VLOOKUP(TRIM(B1123),'Team Rosters'!$B$1:$M$3794,2,FALSE)</f>
        <v>IND</v>
      </c>
    </row>
    <row r="1124" spans="1:12" ht="12.75" hidden="1" customHeight="1">
      <c r="A1124" s="316" t="s">
        <v>1891</v>
      </c>
      <c r="B1124" s="315" t="s">
        <v>5789</v>
      </c>
      <c r="C1124" s="316" t="s">
        <v>82</v>
      </c>
      <c r="D1124" s="316" t="s">
        <v>1891</v>
      </c>
      <c r="E1124" s="317"/>
      <c r="F1124" s="318"/>
      <c r="G1124" s="319"/>
      <c r="H1124" s="319"/>
      <c r="I1124" s="312"/>
      <c r="J1124" s="312"/>
      <c r="K1124" s="324"/>
      <c r="L1124" s="313" t="str">
        <f>VLOOKUP(TRIM(B1124),'Team Rosters'!$B$1:$M$3794,2,FALSE)</f>
        <v>WIX</v>
      </c>
    </row>
    <row r="1125" spans="1:12" ht="12.75" hidden="1" customHeight="1">
      <c r="A1125" s="316" t="s">
        <v>836</v>
      </c>
      <c r="B1125" s="315" t="s">
        <v>6648</v>
      </c>
      <c r="C1125" s="316" t="s">
        <v>81</v>
      </c>
      <c r="D1125" s="316" t="s">
        <v>6988</v>
      </c>
      <c r="E1125" s="317"/>
      <c r="F1125" s="318"/>
      <c r="G1125" s="319"/>
      <c r="H1125" s="319"/>
      <c r="I1125" s="312">
        <v>0</v>
      </c>
      <c r="J1125" s="312">
        <v>0</v>
      </c>
      <c r="K1125" s="324">
        <v>0</v>
      </c>
      <c r="L1125" s="313" t="str">
        <f>VLOOKUP(TRIM(B1125),'Team Rosters'!$B$1:$M$3794,2,FALSE)</f>
        <v>TOL</v>
      </c>
    </row>
    <row r="1126" spans="1:12" ht="12.75" hidden="1" customHeight="1">
      <c r="A1126" s="316" t="s">
        <v>87</v>
      </c>
      <c r="B1126" s="315" t="s">
        <v>7666</v>
      </c>
      <c r="C1126" s="316" t="s">
        <v>1664</v>
      </c>
      <c r="D1126" s="316" t="s">
        <v>4280</v>
      </c>
      <c r="E1126" s="317"/>
      <c r="F1126" s="318"/>
      <c r="G1126" s="319"/>
      <c r="H1126" s="319"/>
      <c r="I1126" s="312">
        <v>0</v>
      </c>
      <c r="J1126" s="312">
        <v>4</v>
      </c>
      <c r="K1126" s="312">
        <v>2</v>
      </c>
      <c r="L1126" s="313" t="e">
        <f>VLOOKUP(TRIM(B1126),'Team Rosters'!$B$1:$M$3794,2,FALSE)</f>
        <v>#N/A</v>
      </c>
    </row>
    <row r="1127" spans="1:12" ht="12.75" hidden="1" customHeight="1">
      <c r="A1127" s="316" t="s">
        <v>7692</v>
      </c>
      <c r="B1127" s="315" t="s">
        <v>7713</v>
      </c>
      <c r="C1127" s="316" t="s">
        <v>816</v>
      </c>
      <c r="D1127" s="316" t="s">
        <v>4265</v>
      </c>
      <c r="E1127" s="317"/>
      <c r="F1127" s="318"/>
      <c r="G1127" s="319"/>
      <c r="H1127" s="319"/>
      <c r="I1127" s="312"/>
      <c r="J1127" s="312"/>
      <c r="K1127" s="324"/>
      <c r="L1127" s="313" t="e">
        <f>VLOOKUP(TRIM(B1127),'Team Rosters'!$B$1:$M$3794,2,FALSE)</f>
        <v>#N/A</v>
      </c>
    </row>
    <row r="1128" spans="1:12" ht="12.75" hidden="1" customHeight="1">
      <c r="A1128" s="316" t="s">
        <v>3518</v>
      </c>
      <c r="B1128" s="315" t="s">
        <v>5813</v>
      </c>
      <c r="C1128" s="316" t="s">
        <v>831</v>
      </c>
      <c r="D1128" s="316" t="s">
        <v>3518</v>
      </c>
      <c r="E1128" s="317"/>
      <c r="F1128" s="318"/>
      <c r="G1128" s="319"/>
      <c r="H1128" s="319"/>
      <c r="I1128" s="9">
        <v>0</v>
      </c>
      <c r="J1128" s="312"/>
      <c r="K1128" s="172">
        <v>0</v>
      </c>
      <c r="L1128" s="313" t="str">
        <f>VLOOKUP(TRIM(B1128),'Team Rosters'!$B$1:$M$3794,2,FALSE)</f>
        <v>IND</v>
      </c>
    </row>
    <row r="1129" spans="1:12" ht="12.75" hidden="1" customHeight="1">
      <c r="A1129" s="316" t="s">
        <v>848</v>
      </c>
      <c r="B1129" s="315" t="s">
        <v>6945</v>
      </c>
      <c r="C1129" s="316" t="s">
        <v>170</v>
      </c>
      <c r="D1129" s="316" t="s">
        <v>848</v>
      </c>
      <c r="E1129" s="317"/>
      <c r="F1129" s="318"/>
      <c r="G1129" s="319"/>
      <c r="H1129" s="319"/>
      <c r="I1129" s="312">
        <v>0</v>
      </c>
      <c r="J1129" s="312"/>
      <c r="K1129" s="324"/>
      <c r="L1129" s="313" t="e">
        <f>VLOOKUP(TRIM(B1129),'Team Rosters'!$B$1:$M$3794,2,FALSE)</f>
        <v>#N/A</v>
      </c>
    </row>
    <row r="1130" spans="1:12" ht="12.75" hidden="1" customHeight="1">
      <c r="A1130" s="316" t="s">
        <v>3200</v>
      </c>
      <c r="B1130" s="315" t="s">
        <v>7679</v>
      </c>
      <c r="C1130" s="316" t="s">
        <v>821</v>
      </c>
      <c r="D1130" s="316" t="s">
        <v>4275</v>
      </c>
      <c r="E1130" s="317"/>
      <c r="F1130" s="318"/>
      <c r="G1130" s="319"/>
      <c r="H1130" s="319"/>
      <c r="I1130" s="312">
        <v>0</v>
      </c>
      <c r="J1130" s="312"/>
      <c r="K1130" s="324">
        <v>2</v>
      </c>
      <c r="L1130" s="313" t="e">
        <f>VLOOKUP(TRIM(B1130),'Team Rosters'!$B$1:$M$3794,2,FALSE)</f>
        <v>#N/A</v>
      </c>
    </row>
    <row r="1131" spans="1:12" ht="12.75" hidden="1" customHeight="1">
      <c r="A1131" s="316" t="s">
        <v>565</v>
      </c>
      <c r="B1131" s="315" t="s">
        <v>4115</v>
      </c>
      <c r="C1131" s="316" t="s">
        <v>807</v>
      </c>
      <c r="D1131" s="316" t="s">
        <v>6991</v>
      </c>
      <c r="E1131" s="317"/>
      <c r="F1131" s="318"/>
      <c r="G1131" s="319"/>
      <c r="H1131" s="319"/>
      <c r="I1131" s="312">
        <v>0</v>
      </c>
      <c r="J1131" s="312">
        <v>0</v>
      </c>
      <c r="K1131" s="324">
        <v>5</v>
      </c>
      <c r="L1131" s="313" t="str">
        <f>VLOOKUP(TRIM(B1131),'Team Rosters'!$B$1:$M$3794,2,FALSE)</f>
        <v>CAVE</v>
      </c>
    </row>
    <row r="1132" spans="1:12" ht="12.75" hidden="1" customHeight="1">
      <c r="A1132" s="316" t="s">
        <v>2351</v>
      </c>
      <c r="B1132" s="315" t="s">
        <v>5851</v>
      </c>
      <c r="C1132" s="316" t="s">
        <v>90</v>
      </c>
      <c r="D1132" s="316" t="s">
        <v>4270</v>
      </c>
      <c r="E1132" s="317"/>
      <c r="F1132" s="318"/>
      <c r="G1132" s="319"/>
      <c r="H1132" s="319"/>
      <c r="I1132" s="312">
        <v>0</v>
      </c>
      <c r="J1132" s="312"/>
      <c r="K1132" s="324">
        <v>0</v>
      </c>
      <c r="L1132" s="313" t="str">
        <f>VLOOKUP(TRIM(B1132),'Team Rosters'!$B$1:$M$3794,2,FALSE)</f>
        <v>IND</v>
      </c>
    </row>
    <row r="1133" spans="1:12" ht="12.75" customHeight="1">
      <c r="A1133" s="135" t="s">
        <v>2436</v>
      </c>
      <c r="B1133" s="123" t="s">
        <v>4452</v>
      </c>
      <c r="C1133" s="135" t="s">
        <v>826</v>
      </c>
      <c r="D1133" s="135" t="s">
        <v>4307</v>
      </c>
      <c r="E1133" s="309" t="s">
        <v>4386</v>
      </c>
      <c r="F1133" s="310"/>
      <c r="G1133" s="224">
        <v>0</v>
      </c>
      <c r="H1133" s="224"/>
      <c r="I1133" s="312"/>
      <c r="J1133" s="312"/>
      <c r="K1133" s="312"/>
      <c r="L1133" s="313" t="str">
        <f>VLOOKUP(TRIM(B1133),'Team Rosters'!$B$1:$M$3794,2,FALSE)</f>
        <v>ANN</v>
      </c>
    </row>
    <row r="1134" spans="1:12" ht="12.75" hidden="1" customHeight="1">
      <c r="A1134" s="316" t="s">
        <v>4125</v>
      </c>
      <c r="B1134" s="315" t="s">
        <v>6134</v>
      </c>
      <c r="C1134" s="316" t="s">
        <v>170</v>
      </c>
      <c r="D1134" s="316" t="s">
        <v>4276</v>
      </c>
      <c r="E1134" s="317"/>
      <c r="F1134" s="318"/>
      <c r="G1134" s="319"/>
      <c r="H1134" s="319"/>
      <c r="I1134" s="312">
        <v>0</v>
      </c>
      <c r="J1134" s="312">
        <v>0</v>
      </c>
      <c r="K1134" s="324">
        <v>0</v>
      </c>
      <c r="L1134" s="313" t="e">
        <f>VLOOKUP(TRIM(B1134),'Team Rosters'!$B$1:$M$3794,2,FALSE)</f>
        <v>#N/A</v>
      </c>
    </row>
    <row r="1135" spans="1:12" ht="12.75" hidden="1" customHeight="1">
      <c r="A1135" s="316" t="s">
        <v>2351</v>
      </c>
      <c r="B1135" s="315" t="s">
        <v>6660</v>
      </c>
      <c r="C1135" s="316" t="s">
        <v>6142</v>
      </c>
      <c r="D1135" s="316" t="s">
        <v>4270</v>
      </c>
      <c r="E1135" s="317"/>
      <c r="F1135" s="318"/>
      <c r="G1135" s="319"/>
      <c r="H1135" s="319"/>
      <c r="I1135" s="312">
        <v>4</v>
      </c>
      <c r="J1135" s="312"/>
      <c r="K1135" s="324">
        <v>5</v>
      </c>
      <c r="L1135" s="313" t="str">
        <f>VLOOKUP(TRIM(B1135),'Team Rosters'!$B$1:$M$3794,2,FALSE)</f>
        <v>BLD</v>
      </c>
    </row>
    <row r="1136" spans="1:12" ht="12.75" hidden="1" customHeight="1">
      <c r="A1136" s="135" t="s">
        <v>1667</v>
      </c>
      <c r="B1136" s="123" t="s">
        <v>906</v>
      </c>
      <c r="C1136" s="135" t="s">
        <v>82</v>
      </c>
      <c r="D1136" s="135" t="s">
        <v>4300</v>
      </c>
      <c r="E1136" s="309" t="s">
        <v>4385</v>
      </c>
      <c r="F1136" s="310"/>
      <c r="G1136" s="224">
        <v>12</v>
      </c>
      <c r="H1136" s="224">
        <v>1</v>
      </c>
      <c r="I1136" s="312"/>
      <c r="J1136" s="312"/>
      <c r="K1136" s="312"/>
      <c r="L1136" s="313" t="str">
        <f>VLOOKUP(TRIM(B1136),'Team Rosters'!$B$1:$M$3794,2,FALSE)</f>
        <v>BLU</v>
      </c>
    </row>
    <row r="1137" spans="1:12" ht="12.75" hidden="1" customHeight="1">
      <c r="A1137" s="422" t="s">
        <v>8348</v>
      </c>
      <c r="B1137" s="315" t="s">
        <v>6957</v>
      </c>
      <c r="C1137" s="316" t="s">
        <v>817</v>
      </c>
      <c r="D1137" s="422" t="s">
        <v>8349</v>
      </c>
      <c r="E1137" s="317"/>
      <c r="F1137" s="318"/>
      <c r="G1137" s="319"/>
      <c r="H1137" s="319"/>
      <c r="I1137" s="312"/>
      <c r="J1137" s="312"/>
      <c r="K1137" s="324"/>
      <c r="L1137" s="313" t="e">
        <f>VLOOKUP(TRIM(B1137),'Team Rosters'!$B$1:$M$3794,2,FALSE)</f>
        <v>#N/A</v>
      </c>
    </row>
    <row r="1138" spans="1:12" ht="12.75" hidden="1" customHeight="1">
      <c r="A1138" s="316" t="s">
        <v>4125</v>
      </c>
      <c r="B1138" s="315" t="s">
        <v>5257</v>
      </c>
      <c r="C1138" s="316" t="s">
        <v>3448</v>
      </c>
      <c r="D1138" s="316" t="s">
        <v>4276</v>
      </c>
      <c r="E1138" s="317"/>
      <c r="F1138" s="318"/>
      <c r="G1138" s="319"/>
      <c r="H1138" s="319"/>
      <c r="I1138" s="312">
        <v>0</v>
      </c>
      <c r="J1138" s="312">
        <v>4</v>
      </c>
      <c r="K1138" s="324">
        <v>2</v>
      </c>
      <c r="L1138" s="313" t="str">
        <f>VLOOKUP(TRIM(B1138),'Team Rosters'!$B$1:$M$3794,2,FALSE)</f>
        <v>VER</v>
      </c>
    </row>
    <row r="1139" spans="1:12" ht="12.75" hidden="1" customHeight="1">
      <c r="A1139" s="135" t="s">
        <v>2313</v>
      </c>
      <c r="B1139" s="123" t="s">
        <v>6264</v>
      </c>
      <c r="C1139" s="135" t="s">
        <v>816</v>
      </c>
      <c r="D1139" s="135" t="s">
        <v>2313</v>
      </c>
      <c r="E1139" s="309" t="s">
        <v>4388</v>
      </c>
      <c r="F1139" s="310"/>
      <c r="G1139" s="224">
        <v>4</v>
      </c>
      <c r="H1139" s="224"/>
      <c r="I1139" s="312"/>
      <c r="J1139" s="312"/>
      <c r="K1139" s="312"/>
      <c r="L1139" s="313" t="str">
        <f>VLOOKUP(TRIM(B1139),'Team Rosters'!$B$1:$M$3794,2,FALSE)</f>
        <v>CAVE</v>
      </c>
    </row>
    <row r="1140" spans="1:12" ht="12.75" hidden="1" customHeight="1">
      <c r="A1140" s="316" t="s">
        <v>2351</v>
      </c>
      <c r="B1140" s="315" t="s">
        <v>6651</v>
      </c>
      <c r="C1140" s="316" t="s">
        <v>83</v>
      </c>
      <c r="D1140" s="316" t="s">
        <v>4270</v>
      </c>
      <c r="E1140" s="317"/>
      <c r="F1140" s="318"/>
      <c r="G1140" s="319"/>
      <c r="H1140" s="319"/>
      <c r="I1140" s="312">
        <v>5</v>
      </c>
      <c r="J1140" s="312"/>
      <c r="K1140" s="324">
        <v>5</v>
      </c>
      <c r="L1140" s="313" t="str">
        <f>VLOOKUP(TRIM(B1140),'Team Rosters'!$B$1:$M$3794,2,FALSE)</f>
        <v>CAVE</v>
      </c>
    </row>
    <row r="1141" spans="1:12" ht="12.75" hidden="1" customHeight="1">
      <c r="A1141" s="316" t="s">
        <v>2437</v>
      </c>
      <c r="B1141" s="315" t="s">
        <v>6152</v>
      </c>
      <c r="C1141" s="316" t="s">
        <v>808</v>
      </c>
      <c r="D1141" s="316" t="s">
        <v>4278</v>
      </c>
      <c r="E1141" s="317"/>
      <c r="F1141" s="318"/>
      <c r="G1141" s="319"/>
      <c r="H1141" s="319"/>
      <c r="I1141" s="312">
        <v>6</v>
      </c>
      <c r="J1141" s="312"/>
      <c r="K1141" s="324">
        <v>7</v>
      </c>
      <c r="L1141" s="313" t="str">
        <f>VLOOKUP(TRIM(B1141),'Team Rosters'!$B$1:$M$3794,2,FALSE)</f>
        <v>LAS</v>
      </c>
    </row>
    <row r="1142" spans="1:12" ht="12.75" customHeight="1">
      <c r="A1142" s="135" t="s">
        <v>2328</v>
      </c>
      <c r="B1142" s="123" t="s">
        <v>5596</v>
      </c>
      <c r="C1142" s="135" t="s">
        <v>5513</v>
      </c>
      <c r="D1142" s="135" t="s">
        <v>4295</v>
      </c>
      <c r="E1142" s="309" t="s">
        <v>4386</v>
      </c>
      <c r="F1142" s="310"/>
      <c r="G1142" s="224"/>
      <c r="H1142" s="224"/>
      <c r="I1142" s="312"/>
      <c r="J1142" s="312"/>
      <c r="K1142" s="324"/>
      <c r="L1142" s="313" t="str">
        <f>VLOOKUP(TRIM(B1142),'Team Rosters'!$B$1:$M$3794,2,FALSE)</f>
        <v>VIR</v>
      </c>
    </row>
    <row r="1143" spans="1:12" ht="12.75" hidden="1" customHeight="1">
      <c r="A1143" s="135" t="s">
        <v>3063</v>
      </c>
      <c r="B1143" s="123" t="s">
        <v>5129</v>
      </c>
      <c r="C1143" s="135" t="s">
        <v>812</v>
      </c>
      <c r="D1143" s="135" t="s">
        <v>4289</v>
      </c>
      <c r="E1143" s="309" t="s">
        <v>4394</v>
      </c>
      <c r="F1143" s="310"/>
      <c r="G1143" s="224"/>
      <c r="H1143" s="224"/>
      <c r="I1143" s="312"/>
      <c r="J1143" s="312"/>
      <c r="K1143" s="324"/>
      <c r="L1143" s="313" t="str">
        <f>VLOOKUP(TRIM(B1143),'Team Rosters'!$B$1:$M$3794,2,FALSE)</f>
        <v>FER</v>
      </c>
    </row>
    <row r="1144" spans="1:12" ht="12.75" hidden="1" customHeight="1">
      <c r="A1144" s="316" t="s">
        <v>3200</v>
      </c>
      <c r="B1144" s="315" t="s">
        <v>6655</v>
      </c>
      <c r="C1144" s="316" t="s">
        <v>816</v>
      </c>
      <c r="D1144" s="316" t="s">
        <v>4275</v>
      </c>
      <c r="E1144" s="317"/>
      <c r="F1144" s="318"/>
      <c r="G1144" s="319"/>
      <c r="H1144" s="319"/>
      <c r="I1144" s="312">
        <v>0</v>
      </c>
      <c r="J1144" s="312"/>
      <c r="K1144" s="324">
        <v>0</v>
      </c>
      <c r="L1144" s="313" t="e">
        <f>VLOOKUP(TRIM(B1144),'Team Rosters'!$B$1:$M$3794,2,FALSE)</f>
        <v>#N/A</v>
      </c>
    </row>
    <row r="1145" spans="1:12" ht="12.75" hidden="1" customHeight="1">
      <c r="A1145" s="135" t="s">
        <v>2314</v>
      </c>
      <c r="B1145" s="123" t="s">
        <v>5580</v>
      </c>
      <c r="C1145" s="135" t="s">
        <v>808</v>
      </c>
      <c r="D1145" s="135" t="s">
        <v>4303</v>
      </c>
      <c r="E1145" s="309" t="s">
        <v>4391</v>
      </c>
      <c r="F1145" s="310"/>
      <c r="G1145" s="224">
        <v>2</v>
      </c>
      <c r="H1145" s="224"/>
      <c r="I1145" s="312"/>
      <c r="J1145" s="312"/>
      <c r="K1145" s="312"/>
      <c r="L1145" s="313" t="str">
        <f>VLOOKUP(TRIM(B1145),'Team Rosters'!$B$1:$M$3794,2,FALSE)</f>
        <v>LON</v>
      </c>
    </row>
    <row r="1146" spans="1:12" ht="12.75" hidden="1" customHeight="1">
      <c r="A1146" s="135" t="s">
        <v>3061</v>
      </c>
      <c r="B1146" s="123" t="s">
        <v>7541</v>
      </c>
      <c r="C1146" s="135" t="s">
        <v>5513</v>
      </c>
      <c r="D1146" s="135" t="s">
        <v>4297</v>
      </c>
      <c r="E1146" s="309" t="s">
        <v>4397</v>
      </c>
      <c r="F1146" s="310"/>
      <c r="G1146" s="224"/>
      <c r="H1146" s="224"/>
      <c r="I1146" s="312"/>
      <c r="J1146" s="312"/>
      <c r="K1146" s="324"/>
      <c r="L1146" s="313" t="str">
        <f>VLOOKUP(TRIM(B1146),'Team Rosters'!$B$1:$M$3794,2,FALSE)</f>
        <v>IRN</v>
      </c>
    </row>
    <row r="1147" spans="1:12" ht="12.75" hidden="1" customHeight="1">
      <c r="A1147" s="316" t="s">
        <v>7692</v>
      </c>
      <c r="B1147" s="315" t="s">
        <v>7720</v>
      </c>
      <c r="C1147" s="316" t="s">
        <v>812</v>
      </c>
      <c r="D1147" s="316" t="s">
        <v>4265</v>
      </c>
      <c r="E1147" s="317"/>
      <c r="F1147" s="318"/>
      <c r="G1147" s="319"/>
      <c r="H1147" s="319"/>
      <c r="I1147" s="312"/>
      <c r="J1147" s="312"/>
      <c r="K1147" s="324"/>
      <c r="L1147" s="313" t="str">
        <f>VLOOKUP(TRIM(B1147),'Team Rosters'!$B$1:$M$3794,2,FALSE)</f>
        <v>DEL</v>
      </c>
    </row>
    <row r="1148" spans="1:12" ht="12.75" hidden="1" customHeight="1">
      <c r="A1148" s="316" t="s">
        <v>213</v>
      </c>
      <c r="B1148" s="315" t="s">
        <v>5866</v>
      </c>
      <c r="C1148" s="316" t="s">
        <v>170</v>
      </c>
      <c r="D1148" s="316" t="s">
        <v>213</v>
      </c>
      <c r="E1148" s="317"/>
      <c r="F1148" s="318"/>
      <c r="G1148" s="319"/>
      <c r="H1148" s="319"/>
      <c r="I1148" s="312"/>
      <c r="J1148" s="312"/>
      <c r="K1148" s="324"/>
      <c r="L1148" s="313" t="str">
        <f>VLOOKUP(TRIM(B1148),'Team Rosters'!$B$1:$M$3794,2,FALSE)</f>
        <v>DEL</v>
      </c>
    </row>
    <row r="1149" spans="1:12" ht="12.75" customHeight="1">
      <c r="A1149" s="135" t="s">
        <v>2436</v>
      </c>
      <c r="B1149" s="123" t="s">
        <v>5624</v>
      </c>
      <c r="C1149" s="135" t="s">
        <v>85</v>
      </c>
      <c r="D1149" s="135" t="s">
        <v>4307</v>
      </c>
      <c r="E1149" s="309" t="s">
        <v>4386</v>
      </c>
      <c r="F1149" s="310"/>
      <c r="G1149" s="224">
        <v>3</v>
      </c>
      <c r="H1149" s="224"/>
      <c r="I1149" s="312"/>
      <c r="J1149" s="312"/>
      <c r="K1149" s="312"/>
      <c r="L1149" s="313" t="str">
        <f>VLOOKUP(TRIM(B1149),'Team Rosters'!$B$1:$M$3794,2,FALSE)</f>
        <v>ESC</v>
      </c>
    </row>
    <row r="1150" spans="1:12" ht="12.75" hidden="1" customHeight="1">
      <c r="A1150" s="135" t="s">
        <v>3060</v>
      </c>
      <c r="B1150" s="123" t="s">
        <v>7626</v>
      </c>
      <c r="C1150" s="135" t="s">
        <v>817</v>
      </c>
      <c r="D1150" s="135" t="s">
        <v>4290</v>
      </c>
      <c r="E1150" s="309" t="s">
        <v>4384</v>
      </c>
      <c r="F1150" s="310"/>
      <c r="G1150" s="224"/>
      <c r="H1150" s="224"/>
      <c r="I1150" s="312"/>
      <c r="J1150" s="312"/>
      <c r="K1150" s="324"/>
      <c r="L1150" s="313" t="e">
        <f>VLOOKUP(TRIM(B1150),'Team Rosters'!$B$1:$M$3794,2,FALSE)</f>
        <v>#N/A</v>
      </c>
    </row>
    <row r="1151" spans="1:12" ht="12.75" hidden="1" customHeight="1">
      <c r="A1151" s="135" t="s">
        <v>2440</v>
      </c>
      <c r="B1151" s="315" t="s">
        <v>6168</v>
      </c>
      <c r="C1151" s="316" t="s">
        <v>807</v>
      </c>
      <c r="D1151" s="135" t="s">
        <v>2440</v>
      </c>
      <c r="E1151" s="309" t="s">
        <v>4382</v>
      </c>
      <c r="F1151" s="310"/>
      <c r="G1151" s="224">
        <v>3</v>
      </c>
      <c r="H1151" s="224"/>
      <c r="I1151" s="312"/>
      <c r="J1151" s="312"/>
      <c r="K1151" s="312"/>
      <c r="L1151" s="313" t="str">
        <f>VLOOKUP(TRIM(B1151),'Team Rosters'!$B$1:$M$3794,2,FALSE)</f>
        <v>CHA</v>
      </c>
    </row>
    <row r="1152" spans="1:12" ht="12.75" hidden="1" customHeight="1">
      <c r="A1152" s="316" t="s">
        <v>3200</v>
      </c>
      <c r="B1152" s="315" t="s">
        <v>6124</v>
      </c>
      <c r="C1152" s="316" t="s">
        <v>81</v>
      </c>
      <c r="D1152" s="316" t="s">
        <v>4275</v>
      </c>
      <c r="E1152" s="317"/>
      <c r="F1152" s="318"/>
      <c r="G1152" s="319"/>
      <c r="H1152" s="319"/>
      <c r="I1152" s="312">
        <v>0</v>
      </c>
      <c r="J1152" s="312"/>
      <c r="K1152" s="324">
        <v>0</v>
      </c>
      <c r="L1152" s="313" t="e">
        <f>VLOOKUP(TRIM(B1152),'Team Rosters'!$B$1:$M$3794,2,FALSE)</f>
        <v>#N/A</v>
      </c>
    </row>
    <row r="1153" spans="1:12" ht="12.75" hidden="1" customHeight="1">
      <c r="A1153" s="135" t="s">
        <v>3060</v>
      </c>
      <c r="B1153" s="123" t="s">
        <v>7506</v>
      </c>
      <c r="C1153" s="135" t="s">
        <v>837</v>
      </c>
      <c r="D1153" s="135" t="s">
        <v>4290</v>
      </c>
      <c r="E1153" s="309" t="s">
        <v>4384</v>
      </c>
      <c r="F1153" s="310"/>
      <c r="G1153" s="224"/>
      <c r="H1153" s="224"/>
      <c r="I1153" s="312"/>
      <c r="J1153" s="312"/>
      <c r="K1153" s="324"/>
      <c r="L1153" s="313" t="e">
        <f>VLOOKUP(TRIM(B1153),'Team Rosters'!$B$1:$M$3794,2,FALSE)</f>
        <v>#N/A</v>
      </c>
    </row>
    <row r="1154" spans="1:12" ht="12.75" hidden="1" customHeight="1">
      <c r="A1154" s="135" t="s">
        <v>7457</v>
      </c>
      <c r="B1154" s="123" t="s">
        <v>7476</v>
      </c>
      <c r="C1154" s="135" t="s">
        <v>812</v>
      </c>
      <c r="D1154" s="135" t="s">
        <v>7837</v>
      </c>
      <c r="E1154" s="309" t="s">
        <v>4384</v>
      </c>
      <c r="F1154" s="310" t="s">
        <v>4384</v>
      </c>
      <c r="G1154" s="224"/>
      <c r="H1154" s="224"/>
      <c r="I1154" s="312"/>
      <c r="J1154" s="312"/>
      <c r="K1154" s="324"/>
      <c r="L1154" s="313" t="e">
        <f>VLOOKUP(TRIM(B1154),'Team Rosters'!$B$1:$M$3794,2,FALSE)</f>
        <v>#N/A</v>
      </c>
    </row>
    <row r="1155" spans="1:12" ht="12.75" hidden="1" customHeight="1">
      <c r="A1155" s="135" t="s">
        <v>1404</v>
      </c>
      <c r="B1155" s="315" t="s">
        <v>911</v>
      </c>
      <c r="C1155" s="316" t="s">
        <v>807</v>
      </c>
      <c r="D1155" s="135" t="s">
        <v>1404</v>
      </c>
      <c r="E1155" s="309" t="s">
        <v>4384</v>
      </c>
      <c r="F1155" s="310"/>
      <c r="G1155" s="224">
        <v>3</v>
      </c>
      <c r="H1155" s="224"/>
      <c r="I1155" s="312"/>
      <c r="J1155" s="312"/>
      <c r="K1155" s="312"/>
      <c r="L1155" s="313" t="str">
        <f>VLOOKUP(TRIM(B1155),'Team Rosters'!$B$1:$M$3794,2,FALSE)</f>
        <v>BLD</v>
      </c>
    </row>
    <row r="1156" spans="1:12" ht="12.75" hidden="1" customHeight="1">
      <c r="A1156" s="316" t="s">
        <v>4653</v>
      </c>
      <c r="B1156" s="315" t="s">
        <v>5751</v>
      </c>
      <c r="C1156" s="316" t="s">
        <v>814</v>
      </c>
      <c r="D1156" s="316" t="s">
        <v>6990</v>
      </c>
      <c r="E1156" s="317"/>
      <c r="F1156" s="318"/>
      <c r="G1156" s="319"/>
      <c r="H1156" s="319"/>
      <c r="I1156" s="312">
        <v>0</v>
      </c>
      <c r="J1156" s="312">
        <v>0</v>
      </c>
      <c r="K1156" s="324">
        <v>3</v>
      </c>
      <c r="L1156" s="313" t="str">
        <f>VLOOKUP(TRIM(B1156),'Team Rosters'!$B$1:$M$3794,2,FALSE)</f>
        <v>IRN</v>
      </c>
    </row>
    <row r="1157" spans="1:12" ht="12.75" hidden="1" customHeight="1">
      <c r="A1157" s="135" t="s">
        <v>3060</v>
      </c>
      <c r="B1157" s="123" t="s">
        <v>6838</v>
      </c>
      <c r="C1157" s="135" t="s">
        <v>815</v>
      </c>
      <c r="D1157" s="135" t="s">
        <v>4290</v>
      </c>
      <c r="E1157" s="309" t="s">
        <v>4384</v>
      </c>
      <c r="F1157" s="310"/>
      <c r="G1157" s="224"/>
      <c r="H1157" s="224"/>
      <c r="I1157" s="312"/>
      <c r="J1157" s="312"/>
      <c r="K1157" s="324"/>
      <c r="L1157" s="313" t="str">
        <f>VLOOKUP(TRIM(B1157),'Team Rosters'!$B$1:$M$3794,2,FALSE)</f>
        <v>TOL</v>
      </c>
    </row>
    <row r="1158" spans="1:12" ht="12.75" hidden="1" customHeight="1">
      <c r="A1158" s="135" t="s">
        <v>2438</v>
      </c>
      <c r="B1158" s="123" t="s">
        <v>5576</v>
      </c>
      <c r="C1158" s="135" t="s">
        <v>831</v>
      </c>
      <c r="D1158" s="135" t="s">
        <v>4305</v>
      </c>
      <c r="E1158" s="309" t="s">
        <v>4385</v>
      </c>
      <c r="F1158" s="310"/>
      <c r="G1158" s="224">
        <v>3</v>
      </c>
      <c r="H1158" s="224"/>
      <c r="I1158" s="312"/>
      <c r="J1158" s="312"/>
      <c r="K1158" s="312"/>
      <c r="L1158" s="313" t="str">
        <f>VLOOKUP(TRIM(B1158),'Team Rosters'!$B$1:$M$3794,2,FALSE)</f>
        <v>LON</v>
      </c>
    </row>
    <row r="1159" spans="1:12" ht="12.75" hidden="1" customHeight="1">
      <c r="A1159" s="135" t="s">
        <v>1404</v>
      </c>
      <c r="B1159" s="123" t="s">
        <v>7502</v>
      </c>
      <c r="C1159" s="135" t="s">
        <v>826</v>
      </c>
      <c r="D1159" s="135" t="s">
        <v>1404</v>
      </c>
      <c r="E1159" s="309" t="s">
        <v>4382</v>
      </c>
      <c r="F1159" s="310"/>
      <c r="G1159" s="224">
        <v>5</v>
      </c>
      <c r="H1159" s="224"/>
      <c r="I1159" s="312"/>
      <c r="J1159" s="312"/>
      <c r="K1159" s="312"/>
      <c r="L1159" s="313" t="str">
        <f>VLOOKUP(TRIM(B1159),'Team Rosters'!$B$1:$M$3794,2,FALSE)</f>
        <v>IND</v>
      </c>
    </row>
    <row r="1160" spans="1:12" ht="12.75" hidden="1" customHeight="1">
      <c r="A1160" s="135" t="s">
        <v>2335</v>
      </c>
      <c r="B1160" s="123" t="s">
        <v>7542</v>
      </c>
      <c r="C1160" s="135" t="s">
        <v>5513</v>
      </c>
      <c r="D1160" s="135" t="s">
        <v>2335</v>
      </c>
      <c r="E1160" s="309" t="s">
        <v>4384</v>
      </c>
      <c r="F1160" s="310"/>
      <c r="G1160" s="224">
        <v>0</v>
      </c>
      <c r="H1160" s="224"/>
      <c r="I1160" s="312"/>
      <c r="J1160" s="312"/>
      <c r="K1160" s="312"/>
      <c r="L1160" s="313" t="e">
        <f>VLOOKUP(TRIM(B1160),'Team Rosters'!$B$1:$M$3794,2,FALSE)</f>
        <v>#N/A</v>
      </c>
    </row>
    <row r="1161" spans="1:12" ht="12.75" hidden="1" customHeight="1">
      <c r="A1161" s="135" t="s">
        <v>2440</v>
      </c>
      <c r="B1161" s="123" t="s">
        <v>6226</v>
      </c>
      <c r="C1161" s="135" t="s">
        <v>83</v>
      </c>
      <c r="D1161" s="135" t="s">
        <v>2440</v>
      </c>
      <c r="E1161" s="309" t="s">
        <v>4382</v>
      </c>
      <c r="F1161" s="310"/>
      <c r="G1161" s="224">
        <v>0</v>
      </c>
      <c r="H1161" s="224"/>
      <c r="I1161" s="312"/>
      <c r="J1161" s="312"/>
      <c r="K1161" s="312"/>
      <c r="L1161" s="313" t="str">
        <f>VLOOKUP(TRIM(B1161),'Team Rosters'!$B$1:$M$3794,2,FALSE)</f>
        <v>JER</v>
      </c>
    </row>
    <row r="1162" spans="1:12" ht="12.75" hidden="1" customHeight="1">
      <c r="A1162" s="135" t="s">
        <v>2314</v>
      </c>
      <c r="B1162" s="315" t="s">
        <v>5067</v>
      </c>
      <c r="C1162" s="316" t="s">
        <v>807</v>
      </c>
      <c r="D1162" s="135" t="s">
        <v>4303</v>
      </c>
      <c r="E1162" s="309" t="s">
        <v>4391</v>
      </c>
      <c r="F1162" s="310"/>
      <c r="G1162" s="224">
        <v>0</v>
      </c>
      <c r="H1162" s="224"/>
      <c r="I1162" s="312"/>
      <c r="J1162" s="312"/>
      <c r="K1162" s="312"/>
      <c r="L1162" s="313" t="e">
        <f>VLOOKUP(TRIM(B1162),'Team Rosters'!$B$1:$M$3794,2,FALSE)</f>
        <v>#N/A</v>
      </c>
    </row>
    <row r="1163" spans="1:12" ht="12.75" hidden="1" customHeight="1">
      <c r="A1163" s="135" t="s">
        <v>3061</v>
      </c>
      <c r="B1163" s="123" t="s">
        <v>4124</v>
      </c>
      <c r="C1163" s="135" t="s">
        <v>814</v>
      </c>
      <c r="D1163" s="135" t="s">
        <v>4297</v>
      </c>
      <c r="E1163" s="309" t="s">
        <v>4382</v>
      </c>
      <c r="F1163" s="310"/>
      <c r="G1163" s="224"/>
      <c r="H1163" s="224"/>
      <c r="I1163" s="312"/>
      <c r="J1163" s="312"/>
      <c r="K1163" s="324"/>
      <c r="L1163" s="313" t="str">
        <f>VLOOKUP(TRIM(B1163),'Team Rosters'!$B$1:$M$3794,2,FALSE)</f>
        <v>TOK</v>
      </c>
    </row>
    <row r="1164" spans="1:12" ht="12.75" hidden="1" customHeight="1">
      <c r="A1164" s="135" t="s">
        <v>3061</v>
      </c>
      <c r="B1164" s="123" t="s">
        <v>6749</v>
      </c>
      <c r="C1164" s="135" t="s">
        <v>85</v>
      </c>
      <c r="D1164" s="135" t="s">
        <v>4297</v>
      </c>
      <c r="E1164" s="309" t="s">
        <v>4394</v>
      </c>
      <c r="F1164" s="310"/>
      <c r="G1164" s="224"/>
      <c r="H1164" s="224"/>
      <c r="I1164" s="312"/>
      <c r="J1164" s="312"/>
      <c r="K1164" s="324"/>
      <c r="L1164" s="313" t="str">
        <f>VLOOKUP(TRIM(B1164),'Team Rosters'!$B$1:$M$3794,2,FALSE)</f>
        <v>TOL</v>
      </c>
    </row>
    <row r="1165" spans="1:12" ht="12.75" hidden="1" customHeight="1">
      <c r="A1165" s="316" t="s">
        <v>2438</v>
      </c>
      <c r="B1165" s="315" t="s">
        <v>263</v>
      </c>
      <c r="C1165" s="316" t="s">
        <v>2832</v>
      </c>
      <c r="D1165" s="316" t="s">
        <v>4277</v>
      </c>
      <c r="E1165" s="317"/>
      <c r="F1165" s="318"/>
      <c r="G1165" s="319"/>
      <c r="H1165" s="319"/>
      <c r="I1165" s="312">
        <v>4</v>
      </c>
      <c r="J1165" s="312"/>
      <c r="K1165" s="324">
        <v>7</v>
      </c>
      <c r="L1165" s="313" t="str">
        <f>VLOOKUP(TRIM(B1165),'Team Rosters'!$B$1:$M$3794,2,FALSE)</f>
        <v>IND</v>
      </c>
    </row>
    <row r="1166" spans="1:12" ht="12.75" hidden="1" customHeight="1">
      <c r="A1166" s="316" t="s">
        <v>2351</v>
      </c>
      <c r="B1166" s="315" t="s">
        <v>5745</v>
      </c>
      <c r="C1166" s="316" t="s">
        <v>816</v>
      </c>
      <c r="D1166" s="316" t="s">
        <v>4270</v>
      </c>
      <c r="E1166" s="317"/>
      <c r="F1166" s="318"/>
      <c r="G1166" s="319"/>
      <c r="H1166" s="319"/>
      <c r="I1166" s="312">
        <v>0</v>
      </c>
      <c r="J1166" s="312"/>
      <c r="K1166" s="324">
        <v>7</v>
      </c>
      <c r="L1166" s="313" t="str">
        <f>VLOOKUP(TRIM(B1166),'Team Rosters'!$B$1:$M$3794,2,FALSE)</f>
        <v>ANN</v>
      </c>
    </row>
    <row r="1167" spans="1:12" ht="12.75" hidden="1" customHeight="1">
      <c r="A1167" s="316" t="s">
        <v>2437</v>
      </c>
      <c r="B1167" s="315" t="s">
        <v>4594</v>
      </c>
      <c r="C1167" s="316" t="s">
        <v>90</v>
      </c>
      <c r="D1167" s="316" t="s">
        <v>4278</v>
      </c>
      <c r="E1167" s="317"/>
      <c r="F1167" s="318"/>
      <c r="G1167" s="319"/>
      <c r="H1167" s="319"/>
      <c r="I1167" s="312">
        <v>0</v>
      </c>
      <c r="J1167" s="312"/>
      <c r="K1167" s="324">
        <v>5</v>
      </c>
      <c r="L1167" s="313" t="str">
        <f>VLOOKUP(TRIM(B1167),'Team Rosters'!$B$1:$M$3794,2,FALSE)</f>
        <v>ESC</v>
      </c>
    </row>
    <row r="1168" spans="1:12" ht="12.75" hidden="1" customHeight="1">
      <c r="A1168" s="316" t="s">
        <v>7691</v>
      </c>
      <c r="B1168" s="315" t="s">
        <v>7700</v>
      </c>
      <c r="C1168" s="316" t="s">
        <v>832</v>
      </c>
      <c r="D1168" s="316" t="s">
        <v>4267</v>
      </c>
      <c r="E1168" s="317"/>
      <c r="F1168" s="318"/>
      <c r="G1168" s="319"/>
      <c r="H1168" s="319"/>
      <c r="I1168" s="312"/>
      <c r="J1168" s="312"/>
      <c r="K1168" s="324"/>
      <c r="L1168" s="313" t="str">
        <f>VLOOKUP(TRIM(B1168),'Team Rosters'!$B$1:$M$3794,2,FALSE)</f>
        <v>BIR</v>
      </c>
    </row>
    <row r="1169" spans="1:12" ht="12.75" hidden="1" customHeight="1">
      <c r="A1169" s="316" t="s">
        <v>7692</v>
      </c>
      <c r="B1169" s="315" t="s">
        <v>6402</v>
      </c>
      <c r="C1169" s="316" t="s">
        <v>5513</v>
      </c>
      <c r="D1169" s="316" t="s">
        <v>4265</v>
      </c>
      <c r="E1169" s="317"/>
      <c r="F1169" s="318"/>
      <c r="G1169" s="319"/>
      <c r="H1169" s="319"/>
      <c r="I1169" s="312"/>
      <c r="J1169" s="312"/>
      <c r="K1169" s="324"/>
      <c r="L1169" s="313" t="str">
        <f>VLOOKUP(TRIM(B1169),'Team Rosters'!$B$1:$M$3794,2,FALSE)</f>
        <v>TOL</v>
      </c>
    </row>
    <row r="1170" spans="1:12" ht="12.75" hidden="1" customHeight="1">
      <c r="A1170" s="135" t="s">
        <v>2440</v>
      </c>
      <c r="B1170" s="123" t="s">
        <v>4126</v>
      </c>
      <c r="C1170" s="135" t="s">
        <v>81</v>
      </c>
      <c r="D1170" s="135" t="s">
        <v>2440</v>
      </c>
      <c r="E1170" s="309" t="s">
        <v>4384</v>
      </c>
      <c r="F1170" s="310"/>
      <c r="G1170" s="224">
        <v>0</v>
      </c>
      <c r="H1170" s="224"/>
      <c r="I1170" s="312"/>
      <c r="J1170" s="312"/>
      <c r="K1170" s="312"/>
      <c r="L1170" s="313" t="e">
        <f>VLOOKUP(TRIM(B1170),'Team Rosters'!$B$1:$M$3794,2,FALSE)</f>
        <v>#N/A</v>
      </c>
    </row>
    <row r="1171" spans="1:12" ht="12.75" hidden="1" customHeight="1">
      <c r="A1171" s="135" t="s">
        <v>2445</v>
      </c>
      <c r="B1171" s="123" t="s">
        <v>4127</v>
      </c>
      <c r="C1171" s="135" t="s">
        <v>2832</v>
      </c>
      <c r="D1171" s="135" t="s">
        <v>4294</v>
      </c>
      <c r="E1171" s="309" t="s">
        <v>4391</v>
      </c>
      <c r="F1171" s="310"/>
      <c r="G1171" s="224"/>
      <c r="H1171" s="224"/>
      <c r="I1171" s="312"/>
      <c r="J1171" s="312"/>
      <c r="K1171" s="324"/>
      <c r="L1171" s="313" t="str">
        <f>VLOOKUP(TRIM(B1171),'Team Rosters'!$B$1:$M$3794,2,FALSE)</f>
        <v>IND</v>
      </c>
    </row>
    <row r="1172" spans="1:12" ht="12.75" hidden="1" customHeight="1">
      <c r="A1172" s="135" t="s">
        <v>7463</v>
      </c>
      <c r="B1172" s="315" t="s">
        <v>6384</v>
      </c>
      <c r="C1172" s="316" t="s">
        <v>818</v>
      </c>
      <c r="D1172" s="135" t="s">
        <v>7845</v>
      </c>
      <c r="E1172" s="309" t="s">
        <v>4391</v>
      </c>
      <c r="F1172" s="310"/>
      <c r="G1172" s="224">
        <v>0</v>
      </c>
      <c r="H1172" s="224"/>
      <c r="I1172" s="312">
        <v>6</v>
      </c>
      <c r="J1172" s="312"/>
      <c r="K1172" s="312">
        <v>5</v>
      </c>
      <c r="L1172" s="313" t="str">
        <f>VLOOKUP(TRIM(B1172),'Team Rosters'!$B$1:$M$3794,2,FALSE)</f>
        <v>WIX</v>
      </c>
    </row>
    <row r="1173" spans="1:12" ht="12.75" hidden="1" customHeight="1">
      <c r="A1173" s="316" t="s">
        <v>225</v>
      </c>
      <c r="B1173" s="315" t="s">
        <v>5853</v>
      </c>
      <c r="C1173" s="316" t="s">
        <v>832</v>
      </c>
      <c r="D1173" s="316" t="s">
        <v>225</v>
      </c>
      <c r="E1173" s="317"/>
      <c r="F1173" s="318"/>
      <c r="G1173" s="319"/>
      <c r="H1173" s="319"/>
      <c r="I1173" s="9">
        <v>0</v>
      </c>
      <c r="J1173" s="312"/>
      <c r="K1173" s="172">
        <v>2</v>
      </c>
      <c r="L1173" s="313" t="str">
        <f>VLOOKUP(TRIM(B1173),'Team Rosters'!$B$1:$M$3794,2,FALSE)</f>
        <v>CAVE</v>
      </c>
    </row>
    <row r="1174" spans="1:12" ht="12.75" hidden="1" customHeight="1">
      <c r="A1174" s="316" t="s">
        <v>830</v>
      </c>
      <c r="B1174" s="315" t="s">
        <v>7655</v>
      </c>
      <c r="C1174" s="316" t="s">
        <v>822</v>
      </c>
      <c r="D1174" s="316" t="s">
        <v>6989</v>
      </c>
      <c r="E1174" s="317"/>
      <c r="F1174" s="318"/>
      <c r="G1174" s="319"/>
      <c r="H1174" s="319"/>
      <c r="I1174" s="312">
        <v>0</v>
      </c>
      <c r="J1174" s="312">
        <v>0</v>
      </c>
      <c r="K1174" s="324">
        <v>0</v>
      </c>
      <c r="L1174" s="313" t="e">
        <f>VLOOKUP(TRIM(B1174),'Team Rosters'!$B$1:$M$3794,2,FALSE)</f>
        <v>#N/A</v>
      </c>
    </row>
    <row r="1175" spans="1:12" ht="12.75" hidden="1" customHeight="1">
      <c r="A1175" s="316" t="s">
        <v>560</v>
      </c>
      <c r="B1175" s="315" t="s">
        <v>4645</v>
      </c>
      <c r="C1175" s="316" t="s">
        <v>817</v>
      </c>
      <c r="D1175" s="316" t="s">
        <v>4265</v>
      </c>
      <c r="E1175" s="317"/>
      <c r="F1175" s="318"/>
      <c r="G1175" s="319"/>
      <c r="H1175" s="319"/>
      <c r="I1175" s="312"/>
      <c r="J1175" s="312"/>
      <c r="K1175" s="324"/>
      <c r="L1175" s="313" t="str">
        <f>VLOOKUP(TRIM(B1175),'Team Rosters'!$B$1:$M$3794,2,FALSE)</f>
        <v>BEA</v>
      </c>
    </row>
    <row r="1176" spans="1:12" ht="12.75" hidden="1" customHeight="1">
      <c r="A1176" s="135" t="s">
        <v>2438</v>
      </c>
      <c r="B1176" s="123" t="s">
        <v>4128</v>
      </c>
      <c r="C1176" s="135" t="s">
        <v>812</v>
      </c>
      <c r="D1176" s="135" t="s">
        <v>4305</v>
      </c>
      <c r="E1176" s="309" t="s">
        <v>4389</v>
      </c>
      <c r="F1176" s="310"/>
      <c r="G1176" s="224">
        <v>3</v>
      </c>
      <c r="H1176" s="224"/>
      <c r="I1176" s="312"/>
      <c r="J1176" s="312"/>
      <c r="K1176" s="312"/>
      <c r="L1176" s="313" t="str">
        <f>VLOOKUP(TRIM(B1176),'Team Rosters'!$B$1:$M$3794,2,FALSE)</f>
        <v>VER</v>
      </c>
    </row>
    <row r="1177" spans="1:12" ht="12.75" hidden="1" customHeight="1">
      <c r="A1177" s="316" t="s">
        <v>2351</v>
      </c>
      <c r="B1177" s="315" t="s">
        <v>4680</v>
      </c>
      <c r="C1177" s="316" t="s">
        <v>815</v>
      </c>
      <c r="D1177" s="316" t="s">
        <v>4270</v>
      </c>
      <c r="E1177" s="317"/>
      <c r="F1177" s="318"/>
      <c r="G1177" s="319"/>
      <c r="H1177" s="319"/>
      <c r="I1177" s="312">
        <v>4</v>
      </c>
      <c r="J1177" s="312"/>
      <c r="K1177" s="324">
        <v>4</v>
      </c>
      <c r="L1177" s="313" t="str">
        <f>VLOOKUP(TRIM(B1177),'Team Rosters'!$B$1:$M$3794,2,FALSE)</f>
        <v>JER</v>
      </c>
    </row>
    <row r="1178" spans="1:12" ht="12.75" hidden="1" customHeight="1">
      <c r="A1178" s="135" t="s">
        <v>2314</v>
      </c>
      <c r="B1178" s="123" t="s">
        <v>5630</v>
      </c>
      <c r="C1178" s="135" t="s">
        <v>821</v>
      </c>
      <c r="D1178" s="135" t="s">
        <v>4303</v>
      </c>
      <c r="E1178" s="309" t="s">
        <v>4391</v>
      </c>
      <c r="F1178" s="310"/>
      <c r="G1178" s="224">
        <v>3</v>
      </c>
      <c r="H1178" s="224"/>
      <c r="I1178" s="312"/>
      <c r="J1178" s="312"/>
      <c r="K1178" s="312"/>
      <c r="L1178" s="313" t="str">
        <f>VLOOKUP(TRIM(B1178),'Team Rosters'!$B$1:$M$3794,2,FALSE)</f>
        <v>BEA</v>
      </c>
    </row>
    <row r="1179" spans="1:12" ht="12.75" hidden="1" customHeight="1">
      <c r="A1179" s="316" t="s">
        <v>2477</v>
      </c>
      <c r="B1179" s="315" t="s">
        <v>6912</v>
      </c>
      <c r="C1179" s="316" t="s">
        <v>809</v>
      </c>
      <c r="D1179" s="316" t="s">
        <v>4265</v>
      </c>
      <c r="E1179" s="317"/>
      <c r="F1179" s="318"/>
      <c r="G1179" s="319"/>
      <c r="H1179" s="319"/>
      <c r="I1179" s="312"/>
      <c r="J1179" s="312"/>
      <c r="K1179" s="324"/>
      <c r="L1179" s="313" t="str">
        <f>VLOOKUP(TRIM(B1179),'Team Rosters'!$B$1:$M$3794,2,FALSE)</f>
        <v>GOT</v>
      </c>
    </row>
    <row r="1180" spans="1:12" ht="12.75" hidden="1" customHeight="1">
      <c r="A1180" s="135" t="s">
        <v>3060</v>
      </c>
      <c r="B1180" s="123" t="s">
        <v>6334</v>
      </c>
      <c r="C1180" s="135" t="s">
        <v>832</v>
      </c>
      <c r="D1180" s="135" t="s">
        <v>4290</v>
      </c>
      <c r="E1180" s="309" t="s">
        <v>4384</v>
      </c>
      <c r="F1180" s="310"/>
      <c r="G1180" s="224"/>
      <c r="H1180" s="224"/>
      <c r="I1180" s="312"/>
      <c r="J1180" s="312"/>
      <c r="K1180" s="324"/>
      <c r="L1180" s="313" t="e">
        <f>VLOOKUP(TRIM(B1180),'Team Rosters'!$B$1:$M$3794,2,FALSE)</f>
        <v>#N/A</v>
      </c>
    </row>
    <row r="1181" spans="1:12" ht="12.75" hidden="1" customHeight="1">
      <c r="A1181" s="135" t="s">
        <v>1404</v>
      </c>
      <c r="B1181" s="123" t="s">
        <v>6172</v>
      </c>
      <c r="C1181" s="135" t="s">
        <v>821</v>
      </c>
      <c r="D1181" s="135" t="s">
        <v>1404</v>
      </c>
      <c r="E1181" s="309" t="s">
        <v>4384</v>
      </c>
      <c r="F1181" s="310"/>
      <c r="G1181" s="224">
        <v>0</v>
      </c>
      <c r="H1181" s="224"/>
      <c r="I1181" s="312"/>
      <c r="J1181" s="312"/>
      <c r="K1181" s="312"/>
      <c r="L1181" s="313" t="e">
        <f>VLOOKUP(TRIM(B1181),'Team Rosters'!$B$1:$M$3794,2,FALSE)</f>
        <v>#N/A</v>
      </c>
    </row>
    <row r="1182" spans="1:12" ht="12.75" hidden="1" customHeight="1">
      <c r="A1182" s="316" t="s">
        <v>1870</v>
      </c>
      <c r="B1182" s="315" t="s">
        <v>7647</v>
      </c>
      <c r="C1182" s="316" t="s">
        <v>826</v>
      </c>
      <c r="D1182" s="316" t="s">
        <v>4273</v>
      </c>
      <c r="E1182" s="317"/>
      <c r="F1182" s="318"/>
      <c r="G1182" s="319"/>
      <c r="H1182" s="319"/>
      <c r="I1182" s="312">
        <v>4</v>
      </c>
      <c r="J1182" s="312"/>
      <c r="K1182" s="324">
        <v>5</v>
      </c>
      <c r="L1182" s="313" t="str">
        <f>VLOOKUP(TRIM(B1182),'Team Rosters'!$B$1:$M$3794,2,FALSE)</f>
        <v>GOT</v>
      </c>
    </row>
    <row r="1183" spans="1:12" ht="12.75" hidden="1" customHeight="1">
      <c r="A1183" s="316" t="s">
        <v>1891</v>
      </c>
      <c r="B1183" s="315" t="s">
        <v>3078</v>
      </c>
      <c r="C1183" s="316" t="s">
        <v>6142</v>
      </c>
      <c r="D1183" s="316" t="s">
        <v>1891</v>
      </c>
      <c r="E1183" s="317"/>
      <c r="F1183" s="318"/>
      <c r="G1183" s="319"/>
      <c r="H1183" s="319"/>
      <c r="I1183" s="312"/>
      <c r="J1183" s="312"/>
      <c r="K1183" s="324"/>
      <c r="L1183" s="313" t="str">
        <f>VLOOKUP(TRIM(B1183),'Team Rosters'!$B$1:$M$3794,2,FALSE)</f>
        <v>OMA</v>
      </c>
    </row>
    <row r="1184" spans="1:12" ht="12.75" hidden="1" customHeight="1">
      <c r="A1184" s="135" t="s">
        <v>1404</v>
      </c>
      <c r="B1184" s="123" t="s">
        <v>7619</v>
      </c>
      <c r="C1184" s="135" t="s">
        <v>170</v>
      </c>
      <c r="D1184" s="135" t="s">
        <v>1404</v>
      </c>
      <c r="E1184" s="309" t="s">
        <v>4384</v>
      </c>
      <c r="F1184" s="310"/>
      <c r="G1184" s="224">
        <v>6</v>
      </c>
      <c r="H1184" s="224"/>
      <c r="I1184" s="312"/>
      <c r="J1184" s="312"/>
      <c r="K1184" s="312"/>
      <c r="L1184" s="313" t="str">
        <f>VLOOKUP(TRIM(B1184),'Team Rosters'!$B$1:$M$3794,2,FALSE)</f>
        <v>CAVE</v>
      </c>
    </row>
    <row r="1185" spans="1:12" ht="12.75" hidden="1" customHeight="1">
      <c r="A1185" s="316" t="s">
        <v>213</v>
      </c>
      <c r="B1185" s="315" t="s">
        <v>2208</v>
      </c>
      <c r="C1185" s="316" t="s">
        <v>833</v>
      </c>
      <c r="D1185" s="316" t="s">
        <v>213</v>
      </c>
      <c r="E1185" s="317"/>
      <c r="F1185" s="318"/>
      <c r="G1185" s="319"/>
      <c r="H1185" s="319"/>
      <c r="I1185" s="312"/>
      <c r="J1185" s="312"/>
      <c r="K1185" s="324"/>
      <c r="L1185" s="313" t="str">
        <f>VLOOKUP(TRIM(B1185),'Team Rosters'!$B$1:$M$3794,2,FALSE)</f>
        <v>ANN</v>
      </c>
    </row>
    <row r="1186" spans="1:12" ht="12.75" hidden="1" customHeight="1">
      <c r="A1186" s="135" t="s">
        <v>3060</v>
      </c>
      <c r="B1186" s="123" t="s">
        <v>5545</v>
      </c>
      <c r="C1186" s="135" t="s">
        <v>3448</v>
      </c>
      <c r="D1186" s="135" t="s">
        <v>4290</v>
      </c>
      <c r="E1186" s="309" t="s">
        <v>4384</v>
      </c>
      <c r="F1186" s="310"/>
      <c r="G1186" s="224"/>
      <c r="H1186" s="224"/>
      <c r="I1186" s="312"/>
      <c r="J1186" s="312"/>
      <c r="K1186" s="324"/>
      <c r="L1186" s="313" t="str">
        <f>VLOOKUP(TRIM(B1186),'Team Rosters'!$B$1:$M$3794,2,FALSE)</f>
        <v>ACM</v>
      </c>
    </row>
    <row r="1187" spans="1:12" ht="12.75" hidden="1" customHeight="1">
      <c r="A1187" s="135" t="s">
        <v>7562</v>
      </c>
      <c r="B1187" s="123" t="s">
        <v>5648</v>
      </c>
      <c r="C1187" s="135" t="s">
        <v>802</v>
      </c>
      <c r="D1187" s="135" t="s">
        <v>7562</v>
      </c>
      <c r="E1187" s="309" t="s">
        <v>4382</v>
      </c>
      <c r="F1187" s="310"/>
      <c r="G1187" s="224">
        <v>0</v>
      </c>
      <c r="H1187" s="224"/>
      <c r="I1187" s="312"/>
      <c r="J1187" s="312"/>
      <c r="K1187" s="312"/>
      <c r="L1187" s="313" t="str">
        <f>VLOOKUP(TRIM(B1187),'Team Rosters'!$B$1:$M$3794,2,FALSE)</f>
        <v>LAS</v>
      </c>
    </row>
    <row r="1188" spans="1:12" ht="12.75" hidden="1" customHeight="1">
      <c r="A1188" s="316" t="s">
        <v>7692</v>
      </c>
      <c r="B1188" s="315" t="s">
        <v>5259</v>
      </c>
      <c r="C1188" s="316" t="s">
        <v>818</v>
      </c>
      <c r="D1188" s="316" t="s">
        <v>4265</v>
      </c>
      <c r="E1188" s="317"/>
      <c r="F1188" s="318"/>
      <c r="G1188" s="319"/>
      <c r="H1188" s="319"/>
      <c r="I1188" s="312"/>
      <c r="J1188" s="312"/>
      <c r="K1188" s="324"/>
      <c r="L1188" s="313" t="str">
        <f>VLOOKUP(TRIM(B1188),'Team Rosters'!$B$1:$M$3794,2,FALSE)</f>
        <v>ACM</v>
      </c>
    </row>
    <row r="1189" spans="1:12" ht="12.75" hidden="1" customHeight="1">
      <c r="A1189" s="135" t="s">
        <v>1404</v>
      </c>
      <c r="B1189" s="123" t="s">
        <v>272</v>
      </c>
      <c r="C1189" s="135" t="s">
        <v>808</v>
      </c>
      <c r="D1189" s="135" t="s">
        <v>1404</v>
      </c>
      <c r="E1189" s="309" t="s">
        <v>4384</v>
      </c>
      <c r="F1189" s="310"/>
      <c r="G1189" s="224">
        <v>3</v>
      </c>
      <c r="H1189" s="224"/>
      <c r="I1189" s="312"/>
      <c r="J1189" s="312"/>
      <c r="K1189" s="312"/>
      <c r="L1189" s="313" t="e">
        <f>VLOOKUP(TRIM(B1189),'Team Rosters'!$B$1:$M$3794,2,FALSE)</f>
        <v>#N/A</v>
      </c>
    </row>
    <row r="1190" spans="1:12" ht="12.75" hidden="1" customHeight="1">
      <c r="A1190" s="135" t="s">
        <v>173</v>
      </c>
      <c r="B1190" s="277" t="s">
        <v>6550</v>
      </c>
      <c r="C1190" s="135" t="s">
        <v>810</v>
      </c>
      <c r="D1190" s="135" t="s">
        <v>4306</v>
      </c>
      <c r="E1190" s="309" t="s">
        <v>4385</v>
      </c>
      <c r="F1190" s="310" t="s">
        <v>4385</v>
      </c>
      <c r="G1190" s="224">
        <v>3</v>
      </c>
      <c r="H1190" s="224"/>
      <c r="I1190" s="312"/>
      <c r="J1190" s="312"/>
      <c r="K1190" s="312"/>
      <c r="L1190" s="313" t="str">
        <f>VLOOKUP(TRIM(B1190),'Team Rosters'!$B$1:$M$3794,2,FALSE)</f>
        <v>TEM</v>
      </c>
    </row>
    <row r="1191" spans="1:12" ht="12.75" hidden="1" customHeight="1">
      <c r="A1191" s="135" t="s">
        <v>3344</v>
      </c>
      <c r="B1191" s="123" t="s">
        <v>5519</v>
      </c>
      <c r="C1191" s="135" t="s">
        <v>5513</v>
      </c>
      <c r="D1191" s="135" t="s">
        <v>4293</v>
      </c>
      <c r="E1191" s="309" t="s">
        <v>4389</v>
      </c>
      <c r="F1191" s="310"/>
      <c r="G1191" s="224"/>
      <c r="H1191" s="224"/>
      <c r="I1191" s="312"/>
      <c r="J1191" s="312"/>
      <c r="K1191" s="324"/>
      <c r="L1191" s="313" t="str">
        <f>VLOOKUP(TRIM(B1191),'Team Rosters'!$B$1:$M$3794,2,FALSE)</f>
        <v>TEM</v>
      </c>
    </row>
    <row r="1192" spans="1:12" ht="12.75" hidden="1" customHeight="1">
      <c r="A1192" s="316" t="s">
        <v>2323</v>
      </c>
      <c r="B1192" s="315" t="s">
        <v>4654</v>
      </c>
      <c r="C1192" s="316" t="s">
        <v>810</v>
      </c>
      <c r="D1192" s="316" t="s">
        <v>4265</v>
      </c>
      <c r="E1192" s="317"/>
      <c r="F1192" s="318"/>
      <c r="G1192" s="319"/>
      <c r="H1192" s="319"/>
      <c r="I1192" s="312"/>
      <c r="J1192" s="312"/>
      <c r="K1192" s="312"/>
      <c r="L1192" s="313" t="str">
        <f>VLOOKUP(TRIM(B1192),'Team Rosters'!$B$1:$M$3794,2,FALSE)</f>
        <v>CHA</v>
      </c>
    </row>
    <row r="1193" spans="1:12" ht="12.75" hidden="1" customHeight="1">
      <c r="A1193" s="135" t="s">
        <v>566</v>
      </c>
      <c r="B1193" s="123" t="s">
        <v>5589</v>
      </c>
      <c r="C1193" s="135" t="s">
        <v>83</v>
      </c>
      <c r="D1193" s="135" t="s">
        <v>4308</v>
      </c>
      <c r="E1193" s="309" t="s">
        <v>4385</v>
      </c>
      <c r="F1193" s="310" t="s">
        <v>4385</v>
      </c>
      <c r="G1193" s="224">
        <v>2</v>
      </c>
      <c r="H1193" s="224"/>
      <c r="I1193" s="312"/>
      <c r="J1193" s="312"/>
      <c r="K1193" s="312"/>
      <c r="L1193" s="313" t="str">
        <f>VLOOKUP(TRIM(B1193),'Team Rosters'!$B$1:$M$3794,2,FALSE)</f>
        <v>ACM</v>
      </c>
    </row>
    <row r="1194" spans="1:12" ht="12.75" hidden="1" customHeight="1">
      <c r="A1194" s="316" t="s">
        <v>2438</v>
      </c>
      <c r="B1194" s="315" t="s">
        <v>6140</v>
      </c>
      <c r="C1194" s="316" t="s">
        <v>822</v>
      </c>
      <c r="D1194" s="316" t="s">
        <v>4277</v>
      </c>
      <c r="E1194" s="317"/>
      <c r="F1194" s="318"/>
      <c r="G1194" s="319"/>
      <c r="H1194" s="319"/>
      <c r="I1194" s="312">
        <v>0</v>
      </c>
      <c r="J1194" s="312"/>
      <c r="K1194" s="324">
        <v>4</v>
      </c>
      <c r="L1194" s="313" t="str">
        <f>VLOOKUP(TRIM(B1194),'Team Rosters'!$B$1:$M$3794,2,FALSE)</f>
        <v>VIR</v>
      </c>
    </row>
    <row r="1195" spans="1:12" ht="12.75" hidden="1" customHeight="1">
      <c r="A1195" s="316" t="s">
        <v>2323</v>
      </c>
      <c r="B1195" s="315" t="s">
        <v>6405</v>
      </c>
      <c r="C1195" s="316" t="s">
        <v>816</v>
      </c>
      <c r="D1195" s="316" t="s">
        <v>4265</v>
      </c>
      <c r="E1195" s="317"/>
      <c r="F1195" s="318"/>
      <c r="G1195" s="319"/>
      <c r="H1195" s="319"/>
      <c r="I1195" s="312"/>
      <c r="J1195" s="312"/>
      <c r="K1195" s="312"/>
      <c r="L1195" s="313" t="str">
        <f>VLOOKUP(TRIM(B1195),'Team Rosters'!$B$1:$M$3794,2,FALSE)</f>
        <v>BLD</v>
      </c>
    </row>
    <row r="1196" spans="1:12" ht="12.75" hidden="1" customHeight="1">
      <c r="A1196" s="316" t="s">
        <v>2438</v>
      </c>
      <c r="B1196" s="315" t="s">
        <v>4633</v>
      </c>
      <c r="C1196" s="316" t="s">
        <v>812</v>
      </c>
      <c r="D1196" s="316" t="s">
        <v>4277</v>
      </c>
      <c r="E1196" s="317"/>
      <c r="F1196" s="318"/>
      <c r="G1196" s="319"/>
      <c r="H1196" s="319"/>
      <c r="I1196" s="312">
        <v>4</v>
      </c>
      <c r="J1196" s="312"/>
      <c r="K1196" s="324">
        <v>3</v>
      </c>
      <c r="L1196" s="313" t="str">
        <f>VLOOKUP(TRIM(B1196),'Team Rosters'!$B$1:$M$3794,2,FALSE)</f>
        <v>TOL</v>
      </c>
    </row>
    <row r="1197" spans="1:12" ht="12.75" hidden="1" customHeight="1">
      <c r="A1197" s="329" t="s">
        <v>3060</v>
      </c>
      <c r="B1197" s="123" t="s">
        <v>2070</v>
      </c>
      <c r="C1197" s="329" t="s">
        <v>808</v>
      </c>
      <c r="D1197" s="329" t="s">
        <v>4290</v>
      </c>
      <c r="E1197" s="332" t="s">
        <v>4384</v>
      </c>
      <c r="F1197" s="333"/>
      <c r="G1197" s="334"/>
      <c r="H1197" s="334"/>
      <c r="I1197" s="312"/>
      <c r="J1197" s="312"/>
      <c r="K1197" s="324"/>
      <c r="L1197" s="313" t="str">
        <f>VLOOKUP(TRIM(B1197),'Team Rosters'!$B$1:$M$3794,2,FALSE)</f>
        <v>CAVE</v>
      </c>
    </row>
    <row r="1198" spans="1:12" ht="12.75" hidden="1" customHeight="1">
      <c r="A1198" s="135" t="s">
        <v>2445</v>
      </c>
      <c r="B1198" s="308" t="s">
        <v>4475</v>
      </c>
      <c r="C1198" s="135" t="s">
        <v>85</v>
      </c>
      <c r="D1198" s="135" t="s">
        <v>4294</v>
      </c>
      <c r="E1198" s="309" t="s">
        <v>4389</v>
      </c>
      <c r="F1198" s="310"/>
      <c r="G1198" s="224"/>
      <c r="H1198" s="224"/>
      <c r="I1198" s="312"/>
      <c r="J1198" s="312"/>
      <c r="K1198" s="335"/>
      <c r="L1198" s="313" t="str">
        <f>VLOOKUP(TRIM(B1198),'Team Rosters'!$B$1:$M$3794,2,FALSE)</f>
        <v>BIR</v>
      </c>
    </row>
    <row r="1199" spans="1:12" ht="12.75" hidden="1" customHeight="1">
      <c r="A1199" s="135" t="s">
        <v>172</v>
      </c>
      <c r="B1199" s="123" t="s">
        <v>6268</v>
      </c>
      <c r="C1199" s="135" t="s">
        <v>6142</v>
      </c>
      <c r="D1199" s="135" t="s">
        <v>4298</v>
      </c>
      <c r="E1199" s="309" t="s">
        <v>4385</v>
      </c>
      <c r="F1199" s="310"/>
      <c r="G1199" s="224">
        <v>2</v>
      </c>
      <c r="H1199" s="224"/>
      <c r="I1199" s="312"/>
      <c r="J1199" s="312"/>
      <c r="K1199" s="335"/>
      <c r="L1199" s="313" t="str">
        <f>VLOOKUP(TRIM(B1199),'Team Rosters'!$B$1:$M$3794,2,FALSE)</f>
        <v>WIX</v>
      </c>
    </row>
    <row r="1200" spans="1:12" ht="12.75" hidden="1" customHeight="1">
      <c r="A1200" s="316" t="s">
        <v>1891</v>
      </c>
      <c r="B1200" s="326" t="s">
        <v>2255</v>
      </c>
      <c r="C1200" s="316" t="s">
        <v>837</v>
      </c>
      <c r="D1200" s="316" t="s">
        <v>1891</v>
      </c>
      <c r="E1200" s="317"/>
      <c r="F1200" s="318"/>
      <c r="G1200" s="319"/>
      <c r="H1200" s="319"/>
      <c r="I1200" s="312"/>
      <c r="J1200" s="312"/>
      <c r="K1200" s="335"/>
      <c r="L1200" s="313" t="str">
        <f>VLOOKUP(TRIM(B1200),'Team Rosters'!$B$1:$M$3794,2,FALSE)</f>
        <v>GOT</v>
      </c>
    </row>
    <row r="1201" spans="1:12" ht="12.75" hidden="1" customHeight="1">
      <c r="A1201" s="316" t="s">
        <v>2314</v>
      </c>
      <c r="B1201" s="315" t="s">
        <v>7648</v>
      </c>
      <c r="C1201" s="316" t="s">
        <v>826</v>
      </c>
      <c r="D1201" s="316" t="s">
        <v>4279</v>
      </c>
      <c r="E1201" s="317"/>
      <c r="F1201" s="318"/>
      <c r="G1201" s="319"/>
      <c r="H1201" s="319"/>
      <c r="I1201" s="312">
        <v>0</v>
      </c>
      <c r="J1201" s="312"/>
      <c r="K1201" s="335">
        <v>0</v>
      </c>
      <c r="L1201" s="313" t="e">
        <f>VLOOKUP(TRIM(B1201),'Team Rosters'!$B$1:$M$3794,2,FALSE)</f>
        <v>#N/A</v>
      </c>
    </row>
    <row r="1202" spans="1:12" ht="12.75" hidden="1" customHeight="1">
      <c r="A1202" s="316" t="s">
        <v>1891</v>
      </c>
      <c r="B1202" s="315" t="s">
        <v>2124</v>
      </c>
      <c r="C1202" s="316" t="s">
        <v>820</v>
      </c>
      <c r="D1202" s="316" t="s">
        <v>1891</v>
      </c>
      <c r="E1202" s="317"/>
      <c r="F1202" s="318"/>
      <c r="G1202" s="319"/>
      <c r="H1202" s="319"/>
      <c r="I1202" s="312"/>
      <c r="J1202" s="312"/>
      <c r="K1202" s="335"/>
      <c r="L1202" s="313" t="str">
        <f>VLOOKUP(TRIM(B1202),'Team Rosters'!$B$1:$M$3794,2,FALSE)</f>
        <v>LON</v>
      </c>
    </row>
    <row r="1203" spans="1:12" ht="12.75" hidden="1" customHeight="1">
      <c r="A1203" s="316" t="s">
        <v>7691</v>
      </c>
      <c r="B1203" s="315" t="s">
        <v>5830</v>
      </c>
      <c r="C1203" s="316" t="s">
        <v>813</v>
      </c>
      <c r="D1203" s="316" t="s">
        <v>4267</v>
      </c>
      <c r="E1203" s="317"/>
      <c r="F1203" s="318"/>
      <c r="G1203" s="319"/>
      <c r="H1203" s="319"/>
      <c r="I1203" s="312"/>
      <c r="J1203" s="312"/>
      <c r="K1203" s="335"/>
      <c r="L1203" s="313" t="str">
        <f>VLOOKUP(TRIM(B1203),'Team Rosters'!$B$1:$M$3794,2,FALSE)</f>
        <v>LAS</v>
      </c>
    </row>
    <row r="1204" spans="1:12" ht="12.75" hidden="1" customHeight="1">
      <c r="A1204" s="316" t="s">
        <v>197</v>
      </c>
      <c r="B1204" s="315" t="s">
        <v>6424</v>
      </c>
      <c r="C1204" s="316" t="s">
        <v>90</v>
      </c>
      <c r="D1204" s="316" t="s">
        <v>197</v>
      </c>
      <c r="E1204" s="317"/>
      <c r="F1204" s="318"/>
      <c r="G1204" s="319"/>
      <c r="H1204" s="319"/>
      <c r="I1204" s="312"/>
      <c r="J1204" s="312"/>
      <c r="K1204" s="335"/>
      <c r="L1204" s="313" t="e">
        <f>VLOOKUP(TRIM(B1204),'Team Rosters'!$B$1:$M$3794,2,FALSE)</f>
        <v>#N/A</v>
      </c>
    </row>
    <row r="1205" spans="1:12" ht="12.75" hidden="1" customHeight="1">
      <c r="A1205" s="316" t="s">
        <v>1891</v>
      </c>
      <c r="B1205" s="315" t="s">
        <v>6863</v>
      </c>
      <c r="C1205" s="316" t="s">
        <v>1664</v>
      </c>
      <c r="D1205" s="316" t="s">
        <v>1891</v>
      </c>
      <c r="E1205" s="317"/>
      <c r="F1205" s="318"/>
      <c r="G1205" s="319"/>
      <c r="H1205" s="319"/>
      <c r="I1205" s="312"/>
      <c r="J1205" s="312"/>
      <c r="K1205" s="335"/>
      <c r="L1205" s="313" t="str">
        <f>VLOOKUP(TRIM(B1205),'Team Rosters'!$B$1:$M$3794,2,FALSE)</f>
        <v>BIR</v>
      </c>
    </row>
    <row r="1206" spans="1:12" ht="12.75" hidden="1" customHeight="1">
      <c r="A1206" s="316" t="s">
        <v>2477</v>
      </c>
      <c r="B1206" s="315" t="s">
        <v>6926</v>
      </c>
      <c r="C1206" s="316" t="s">
        <v>81</v>
      </c>
      <c r="D1206" s="316" t="s">
        <v>4265</v>
      </c>
      <c r="E1206" s="317"/>
      <c r="F1206" s="318"/>
      <c r="G1206" s="319"/>
      <c r="H1206" s="319"/>
      <c r="I1206" s="312"/>
      <c r="J1206" s="312"/>
      <c r="K1206" s="335"/>
      <c r="L1206" s="313" t="str">
        <f>VLOOKUP(TRIM(B1206),'Team Rosters'!$B$1:$M$3794,2,FALSE)</f>
        <v>VIR</v>
      </c>
    </row>
    <row r="1207" spans="1:12" ht="12.75" hidden="1" customHeight="1">
      <c r="A1207" s="316" t="s">
        <v>2351</v>
      </c>
      <c r="B1207" s="315" t="s">
        <v>6163</v>
      </c>
      <c r="C1207" s="316" t="s">
        <v>817</v>
      </c>
      <c r="D1207" s="316" t="s">
        <v>4270</v>
      </c>
      <c r="E1207" s="317"/>
      <c r="F1207" s="318"/>
      <c r="G1207" s="319"/>
      <c r="H1207" s="319"/>
      <c r="I1207" s="312">
        <v>4</v>
      </c>
      <c r="J1207" s="312"/>
      <c r="K1207" s="335">
        <v>3</v>
      </c>
      <c r="L1207" s="313" t="str">
        <f>VLOOKUP(TRIM(B1207),'Team Rosters'!$B$1:$M$3794,2,FALSE)</f>
        <v>ACM</v>
      </c>
    </row>
    <row r="1208" spans="1:12" ht="12.75" hidden="1" customHeight="1">
      <c r="A1208" s="135" t="s">
        <v>3061</v>
      </c>
      <c r="B1208" s="123" t="s">
        <v>5093</v>
      </c>
      <c r="C1208" s="135" t="s">
        <v>1664</v>
      </c>
      <c r="D1208" s="135" t="s">
        <v>4297</v>
      </c>
      <c r="E1208" s="309" t="s">
        <v>4397</v>
      </c>
      <c r="F1208" s="310"/>
      <c r="G1208" s="224"/>
      <c r="H1208" s="224"/>
      <c r="I1208" s="312"/>
      <c r="J1208" s="312"/>
      <c r="K1208" s="335"/>
      <c r="L1208" s="313" t="str">
        <f>VLOOKUP(TRIM(B1208),'Team Rosters'!$B$1:$M$3794,2,FALSE)</f>
        <v>BLU</v>
      </c>
    </row>
    <row r="1209" spans="1:12" ht="12.75" hidden="1" customHeight="1">
      <c r="A1209" s="316" t="s">
        <v>1406</v>
      </c>
      <c r="B1209" s="315" t="s">
        <v>923</v>
      </c>
      <c r="C1209" s="316" t="s">
        <v>2832</v>
      </c>
      <c r="D1209" s="316" t="s">
        <v>1406</v>
      </c>
      <c r="E1209" s="317"/>
      <c r="F1209" s="318"/>
      <c r="G1209" s="319"/>
      <c r="H1209" s="319"/>
      <c r="I1209" s="312">
        <v>4</v>
      </c>
      <c r="J1209" s="312"/>
      <c r="K1209" s="335"/>
      <c r="L1209" s="313" t="str">
        <f>VLOOKUP(TRIM(B1209),'Team Rosters'!$B$1:$M$3794,2,FALSE)</f>
        <v>LON</v>
      </c>
    </row>
    <row r="1210" spans="1:12" ht="12.75" hidden="1" customHeight="1">
      <c r="A1210" s="316" t="s">
        <v>1891</v>
      </c>
      <c r="B1210" s="315" t="s">
        <v>7772</v>
      </c>
      <c r="C1210" s="316" t="s">
        <v>820</v>
      </c>
      <c r="D1210" s="316" t="s">
        <v>1891</v>
      </c>
      <c r="E1210" s="317"/>
      <c r="F1210" s="318"/>
      <c r="G1210" s="319"/>
      <c r="H1210" s="319"/>
      <c r="I1210" s="312"/>
      <c r="J1210" s="312"/>
      <c r="K1210" s="335"/>
      <c r="L1210" s="313" t="str">
        <f>VLOOKUP(TRIM(B1210),'Team Rosters'!$B$1:$M$3794,2,FALSE)</f>
        <v>BIR</v>
      </c>
    </row>
    <row r="1211" spans="1:12" ht="12.75" hidden="1" customHeight="1">
      <c r="A1211" s="135" t="s">
        <v>2314</v>
      </c>
      <c r="B1211" s="123" t="s">
        <v>7590</v>
      </c>
      <c r="C1211" s="135" t="s">
        <v>821</v>
      </c>
      <c r="D1211" s="135" t="s">
        <v>4303</v>
      </c>
      <c r="E1211" s="309" t="s">
        <v>4391</v>
      </c>
      <c r="F1211" s="310"/>
      <c r="G1211" s="224">
        <v>0</v>
      </c>
      <c r="H1211" s="224"/>
      <c r="I1211" s="312"/>
      <c r="J1211" s="312"/>
      <c r="K1211" s="335"/>
      <c r="L1211" s="313" t="e">
        <f>VLOOKUP(TRIM(B1211),'Team Rosters'!$B$1:$M$3794,2,FALSE)</f>
        <v>#N/A</v>
      </c>
    </row>
    <row r="1212" spans="1:12" ht="12.75" hidden="1" customHeight="1">
      <c r="A1212" s="316" t="s">
        <v>1891</v>
      </c>
      <c r="B1212" s="315" t="s">
        <v>6349</v>
      </c>
      <c r="C1212" s="316" t="s">
        <v>82</v>
      </c>
      <c r="D1212" s="316" t="s">
        <v>1891</v>
      </c>
      <c r="E1212" s="317"/>
      <c r="F1212" s="318"/>
      <c r="G1212" s="319"/>
      <c r="H1212" s="319"/>
      <c r="I1212" s="312"/>
      <c r="J1212" s="312"/>
      <c r="K1212" s="335"/>
      <c r="L1212" s="313" t="e">
        <f>VLOOKUP(TRIM(B1212),'Team Rosters'!$B$1:$M$3794,2,FALSE)</f>
        <v>#N/A</v>
      </c>
    </row>
    <row r="1213" spans="1:12" ht="12.75" hidden="1" customHeight="1">
      <c r="A1213" s="135" t="s">
        <v>2314</v>
      </c>
      <c r="B1213" s="123" t="s">
        <v>7519</v>
      </c>
      <c r="C1213" s="135" t="s">
        <v>822</v>
      </c>
      <c r="D1213" s="135" t="s">
        <v>4303</v>
      </c>
      <c r="E1213" s="309" t="s">
        <v>4391</v>
      </c>
      <c r="F1213" s="310"/>
      <c r="G1213" s="224">
        <v>0</v>
      </c>
      <c r="H1213" s="224"/>
      <c r="I1213" s="312"/>
      <c r="J1213" s="312"/>
      <c r="K1213" s="335"/>
      <c r="L1213" s="313" t="e">
        <f>VLOOKUP(TRIM(B1213),'Team Rosters'!$B$1:$M$3794,2,FALSE)</f>
        <v>#N/A</v>
      </c>
    </row>
    <row r="1214" spans="1:12" ht="12.75" hidden="1" customHeight="1">
      <c r="A1214" s="135" t="s">
        <v>3344</v>
      </c>
      <c r="B1214" s="123" t="s">
        <v>4138</v>
      </c>
      <c r="C1214" s="135" t="s">
        <v>170</v>
      </c>
      <c r="D1214" s="135" t="s">
        <v>4293</v>
      </c>
      <c r="E1214" s="309" t="s">
        <v>4385</v>
      </c>
      <c r="F1214" s="310"/>
      <c r="G1214" s="224"/>
      <c r="H1214" s="224"/>
      <c r="I1214" s="312"/>
      <c r="J1214" s="312"/>
      <c r="K1214" s="335"/>
      <c r="L1214" s="313" t="str">
        <f>VLOOKUP(TRIM(B1214),'Team Rosters'!$B$1:$M$3794,2,FALSE)</f>
        <v>IND</v>
      </c>
    </row>
    <row r="1215" spans="1:12" ht="12.75" hidden="1" customHeight="1">
      <c r="A1215" s="316" t="s">
        <v>1891</v>
      </c>
      <c r="B1215" s="315" t="s">
        <v>3464</v>
      </c>
      <c r="C1215" s="316" t="s">
        <v>809</v>
      </c>
      <c r="D1215" s="316" t="s">
        <v>1891</v>
      </c>
      <c r="E1215" s="317"/>
      <c r="F1215" s="318"/>
      <c r="G1215" s="319"/>
      <c r="H1215" s="319"/>
      <c r="I1215" s="312"/>
      <c r="J1215" s="312"/>
      <c r="K1215" s="335"/>
      <c r="L1215" s="313" t="str">
        <f>VLOOKUP(TRIM(B1215),'Team Rosters'!$B$1:$M$3794,2,FALSE)</f>
        <v>CHA</v>
      </c>
    </row>
    <row r="1216" spans="1:12" ht="12.75" hidden="1" customHeight="1">
      <c r="A1216" s="316" t="s">
        <v>1870</v>
      </c>
      <c r="B1216" s="315" t="s">
        <v>2078</v>
      </c>
      <c r="C1216" s="316" t="s">
        <v>170</v>
      </c>
      <c r="D1216" s="316" t="s">
        <v>4273</v>
      </c>
      <c r="E1216" s="317"/>
      <c r="F1216" s="318"/>
      <c r="G1216" s="319"/>
      <c r="H1216" s="319"/>
      <c r="I1216" s="312">
        <v>5</v>
      </c>
      <c r="J1216" s="312"/>
      <c r="K1216" s="335">
        <v>2</v>
      </c>
      <c r="L1216" s="313" t="str">
        <f>VLOOKUP(TRIM(B1216),'Team Rosters'!$B$1:$M$3794,2,FALSE)</f>
        <v>LON</v>
      </c>
    </row>
    <row r="1217" spans="1:12" ht="12.75" hidden="1" customHeight="1">
      <c r="A1217" s="316" t="s">
        <v>3917</v>
      </c>
      <c r="B1217" s="315" t="s">
        <v>5723</v>
      </c>
      <c r="C1217" s="316" t="s">
        <v>809</v>
      </c>
      <c r="D1217" s="316" t="s">
        <v>7830</v>
      </c>
      <c r="E1217" s="317"/>
      <c r="F1217" s="318"/>
      <c r="G1217" s="319"/>
      <c r="H1217" s="319"/>
      <c r="I1217" s="312">
        <v>0</v>
      </c>
      <c r="J1217" s="312">
        <v>0</v>
      </c>
      <c r="K1217" s="335">
        <v>0</v>
      </c>
      <c r="L1217" s="313" t="str">
        <f>VLOOKUP(TRIM(B1217),'Team Rosters'!$B$1:$M$3794,2,FALSE)</f>
        <v>VIR</v>
      </c>
    </row>
    <row r="1218" spans="1:12" ht="12.75" hidden="1" customHeight="1">
      <c r="A1218" s="316" t="s">
        <v>3200</v>
      </c>
      <c r="B1218" s="315" t="s">
        <v>7669</v>
      </c>
      <c r="C1218" s="316" t="s">
        <v>2832</v>
      </c>
      <c r="D1218" s="316" t="s">
        <v>4275</v>
      </c>
      <c r="E1218" s="317"/>
      <c r="F1218" s="318"/>
      <c r="G1218" s="319"/>
      <c r="H1218" s="319"/>
      <c r="I1218" s="312">
        <v>0</v>
      </c>
      <c r="J1218" s="312"/>
      <c r="K1218" s="335">
        <v>0</v>
      </c>
      <c r="L1218" s="313" t="str">
        <f>VLOOKUP(TRIM(B1218),'Team Rosters'!$B$1:$M$3794,2,FALSE)</f>
        <v>DEL</v>
      </c>
    </row>
    <row r="1219" spans="1:12" ht="12.75" hidden="1" customHeight="1">
      <c r="A1219" s="316" t="s">
        <v>828</v>
      </c>
      <c r="B1219" s="315" t="s">
        <v>7795</v>
      </c>
      <c r="C1219" s="316" t="s">
        <v>81</v>
      </c>
      <c r="D1219" s="316" t="s">
        <v>828</v>
      </c>
      <c r="E1219" s="317"/>
      <c r="F1219" s="318"/>
      <c r="G1219" s="319"/>
      <c r="H1219" s="319"/>
      <c r="I1219" s="312">
        <v>4</v>
      </c>
      <c r="J1219" s="312"/>
      <c r="K1219" s="312">
        <v>0</v>
      </c>
      <c r="L1219" s="313" t="str">
        <f>VLOOKUP(TRIM(B1219),'Team Rosters'!$B$1:$M$3794,2,FALSE)</f>
        <v>DEL</v>
      </c>
    </row>
    <row r="1220" spans="1:12" ht="12.75" hidden="1" customHeight="1">
      <c r="A1220" s="316" t="s">
        <v>2477</v>
      </c>
      <c r="B1220" s="315" t="s">
        <v>6404</v>
      </c>
      <c r="C1220" s="316" t="s">
        <v>814</v>
      </c>
      <c r="D1220" s="316" t="s">
        <v>4265</v>
      </c>
      <c r="E1220" s="317"/>
      <c r="F1220" s="318"/>
      <c r="G1220" s="319"/>
      <c r="H1220" s="319"/>
      <c r="I1220" s="312"/>
      <c r="J1220" s="312"/>
      <c r="K1220" s="335"/>
      <c r="L1220" s="313" t="str">
        <f>VLOOKUP(TRIM(B1220),'Team Rosters'!$B$1:$M$3794,2,FALSE)</f>
        <v>BEA</v>
      </c>
    </row>
    <row r="1221" spans="1:12" ht="12.75" hidden="1" customHeight="1">
      <c r="A1221" s="316" t="s">
        <v>2323</v>
      </c>
      <c r="B1221" s="315" t="s">
        <v>7688</v>
      </c>
      <c r="C1221" s="316" t="s">
        <v>815</v>
      </c>
      <c r="D1221" s="316" t="s">
        <v>4265</v>
      </c>
      <c r="E1221" s="317"/>
      <c r="F1221" s="318"/>
      <c r="G1221" s="319"/>
      <c r="H1221" s="319"/>
      <c r="I1221" s="312"/>
      <c r="J1221" s="312"/>
      <c r="K1221" s="335"/>
      <c r="L1221" s="313" t="str">
        <f>VLOOKUP(TRIM(B1221),'Team Rosters'!$B$1:$M$3794,2,FALSE)</f>
        <v>BLD</v>
      </c>
    </row>
    <row r="1222" spans="1:12" ht="12.75" hidden="1" customHeight="1">
      <c r="A1222" s="316" t="s">
        <v>3518</v>
      </c>
      <c r="B1222" s="315" t="s">
        <v>6876</v>
      </c>
      <c r="C1222" s="316" t="s">
        <v>820</v>
      </c>
      <c r="D1222" s="316" t="s">
        <v>3518</v>
      </c>
      <c r="E1222" s="317"/>
      <c r="F1222" s="318"/>
      <c r="G1222" s="319"/>
      <c r="H1222" s="319"/>
      <c r="I1222" s="9">
        <v>0</v>
      </c>
      <c r="J1222" s="312"/>
      <c r="K1222" s="173">
        <v>3</v>
      </c>
      <c r="L1222" s="313" t="str">
        <f>VLOOKUP(TRIM(B1222),'Team Rosters'!$B$1:$M$3794,2,FALSE)</f>
        <v>LAS</v>
      </c>
    </row>
    <row r="1223" spans="1:12" ht="12.75" hidden="1" customHeight="1">
      <c r="A1223" s="316" t="s">
        <v>203</v>
      </c>
      <c r="B1223" s="315" t="s">
        <v>6427</v>
      </c>
      <c r="C1223" s="316" t="s">
        <v>813</v>
      </c>
      <c r="D1223" s="316" t="s">
        <v>203</v>
      </c>
      <c r="E1223" s="317"/>
      <c r="F1223" s="318"/>
      <c r="G1223" s="319"/>
      <c r="H1223" s="319"/>
      <c r="I1223" s="312"/>
      <c r="J1223" s="312"/>
      <c r="K1223" s="335"/>
      <c r="L1223" s="313" t="str">
        <f>VLOOKUP(TRIM(B1223),'Team Rosters'!$B$1:$M$3794,2,FALSE)</f>
        <v>JER</v>
      </c>
    </row>
    <row r="1224" spans="1:12" ht="12.75" hidden="1" customHeight="1">
      <c r="A1224" s="316" t="s">
        <v>2477</v>
      </c>
      <c r="B1224" s="315" t="s">
        <v>2079</v>
      </c>
      <c r="C1224" s="316" t="s">
        <v>815</v>
      </c>
      <c r="D1224" s="316" t="s">
        <v>4265</v>
      </c>
      <c r="E1224" s="317"/>
      <c r="F1224" s="318"/>
      <c r="G1224" s="319"/>
      <c r="H1224" s="319"/>
      <c r="I1224" s="312"/>
      <c r="J1224" s="312"/>
      <c r="K1224" s="335"/>
      <c r="L1224" s="313" t="str">
        <f>VLOOKUP(TRIM(B1224),'Team Rosters'!$B$1:$M$3794,2,FALSE)</f>
        <v>CHA</v>
      </c>
    </row>
    <row r="1225" spans="1:12" ht="12.75" hidden="1" customHeight="1">
      <c r="A1225" s="316" t="s">
        <v>197</v>
      </c>
      <c r="B1225" s="315" t="s">
        <v>6985</v>
      </c>
      <c r="C1225" s="316" t="s">
        <v>1664</v>
      </c>
      <c r="D1225" s="316" t="s">
        <v>197</v>
      </c>
      <c r="E1225" s="317"/>
      <c r="F1225" s="318"/>
      <c r="G1225" s="319"/>
      <c r="H1225" s="319"/>
      <c r="I1225" s="312"/>
      <c r="J1225" s="312"/>
      <c r="K1225" s="335"/>
      <c r="L1225" s="313" t="e">
        <f>VLOOKUP(TRIM(B1225),'Team Rosters'!$B$1:$M$3794,2,FALSE)</f>
        <v>#N/A</v>
      </c>
    </row>
    <row r="1226" spans="1:12" ht="12.75" hidden="1" customHeight="1">
      <c r="A1226" s="316" t="s">
        <v>220</v>
      </c>
      <c r="B1226" s="315" t="s">
        <v>7745</v>
      </c>
      <c r="C1226" s="316" t="s">
        <v>821</v>
      </c>
      <c r="D1226" s="316" t="s">
        <v>220</v>
      </c>
      <c r="E1226" s="317"/>
      <c r="F1226" s="318"/>
      <c r="G1226" s="319"/>
      <c r="H1226" s="319"/>
      <c r="I1226" s="9">
        <v>0</v>
      </c>
      <c r="J1226" s="312"/>
      <c r="K1226" s="173">
        <v>0</v>
      </c>
      <c r="L1226" s="313" t="str">
        <f>VLOOKUP(TRIM(B1226),'Team Rosters'!$B$1:$M$3794,2,FALSE)</f>
        <v>TOL</v>
      </c>
    </row>
    <row r="1227" spans="1:12" ht="12.75" hidden="1" customHeight="1">
      <c r="A1227" s="316" t="s">
        <v>645</v>
      </c>
      <c r="B1227" s="315" t="s">
        <v>131</v>
      </c>
      <c r="C1227" s="316" t="s">
        <v>802</v>
      </c>
      <c r="D1227" s="316" t="s">
        <v>4267</v>
      </c>
      <c r="E1227" s="317"/>
      <c r="F1227" s="318"/>
      <c r="G1227" s="319"/>
      <c r="H1227" s="319"/>
      <c r="I1227" s="312"/>
      <c r="J1227" s="312"/>
      <c r="K1227" s="335"/>
      <c r="L1227" s="313" t="str">
        <f>VLOOKUP(TRIM(B1227),'Team Rosters'!$B$1:$M$3794,2,FALSE)</f>
        <v>IND</v>
      </c>
    </row>
    <row r="1228" spans="1:12" ht="12.75" hidden="1" customHeight="1">
      <c r="A1228" s="135" t="s">
        <v>2314</v>
      </c>
      <c r="B1228" s="123" t="s">
        <v>7524</v>
      </c>
      <c r="C1228" s="135" t="s">
        <v>816</v>
      </c>
      <c r="D1228" s="135" t="s">
        <v>4303</v>
      </c>
      <c r="E1228" s="309" t="s">
        <v>4391</v>
      </c>
      <c r="F1228" s="310"/>
      <c r="G1228" s="224">
        <v>2</v>
      </c>
      <c r="H1228" s="224"/>
      <c r="I1228" s="312"/>
      <c r="J1228" s="312"/>
      <c r="K1228" s="335"/>
      <c r="L1228" s="313" t="str">
        <f>VLOOKUP(TRIM(B1228),'Team Rosters'!$B$1:$M$3794,2,FALSE)</f>
        <v>JER</v>
      </c>
    </row>
    <row r="1229" spans="1:12" ht="12.75" hidden="1" customHeight="1">
      <c r="A1229" s="135" t="s">
        <v>3063</v>
      </c>
      <c r="B1229" s="123" t="s">
        <v>7507</v>
      </c>
      <c r="C1229" s="135" t="s">
        <v>837</v>
      </c>
      <c r="D1229" s="135" t="s">
        <v>4289</v>
      </c>
      <c r="E1229" s="309" t="s">
        <v>4411</v>
      </c>
      <c r="F1229" s="310"/>
      <c r="G1229" s="224"/>
      <c r="H1229" s="224"/>
      <c r="I1229" s="312"/>
      <c r="J1229" s="312"/>
      <c r="K1229" s="335"/>
      <c r="L1229" s="313" t="str">
        <f>VLOOKUP(TRIM(B1229),'Team Rosters'!$B$1:$M$3794,2,FALSE)</f>
        <v>ESC</v>
      </c>
    </row>
    <row r="1230" spans="1:12" ht="12.75" hidden="1" customHeight="1">
      <c r="A1230" s="316" t="s">
        <v>843</v>
      </c>
      <c r="B1230" s="315" t="s">
        <v>7747</v>
      </c>
      <c r="C1230" s="316" t="s">
        <v>83</v>
      </c>
      <c r="D1230" s="316" t="s">
        <v>843</v>
      </c>
      <c r="E1230" s="317"/>
      <c r="F1230" s="318"/>
      <c r="G1230" s="319"/>
      <c r="H1230" s="319"/>
      <c r="I1230" s="9">
        <v>0</v>
      </c>
      <c r="J1230" s="312"/>
      <c r="K1230" s="173">
        <v>0</v>
      </c>
      <c r="L1230" s="313" t="str">
        <f>VLOOKUP(TRIM(B1230),'Team Rosters'!$B$1:$M$3794,2,FALSE)</f>
        <v>VIR</v>
      </c>
    </row>
    <row r="1231" spans="1:12" ht="12.75" hidden="1" customHeight="1">
      <c r="A1231" s="135" t="s">
        <v>2443</v>
      </c>
      <c r="B1231" s="123" t="s">
        <v>5681</v>
      </c>
      <c r="C1231" s="135" t="s">
        <v>85</v>
      </c>
      <c r="D1231" s="135" t="s">
        <v>2443</v>
      </c>
      <c r="E1231" s="309" t="s">
        <v>4384</v>
      </c>
      <c r="F1231" s="310"/>
      <c r="G1231" s="224">
        <v>6</v>
      </c>
      <c r="H1231" s="224"/>
      <c r="I1231" s="312"/>
      <c r="J1231" s="312"/>
      <c r="K1231" s="335"/>
      <c r="L1231" s="313" t="str">
        <f>VLOOKUP(TRIM(B1231),'Team Rosters'!$B$1:$M$3794,2,FALSE)</f>
        <v>LAS</v>
      </c>
    </row>
    <row r="1232" spans="1:12" ht="12.75" hidden="1" customHeight="1">
      <c r="A1232" s="316" t="s">
        <v>1870</v>
      </c>
      <c r="B1232" s="315" t="s">
        <v>7654</v>
      </c>
      <c r="C1232" s="316" t="s">
        <v>85</v>
      </c>
      <c r="D1232" s="316" t="s">
        <v>4273</v>
      </c>
      <c r="E1232" s="317"/>
      <c r="F1232" s="318"/>
      <c r="G1232" s="319"/>
      <c r="H1232" s="319"/>
      <c r="I1232" s="312">
        <v>0</v>
      </c>
      <c r="J1232" s="312"/>
      <c r="K1232" s="335">
        <v>4</v>
      </c>
      <c r="L1232" s="313" t="str">
        <f>VLOOKUP(TRIM(B1232),'Team Rosters'!$B$1:$M$3794,2,FALSE)</f>
        <v>BLD</v>
      </c>
    </row>
    <row r="1233" spans="1:12" ht="12.75" hidden="1" customHeight="1">
      <c r="A1233" s="316" t="s">
        <v>1891</v>
      </c>
      <c r="B1233" s="315" t="s">
        <v>1852</v>
      </c>
      <c r="C1233" s="316" t="s">
        <v>809</v>
      </c>
      <c r="D1233" s="316" t="s">
        <v>1891</v>
      </c>
      <c r="E1233" s="317"/>
      <c r="F1233" s="318"/>
      <c r="G1233" s="319"/>
      <c r="H1233" s="319"/>
      <c r="I1233" s="312"/>
      <c r="J1233" s="312"/>
      <c r="K1233" s="335"/>
      <c r="L1233" s="313" t="str">
        <f>VLOOKUP(TRIM(B1233),'Team Rosters'!$B$1:$M$3794,2,FALSE)</f>
        <v>WIX</v>
      </c>
    </row>
    <row r="1234" spans="1:12" ht="12.75" hidden="1" customHeight="1">
      <c r="A1234" s="316" t="s">
        <v>2317</v>
      </c>
      <c r="B1234" s="315" t="s">
        <v>5263</v>
      </c>
      <c r="C1234" s="316" t="s">
        <v>817</v>
      </c>
      <c r="D1234" s="316" t="s">
        <v>4272</v>
      </c>
      <c r="E1234" s="317"/>
      <c r="F1234" s="318"/>
      <c r="G1234" s="319"/>
      <c r="H1234" s="319"/>
      <c r="I1234" s="324">
        <v>6</v>
      </c>
      <c r="J1234" s="324"/>
      <c r="K1234" s="335">
        <v>5</v>
      </c>
      <c r="L1234" s="325" t="str">
        <f>VLOOKUP(TRIM(B1234),'Team Rosters'!$B$1:$M$3794,2,FALSE)</f>
        <v>WIX</v>
      </c>
    </row>
    <row r="1235" spans="1:12" ht="12.75" hidden="1" customHeight="1">
      <c r="A1235" s="316" t="s">
        <v>3200</v>
      </c>
      <c r="B1235" s="315" t="s">
        <v>7649</v>
      </c>
      <c r="C1235" s="316" t="s">
        <v>826</v>
      </c>
      <c r="D1235" s="316" t="s">
        <v>4275</v>
      </c>
      <c r="E1235" s="317"/>
      <c r="F1235" s="318"/>
      <c r="G1235" s="319"/>
      <c r="H1235" s="319"/>
      <c r="I1235" s="312">
        <v>0</v>
      </c>
      <c r="J1235" s="312"/>
      <c r="K1235" s="335">
        <v>2</v>
      </c>
      <c r="L1235" s="313" t="e">
        <f>VLOOKUP(TRIM(B1235),'Team Rosters'!$B$1:$M$3794,2,FALSE)</f>
        <v>#N/A</v>
      </c>
    </row>
    <row r="1236" spans="1:12" ht="12.75" hidden="1" customHeight="1">
      <c r="A1236" s="135" t="s">
        <v>2458</v>
      </c>
      <c r="B1236" s="123" t="s">
        <v>5567</v>
      </c>
      <c r="C1236" s="135" t="s">
        <v>812</v>
      </c>
      <c r="D1236" s="135" t="s">
        <v>2458</v>
      </c>
      <c r="E1236" s="309" t="s">
        <v>4411</v>
      </c>
      <c r="F1236" s="310"/>
      <c r="G1236" s="224">
        <v>5</v>
      </c>
      <c r="H1236" s="224"/>
      <c r="I1236" s="312"/>
      <c r="J1236" s="312"/>
      <c r="K1236" s="335"/>
      <c r="L1236" s="313" t="str">
        <f>VLOOKUP(TRIM(B1236),'Team Rosters'!$B$1:$M$3794,2,FALSE)</f>
        <v>ESC</v>
      </c>
    </row>
    <row r="1237" spans="1:12" ht="12.75" hidden="1" customHeight="1">
      <c r="A1237" s="316" t="s">
        <v>2317</v>
      </c>
      <c r="B1237" s="315" t="s">
        <v>5233</v>
      </c>
      <c r="C1237" s="316" t="s">
        <v>6142</v>
      </c>
      <c r="D1237" s="316" t="s">
        <v>4272</v>
      </c>
      <c r="E1237" s="317"/>
      <c r="F1237" s="318"/>
      <c r="G1237" s="319"/>
      <c r="H1237" s="319"/>
      <c r="I1237" s="312">
        <v>0</v>
      </c>
      <c r="J1237" s="312"/>
      <c r="K1237" s="335">
        <v>7</v>
      </c>
      <c r="L1237" s="313" t="str">
        <f>VLOOKUP(TRIM(B1237),'Team Rosters'!$B$1:$M$3794,2,FALSE)</f>
        <v>DEL</v>
      </c>
    </row>
    <row r="1238" spans="1:12" ht="12.75" hidden="1" customHeight="1">
      <c r="A1238" s="316" t="s">
        <v>828</v>
      </c>
      <c r="B1238" s="315" t="s">
        <v>6950</v>
      </c>
      <c r="C1238" s="316" t="s">
        <v>82</v>
      </c>
      <c r="D1238" s="316" t="s">
        <v>828</v>
      </c>
      <c r="E1238" s="317"/>
      <c r="F1238" s="318"/>
      <c r="G1238" s="319"/>
      <c r="H1238" s="319"/>
      <c r="I1238" s="312">
        <v>5</v>
      </c>
      <c r="J1238" s="312"/>
      <c r="K1238" s="312">
        <v>0</v>
      </c>
      <c r="L1238" s="313" t="str">
        <f>VLOOKUP(TRIM(B1238),'Team Rosters'!$B$1:$M$3794,2,FALSE)</f>
        <v>LON</v>
      </c>
    </row>
    <row r="1239" spans="1:12" ht="12.75" hidden="1" customHeight="1">
      <c r="A1239" s="316" t="s">
        <v>2437</v>
      </c>
      <c r="B1239" s="315" t="s">
        <v>133</v>
      </c>
      <c r="C1239" s="316" t="s">
        <v>816</v>
      </c>
      <c r="D1239" s="316" t="s">
        <v>4278</v>
      </c>
      <c r="E1239" s="317"/>
      <c r="F1239" s="318"/>
      <c r="G1239" s="319"/>
      <c r="H1239" s="319"/>
      <c r="I1239" s="312">
        <v>6</v>
      </c>
      <c r="J1239" s="312"/>
      <c r="K1239" s="335">
        <v>7</v>
      </c>
      <c r="L1239" s="313" t="str">
        <f>VLOOKUP(TRIM(B1239),'Team Rosters'!$B$1:$M$3794,2,FALSE)</f>
        <v>GOT</v>
      </c>
    </row>
    <row r="1240" spans="1:12" ht="12.75" hidden="1" customHeight="1">
      <c r="A1240" s="316" t="s">
        <v>836</v>
      </c>
      <c r="B1240" s="315" t="s">
        <v>6114</v>
      </c>
      <c r="C1240" s="316" t="s">
        <v>809</v>
      </c>
      <c r="D1240" s="316" t="s">
        <v>6988</v>
      </c>
      <c r="E1240" s="317"/>
      <c r="F1240" s="318"/>
      <c r="G1240" s="319"/>
      <c r="H1240" s="319"/>
      <c r="I1240" s="312">
        <v>0</v>
      </c>
      <c r="J1240" s="312">
        <v>0</v>
      </c>
      <c r="K1240" s="335">
        <v>0</v>
      </c>
      <c r="L1240" s="313" t="str">
        <f>VLOOKUP(TRIM(B1240),'Team Rosters'!$B$1:$M$3794,2,FALSE)</f>
        <v>TOL</v>
      </c>
    </row>
    <row r="1241" spans="1:12" ht="12.75" hidden="1" customHeight="1">
      <c r="A1241" s="316" t="s">
        <v>220</v>
      </c>
      <c r="B1241" s="315" t="s">
        <v>6968</v>
      </c>
      <c r="C1241" s="316" t="s">
        <v>821</v>
      </c>
      <c r="D1241" s="316" t="s">
        <v>220</v>
      </c>
      <c r="E1241" s="317"/>
      <c r="F1241" s="318"/>
      <c r="G1241" s="319"/>
      <c r="H1241" s="319"/>
      <c r="I1241" s="9">
        <v>0</v>
      </c>
      <c r="J1241" s="312"/>
      <c r="K1241" s="173">
        <v>2</v>
      </c>
      <c r="L1241" s="313" t="str">
        <f>VLOOKUP(TRIM(B1241),'Team Rosters'!$B$1:$M$3794,2,FALSE)</f>
        <v>TOL</v>
      </c>
    </row>
    <row r="1242" spans="1:12" ht="12.75" hidden="1" customHeight="1">
      <c r="A1242" s="316" t="s">
        <v>203</v>
      </c>
      <c r="B1242" s="315" t="s">
        <v>6975</v>
      </c>
      <c r="C1242" s="316" t="s">
        <v>837</v>
      </c>
      <c r="D1242" s="316" t="s">
        <v>203</v>
      </c>
      <c r="E1242" s="317"/>
      <c r="F1242" s="318"/>
      <c r="G1242" s="319"/>
      <c r="H1242" s="319"/>
      <c r="I1242" s="312"/>
      <c r="J1242" s="312"/>
      <c r="K1242" s="335"/>
      <c r="L1242" s="313" t="str">
        <f>VLOOKUP(TRIM(B1242),'Team Rosters'!$B$1:$M$3794,2,FALSE)</f>
        <v>GOT</v>
      </c>
    </row>
    <row r="1243" spans="1:12" ht="12.75" hidden="1" customHeight="1">
      <c r="A1243" s="316" t="s">
        <v>2438</v>
      </c>
      <c r="B1243" s="315" t="s">
        <v>6661</v>
      </c>
      <c r="C1243" s="316" t="s">
        <v>6142</v>
      </c>
      <c r="D1243" s="316" t="s">
        <v>4277</v>
      </c>
      <c r="E1243" s="317"/>
      <c r="F1243" s="318"/>
      <c r="G1243" s="319"/>
      <c r="H1243" s="319"/>
      <c r="I1243" s="312">
        <v>0</v>
      </c>
      <c r="J1243" s="312"/>
      <c r="K1243" s="335">
        <v>4</v>
      </c>
      <c r="L1243" s="313" t="str">
        <f>VLOOKUP(TRIM(B1243),'Team Rosters'!$B$1:$M$3794,2,FALSE)</f>
        <v>WIX</v>
      </c>
    </row>
    <row r="1244" spans="1:12" ht="12.75" hidden="1" customHeight="1">
      <c r="A1244" s="316" t="s">
        <v>848</v>
      </c>
      <c r="B1244" s="315" t="s">
        <v>6552</v>
      </c>
      <c r="C1244" s="316" t="s">
        <v>812</v>
      </c>
      <c r="D1244" s="316" t="s">
        <v>848</v>
      </c>
      <c r="E1244" s="317"/>
      <c r="F1244" s="318"/>
      <c r="G1244" s="319"/>
      <c r="H1244" s="319"/>
      <c r="I1244" s="312">
        <v>0</v>
      </c>
      <c r="J1244" s="312"/>
      <c r="K1244" s="324"/>
      <c r="L1244" s="313" t="str">
        <f>VLOOKUP(TRIM(B1244),'Team Rosters'!$B$1:$M$3794,2,FALSE)</f>
        <v>BLU</v>
      </c>
    </row>
    <row r="1245" spans="1:12" ht="12.75" hidden="1" customHeight="1">
      <c r="A1245" s="316" t="s">
        <v>197</v>
      </c>
      <c r="B1245" s="315" t="s">
        <v>7807</v>
      </c>
      <c r="C1245" s="316" t="s">
        <v>812</v>
      </c>
      <c r="D1245" s="316" t="s">
        <v>197</v>
      </c>
      <c r="E1245" s="317"/>
      <c r="F1245" s="318"/>
      <c r="G1245" s="319"/>
      <c r="H1245" s="319"/>
      <c r="I1245" s="312"/>
      <c r="J1245" s="312"/>
      <c r="K1245" s="335"/>
      <c r="L1245" s="313" t="str">
        <f>VLOOKUP(TRIM(B1245),'Team Rosters'!$B$1:$M$3794,2,FALSE)</f>
        <v>CHA</v>
      </c>
    </row>
    <row r="1246" spans="1:12" ht="12.75" hidden="1" customHeight="1">
      <c r="A1246" s="135" t="s">
        <v>2874</v>
      </c>
      <c r="B1246" s="123" t="s">
        <v>4143</v>
      </c>
      <c r="C1246" s="135" t="s">
        <v>2832</v>
      </c>
      <c r="D1246" s="135" t="s">
        <v>7840</v>
      </c>
      <c r="E1246" s="309" t="s">
        <v>4397</v>
      </c>
      <c r="F1246" s="310"/>
      <c r="G1246" s="224"/>
      <c r="H1246" s="224"/>
      <c r="I1246" s="312"/>
      <c r="J1246" s="312"/>
      <c r="K1246" s="335"/>
      <c r="L1246" s="313" t="str">
        <f>VLOOKUP(TRIM(B1246),'Team Rosters'!$B$1:$M$3794,2,FALSE)</f>
        <v>BLU</v>
      </c>
    </row>
    <row r="1247" spans="1:12" ht="12.75" hidden="1" customHeight="1">
      <c r="A1247" s="135" t="s">
        <v>3060</v>
      </c>
      <c r="B1247" s="123" t="s">
        <v>135</v>
      </c>
      <c r="C1247" s="135" t="s">
        <v>817</v>
      </c>
      <c r="D1247" s="135" t="s">
        <v>4290</v>
      </c>
      <c r="E1247" s="309" t="s">
        <v>4384</v>
      </c>
      <c r="F1247" s="310"/>
      <c r="G1247" s="224"/>
      <c r="H1247" s="224"/>
      <c r="I1247" s="312"/>
      <c r="J1247" s="312"/>
      <c r="K1247" s="335"/>
      <c r="L1247" s="313" t="str">
        <f>VLOOKUP(TRIM(B1247),'Team Rosters'!$B$1:$M$3794,2,FALSE)</f>
        <v>ANN</v>
      </c>
    </row>
    <row r="1248" spans="1:12" ht="12.75" hidden="1" customHeight="1">
      <c r="A1248" s="135" t="s">
        <v>2314</v>
      </c>
      <c r="B1248" s="123" t="s">
        <v>6858</v>
      </c>
      <c r="C1248" s="135" t="s">
        <v>817</v>
      </c>
      <c r="D1248" s="135" t="s">
        <v>4303</v>
      </c>
      <c r="E1248" s="309" t="s">
        <v>4391</v>
      </c>
      <c r="F1248" s="310"/>
      <c r="G1248" s="224">
        <v>3</v>
      </c>
      <c r="H1248" s="224"/>
      <c r="I1248" s="312"/>
      <c r="J1248" s="312"/>
      <c r="K1248" s="335"/>
      <c r="L1248" s="313" t="e">
        <f>VLOOKUP(TRIM(B1248),'Team Rosters'!$B$1:$M$3794,2,FALSE)</f>
        <v>#N/A</v>
      </c>
    </row>
    <row r="1249" spans="1:12" ht="12.75" hidden="1" customHeight="1">
      <c r="A1249" s="316" t="s">
        <v>839</v>
      </c>
      <c r="B1249" s="315" t="s">
        <v>7680</v>
      </c>
      <c r="C1249" s="316" t="s">
        <v>821</v>
      </c>
      <c r="D1249" s="316" t="s">
        <v>6992</v>
      </c>
      <c r="E1249" s="317"/>
      <c r="F1249" s="318"/>
      <c r="G1249" s="319"/>
      <c r="H1249" s="319"/>
      <c r="I1249" s="312">
        <v>5</v>
      </c>
      <c r="J1249" s="312">
        <v>0</v>
      </c>
      <c r="K1249" s="335">
        <v>4</v>
      </c>
      <c r="L1249" s="313" t="e">
        <f>VLOOKUP(TRIM(B1249),'Team Rosters'!$B$1:$M$3794,2,FALSE)</f>
        <v>#N/A</v>
      </c>
    </row>
    <row r="1250" spans="1:12" ht="12.75" hidden="1" customHeight="1">
      <c r="A1250" s="316" t="s">
        <v>828</v>
      </c>
      <c r="B1250" s="315" t="s">
        <v>6412</v>
      </c>
      <c r="C1250" s="316" t="s">
        <v>810</v>
      </c>
      <c r="D1250" s="316" t="s">
        <v>828</v>
      </c>
      <c r="E1250" s="317"/>
      <c r="F1250" s="318"/>
      <c r="G1250" s="319"/>
      <c r="H1250" s="319"/>
      <c r="I1250" s="312">
        <v>4</v>
      </c>
      <c r="J1250" s="312"/>
      <c r="K1250" s="335">
        <v>0</v>
      </c>
      <c r="L1250" s="313" t="e">
        <f>VLOOKUP(TRIM(B1250),'Team Rosters'!$B$1:$M$3794,2,FALSE)</f>
        <v>#N/A</v>
      </c>
    </row>
    <row r="1251" spans="1:12" ht="12.75" hidden="1" customHeight="1">
      <c r="A1251" s="316" t="s">
        <v>87</v>
      </c>
      <c r="B1251" s="315" t="s">
        <v>6156</v>
      </c>
      <c r="C1251" s="316" t="s">
        <v>832</v>
      </c>
      <c r="D1251" s="316" t="s">
        <v>4280</v>
      </c>
      <c r="E1251" s="317"/>
      <c r="F1251" s="318"/>
      <c r="G1251" s="319"/>
      <c r="H1251" s="319"/>
      <c r="I1251" s="312">
        <v>0</v>
      </c>
      <c r="J1251" s="312">
        <v>4</v>
      </c>
      <c r="K1251" s="324">
        <v>0</v>
      </c>
      <c r="L1251" s="313" t="e">
        <f>VLOOKUP(TRIM(B1251),'Team Rosters'!$B$1:$M$3794,2,FALSE)</f>
        <v>#N/A</v>
      </c>
    </row>
    <row r="1252" spans="1:12" ht="12.75" hidden="1" customHeight="1">
      <c r="A1252" s="316" t="s">
        <v>7692</v>
      </c>
      <c r="B1252" s="315" t="s">
        <v>5798</v>
      </c>
      <c r="C1252" s="316" t="s">
        <v>170</v>
      </c>
      <c r="D1252" s="316" t="s">
        <v>4265</v>
      </c>
      <c r="E1252" s="317"/>
      <c r="F1252" s="318"/>
      <c r="G1252" s="319"/>
      <c r="H1252" s="319"/>
      <c r="I1252" s="312"/>
      <c r="J1252" s="312"/>
      <c r="K1252" s="335"/>
      <c r="L1252" s="313" t="str">
        <f>VLOOKUP(TRIM(B1252),'Team Rosters'!$B$1:$M$3794,2,FALSE)</f>
        <v>BLD</v>
      </c>
    </row>
    <row r="1253" spans="1:12" ht="12.75" hidden="1" customHeight="1">
      <c r="A1253" s="316" t="s">
        <v>2351</v>
      </c>
      <c r="B1253" s="315" t="s">
        <v>4720</v>
      </c>
      <c r="C1253" s="316" t="s">
        <v>822</v>
      </c>
      <c r="D1253" s="316" t="s">
        <v>4270</v>
      </c>
      <c r="E1253" s="317"/>
      <c r="F1253" s="318"/>
      <c r="G1253" s="319"/>
      <c r="H1253" s="319"/>
      <c r="I1253" s="312">
        <v>0</v>
      </c>
      <c r="J1253" s="312"/>
      <c r="K1253" s="335">
        <v>0</v>
      </c>
      <c r="L1253" s="313" t="e">
        <f>VLOOKUP(TRIM(B1253),'Team Rosters'!$B$1:$M$3794,2,FALSE)</f>
        <v>#N/A</v>
      </c>
    </row>
    <row r="1254" spans="1:12" ht="12.75" hidden="1" customHeight="1">
      <c r="A1254" s="135" t="s">
        <v>1663</v>
      </c>
      <c r="B1254" s="123" t="s">
        <v>935</v>
      </c>
      <c r="C1254" s="135" t="s">
        <v>813</v>
      </c>
      <c r="D1254" s="135" t="s">
        <v>4302</v>
      </c>
      <c r="E1254" s="309" t="s">
        <v>4389</v>
      </c>
      <c r="F1254" s="310"/>
      <c r="G1254" s="224">
        <v>6</v>
      </c>
      <c r="H1254" s="224"/>
      <c r="I1254" s="312"/>
      <c r="J1254" s="312"/>
      <c r="K1254" s="335"/>
      <c r="L1254" s="313" t="str">
        <f>VLOOKUP(TRIM(B1254),'Team Rosters'!$B$1:$M$3794,2,FALSE)</f>
        <v>ANN</v>
      </c>
    </row>
    <row r="1255" spans="1:12" ht="12.75" hidden="1" customHeight="1">
      <c r="A1255" s="135" t="s">
        <v>94</v>
      </c>
      <c r="B1255" s="315" t="s">
        <v>7458</v>
      </c>
      <c r="C1255" s="316" t="s">
        <v>809</v>
      </c>
      <c r="D1255" s="135" t="s">
        <v>4292</v>
      </c>
      <c r="E1255" s="309" t="s">
        <v>4384</v>
      </c>
      <c r="F1255" s="310"/>
      <c r="G1255" s="224"/>
      <c r="H1255" s="224"/>
      <c r="I1255" s="312"/>
      <c r="J1255" s="312"/>
      <c r="K1255" s="335"/>
      <c r="L1255" s="313" t="e">
        <f>VLOOKUP(TRIM(B1255),'Team Rosters'!$B$1:$M$3794,2,FALSE)</f>
        <v>#N/A</v>
      </c>
    </row>
    <row r="1256" spans="1:12" ht="12.75" hidden="1" customHeight="1">
      <c r="A1256" s="316" t="s">
        <v>2437</v>
      </c>
      <c r="B1256" s="315" t="s">
        <v>5769</v>
      </c>
      <c r="C1256" s="316" t="s">
        <v>3448</v>
      </c>
      <c r="D1256" s="316" t="s">
        <v>4278</v>
      </c>
      <c r="E1256" s="317"/>
      <c r="F1256" s="318"/>
      <c r="G1256" s="319"/>
      <c r="H1256" s="319"/>
      <c r="I1256" s="312">
        <v>0</v>
      </c>
      <c r="J1256" s="312"/>
      <c r="K1256" s="335">
        <v>3</v>
      </c>
      <c r="L1256" s="313" t="str">
        <f>VLOOKUP(TRIM(B1256),'Team Rosters'!$B$1:$M$3794,2,FALSE)</f>
        <v>LON</v>
      </c>
    </row>
    <row r="1257" spans="1:12" ht="12.75" hidden="1" customHeight="1">
      <c r="A1257" s="316" t="s">
        <v>836</v>
      </c>
      <c r="B1257" s="315" t="s">
        <v>7663</v>
      </c>
      <c r="C1257" s="316" t="s">
        <v>5513</v>
      </c>
      <c r="D1257" s="316" t="s">
        <v>6988</v>
      </c>
      <c r="E1257" s="317"/>
      <c r="F1257" s="318"/>
      <c r="G1257" s="319"/>
      <c r="H1257" s="319"/>
      <c r="I1257" s="312">
        <v>0</v>
      </c>
      <c r="J1257" s="312">
        <v>0</v>
      </c>
      <c r="K1257" s="335">
        <v>0</v>
      </c>
      <c r="L1257" s="313" t="e">
        <f>VLOOKUP(TRIM(B1257),'Team Rosters'!$B$1:$M$3794,2,FALSE)</f>
        <v>#N/A</v>
      </c>
    </row>
    <row r="1258" spans="1:12" ht="12.75" hidden="1" customHeight="1">
      <c r="A1258" s="135" t="s">
        <v>2436</v>
      </c>
      <c r="B1258" s="123" t="s">
        <v>5123</v>
      </c>
      <c r="C1258" s="135" t="s">
        <v>802</v>
      </c>
      <c r="D1258" s="135" t="s">
        <v>4307</v>
      </c>
      <c r="E1258" s="309" t="s">
        <v>4385</v>
      </c>
      <c r="F1258" s="310"/>
      <c r="G1258" s="224">
        <v>4</v>
      </c>
      <c r="H1258" s="224"/>
      <c r="I1258" s="312"/>
      <c r="J1258" s="312"/>
      <c r="K1258" s="335"/>
      <c r="L1258" s="313" t="str">
        <f>VLOOKUP(TRIM(B1258),'Team Rosters'!$B$1:$M$3794,2,FALSE)</f>
        <v>DEL</v>
      </c>
    </row>
    <row r="1259" spans="1:12" ht="12.75" hidden="1" customHeight="1">
      <c r="A1259" s="316" t="s">
        <v>2477</v>
      </c>
      <c r="B1259" s="315" t="s">
        <v>5794</v>
      </c>
      <c r="C1259" s="316" t="s">
        <v>90</v>
      </c>
      <c r="D1259" s="316" t="s">
        <v>4265</v>
      </c>
      <c r="E1259" s="317"/>
      <c r="F1259" s="318"/>
      <c r="G1259" s="319"/>
      <c r="H1259" s="319"/>
      <c r="I1259" s="312"/>
      <c r="J1259" s="312"/>
      <c r="K1259" s="335"/>
      <c r="L1259" s="313" t="str">
        <f>VLOOKUP(TRIM(B1259),'Team Rosters'!$B$1:$M$3794,2,FALSE)</f>
        <v>TOL</v>
      </c>
    </row>
    <row r="1260" spans="1:12" ht="12.75" hidden="1" customHeight="1">
      <c r="A1260" s="316" t="s">
        <v>211</v>
      </c>
      <c r="B1260" s="315" t="s">
        <v>7820</v>
      </c>
      <c r="C1260" s="316" t="s">
        <v>837</v>
      </c>
      <c r="D1260" s="316" t="s">
        <v>211</v>
      </c>
      <c r="E1260" s="317"/>
      <c r="F1260" s="318"/>
      <c r="G1260" s="319"/>
      <c r="H1260" s="319"/>
      <c r="I1260" s="312"/>
      <c r="J1260" s="312"/>
      <c r="K1260" s="335"/>
      <c r="L1260" s="313" t="e">
        <f>VLOOKUP(TRIM(B1260),'Team Rosters'!$B$1:$M$3794,2,FALSE)</f>
        <v>#N/A</v>
      </c>
    </row>
    <row r="1261" spans="1:12" ht="12.75" hidden="1" customHeight="1">
      <c r="A1261" s="135" t="s">
        <v>2314</v>
      </c>
      <c r="B1261" s="123" t="s">
        <v>6801</v>
      </c>
      <c r="C1261" s="135" t="s">
        <v>3448</v>
      </c>
      <c r="D1261" s="135" t="s">
        <v>4303</v>
      </c>
      <c r="E1261" s="309" t="s">
        <v>4391</v>
      </c>
      <c r="F1261" s="310"/>
      <c r="G1261" s="224">
        <v>3</v>
      </c>
      <c r="H1261" s="224"/>
      <c r="I1261" s="312"/>
      <c r="J1261" s="312"/>
      <c r="K1261" s="335"/>
      <c r="L1261" s="313" t="e">
        <f>VLOOKUP(TRIM(B1261),'Team Rosters'!$B$1:$M$3794,2,FALSE)</f>
        <v>#N/A</v>
      </c>
    </row>
    <row r="1262" spans="1:12" ht="12.75" hidden="1" customHeight="1">
      <c r="A1262" s="316" t="s">
        <v>1591</v>
      </c>
      <c r="B1262" s="315" t="s">
        <v>940</v>
      </c>
      <c r="C1262" s="316" t="s">
        <v>816</v>
      </c>
      <c r="D1262" s="316" t="s">
        <v>1591</v>
      </c>
      <c r="E1262" s="317"/>
      <c r="F1262" s="318"/>
      <c r="G1262" s="319"/>
      <c r="H1262" s="319"/>
      <c r="I1262" s="9">
        <v>4</v>
      </c>
      <c r="J1262" s="312"/>
      <c r="K1262" s="173">
        <v>4</v>
      </c>
      <c r="L1262" s="313" t="str">
        <f>VLOOKUP(TRIM(B1262),'Team Rosters'!$B$1:$M$3794,2,FALSE)</f>
        <v>BIR</v>
      </c>
    </row>
    <row r="1263" spans="1:12" ht="12.75" customHeight="1">
      <c r="A1263" s="135" t="s">
        <v>2328</v>
      </c>
      <c r="B1263" s="123" t="s">
        <v>941</v>
      </c>
      <c r="C1263" s="135" t="s">
        <v>815</v>
      </c>
      <c r="D1263" s="135" t="s">
        <v>4295</v>
      </c>
      <c r="E1263" s="309" t="s">
        <v>4386</v>
      </c>
      <c r="F1263" s="310"/>
      <c r="G1263" s="224"/>
      <c r="H1263" s="224"/>
      <c r="I1263" s="312"/>
      <c r="J1263" s="312"/>
      <c r="K1263" s="335"/>
      <c r="L1263" s="313" t="str">
        <f>VLOOKUP(TRIM(B1263),'Team Rosters'!$B$1:$M$3794,2,FALSE)</f>
        <v>WIX</v>
      </c>
    </row>
    <row r="1264" spans="1:12" ht="12.75" hidden="1" customHeight="1">
      <c r="A1264" s="316" t="s">
        <v>2351</v>
      </c>
      <c r="B1264" s="315" t="s">
        <v>289</v>
      </c>
      <c r="C1264" s="316" t="s">
        <v>807</v>
      </c>
      <c r="D1264" s="316" t="s">
        <v>4270</v>
      </c>
      <c r="E1264" s="317"/>
      <c r="F1264" s="318"/>
      <c r="G1264" s="319"/>
      <c r="H1264" s="319"/>
      <c r="I1264" s="312">
        <v>0</v>
      </c>
      <c r="J1264" s="312"/>
      <c r="K1264" s="335">
        <v>5</v>
      </c>
      <c r="L1264" s="313" t="str">
        <f>VLOOKUP(TRIM(B1264),'Team Rosters'!$B$1:$M$3794,2,FALSE)</f>
        <v>CHA</v>
      </c>
    </row>
    <row r="1265" spans="1:12" ht="12.75" hidden="1" customHeight="1">
      <c r="A1265" s="135" t="s">
        <v>2314</v>
      </c>
      <c r="B1265" s="123" t="s">
        <v>7550</v>
      </c>
      <c r="C1265" s="135" t="s">
        <v>1664</v>
      </c>
      <c r="D1265" s="135" t="s">
        <v>4303</v>
      </c>
      <c r="E1265" s="309" t="s">
        <v>4391</v>
      </c>
      <c r="F1265" s="310"/>
      <c r="G1265" s="224">
        <v>2</v>
      </c>
      <c r="H1265" s="224"/>
      <c r="I1265" s="312"/>
      <c r="J1265" s="312"/>
      <c r="K1265" s="335"/>
      <c r="L1265" s="313" t="e">
        <f>VLOOKUP(TRIM(B1265),'Team Rosters'!$B$1:$M$3794,2,FALSE)</f>
        <v>#N/A</v>
      </c>
    </row>
    <row r="1266" spans="1:12" ht="12.75" hidden="1" customHeight="1">
      <c r="A1266" s="316" t="s">
        <v>1891</v>
      </c>
      <c r="B1266" s="315" t="s">
        <v>5747</v>
      </c>
      <c r="C1266" s="316" t="s">
        <v>3448</v>
      </c>
      <c r="D1266" s="316" t="s">
        <v>1891</v>
      </c>
      <c r="E1266" s="317"/>
      <c r="F1266" s="318"/>
      <c r="G1266" s="319"/>
      <c r="H1266" s="319"/>
      <c r="I1266" s="312"/>
      <c r="J1266" s="312"/>
      <c r="K1266" s="335"/>
      <c r="L1266" s="313" t="str">
        <f>VLOOKUP(TRIM(B1266),'Team Rosters'!$B$1:$M$3794,2,FALSE)</f>
        <v>CAVE</v>
      </c>
    </row>
    <row r="1267" spans="1:12" ht="12.75" hidden="1" customHeight="1">
      <c r="A1267" s="135" t="s">
        <v>1663</v>
      </c>
      <c r="B1267" s="123" t="s">
        <v>7620</v>
      </c>
      <c r="C1267" s="135" t="s">
        <v>170</v>
      </c>
      <c r="D1267" s="135" t="s">
        <v>4302</v>
      </c>
      <c r="E1267" s="309" t="s">
        <v>4389</v>
      </c>
      <c r="F1267" s="310"/>
      <c r="G1267" s="224">
        <v>2</v>
      </c>
      <c r="H1267" s="224"/>
      <c r="I1267" s="312"/>
      <c r="J1267" s="312"/>
      <c r="K1267" s="335"/>
      <c r="L1267" s="313" t="str">
        <f>VLOOKUP(TRIM(B1267),'Team Rosters'!$B$1:$M$3794,2,FALSE)</f>
        <v>CAVE</v>
      </c>
    </row>
    <row r="1268" spans="1:12" ht="12.75" hidden="1" customHeight="1">
      <c r="A1268" s="135" t="s">
        <v>3063</v>
      </c>
      <c r="B1268" s="123" t="s">
        <v>5644</v>
      </c>
      <c r="C1268" s="135" t="s">
        <v>826</v>
      </c>
      <c r="D1268" s="135" t="s">
        <v>4289</v>
      </c>
      <c r="E1268" s="309" t="s">
        <v>4398</v>
      </c>
      <c r="F1268" s="310"/>
      <c r="G1268" s="224"/>
      <c r="H1268" s="224"/>
      <c r="I1268" s="312"/>
      <c r="J1268" s="312"/>
      <c r="K1268" s="335"/>
      <c r="L1268" s="313" t="str">
        <f>VLOOKUP(TRIM(B1268),'Team Rosters'!$B$1:$M$3794,2,FALSE)</f>
        <v>BLD</v>
      </c>
    </row>
    <row r="1269" spans="1:12" ht="12.75" hidden="1" customHeight="1">
      <c r="A1269" s="135" t="s">
        <v>1667</v>
      </c>
      <c r="B1269" s="123" t="s">
        <v>4428</v>
      </c>
      <c r="C1269" s="135" t="s">
        <v>802</v>
      </c>
      <c r="D1269" s="135" t="s">
        <v>4300</v>
      </c>
      <c r="E1269" s="309" t="s">
        <v>4389</v>
      </c>
      <c r="F1269" s="310"/>
      <c r="G1269" s="224">
        <v>5</v>
      </c>
      <c r="H1269" s="224"/>
      <c r="I1269" s="312"/>
      <c r="J1269" s="312"/>
      <c r="K1269" s="335"/>
      <c r="L1269" s="313" t="str">
        <f>VLOOKUP(TRIM(B1269),'Team Rosters'!$B$1:$M$3794,2,FALSE)</f>
        <v>ACM</v>
      </c>
    </row>
    <row r="1270" spans="1:12" ht="12.75" hidden="1" customHeight="1">
      <c r="A1270" s="135" t="s">
        <v>3060</v>
      </c>
      <c r="B1270" s="123" t="s">
        <v>5645</v>
      </c>
      <c r="C1270" s="135" t="s">
        <v>170</v>
      </c>
      <c r="D1270" s="135" t="s">
        <v>4290</v>
      </c>
      <c r="E1270" s="309" t="s">
        <v>4384</v>
      </c>
      <c r="F1270" s="310"/>
      <c r="G1270" s="224"/>
      <c r="H1270" s="224"/>
      <c r="I1270" s="312"/>
      <c r="J1270" s="312"/>
      <c r="K1270" s="335"/>
      <c r="L1270" s="313" t="str">
        <f>VLOOKUP(TRIM(B1270),'Team Rosters'!$B$1:$M$3794,2,FALSE)</f>
        <v>BIR</v>
      </c>
    </row>
    <row r="1271" spans="1:12" ht="12.75" hidden="1" customHeight="1">
      <c r="A1271" s="316" t="s">
        <v>7693</v>
      </c>
      <c r="B1271" s="315" t="s">
        <v>7706</v>
      </c>
      <c r="C1271" s="316" t="s">
        <v>817</v>
      </c>
      <c r="D1271" s="316" t="s">
        <v>4268</v>
      </c>
      <c r="E1271" s="317"/>
      <c r="F1271" s="318"/>
      <c r="G1271" s="319"/>
      <c r="H1271" s="319"/>
      <c r="I1271" s="312"/>
      <c r="J1271" s="312"/>
      <c r="K1271" s="335"/>
      <c r="L1271" s="313" t="str">
        <f>VLOOKUP(TRIM(B1271),'Team Rosters'!$B$1:$M$3794,2,FALSE)</f>
        <v>CAVE</v>
      </c>
    </row>
    <row r="1272" spans="1:12" ht="12.75" hidden="1" customHeight="1">
      <c r="A1272" s="316" t="s">
        <v>3518</v>
      </c>
      <c r="B1272" s="315" t="s">
        <v>7746</v>
      </c>
      <c r="C1272" s="316" t="s">
        <v>833</v>
      </c>
      <c r="D1272" s="316" t="s">
        <v>3518</v>
      </c>
      <c r="E1272" s="317"/>
      <c r="F1272" s="318"/>
      <c r="G1272" s="319"/>
      <c r="H1272" s="319"/>
      <c r="I1272" s="9">
        <v>0</v>
      </c>
      <c r="J1272" s="312"/>
      <c r="K1272" s="173">
        <v>0</v>
      </c>
      <c r="L1272" s="313" t="str">
        <f>VLOOKUP(TRIM(B1272),'Team Rosters'!$B$1:$M$3794,2,FALSE)</f>
        <v>OMA</v>
      </c>
    </row>
    <row r="1273" spans="1:12" ht="12.75" hidden="1" customHeight="1">
      <c r="A1273" s="316" t="s">
        <v>87</v>
      </c>
      <c r="B1273" s="315" t="s">
        <v>7645</v>
      </c>
      <c r="C1273" s="316" t="s">
        <v>83</v>
      </c>
      <c r="D1273" s="316" t="s">
        <v>4280</v>
      </c>
      <c r="E1273" s="317"/>
      <c r="F1273" s="318"/>
      <c r="G1273" s="319"/>
      <c r="H1273" s="319"/>
      <c r="I1273" s="312">
        <v>0</v>
      </c>
      <c r="J1273" s="312">
        <v>4</v>
      </c>
      <c r="K1273" s="335">
        <v>0</v>
      </c>
      <c r="L1273" s="313" t="e">
        <f>VLOOKUP(TRIM(B1273),'Team Rosters'!$B$1:$M$3794,2,FALSE)</f>
        <v>#N/A</v>
      </c>
    </row>
    <row r="1274" spans="1:12" ht="12.75" hidden="1" customHeight="1">
      <c r="A1274" s="135" t="s">
        <v>2440</v>
      </c>
      <c r="B1274" s="123" t="s">
        <v>7581</v>
      </c>
      <c r="C1274" s="135" t="s">
        <v>90</v>
      </c>
      <c r="D1274" s="135" t="s">
        <v>2440</v>
      </c>
      <c r="E1274" s="309" t="s">
        <v>4384</v>
      </c>
      <c r="F1274" s="310"/>
      <c r="G1274" s="224">
        <v>3</v>
      </c>
      <c r="H1274" s="224"/>
      <c r="I1274" s="312"/>
      <c r="J1274" s="312"/>
      <c r="K1274" s="335"/>
      <c r="L1274" s="313" t="e">
        <f>VLOOKUP(TRIM(B1274),'Team Rosters'!$B$1:$M$3794,2,FALSE)</f>
        <v>#N/A</v>
      </c>
    </row>
    <row r="1275" spans="1:12" ht="12.75" hidden="1" customHeight="1">
      <c r="A1275" s="135" t="s">
        <v>3060</v>
      </c>
      <c r="B1275" s="123" t="s">
        <v>946</v>
      </c>
      <c r="C1275" s="135" t="s">
        <v>810</v>
      </c>
      <c r="D1275" s="135" t="s">
        <v>4290</v>
      </c>
      <c r="E1275" s="309" t="s">
        <v>4384</v>
      </c>
      <c r="F1275" s="310"/>
      <c r="G1275" s="224"/>
      <c r="H1275" s="224"/>
      <c r="I1275" s="312"/>
      <c r="J1275" s="312"/>
      <c r="K1275" s="335"/>
      <c r="L1275" s="313" t="str">
        <f>VLOOKUP(TRIM(B1275),'Team Rosters'!$B$1:$M$3794,2,FALSE)</f>
        <v>CHA</v>
      </c>
    </row>
    <row r="1276" spans="1:12" ht="12.75" hidden="1" customHeight="1">
      <c r="A1276" s="316" t="s">
        <v>2314</v>
      </c>
      <c r="B1276" s="315" t="s">
        <v>7683</v>
      </c>
      <c r="C1276" s="316" t="s">
        <v>815</v>
      </c>
      <c r="D1276" s="316" t="s">
        <v>4279</v>
      </c>
      <c r="E1276" s="317"/>
      <c r="F1276" s="318"/>
      <c r="G1276" s="319"/>
      <c r="H1276" s="319"/>
      <c r="I1276" s="312">
        <v>0</v>
      </c>
      <c r="J1276" s="312"/>
      <c r="K1276" s="335">
        <v>0</v>
      </c>
      <c r="L1276" s="313" t="e">
        <f>VLOOKUP(TRIM(B1276),'Team Rosters'!$B$1:$M$3794,2,FALSE)</f>
        <v>#N/A</v>
      </c>
    </row>
    <row r="1277" spans="1:12" ht="12.75" hidden="1" customHeight="1">
      <c r="A1277" s="316" t="s">
        <v>2351</v>
      </c>
      <c r="B1277" s="315" t="s">
        <v>6116</v>
      </c>
      <c r="C1277" s="316" t="s">
        <v>818</v>
      </c>
      <c r="D1277" s="316" t="s">
        <v>4270</v>
      </c>
      <c r="E1277" s="317"/>
      <c r="F1277" s="318"/>
      <c r="G1277" s="319"/>
      <c r="H1277" s="319"/>
      <c r="I1277" s="312">
        <v>4</v>
      </c>
      <c r="J1277" s="312"/>
      <c r="K1277" s="335">
        <v>3</v>
      </c>
      <c r="L1277" s="313" t="str">
        <f>VLOOKUP(TRIM(B1277),'Team Rosters'!$B$1:$M$3794,2,FALSE)</f>
        <v>BLD</v>
      </c>
    </row>
    <row r="1278" spans="1:12" ht="12.75" hidden="1" customHeight="1">
      <c r="A1278" s="135" t="s">
        <v>2328</v>
      </c>
      <c r="B1278" s="123" t="s">
        <v>4147</v>
      </c>
      <c r="C1278" s="135" t="s">
        <v>83</v>
      </c>
      <c r="D1278" s="135" t="s">
        <v>4295</v>
      </c>
      <c r="E1278" s="309" t="s">
        <v>4389</v>
      </c>
      <c r="F1278" s="310"/>
      <c r="G1278" s="224"/>
      <c r="H1278" s="224"/>
      <c r="I1278" s="312"/>
      <c r="J1278" s="312"/>
      <c r="K1278" s="335"/>
      <c r="L1278" s="313" t="str">
        <f>VLOOKUP(TRIM(B1278),'Team Rosters'!$B$1:$M$3794,2,FALSE)</f>
        <v>FER</v>
      </c>
    </row>
    <row r="1279" spans="1:12" ht="12.75" hidden="1" customHeight="1">
      <c r="A1279" s="316" t="s">
        <v>7692</v>
      </c>
      <c r="B1279" s="315" t="s">
        <v>7709</v>
      </c>
      <c r="C1279" s="316" t="s">
        <v>90</v>
      </c>
      <c r="D1279" s="316" t="s">
        <v>4265</v>
      </c>
      <c r="E1279" s="317"/>
      <c r="F1279" s="318"/>
      <c r="G1279" s="319"/>
      <c r="H1279" s="319"/>
      <c r="I1279" s="312"/>
      <c r="J1279" s="312"/>
      <c r="K1279" s="335"/>
      <c r="L1279" s="313" t="str">
        <f>VLOOKUP(TRIM(B1279),'Team Rosters'!$B$1:$M$3794,2,FALSE)</f>
        <v>ANN</v>
      </c>
    </row>
    <row r="1280" spans="1:12" ht="12.75" hidden="1" customHeight="1">
      <c r="A1280" s="316" t="s">
        <v>197</v>
      </c>
      <c r="B1280" s="315" t="s">
        <v>7805</v>
      </c>
      <c r="C1280" s="316" t="s">
        <v>814</v>
      </c>
      <c r="D1280" s="316" t="s">
        <v>197</v>
      </c>
      <c r="E1280" s="317"/>
      <c r="F1280" s="318"/>
      <c r="G1280" s="319"/>
      <c r="H1280" s="319"/>
      <c r="I1280" s="312"/>
      <c r="J1280" s="312"/>
      <c r="K1280" s="335"/>
      <c r="L1280" s="313" t="str">
        <f>VLOOKUP(TRIM(B1280),'Team Rosters'!$B$1:$M$3794,2,FALSE)</f>
        <v>WIX</v>
      </c>
    </row>
    <row r="1281" spans="1:12" ht="12.75" hidden="1" customHeight="1">
      <c r="A1281" s="135" t="s">
        <v>2314</v>
      </c>
      <c r="B1281" s="123" t="s">
        <v>6273</v>
      </c>
      <c r="C1281" s="135" t="s">
        <v>5513</v>
      </c>
      <c r="D1281" s="135" t="s">
        <v>4303</v>
      </c>
      <c r="E1281" s="309" t="s">
        <v>4391</v>
      </c>
      <c r="F1281" s="310"/>
      <c r="G1281" s="224">
        <v>0</v>
      </c>
      <c r="H1281" s="224"/>
      <c r="I1281" s="312"/>
      <c r="J1281" s="312"/>
      <c r="K1281" s="335"/>
      <c r="L1281" s="313" t="e">
        <f>VLOOKUP(TRIM(B1281),'Team Rosters'!$B$1:$M$3794,2,FALSE)</f>
        <v>#N/A</v>
      </c>
    </row>
    <row r="1282" spans="1:12" ht="12.75" hidden="1" customHeight="1">
      <c r="A1282" s="135" t="s">
        <v>1139</v>
      </c>
      <c r="B1282" s="123" t="s">
        <v>1361</v>
      </c>
      <c r="C1282" s="135" t="s">
        <v>814</v>
      </c>
      <c r="D1282" s="135" t="s">
        <v>1139</v>
      </c>
      <c r="E1282" s="309" t="s">
        <v>4384</v>
      </c>
      <c r="F1282" s="310"/>
      <c r="G1282" s="224">
        <v>0</v>
      </c>
      <c r="H1282" s="224"/>
      <c r="I1282" s="312"/>
      <c r="J1282" s="312"/>
      <c r="K1282" s="335"/>
      <c r="L1282" s="313" t="str">
        <f>VLOOKUP(TRIM(B1282),'Team Rosters'!$B$1:$M$3794,2,FALSE)</f>
        <v>BEA</v>
      </c>
    </row>
    <row r="1283" spans="1:12" ht="12.75" hidden="1" customHeight="1">
      <c r="A1283" s="316" t="s">
        <v>2314</v>
      </c>
      <c r="B1283" s="336" t="s">
        <v>7826</v>
      </c>
      <c r="C1283" s="316" t="s">
        <v>81</v>
      </c>
      <c r="D1283" s="316" t="s">
        <v>4279</v>
      </c>
      <c r="E1283" s="317"/>
      <c r="F1283" s="318"/>
      <c r="G1283" s="319"/>
      <c r="H1283" s="319"/>
      <c r="I1283" s="312">
        <v>0</v>
      </c>
      <c r="J1283" s="312"/>
      <c r="K1283" s="335">
        <v>2</v>
      </c>
      <c r="L1283" s="313" t="str">
        <f>VLOOKUP(TRIM(B1283),'Team Rosters'!$B$1:$M$3794,2,FALSE)</f>
        <v>BEA</v>
      </c>
    </row>
    <row r="1284" spans="1:12" ht="12.75" hidden="1" customHeight="1">
      <c r="A1284" s="316" t="s">
        <v>2437</v>
      </c>
      <c r="B1284" s="315" t="s">
        <v>6657</v>
      </c>
      <c r="C1284" s="316" t="s">
        <v>813</v>
      </c>
      <c r="D1284" s="316" t="s">
        <v>4278</v>
      </c>
      <c r="E1284" s="317"/>
      <c r="F1284" s="318"/>
      <c r="G1284" s="319"/>
      <c r="H1284" s="319"/>
      <c r="I1284" s="312">
        <v>6</v>
      </c>
      <c r="J1284" s="312"/>
      <c r="K1284" s="335">
        <v>4</v>
      </c>
      <c r="L1284" s="313" t="str">
        <f>VLOOKUP(TRIM(B1284),'Team Rosters'!$B$1:$M$3794,2,FALSE)</f>
        <v>OMA</v>
      </c>
    </row>
    <row r="1285" spans="1:12" ht="12.75" hidden="1" customHeight="1">
      <c r="A1285" s="135" t="s">
        <v>2440</v>
      </c>
      <c r="B1285" s="123" t="s">
        <v>7557</v>
      </c>
      <c r="C1285" s="135" t="s">
        <v>2832</v>
      </c>
      <c r="D1285" s="135" t="s">
        <v>2440</v>
      </c>
      <c r="E1285" s="309" t="s">
        <v>4384</v>
      </c>
      <c r="F1285" s="310"/>
      <c r="G1285" s="224">
        <v>0</v>
      </c>
      <c r="H1285" s="224"/>
      <c r="I1285" s="312"/>
      <c r="J1285" s="312"/>
      <c r="K1285" s="335"/>
      <c r="L1285" s="313" t="str">
        <f>VLOOKUP(TRIM(B1285),'Team Rosters'!$B$1:$M$3794,2,FALSE)</f>
        <v>IRN</v>
      </c>
    </row>
    <row r="1286" spans="1:12" ht="12.75" hidden="1" customHeight="1">
      <c r="A1286" s="316" t="s">
        <v>7692</v>
      </c>
      <c r="B1286" s="315" t="s">
        <v>7697</v>
      </c>
      <c r="C1286" s="316" t="s">
        <v>82</v>
      </c>
      <c r="D1286" s="316" t="s">
        <v>4265</v>
      </c>
      <c r="E1286" s="317"/>
      <c r="F1286" s="318"/>
      <c r="G1286" s="319"/>
      <c r="H1286" s="319"/>
      <c r="I1286" s="312"/>
      <c r="J1286" s="312"/>
      <c r="K1286" s="335"/>
      <c r="L1286" s="313" t="str">
        <f>VLOOKUP(TRIM(B1286),'Team Rosters'!$B$1:$M$3794,2,FALSE)</f>
        <v>TOK</v>
      </c>
    </row>
    <row r="1287" spans="1:12" ht="12.75" hidden="1" customHeight="1">
      <c r="A1287" s="316" t="s">
        <v>2438</v>
      </c>
      <c r="B1287" s="315" t="s">
        <v>5300</v>
      </c>
      <c r="C1287" s="316" t="s">
        <v>824</v>
      </c>
      <c r="D1287" s="316" t="s">
        <v>4277</v>
      </c>
      <c r="E1287" s="317"/>
      <c r="F1287" s="318"/>
      <c r="G1287" s="319"/>
      <c r="H1287" s="319"/>
      <c r="I1287" s="312">
        <v>4</v>
      </c>
      <c r="J1287" s="312"/>
      <c r="K1287" s="335">
        <v>5</v>
      </c>
      <c r="L1287" s="313" t="str">
        <f>VLOOKUP(TRIM(B1287),'Team Rosters'!$B$1:$M$3794,2,FALSE)</f>
        <v>BLU</v>
      </c>
    </row>
    <row r="1288" spans="1:12" ht="12.75" hidden="1" customHeight="1">
      <c r="A1288" s="316" t="s">
        <v>2314</v>
      </c>
      <c r="B1288" s="315" t="s">
        <v>1233</v>
      </c>
      <c r="C1288" s="316" t="s">
        <v>90</v>
      </c>
      <c r="D1288" s="316" t="s">
        <v>4279</v>
      </c>
      <c r="E1288" s="317"/>
      <c r="F1288" s="318"/>
      <c r="G1288" s="319"/>
      <c r="H1288" s="319"/>
      <c r="I1288" s="312">
        <v>0</v>
      </c>
      <c r="J1288" s="312"/>
      <c r="K1288" s="335">
        <v>0</v>
      </c>
      <c r="L1288" s="313" t="e">
        <f>VLOOKUP(TRIM(B1288),'Team Rosters'!$B$1:$M$3794,2,FALSE)</f>
        <v>#N/A</v>
      </c>
    </row>
    <row r="1289" spans="1:12" ht="12.75" hidden="1" customHeight="1">
      <c r="A1289" s="316" t="s">
        <v>1891</v>
      </c>
      <c r="B1289" s="315" t="s">
        <v>4149</v>
      </c>
      <c r="C1289" s="316" t="s">
        <v>831</v>
      </c>
      <c r="D1289" s="316" t="s">
        <v>1891</v>
      </c>
      <c r="E1289" s="317"/>
      <c r="F1289" s="318"/>
      <c r="G1289" s="319"/>
      <c r="H1289" s="319"/>
      <c r="I1289" s="312"/>
      <c r="J1289" s="312"/>
      <c r="K1289" s="335"/>
      <c r="L1289" s="313" t="e">
        <f>VLOOKUP(TRIM(B1289),'Team Rosters'!$B$1:$M$3794,2,FALSE)</f>
        <v>#N/A</v>
      </c>
    </row>
    <row r="1290" spans="1:12" ht="12.75" hidden="1" customHeight="1">
      <c r="A1290" s="135" t="s">
        <v>3061</v>
      </c>
      <c r="B1290" s="123" t="s">
        <v>296</v>
      </c>
      <c r="C1290" s="135" t="s">
        <v>2832</v>
      </c>
      <c r="D1290" s="135" t="s">
        <v>4297</v>
      </c>
      <c r="E1290" s="309" t="s">
        <v>4399</v>
      </c>
      <c r="F1290" s="310"/>
      <c r="G1290" s="224"/>
      <c r="H1290" s="224"/>
      <c r="I1290" s="312"/>
      <c r="J1290" s="312"/>
      <c r="K1290" s="335"/>
      <c r="L1290" s="313" t="str">
        <f>VLOOKUP(TRIM(B1290),'Team Rosters'!$B$1:$M$3794,2,FALSE)</f>
        <v>ACM</v>
      </c>
    </row>
    <row r="1291" spans="1:12" ht="12.75" hidden="1" customHeight="1">
      <c r="A1291" s="316" t="s">
        <v>828</v>
      </c>
      <c r="B1291" s="315" t="s">
        <v>7786</v>
      </c>
      <c r="C1291" s="316" t="s">
        <v>2832</v>
      </c>
      <c r="D1291" s="316" t="s">
        <v>828</v>
      </c>
      <c r="E1291" s="317"/>
      <c r="F1291" s="318"/>
      <c r="G1291" s="319"/>
      <c r="H1291" s="319"/>
      <c r="I1291" s="312">
        <v>4</v>
      </c>
      <c r="J1291" s="312"/>
      <c r="K1291" s="335">
        <v>0</v>
      </c>
      <c r="L1291" s="313" t="str">
        <f>VLOOKUP(TRIM(B1291),'Team Rosters'!$B$1:$M$3794,2,FALSE)</f>
        <v>CAVE</v>
      </c>
    </row>
    <row r="1292" spans="1:12" ht="12.75" hidden="1" customHeight="1">
      <c r="A1292" s="316" t="s">
        <v>3518</v>
      </c>
      <c r="B1292" s="315" t="s">
        <v>6891</v>
      </c>
      <c r="C1292" s="316" t="s">
        <v>809</v>
      </c>
      <c r="D1292" s="316" t="s">
        <v>3518</v>
      </c>
      <c r="E1292" s="317"/>
      <c r="F1292" s="318"/>
      <c r="G1292" s="319"/>
      <c r="H1292" s="319"/>
      <c r="I1292" s="9">
        <v>0</v>
      </c>
      <c r="J1292" s="312"/>
      <c r="K1292" s="173">
        <v>0</v>
      </c>
      <c r="L1292" s="313" t="str">
        <f>VLOOKUP(TRIM(B1292),'Team Rosters'!$B$1:$M$3794,2,FALSE)</f>
        <v>TOL</v>
      </c>
    </row>
    <row r="1293" spans="1:12" ht="12.75" hidden="1" customHeight="1">
      <c r="A1293" s="135" t="s">
        <v>2458</v>
      </c>
      <c r="B1293" s="123" t="s">
        <v>6219</v>
      </c>
      <c r="C1293" s="135" t="s">
        <v>82</v>
      </c>
      <c r="D1293" s="135" t="s">
        <v>2458</v>
      </c>
      <c r="E1293" s="309" t="s">
        <v>5037</v>
      </c>
      <c r="F1293" s="310"/>
      <c r="G1293" s="224">
        <v>5</v>
      </c>
      <c r="H1293" s="224"/>
      <c r="I1293" s="312"/>
      <c r="J1293" s="312"/>
      <c r="K1293" s="335"/>
      <c r="L1293" s="313" t="str">
        <f>VLOOKUP(TRIM(B1293),'Team Rosters'!$B$1:$M$3794,2,FALSE)</f>
        <v>TEM</v>
      </c>
    </row>
    <row r="1294" spans="1:12" ht="12.75" hidden="1" customHeight="1">
      <c r="A1294" s="135" t="s">
        <v>3344</v>
      </c>
      <c r="B1294" s="315" t="s">
        <v>735</v>
      </c>
      <c r="C1294" s="316" t="s">
        <v>818</v>
      </c>
      <c r="D1294" s="135" t="s">
        <v>4293</v>
      </c>
      <c r="E1294" s="309" t="s">
        <v>4397</v>
      </c>
      <c r="F1294" s="310"/>
      <c r="G1294" s="224"/>
      <c r="H1294" s="224"/>
      <c r="I1294" s="312"/>
      <c r="J1294" s="312"/>
      <c r="K1294" s="335"/>
      <c r="L1294" s="313" t="str">
        <f>VLOOKUP(TRIM(B1294),'Team Rosters'!$B$1:$M$3794,2,FALSE)</f>
        <v>BEA</v>
      </c>
    </row>
    <row r="1295" spans="1:12" ht="12.75" hidden="1" customHeight="1">
      <c r="A1295" s="316" t="s">
        <v>1406</v>
      </c>
      <c r="B1295" s="315" t="s">
        <v>6553</v>
      </c>
      <c r="C1295" s="316" t="s">
        <v>170</v>
      </c>
      <c r="D1295" s="316" t="s">
        <v>1406</v>
      </c>
      <c r="E1295" s="317"/>
      <c r="F1295" s="318"/>
      <c r="G1295" s="319"/>
      <c r="H1295" s="319"/>
      <c r="I1295" s="312">
        <v>4</v>
      </c>
      <c r="J1295" s="312"/>
      <c r="K1295" s="335"/>
      <c r="L1295" s="313" t="str">
        <f>VLOOKUP(TRIM(B1295),'Team Rosters'!$B$1:$M$3794,2,FALSE)</f>
        <v>TEM</v>
      </c>
    </row>
    <row r="1296" spans="1:12" ht="12.75" hidden="1" customHeight="1">
      <c r="A1296" s="316" t="s">
        <v>848</v>
      </c>
      <c r="B1296" s="315" t="s">
        <v>7798</v>
      </c>
      <c r="C1296" s="316" t="s">
        <v>90</v>
      </c>
      <c r="D1296" s="316" t="s">
        <v>848</v>
      </c>
      <c r="E1296" s="317"/>
      <c r="F1296" s="318"/>
      <c r="G1296" s="319"/>
      <c r="H1296" s="319"/>
      <c r="I1296" s="312">
        <v>0</v>
      </c>
      <c r="J1296" s="312"/>
      <c r="K1296" s="324"/>
      <c r="L1296" s="313" t="str">
        <f>VLOOKUP(TRIM(B1296),'Team Rosters'!$B$1:$M$3794,2,FALSE)</f>
        <v>TEM</v>
      </c>
    </row>
    <row r="1297" spans="1:12" ht="12.75" hidden="1" customHeight="1">
      <c r="A1297" s="316" t="s">
        <v>1591</v>
      </c>
      <c r="B1297" s="315" t="s">
        <v>4548</v>
      </c>
      <c r="C1297" s="316" t="s">
        <v>809</v>
      </c>
      <c r="D1297" s="316" t="s">
        <v>1591</v>
      </c>
      <c r="E1297" s="317"/>
      <c r="F1297" s="318"/>
      <c r="G1297" s="319"/>
      <c r="H1297" s="319"/>
      <c r="I1297" s="9">
        <v>4</v>
      </c>
      <c r="J1297" s="312"/>
      <c r="K1297" s="173">
        <v>0</v>
      </c>
      <c r="L1297" s="313" t="str">
        <f>VLOOKUP(TRIM(B1297),'Team Rosters'!$B$1:$M$3794,2,FALSE)</f>
        <v>CHA</v>
      </c>
    </row>
    <row r="1298" spans="1:12" ht="12.75" hidden="1" customHeight="1">
      <c r="A1298" s="316" t="s">
        <v>848</v>
      </c>
      <c r="B1298" s="315" t="s">
        <v>737</v>
      </c>
      <c r="C1298" s="316" t="s">
        <v>833</v>
      </c>
      <c r="D1298" s="316" t="s">
        <v>848</v>
      </c>
      <c r="E1298" s="317"/>
      <c r="F1298" s="318"/>
      <c r="G1298" s="319"/>
      <c r="H1298" s="319"/>
      <c r="I1298" s="312">
        <v>0</v>
      </c>
      <c r="J1298" s="312">
        <v>5</v>
      </c>
      <c r="K1298" s="324">
        <v>5</v>
      </c>
      <c r="L1298" s="313" t="str">
        <f>VLOOKUP(TRIM(B1298),'Team Rosters'!$B$1:$M$3794,2,FALSE)</f>
        <v>TOK</v>
      </c>
    </row>
    <row r="1299" spans="1:12" ht="12.75" hidden="1" customHeight="1">
      <c r="A1299" s="135" t="s">
        <v>1404</v>
      </c>
      <c r="B1299" s="123" t="s">
        <v>738</v>
      </c>
      <c r="C1299" s="135" t="s">
        <v>82</v>
      </c>
      <c r="D1299" s="135" t="s">
        <v>1404</v>
      </c>
      <c r="E1299" s="309" t="s">
        <v>4384</v>
      </c>
      <c r="F1299" s="310"/>
      <c r="G1299" s="224">
        <v>0</v>
      </c>
      <c r="H1299" s="224"/>
      <c r="I1299" s="312"/>
      <c r="J1299" s="312"/>
      <c r="K1299" s="335"/>
      <c r="L1299" s="313" t="e">
        <f>VLOOKUP(TRIM(B1299),'Team Rosters'!$B$1:$M$3794,2,FALSE)</f>
        <v>#N/A</v>
      </c>
    </row>
    <row r="1300" spans="1:12" ht="12.75" hidden="1" customHeight="1">
      <c r="A1300" s="135" t="s">
        <v>2443</v>
      </c>
      <c r="B1300" s="123" t="s">
        <v>5102</v>
      </c>
      <c r="C1300" s="135" t="s">
        <v>837</v>
      </c>
      <c r="D1300" s="135" t="s">
        <v>2443</v>
      </c>
      <c r="E1300" s="309" t="s">
        <v>4397</v>
      </c>
      <c r="F1300" s="310"/>
      <c r="G1300" s="224">
        <v>12</v>
      </c>
      <c r="H1300" s="224">
        <v>6</v>
      </c>
      <c r="I1300" s="312"/>
      <c r="J1300" s="312"/>
      <c r="K1300" s="335"/>
      <c r="L1300" s="313" t="str">
        <f>VLOOKUP(TRIM(B1300),'Team Rosters'!$B$1:$M$3794,2,FALSE)</f>
        <v>LON</v>
      </c>
    </row>
    <row r="1301" spans="1:12" ht="12.75" hidden="1" customHeight="1">
      <c r="A1301" s="135" t="s">
        <v>2335</v>
      </c>
      <c r="B1301" s="123" t="s">
        <v>6713</v>
      </c>
      <c r="C1301" s="135" t="s">
        <v>810</v>
      </c>
      <c r="D1301" s="135" t="s">
        <v>2335</v>
      </c>
      <c r="E1301" s="309" t="s">
        <v>4394</v>
      </c>
      <c r="F1301" s="310"/>
      <c r="G1301" s="224">
        <v>5</v>
      </c>
      <c r="H1301" s="224"/>
      <c r="I1301" s="312"/>
      <c r="J1301" s="312"/>
      <c r="K1301" s="335"/>
      <c r="L1301" s="313" t="str">
        <f>VLOOKUP(TRIM(B1301),'Team Rosters'!$B$1:$M$3794,2,FALSE)</f>
        <v>VIR</v>
      </c>
    </row>
    <row r="1302" spans="1:12" ht="12.75" hidden="1" customHeight="1">
      <c r="A1302" s="135" t="s">
        <v>3060</v>
      </c>
      <c r="B1302" s="123" t="s">
        <v>5863</v>
      </c>
      <c r="C1302" s="135" t="s">
        <v>824</v>
      </c>
      <c r="D1302" s="135" t="s">
        <v>4290</v>
      </c>
      <c r="E1302" s="309" t="s">
        <v>4384</v>
      </c>
      <c r="F1302" s="310"/>
      <c r="G1302" s="224"/>
      <c r="H1302" s="224"/>
      <c r="I1302" s="312"/>
      <c r="J1302" s="312"/>
      <c r="K1302" s="335"/>
      <c r="L1302" s="313" t="e">
        <f>VLOOKUP(TRIM(B1302),'Team Rosters'!$B$1:$M$3794,2,FALSE)</f>
        <v>#N/A</v>
      </c>
    </row>
    <row r="1303" spans="1:12" ht="12.75" hidden="1" customHeight="1">
      <c r="A1303" s="316" t="s">
        <v>211</v>
      </c>
      <c r="B1303" s="315" t="s">
        <v>6771</v>
      </c>
      <c r="C1303" s="316" t="s">
        <v>837</v>
      </c>
      <c r="D1303" s="316" t="s">
        <v>211</v>
      </c>
      <c r="E1303" s="317"/>
      <c r="F1303" s="318"/>
      <c r="G1303" s="319"/>
      <c r="H1303" s="319"/>
      <c r="I1303" s="312"/>
      <c r="J1303" s="312"/>
      <c r="K1303" s="335"/>
      <c r="L1303" s="313" t="e">
        <f>VLOOKUP(TRIM(B1303),'Team Rosters'!$B$1:$M$3794,2,FALSE)</f>
        <v>#N/A</v>
      </c>
    </row>
    <row r="1304" spans="1:12" ht="12.75" hidden="1" customHeight="1">
      <c r="A1304" s="316" t="s">
        <v>7692</v>
      </c>
      <c r="B1304" s="315" t="s">
        <v>6918</v>
      </c>
      <c r="C1304" s="316" t="s">
        <v>808</v>
      </c>
      <c r="D1304" s="316" t="s">
        <v>4265</v>
      </c>
      <c r="E1304" s="317"/>
      <c r="F1304" s="318"/>
      <c r="G1304" s="319"/>
      <c r="H1304" s="319"/>
      <c r="I1304" s="312"/>
      <c r="J1304" s="312"/>
      <c r="K1304" s="335"/>
      <c r="L1304" s="313" t="str">
        <f>VLOOKUP(TRIM(B1304),'Team Rosters'!$B$1:$M$3794,2,FALSE)</f>
        <v>BIR</v>
      </c>
    </row>
    <row r="1305" spans="1:12" ht="12.75" hidden="1" customHeight="1">
      <c r="A1305" s="329" t="s">
        <v>3060</v>
      </c>
      <c r="B1305" s="123" t="s">
        <v>6335</v>
      </c>
      <c r="C1305" s="329" t="s">
        <v>170</v>
      </c>
      <c r="D1305" s="329" t="s">
        <v>4290</v>
      </c>
      <c r="E1305" s="332" t="s">
        <v>4384</v>
      </c>
      <c r="F1305" s="333"/>
      <c r="G1305" s="334"/>
      <c r="H1305" s="334"/>
      <c r="I1305" s="312"/>
      <c r="J1305" s="312"/>
      <c r="K1305" s="335"/>
      <c r="L1305" s="313" t="e">
        <f>VLOOKUP(TRIM(B1305),'Team Rosters'!$B$1:$M$3794,2,FALSE)</f>
        <v>#N/A</v>
      </c>
    </row>
    <row r="1306" spans="1:12" ht="12.75" hidden="1" customHeight="1">
      <c r="A1306" s="316" t="s">
        <v>2438</v>
      </c>
      <c r="B1306" s="314" t="s">
        <v>740</v>
      </c>
      <c r="C1306" s="316" t="s">
        <v>82</v>
      </c>
      <c r="D1306" s="316" t="s">
        <v>4277</v>
      </c>
      <c r="E1306" s="317"/>
      <c r="F1306" s="318"/>
      <c r="G1306" s="319"/>
      <c r="H1306" s="319"/>
      <c r="I1306" s="312">
        <v>6</v>
      </c>
      <c r="J1306" s="312"/>
      <c r="K1306" s="312">
        <v>7</v>
      </c>
      <c r="L1306" s="313" t="str">
        <f>VLOOKUP(TRIM(B1306),'Team Rosters'!$B$1:$M$3794,2,FALSE)</f>
        <v>BIR</v>
      </c>
    </row>
    <row r="1307" spans="1:12" ht="12.75" hidden="1" customHeight="1">
      <c r="A1307" s="316" t="s">
        <v>7693</v>
      </c>
      <c r="B1307" s="315" t="s">
        <v>7712</v>
      </c>
      <c r="C1307" s="316" t="s">
        <v>3448</v>
      </c>
      <c r="D1307" s="316" t="s">
        <v>4268</v>
      </c>
      <c r="E1307" s="317"/>
      <c r="F1307" s="318"/>
      <c r="G1307" s="319"/>
      <c r="H1307" s="319"/>
      <c r="I1307" s="312"/>
      <c r="J1307" s="312"/>
      <c r="K1307" s="312"/>
      <c r="L1307" s="313" t="str">
        <f>VLOOKUP(TRIM(B1307),'Team Rosters'!$B$1:$M$3794,2,FALSE)</f>
        <v>LON</v>
      </c>
    </row>
    <row r="1308" spans="1:12" ht="12.75" hidden="1" customHeight="1">
      <c r="A1308" s="135" t="s">
        <v>2319</v>
      </c>
      <c r="B1308" s="123" t="s">
        <v>5104</v>
      </c>
      <c r="C1308" s="135" t="s">
        <v>837</v>
      </c>
      <c r="D1308" s="135" t="s">
        <v>2319</v>
      </c>
      <c r="E1308" s="309" t="s">
        <v>4395</v>
      </c>
      <c r="F1308" s="310"/>
      <c r="G1308" s="224">
        <v>12</v>
      </c>
      <c r="H1308" s="224">
        <v>8</v>
      </c>
      <c r="I1308" s="312"/>
      <c r="J1308" s="312"/>
      <c r="K1308" s="312"/>
      <c r="L1308" s="313" t="str">
        <f>VLOOKUP(TRIM(B1308),'Team Rosters'!$B$1:$M$3794,2,FALSE)</f>
        <v>DEL</v>
      </c>
    </row>
    <row r="1309" spans="1:12" ht="12.75" hidden="1" customHeight="1">
      <c r="A1309" s="316" t="s">
        <v>2477</v>
      </c>
      <c r="B1309" s="315" t="s">
        <v>6386</v>
      </c>
      <c r="C1309" s="316" t="s">
        <v>820</v>
      </c>
      <c r="D1309" s="316" t="s">
        <v>4265</v>
      </c>
      <c r="E1309" s="317"/>
      <c r="F1309" s="318"/>
      <c r="G1309" s="319"/>
      <c r="H1309" s="319"/>
      <c r="I1309" s="312"/>
      <c r="J1309" s="312"/>
      <c r="K1309" s="312"/>
      <c r="L1309" s="313" t="str">
        <f>VLOOKUP(TRIM(B1309),'Team Rosters'!$B$1:$M$3794,2,FALSE)</f>
        <v>TOK</v>
      </c>
    </row>
    <row r="1310" spans="1:12" ht="12.75" hidden="1" customHeight="1">
      <c r="A1310" s="135" t="s">
        <v>172</v>
      </c>
      <c r="B1310" s="123" t="s">
        <v>6260</v>
      </c>
      <c r="C1310" s="135" t="s">
        <v>822</v>
      </c>
      <c r="D1310" s="135" t="s">
        <v>4298</v>
      </c>
      <c r="E1310" s="309" t="s">
        <v>4391</v>
      </c>
      <c r="F1310" s="310"/>
      <c r="G1310" s="224">
        <v>8</v>
      </c>
      <c r="H1310" s="224"/>
      <c r="I1310" s="312"/>
      <c r="J1310" s="312"/>
      <c r="K1310" s="312"/>
      <c r="L1310" s="313" t="str">
        <f>VLOOKUP(TRIM(B1310),'Team Rosters'!$B$1:$M$3794,2,FALSE)</f>
        <v>CAVE</v>
      </c>
    </row>
    <row r="1311" spans="1:12" ht="12.75" hidden="1" customHeight="1">
      <c r="A1311" s="316" t="s">
        <v>1406</v>
      </c>
      <c r="B1311" s="315" t="s">
        <v>6946</v>
      </c>
      <c r="C1311" s="316" t="s">
        <v>1664</v>
      </c>
      <c r="D1311" s="316" t="s">
        <v>1406</v>
      </c>
      <c r="E1311" s="317"/>
      <c r="F1311" s="318"/>
      <c r="G1311" s="319"/>
      <c r="H1311" s="319"/>
      <c r="I1311" s="312">
        <v>4</v>
      </c>
      <c r="J1311" s="312"/>
      <c r="K1311" s="312"/>
      <c r="L1311" s="313" t="str">
        <f>VLOOKUP(TRIM(B1311),'Team Rosters'!$B$1:$M$3794,2,FALSE)</f>
        <v>ESC</v>
      </c>
    </row>
    <row r="1312" spans="1:12" ht="12.75" hidden="1" customHeight="1">
      <c r="A1312" s="316" t="s">
        <v>7692</v>
      </c>
      <c r="B1312" s="374" t="s">
        <v>5248</v>
      </c>
      <c r="C1312" s="316" t="s">
        <v>818</v>
      </c>
      <c r="D1312" s="316" t="s">
        <v>4265</v>
      </c>
      <c r="E1312" s="317"/>
      <c r="F1312" s="318"/>
      <c r="G1312" s="319"/>
      <c r="H1312" s="319"/>
      <c r="I1312" s="312"/>
      <c r="J1312" s="312"/>
      <c r="K1312" s="312"/>
      <c r="L1312" s="313" t="str">
        <f>VLOOKUP(TRIM(B1312),'Team Rosters'!$B$1:$M$3794,2,FALSE)</f>
        <v>IRN</v>
      </c>
    </row>
    <row r="1313" spans="1:12" ht="12.75" hidden="1" customHeight="1">
      <c r="A1313" s="316" t="s">
        <v>3518</v>
      </c>
      <c r="B1313" s="315" t="s">
        <v>7763</v>
      </c>
      <c r="C1313" s="316" t="s">
        <v>820</v>
      </c>
      <c r="D1313" s="316" t="s">
        <v>3518</v>
      </c>
      <c r="E1313" s="317"/>
      <c r="F1313" s="318"/>
      <c r="G1313" s="319"/>
      <c r="H1313" s="319"/>
      <c r="I1313" s="9">
        <v>0</v>
      </c>
      <c r="J1313" s="312"/>
      <c r="K1313" s="172">
        <v>0</v>
      </c>
      <c r="L1313" s="313" t="str">
        <f>VLOOKUP(TRIM(B1313),'Team Rosters'!$B$1:$M$3794,2,FALSE)</f>
        <v>OMA</v>
      </c>
    </row>
    <row r="1314" spans="1:12" ht="12.75" hidden="1" customHeight="1">
      <c r="A1314" s="316" t="s">
        <v>2438</v>
      </c>
      <c r="B1314" s="315" t="s">
        <v>743</v>
      </c>
      <c r="C1314" s="316" t="s">
        <v>90</v>
      </c>
      <c r="D1314" s="316" t="s">
        <v>4277</v>
      </c>
      <c r="E1314" s="317"/>
      <c r="F1314" s="318"/>
      <c r="G1314" s="319"/>
      <c r="H1314" s="319"/>
      <c r="I1314" s="312">
        <v>0</v>
      </c>
      <c r="J1314" s="312"/>
      <c r="K1314" s="312">
        <v>5</v>
      </c>
      <c r="L1314" s="313" t="str">
        <f>VLOOKUP(TRIM(B1314),'Team Rosters'!$B$1:$M$3794,2,FALSE)</f>
        <v>VIR</v>
      </c>
    </row>
    <row r="1315" spans="1:12" ht="12.75" hidden="1" customHeight="1">
      <c r="A1315" s="135" t="s">
        <v>5529</v>
      </c>
      <c r="B1315" s="123" t="s">
        <v>4541</v>
      </c>
      <c r="C1315" s="135" t="s">
        <v>816</v>
      </c>
      <c r="D1315" s="135" t="s">
        <v>7840</v>
      </c>
      <c r="E1315" s="309" t="s">
        <v>4384</v>
      </c>
      <c r="F1315" s="310" t="s">
        <v>4384</v>
      </c>
      <c r="G1315" s="224"/>
      <c r="H1315" s="224"/>
      <c r="I1315" s="312"/>
      <c r="J1315" s="312"/>
      <c r="K1315" s="312"/>
      <c r="L1315" s="313" t="str">
        <f>VLOOKUP(TRIM(B1315),'Team Rosters'!$B$1:$M$3794,2,FALSE)</f>
        <v>ANN</v>
      </c>
    </row>
    <row r="1316" spans="1:12" ht="12.75" hidden="1" customHeight="1">
      <c r="A1316" s="316" t="s">
        <v>1870</v>
      </c>
      <c r="B1316" s="315" t="s">
        <v>5347</v>
      </c>
      <c r="C1316" s="316" t="s">
        <v>833</v>
      </c>
      <c r="D1316" s="316" t="s">
        <v>4273</v>
      </c>
      <c r="E1316" s="317"/>
      <c r="F1316" s="318"/>
      <c r="G1316" s="319"/>
      <c r="H1316" s="319"/>
      <c r="I1316" s="312">
        <v>0</v>
      </c>
      <c r="J1316" s="312"/>
      <c r="K1316" s="312">
        <v>5</v>
      </c>
      <c r="L1316" s="313" t="str">
        <f>VLOOKUP(TRIM(B1316),'Team Rosters'!$B$1:$M$3794,2,FALSE)</f>
        <v>ACM</v>
      </c>
    </row>
    <row r="1317" spans="1:12" ht="12.75" hidden="1" customHeight="1">
      <c r="A1317" s="135" t="s">
        <v>2440</v>
      </c>
      <c r="B1317" s="123" t="s">
        <v>7515</v>
      </c>
      <c r="C1317" s="135" t="s">
        <v>813</v>
      </c>
      <c r="D1317" s="135" t="s">
        <v>2440</v>
      </c>
      <c r="E1317" s="309" t="s">
        <v>4384</v>
      </c>
      <c r="F1317" s="310"/>
      <c r="G1317" s="224">
        <v>0</v>
      </c>
      <c r="H1317" s="224"/>
      <c r="I1317" s="312"/>
      <c r="J1317" s="312"/>
      <c r="K1317" s="312"/>
      <c r="L1317" s="313" t="e">
        <f>VLOOKUP(TRIM(B1317),'Team Rosters'!$B$1:$M$3794,2,FALSE)</f>
        <v>#N/A</v>
      </c>
    </row>
    <row r="1318" spans="1:12" ht="12.75" hidden="1" customHeight="1">
      <c r="A1318" s="135" t="s">
        <v>2314</v>
      </c>
      <c r="B1318" s="123" t="s">
        <v>4150</v>
      </c>
      <c r="C1318" s="135" t="s">
        <v>822</v>
      </c>
      <c r="D1318" s="135" t="s">
        <v>4303</v>
      </c>
      <c r="E1318" s="309" t="s">
        <v>4391</v>
      </c>
      <c r="F1318" s="310"/>
      <c r="G1318" s="224">
        <v>0</v>
      </c>
      <c r="H1318" s="224"/>
      <c r="I1318" s="312"/>
      <c r="J1318" s="312"/>
      <c r="K1318" s="312"/>
      <c r="L1318" s="313" t="e">
        <f>VLOOKUP(TRIM(B1318),'Team Rosters'!$B$1:$M$3794,2,FALSE)</f>
        <v>#N/A</v>
      </c>
    </row>
    <row r="1319" spans="1:12" ht="12.75" hidden="1" customHeight="1">
      <c r="A1319" s="316" t="s">
        <v>7690</v>
      </c>
      <c r="B1319" s="315" t="s">
        <v>7716</v>
      </c>
      <c r="C1319" s="316" t="s">
        <v>826</v>
      </c>
      <c r="D1319" s="316" t="s">
        <v>4266</v>
      </c>
      <c r="E1319" s="317"/>
      <c r="F1319" s="318"/>
      <c r="G1319" s="319"/>
      <c r="H1319" s="319"/>
      <c r="I1319" s="312"/>
      <c r="J1319" s="312"/>
      <c r="K1319" s="312"/>
      <c r="L1319" s="313" t="str">
        <f>VLOOKUP(TRIM(B1319),'Team Rosters'!$B$1:$M$3794,2,FALSE)</f>
        <v>ACM</v>
      </c>
    </row>
    <row r="1320" spans="1:12" ht="12.75" hidden="1" customHeight="1">
      <c r="A1320" s="135" t="s">
        <v>2440</v>
      </c>
      <c r="B1320" s="123" t="s">
        <v>7594</v>
      </c>
      <c r="C1320" s="135" t="s">
        <v>820</v>
      </c>
      <c r="D1320" s="135" t="s">
        <v>2440</v>
      </c>
      <c r="E1320" s="309" t="s">
        <v>4384</v>
      </c>
      <c r="F1320" s="310"/>
      <c r="G1320" s="224">
        <v>0</v>
      </c>
      <c r="H1320" s="224"/>
      <c r="I1320" s="312"/>
      <c r="J1320" s="312"/>
      <c r="K1320" s="312"/>
      <c r="L1320" s="313" t="e">
        <f>VLOOKUP(TRIM(B1320),'Team Rosters'!$B$1:$M$3794,2,FALSE)</f>
        <v>#N/A</v>
      </c>
    </row>
    <row r="1321" spans="1:12" ht="12.75" hidden="1" customHeight="1">
      <c r="A1321" s="316" t="s">
        <v>1406</v>
      </c>
      <c r="B1321" s="315" t="s">
        <v>6875</v>
      </c>
      <c r="C1321" s="316" t="s">
        <v>817</v>
      </c>
      <c r="D1321" s="316" t="s">
        <v>1406</v>
      </c>
      <c r="E1321" s="317"/>
      <c r="F1321" s="318"/>
      <c r="G1321" s="319"/>
      <c r="H1321" s="319"/>
      <c r="I1321" s="312">
        <v>4</v>
      </c>
      <c r="J1321" s="312"/>
      <c r="K1321" s="312"/>
      <c r="L1321" s="313" t="str">
        <f>VLOOKUP(TRIM(B1321),'Team Rosters'!$B$1:$M$3794,2,FALSE)</f>
        <v>BEA</v>
      </c>
    </row>
    <row r="1322" spans="1:12" ht="12.75" hidden="1" customHeight="1">
      <c r="A1322" s="316" t="s">
        <v>4572</v>
      </c>
      <c r="B1322" s="315" t="s">
        <v>1899</v>
      </c>
      <c r="C1322" s="316" t="s">
        <v>821</v>
      </c>
      <c r="D1322" s="316" t="s">
        <v>4572</v>
      </c>
      <c r="E1322" s="317"/>
      <c r="F1322" s="318"/>
      <c r="G1322" s="319"/>
      <c r="H1322" s="319"/>
      <c r="I1322" s="9">
        <v>0</v>
      </c>
      <c r="J1322" s="312"/>
      <c r="K1322" s="172">
        <v>4</v>
      </c>
      <c r="L1322" s="313" t="str">
        <f>VLOOKUP(TRIM(B1322),'Team Rosters'!$B$1:$M$3794,2,FALSE)</f>
        <v>ACM</v>
      </c>
    </row>
    <row r="1323" spans="1:12" ht="12.75" hidden="1" customHeight="1">
      <c r="A1323" s="135" t="s">
        <v>173</v>
      </c>
      <c r="B1323" s="123" t="s">
        <v>4151</v>
      </c>
      <c r="C1323" s="135" t="s">
        <v>6142</v>
      </c>
      <c r="D1323" s="135" t="s">
        <v>4306</v>
      </c>
      <c r="E1323" s="309" t="s">
        <v>4385</v>
      </c>
      <c r="F1323" s="310" t="s">
        <v>4385</v>
      </c>
      <c r="G1323" s="224">
        <v>0</v>
      </c>
      <c r="H1323" s="224"/>
      <c r="I1323" s="312"/>
      <c r="J1323" s="312"/>
      <c r="K1323" s="312"/>
      <c r="L1323" s="313" t="str">
        <f>VLOOKUP(TRIM(B1323),'Team Rosters'!$B$1:$M$3794,2,FALSE)</f>
        <v>IND</v>
      </c>
    </row>
    <row r="1324" spans="1:12" ht="12.75" hidden="1" customHeight="1">
      <c r="A1324" s="316" t="s">
        <v>1891</v>
      </c>
      <c r="B1324" s="315" t="s">
        <v>1280</v>
      </c>
      <c r="C1324" s="316" t="s">
        <v>83</v>
      </c>
      <c r="D1324" s="316" t="s">
        <v>1891</v>
      </c>
      <c r="E1324" s="317"/>
      <c r="F1324" s="318"/>
      <c r="G1324" s="319"/>
      <c r="H1324" s="319"/>
      <c r="I1324" s="312"/>
      <c r="J1324" s="312"/>
      <c r="K1324" s="312"/>
      <c r="L1324" s="313" t="str">
        <f>VLOOKUP(TRIM(B1324),'Team Rosters'!$B$1:$M$3794,2,FALSE)</f>
        <v>IND</v>
      </c>
    </row>
    <row r="1325" spans="1:12" ht="12.75" hidden="1" customHeight="1">
      <c r="A1325" s="316" t="s">
        <v>2438</v>
      </c>
      <c r="B1325" s="315" t="s">
        <v>1826</v>
      </c>
      <c r="C1325" s="316" t="s">
        <v>815</v>
      </c>
      <c r="D1325" s="316" t="s">
        <v>4277</v>
      </c>
      <c r="E1325" s="317"/>
      <c r="F1325" s="318"/>
      <c r="G1325" s="319"/>
      <c r="H1325" s="319"/>
      <c r="I1325" s="312">
        <v>5</v>
      </c>
      <c r="J1325" s="312"/>
      <c r="K1325" s="312">
        <v>7</v>
      </c>
      <c r="L1325" s="313" t="str">
        <f>VLOOKUP(TRIM(B1325),'Team Rosters'!$B$1:$M$3794,2,FALSE)</f>
        <v>ANN</v>
      </c>
    </row>
    <row r="1326" spans="1:12" ht="12.75" hidden="1" customHeight="1">
      <c r="A1326" s="135" t="s">
        <v>2440</v>
      </c>
      <c r="B1326" s="315" t="s">
        <v>304</v>
      </c>
      <c r="C1326" s="316" t="s">
        <v>833</v>
      </c>
      <c r="D1326" s="135" t="s">
        <v>2440</v>
      </c>
      <c r="E1326" s="309" t="s">
        <v>4384</v>
      </c>
      <c r="F1326" s="310"/>
      <c r="G1326" s="224">
        <v>0</v>
      </c>
      <c r="H1326" s="224"/>
      <c r="I1326" s="312"/>
      <c r="J1326" s="312"/>
      <c r="K1326" s="312"/>
      <c r="L1326" s="313" t="e">
        <f>VLOOKUP(TRIM(B1326),'Team Rosters'!$B$1:$M$3794,2,FALSE)</f>
        <v>#N/A</v>
      </c>
    </row>
    <row r="1327" spans="1:12" ht="12.75" hidden="1" customHeight="1">
      <c r="A1327" s="316" t="s">
        <v>4573</v>
      </c>
      <c r="B1327" s="315" t="s">
        <v>5777</v>
      </c>
      <c r="C1327" s="316" t="s">
        <v>818</v>
      </c>
      <c r="D1327" s="316" t="s">
        <v>5002</v>
      </c>
      <c r="E1327" s="317"/>
      <c r="F1327" s="318"/>
      <c r="G1327" s="319"/>
      <c r="H1327" s="319"/>
      <c r="I1327" s="312">
        <v>6</v>
      </c>
      <c r="J1327" s="312">
        <v>4</v>
      </c>
      <c r="K1327" s="312">
        <v>7</v>
      </c>
      <c r="L1327" s="313" t="str">
        <f>VLOOKUP(TRIM(B1327),'Team Rosters'!$B$1:$M$3794,2,FALSE)</f>
        <v>BLD</v>
      </c>
    </row>
    <row r="1328" spans="1:12" ht="12.75" hidden="1" customHeight="1">
      <c r="A1328" s="135" t="s">
        <v>2438</v>
      </c>
      <c r="B1328" s="123" t="s">
        <v>4498</v>
      </c>
      <c r="C1328" s="135" t="s">
        <v>2832</v>
      </c>
      <c r="D1328" s="135" t="s">
        <v>4305</v>
      </c>
      <c r="E1328" s="309" t="s">
        <v>4385</v>
      </c>
      <c r="F1328" s="310"/>
      <c r="G1328" s="224">
        <v>2</v>
      </c>
      <c r="H1328" s="224"/>
      <c r="I1328" s="312"/>
      <c r="J1328" s="312"/>
      <c r="K1328" s="312"/>
      <c r="L1328" s="313" t="str">
        <f>VLOOKUP(TRIM(B1328),'Team Rosters'!$B$1:$M$3794,2,FALSE)</f>
        <v>TEM</v>
      </c>
    </row>
    <row r="1329" spans="1:12" ht="12.75" hidden="1" customHeight="1">
      <c r="A1329" s="135" t="s">
        <v>3060</v>
      </c>
      <c r="B1329" s="123" t="s">
        <v>3829</v>
      </c>
      <c r="C1329" s="135" t="s">
        <v>824</v>
      </c>
      <c r="D1329" s="135" t="s">
        <v>4290</v>
      </c>
      <c r="E1329" s="309" t="s">
        <v>4384</v>
      </c>
      <c r="F1329" s="310"/>
      <c r="G1329" s="224"/>
      <c r="H1329" s="224"/>
      <c r="I1329" s="312"/>
      <c r="J1329" s="312"/>
      <c r="K1329" s="312"/>
      <c r="L1329" s="313" t="str">
        <f>VLOOKUP(TRIM(B1329),'Team Rosters'!$B$1:$M$3794,2,FALSE)</f>
        <v>LAS</v>
      </c>
    </row>
    <row r="1330" spans="1:12" ht="12.75" hidden="1" customHeight="1">
      <c r="A1330" s="135" t="s">
        <v>2437</v>
      </c>
      <c r="B1330" s="123" t="s">
        <v>6253</v>
      </c>
      <c r="C1330" s="135" t="s">
        <v>813</v>
      </c>
      <c r="D1330" s="135" t="s">
        <v>4304</v>
      </c>
      <c r="E1330" s="309" t="s">
        <v>4385</v>
      </c>
      <c r="F1330" s="310"/>
      <c r="G1330" s="224">
        <v>4</v>
      </c>
      <c r="H1330" s="224"/>
      <c r="I1330" s="312"/>
      <c r="J1330" s="312"/>
      <c r="K1330" s="312"/>
      <c r="L1330" s="313" t="str">
        <f>VLOOKUP(TRIM(B1330),'Team Rosters'!$B$1:$M$3794,2,FALSE)</f>
        <v>BEA</v>
      </c>
    </row>
    <row r="1331" spans="1:12" ht="12.75" hidden="1" customHeight="1">
      <c r="A1331" s="135" t="s">
        <v>3060</v>
      </c>
      <c r="B1331" s="123" t="s">
        <v>6844</v>
      </c>
      <c r="C1331" s="135" t="s">
        <v>824</v>
      </c>
      <c r="D1331" s="135" t="s">
        <v>4290</v>
      </c>
      <c r="E1331" s="309" t="s">
        <v>4384</v>
      </c>
      <c r="F1331" s="310"/>
      <c r="G1331" s="224"/>
      <c r="H1331" s="224"/>
      <c r="I1331" s="312"/>
      <c r="J1331" s="312"/>
      <c r="K1331" s="312"/>
      <c r="L1331" s="313" t="str">
        <f>VLOOKUP(TRIM(B1331),'Team Rosters'!$B$1:$M$3794,2,FALSE)</f>
        <v>BEA</v>
      </c>
    </row>
    <row r="1332" spans="1:12" ht="12.75" hidden="1" customHeight="1">
      <c r="A1332" s="316" t="s">
        <v>1891</v>
      </c>
      <c r="B1332" s="315" t="s">
        <v>7779</v>
      </c>
      <c r="C1332" s="316" t="s">
        <v>802</v>
      </c>
      <c r="D1332" s="316" t="s">
        <v>1891</v>
      </c>
      <c r="E1332" s="317"/>
      <c r="F1332" s="318"/>
      <c r="G1332" s="319"/>
      <c r="H1332" s="319"/>
      <c r="I1332" s="312"/>
      <c r="J1332" s="312"/>
      <c r="K1332" s="312"/>
      <c r="L1332" s="313" t="str">
        <f>VLOOKUP(TRIM(B1332),'Team Rosters'!$B$1:$M$3794,2,FALSE)</f>
        <v>TOL</v>
      </c>
    </row>
    <row r="1333" spans="1:12" ht="12.75" hidden="1" customHeight="1">
      <c r="A1333" s="316" t="s">
        <v>7692</v>
      </c>
      <c r="B1333" s="315" t="s">
        <v>4155</v>
      </c>
      <c r="C1333" s="316" t="s">
        <v>85</v>
      </c>
      <c r="D1333" s="316" t="s">
        <v>4265</v>
      </c>
      <c r="E1333" s="317"/>
      <c r="F1333" s="318"/>
      <c r="G1333" s="319"/>
      <c r="H1333" s="319"/>
      <c r="I1333" s="312"/>
      <c r="J1333" s="312"/>
      <c r="K1333" s="312"/>
      <c r="L1333" s="313" t="str">
        <f>VLOOKUP(TRIM(B1333),'Team Rosters'!$B$1:$M$3794,2,FALSE)</f>
        <v>CHA</v>
      </c>
    </row>
    <row r="1334" spans="1:12" ht="12.75" hidden="1" customHeight="1">
      <c r="A1334" s="316" t="s">
        <v>836</v>
      </c>
      <c r="B1334" s="315" t="s">
        <v>7684</v>
      </c>
      <c r="C1334" s="316" t="s">
        <v>824</v>
      </c>
      <c r="D1334" s="316" t="s">
        <v>6988</v>
      </c>
      <c r="E1334" s="317"/>
      <c r="F1334" s="318"/>
      <c r="G1334" s="319"/>
      <c r="H1334" s="319"/>
      <c r="I1334" s="312">
        <v>0</v>
      </c>
      <c r="J1334" s="312">
        <v>0</v>
      </c>
      <c r="K1334" s="312">
        <v>0</v>
      </c>
      <c r="L1334" s="313" t="e">
        <f>VLOOKUP(TRIM(B1334),'Team Rosters'!$B$1:$M$3794,2,FALSE)</f>
        <v>#N/A</v>
      </c>
    </row>
    <row r="1335" spans="1:12" ht="12.75" hidden="1" customHeight="1">
      <c r="A1335" s="316" t="s">
        <v>848</v>
      </c>
      <c r="B1335" s="315" t="s">
        <v>593</v>
      </c>
      <c r="C1335" s="316" t="s">
        <v>809</v>
      </c>
      <c r="D1335" s="316" t="s">
        <v>848</v>
      </c>
      <c r="E1335" s="317"/>
      <c r="F1335" s="318"/>
      <c r="G1335" s="319"/>
      <c r="H1335" s="319"/>
      <c r="I1335" s="312">
        <v>4</v>
      </c>
      <c r="J1335" s="312">
        <v>6</v>
      </c>
      <c r="K1335" s="312">
        <v>3</v>
      </c>
      <c r="L1335" s="313" t="str">
        <f>VLOOKUP(TRIM(B1335),'Team Rosters'!$B$1:$M$3794,2,FALSE)</f>
        <v>VIR</v>
      </c>
    </row>
    <row r="1336" spans="1:12" ht="12.75" hidden="1" customHeight="1">
      <c r="A1336" s="135" t="s">
        <v>2314</v>
      </c>
      <c r="B1336" s="123" t="s">
        <v>7492</v>
      </c>
      <c r="C1336" s="135" t="s">
        <v>83</v>
      </c>
      <c r="D1336" s="135" t="s">
        <v>4303</v>
      </c>
      <c r="E1336" s="309" t="s">
        <v>4391</v>
      </c>
      <c r="F1336" s="310"/>
      <c r="G1336" s="224">
        <v>0</v>
      </c>
      <c r="H1336" s="224"/>
      <c r="I1336" s="312"/>
      <c r="J1336" s="312"/>
      <c r="K1336" s="312"/>
      <c r="L1336" s="313" t="e">
        <f>VLOOKUP(TRIM(B1336),'Team Rosters'!$B$1:$M$3794,2,FALSE)</f>
        <v>#N/A</v>
      </c>
    </row>
    <row r="1337" spans="1:12" ht="12.75" hidden="1" customHeight="1">
      <c r="A1337" s="316" t="s">
        <v>3200</v>
      </c>
      <c r="B1337" s="315" t="s">
        <v>4673</v>
      </c>
      <c r="C1337" s="316" t="s">
        <v>82</v>
      </c>
      <c r="D1337" s="316" t="s">
        <v>4275</v>
      </c>
      <c r="E1337" s="317"/>
      <c r="F1337" s="318"/>
      <c r="G1337" s="319"/>
      <c r="H1337" s="319"/>
      <c r="I1337" s="312">
        <v>0</v>
      </c>
      <c r="J1337" s="312"/>
      <c r="K1337" s="312">
        <v>4</v>
      </c>
      <c r="L1337" s="313" t="str">
        <f>VLOOKUP(TRIM(B1337),'Team Rosters'!$B$1:$M$3794,2,FALSE)</f>
        <v>TOK</v>
      </c>
    </row>
    <row r="1338" spans="1:12" ht="12.75" hidden="1" customHeight="1">
      <c r="A1338" s="135" t="s">
        <v>1404</v>
      </c>
      <c r="B1338" s="123" t="s">
        <v>3513</v>
      </c>
      <c r="C1338" s="135" t="s">
        <v>816</v>
      </c>
      <c r="D1338" s="135" t="s">
        <v>1404</v>
      </c>
      <c r="E1338" s="309" t="s">
        <v>4383</v>
      </c>
      <c r="F1338" s="310"/>
      <c r="G1338" s="224">
        <v>9</v>
      </c>
      <c r="H1338" s="224"/>
      <c r="I1338" s="312"/>
      <c r="J1338" s="312"/>
      <c r="K1338" s="312"/>
      <c r="L1338" s="313" t="str">
        <f>VLOOKUP(TRIM(B1338),'Team Rosters'!$B$1:$M$3794,2,FALSE)</f>
        <v>VIR</v>
      </c>
    </row>
    <row r="1339" spans="1:12" ht="12.75" hidden="1" customHeight="1">
      <c r="A1339" s="135" t="s">
        <v>1663</v>
      </c>
      <c r="B1339" s="123" t="s">
        <v>3355</v>
      </c>
      <c r="C1339" s="135" t="s">
        <v>824</v>
      </c>
      <c r="D1339" s="135" t="s">
        <v>4302</v>
      </c>
      <c r="E1339" s="309" t="s">
        <v>4389</v>
      </c>
      <c r="F1339" s="310"/>
      <c r="G1339" s="224">
        <v>3</v>
      </c>
      <c r="H1339" s="224"/>
      <c r="I1339" s="312"/>
      <c r="J1339" s="312"/>
      <c r="K1339" s="312"/>
      <c r="L1339" s="313" t="str">
        <f>VLOOKUP(TRIM(B1339),'Team Rosters'!$B$1:$M$3794,2,FALSE)</f>
        <v>WIX</v>
      </c>
    </row>
    <row r="1340" spans="1:12" ht="12.75" hidden="1" customHeight="1">
      <c r="A1340" s="135" t="s">
        <v>3060</v>
      </c>
      <c r="B1340" s="123" t="s">
        <v>6819</v>
      </c>
      <c r="C1340" s="135" t="s">
        <v>837</v>
      </c>
      <c r="D1340" s="135" t="s">
        <v>4290</v>
      </c>
      <c r="E1340" s="309" t="s">
        <v>4390</v>
      </c>
      <c r="F1340" s="310"/>
      <c r="G1340" s="224"/>
      <c r="H1340" s="224"/>
      <c r="I1340" s="312"/>
      <c r="J1340" s="312"/>
      <c r="K1340" s="312"/>
      <c r="L1340" s="313" t="str">
        <f>VLOOKUP(TRIM(B1340),'Team Rosters'!$B$1:$M$3794,2,FALSE)</f>
        <v>TEM</v>
      </c>
    </row>
    <row r="1341" spans="1:12" ht="12.75" hidden="1" customHeight="1">
      <c r="A1341" s="316" t="s">
        <v>836</v>
      </c>
      <c r="B1341" s="315" t="s">
        <v>7667</v>
      </c>
      <c r="C1341" s="316" t="s">
        <v>1664</v>
      </c>
      <c r="D1341" s="316" t="s">
        <v>6988</v>
      </c>
      <c r="E1341" s="317"/>
      <c r="F1341" s="318"/>
      <c r="G1341" s="319"/>
      <c r="H1341" s="319"/>
      <c r="I1341" s="312">
        <v>0</v>
      </c>
      <c r="J1341" s="312">
        <v>0</v>
      </c>
      <c r="K1341" s="312">
        <v>0</v>
      </c>
      <c r="L1341" s="313" t="e">
        <f>VLOOKUP(TRIM(B1341),'Team Rosters'!$B$1:$M$3794,2,FALSE)</f>
        <v>#N/A</v>
      </c>
    </row>
    <row r="1342" spans="1:12" ht="12.75" hidden="1" customHeight="1">
      <c r="A1342" s="135" t="s">
        <v>3344</v>
      </c>
      <c r="B1342" s="123" t="s">
        <v>6315</v>
      </c>
      <c r="C1342" s="135" t="s">
        <v>820</v>
      </c>
      <c r="D1342" s="135" t="s">
        <v>4293</v>
      </c>
      <c r="E1342" s="309" t="s">
        <v>4385</v>
      </c>
      <c r="F1342" s="310"/>
      <c r="G1342" s="224"/>
      <c r="H1342" s="224"/>
      <c r="I1342" s="312"/>
      <c r="J1342" s="312"/>
      <c r="K1342" s="312"/>
      <c r="L1342" s="313" t="str">
        <f>VLOOKUP(TRIM(B1342),'Team Rosters'!$B$1:$M$3794,2,FALSE)</f>
        <v>ESC</v>
      </c>
    </row>
    <row r="1343" spans="1:12" ht="12.75" hidden="1" customHeight="1">
      <c r="A1343" s="316" t="s">
        <v>2323</v>
      </c>
      <c r="B1343" s="315" t="s">
        <v>6920</v>
      </c>
      <c r="C1343" s="316" t="s">
        <v>826</v>
      </c>
      <c r="D1343" s="316" t="s">
        <v>4265</v>
      </c>
      <c r="E1343" s="317"/>
      <c r="F1343" s="318"/>
      <c r="G1343" s="319"/>
      <c r="H1343" s="319"/>
      <c r="I1343" s="312"/>
      <c r="J1343" s="312"/>
      <c r="K1343" s="312"/>
      <c r="L1343" s="313" t="str">
        <f>VLOOKUP(TRIM(B1343),'Team Rosters'!$B$1:$M$3794,2,FALSE)</f>
        <v>CAVE</v>
      </c>
    </row>
    <row r="1344" spans="1:12" ht="12.75" hidden="1" customHeight="1">
      <c r="A1344" s="135" t="s">
        <v>3060</v>
      </c>
      <c r="B1344" s="123" t="s">
        <v>4159</v>
      </c>
      <c r="C1344" s="135" t="s">
        <v>808</v>
      </c>
      <c r="D1344" s="135" t="s">
        <v>4290</v>
      </c>
      <c r="E1344" s="309" t="s">
        <v>4382</v>
      </c>
      <c r="F1344" s="310"/>
      <c r="G1344" s="224"/>
      <c r="H1344" s="224"/>
      <c r="I1344" s="312"/>
      <c r="J1344" s="312"/>
      <c r="K1344" s="312"/>
      <c r="L1344" s="313" t="str">
        <f>VLOOKUP(TRIM(B1344),'Team Rosters'!$B$1:$M$3794,2,FALSE)</f>
        <v>OMA</v>
      </c>
    </row>
    <row r="1345" spans="1:12" ht="12.75" hidden="1" customHeight="1">
      <c r="A1345" s="135" t="s">
        <v>172</v>
      </c>
      <c r="B1345" s="123" t="s">
        <v>6821</v>
      </c>
      <c r="C1345" s="135" t="s">
        <v>821</v>
      </c>
      <c r="D1345" s="135" t="s">
        <v>4298</v>
      </c>
      <c r="E1345" s="309" t="s">
        <v>4385</v>
      </c>
      <c r="F1345" s="310"/>
      <c r="G1345" s="224">
        <v>5</v>
      </c>
      <c r="H1345" s="224"/>
      <c r="I1345" s="312"/>
      <c r="J1345" s="312"/>
      <c r="K1345" s="312"/>
      <c r="L1345" s="313" t="str">
        <f>VLOOKUP(TRIM(B1345),'Team Rosters'!$B$1:$M$3794,2,FALSE)</f>
        <v>ACM</v>
      </c>
    </row>
    <row r="1346" spans="1:12" ht="12.75" hidden="1" customHeight="1">
      <c r="A1346" s="135" t="s">
        <v>2319</v>
      </c>
      <c r="B1346" s="123" t="s">
        <v>7627</v>
      </c>
      <c r="C1346" s="135" t="s">
        <v>817</v>
      </c>
      <c r="D1346" s="135" t="s">
        <v>2319</v>
      </c>
      <c r="E1346" s="309" t="s">
        <v>4384</v>
      </c>
      <c r="F1346" s="310"/>
      <c r="G1346" s="224">
        <v>11</v>
      </c>
      <c r="H1346" s="224"/>
      <c r="I1346" s="312"/>
      <c r="J1346" s="312"/>
      <c r="K1346" s="312"/>
      <c r="L1346" s="313" t="str">
        <f>VLOOKUP(TRIM(B1346),'Team Rosters'!$B$1:$M$3794,2,FALSE)</f>
        <v>BEA</v>
      </c>
    </row>
    <row r="1347" spans="1:12" ht="12.75" hidden="1" customHeight="1">
      <c r="A1347" s="316" t="s">
        <v>2317</v>
      </c>
      <c r="B1347" s="315" t="s">
        <v>308</v>
      </c>
      <c r="C1347" s="316" t="s">
        <v>807</v>
      </c>
      <c r="D1347" s="316" t="s">
        <v>4272</v>
      </c>
      <c r="E1347" s="317"/>
      <c r="F1347" s="318"/>
      <c r="G1347" s="319"/>
      <c r="H1347" s="319"/>
      <c r="I1347" s="312">
        <v>0</v>
      </c>
      <c r="J1347" s="312"/>
      <c r="K1347" s="312">
        <v>4</v>
      </c>
      <c r="L1347" s="313" t="str">
        <f>VLOOKUP(TRIM(B1347),'Team Rosters'!$B$1:$M$3794,2,FALSE)</f>
        <v>CHA</v>
      </c>
    </row>
    <row r="1348" spans="1:12" ht="12.75" hidden="1" customHeight="1">
      <c r="A1348" s="316" t="s">
        <v>213</v>
      </c>
      <c r="B1348" s="315" t="s">
        <v>6442</v>
      </c>
      <c r="C1348" s="316" t="s">
        <v>820</v>
      </c>
      <c r="D1348" s="316" t="s">
        <v>213</v>
      </c>
      <c r="E1348" s="317"/>
      <c r="F1348" s="318"/>
      <c r="G1348" s="319"/>
      <c r="H1348" s="319"/>
      <c r="I1348" s="312"/>
      <c r="J1348" s="312"/>
      <c r="K1348" s="312"/>
      <c r="L1348" s="313" t="str">
        <f>VLOOKUP(TRIM(B1348),'Team Rosters'!$B$1:$M$3794,2,FALSE)</f>
        <v>JER</v>
      </c>
    </row>
    <row r="1349" spans="1:12" ht="12.75" hidden="1" customHeight="1">
      <c r="A1349" s="135" t="s">
        <v>2440</v>
      </c>
      <c r="B1349" s="123" t="s">
        <v>7477</v>
      </c>
      <c r="C1349" s="135" t="s">
        <v>812</v>
      </c>
      <c r="D1349" s="135" t="s">
        <v>2440</v>
      </c>
      <c r="E1349" s="309" t="s">
        <v>4384</v>
      </c>
      <c r="F1349" s="310"/>
      <c r="G1349" s="224">
        <v>0</v>
      </c>
      <c r="H1349" s="224"/>
      <c r="I1349" s="312"/>
      <c r="J1349" s="312"/>
      <c r="K1349" s="312"/>
      <c r="L1349" s="313" t="str">
        <f>VLOOKUP(TRIM(B1349),'Team Rosters'!$B$1:$M$3794,2,FALSE)</f>
        <v>FER</v>
      </c>
    </row>
    <row r="1350" spans="1:12" ht="12.75" hidden="1" customHeight="1">
      <c r="A1350" s="316" t="s">
        <v>1891</v>
      </c>
      <c r="B1350" s="315" t="s">
        <v>235</v>
      </c>
      <c r="C1350" s="316" t="s">
        <v>170</v>
      </c>
      <c r="D1350" s="316" t="s">
        <v>1891</v>
      </c>
      <c r="E1350" s="317"/>
      <c r="F1350" s="318"/>
      <c r="G1350" s="319"/>
      <c r="H1350" s="319"/>
      <c r="I1350" s="312"/>
      <c r="J1350" s="312"/>
      <c r="K1350" s="312"/>
      <c r="L1350" s="313" t="str">
        <f>VLOOKUP(TRIM(B1350),'Team Rosters'!$B$1:$M$3794,2,FALSE)</f>
        <v>FER</v>
      </c>
    </row>
    <row r="1351" spans="1:12" ht="12.75" hidden="1" customHeight="1">
      <c r="A1351" s="135" t="s">
        <v>3061</v>
      </c>
      <c r="B1351" s="123" t="s">
        <v>5130</v>
      </c>
      <c r="C1351" s="135" t="s">
        <v>815</v>
      </c>
      <c r="D1351" s="135" t="s">
        <v>4297</v>
      </c>
      <c r="E1351" s="309" t="s">
        <v>4397</v>
      </c>
      <c r="F1351" s="310"/>
      <c r="G1351" s="224"/>
      <c r="H1351" s="224"/>
      <c r="I1351" s="312"/>
      <c r="J1351" s="312"/>
      <c r="K1351" s="312"/>
      <c r="L1351" s="313" t="str">
        <f>VLOOKUP(TRIM(B1351),'Team Rosters'!$B$1:$M$3794,2,FALSE)</f>
        <v>OMA</v>
      </c>
    </row>
    <row r="1352" spans="1:12" ht="12.75" hidden="1" customHeight="1">
      <c r="A1352" s="316" t="s">
        <v>2323</v>
      </c>
      <c r="B1352" s="315" t="s">
        <v>7725</v>
      </c>
      <c r="C1352" s="316" t="s">
        <v>81</v>
      </c>
      <c r="D1352" s="316" t="s">
        <v>4265</v>
      </c>
      <c r="E1352" s="317"/>
      <c r="F1352" s="318"/>
      <c r="G1352" s="319"/>
      <c r="H1352" s="319"/>
      <c r="I1352" s="312"/>
      <c r="J1352" s="312"/>
      <c r="K1352" s="312"/>
      <c r="L1352" s="313" t="str">
        <f>VLOOKUP(TRIM(B1352),'Team Rosters'!$B$1:$M$3794,2,FALSE)</f>
        <v>LAS</v>
      </c>
    </row>
    <row r="1353" spans="1:12" ht="12.75" hidden="1" customHeight="1">
      <c r="A1353" s="316" t="s">
        <v>645</v>
      </c>
      <c r="B1353" s="315" t="s">
        <v>3361</v>
      </c>
      <c r="C1353" s="316" t="s">
        <v>90</v>
      </c>
      <c r="D1353" s="316" t="s">
        <v>4267</v>
      </c>
      <c r="E1353" s="317"/>
      <c r="F1353" s="318"/>
      <c r="G1353" s="319"/>
      <c r="H1353" s="319"/>
      <c r="I1353" s="312"/>
      <c r="J1353" s="312"/>
      <c r="K1353" s="312"/>
      <c r="L1353" s="313" t="str">
        <f>VLOOKUP(TRIM(B1353),'Team Rosters'!$B$1:$M$3794,2,FALSE)</f>
        <v>BLU</v>
      </c>
    </row>
    <row r="1354" spans="1:12" ht="12.75" hidden="1" customHeight="1">
      <c r="A1354" s="135" t="s">
        <v>2440</v>
      </c>
      <c r="B1354" s="123" t="s">
        <v>7493</v>
      </c>
      <c r="C1354" s="135" t="s">
        <v>83</v>
      </c>
      <c r="D1354" s="135" t="s">
        <v>2440</v>
      </c>
      <c r="E1354" s="309" t="s">
        <v>4382</v>
      </c>
      <c r="F1354" s="310"/>
      <c r="G1354" s="224">
        <v>5</v>
      </c>
      <c r="H1354" s="224"/>
      <c r="I1354" s="312"/>
      <c r="J1354" s="312"/>
      <c r="K1354" s="312"/>
      <c r="L1354" s="313" t="str">
        <f>VLOOKUP(TRIM(B1354),'Team Rosters'!$B$1:$M$3794,2,FALSE)</f>
        <v>OMA</v>
      </c>
    </row>
    <row r="1355" spans="1:12" ht="12.75" hidden="1" customHeight="1">
      <c r="A1355" s="135" t="s">
        <v>2440</v>
      </c>
      <c r="B1355" s="123" t="s">
        <v>6845</v>
      </c>
      <c r="C1355" s="135" t="s">
        <v>812</v>
      </c>
      <c r="D1355" s="135" t="s">
        <v>2440</v>
      </c>
      <c r="E1355" s="309" t="s">
        <v>4384</v>
      </c>
      <c r="F1355" s="310"/>
      <c r="G1355" s="224">
        <v>0</v>
      </c>
      <c r="H1355" s="224"/>
      <c r="I1355" s="312"/>
      <c r="J1355" s="312"/>
      <c r="K1355" s="312"/>
      <c r="L1355" s="313" t="str">
        <f>VLOOKUP(TRIM(B1355),'Team Rosters'!$B$1:$M$3794,2,FALSE)</f>
        <v>BIR</v>
      </c>
    </row>
    <row r="1356" spans="1:12" ht="12.75" hidden="1" customHeight="1">
      <c r="A1356" s="135" t="s">
        <v>3060</v>
      </c>
      <c r="B1356" s="315" t="s">
        <v>4166</v>
      </c>
      <c r="C1356" s="316" t="s">
        <v>809</v>
      </c>
      <c r="D1356" s="135" t="s">
        <v>4290</v>
      </c>
      <c r="E1356" s="309" t="s">
        <v>4384</v>
      </c>
      <c r="F1356" s="310"/>
      <c r="G1356" s="224"/>
      <c r="H1356" s="224"/>
      <c r="I1356" s="312"/>
      <c r="J1356" s="312"/>
      <c r="K1356" s="312"/>
      <c r="L1356" s="313" t="str">
        <f>VLOOKUP(TRIM(B1356),'Team Rosters'!$B$1:$M$3794,2,FALSE)</f>
        <v>BLU</v>
      </c>
    </row>
    <row r="1357" spans="1:12" ht="12.75" hidden="1" customHeight="1">
      <c r="A1357" s="316" t="s">
        <v>2437</v>
      </c>
      <c r="B1357" s="315" t="s">
        <v>7656</v>
      </c>
      <c r="C1357" s="316" t="s">
        <v>822</v>
      </c>
      <c r="D1357" s="316" t="s">
        <v>4278</v>
      </c>
      <c r="E1357" s="317"/>
      <c r="F1357" s="318"/>
      <c r="G1357" s="319"/>
      <c r="H1357" s="319"/>
      <c r="I1357" s="312">
        <v>4</v>
      </c>
      <c r="J1357" s="312"/>
      <c r="K1357" s="312">
        <v>3</v>
      </c>
      <c r="L1357" s="313" t="str">
        <f>VLOOKUP(TRIM(B1357),'Team Rosters'!$B$1:$M$3794,2,FALSE)</f>
        <v>BEA</v>
      </c>
    </row>
    <row r="1358" spans="1:12" ht="12.75" hidden="1" customHeight="1">
      <c r="A1358" s="135" t="s">
        <v>2314</v>
      </c>
      <c r="B1358" s="123" t="s">
        <v>7606</v>
      </c>
      <c r="C1358" s="135" t="s">
        <v>815</v>
      </c>
      <c r="D1358" s="135" t="s">
        <v>4303</v>
      </c>
      <c r="E1358" s="309" t="s">
        <v>4391</v>
      </c>
      <c r="F1358" s="310"/>
      <c r="G1358" s="224">
        <v>0</v>
      </c>
      <c r="H1358" s="224"/>
      <c r="I1358" s="312"/>
      <c r="J1358" s="312"/>
      <c r="K1358" s="312"/>
      <c r="L1358" s="313" t="e">
        <f>VLOOKUP(TRIM(B1358),'Team Rosters'!$B$1:$M$3794,2,FALSE)</f>
        <v>#N/A</v>
      </c>
    </row>
    <row r="1359" spans="1:12" ht="12.75" hidden="1" customHeight="1">
      <c r="A1359" s="316" t="s">
        <v>3200</v>
      </c>
      <c r="B1359" s="315" t="s">
        <v>4168</v>
      </c>
      <c r="C1359" s="316" t="s">
        <v>837</v>
      </c>
      <c r="D1359" s="316" t="s">
        <v>4275</v>
      </c>
      <c r="E1359" s="317"/>
      <c r="F1359" s="318"/>
      <c r="G1359" s="319"/>
      <c r="H1359" s="319"/>
      <c r="I1359" s="312">
        <v>0</v>
      </c>
      <c r="J1359" s="312"/>
      <c r="K1359" s="312">
        <v>0</v>
      </c>
      <c r="L1359" s="313" t="str">
        <f>VLOOKUP(TRIM(B1359),'Team Rosters'!$B$1:$M$3794,2,FALSE)</f>
        <v>TOL</v>
      </c>
    </row>
    <row r="1360" spans="1:12" ht="12.75" hidden="1" customHeight="1">
      <c r="A1360" s="316" t="s">
        <v>1891</v>
      </c>
      <c r="B1360" s="315" t="s">
        <v>711</v>
      </c>
      <c r="C1360" s="316" t="s">
        <v>6142</v>
      </c>
      <c r="D1360" s="316" t="s">
        <v>1891</v>
      </c>
      <c r="E1360" s="317"/>
      <c r="F1360" s="318"/>
      <c r="G1360" s="319"/>
      <c r="H1360" s="319"/>
      <c r="I1360" s="312"/>
      <c r="J1360" s="312"/>
      <c r="K1360" s="312"/>
      <c r="L1360" s="313" t="str">
        <f>VLOOKUP(TRIM(B1360),'Team Rosters'!$B$1:$M$3794,2,FALSE)</f>
        <v>LAS</v>
      </c>
    </row>
    <row r="1361" spans="1:12" ht="12.75" hidden="1" customHeight="1">
      <c r="A1361" s="135" t="s">
        <v>2314</v>
      </c>
      <c r="B1361" s="315" t="s">
        <v>6282</v>
      </c>
      <c r="C1361" s="316" t="s">
        <v>833</v>
      </c>
      <c r="D1361" s="135" t="s">
        <v>4303</v>
      </c>
      <c r="E1361" s="309" t="s">
        <v>4391</v>
      </c>
      <c r="F1361" s="310"/>
      <c r="G1361" s="224">
        <v>0</v>
      </c>
      <c r="H1361" s="224"/>
      <c r="I1361" s="312"/>
      <c r="J1361" s="312"/>
      <c r="K1361" s="312"/>
      <c r="L1361" s="313" t="str">
        <f>VLOOKUP(TRIM(B1361),'Team Rosters'!$B$1:$M$3794,2,FALSE)</f>
        <v>IRN</v>
      </c>
    </row>
    <row r="1362" spans="1:12" ht="12.75" hidden="1" customHeight="1">
      <c r="A1362" s="135" t="s">
        <v>3060</v>
      </c>
      <c r="B1362" s="123" t="s">
        <v>7530</v>
      </c>
      <c r="C1362" s="135" t="s">
        <v>6142</v>
      </c>
      <c r="D1362" s="135" t="s">
        <v>4290</v>
      </c>
      <c r="E1362" s="309" t="s">
        <v>4384</v>
      </c>
      <c r="F1362" s="310"/>
      <c r="G1362" s="224"/>
      <c r="H1362" s="224"/>
      <c r="I1362" s="312"/>
      <c r="J1362" s="312"/>
      <c r="K1362" s="312"/>
      <c r="L1362" s="313" t="e">
        <f>VLOOKUP(TRIM(B1362),'Team Rosters'!$B$1:$M$3794,2,FALSE)</f>
        <v>#N/A</v>
      </c>
    </row>
    <row r="1363" spans="1:12" ht="12.75" hidden="1" customHeight="1">
      <c r="A1363" s="135" t="s">
        <v>3060</v>
      </c>
      <c r="B1363" s="123" t="s">
        <v>7516</v>
      </c>
      <c r="C1363" s="135" t="s">
        <v>813</v>
      </c>
      <c r="D1363" s="135" t="s">
        <v>4290</v>
      </c>
      <c r="E1363" s="309" t="s">
        <v>4384</v>
      </c>
      <c r="F1363" s="310"/>
      <c r="G1363" s="224"/>
      <c r="H1363" s="224"/>
      <c r="I1363" s="312"/>
      <c r="J1363" s="312"/>
      <c r="K1363" s="312"/>
      <c r="L1363" s="313" t="e">
        <f>VLOOKUP(TRIM(B1363),'Team Rosters'!$B$1:$M$3794,2,FALSE)</f>
        <v>#N/A</v>
      </c>
    </row>
    <row r="1364" spans="1:12" ht="12.75" hidden="1" customHeight="1">
      <c r="A1364" s="316" t="s">
        <v>2317</v>
      </c>
      <c r="B1364" s="315" t="s">
        <v>6644</v>
      </c>
      <c r="C1364" s="316" t="s">
        <v>812</v>
      </c>
      <c r="D1364" s="316" t="s">
        <v>4272</v>
      </c>
      <c r="E1364" s="317"/>
      <c r="F1364" s="318"/>
      <c r="G1364" s="319"/>
      <c r="H1364" s="319"/>
      <c r="I1364" s="312">
        <v>0</v>
      </c>
      <c r="J1364" s="312"/>
      <c r="K1364" s="312">
        <v>2</v>
      </c>
      <c r="L1364" s="313" t="e">
        <f>VLOOKUP(TRIM(B1364),'Team Rosters'!$B$1:$M$3794,2,FALSE)</f>
        <v>#N/A</v>
      </c>
    </row>
    <row r="1365" spans="1:12" ht="12.75" hidden="1" customHeight="1">
      <c r="A1365" s="135" t="s">
        <v>1139</v>
      </c>
      <c r="B1365" s="123" t="s">
        <v>4171</v>
      </c>
      <c r="C1365" s="135" t="s">
        <v>808</v>
      </c>
      <c r="D1365" s="135" t="s">
        <v>1139</v>
      </c>
      <c r="E1365" s="309" t="s">
        <v>4384</v>
      </c>
      <c r="F1365" s="310"/>
      <c r="G1365" s="224">
        <v>0</v>
      </c>
      <c r="H1365" s="224"/>
      <c r="I1365" s="312"/>
      <c r="J1365" s="312"/>
      <c r="K1365" s="312"/>
      <c r="L1365" s="313" t="str">
        <f>VLOOKUP(TRIM(B1365),'Team Rosters'!$B$1:$M$3794,2,FALSE)</f>
        <v>LAS</v>
      </c>
    </row>
    <row r="1366" spans="1:12" ht="12.75" hidden="1" customHeight="1">
      <c r="A1366" s="316" t="s">
        <v>2437</v>
      </c>
      <c r="B1366" s="315" t="s">
        <v>6144</v>
      </c>
      <c r="C1366" s="316" t="s">
        <v>6142</v>
      </c>
      <c r="D1366" s="316" t="s">
        <v>4278</v>
      </c>
      <c r="E1366" s="317"/>
      <c r="F1366" s="318"/>
      <c r="G1366" s="319"/>
      <c r="H1366" s="319"/>
      <c r="I1366" s="312">
        <v>4</v>
      </c>
      <c r="J1366" s="312"/>
      <c r="K1366" s="312">
        <v>7</v>
      </c>
      <c r="L1366" s="313" t="str">
        <f>VLOOKUP(TRIM(B1366),'Team Rosters'!$B$1:$M$3794,2,FALSE)</f>
        <v>VIR</v>
      </c>
    </row>
    <row r="1367" spans="1:12" ht="12.75" hidden="1" customHeight="1">
      <c r="A1367" s="316" t="s">
        <v>2477</v>
      </c>
      <c r="B1367" s="315" t="s">
        <v>5227</v>
      </c>
      <c r="C1367" s="316" t="s">
        <v>2832</v>
      </c>
      <c r="D1367" s="316" t="s">
        <v>4265</v>
      </c>
      <c r="E1367" s="317"/>
      <c r="F1367" s="318"/>
      <c r="G1367" s="319"/>
      <c r="H1367" s="319"/>
      <c r="I1367" s="312"/>
      <c r="J1367" s="312"/>
      <c r="K1367" s="312"/>
      <c r="L1367" s="313" t="str">
        <f>VLOOKUP(TRIM(B1367),'Team Rosters'!$B$1:$M$3794,2,FALSE)</f>
        <v>VER</v>
      </c>
    </row>
    <row r="1368" spans="1:12" ht="12.75" hidden="1" customHeight="1">
      <c r="A1368" s="135" t="s">
        <v>4393</v>
      </c>
      <c r="B1368" s="123" t="s">
        <v>6717</v>
      </c>
      <c r="C1368" s="135" t="s">
        <v>812</v>
      </c>
      <c r="D1368" s="135" t="s">
        <v>5915</v>
      </c>
      <c r="E1368" s="309" t="s">
        <v>4384</v>
      </c>
      <c r="F1368" s="310" t="s">
        <v>4391</v>
      </c>
      <c r="G1368" s="224">
        <v>7</v>
      </c>
      <c r="H1368" s="224"/>
      <c r="I1368" s="312"/>
      <c r="J1368" s="312"/>
      <c r="K1368" s="312"/>
      <c r="L1368" s="313" t="str">
        <f>VLOOKUP(TRIM(B1368),'Team Rosters'!$B$1:$M$3794,2,FALSE)</f>
        <v>VIR</v>
      </c>
    </row>
    <row r="1369" spans="1:12" ht="12.75" hidden="1" customHeight="1">
      <c r="A1369" s="316" t="s">
        <v>213</v>
      </c>
      <c r="B1369" s="315" t="s">
        <v>4670</v>
      </c>
      <c r="C1369" s="316" t="s">
        <v>818</v>
      </c>
      <c r="D1369" s="316" t="s">
        <v>213</v>
      </c>
      <c r="E1369" s="317"/>
      <c r="F1369" s="318"/>
      <c r="G1369" s="319"/>
      <c r="H1369" s="319"/>
      <c r="I1369" s="312"/>
      <c r="J1369" s="312"/>
      <c r="K1369" s="312"/>
      <c r="L1369" s="313" t="str">
        <f>VLOOKUP(TRIM(B1369),'Team Rosters'!$B$1:$M$3794,2,FALSE)</f>
        <v>OMA</v>
      </c>
    </row>
    <row r="1370" spans="1:12" ht="12.75" hidden="1" customHeight="1">
      <c r="A1370" s="316" t="s">
        <v>560</v>
      </c>
      <c r="B1370" s="315" t="s">
        <v>3370</v>
      </c>
      <c r="C1370" s="316" t="s">
        <v>3448</v>
      </c>
      <c r="D1370" s="316" t="s">
        <v>4265</v>
      </c>
      <c r="E1370" s="317"/>
      <c r="F1370" s="318"/>
      <c r="G1370" s="319"/>
      <c r="H1370" s="319"/>
      <c r="I1370" s="312"/>
      <c r="J1370" s="312"/>
      <c r="K1370" s="312"/>
      <c r="L1370" s="313" t="str">
        <f>VLOOKUP(TRIM(B1370),'Team Rosters'!$B$1:$M$3794,2,FALSE)</f>
        <v>GOT</v>
      </c>
    </row>
    <row r="1371" spans="1:12" ht="12.75" hidden="1" customHeight="1">
      <c r="A1371" s="135" t="s">
        <v>3063</v>
      </c>
      <c r="B1371" s="315" t="s">
        <v>3372</v>
      </c>
      <c r="C1371" s="316" t="s">
        <v>818</v>
      </c>
      <c r="D1371" s="135" t="s">
        <v>4289</v>
      </c>
      <c r="E1371" s="309" t="s">
        <v>4381</v>
      </c>
      <c r="F1371" s="310"/>
      <c r="G1371" s="224"/>
      <c r="H1371" s="224"/>
      <c r="I1371" s="312"/>
      <c r="J1371" s="312"/>
      <c r="K1371" s="312"/>
      <c r="L1371" s="313" t="str">
        <f>VLOOKUP(TRIM(B1371),'Team Rosters'!$B$1:$M$3794,2,FALSE)</f>
        <v>TOL</v>
      </c>
    </row>
    <row r="1372" spans="1:12" ht="12.75" hidden="1" customHeight="1">
      <c r="A1372" s="316" t="s">
        <v>828</v>
      </c>
      <c r="B1372" s="315" t="s">
        <v>6936</v>
      </c>
      <c r="C1372" s="316" t="s">
        <v>814</v>
      </c>
      <c r="D1372" s="316" t="s">
        <v>828</v>
      </c>
      <c r="E1372" s="317"/>
      <c r="F1372" s="318"/>
      <c r="G1372" s="319"/>
      <c r="H1372" s="319"/>
      <c r="I1372" s="312">
        <v>4</v>
      </c>
      <c r="J1372" s="312"/>
      <c r="K1372" s="312">
        <v>0</v>
      </c>
      <c r="L1372" s="313" t="str">
        <f>VLOOKUP(TRIM(B1372),'Team Rosters'!$B$1:$M$3794,2,FALSE)</f>
        <v>FER</v>
      </c>
    </row>
    <row r="1373" spans="1:12" ht="12.75" hidden="1" customHeight="1">
      <c r="A1373" s="135" t="s">
        <v>1404</v>
      </c>
      <c r="B1373" s="289" t="s">
        <v>5079</v>
      </c>
      <c r="C1373" s="135" t="s">
        <v>82</v>
      </c>
      <c r="D1373" s="135" t="s">
        <v>1404</v>
      </c>
      <c r="E1373" s="309" t="s">
        <v>4390</v>
      </c>
      <c r="F1373" s="310"/>
      <c r="G1373" s="224">
        <v>0</v>
      </c>
      <c r="H1373" s="224"/>
      <c r="I1373" s="312"/>
      <c r="J1373" s="312"/>
      <c r="K1373" s="312"/>
      <c r="L1373" s="313" t="str">
        <f>VLOOKUP(TRIM(B1373),'Team Rosters'!$B$1:$M$3794,2,FALSE)</f>
        <v>BLD</v>
      </c>
    </row>
    <row r="1374" spans="1:12" ht="12.75" hidden="1" customHeight="1">
      <c r="A1374" s="316" t="s">
        <v>828</v>
      </c>
      <c r="B1374" s="315" t="s">
        <v>6944</v>
      </c>
      <c r="C1374" s="316" t="s">
        <v>85</v>
      </c>
      <c r="D1374" s="316" t="s">
        <v>828</v>
      </c>
      <c r="E1374" s="317"/>
      <c r="F1374" s="318"/>
      <c r="G1374" s="319"/>
      <c r="H1374" s="319"/>
      <c r="I1374" s="312">
        <v>4</v>
      </c>
      <c r="J1374" s="312"/>
      <c r="K1374" s="312">
        <v>0</v>
      </c>
      <c r="L1374" s="313" t="str">
        <f>VLOOKUP(TRIM(B1374),'Team Rosters'!$B$1:$M$3794,2,FALSE)</f>
        <v>TOL</v>
      </c>
    </row>
    <row r="1375" spans="1:12" ht="12.75" hidden="1" customHeight="1">
      <c r="A1375" s="320" t="s">
        <v>828</v>
      </c>
      <c r="B1375" s="315" t="s">
        <v>6952</v>
      </c>
      <c r="C1375" s="320" t="s">
        <v>83</v>
      </c>
      <c r="D1375" s="320" t="s">
        <v>828</v>
      </c>
      <c r="E1375" s="321"/>
      <c r="F1375" s="322"/>
      <c r="G1375" s="323"/>
      <c r="H1375" s="323"/>
      <c r="I1375" s="312">
        <v>4</v>
      </c>
      <c r="J1375" s="312"/>
      <c r="K1375" s="312">
        <v>0</v>
      </c>
      <c r="L1375" s="313" t="str">
        <f>VLOOKUP(TRIM(B1375),'Team Rosters'!$B$1:$M$3794,2,FALSE)</f>
        <v>ACM</v>
      </c>
    </row>
    <row r="1376" spans="1:12" ht="12.75" hidden="1" customHeight="1">
      <c r="A1376" s="135" t="s">
        <v>3060</v>
      </c>
      <c r="B1376" s="308" t="s">
        <v>4173</v>
      </c>
      <c r="C1376" s="135" t="s">
        <v>90</v>
      </c>
      <c r="D1376" s="135" t="s">
        <v>4290</v>
      </c>
      <c r="E1376" s="309" t="s">
        <v>4384</v>
      </c>
      <c r="F1376" s="310"/>
      <c r="G1376" s="224"/>
      <c r="H1376" s="224"/>
      <c r="I1376" s="312"/>
      <c r="J1376" s="312"/>
      <c r="K1376" s="312"/>
      <c r="L1376" s="313" t="e">
        <f>VLOOKUP(TRIM(B1376),'Team Rosters'!$B$1:$M$3794,2,FALSE)</f>
        <v>#N/A</v>
      </c>
    </row>
    <row r="1377" spans="1:12" ht="12.75" hidden="1" customHeight="1">
      <c r="A1377" s="316" t="s">
        <v>2323</v>
      </c>
      <c r="B1377" s="289" t="s">
        <v>5877</v>
      </c>
      <c r="C1377" s="316" t="s">
        <v>808</v>
      </c>
      <c r="D1377" s="316" t="s">
        <v>4265</v>
      </c>
      <c r="E1377" s="317"/>
      <c r="F1377" s="318"/>
      <c r="G1377" s="319"/>
      <c r="H1377" s="319"/>
      <c r="I1377" s="312"/>
      <c r="J1377" s="312"/>
      <c r="K1377" s="312"/>
      <c r="L1377" s="313" t="str">
        <f>VLOOKUP(TRIM(B1377),'Team Rosters'!$B$1:$M$3794,2,FALSE)</f>
        <v>ACM</v>
      </c>
    </row>
    <row r="1378" spans="1:12" ht="12.75" hidden="1" customHeight="1">
      <c r="A1378" s="316" t="s">
        <v>560</v>
      </c>
      <c r="B1378" s="315" t="s">
        <v>1225</v>
      </c>
      <c r="C1378" s="316" t="s">
        <v>5513</v>
      </c>
      <c r="D1378" s="316" t="s">
        <v>4265</v>
      </c>
      <c r="E1378" s="317"/>
      <c r="F1378" s="318"/>
      <c r="G1378" s="319"/>
      <c r="H1378" s="319"/>
      <c r="I1378" s="312"/>
      <c r="J1378" s="312"/>
      <c r="K1378" s="312"/>
      <c r="L1378" s="313" t="e">
        <f>VLOOKUP(TRIM(B1378),'Team Rosters'!$B$1:$M$3794,2,FALSE)</f>
        <v>#N/A</v>
      </c>
    </row>
    <row r="1379" spans="1:12" ht="12.75" hidden="1" customHeight="1">
      <c r="A1379" s="135" t="s">
        <v>173</v>
      </c>
      <c r="B1379" s="123" t="s">
        <v>6326</v>
      </c>
      <c r="C1379" s="135" t="s">
        <v>815</v>
      </c>
      <c r="D1379" s="135" t="s">
        <v>4306</v>
      </c>
      <c r="E1379" s="309" t="s">
        <v>4385</v>
      </c>
      <c r="F1379" s="310" t="s">
        <v>4391</v>
      </c>
      <c r="G1379" s="224">
        <v>4</v>
      </c>
      <c r="H1379" s="224"/>
      <c r="I1379" s="312"/>
      <c r="J1379" s="312"/>
      <c r="K1379" s="312"/>
      <c r="L1379" s="313" t="str">
        <f>VLOOKUP(TRIM(B1379),'Team Rosters'!$B$1:$M$3794,2,FALSE)</f>
        <v>OMA</v>
      </c>
    </row>
    <row r="1380" spans="1:12" ht="12.75" hidden="1" customHeight="1">
      <c r="A1380" s="316" t="s">
        <v>211</v>
      </c>
      <c r="B1380" s="315" t="s">
        <v>7819</v>
      </c>
      <c r="C1380" s="316" t="s">
        <v>812</v>
      </c>
      <c r="D1380" s="316" t="s">
        <v>211</v>
      </c>
      <c r="E1380" s="317"/>
      <c r="F1380" s="318"/>
      <c r="G1380" s="319"/>
      <c r="H1380" s="319"/>
      <c r="I1380" s="312"/>
      <c r="J1380" s="312"/>
      <c r="K1380" s="312"/>
      <c r="L1380" s="313" t="e">
        <f>VLOOKUP(TRIM(B1380),'Team Rosters'!$B$1:$M$3794,2,FALSE)</f>
        <v>#N/A</v>
      </c>
    </row>
    <row r="1381" spans="1:12" ht="12.75" hidden="1" customHeight="1">
      <c r="A1381" s="316" t="s">
        <v>3518</v>
      </c>
      <c r="B1381" s="315" t="s">
        <v>5222</v>
      </c>
      <c r="C1381" s="316" t="s">
        <v>817</v>
      </c>
      <c r="D1381" s="316" t="s">
        <v>3518</v>
      </c>
      <c r="E1381" s="317"/>
      <c r="F1381" s="318"/>
      <c r="G1381" s="319"/>
      <c r="H1381" s="319"/>
      <c r="I1381" s="9">
        <v>0</v>
      </c>
      <c r="J1381" s="312"/>
      <c r="K1381" s="172">
        <v>2</v>
      </c>
      <c r="L1381" s="325" t="str">
        <f>VLOOKUP(TRIM(B1381),'Team Rosters'!$B$1:$M$3794,2,FALSE)</f>
        <v>VER</v>
      </c>
    </row>
    <row r="1382" spans="1:12" ht="12.75" hidden="1" customHeight="1">
      <c r="A1382" s="135" t="s">
        <v>2440</v>
      </c>
      <c r="B1382" s="315" t="s">
        <v>6700</v>
      </c>
      <c r="C1382" s="316" t="s">
        <v>833</v>
      </c>
      <c r="D1382" s="135" t="s">
        <v>2440</v>
      </c>
      <c r="E1382" s="309" t="s">
        <v>4384</v>
      </c>
      <c r="F1382" s="310"/>
      <c r="G1382" s="224">
        <v>0</v>
      </c>
      <c r="H1382" s="224"/>
      <c r="I1382" s="312"/>
      <c r="J1382" s="312"/>
      <c r="K1382" s="312"/>
      <c r="L1382" s="313" t="str">
        <f>VLOOKUP(TRIM(B1382),'Team Rosters'!$B$1:$M$3794,2,FALSE)</f>
        <v>VER</v>
      </c>
    </row>
    <row r="1383" spans="1:12" ht="12.75" hidden="1" customHeight="1">
      <c r="A1383" s="135" t="s">
        <v>3060</v>
      </c>
      <c r="B1383" s="123" t="s">
        <v>5560</v>
      </c>
      <c r="C1383" s="135" t="s">
        <v>82</v>
      </c>
      <c r="D1383" s="135" t="s">
        <v>4290</v>
      </c>
      <c r="E1383" s="309" t="s">
        <v>4384</v>
      </c>
      <c r="F1383" s="310"/>
      <c r="G1383" s="224"/>
      <c r="H1383" s="224"/>
      <c r="I1383" s="312"/>
      <c r="J1383" s="312"/>
      <c r="K1383" s="312"/>
      <c r="L1383" s="313" t="str">
        <f>VLOOKUP(TRIM(B1383),'Team Rosters'!$B$1:$M$3794,2,FALSE)</f>
        <v>LON</v>
      </c>
    </row>
    <row r="1384" spans="1:12" ht="12.75" hidden="1" customHeight="1">
      <c r="A1384" s="135" t="s">
        <v>3060</v>
      </c>
      <c r="B1384" s="315" t="s">
        <v>7454</v>
      </c>
      <c r="C1384" s="316" t="s">
        <v>807</v>
      </c>
      <c r="D1384" s="135" t="s">
        <v>4290</v>
      </c>
      <c r="E1384" s="309" t="s">
        <v>4384</v>
      </c>
      <c r="F1384" s="310"/>
      <c r="G1384" s="224"/>
      <c r="H1384" s="224"/>
      <c r="I1384" s="312"/>
      <c r="J1384" s="312"/>
      <c r="K1384" s="312"/>
      <c r="L1384" s="313" t="e">
        <f>VLOOKUP(TRIM(B1384),'Team Rosters'!$B$1:$M$3794,2,FALSE)</f>
        <v>#N/A</v>
      </c>
    </row>
    <row r="1385" spans="1:12" ht="12.75" hidden="1" customHeight="1">
      <c r="A1385" s="135" t="s">
        <v>3063</v>
      </c>
      <c r="B1385" s="315" t="s">
        <v>7455</v>
      </c>
      <c r="C1385" s="316" t="s">
        <v>807</v>
      </c>
      <c r="D1385" s="135" t="s">
        <v>4289</v>
      </c>
      <c r="E1385" s="309" t="s">
        <v>4390</v>
      </c>
      <c r="F1385" s="310"/>
      <c r="G1385" s="224"/>
      <c r="H1385" s="224"/>
      <c r="I1385" s="312"/>
      <c r="J1385" s="312"/>
      <c r="K1385" s="312"/>
      <c r="L1385" s="313" t="str">
        <f>VLOOKUP(TRIM(B1385),'Team Rosters'!$B$1:$M$3794,2,FALSE)</f>
        <v>JER</v>
      </c>
    </row>
    <row r="1386" spans="1:12" ht="12.75" hidden="1" customHeight="1">
      <c r="A1386" s="135" t="s">
        <v>2330</v>
      </c>
      <c r="B1386" s="123" t="s">
        <v>5139</v>
      </c>
      <c r="C1386" s="135" t="s">
        <v>814</v>
      </c>
      <c r="D1386" s="135" t="s">
        <v>2330</v>
      </c>
      <c r="E1386" s="309" t="s">
        <v>4388</v>
      </c>
      <c r="F1386" s="310"/>
      <c r="G1386" s="224">
        <v>7</v>
      </c>
      <c r="H1386" s="224"/>
      <c r="I1386" s="312"/>
      <c r="J1386" s="312"/>
      <c r="K1386" s="312"/>
      <c r="L1386" s="313" t="str">
        <f>VLOOKUP(TRIM(B1386),'Team Rosters'!$B$1:$M$3794,2,FALSE)</f>
        <v>TOL</v>
      </c>
    </row>
    <row r="1387" spans="1:12" ht="12.75" hidden="1" customHeight="1">
      <c r="A1387" s="135" t="s">
        <v>3063</v>
      </c>
      <c r="B1387" s="123" t="s">
        <v>7525</v>
      </c>
      <c r="C1387" s="135" t="s">
        <v>816</v>
      </c>
      <c r="D1387" s="135" t="s">
        <v>4289</v>
      </c>
      <c r="E1387" s="309" t="s">
        <v>4394</v>
      </c>
      <c r="F1387" s="310"/>
      <c r="G1387" s="224"/>
      <c r="H1387" s="224"/>
      <c r="I1387" s="312"/>
      <c r="J1387" s="312"/>
      <c r="K1387" s="312"/>
      <c r="L1387" s="313" t="str">
        <f>VLOOKUP(TRIM(B1387),'Team Rosters'!$B$1:$M$3794,2,FALSE)</f>
        <v>DEL</v>
      </c>
    </row>
    <row r="1388" spans="1:12" ht="12.75" hidden="1" customHeight="1">
      <c r="A1388" s="316" t="s">
        <v>1870</v>
      </c>
      <c r="B1388" s="315" t="s">
        <v>5793</v>
      </c>
      <c r="C1388" s="316" t="s">
        <v>802</v>
      </c>
      <c r="D1388" s="316" t="s">
        <v>4273</v>
      </c>
      <c r="E1388" s="317"/>
      <c r="F1388" s="318"/>
      <c r="G1388" s="319"/>
      <c r="H1388" s="319"/>
      <c r="I1388" s="312">
        <v>6</v>
      </c>
      <c r="J1388" s="312"/>
      <c r="K1388" s="312">
        <v>7</v>
      </c>
      <c r="L1388" s="313" t="str">
        <f>VLOOKUP(TRIM(B1388),'Team Rosters'!$B$1:$M$3794,2,FALSE)</f>
        <v>TEM</v>
      </c>
    </row>
    <row r="1389" spans="1:12" ht="12.75" hidden="1" customHeight="1">
      <c r="A1389" s="135" t="s">
        <v>2314</v>
      </c>
      <c r="B1389" s="123" t="s">
        <v>7531</v>
      </c>
      <c r="C1389" s="135" t="s">
        <v>6142</v>
      </c>
      <c r="D1389" s="135" t="s">
        <v>4303</v>
      </c>
      <c r="E1389" s="309" t="s">
        <v>4391</v>
      </c>
      <c r="F1389" s="310"/>
      <c r="G1389" s="224">
        <v>3</v>
      </c>
      <c r="H1389" s="224"/>
      <c r="I1389" s="312"/>
      <c r="J1389" s="312"/>
      <c r="K1389" s="312"/>
      <c r="L1389" s="313" t="str">
        <f>VLOOKUP(TRIM(B1389),'Team Rosters'!$B$1:$M$3794,2,FALSE)</f>
        <v>ESC</v>
      </c>
    </row>
    <row r="1390" spans="1:12" ht="12.75" hidden="1" customHeight="1">
      <c r="A1390" s="135" t="s">
        <v>3060</v>
      </c>
      <c r="B1390" s="123" t="s">
        <v>7472</v>
      </c>
      <c r="C1390" s="135" t="s">
        <v>810</v>
      </c>
      <c r="D1390" s="135" t="s">
        <v>4290</v>
      </c>
      <c r="E1390" s="309" t="s">
        <v>4384</v>
      </c>
      <c r="F1390" s="310"/>
      <c r="G1390" s="224"/>
      <c r="H1390" s="224"/>
      <c r="I1390" s="312"/>
      <c r="J1390" s="312"/>
      <c r="K1390" s="312"/>
      <c r="L1390" s="313" t="e">
        <f>VLOOKUP(TRIM(B1390),'Team Rosters'!$B$1:$M$3794,2,FALSE)</f>
        <v>#N/A</v>
      </c>
    </row>
    <row r="1391" spans="1:12" ht="12.75" hidden="1" customHeight="1">
      <c r="A1391" s="135" t="s">
        <v>2436</v>
      </c>
      <c r="B1391" s="123" t="s">
        <v>6300</v>
      </c>
      <c r="C1391" s="135" t="s">
        <v>90</v>
      </c>
      <c r="D1391" s="135" t="s">
        <v>4307</v>
      </c>
      <c r="E1391" s="309" t="s">
        <v>4389</v>
      </c>
      <c r="F1391" s="310"/>
      <c r="G1391" s="224">
        <v>4</v>
      </c>
      <c r="H1391" s="224"/>
      <c r="I1391" s="312"/>
      <c r="J1391" s="312"/>
      <c r="K1391" s="312"/>
      <c r="L1391" s="313" t="str">
        <f>VLOOKUP(TRIM(B1391),'Team Rosters'!$B$1:$M$3794,2,FALSE)</f>
        <v>VIR</v>
      </c>
    </row>
    <row r="1392" spans="1:12" ht="12.6" hidden="1" customHeight="1">
      <c r="A1392" s="316" t="s">
        <v>1870</v>
      </c>
      <c r="B1392" s="315" t="s">
        <v>5275</v>
      </c>
      <c r="C1392" s="316" t="s">
        <v>815</v>
      </c>
      <c r="D1392" s="316" t="s">
        <v>4273</v>
      </c>
      <c r="E1392" s="317"/>
      <c r="F1392" s="318"/>
      <c r="G1392" s="319"/>
      <c r="H1392" s="319"/>
      <c r="I1392" s="312">
        <v>4</v>
      </c>
      <c r="J1392" s="312"/>
      <c r="K1392" s="312">
        <v>4</v>
      </c>
      <c r="L1392" s="313" t="str">
        <f>VLOOKUP(TRIM(B1392),'Team Rosters'!$B$1:$M$3794,2,FALSE)</f>
        <v>TEM</v>
      </c>
    </row>
    <row r="1393" spans="1:12" ht="12.75" hidden="1" customHeight="1">
      <c r="A1393" s="316" t="s">
        <v>828</v>
      </c>
      <c r="B1393" s="315" t="s">
        <v>6881</v>
      </c>
      <c r="C1393" s="316" t="s">
        <v>837</v>
      </c>
      <c r="D1393" s="316" t="s">
        <v>828</v>
      </c>
      <c r="E1393" s="317"/>
      <c r="F1393" s="318"/>
      <c r="G1393" s="319"/>
      <c r="H1393" s="319"/>
      <c r="I1393" s="312">
        <v>4</v>
      </c>
      <c r="J1393" s="312"/>
      <c r="K1393" s="312">
        <v>0</v>
      </c>
      <c r="L1393" s="313" t="str">
        <f>VLOOKUP(TRIM(B1393),'Team Rosters'!$B$1:$M$3794,2,FALSE)</f>
        <v>VER</v>
      </c>
    </row>
    <row r="1394" spans="1:12" ht="12.75" hidden="1" customHeight="1">
      <c r="A1394" s="135" t="s">
        <v>1139</v>
      </c>
      <c r="B1394" s="123" t="s">
        <v>7532</v>
      </c>
      <c r="C1394" s="135" t="s">
        <v>6142</v>
      </c>
      <c r="D1394" s="135" t="s">
        <v>1139</v>
      </c>
      <c r="E1394" s="309" t="s">
        <v>4382</v>
      </c>
      <c r="F1394" s="310"/>
      <c r="G1394" s="224">
        <v>0</v>
      </c>
      <c r="H1394" s="224"/>
      <c r="I1394" s="312"/>
      <c r="J1394" s="312"/>
      <c r="K1394" s="312"/>
      <c r="L1394" s="313" t="str">
        <f>VLOOKUP(TRIM(B1394),'Team Rosters'!$B$1:$M$3794,2,FALSE)</f>
        <v>DEL</v>
      </c>
    </row>
    <row r="1395" spans="1:12" ht="12.75" hidden="1" customHeight="1">
      <c r="A1395" s="316" t="s">
        <v>7692</v>
      </c>
      <c r="B1395" s="315" t="s">
        <v>6403</v>
      </c>
      <c r="C1395" s="316" t="s">
        <v>2832</v>
      </c>
      <c r="D1395" s="316" t="s">
        <v>4265</v>
      </c>
      <c r="E1395" s="317"/>
      <c r="F1395" s="318"/>
      <c r="G1395" s="319"/>
      <c r="H1395" s="319"/>
      <c r="I1395" s="312"/>
      <c r="J1395" s="312"/>
      <c r="K1395" s="312"/>
      <c r="L1395" s="313" t="str">
        <f>VLOOKUP(TRIM(B1395),'Team Rosters'!$B$1:$M$3794,2,FALSE)</f>
        <v>CHA</v>
      </c>
    </row>
    <row r="1396" spans="1:12" ht="12.75" hidden="1" customHeight="1">
      <c r="A1396" s="316" t="s">
        <v>2351</v>
      </c>
      <c r="B1396" s="289" t="s">
        <v>4619</v>
      </c>
      <c r="C1396" s="316" t="s">
        <v>812</v>
      </c>
      <c r="D1396" s="316" t="s">
        <v>4270</v>
      </c>
      <c r="E1396" s="317"/>
      <c r="F1396" s="318"/>
      <c r="G1396" s="319"/>
      <c r="H1396" s="319"/>
      <c r="I1396" s="312">
        <v>4</v>
      </c>
      <c r="J1396" s="312"/>
      <c r="K1396" s="312">
        <v>7</v>
      </c>
      <c r="L1396" s="313" t="str">
        <f>VLOOKUP(TRIM(B1396),'Team Rosters'!$B$1:$M$3794,2,FALSE)</f>
        <v>BLU</v>
      </c>
    </row>
    <row r="1397" spans="1:12" ht="12.75" hidden="1" customHeight="1">
      <c r="A1397" s="135" t="s">
        <v>2330</v>
      </c>
      <c r="B1397" s="123" t="s">
        <v>317</v>
      </c>
      <c r="C1397" s="135" t="s">
        <v>810</v>
      </c>
      <c r="D1397" s="135" t="s">
        <v>2330</v>
      </c>
      <c r="E1397" s="309" t="s">
        <v>4394</v>
      </c>
      <c r="F1397" s="310"/>
      <c r="G1397" s="224">
        <v>4</v>
      </c>
      <c r="H1397" s="224"/>
      <c r="I1397" s="312"/>
      <c r="J1397" s="312"/>
      <c r="K1397" s="312"/>
      <c r="L1397" s="313" t="str">
        <f>VLOOKUP(TRIM(B1397),'Team Rosters'!$B$1:$M$3794,2,FALSE)</f>
        <v>LON</v>
      </c>
    </row>
    <row r="1398" spans="1:12" ht="12.75" hidden="1" customHeight="1">
      <c r="A1398" s="316" t="s">
        <v>1891</v>
      </c>
      <c r="B1398" s="315" t="s">
        <v>6341</v>
      </c>
      <c r="C1398" s="316" t="s">
        <v>810</v>
      </c>
      <c r="D1398" s="316" t="s">
        <v>1891</v>
      </c>
      <c r="E1398" s="317"/>
      <c r="F1398" s="318"/>
      <c r="G1398" s="319"/>
      <c r="H1398" s="319"/>
      <c r="I1398" s="312"/>
      <c r="J1398" s="312"/>
      <c r="K1398" s="312"/>
      <c r="L1398" s="313" t="str">
        <f>VLOOKUP(TRIM(B1398),'Team Rosters'!$B$1:$M$3794,2,FALSE)</f>
        <v>DEL</v>
      </c>
    </row>
    <row r="1399" spans="1:12" ht="12.75" hidden="1" customHeight="1">
      <c r="A1399" s="135" t="s">
        <v>2328</v>
      </c>
      <c r="B1399" s="315" t="s">
        <v>4180</v>
      </c>
      <c r="C1399" s="316" t="s">
        <v>809</v>
      </c>
      <c r="D1399" s="135" t="s">
        <v>4295</v>
      </c>
      <c r="E1399" s="309" t="s">
        <v>4389</v>
      </c>
      <c r="F1399" s="310"/>
      <c r="G1399" s="224"/>
      <c r="H1399" s="224"/>
      <c r="I1399" s="312"/>
      <c r="J1399" s="312"/>
      <c r="K1399" s="312"/>
      <c r="L1399" s="313" t="str">
        <f>VLOOKUP(TRIM(B1399),'Team Rosters'!$B$1:$M$3794,2,FALSE)</f>
        <v>WIX</v>
      </c>
    </row>
    <row r="1400" spans="1:12" ht="12.75" hidden="1" customHeight="1">
      <c r="A1400" s="316" t="s">
        <v>197</v>
      </c>
      <c r="B1400" s="315" t="s">
        <v>198</v>
      </c>
      <c r="C1400" s="316" t="s">
        <v>818</v>
      </c>
      <c r="D1400" s="316" t="s">
        <v>197</v>
      </c>
      <c r="E1400" s="317"/>
      <c r="F1400" s="318"/>
      <c r="G1400" s="319"/>
      <c r="H1400" s="319"/>
      <c r="I1400" s="312"/>
      <c r="J1400" s="312"/>
      <c r="K1400" s="312"/>
      <c r="L1400" s="313" t="str">
        <f>VLOOKUP(TRIM(B1400),'Team Rosters'!$B$1:$M$3794,2,FALSE)</f>
        <v>ESC</v>
      </c>
    </row>
    <row r="1401" spans="1:12" ht="12.75" hidden="1" customHeight="1">
      <c r="A1401" s="135" t="s">
        <v>173</v>
      </c>
      <c r="B1401" s="315" t="s">
        <v>7459</v>
      </c>
      <c r="C1401" s="316" t="s">
        <v>809</v>
      </c>
      <c r="D1401" s="135" t="s">
        <v>4306</v>
      </c>
      <c r="E1401" s="309" t="s">
        <v>4385</v>
      </c>
      <c r="F1401" s="310" t="s">
        <v>4385</v>
      </c>
      <c r="G1401" s="224">
        <v>0</v>
      </c>
      <c r="H1401" s="224"/>
      <c r="I1401" s="312"/>
      <c r="J1401" s="312"/>
      <c r="K1401" s="312"/>
      <c r="L1401" s="313" t="str">
        <f>VLOOKUP(TRIM(B1401),'Team Rosters'!$B$1:$M$3794,2,FALSE)</f>
        <v>WIX</v>
      </c>
    </row>
    <row r="1402" spans="1:12" ht="12.75" hidden="1" customHeight="1">
      <c r="A1402" s="316" t="s">
        <v>2438</v>
      </c>
      <c r="B1402" s="315" t="s">
        <v>5775</v>
      </c>
      <c r="C1402" s="316" t="s">
        <v>85</v>
      </c>
      <c r="D1402" s="316" t="s">
        <v>4277</v>
      </c>
      <c r="E1402" s="317"/>
      <c r="F1402" s="318"/>
      <c r="G1402" s="319"/>
      <c r="H1402" s="319"/>
      <c r="I1402" s="312">
        <v>6</v>
      </c>
      <c r="J1402" s="312"/>
      <c r="K1402" s="312">
        <v>5</v>
      </c>
      <c r="L1402" s="313" t="str">
        <f>VLOOKUP(TRIM(B1402),'Team Rosters'!$B$1:$M$3794,2,FALSE)</f>
        <v>LON</v>
      </c>
    </row>
    <row r="1403" spans="1:12" ht="12.75" hidden="1" customHeight="1">
      <c r="A1403" s="135" t="s">
        <v>173</v>
      </c>
      <c r="B1403" s="123" t="s">
        <v>6724</v>
      </c>
      <c r="C1403" s="135" t="s">
        <v>81</v>
      </c>
      <c r="D1403" s="135" t="s">
        <v>4306</v>
      </c>
      <c r="E1403" s="309" t="s">
        <v>4385</v>
      </c>
      <c r="F1403" s="310" t="s">
        <v>4391</v>
      </c>
      <c r="G1403" s="224">
        <v>0</v>
      </c>
      <c r="H1403" s="224"/>
      <c r="I1403" s="312"/>
      <c r="J1403" s="312"/>
      <c r="K1403" s="312"/>
      <c r="L1403" s="313" t="e">
        <f>VLOOKUP(TRIM(B1403),'Team Rosters'!$B$1:$M$3794,2,FALSE)</f>
        <v>#N/A</v>
      </c>
    </row>
    <row r="1404" spans="1:12" ht="12.75" hidden="1" customHeight="1">
      <c r="A1404" s="135" t="s">
        <v>172</v>
      </c>
      <c r="B1404" s="123" t="s">
        <v>6760</v>
      </c>
      <c r="C1404" s="135" t="s">
        <v>813</v>
      </c>
      <c r="D1404" s="135" t="s">
        <v>4298</v>
      </c>
      <c r="E1404" s="309" t="s">
        <v>4391</v>
      </c>
      <c r="F1404" s="310"/>
      <c r="G1404" s="224">
        <v>3</v>
      </c>
      <c r="H1404" s="224"/>
      <c r="I1404" s="312"/>
      <c r="J1404" s="312"/>
      <c r="K1404" s="312"/>
      <c r="L1404" s="313" t="str">
        <f>VLOOKUP(TRIM(B1404),'Team Rosters'!$B$1:$M$3794,2,FALSE)</f>
        <v>IRN</v>
      </c>
    </row>
    <row r="1405" spans="1:12" ht="12.75" hidden="1" customHeight="1">
      <c r="A1405" s="316" t="s">
        <v>3935</v>
      </c>
      <c r="B1405" s="315" t="s">
        <v>4688</v>
      </c>
      <c r="C1405" s="316" t="s">
        <v>837</v>
      </c>
      <c r="D1405" s="316" t="s">
        <v>6994</v>
      </c>
      <c r="E1405" s="317"/>
      <c r="F1405" s="318"/>
      <c r="G1405" s="319"/>
      <c r="H1405" s="319"/>
      <c r="I1405" s="312">
        <v>4</v>
      </c>
      <c r="J1405" s="312">
        <v>0</v>
      </c>
      <c r="K1405" s="312">
        <v>2</v>
      </c>
      <c r="L1405" s="313" t="str">
        <f>VLOOKUP(TRIM(B1405),'Team Rosters'!$B$1:$M$3794,2,FALSE)</f>
        <v>GOT</v>
      </c>
    </row>
    <row r="1406" spans="1:12" ht="12.75" hidden="1" customHeight="1">
      <c r="A1406" s="316" t="s">
        <v>2317</v>
      </c>
      <c r="B1406" s="315" t="s">
        <v>4665</v>
      </c>
      <c r="C1406" s="316" t="s">
        <v>814</v>
      </c>
      <c r="D1406" s="316" t="s">
        <v>4272</v>
      </c>
      <c r="E1406" s="317"/>
      <c r="F1406" s="318"/>
      <c r="G1406" s="319"/>
      <c r="H1406" s="319"/>
      <c r="I1406" s="312">
        <v>4</v>
      </c>
      <c r="J1406" s="312"/>
      <c r="K1406" s="312">
        <v>5</v>
      </c>
      <c r="L1406" s="313" t="str">
        <f>VLOOKUP(TRIM(B1406),'Team Rosters'!$B$1:$M$3794,2,FALSE)</f>
        <v>DEL</v>
      </c>
    </row>
    <row r="1407" spans="1:12" ht="12.75" hidden="1" customHeight="1">
      <c r="A1407" s="135" t="s">
        <v>2314</v>
      </c>
      <c r="B1407" s="311" t="s">
        <v>7567</v>
      </c>
      <c r="C1407" s="135" t="s">
        <v>808</v>
      </c>
      <c r="D1407" s="135" t="s">
        <v>4303</v>
      </c>
      <c r="E1407" s="309" t="s">
        <v>4391</v>
      </c>
      <c r="F1407" s="310"/>
      <c r="G1407" s="224">
        <v>2</v>
      </c>
      <c r="H1407" s="224"/>
      <c r="I1407" s="312"/>
      <c r="J1407" s="312"/>
      <c r="K1407" s="312"/>
      <c r="L1407" s="313" t="str">
        <f>VLOOKUP(TRIM(B1407),'Team Rosters'!$B$1:$M$3794,2,FALSE)</f>
        <v>GOT</v>
      </c>
    </row>
    <row r="1408" spans="1:12" ht="12.75" hidden="1" customHeight="1">
      <c r="A1408" s="316" t="s">
        <v>2314</v>
      </c>
      <c r="B1408" s="315" t="s">
        <v>7670</v>
      </c>
      <c r="C1408" s="316" t="s">
        <v>2832</v>
      </c>
      <c r="D1408" s="316" t="s">
        <v>4279</v>
      </c>
      <c r="E1408" s="317"/>
      <c r="F1408" s="318"/>
      <c r="G1408" s="319"/>
      <c r="H1408" s="319"/>
      <c r="I1408" s="312">
        <v>0</v>
      </c>
      <c r="J1408" s="312"/>
      <c r="K1408" s="312">
        <v>0</v>
      </c>
      <c r="L1408" s="313" t="e">
        <f>VLOOKUP(TRIM(B1408),'Team Rosters'!$B$1:$M$3794,2,FALSE)</f>
        <v>#N/A</v>
      </c>
    </row>
    <row r="1409" spans="1:12" ht="12.75" hidden="1" customHeight="1">
      <c r="A1409" s="135" t="s">
        <v>173</v>
      </c>
      <c r="B1409" s="123" t="s">
        <v>5068</v>
      </c>
      <c r="C1409" s="135" t="s">
        <v>810</v>
      </c>
      <c r="D1409" s="135" t="s">
        <v>4306</v>
      </c>
      <c r="E1409" s="309" t="s">
        <v>4391</v>
      </c>
      <c r="F1409" s="310" t="s">
        <v>4391</v>
      </c>
      <c r="G1409" s="224">
        <v>0</v>
      </c>
      <c r="H1409" s="224"/>
      <c r="I1409" s="312"/>
      <c r="J1409" s="312"/>
      <c r="K1409" s="312"/>
      <c r="L1409" s="313" t="str">
        <f>VLOOKUP(TRIM(B1409),'Team Rosters'!$B$1:$M$3794,2,FALSE)</f>
        <v>BIR</v>
      </c>
    </row>
    <row r="1410" spans="1:12" ht="12.75" hidden="1" customHeight="1">
      <c r="A1410" s="316" t="s">
        <v>1406</v>
      </c>
      <c r="B1410" s="315" t="s">
        <v>5734</v>
      </c>
      <c r="C1410" s="316" t="s">
        <v>81</v>
      </c>
      <c r="D1410" s="316" t="s">
        <v>1406</v>
      </c>
      <c r="E1410" s="317"/>
      <c r="F1410" s="318"/>
      <c r="G1410" s="319"/>
      <c r="H1410" s="319"/>
      <c r="I1410" s="312">
        <v>4</v>
      </c>
      <c r="J1410" s="312"/>
      <c r="K1410" s="312"/>
      <c r="L1410" s="313" t="str">
        <f>VLOOKUP(TRIM(B1410),'Team Rosters'!$B$1:$M$3794,2,FALSE)</f>
        <v>JER</v>
      </c>
    </row>
    <row r="1411" spans="1:12" ht="12.75" hidden="1" customHeight="1">
      <c r="A1411" s="135" t="s">
        <v>3061</v>
      </c>
      <c r="B1411" s="123" t="s">
        <v>4185</v>
      </c>
      <c r="C1411" s="135" t="s">
        <v>170</v>
      </c>
      <c r="D1411" s="135" t="s">
        <v>4297</v>
      </c>
      <c r="E1411" s="309" t="s">
        <v>4397</v>
      </c>
      <c r="F1411" s="310"/>
      <c r="G1411" s="224"/>
      <c r="H1411" s="224"/>
      <c r="I1411" s="312"/>
      <c r="J1411" s="312"/>
      <c r="K1411" s="312"/>
      <c r="L1411" s="313" t="str">
        <f>VLOOKUP(TRIM(B1411),'Team Rosters'!$B$1:$M$3794,2,FALSE)</f>
        <v>GOT</v>
      </c>
    </row>
    <row r="1412" spans="1:12" ht="12.75" hidden="1" customHeight="1">
      <c r="A1412" s="316" t="s">
        <v>3917</v>
      </c>
      <c r="B1412" s="315" t="s">
        <v>5771</v>
      </c>
      <c r="C1412" s="316" t="s">
        <v>821</v>
      </c>
      <c r="D1412" s="316" t="s">
        <v>7830</v>
      </c>
      <c r="E1412" s="317"/>
      <c r="F1412" s="318"/>
      <c r="G1412" s="319"/>
      <c r="H1412" s="319"/>
      <c r="I1412" s="312">
        <v>4</v>
      </c>
      <c r="J1412" s="312">
        <v>4</v>
      </c>
      <c r="K1412" s="312">
        <v>4</v>
      </c>
      <c r="L1412" s="313" t="str">
        <f>VLOOKUP(TRIM(B1412),'Team Rosters'!$B$1:$M$3794,2,FALSE)</f>
        <v>BLD</v>
      </c>
    </row>
    <row r="1413" spans="1:12" ht="12.75" hidden="1" customHeight="1">
      <c r="A1413" s="316" t="s">
        <v>2477</v>
      </c>
      <c r="B1413" s="315" t="s">
        <v>6914</v>
      </c>
      <c r="C1413" s="316" t="s">
        <v>837</v>
      </c>
      <c r="D1413" s="316" t="s">
        <v>4265</v>
      </c>
      <c r="E1413" s="317"/>
      <c r="F1413" s="318"/>
      <c r="G1413" s="319"/>
      <c r="H1413" s="319"/>
      <c r="I1413" s="312"/>
      <c r="J1413" s="312"/>
      <c r="K1413" s="312"/>
      <c r="L1413" s="313" t="str">
        <f>VLOOKUP(TRIM(B1413),'Team Rosters'!$B$1:$M$3794,2,FALSE)</f>
        <v>ANN</v>
      </c>
    </row>
    <row r="1414" spans="1:12" ht="12.75" hidden="1" customHeight="1">
      <c r="A1414" s="135" t="s">
        <v>1139</v>
      </c>
      <c r="B1414" s="315" t="s">
        <v>6187</v>
      </c>
      <c r="C1414" s="316" t="s">
        <v>807</v>
      </c>
      <c r="D1414" s="135" t="s">
        <v>1139</v>
      </c>
      <c r="E1414" s="309" t="s">
        <v>4384</v>
      </c>
      <c r="F1414" s="310"/>
      <c r="G1414" s="224">
        <v>3</v>
      </c>
      <c r="H1414" s="224"/>
      <c r="I1414" s="312"/>
      <c r="J1414" s="312"/>
      <c r="K1414" s="312"/>
      <c r="L1414" s="313" t="str">
        <f>VLOOKUP(TRIM(B1414),'Team Rosters'!$B$1:$M$3794,2,FALSE)</f>
        <v>IND</v>
      </c>
    </row>
    <row r="1415" spans="1:12" ht="12.75" hidden="1" customHeight="1">
      <c r="A1415" s="135" t="s">
        <v>1404</v>
      </c>
      <c r="B1415" s="123" t="s">
        <v>7551</v>
      </c>
      <c r="C1415" s="135" t="s">
        <v>1664</v>
      </c>
      <c r="D1415" s="135" t="s">
        <v>1404</v>
      </c>
      <c r="E1415" s="309" t="s">
        <v>4384</v>
      </c>
      <c r="F1415" s="310"/>
      <c r="G1415" s="224">
        <v>3</v>
      </c>
      <c r="H1415" s="224"/>
      <c r="I1415" s="312"/>
      <c r="J1415" s="312"/>
      <c r="K1415" s="312"/>
      <c r="L1415" s="313" t="str">
        <f>VLOOKUP(TRIM(B1415),'Team Rosters'!$B$1:$M$3794,2,FALSE)</f>
        <v>TOK</v>
      </c>
    </row>
    <row r="1416" spans="1:12" ht="12.75" hidden="1" customHeight="1">
      <c r="A1416" s="135" t="s">
        <v>4412</v>
      </c>
      <c r="B1416" s="123" t="s">
        <v>4497</v>
      </c>
      <c r="C1416" s="135" t="s">
        <v>802</v>
      </c>
      <c r="D1416" s="135" t="s">
        <v>7003</v>
      </c>
      <c r="E1416" s="309" t="s">
        <v>4400</v>
      </c>
      <c r="F1416" s="310" t="s">
        <v>4389</v>
      </c>
      <c r="G1416" s="224">
        <v>9</v>
      </c>
      <c r="H1416" s="224"/>
      <c r="I1416" s="312"/>
      <c r="J1416" s="312"/>
      <c r="K1416" s="312"/>
      <c r="L1416" s="313" t="str">
        <f>VLOOKUP(TRIM(B1416),'Team Rosters'!$B$1:$M$3794,2,FALSE)</f>
        <v>TEM</v>
      </c>
    </row>
    <row r="1417" spans="1:12" ht="12.75" hidden="1" customHeight="1">
      <c r="A1417" s="316" t="s">
        <v>1870</v>
      </c>
      <c r="B1417" s="315" t="s">
        <v>322</v>
      </c>
      <c r="C1417" s="316" t="s">
        <v>814</v>
      </c>
      <c r="D1417" s="316" t="s">
        <v>4273</v>
      </c>
      <c r="E1417" s="317"/>
      <c r="F1417" s="318"/>
      <c r="G1417" s="319"/>
      <c r="H1417" s="319"/>
      <c r="I1417" s="312">
        <v>4</v>
      </c>
      <c r="J1417" s="312"/>
      <c r="K1417" s="312">
        <v>5</v>
      </c>
      <c r="L1417" s="313" t="str">
        <f>VLOOKUP(TRIM(B1417),'Team Rosters'!$B$1:$M$3794,2,FALSE)</f>
        <v>VER</v>
      </c>
    </row>
    <row r="1418" spans="1:12" ht="12.75" hidden="1" customHeight="1">
      <c r="A1418" s="135" t="s">
        <v>2312</v>
      </c>
      <c r="B1418" s="123" t="s">
        <v>6728</v>
      </c>
      <c r="C1418" s="135" t="s">
        <v>82</v>
      </c>
      <c r="D1418" s="135" t="s">
        <v>2312</v>
      </c>
      <c r="E1418" s="309" t="s">
        <v>4394</v>
      </c>
      <c r="F1418" s="310"/>
      <c r="G1418" s="224">
        <v>3</v>
      </c>
      <c r="H1418" s="224"/>
      <c r="I1418" s="312"/>
      <c r="J1418" s="312"/>
      <c r="K1418" s="312"/>
      <c r="L1418" s="313" t="str">
        <f>VLOOKUP(TRIM(B1418),'Team Rosters'!$B$1:$M$3794,2,FALSE)</f>
        <v>FER</v>
      </c>
    </row>
    <row r="1419" spans="1:12" ht="12.75" hidden="1" customHeight="1">
      <c r="A1419" s="135" t="s">
        <v>2314</v>
      </c>
      <c r="B1419" s="123" t="s">
        <v>6309</v>
      </c>
      <c r="C1419" s="135" t="s">
        <v>85</v>
      </c>
      <c r="D1419" s="135" t="s">
        <v>4303</v>
      </c>
      <c r="E1419" s="309" t="s">
        <v>4391</v>
      </c>
      <c r="F1419" s="310"/>
      <c r="G1419" s="224">
        <v>0</v>
      </c>
      <c r="H1419" s="224"/>
      <c r="I1419" s="312"/>
      <c r="J1419" s="312"/>
      <c r="K1419" s="312"/>
      <c r="L1419" s="313" t="e">
        <f>VLOOKUP(TRIM(B1419),'Team Rosters'!$B$1:$M$3794,2,FALSE)</f>
        <v>#N/A</v>
      </c>
    </row>
    <row r="1420" spans="1:12" ht="12.75" hidden="1" customHeight="1">
      <c r="A1420" s="316" t="s">
        <v>828</v>
      </c>
      <c r="B1420" s="315" t="s">
        <v>6414</v>
      </c>
      <c r="C1420" s="316" t="s">
        <v>820</v>
      </c>
      <c r="D1420" s="316" t="s">
        <v>828</v>
      </c>
      <c r="E1420" s="317"/>
      <c r="F1420" s="318"/>
      <c r="G1420" s="319"/>
      <c r="H1420" s="319"/>
      <c r="I1420" s="312">
        <v>4</v>
      </c>
      <c r="J1420" s="312"/>
      <c r="K1420" s="312">
        <v>0</v>
      </c>
      <c r="L1420" s="313" t="str">
        <f>VLOOKUP(TRIM(B1420),'Team Rosters'!$B$1:$M$3794,2,FALSE)</f>
        <v>VIR</v>
      </c>
    </row>
    <row r="1421" spans="1:12" ht="12.75" hidden="1" customHeight="1">
      <c r="A1421" s="135" t="s">
        <v>7613</v>
      </c>
      <c r="B1421" s="123" t="s">
        <v>6846</v>
      </c>
      <c r="C1421" s="135" t="s">
        <v>824</v>
      </c>
      <c r="D1421" s="135" t="s">
        <v>7842</v>
      </c>
      <c r="E1421" s="309" t="s">
        <v>4389</v>
      </c>
      <c r="F1421" s="310"/>
      <c r="G1421" s="224">
        <v>3</v>
      </c>
      <c r="H1421" s="224"/>
      <c r="I1421" s="312"/>
      <c r="J1421" s="312"/>
      <c r="K1421" s="312"/>
      <c r="L1421" s="313" t="str">
        <f>VLOOKUP(TRIM(B1421),'Team Rosters'!$B$1:$M$3794,2,FALSE)</f>
        <v>ACM</v>
      </c>
    </row>
    <row r="1422" spans="1:12" ht="12.75" hidden="1" customHeight="1">
      <c r="A1422" s="316" t="s">
        <v>7613</v>
      </c>
      <c r="B1422" s="315" t="s">
        <v>6846</v>
      </c>
      <c r="C1422" s="316" t="s">
        <v>824</v>
      </c>
      <c r="D1422" s="316" t="s">
        <v>7613</v>
      </c>
      <c r="E1422" s="317"/>
      <c r="F1422" s="318"/>
      <c r="G1422" s="319"/>
      <c r="H1422" s="319"/>
      <c r="I1422" s="312"/>
      <c r="J1422" s="312"/>
      <c r="K1422" s="312"/>
      <c r="L1422" s="313" t="str">
        <f>VLOOKUP(TRIM(B1422),'Team Rosters'!$B$1:$M$3794,2,FALSE)</f>
        <v>ACM</v>
      </c>
    </row>
    <row r="1423" spans="1:12" ht="12.75" hidden="1" customHeight="1">
      <c r="A1423" s="316" t="s">
        <v>2314</v>
      </c>
      <c r="B1423" s="315" t="s">
        <v>2768</v>
      </c>
      <c r="C1423" s="316" t="s">
        <v>837</v>
      </c>
      <c r="D1423" s="316" t="s">
        <v>4279</v>
      </c>
      <c r="E1423" s="317"/>
      <c r="F1423" s="318"/>
      <c r="G1423" s="319"/>
      <c r="H1423" s="319"/>
      <c r="I1423" s="312">
        <v>0</v>
      </c>
      <c r="J1423" s="312"/>
      <c r="K1423" s="312">
        <v>0</v>
      </c>
      <c r="L1423" s="313" t="e">
        <f>VLOOKUP(TRIM(B1423),'Team Rosters'!$B$1:$M$3794,2,FALSE)</f>
        <v>#N/A</v>
      </c>
    </row>
    <row r="1424" spans="1:12" ht="12.75" hidden="1" customHeight="1">
      <c r="A1424" s="135" t="s">
        <v>1667</v>
      </c>
      <c r="B1424" s="123" t="s">
        <v>323</v>
      </c>
      <c r="C1424" s="135" t="s">
        <v>812</v>
      </c>
      <c r="D1424" s="135" t="s">
        <v>4300</v>
      </c>
      <c r="E1424" s="309" t="s">
        <v>4389</v>
      </c>
      <c r="F1424" s="310"/>
      <c r="G1424" s="224">
        <v>4</v>
      </c>
      <c r="H1424" s="224"/>
      <c r="I1424" s="312"/>
      <c r="J1424" s="312"/>
      <c r="K1424" s="312"/>
      <c r="L1424" s="313" t="str">
        <f>VLOOKUP(TRIM(B1424),'Team Rosters'!$B$1:$M$3794,2,FALSE)</f>
        <v>IND</v>
      </c>
    </row>
    <row r="1425" spans="1:12" ht="12.75" hidden="1" customHeight="1">
      <c r="A1425" s="135" t="s">
        <v>2313</v>
      </c>
      <c r="B1425" s="123" t="s">
        <v>5632</v>
      </c>
      <c r="C1425" s="135" t="s">
        <v>81</v>
      </c>
      <c r="D1425" s="135" t="s">
        <v>2313</v>
      </c>
      <c r="E1425" s="309" t="s">
        <v>4390</v>
      </c>
      <c r="F1425" s="310"/>
      <c r="G1425" s="224">
        <v>4</v>
      </c>
      <c r="H1425" s="224"/>
      <c r="I1425" s="312"/>
      <c r="J1425" s="312"/>
      <c r="K1425" s="312"/>
      <c r="L1425" s="313" t="str">
        <f>VLOOKUP(TRIM(B1425),'Team Rosters'!$B$1:$M$3794,2,FALSE)</f>
        <v>IRN</v>
      </c>
    </row>
    <row r="1426" spans="1:12" ht="12.75" hidden="1" customHeight="1">
      <c r="A1426" s="316" t="s">
        <v>4200</v>
      </c>
      <c r="B1426" s="315" t="s">
        <v>5241</v>
      </c>
      <c r="C1426" s="316" t="s">
        <v>820</v>
      </c>
      <c r="D1426" s="316" t="s">
        <v>6997</v>
      </c>
      <c r="E1426" s="317"/>
      <c r="F1426" s="318"/>
      <c r="G1426" s="319"/>
      <c r="H1426" s="319"/>
      <c r="I1426" s="312">
        <v>4</v>
      </c>
      <c r="J1426" s="312">
        <v>0</v>
      </c>
      <c r="K1426" s="312">
        <v>7</v>
      </c>
      <c r="L1426" s="313" t="str">
        <f>VLOOKUP(TRIM(B1426),'Team Rosters'!$B$1:$M$3794,2,FALSE)</f>
        <v>BIR</v>
      </c>
    </row>
    <row r="1427" spans="1:12" ht="12.75" hidden="1" customHeight="1">
      <c r="A1427" s="316" t="s">
        <v>197</v>
      </c>
      <c r="B1427" s="315" t="s">
        <v>2670</v>
      </c>
      <c r="C1427" s="316" t="s">
        <v>813</v>
      </c>
      <c r="D1427" s="316" t="s">
        <v>197</v>
      </c>
      <c r="E1427" s="317"/>
      <c r="F1427" s="318"/>
      <c r="G1427" s="319"/>
      <c r="H1427" s="319"/>
      <c r="I1427" s="312"/>
      <c r="J1427" s="312"/>
      <c r="K1427" s="312"/>
      <c r="L1427" s="313" t="e">
        <f>VLOOKUP(TRIM(B1427),'Team Rosters'!$B$1:$M$3794,2,FALSE)</f>
        <v>#N/A</v>
      </c>
    </row>
    <row r="1428" spans="1:12" ht="12.75" hidden="1" customHeight="1">
      <c r="A1428" s="316" t="s">
        <v>1591</v>
      </c>
      <c r="B1428" s="315" t="s">
        <v>7749</v>
      </c>
      <c r="C1428" s="316" t="s">
        <v>837</v>
      </c>
      <c r="D1428" s="316" t="s">
        <v>1591</v>
      </c>
      <c r="E1428" s="317"/>
      <c r="F1428" s="318"/>
      <c r="G1428" s="319"/>
      <c r="H1428" s="319"/>
      <c r="I1428" s="9">
        <v>4</v>
      </c>
      <c r="J1428" s="312"/>
      <c r="K1428" s="172">
        <v>4</v>
      </c>
      <c r="L1428" s="313" t="str">
        <f>VLOOKUP(TRIM(B1428),'Team Rosters'!$B$1:$M$3794,2,FALSE)</f>
        <v>TOK</v>
      </c>
    </row>
    <row r="1429" spans="1:12" ht="12.75" hidden="1" customHeight="1">
      <c r="A1429" s="316" t="s">
        <v>203</v>
      </c>
      <c r="B1429" s="315" t="s">
        <v>6977</v>
      </c>
      <c r="C1429" s="316" t="s">
        <v>826</v>
      </c>
      <c r="D1429" s="316" t="s">
        <v>203</v>
      </c>
      <c r="E1429" s="317"/>
      <c r="F1429" s="318"/>
      <c r="G1429" s="319"/>
      <c r="H1429" s="319"/>
      <c r="I1429" s="312"/>
      <c r="J1429" s="312"/>
      <c r="K1429" s="312"/>
      <c r="L1429" s="313" t="e">
        <f>VLOOKUP(TRIM(B1429),'Team Rosters'!$B$1:$M$3794,2,FALSE)</f>
        <v>#N/A</v>
      </c>
    </row>
    <row r="1430" spans="1:12" ht="12.75" hidden="1" customHeight="1">
      <c r="A1430" s="135" t="s">
        <v>2458</v>
      </c>
      <c r="B1430" s="123" t="s">
        <v>326</v>
      </c>
      <c r="C1430" s="135" t="s">
        <v>831</v>
      </c>
      <c r="D1430" s="135" t="s">
        <v>2458</v>
      </c>
      <c r="E1430" s="309" t="s">
        <v>4398</v>
      </c>
      <c r="F1430" s="310"/>
      <c r="G1430" s="224">
        <v>5</v>
      </c>
      <c r="H1430" s="224"/>
      <c r="I1430" s="312"/>
      <c r="J1430" s="312"/>
      <c r="K1430" s="312"/>
      <c r="L1430" s="313" t="str">
        <f>VLOOKUP(TRIM(B1430),'Team Rosters'!$B$1:$M$3794,2,FALSE)</f>
        <v>FER</v>
      </c>
    </row>
    <row r="1431" spans="1:12" ht="12.75" hidden="1" customHeight="1">
      <c r="A1431" s="316" t="s">
        <v>2437</v>
      </c>
      <c r="B1431" s="330" t="s">
        <v>4188</v>
      </c>
      <c r="C1431" s="316" t="s">
        <v>83</v>
      </c>
      <c r="D1431" s="316" t="s">
        <v>4278</v>
      </c>
      <c r="E1431" s="317"/>
      <c r="F1431" s="318"/>
      <c r="G1431" s="319"/>
      <c r="H1431" s="319"/>
      <c r="I1431" s="312">
        <v>4</v>
      </c>
      <c r="J1431" s="312"/>
      <c r="K1431" s="312">
        <v>3</v>
      </c>
      <c r="L1431" s="313" t="str">
        <f>VLOOKUP(TRIM(B1431),'Team Rosters'!$B$1:$M$3794,2,FALSE)</f>
        <v>CAVE</v>
      </c>
    </row>
    <row r="1432" spans="1:12" ht="12.75" hidden="1" customHeight="1">
      <c r="A1432" s="135" t="s">
        <v>1404</v>
      </c>
      <c r="B1432" s="123" t="s">
        <v>1080</v>
      </c>
      <c r="C1432" s="135" t="s">
        <v>170</v>
      </c>
      <c r="D1432" s="135" t="s">
        <v>1404</v>
      </c>
      <c r="E1432" s="309" t="s">
        <v>4382</v>
      </c>
      <c r="F1432" s="310"/>
      <c r="G1432" s="224">
        <v>5</v>
      </c>
      <c r="H1432" s="224"/>
      <c r="I1432" s="312"/>
      <c r="J1432" s="312"/>
      <c r="K1432" s="312"/>
      <c r="L1432" s="313" t="str">
        <f>VLOOKUP(TRIM(B1432),'Team Rosters'!$B$1:$M$3794,2,FALSE)</f>
        <v>CHA</v>
      </c>
    </row>
    <row r="1433" spans="1:12" ht="12.75" hidden="1" customHeight="1">
      <c r="A1433" s="316" t="s">
        <v>828</v>
      </c>
      <c r="B1433" s="315" t="s">
        <v>5288</v>
      </c>
      <c r="C1433" s="316" t="s">
        <v>1664</v>
      </c>
      <c r="D1433" s="316" t="s">
        <v>828</v>
      </c>
      <c r="E1433" s="317"/>
      <c r="F1433" s="318"/>
      <c r="G1433" s="319"/>
      <c r="H1433" s="319"/>
      <c r="I1433" s="312">
        <v>5</v>
      </c>
      <c r="J1433" s="312"/>
      <c r="K1433" s="312">
        <v>0</v>
      </c>
      <c r="L1433" s="313" t="str">
        <f>VLOOKUP(TRIM(B1433),'Team Rosters'!$B$1:$M$3794,2,FALSE)</f>
        <v>BEA</v>
      </c>
    </row>
    <row r="1434" spans="1:12" ht="12.75" hidden="1" customHeight="1">
      <c r="A1434" s="135" t="s">
        <v>2458</v>
      </c>
      <c r="B1434" s="123" t="s">
        <v>6254</v>
      </c>
      <c r="C1434" s="135" t="s">
        <v>813</v>
      </c>
      <c r="D1434" s="135" t="s">
        <v>2458</v>
      </c>
      <c r="E1434" s="309" t="s">
        <v>4411</v>
      </c>
      <c r="F1434" s="310"/>
      <c r="G1434" s="224">
        <v>5</v>
      </c>
      <c r="H1434" s="224"/>
      <c r="I1434" s="312"/>
      <c r="J1434" s="312"/>
      <c r="K1434" s="312"/>
      <c r="L1434" s="313" t="str">
        <f>VLOOKUP(TRIM(B1434),'Team Rosters'!$B$1:$M$3794,2,FALSE)</f>
        <v>BLU</v>
      </c>
    </row>
    <row r="1435" spans="1:12" ht="12.75" hidden="1" customHeight="1">
      <c r="A1435" s="316" t="s">
        <v>828</v>
      </c>
      <c r="B1435" s="315" t="s">
        <v>3619</v>
      </c>
      <c r="C1435" s="316" t="s">
        <v>170</v>
      </c>
      <c r="D1435" s="316" t="s">
        <v>828</v>
      </c>
      <c r="E1435" s="317"/>
      <c r="F1435" s="318"/>
      <c r="G1435" s="319"/>
      <c r="H1435" s="319"/>
      <c r="I1435" s="312">
        <v>4</v>
      </c>
      <c r="J1435" s="312"/>
      <c r="K1435" s="312">
        <v>0</v>
      </c>
      <c r="L1435" s="313" t="str">
        <f>VLOOKUP(TRIM(B1435),'Team Rosters'!$B$1:$M$3794,2,FALSE)</f>
        <v>WIX</v>
      </c>
    </row>
    <row r="1436" spans="1:12" ht="12.75" hidden="1" customHeight="1">
      <c r="A1436" s="135" t="s">
        <v>172</v>
      </c>
      <c r="B1436" s="123" t="s">
        <v>6234</v>
      </c>
      <c r="C1436" s="135" t="s">
        <v>826</v>
      </c>
      <c r="D1436" s="135" t="s">
        <v>4298</v>
      </c>
      <c r="E1436" s="309" t="s">
        <v>4391</v>
      </c>
      <c r="F1436" s="310"/>
      <c r="G1436" s="224">
        <v>4</v>
      </c>
      <c r="H1436" s="224"/>
      <c r="I1436" s="312"/>
      <c r="J1436" s="312"/>
      <c r="K1436" s="312"/>
      <c r="L1436" s="313" t="str">
        <f>VLOOKUP(TRIM(B1436),'Team Rosters'!$B$1:$M$3794,2,FALSE)</f>
        <v>OMA</v>
      </c>
    </row>
    <row r="1437" spans="1:12" ht="12.75" hidden="1" customHeight="1">
      <c r="A1437" s="135" t="s">
        <v>2330</v>
      </c>
      <c r="B1437" s="315" t="s">
        <v>6313</v>
      </c>
      <c r="C1437" s="316" t="s">
        <v>807</v>
      </c>
      <c r="D1437" s="135" t="s">
        <v>2330</v>
      </c>
      <c r="E1437" s="309" t="s">
        <v>4390</v>
      </c>
      <c r="F1437" s="310"/>
      <c r="G1437" s="224">
        <v>0</v>
      </c>
      <c r="H1437" s="224"/>
      <c r="I1437" s="312"/>
      <c r="J1437" s="312"/>
      <c r="K1437" s="312"/>
      <c r="L1437" s="313" t="str">
        <f>VLOOKUP(TRIM(B1437),'Team Rosters'!$B$1:$M$3794,2,FALSE)</f>
        <v>CHA</v>
      </c>
    </row>
    <row r="1438" spans="1:12" ht="12.6" hidden="1" customHeight="1">
      <c r="A1438" s="316" t="s">
        <v>211</v>
      </c>
      <c r="B1438" s="315" t="s">
        <v>7815</v>
      </c>
      <c r="C1438" s="316" t="s">
        <v>822</v>
      </c>
      <c r="D1438" s="316" t="s">
        <v>211</v>
      </c>
      <c r="E1438" s="317"/>
      <c r="F1438" s="318"/>
      <c r="G1438" s="319"/>
      <c r="H1438" s="319"/>
      <c r="I1438" s="312"/>
      <c r="J1438" s="312"/>
      <c r="K1438" s="312"/>
      <c r="L1438" s="313" t="e">
        <f>VLOOKUP(TRIM(B1438),'Team Rosters'!$B$1:$M$3794,2,FALSE)</f>
        <v>#N/A</v>
      </c>
    </row>
    <row r="1439" spans="1:12" ht="12.75" hidden="1" customHeight="1">
      <c r="A1439" s="135" t="s">
        <v>3063</v>
      </c>
      <c r="B1439" s="123" t="s">
        <v>6733</v>
      </c>
      <c r="C1439" s="135" t="s">
        <v>83</v>
      </c>
      <c r="D1439" s="135" t="s">
        <v>4289</v>
      </c>
      <c r="E1439" s="309" t="s">
        <v>4394</v>
      </c>
      <c r="F1439" s="310"/>
      <c r="G1439" s="224"/>
      <c r="H1439" s="224"/>
      <c r="I1439" s="312"/>
      <c r="J1439" s="312"/>
      <c r="K1439" s="312"/>
      <c r="L1439" s="313" t="str">
        <f>VLOOKUP(TRIM(B1439),'Team Rosters'!$B$1:$M$3794,2,FALSE)</f>
        <v>CHA</v>
      </c>
    </row>
    <row r="1440" spans="1:12" ht="12.75" hidden="1" customHeight="1">
      <c r="A1440" s="135" t="s">
        <v>2445</v>
      </c>
      <c r="B1440" s="315" t="s">
        <v>6701</v>
      </c>
      <c r="C1440" s="316" t="s">
        <v>833</v>
      </c>
      <c r="D1440" s="135" t="s">
        <v>4294</v>
      </c>
      <c r="E1440" s="309" t="s">
        <v>4389</v>
      </c>
      <c r="F1440" s="310"/>
      <c r="G1440" s="224"/>
      <c r="H1440" s="224"/>
      <c r="I1440" s="312"/>
      <c r="J1440" s="312"/>
      <c r="K1440" s="312"/>
      <c r="L1440" s="313" t="str">
        <f>VLOOKUP(TRIM(B1440),'Team Rosters'!$B$1:$M$3794,2,FALSE)</f>
        <v>DEL</v>
      </c>
    </row>
    <row r="1441" spans="1:12" ht="12.75" hidden="1" customHeight="1">
      <c r="A1441" s="316" t="s">
        <v>1406</v>
      </c>
      <c r="B1441" s="315" t="s">
        <v>5729</v>
      </c>
      <c r="C1441" s="316" t="s">
        <v>832</v>
      </c>
      <c r="D1441" s="316" t="s">
        <v>1406</v>
      </c>
      <c r="E1441" s="317"/>
      <c r="F1441" s="318"/>
      <c r="G1441" s="319"/>
      <c r="H1441" s="319"/>
      <c r="I1441" s="312">
        <v>4</v>
      </c>
      <c r="J1441" s="312"/>
      <c r="K1441" s="312"/>
      <c r="L1441" s="313" t="str">
        <f>VLOOKUP(TRIM(B1441),'Team Rosters'!$B$1:$M$3794,2,FALSE)</f>
        <v>TOK</v>
      </c>
    </row>
    <row r="1442" spans="1:12" ht="12.75" hidden="1" customHeight="1">
      <c r="A1442" s="316" t="s">
        <v>3518</v>
      </c>
      <c r="B1442" s="315" t="s">
        <v>6900</v>
      </c>
      <c r="C1442" s="316" t="s">
        <v>1664</v>
      </c>
      <c r="D1442" s="316" t="s">
        <v>3518</v>
      </c>
      <c r="E1442" s="317"/>
      <c r="F1442" s="318"/>
      <c r="G1442" s="319"/>
      <c r="H1442" s="319"/>
      <c r="I1442" s="9">
        <v>0</v>
      </c>
      <c r="J1442" s="312"/>
      <c r="K1442" s="172">
        <v>0</v>
      </c>
      <c r="L1442" s="313" t="str">
        <f>VLOOKUP(TRIM(B1442),'Team Rosters'!$B$1:$M$3794,2,FALSE)</f>
        <v>BLD</v>
      </c>
    </row>
    <row r="1443" spans="1:12" ht="12.75" hidden="1" customHeight="1">
      <c r="A1443" s="135" t="s">
        <v>2328</v>
      </c>
      <c r="B1443" s="123" t="s">
        <v>6773</v>
      </c>
      <c r="C1443" s="135" t="s">
        <v>816</v>
      </c>
      <c r="D1443" s="135" t="s">
        <v>4295</v>
      </c>
      <c r="E1443" s="309" t="s">
        <v>4385</v>
      </c>
      <c r="F1443" s="310"/>
      <c r="G1443" s="224"/>
      <c r="H1443" s="224"/>
      <c r="I1443" s="312"/>
      <c r="J1443" s="312"/>
      <c r="K1443" s="312"/>
      <c r="L1443" s="313" t="str">
        <f>VLOOKUP(TRIM(B1443),'Team Rosters'!$B$1:$M$3794,2,FALSE)</f>
        <v>LAS</v>
      </c>
    </row>
    <row r="1444" spans="1:12" ht="12.75" hidden="1" customHeight="1">
      <c r="A1444" s="135" t="s">
        <v>2328</v>
      </c>
      <c r="B1444" s="123" t="s">
        <v>6718</v>
      </c>
      <c r="C1444" s="135" t="s">
        <v>812</v>
      </c>
      <c r="D1444" s="135" t="s">
        <v>4295</v>
      </c>
      <c r="E1444" s="309" t="s">
        <v>4389</v>
      </c>
      <c r="F1444" s="310"/>
      <c r="G1444" s="224"/>
      <c r="H1444" s="224"/>
      <c r="I1444" s="312"/>
      <c r="J1444" s="312"/>
      <c r="K1444" s="312"/>
      <c r="L1444" s="313" t="str">
        <f>VLOOKUP(TRIM(B1444),'Team Rosters'!$B$1:$M$3794,2,FALSE)</f>
        <v>TOL</v>
      </c>
    </row>
    <row r="1445" spans="1:12" ht="12.75" hidden="1" customHeight="1">
      <c r="A1445" s="316" t="s">
        <v>7691</v>
      </c>
      <c r="B1445" s="315" t="s">
        <v>7714</v>
      </c>
      <c r="C1445" s="316" t="s">
        <v>821</v>
      </c>
      <c r="D1445" s="316" t="s">
        <v>4267</v>
      </c>
      <c r="E1445" s="317"/>
      <c r="F1445" s="318"/>
      <c r="G1445" s="319"/>
      <c r="H1445" s="319"/>
      <c r="I1445" s="312"/>
      <c r="J1445" s="312"/>
      <c r="K1445" s="312"/>
      <c r="L1445" s="313" t="str">
        <f>VLOOKUP(TRIM(B1445),'Team Rosters'!$B$1:$M$3794,2,FALSE)</f>
        <v>BEA</v>
      </c>
    </row>
    <row r="1446" spans="1:12" ht="12.75" hidden="1" customHeight="1">
      <c r="A1446" s="135" t="s">
        <v>172</v>
      </c>
      <c r="B1446" s="315" t="s">
        <v>5582</v>
      </c>
      <c r="C1446" s="316" t="s">
        <v>818</v>
      </c>
      <c r="D1446" s="135" t="s">
        <v>4298</v>
      </c>
      <c r="E1446" s="309" t="s">
        <v>4391</v>
      </c>
      <c r="F1446" s="310"/>
      <c r="G1446" s="224">
        <v>1</v>
      </c>
      <c r="H1446" s="224"/>
      <c r="I1446" s="312"/>
      <c r="J1446" s="312"/>
      <c r="K1446" s="312"/>
      <c r="L1446" s="313" t="e">
        <f>VLOOKUP(TRIM(B1446),'Team Rosters'!$B$1:$M$3794,2,FALSE)</f>
        <v>#N/A</v>
      </c>
    </row>
    <row r="1447" spans="1:12" ht="12.75" hidden="1" customHeight="1">
      <c r="A1447" s="135" t="s">
        <v>3063</v>
      </c>
      <c r="B1447" s="123" t="s">
        <v>4507</v>
      </c>
      <c r="C1447" s="135" t="s">
        <v>815</v>
      </c>
      <c r="D1447" s="135" t="s">
        <v>4289</v>
      </c>
      <c r="E1447" s="309" t="s">
        <v>4395</v>
      </c>
      <c r="F1447" s="310"/>
      <c r="G1447" s="224"/>
      <c r="H1447" s="224"/>
      <c r="I1447" s="312"/>
      <c r="J1447" s="312"/>
      <c r="K1447" s="312"/>
      <c r="L1447" s="313" t="str">
        <f>VLOOKUP(TRIM(B1447),'Team Rosters'!$B$1:$M$3794,2,FALSE)</f>
        <v>IND</v>
      </c>
    </row>
    <row r="1448" spans="1:12" ht="12.75" hidden="1" customHeight="1">
      <c r="A1448" s="316" t="s">
        <v>2317</v>
      </c>
      <c r="B1448" s="315" t="s">
        <v>4190</v>
      </c>
      <c r="C1448" s="316" t="s">
        <v>808</v>
      </c>
      <c r="D1448" s="316" t="s">
        <v>4272</v>
      </c>
      <c r="E1448" s="317"/>
      <c r="F1448" s="318"/>
      <c r="G1448" s="319"/>
      <c r="H1448" s="319"/>
      <c r="I1448" s="312">
        <v>5</v>
      </c>
      <c r="J1448" s="312"/>
      <c r="K1448" s="312">
        <v>5</v>
      </c>
      <c r="L1448" s="313" t="str">
        <f>VLOOKUP(TRIM(B1448),'Team Rosters'!$B$1:$M$3794,2,FALSE)</f>
        <v>WIX</v>
      </c>
    </row>
    <row r="1449" spans="1:12" ht="12.75" hidden="1" customHeight="1">
      <c r="A1449" s="135" t="s">
        <v>2458</v>
      </c>
      <c r="B1449" s="123" t="s">
        <v>6840</v>
      </c>
      <c r="C1449" s="135" t="s">
        <v>815</v>
      </c>
      <c r="D1449" s="135" t="s">
        <v>2458</v>
      </c>
      <c r="E1449" s="309" t="s">
        <v>4381</v>
      </c>
      <c r="F1449" s="310"/>
      <c r="G1449" s="224">
        <v>6</v>
      </c>
      <c r="H1449" s="224"/>
      <c r="I1449" s="312"/>
      <c r="J1449" s="312"/>
      <c r="K1449" s="312"/>
      <c r="L1449" s="313" t="str">
        <f>VLOOKUP(TRIM(B1449),'Team Rosters'!$B$1:$M$3794,2,FALSE)</f>
        <v>ANN</v>
      </c>
    </row>
    <row r="1450" spans="1:12" ht="12.75" hidden="1" customHeight="1">
      <c r="A1450" s="316" t="s">
        <v>3518</v>
      </c>
      <c r="B1450" s="315" t="s">
        <v>5820</v>
      </c>
      <c r="C1450" s="316" t="s">
        <v>832</v>
      </c>
      <c r="D1450" s="316" t="s">
        <v>3518</v>
      </c>
      <c r="E1450" s="317"/>
      <c r="F1450" s="318"/>
      <c r="G1450" s="319"/>
      <c r="H1450" s="319"/>
      <c r="I1450" s="9">
        <v>0</v>
      </c>
      <c r="J1450" s="312"/>
      <c r="K1450" s="172">
        <v>4</v>
      </c>
      <c r="L1450" s="313" t="str">
        <f>VLOOKUP(TRIM(B1450),'Team Rosters'!$B$1:$M$3794,2,FALSE)</f>
        <v>LON</v>
      </c>
    </row>
    <row r="1451" spans="1:12" ht="12.75" hidden="1" customHeight="1">
      <c r="A1451" s="316" t="s">
        <v>560</v>
      </c>
      <c r="B1451" s="315" t="s">
        <v>6923</v>
      </c>
      <c r="C1451" s="316" t="s">
        <v>820</v>
      </c>
      <c r="D1451" s="316" t="s">
        <v>4265</v>
      </c>
      <c r="E1451" s="317"/>
      <c r="F1451" s="318"/>
      <c r="G1451" s="319"/>
      <c r="H1451" s="319"/>
      <c r="I1451" s="312"/>
      <c r="J1451" s="312"/>
      <c r="K1451" s="312"/>
      <c r="L1451" s="313" t="str">
        <f>VLOOKUP(TRIM(B1451),'Team Rosters'!$B$1:$M$3794,2,FALSE)</f>
        <v>IRN</v>
      </c>
    </row>
    <row r="1452" spans="1:12" ht="12.75" hidden="1" customHeight="1">
      <c r="A1452" s="316" t="s">
        <v>7634</v>
      </c>
      <c r="B1452" s="315" t="s">
        <v>4601</v>
      </c>
      <c r="C1452" s="316" t="s">
        <v>824</v>
      </c>
      <c r="D1452" s="316" t="s">
        <v>7833</v>
      </c>
      <c r="E1452" s="317"/>
      <c r="F1452" s="318"/>
      <c r="G1452" s="319"/>
      <c r="H1452" s="319"/>
      <c r="I1452" s="312">
        <v>0</v>
      </c>
      <c r="J1452" s="312">
        <v>0</v>
      </c>
      <c r="K1452" s="312">
        <v>3</v>
      </c>
      <c r="L1452" s="313" t="str">
        <f>VLOOKUP(TRIM(B1452),'Team Rosters'!$B$1:$M$3794,2,FALSE)</f>
        <v>DEL</v>
      </c>
    </row>
    <row r="1453" spans="1:12" ht="12.75" hidden="1" customHeight="1">
      <c r="A1453" s="135" t="s">
        <v>172</v>
      </c>
      <c r="B1453" s="123" t="s">
        <v>6247</v>
      </c>
      <c r="C1453" s="135" t="s">
        <v>85</v>
      </c>
      <c r="D1453" s="135" t="s">
        <v>4298</v>
      </c>
      <c r="E1453" s="309" t="s">
        <v>4391</v>
      </c>
      <c r="F1453" s="310"/>
      <c r="G1453" s="224">
        <v>1</v>
      </c>
      <c r="H1453" s="224"/>
      <c r="I1453" s="312"/>
      <c r="J1453" s="312"/>
      <c r="K1453" s="312"/>
      <c r="L1453" s="313" t="str">
        <f>VLOOKUP(TRIM(B1453),'Team Rosters'!$B$1:$M$3794,2,FALSE)</f>
        <v>TEM</v>
      </c>
    </row>
    <row r="1454" spans="1:12" ht="12.75" hidden="1" customHeight="1">
      <c r="A1454" s="135" t="s">
        <v>3060</v>
      </c>
      <c r="B1454" s="123" t="s">
        <v>4499</v>
      </c>
      <c r="C1454" s="135" t="s">
        <v>6142</v>
      </c>
      <c r="D1454" s="135" t="s">
        <v>4290</v>
      </c>
      <c r="E1454" s="309" t="s">
        <v>4384</v>
      </c>
      <c r="F1454" s="310"/>
      <c r="G1454" s="224"/>
      <c r="H1454" s="224"/>
      <c r="I1454" s="312"/>
      <c r="J1454" s="312"/>
      <c r="K1454" s="312"/>
      <c r="L1454" s="313" t="e">
        <f>VLOOKUP(TRIM(B1454),'Team Rosters'!$B$1:$M$3794,2,FALSE)</f>
        <v>#N/A</v>
      </c>
    </row>
    <row r="1455" spans="1:12" ht="12.75" hidden="1" customHeight="1">
      <c r="A1455" s="316" t="s">
        <v>560</v>
      </c>
      <c r="B1455" s="315" t="s">
        <v>4632</v>
      </c>
      <c r="C1455" s="316" t="s">
        <v>816</v>
      </c>
      <c r="D1455" s="316" t="s">
        <v>4265</v>
      </c>
      <c r="E1455" s="317"/>
      <c r="F1455" s="318"/>
      <c r="G1455" s="319"/>
      <c r="H1455" s="319"/>
      <c r="I1455" s="312"/>
      <c r="J1455" s="312"/>
      <c r="K1455" s="312"/>
      <c r="L1455" s="313" t="str">
        <f>VLOOKUP(TRIM(B1455),'Team Rosters'!$B$1:$M$3794,2,FALSE)</f>
        <v>IND</v>
      </c>
    </row>
    <row r="1456" spans="1:12" ht="12.75" hidden="1" customHeight="1">
      <c r="A1456" s="316" t="s">
        <v>1406</v>
      </c>
      <c r="B1456" s="315" t="s">
        <v>5205</v>
      </c>
      <c r="C1456" s="316" t="s">
        <v>802</v>
      </c>
      <c r="D1456" s="316" t="s">
        <v>1406</v>
      </c>
      <c r="E1456" s="317"/>
      <c r="F1456" s="318"/>
      <c r="G1456" s="319"/>
      <c r="H1456" s="319"/>
      <c r="I1456" s="312">
        <v>0</v>
      </c>
      <c r="J1456" s="312"/>
      <c r="K1456" s="312"/>
      <c r="L1456" s="313" t="str">
        <f>VLOOKUP(TRIM(B1456),'Team Rosters'!$B$1:$M$3794,2,FALSE)</f>
        <v>OMA</v>
      </c>
    </row>
    <row r="1457" spans="1:12" ht="12.75" hidden="1" customHeight="1">
      <c r="A1457" s="316" t="s">
        <v>1891</v>
      </c>
      <c r="B1457" s="315" t="s">
        <v>6339</v>
      </c>
      <c r="C1457" s="316" t="s">
        <v>85</v>
      </c>
      <c r="D1457" s="316" t="s">
        <v>1891</v>
      </c>
      <c r="E1457" s="317"/>
      <c r="F1457" s="318"/>
      <c r="G1457" s="319"/>
      <c r="H1457" s="319"/>
      <c r="I1457" s="312"/>
      <c r="J1457" s="312"/>
      <c r="K1457" s="312"/>
      <c r="L1457" s="313" t="str">
        <f>VLOOKUP(TRIM(B1457),'Team Rosters'!$B$1:$M$3794,2,FALSE)</f>
        <v>BLD</v>
      </c>
    </row>
    <row r="1458" spans="1:12" ht="12.75" hidden="1" customHeight="1">
      <c r="A1458" s="316" t="s">
        <v>7692</v>
      </c>
      <c r="B1458" s="315" t="s">
        <v>7732</v>
      </c>
      <c r="C1458" s="316" t="s">
        <v>824</v>
      </c>
      <c r="D1458" s="316" t="s">
        <v>4265</v>
      </c>
      <c r="E1458" s="317"/>
      <c r="F1458" s="318"/>
      <c r="G1458" s="319"/>
      <c r="H1458" s="319"/>
      <c r="I1458" s="312"/>
      <c r="J1458" s="312"/>
      <c r="K1458" s="312"/>
      <c r="L1458" s="313" t="e">
        <f>VLOOKUP(TRIM(B1458),'Team Rosters'!$B$1:$M$3794,2,FALSE)</f>
        <v>#N/A</v>
      </c>
    </row>
    <row r="1459" spans="1:12" ht="12.75" hidden="1" customHeight="1">
      <c r="A1459" s="316" t="s">
        <v>1591</v>
      </c>
      <c r="B1459" s="315" t="s">
        <v>5782</v>
      </c>
      <c r="C1459" s="316" t="s">
        <v>6142</v>
      </c>
      <c r="D1459" s="316" t="s">
        <v>1591</v>
      </c>
      <c r="E1459" s="317"/>
      <c r="F1459" s="318"/>
      <c r="G1459" s="319"/>
      <c r="H1459" s="319"/>
      <c r="I1459" s="9">
        <v>4</v>
      </c>
      <c r="J1459" s="312"/>
      <c r="K1459" s="172">
        <v>0</v>
      </c>
      <c r="L1459" s="313" t="str">
        <f>VLOOKUP(TRIM(B1459),'Team Rosters'!$B$1:$M$3794,2,FALSE)</f>
        <v>WIX</v>
      </c>
    </row>
    <row r="1460" spans="1:12" ht="12.75" hidden="1" customHeight="1">
      <c r="A1460" s="135" t="s">
        <v>1663</v>
      </c>
      <c r="B1460" s="123" t="s">
        <v>617</v>
      </c>
      <c r="C1460" s="135" t="s">
        <v>85</v>
      </c>
      <c r="D1460" s="135" t="s">
        <v>4302</v>
      </c>
      <c r="E1460" s="309" t="s">
        <v>4385</v>
      </c>
      <c r="F1460" s="310"/>
      <c r="G1460" s="224">
        <v>4</v>
      </c>
      <c r="H1460" s="224"/>
      <c r="I1460" s="312"/>
      <c r="J1460" s="312"/>
      <c r="K1460" s="312"/>
      <c r="L1460" s="313" t="str">
        <f>VLOOKUP(TRIM(B1460),'Team Rosters'!$B$1:$M$3794,2,FALSE)</f>
        <v>ESC</v>
      </c>
    </row>
    <row r="1461" spans="1:12" ht="12.75" hidden="1" customHeight="1">
      <c r="A1461" s="135" t="s">
        <v>2443</v>
      </c>
      <c r="B1461" s="123" t="s">
        <v>6316</v>
      </c>
      <c r="C1461" s="135" t="s">
        <v>820</v>
      </c>
      <c r="D1461" s="135" t="s">
        <v>2443</v>
      </c>
      <c r="E1461" s="309" t="s">
        <v>4395</v>
      </c>
      <c r="F1461" s="310"/>
      <c r="G1461" s="224">
        <v>12</v>
      </c>
      <c r="H1461" s="224">
        <v>11</v>
      </c>
      <c r="I1461" s="312"/>
      <c r="J1461" s="312"/>
      <c r="K1461" s="312"/>
      <c r="L1461" s="313" t="str">
        <f>VLOOKUP(TRIM(B1461),'Team Rosters'!$B$1:$M$3794,2,FALSE)</f>
        <v>TOK</v>
      </c>
    </row>
    <row r="1462" spans="1:12" ht="12.75" hidden="1" customHeight="1">
      <c r="A1462" s="135" t="s">
        <v>3060</v>
      </c>
      <c r="B1462" s="123" t="s">
        <v>7526</v>
      </c>
      <c r="C1462" s="135" t="s">
        <v>816</v>
      </c>
      <c r="D1462" s="135" t="s">
        <v>4290</v>
      </c>
      <c r="E1462" s="309" t="s">
        <v>4384</v>
      </c>
      <c r="F1462" s="310"/>
      <c r="G1462" s="224"/>
      <c r="H1462" s="224"/>
      <c r="I1462" s="312"/>
      <c r="J1462" s="312"/>
      <c r="K1462" s="312"/>
      <c r="L1462" s="313" t="e">
        <f>VLOOKUP(TRIM(B1462),'Team Rosters'!$B$1:$M$3794,2,FALSE)</f>
        <v>#N/A</v>
      </c>
    </row>
    <row r="1463" spans="1:12" ht="12.75" hidden="1" customHeight="1">
      <c r="A1463" s="135" t="s">
        <v>2314</v>
      </c>
      <c r="B1463" s="123" t="s">
        <v>7558</v>
      </c>
      <c r="C1463" s="135" t="s">
        <v>2832</v>
      </c>
      <c r="D1463" s="135" t="s">
        <v>4303</v>
      </c>
      <c r="E1463" s="309" t="s">
        <v>4391</v>
      </c>
      <c r="F1463" s="310"/>
      <c r="G1463" s="224">
        <v>2</v>
      </c>
      <c r="H1463" s="224"/>
      <c r="I1463" s="312"/>
      <c r="J1463" s="312"/>
      <c r="K1463" s="312"/>
      <c r="L1463" s="313" t="e">
        <f>VLOOKUP(TRIM(B1463),'Team Rosters'!$B$1:$M$3794,2,FALSE)</f>
        <v>#N/A</v>
      </c>
    </row>
    <row r="1464" spans="1:12" ht="12.75" hidden="1" customHeight="1">
      <c r="A1464" s="316" t="s">
        <v>203</v>
      </c>
      <c r="B1464" s="315" t="s">
        <v>4746</v>
      </c>
      <c r="C1464" s="316" t="s">
        <v>817</v>
      </c>
      <c r="D1464" s="316" t="s">
        <v>203</v>
      </c>
      <c r="E1464" s="317"/>
      <c r="F1464" s="318"/>
      <c r="G1464" s="319"/>
      <c r="H1464" s="319"/>
      <c r="I1464" s="312"/>
      <c r="J1464" s="312"/>
      <c r="K1464" s="312"/>
      <c r="L1464" s="313" t="str">
        <f>VLOOKUP(TRIM(B1464),'Team Rosters'!$B$1:$M$3794,2,FALSE)</f>
        <v>CHA</v>
      </c>
    </row>
    <row r="1465" spans="1:12" ht="12.75" hidden="1" customHeight="1">
      <c r="A1465" s="135" t="s">
        <v>2328</v>
      </c>
      <c r="B1465" s="123" t="s">
        <v>5140</v>
      </c>
      <c r="C1465" s="135" t="s">
        <v>2832</v>
      </c>
      <c r="D1465" s="135" t="s">
        <v>4295</v>
      </c>
      <c r="E1465" s="309" t="s">
        <v>4385</v>
      </c>
      <c r="F1465" s="310"/>
      <c r="G1465" s="224"/>
      <c r="H1465" s="224"/>
      <c r="I1465" s="312"/>
      <c r="J1465" s="312"/>
      <c r="K1465" s="312"/>
      <c r="L1465" s="313" t="str">
        <f>VLOOKUP(TRIM(B1465),'Team Rosters'!$B$1:$M$3794,2,FALSE)</f>
        <v>VIR</v>
      </c>
    </row>
    <row r="1466" spans="1:12" ht="12.75" hidden="1" customHeight="1">
      <c r="A1466" s="135" t="s">
        <v>172</v>
      </c>
      <c r="B1466" s="123" t="s">
        <v>5633</v>
      </c>
      <c r="C1466" s="135" t="s">
        <v>2832</v>
      </c>
      <c r="D1466" s="135" t="s">
        <v>4298</v>
      </c>
      <c r="E1466" s="309" t="s">
        <v>4391</v>
      </c>
      <c r="F1466" s="310"/>
      <c r="G1466" s="224">
        <v>4</v>
      </c>
      <c r="H1466" s="224"/>
      <c r="I1466" s="312"/>
      <c r="J1466" s="312"/>
      <c r="K1466" s="312"/>
      <c r="L1466" s="313" t="str">
        <f>VLOOKUP(TRIM(B1466),'Team Rosters'!$B$1:$M$3794,2,FALSE)</f>
        <v>BEA</v>
      </c>
    </row>
    <row r="1467" spans="1:12" ht="12.75" hidden="1" customHeight="1">
      <c r="A1467" s="135" t="s">
        <v>2328</v>
      </c>
      <c r="B1467" s="123" t="s">
        <v>4195</v>
      </c>
      <c r="C1467" s="135" t="s">
        <v>81</v>
      </c>
      <c r="D1467" s="135" t="s">
        <v>4295</v>
      </c>
      <c r="E1467" s="309" t="s">
        <v>4391</v>
      </c>
      <c r="F1467" s="310"/>
      <c r="G1467" s="224"/>
      <c r="H1467" s="224"/>
      <c r="I1467" s="312"/>
      <c r="J1467" s="312"/>
      <c r="K1467" s="312"/>
      <c r="L1467" s="313" t="e">
        <f>VLOOKUP(TRIM(B1467),'Team Rosters'!$B$1:$M$3794,2,FALSE)</f>
        <v>#N/A</v>
      </c>
    </row>
    <row r="1468" spans="1:12" ht="12.75" hidden="1" customHeight="1">
      <c r="A1468" s="316" t="s">
        <v>87</v>
      </c>
      <c r="B1468" s="315" t="s">
        <v>2686</v>
      </c>
      <c r="C1468" s="316" t="s">
        <v>1664</v>
      </c>
      <c r="D1468" s="316" t="s">
        <v>4280</v>
      </c>
      <c r="E1468" s="317"/>
      <c r="F1468" s="318"/>
      <c r="G1468" s="319"/>
      <c r="H1468" s="319"/>
      <c r="I1468" s="312">
        <v>0</v>
      </c>
      <c r="J1468" s="312">
        <v>4</v>
      </c>
      <c r="K1468" s="312">
        <v>0</v>
      </c>
      <c r="L1468" s="313" t="e">
        <f>VLOOKUP(TRIM(B1468),'Team Rosters'!$B$1:$M$3794,2,FALSE)</f>
        <v>#N/A</v>
      </c>
    </row>
    <row r="1469" spans="1:12" ht="12.75" hidden="1" customHeight="1">
      <c r="A1469" s="135" t="s">
        <v>3060</v>
      </c>
      <c r="B1469" s="123" t="s">
        <v>4443</v>
      </c>
      <c r="C1469" s="135" t="s">
        <v>817</v>
      </c>
      <c r="D1469" s="135" t="s">
        <v>4290</v>
      </c>
      <c r="E1469" s="309" t="s">
        <v>4384</v>
      </c>
      <c r="F1469" s="310"/>
      <c r="G1469" s="224"/>
      <c r="H1469" s="224"/>
      <c r="I1469" s="312"/>
      <c r="J1469" s="312"/>
      <c r="K1469" s="312"/>
      <c r="L1469" s="313" t="str">
        <f>VLOOKUP(TRIM(B1469),'Team Rosters'!$B$1:$M$3794,2,FALSE)</f>
        <v>TEM</v>
      </c>
    </row>
    <row r="1470" spans="1:12" ht="12.75" hidden="1" customHeight="1">
      <c r="A1470" s="135" t="s">
        <v>2445</v>
      </c>
      <c r="B1470" s="123" t="s">
        <v>7552</v>
      </c>
      <c r="C1470" s="135" t="s">
        <v>1664</v>
      </c>
      <c r="D1470" s="135" t="s">
        <v>4294</v>
      </c>
      <c r="E1470" s="309" t="s">
        <v>4391</v>
      </c>
      <c r="F1470" s="310"/>
      <c r="G1470" s="224"/>
      <c r="H1470" s="224"/>
      <c r="I1470" s="312"/>
      <c r="J1470" s="312"/>
      <c r="K1470" s="312"/>
      <c r="L1470" s="313" t="str">
        <f>VLOOKUP(TRIM(B1470),'Team Rosters'!$B$1:$M$3794,2,FALSE)</f>
        <v>BEA</v>
      </c>
    </row>
    <row r="1471" spans="1:12" ht="12.75" hidden="1" customHeight="1">
      <c r="A1471" s="135" t="s">
        <v>3063</v>
      </c>
      <c r="B1471" s="123" t="s">
        <v>3481</v>
      </c>
      <c r="C1471" s="135" t="s">
        <v>5513</v>
      </c>
      <c r="D1471" s="135" t="s">
        <v>4289</v>
      </c>
      <c r="E1471" s="309" t="s">
        <v>4397</v>
      </c>
      <c r="F1471" s="310"/>
      <c r="G1471" s="224"/>
      <c r="H1471" s="224"/>
      <c r="I1471" s="312"/>
      <c r="J1471" s="312"/>
      <c r="K1471" s="312"/>
      <c r="L1471" s="313" t="str">
        <f>VLOOKUP(TRIM(B1471),'Team Rosters'!$B$1:$M$3794,2,FALSE)</f>
        <v>BIR</v>
      </c>
    </row>
    <row r="1472" spans="1:12" ht="12.75" hidden="1" customHeight="1">
      <c r="A1472" s="316" t="s">
        <v>87</v>
      </c>
      <c r="B1472" s="315" t="s">
        <v>4722</v>
      </c>
      <c r="C1472" s="316" t="s">
        <v>824</v>
      </c>
      <c r="D1472" s="316" t="s">
        <v>4280</v>
      </c>
      <c r="E1472" s="317"/>
      <c r="F1472" s="318"/>
      <c r="G1472" s="319"/>
      <c r="H1472" s="319"/>
      <c r="I1472" s="312">
        <v>0</v>
      </c>
      <c r="J1472" s="312">
        <v>4</v>
      </c>
      <c r="K1472" s="312">
        <v>2</v>
      </c>
      <c r="L1472" s="313" t="e">
        <f>VLOOKUP(TRIM(B1472),'Team Rosters'!$B$1:$M$3794,2,FALSE)</f>
        <v>#N/A</v>
      </c>
    </row>
    <row r="1473" spans="1:12" ht="12.75" hidden="1" customHeight="1">
      <c r="A1473" s="316" t="s">
        <v>1891</v>
      </c>
      <c r="B1473" s="314" t="s">
        <v>5788</v>
      </c>
      <c r="C1473" s="316" t="s">
        <v>821</v>
      </c>
      <c r="D1473" s="316" t="s">
        <v>1891</v>
      </c>
      <c r="E1473" s="317"/>
      <c r="F1473" s="318"/>
      <c r="G1473" s="319"/>
      <c r="H1473" s="319"/>
      <c r="I1473" s="312"/>
      <c r="J1473" s="312"/>
      <c r="K1473" s="312"/>
      <c r="L1473" s="313" t="str">
        <f>VLOOKUP(TRIM(B1473),'Team Rosters'!$B$1:$M$3794,2,FALSE)</f>
        <v>TEM</v>
      </c>
    </row>
    <row r="1474" spans="1:12" ht="12.75" hidden="1" customHeight="1">
      <c r="A1474" s="316" t="s">
        <v>7691</v>
      </c>
      <c r="B1474" s="315" t="s">
        <v>6391</v>
      </c>
      <c r="C1474" s="316" t="s">
        <v>822</v>
      </c>
      <c r="D1474" s="316" t="s">
        <v>4267</v>
      </c>
      <c r="E1474" s="317"/>
      <c r="F1474" s="318"/>
      <c r="G1474" s="319"/>
      <c r="H1474" s="319"/>
      <c r="I1474" s="312"/>
      <c r="J1474" s="312"/>
      <c r="K1474" s="312"/>
      <c r="L1474" s="313" t="str">
        <f>VLOOKUP(TRIM(B1474),'Team Rosters'!$B$1:$M$3794,2,FALSE)</f>
        <v>TEM</v>
      </c>
    </row>
    <row r="1475" spans="1:12" ht="12.75" hidden="1" customHeight="1">
      <c r="A1475" s="316" t="s">
        <v>3200</v>
      </c>
      <c r="B1475" s="315" t="s">
        <v>5703</v>
      </c>
      <c r="C1475" s="316" t="s">
        <v>809</v>
      </c>
      <c r="D1475" s="316" t="s">
        <v>4275</v>
      </c>
      <c r="E1475" s="317"/>
      <c r="F1475" s="318"/>
      <c r="G1475" s="319"/>
      <c r="H1475" s="319"/>
      <c r="I1475" s="312">
        <v>0</v>
      </c>
      <c r="J1475" s="312"/>
      <c r="K1475" s="312">
        <v>0</v>
      </c>
      <c r="L1475" s="313" t="e">
        <f>VLOOKUP(TRIM(B1475),'Team Rosters'!$B$1:$M$3794,2,FALSE)</f>
        <v>#N/A</v>
      </c>
    </row>
    <row r="1476" spans="1:12" ht="12.75" hidden="1" customHeight="1">
      <c r="A1476" s="316" t="s">
        <v>7693</v>
      </c>
      <c r="B1476" s="315" t="s">
        <v>7702</v>
      </c>
      <c r="C1476" s="316" t="s">
        <v>814</v>
      </c>
      <c r="D1476" s="316" t="s">
        <v>4268</v>
      </c>
      <c r="E1476" s="317"/>
      <c r="F1476" s="318"/>
      <c r="G1476" s="319"/>
      <c r="H1476" s="319"/>
      <c r="I1476" s="312"/>
      <c r="J1476" s="312"/>
      <c r="K1476" s="312"/>
      <c r="L1476" s="313" t="e">
        <f>VLOOKUP(TRIM(B1476),'Team Rosters'!$B$1:$M$3794,2,FALSE)</f>
        <v>#N/A</v>
      </c>
    </row>
    <row r="1477" spans="1:12" ht="12.75" hidden="1" customHeight="1">
      <c r="A1477" s="135" t="s">
        <v>2330</v>
      </c>
      <c r="B1477" s="123" t="s">
        <v>7614</v>
      </c>
      <c r="C1477" s="135" t="s">
        <v>824</v>
      </c>
      <c r="D1477" s="135" t="s">
        <v>2330</v>
      </c>
      <c r="E1477" s="309" t="s">
        <v>4390</v>
      </c>
      <c r="F1477" s="310"/>
      <c r="G1477" s="224">
        <v>4</v>
      </c>
      <c r="H1477" s="224"/>
      <c r="I1477" s="312"/>
      <c r="J1477" s="312"/>
      <c r="K1477" s="312"/>
      <c r="L1477" s="313" t="str">
        <f>VLOOKUP(TRIM(B1477),'Team Rosters'!$B$1:$M$3794,2,FALSE)</f>
        <v>CAVE</v>
      </c>
    </row>
    <row r="1478" spans="1:12" ht="12.75" hidden="1" customHeight="1">
      <c r="A1478" s="316" t="s">
        <v>3518</v>
      </c>
      <c r="B1478" s="315" t="s">
        <v>5235</v>
      </c>
      <c r="C1478" s="316" t="s">
        <v>802</v>
      </c>
      <c r="D1478" s="316" t="s">
        <v>3518</v>
      </c>
      <c r="E1478" s="317"/>
      <c r="F1478" s="318"/>
      <c r="G1478" s="319"/>
      <c r="H1478" s="319"/>
      <c r="I1478" s="9">
        <v>0</v>
      </c>
      <c r="J1478" s="312"/>
      <c r="K1478" s="172">
        <v>0</v>
      </c>
      <c r="L1478" s="313" t="str">
        <f>VLOOKUP(TRIM(B1478),'Team Rosters'!$B$1:$M$3794,2,FALSE)</f>
        <v>TEM</v>
      </c>
    </row>
    <row r="1479" spans="1:12" ht="12.75" hidden="1" customHeight="1">
      <c r="A1479" s="135" t="s">
        <v>2312</v>
      </c>
      <c r="B1479" s="123" t="s">
        <v>7533</v>
      </c>
      <c r="C1479" s="135" t="s">
        <v>6142</v>
      </c>
      <c r="D1479" s="135" t="s">
        <v>2312</v>
      </c>
      <c r="E1479" s="309" t="s">
        <v>4397</v>
      </c>
      <c r="F1479" s="310"/>
      <c r="G1479" s="224">
        <v>0</v>
      </c>
      <c r="H1479" s="224"/>
      <c r="I1479" s="312"/>
      <c r="J1479" s="312"/>
      <c r="K1479" s="312"/>
      <c r="L1479" s="313" t="str">
        <f>VLOOKUP(TRIM(B1479),'Team Rosters'!$B$1:$M$3794,2,FALSE)</f>
        <v>LAS</v>
      </c>
    </row>
    <row r="1480" spans="1:12" ht="12.75" customHeight="1">
      <c r="A1480" s="135" t="s">
        <v>2328</v>
      </c>
      <c r="B1480" s="315" t="s">
        <v>6188</v>
      </c>
      <c r="C1480" s="316" t="s">
        <v>833</v>
      </c>
      <c r="D1480" s="135" t="s">
        <v>4295</v>
      </c>
      <c r="E1480" s="309" t="s">
        <v>4386</v>
      </c>
      <c r="F1480" s="310"/>
      <c r="G1480" s="224"/>
      <c r="H1480" s="224"/>
      <c r="I1480" s="312"/>
      <c r="J1480" s="312"/>
      <c r="K1480" s="312"/>
      <c r="L1480" s="313" t="str">
        <f>VLOOKUP(TRIM(B1480),'Team Rosters'!$B$1:$M$3794,2,FALSE)</f>
        <v>LAS</v>
      </c>
    </row>
    <row r="1481" spans="1:12" ht="12.75" hidden="1" customHeight="1">
      <c r="A1481" s="316" t="s">
        <v>644</v>
      </c>
      <c r="B1481" s="315" t="s">
        <v>5756</v>
      </c>
      <c r="C1481" s="316" t="s">
        <v>810</v>
      </c>
      <c r="D1481" s="316" t="s">
        <v>6998</v>
      </c>
      <c r="E1481" s="317"/>
      <c r="F1481" s="318"/>
      <c r="G1481" s="319"/>
      <c r="H1481" s="319"/>
      <c r="I1481" s="312">
        <v>4</v>
      </c>
      <c r="J1481" s="312">
        <v>0</v>
      </c>
      <c r="K1481" s="312">
        <v>5</v>
      </c>
      <c r="L1481" s="313" t="str">
        <f>VLOOKUP(TRIM(B1481),'Team Rosters'!$B$1:$M$3794,2,FALSE)</f>
        <v>ANN</v>
      </c>
    </row>
    <row r="1482" spans="1:12" ht="12.75" hidden="1" customHeight="1">
      <c r="A1482" s="135" t="s">
        <v>7457</v>
      </c>
      <c r="B1482" s="123" t="s">
        <v>6719</v>
      </c>
      <c r="C1482" s="135" t="s">
        <v>812</v>
      </c>
      <c r="D1482" s="135" t="s">
        <v>7837</v>
      </c>
      <c r="E1482" s="309" t="s">
        <v>4384</v>
      </c>
      <c r="F1482" s="310" t="s">
        <v>4384</v>
      </c>
      <c r="G1482" s="224"/>
      <c r="H1482" s="224"/>
      <c r="I1482" s="312"/>
      <c r="J1482" s="312"/>
      <c r="K1482" s="312"/>
      <c r="L1482" s="313" t="e">
        <f>VLOOKUP(TRIM(B1482),'Team Rosters'!$B$1:$M$3794,2,FALSE)</f>
        <v>#N/A</v>
      </c>
    </row>
    <row r="1483" spans="1:12" ht="12.75" hidden="1" customHeight="1">
      <c r="A1483" s="135" t="s">
        <v>3061</v>
      </c>
      <c r="B1483" s="123" t="s">
        <v>6847</v>
      </c>
      <c r="C1483" s="135" t="s">
        <v>824</v>
      </c>
      <c r="D1483" s="135" t="s">
        <v>4297</v>
      </c>
      <c r="E1483" s="309" t="s">
        <v>4384</v>
      </c>
      <c r="F1483" s="310"/>
      <c r="G1483" s="224"/>
      <c r="H1483" s="224"/>
      <c r="I1483" s="312"/>
      <c r="J1483" s="312"/>
      <c r="K1483" s="312"/>
      <c r="L1483" s="313" t="str">
        <f>VLOOKUP(TRIM(B1483),'Team Rosters'!$B$1:$M$3794,2,FALSE)</f>
        <v>VER</v>
      </c>
    </row>
    <row r="1484" spans="1:12" ht="12.75" hidden="1" customHeight="1">
      <c r="A1484" s="135" t="s">
        <v>2312</v>
      </c>
      <c r="B1484" s="123" t="s">
        <v>4199</v>
      </c>
      <c r="C1484" s="135" t="s">
        <v>832</v>
      </c>
      <c r="D1484" s="135" t="s">
        <v>2312</v>
      </c>
      <c r="E1484" s="309" t="s">
        <v>4383</v>
      </c>
      <c r="F1484" s="310"/>
      <c r="G1484" s="224">
        <v>0</v>
      </c>
      <c r="H1484" s="224"/>
      <c r="I1484" s="312"/>
      <c r="J1484" s="312"/>
      <c r="K1484" s="312"/>
      <c r="L1484" s="313" t="str">
        <f>VLOOKUP(TRIM(B1484),'Team Rosters'!$B$1:$M$3794,2,FALSE)</f>
        <v>BLU</v>
      </c>
    </row>
    <row r="1485" spans="1:12" ht="12.75" hidden="1" customHeight="1">
      <c r="A1485" s="316" t="s">
        <v>2438</v>
      </c>
      <c r="B1485" s="315" t="s">
        <v>2240</v>
      </c>
      <c r="C1485" s="316" t="s">
        <v>5513</v>
      </c>
      <c r="D1485" s="316" t="s">
        <v>4277</v>
      </c>
      <c r="E1485" s="317"/>
      <c r="F1485" s="318"/>
      <c r="G1485" s="319"/>
      <c r="H1485" s="319"/>
      <c r="I1485" s="312">
        <v>4</v>
      </c>
      <c r="J1485" s="312"/>
      <c r="K1485" s="312">
        <v>7</v>
      </c>
      <c r="L1485" s="313" t="str">
        <f>VLOOKUP(TRIM(B1485),'Team Rosters'!$B$1:$M$3794,2,FALSE)</f>
        <v>WIX</v>
      </c>
    </row>
    <row r="1486" spans="1:12" ht="12.75" hidden="1" customHeight="1">
      <c r="A1486" s="316" t="s">
        <v>211</v>
      </c>
      <c r="B1486" s="315" t="s">
        <v>7822</v>
      </c>
      <c r="C1486" s="316" t="s">
        <v>820</v>
      </c>
      <c r="D1486" s="316" t="s">
        <v>211</v>
      </c>
      <c r="E1486" s="317"/>
      <c r="F1486" s="318"/>
      <c r="G1486" s="319"/>
      <c r="H1486" s="319"/>
      <c r="I1486" s="312"/>
      <c r="J1486" s="312"/>
      <c r="K1486" s="312"/>
      <c r="L1486" s="313" t="e">
        <f>VLOOKUP(TRIM(B1486),'Team Rosters'!$B$1:$M$3794,2,FALSE)</f>
        <v>#N/A</v>
      </c>
    </row>
    <row r="1487" spans="1:12" ht="12.75" hidden="1" customHeight="1">
      <c r="A1487" s="316" t="s">
        <v>4125</v>
      </c>
      <c r="B1487" s="315" t="s">
        <v>5207</v>
      </c>
      <c r="C1487" s="316" t="s">
        <v>83</v>
      </c>
      <c r="D1487" s="316" t="s">
        <v>4276</v>
      </c>
      <c r="E1487" s="317"/>
      <c r="F1487" s="318"/>
      <c r="G1487" s="319"/>
      <c r="H1487" s="319"/>
      <c r="I1487" s="312">
        <v>0</v>
      </c>
      <c r="J1487" s="312">
        <v>4</v>
      </c>
      <c r="K1487" s="312">
        <v>3</v>
      </c>
      <c r="L1487" s="313" t="str">
        <f>VLOOKUP(TRIM(B1487),'Team Rosters'!$B$1:$M$3794,2,FALSE)</f>
        <v>LON</v>
      </c>
    </row>
    <row r="1488" spans="1:12" ht="12.75" hidden="1" customHeight="1">
      <c r="A1488" s="135" t="s">
        <v>1404</v>
      </c>
      <c r="B1488" s="123" t="s">
        <v>4201</v>
      </c>
      <c r="C1488" s="135" t="s">
        <v>832</v>
      </c>
      <c r="D1488" s="135" t="s">
        <v>1404</v>
      </c>
      <c r="E1488" s="309" t="s">
        <v>4384</v>
      </c>
      <c r="F1488" s="310"/>
      <c r="G1488" s="224">
        <v>0</v>
      </c>
      <c r="H1488" s="224"/>
      <c r="I1488" s="312"/>
      <c r="J1488" s="312"/>
      <c r="K1488" s="312"/>
      <c r="L1488" s="313" t="e">
        <f>VLOOKUP(TRIM(B1488),'Team Rosters'!$B$1:$M$3794,2,FALSE)</f>
        <v>#N/A</v>
      </c>
    </row>
    <row r="1489" spans="1:12" ht="12.75" hidden="1" customHeight="1">
      <c r="A1489" s="135" t="s">
        <v>4573</v>
      </c>
      <c r="B1489" s="123" t="s">
        <v>7553</v>
      </c>
      <c r="C1489" s="135" t="s">
        <v>1664</v>
      </c>
      <c r="D1489" s="135" t="s">
        <v>7843</v>
      </c>
      <c r="E1489" s="309" t="s">
        <v>4385</v>
      </c>
      <c r="F1489" s="310"/>
      <c r="G1489" s="224">
        <v>3</v>
      </c>
      <c r="H1489" s="224"/>
      <c r="I1489" s="312"/>
      <c r="J1489" s="312"/>
      <c r="K1489" s="312"/>
      <c r="L1489" s="313" t="str">
        <f>VLOOKUP(TRIM(B1489),'Team Rosters'!$B$1:$M$3794,2,FALSE)</f>
        <v>BLU</v>
      </c>
    </row>
    <row r="1490" spans="1:12" ht="12.75" hidden="1" customHeight="1">
      <c r="A1490" s="316" t="s">
        <v>3518</v>
      </c>
      <c r="B1490" s="315" t="s">
        <v>6897</v>
      </c>
      <c r="C1490" s="316" t="s">
        <v>813</v>
      </c>
      <c r="D1490" s="316" t="s">
        <v>3518</v>
      </c>
      <c r="E1490" s="317"/>
      <c r="F1490" s="318"/>
      <c r="G1490" s="319"/>
      <c r="H1490" s="319"/>
      <c r="I1490" s="9">
        <v>0</v>
      </c>
      <c r="J1490" s="312"/>
      <c r="K1490" s="172">
        <v>0</v>
      </c>
      <c r="L1490" s="313" t="str">
        <f>VLOOKUP(TRIM(B1490),'Team Rosters'!$B$1:$M$3794,2,FALSE)</f>
        <v>OMA</v>
      </c>
    </row>
    <row r="1491" spans="1:12" ht="12.75" hidden="1" customHeight="1">
      <c r="A1491" s="316" t="s">
        <v>2437</v>
      </c>
      <c r="B1491" s="315" t="s">
        <v>6128</v>
      </c>
      <c r="C1491" s="316" t="s">
        <v>826</v>
      </c>
      <c r="D1491" s="316" t="s">
        <v>4278</v>
      </c>
      <c r="E1491" s="317"/>
      <c r="F1491" s="318"/>
      <c r="G1491" s="319"/>
      <c r="H1491" s="319"/>
      <c r="I1491" s="312">
        <v>0</v>
      </c>
      <c r="J1491" s="312"/>
      <c r="K1491" s="312">
        <v>3</v>
      </c>
      <c r="L1491" s="313" t="str">
        <f>VLOOKUP(TRIM(B1491),'Team Rosters'!$B$1:$M$3794,2,FALSE)</f>
        <v>ANN</v>
      </c>
    </row>
    <row r="1492" spans="1:12" ht="12.75" hidden="1" customHeight="1">
      <c r="A1492" s="135" t="s">
        <v>1667</v>
      </c>
      <c r="B1492" s="330" t="s">
        <v>6430</v>
      </c>
      <c r="C1492" s="316" t="s">
        <v>818</v>
      </c>
      <c r="D1492" s="135" t="s">
        <v>4300</v>
      </c>
      <c r="E1492" s="309" t="s">
        <v>4389</v>
      </c>
      <c r="F1492" s="310"/>
      <c r="G1492" s="224">
        <v>1</v>
      </c>
      <c r="H1492" s="224"/>
      <c r="I1492" s="312"/>
      <c r="J1492" s="312"/>
      <c r="K1492" s="312"/>
      <c r="L1492" s="313" t="str">
        <f>VLOOKUP(TRIM(B1492),'Team Rosters'!$B$1:$M$3794,2,FALSE)</f>
        <v>TOL</v>
      </c>
    </row>
    <row r="1493" spans="1:12" ht="12.75" hidden="1" customHeight="1">
      <c r="A1493" s="316" t="s">
        <v>1870</v>
      </c>
      <c r="B1493" s="315" t="s">
        <v>6649</v>
      </c>
      <c r="C1493" s="316" t="s">
        <v>82</v>
      </c>
      <c r="D1493" s="316" t="s">
        <v>4273</v>
      </c>
      <c r="E1493" s="317"/>
      <c r="F1493" s="318"/>
      <c r="G1493" s="319"/>
      <c r="H1493" s="319"/>
      <c r="I1493" s="312">
        <v>4</v>
      </c>
      <c r="J1493" s="312"/>
      <c r="K1493" s="312">
        <v>4</v>
      </c>
      <c r="L1493" s="313" t="str">
        <f>VLOOKUP(TRIM(B1493),'Team Rosters'!$B$1:$M$3794,2,FALSE)</f>
        <v>IRN</v>
      </c>
    </row>
    <row r="1494" spans="1:12" ht="12.75" hidden="1" customHeight="1">
      <c r="A1494" s="316" t="s">
        <v>3518</v>
      </c>
      <c r="B1494" s="315" t="s">
        <v>4725</v>
      </c>
      <c r="C1494" s="316" t="s">
        <v>816</v>
      </c>
      <c r="D1494" s="316" t="s">
        <v>3518</v>
      </c>
      <c r="E1494" s="317"/>
      <c r="F1494" s="318"/>
      <c r="G1494" s="319"/>
      <c r="H1494" s="319"/>
      <c r="I1494" s="9">
        <v>0</v>
      </c>
      <c r="J1494" s="312"/>
      <c r="K1494" s="172">
        <v>4</v>
      </c>
      <c r="L1494" s="313" t="str">
        <f>VLOOKUP(TRIM(B1494),'Team Rosters'!$B$1:$M$3794,2,FALSE)</f>
        <v>OMA</v>
      </c>
    </row>
    <row r="1495" spans="1:12" ht="12.75" hidden="1" customHeight="1">
      <c r="A1495" s="135" t="s">
        <v>3344</v>
      </c>
      <c r="B1495" s="123" t="s">
        <v>7543</v>
      </c>
      <c r="C1495" s="135" t="s">
        <v>5513</v>
      </c>
      <c r="D1495" s="135" t="s">
        <v>4293</v>
      </c>
      <c r="E1495" s="309" t="s">
        <v>4385</v>
      </c>
      <c r="F1495" s="310"/>
      <c r="G1495" s="224"/>
      <c r="H1495" s="224"/>
      <c r="I1495" s="312"/>
      <c r="J1495" s="312"/>
      <c r="K1495" s="312"/>
      <c r="L1495" s="313" t="str">
        <f>VLOOKUP(TRIM(B1495),'Team Rosters'!$B$1:$M$3794,2,FALSE)</f>
        <v>BLU</v>
      </c>
    </row>
    <row r="1496" spans="1:12" ht="12.75" hidden="1" customHeight="1">
      <c r="A1496" s="316" t="s">
        <v>3518</v>
      </c>
      <c r="B1496" s="315" t="s">
        <v>7753</v>
      </c>
      <c r="C1496" s="316" t="s">
        <v>816</v>
      </c>
      <c r="D1496" s="316" t="s">
        <v>3518</v>
      </c>
      <c r="E1496" s="317"/>
      <c r="F1496" s="318"/>
      <c r="G1496" s="319"/>
      <c r="H1496" s="319"/>
      <c r="I1496" s="9">
        <v>4</v>
      </c>
      <c r="J1496" s="312"/>
      <c r="K1496" s="172">
        <v>2</v>
      </c>
      <c r="L1496" s="313" t="str">
        <f>VLOOKUP(TRIM(B1496),'Team Rosters'!$B$1:$M$3794,2,FALSE)</f>
        <v>GOT</v>
      </c>
    </row>
    <row r="1497" spans="1:12" ht="12.75" hidden="1" customHeight="1">
      <c r="A1497" s="316" t="s">
        <v>7640</v>
      </c>
      <c r="B1497" s="315" t="s">
        <v>5279</v>
      </c>
      <c r="C1497" s="316" t="s">
        <v>814</v>
      </c>
      <c r="D1497" s="316" t="s">
        <v>7832</v>
      </c>
      <c r="E1497" s="317"/>
      <c r="F1497" s="318"/>
      <c r="G1497" s="319"/>
      <c r="H1497" s="319"/>
      <c r="I1497" s="312">
        <v>4</v>
      </c>
      <c r="J1497" s="312">
        <v>4</v>
      </c>
      <c r="K1497" s="312">
        <v>3</v>
      </c>
      <c r="L1497" s="313" t="str">
        <f>VLOOKUP(TRIM(B1497),'Team Rosters'!$B$1:$M$3794,2,FALSE)</f>
        <v>GOT</v>
      </c>
    </row>
    <row r="1498" spans="1:12" ht="12.75" hidden="1" customHeight="1">
      <c r="A1498" s="316" t="s">
        <v>7692</v>
      </c>
      <c r="B1498" s="315" t="s">
        <v>7726</v>
      </c>
      <c r="C1498" s="316" t="s">
        <v>833</v>
      </c>
      <c r="D1498" s="316" t="s">
        <v>4265</v>
      </c>
      <c r="E1498" s="317"/>
      <c r="F1498" s="318"/>
      <c r="G1498" s="319"/>
      <c r="H1498" s="319"/>
      <c r="I1498" s="312"/>
      <c r="J1498" s="312"/>
      <c r="K1498" s="312"/>
      <c r="L1498" s="313" t="e">
        <f>VLOOKUP(TRIM(B1498),'Team Rosters'!$B$1:$M$3794,2,FALSE)</f>
        <v>#N/A</v>
      </c>
    </row>
    <row r="1499" spans="1:12" ht="12.75" hidden="1" customHeight="1">
      <c r="A1499" s="135" t="s">
        <v>2445</v>
      </c>
      <c r="B1499" s="123" t="s">
        <v>7478</v>
      </c>
      <c r="C1499" s="135" t="s">
        <v>812</v>
      </c>
      <c r="D1499" s="135" t="s">
        <v>4294</v>
      </c>
      <c r="E1499" s="309" t="s">
        <v>4391</v>
      </c>
      <c r="F1499" s="310"/>
      <c r="G1499" s="224"/>
      <c r="H1499" s="224"/>
      <c r="I1499" s="312"/>
      <c r="J1499" s="312"/>
      <c r="K1499" s="312"/>
      <c r="L1499" s="313" t="str">
        <f>VLOOKUP(TRIM(B1499),'Team Rosters'!$B$1:$M$3794,2,FALSE)</f>
        <v>BLD</v>
      </c>
    </row>
    <row r="1500" spans="1:12" ht="12.75" hidden="1" customHeight="1">
      <c r="A1500" s="316" t="s">
        <v>3518</v>
      </c>
      <c r="B1500" s="315" t="s">
        <v>6363</v>
      </c>
      <c r="C1500" s="316" t="s">
        <v>837</v>
      </c>
      <c r="D1500" s="316" t="s">
        <v>3518</v>
      </c>
      <c r="E1500" s="317"/>
      <c r="F1500" s="318"/>
      <c r="G1500" s="319"/>
      <c r="H1500" s="319"/>
      <c r="I1500" s="9">
        <v>0</v>
      </c>
      <c r="J1500" s="312"/>
      <c r="K1500" s="172">
        <v>4</v>
      </c>
      <c r="L1500" s="313" t="str">
        <f>VLOOKUP(TRIM(B1500),'Team Rosters'!$B$1:$M$3794,2,FALSE)</f>
        <v>IRN</v>
      </c>
    </row>
    <row r="1501" spans="1:12" ht="12.75" hidden="1" customHeight="1">
      <c r="A1501" s="135" t="s">
        <v>3060</v>
      </c>
      <c r="B1501" s="123" t="s">
        <v>7563</v>
      </c>
      <c r="C1501" s="135" t="s">
        <v>802</v>
      </c>
      <c r="D1501" s="135" t="s">
        <v>4290</v>
      </c>
      <c r="E1501" s="309" t="s">
        <v>4384</v>
      </c>
      <c r="F1501" s="310"/>
      <c r="G1501" s="224"/>
      <c r="H1501" s="224"/>
      <c r="I1501" s="312"/>
      <c r="J1501" s="312"/>
      <c r="K1501" s="312"/>
      <c r="L1501" s="313" t="str">
        <f>VLOOKUP(TRIM(B1501),'Team Rosters'!$B$1:$M$3794,2,FALSE)</f>
        <v>BLU</v>
      </c>
    </row>
    <row r="1502" spans="1:12" ht="12.75" hidden="1" customHeight="1">
      <c r="A1502" s="316" t="s">
        <v>3518</v>
      </c>
      <c r="B1502" s="315" t="s">
        <v>5785</v>
      </c>
      <c r="C1502" s="316" t="s">
        <v>813</v>
      </c>
      <c r="D1502" s="316" t="s">
        <v>3518</v>
      </c>
      <c r="E1502" s="317"/>
      <c r="F1502" s="318"/>
      <c r="G1502" s="319"/>
      <c r="H1502" s="319"/>
      <c r="I1502" s="9">
        <v>0</v>
      </c>
      <c r="J1502" s="312"/>
      <c r="K1502" s="172">
        <v>0</v>
      </c>
      <c r="L1502" s="313" t="str">
        <f>VLOOKUP(TRIM(B1502),'Team Rosters'!$B$1:$M$3794,2,FALSE)</f>
        <v>VER</v>
      </c>
    </row>
    <row r="1503" spans="1:12" ht="12.75" hidden="1" customHeight="1">
      <c r="A1503" s="135" t="s">
        <v>3344</v>
      </c>
      <c r="B1503" s="123" t="s">
        <v>4565</v>
      </c>
      <c r="C1503" s="135" t="s">
        <v>815</v>
      </c>
      <c r="D1503" s="135" t="s">
        <v>4293</v>
      </c>
      <c r="E1503" s="309" t="s">
        <v>4389</v>
      </c>
      <c r="F1503" s="310"/>
      <c r="G1503" s="224"/>
      <c r="H1503" s="224"/>
      <c r="I1503" s="312"/>
      <c r="J1503" s="312"/>
      <c r="K1503" s="312"/>
      <c r="L1503" s="313" t="str">
        <f>VLOOKUP(TRIM(B1503),'Team Rosters'!$B$1:$M$3794,2,FALSE)</f>
        <v>FER</v>
      </c>
    </row>
    <row r="1504" spans="1:12" ht="12.75" hidden="1" customHeight="1">
      <c r="A1504" s="329" t="s">
        <v>1667</v>
      </c>
      <c r="B1504" s="123" t="s">
        <v>5144</v>
      </c>
      <c r="C1504" s="329" t="s">
        <v>90</v>
      </c>
      <c r="D1504" s="329" t="s">
        <v>4300</v>
      </c>
      <c r="E1504" s="332" t="s">
        <v>4389</v>
      </c>
      <c r="F1504" s="333"/>
      <c r="G1504" s="334">
        <v>1</v>
      </c>
      <c r="H1504" s="334"/>
      <c r="I1504" s="312"/>
      <c r="J1504" s="312"/>
      <c r="K1504" s="312"/>
      <c r="L1504" s="313" t="str">
        <f>VLOOKUP(TRIM(B1504),'Team Rosters'!$B$1:$M$3794,2,FALSE)</f>
        <v>LON</v>
      </c>
    </row>
    <row r="1505" spans="1:12" ht="12.75" hidden="1" customHeight="1">
      <c r="A1505" s="135" t="s">
        <v>3063</v>
      </c>
      <c r="B1505" s="131" t="s">
        <v>6292</v>
      </c>
      <c r="C1505" s="135" t="s">
        <v>808</v>
      </c>
      <c r="D1505" s="135" t="s">
        <v>4289</v>
      </c>
      <c r="E1505" s="309" t="s">
        <v>4399</v>
      </c>
      <c r="F1505" s="310"/>
      <c r="G1505" s="224"/>
      <c r="H1505" s="224"/>
      <c r="I1505" s="312"/>
      <c r="J1505" s="312"/>
      <c r="K1505" s="312"/>
      <c r="L1505" s="313" t="str">
        <f>VLOOKUP(TRIM(B1505),'Team Rosters'!$B$1:$M$3794,2,FALSE)</f>
        <v>LAS</v>
      </c>
    </row>
    <row r="1506" spans="1:12" ht="12.75" hidden="1" customHeight="1">
      <c r="A1506" s="316" t="s">
        <v>1406</v>
      </c>
      <c r="B1506" s="315" t="s">
        <v>5305</v>
      </c>
      <c r="C1506" s="316" t="s">
        <v>807</v>
      </c>
      <c r="D1506" s="316" t="s">
        <v>1406</v>
      </c>
      <c r="E1506" s="317"/>
      <c r="F1506" s="318"/>
      <c r="G1506" s="319"/>
      <c r="H1506" s="319"/>
      <c r="I1506" s="312">
        <v>6</v>
      </c>
      <c r="J1506" s="312"/>
      <c r="K1506" s="312"/>
      <c r="L1506" s="313" t="str">
        <f>VLOOKUP(TRIM(B1506),'Team Rosters'!$B$1:$M$3794,2,FALSE)</f>
        <v>ANN</v>
      </c>
    </row>
    <row r="1507" spans="1:12" ht="12.75" hidden="1" customHeight="1">
      <c r="A1507" s="316" t="s">
        <v>2323</v>
      </c>
      <c r="B1507" s="131" t="s">
        <v>6602</v>
      </c>
      <c r="C1507" s="316" t="s">
        <v>6142</v>
      </c>
      <c r="D1507" s="316" t="s">
        <v>4265</v>
      </c>
      <c r="E1507" s="317"/>
      <c r="F1507" s="318"/>
      <c r="G1507" s="319"/>
      <c r="H1507" s="319"/>
      <c r="I1507" s="312"/>
      <c r="J1507" s="312"/>
      <c r="K1507" s="312"/>
      <c r="L1507" s="313" t="str">
        <f>VLOOKUP(TRIM(B1507),'Team Rosters'!$B$1:$M$3794,2,FALSE)</f>
        <v>JER</v>
      </c>
    </row>
    <row r="1508" spans="1:12" ht="12.75" hidden="1" customHeight="1">
      <c r="A1508" s="135" t="s">
        <v>1663</v>
      </c>
      <c r="B1508" s="123" t="s">
        <v>5051</v>
      </c>
      <c r="C1508" s="135" t="s">
        <v>810</v>
      </c>
      <c r="D1508" s="135" t="s">
        <v>4302</v>
      </c>
      <c r="E1508" s="309" t="s">
        <v>4385</v>
      </c>
      <c r="F1508" s="310"/>
      <c r="G1508" s="224">
        <v>6</v>
      </c>
      <c r="H1508" s="224"/>
      <c r="I1508" s="312"/>
      <c r="J1508" s="312"/>
      <c r="K1508" s="312"/>
      <c r="L1508" s="313" t="str">
        <f>VLOOKUP(TRIM(B1508),'Team Rosters'!$B$1:$M$3794,2,FALSE)</f>
        <v>VIR</v>
      </c>
    </row>
    <row r="1509" spans="1:12" ht="12.75" hidden="1" customHeight="1">
      <c r="A1509" s="135" t="s">
        <v>3060</v>
      </c>
      <c r="B1509" s="123" t="s">
        <v>6293</v>
      </c>
      <c r="C1509" s="135" t="s">
        <v>808</v>
      </c>
      <c r="D1509" s="135" t="s">
        <v>4290</v>
      </c>
      <c r="E1509" s="309" t="s">
        <v>4384</v>
      </c>
      <c r="F1509" s="310"/>
      <c r="G1509" s="224"/>
      <c r="H1509" s="224"/>
      <c r="I1509" s="312"/>
      <c r="J1509" s="312"/>
      <c r="K1509" s="312"/>
      <c r="L1509" s="313" t="e">
        <f>VLOOKUP(TRIM(B1509),'Team Rosters'!$B$1:$M$3794,2,FALSE)</f>
        <v>#N/A</v>
      </c>
    </row>
    <row r="1510" spans="1:12" ht="12.75" hidden="1" customHeight="1">
      <c r="A1510" s="316" t="s">
        <v>7691</v>
      </c>
      <c r="B1510" s="315" t="s">
        <v>7728</v>
      </c>
      <c r="C1510" s="316" t="s">
        <v>1664</v>
      </c>
      <c r="D1510" s="316" t="s">
        <v>4267</v>
      </c>
      <c r="E1510" s="317"/>
      <c r="F1510" s="318"/>
      <c r="G1510" s="319"/>
      <c r="H1510" s="319"/>
      <c r="I1510" s="312"/>
      <c r="J1510" s="312"/>
      <c r="K1510" s="312"/>
      <c r="L1510" s="313" t="str">
        <f>VLOOKUP(TRIM(B1510),'Team Rosters'!$B$1:$M$3794,2,FALSE)</f>
        <v>CAVE</v>
      </c>
    </row>
    <row r="1511" spans="1:12" ht="12.75" hidden="1" customHeight="1">
      <c r="A1511" s="135" t="s">
        <v>2313</v>
      </c>
      <c r="B1511" s="123" t="s">
        <v>7520</v>
      </c>
      <c r="C1511" s="135" t="s">
        <v>822</v>
      </c>
      <c r="D1511" s="135" t="s">
        <v>2313</v>
      </c>
      <c r="E1511" s="309" t="s">
        <v>4390</v>
      </c>
      <c r="F1511" s="310"/>
      <c r="G1511" s="224">
        <v>0</v>
      </c>
      <c r="H1511" s="224"/>
      <c r="I1511" s="312"/>
      <c r="J1511" s="312"/>
      <c r="K1511" s="312"/>
      <c r="L1511" s="313" t="str">
        <f>VLOOKUP(TRIM(B1511),'Team Rosters'!$B$1:$M$3794,2,FALSE)</f>
        <v>ANN</v>
      </c>
    </row>
    <row r="1512" spans="1:12" ht="12.75" hidden="1" customHeight="1">
      <c r="A1512" s="135" t="s">
        <v>1667</v>
      </c>
      <c r="B1512" s="123" t="s">
        <v>7574</v>
      </c>
      <c r="C1512" s="135" t="s">
        <v>3448</v>
      </c>
      <c r="D1512" s="135" t="s">
        <v>4300</v>
      </c>
      <c r="E1512" s="309" t="s">
        <v>4389</v>
      </c>
      <c r="F1512" s="310"/>
      <c r="G1512" s="224">
        <v>3</v>
      </c>
      <c r="H1512" s="224"/>
      <c r="I1512" s="312"/>
      <c r="J1512" s="312"/>
      <c r="K1512" s="312"/>
      <c r="L1512" s="313" t="str">
        <f>VLOOKUP(TRIM(B1512),'Team Rosters'!$B$1:$M$3794,2,FALSE)</f>
        <v>IND</v>
      </c>
    </row>
    <row r="1513" spans="1:12" ht="12.75" hidden="1" customHeight="1">
      <c r="A1513" s="135" t="s">
        <v>3061</v>
      </c>
      <c r="B1513" s="123" t="s">
        <v>4204</v>
      </c>
      <c r="C1513" s="135" t="s">
        <v>81</v>
      </c>
      <c r="D1513" s="135" t="s">
        <v>4297</v>
      </c>
      <c r="E1513" s="309" t="s">
        <v>4382</v>
      </c>
      <c r="F1513" s="310"/>
      <c r="G1513" s="224"/>
      <c r="H1513" s="224"/>
      <c r="I1513" s="312"/>
      <c r="J1513" s="312"/>
      <c r="K1513" s="312"/>
      <c r="L1513" s="313" t="str">
        <f>VLOOKUP(TRIM(B1513),'Team Rosters'!$B$1:$M$3794,2,FALSE)</f>
        <v>TEM</v>
      </c>
    </row>
    <row r="1514" spans="1:12" ht="12.75" hidden="1" customHeight="1">
      <c r="A1514" s="135" t="s">
        <v>2314</v>
      </c>
      <c r="B1514" s="123" t="s">
        <v>4205</v>
      </c>
      <c r="C1514" s="135" t="s">
        <v>6142</v>
      </c>
      <c r="D1514" s="135" t="s">
        <v>4303</v>
      </c>
      <c r="E1514" s="309" t="s">
        <v>4391</v>
      </c>
      <c r="F1514" s="310"/>
      <c r="G1514" s="224">
        <v>0</v>
      </c>
      <c r="H1514" s="224"/>
      <c r="I1514" s="312"/>
      <c r="J1514" s="312"/>
      <c r="K1514" s="312"/>
      <c r="L1514" s="313" t="e">
        <f>VLOOKUP(TRIM(B1514),'Team Rosters'!$B$1:$M$3794,2,FALSE)</f>
        <v>#N/A</v>
      </c>
    </row>
    <row r="1515" spans="1:12" ht="12.75" hidden="1" customHeight="1">
      <c r="A1515" s="135" t="s">
        <v>3344</v>
      </c>
      <c r="B1515" s="123" t="s">
        <v>2435</v>
      </c>
      <c r="C1515" s="135" t="s">
        <v>837</v>
      </c>
      <c r="D1515" s="135" t="s">
        <v>4293</v>
      </c>
      <c r="E1515" s="309" t="s">
        <v>4389</v>
      </c>
      <c r="F1515" s="310"/>
      <c r="G1515" s="224"/>
      <c r="H1515" s="224"/>
      <c r="I1515" s="312"/>
      <c r="J1515" s="312"/>
      <c r="K1515" s="312"/>
      <c r="L1515" s="313" t="str">
        <f>VLOOKUP(TRIM(B1515),'Team Rosters'!$B$1:$M$3794,2,FALSE)</f>
        <v>WIX</v>
      </c>
    </row>
    <row r="1516" spans="1:12" ht="12.75" hidden="1" customHeight="1">
      <c r="A1516" s="316" t="s">
        <v>2323</v>
      </c>
      <c r="B1516" s="315" t="s">
        <v>5755</v>
      </c>
      <c r="C1516" s="316" t="s">
        <v>832</v>
      </c>
      <c r="D1516" s="316" t="s">
        <v>4265</v>
      </c>
      <c r="E1516" s="317"/>
      <c r="F1516" s="318"/>
      <c r="G1516" s="319"/>
      <c r="H1516" s="319"/>
      <c r="I1516" s="312"/>
      <c r="J1516" s="312"/>
      <c r="K1516" s="312"/>
      <c r="L1516" s="313" t="str">
        <f>VLOOKUP(TRIM(B1516),'Team Rosters'!$B$1:$M$3794,2,FALSE)</f>
        <v>VIR</v>
      </c>
    </row>
    <row r="1517" spans="1:12" ht="12.75" hidden="1" customHeight="1">
      <c r="A1517" s="135" t="s">
        <v>1139</v>
      </c>
      <c r="B1517" s="123" t="s">
        <v>4207</v>
      </c>
      <c r="C1517" s="135" t="s">
        <v>820</v>
      </c>
      <c r="D1517" s="135" t="s">
        <v>1139</v>
      </c>
      <c r="E1517" s="309" t="s">
        <v>4397</v>
      </c>
      <c r="F1517" s="310"/>
      <c r="G1517" s="224">
        <v>5</v>
      </c>
      <c r="H1517" s="224"/>
      <c r="I1517" s="312"/>
      <c r="J1517" s="312"/>
      <c r="K1517" s="312"/>
      <c r="L1517" s="313" t="str">
        <f>VLOOKUP(TRIM(B1517),'Team Rosters'!$B$1:$M$3794,2,FALSE)</f>
        <v>ANN</v>
      </c>
    </row>
    <row r="1518" spans="1:12" ht="12.75" hidden="1" customHeight="1">
      <c r="A1518" s="135" t="s">
        <v>2314</v>
      </c>
      <c r="B1518" s="123" t="s">
        <v>5192</v>
      </c>
      <c r="C1518" s="135" t="s">
        <v>816</v>
      </c>
      <c r="D1518" s="135" t="s">
        <v>4303</v>
      </c>
      <c r="E1518" s="309" t="s">
        <v>4391</v>
      </c>
      <c r="F1518" s="310"/>
      <c r="G1518" s="224">
        <v>0</v>
      </c>
      <c r="H1518" s="224"/>
      <c r="I1518" s="312"/>
      <c r="J1518" s="312"/>
      <c r="K1518" s="312"/>
      <c r="L1518" s="313" t="str">
        <f>VLOOKUP(TRIM(B1518),'Team Rosters'!$B$1:$M$3794,2,FALSE)</f>
        <v>ANN</v>
      </c>
    </row>
    <row r="1519" spans="1:12" ht="12.75" hidden="1" customHeight="1">
      <c r="A1519" s="316" t="s">
        <v>7692</v>
      </c>
      <c r="B1519" s="315" t="s">
        <v>7738</v>
      </c>
      <c r="C1519" s="316" t="s">
        <v>81</v>
      </c>
      <c r="D1519" s="316" t="s">
        <v>4265</v>
      </c>
      <c r="E1519" s="317"/>
      <c r="F1519" s="318"/>
      <c r="G1519" s="319"/>
      <c r="H1519" s="319"/>
      <c r="I1519" s="312"/>
      <c r="J1519" s="312"/>
      <c r="K1519" s="312"/>
      <c r="L1519" s="313" t="e">
        <f>VLOOKUP(TRIM(B1519),'Team Rosters'!$B$1:$M$3794,2,FALSE)</f>
        <v>#N/A</v>
      </c>
    </row>
    <row r="1520" spans="1:12" ht="12.75" hidden="1" customHeight="1">
      <c r="A1520" s="135" t="s">
        <v>172</v>
      </c>
      <c r="B1520" s="123" t="s">
        <v>6211</v>
      </c>
      <c r="C1520" s="135" t="s">
        <v>3448</v>
      </c>
      <c r="D1520" s="135" t="s">
        <v>4298</v>
      </c>
      <c r="E1520" s="309" t="s">
        <v>4391</v>
      </c>
      <c r="F1520" s="310"/>
      <c r="G1520" s="224">
        <v>2</v>
      </c>
      <c r="H1520" s="224"/>
      <c r="I1520" s="312"/>
      <c r="J1520" s="312"/>
      <c r="K1520" s="312"/>
      <c r="L1520" s="313" t="e">
        <f>VLOOKUP(TRIM(B1520),'Team Rosters'!$B$1:$M$3794,2,FALSE)</f>
        <v>#N/A</v>
      </c>
    </row>
    <row r="1521" spans="1:12" ht="12.75" hidden="1" customHeight="1">
      <c r="A1521" s="135" t="s">
        <v>3061</v>
      </c>
      <c r="B1521" s="123" t="s">
        <v>7517</v>
      </c>
      <c r="C1521" s="135" t="s">
        <v>813</v>
      </c>
      <c r="D1521" s="135" t="s">
        <v>4297</v>
      </c>
      <c r="E1521" s="309" t="s">
        <v>4397</v>
      </c>
      <c r="F1521" s="310"/>
      <c r="G1521" s="224"/>
      <c r="H1521" s="224"/>
      <c r="I1521" s="312"/>
      <c r="J1521" s="312"/>
      <c r="K1521" s="312"/>
      <c r="L1521" s="313" t="str">
        <f>VLOOKUP(TRIM(B1521),'Team Rosters'!$B$1:$M$3794,2,FALSE)</f>
        <v>IND</v>
      </c>
    </row>
    <row r="1522" spans="1:12" ht="12.75" hidden="1" customHeight="1">
      <c r="A1522" s="316" t="s">
        <v>828</v>
      </c>
      <c r="B1522" s="315" t="s">
        <v>4208</v>
      </c>
      <c r="C1522" s="316" t="s">
        <v>831</v>
      </c>
      <c r="D1522" s="316" t="s">
        <v>828</v>
      </c>
      <c r="E1522" s="317"/>
      <c r="F1522" s="318"/>
      <c r="G1522" s="319"/>
      <c r="H1522" s="319"/>
      <c r="I1522" s="312">
        <v>4</v>
      </c>
      <c r="J1522" s="312"/>
      <c r="K1522" s="312">
        <v>0</v>
      </c>
      <c r="L1522" s="313" t="e">
        <f>VLOOKUP(TRIM(B1522),'Team Rosters'!$B$1:$M$3794,2,FALSE)</f>
        <v>#N/A</v>
      </c>
    </row>
    <row r="1523" spans="1:12" ht="12.75" hidden="1" customHeight="1">
      <c r="A1523" s="316" t="s">
        <v>7692</v>
      </c>
      <c r="B1523" s="315" t="s">
        <v>4715</v>
      </c>
      <c r="C1523" s="316" t="s">
        <v>1664</v>
      </c>
      <c r="D1523" s="316" t="s">
        <v>4265</v>
      </c>
      <c r="E1523" s="317"/>
      <c r="F1523" s="318"/>
      <c r="G1523" s="319"/>
      <c r="H1523" s="319"/>
      <c r="I1523" s="312"/>
      <c r="J1523" s="312"/>
      <c r="K1523" s="312"/>
      <c r="L1523" s="313" t="str">
        <f>VLOOKUP(TRIM(B1523),'Team Rosters'!$B$1:$M$3794,2,FALSE)</f>
        <v>BEA</v>
      </c>
    </row>
    <row r="1524" spans="1:12" ht="12.75" hidden="1" customHeight="1">
      <c r="A1524" s="316" t="s">
        <v>2966</v>
      </c>
      <c r="B1524" s="315" t="s">
        <v>6965</v>
      </c>
      <c r="C1524" s="316" t="s">
        <v>824</v>
      </c>
      <c r="D1524" s="316" t="s">
        <v>2966</v>
      </c>
      <c r="E1524" s="317"/>
      <c r="F1524" s="318"/>
      <c r="G1524" s="319"/>
      <c r="H1524" s="319"/>
      <c r="I1524" s="324"/>
      <c r="J1524" s="324"/>
      <c r="K1524" s="324"/>
      <c r="L1524" s="325" t="e">
        <f>VLOOKUP(TRIM(B1524),'Team Rosters'!$B$1:$M$3794,2,FALSE)</f>
        <v>#N/A</v>
      </c>
    </row>
    <row r="1525" spans="1:12" ht="12.75" hidden="1" customHeight="1">
      <c r="A1525" s="135" t="s">
        <v>94</v>
      </c>
      <c r="B1525" s="123" t="s">
        <v>6725</v>
      </c>
      <c r="C1525" s="135" t="s">
        <v>81</v>
      </c>
      <c r="D1525" s="135" t="s">
        <v>4292</v>
      </c>
      <c r="E1525" s="309" t="s">
        <v>4384</v>
      </c>
      <c r="F1525" s="310"/>
      <c r="G1525" s="224"/>
      <c r="H1525" s="224"/>
      <c r="I1525" s="312"/>
      <c r="J1525" s="312"/>
      <c r="K1525" s="312"/>
      <c r="L1525" s="313" t="str">
        <f>VLOOKUP(TRIM(B1525),'Team Rosters'!$B$1:$M$3794,2,FALSE)</f>
        <v>VER</v>
      </c>
    </row>
    <row r="1526" spans="1:12" ht="12.75" hidden="1" customHeight="1">
      <c r="A1526" s="135" t="s">
        <v>2312</v>
      </c>
      <c r="B1526" s="123" t="s">
        <v>5167</v>
      </c>
      <c r="C1526" s="135" t="s">
        <v>816</v>
      </c>
      <c r="D1526" s="135" t="s">
        <v>2312</v>
      </c>
      <c r="E1526" s="309" t="s">
        <v>4397</v>
      </c>
      <c r="F1526" s="310"/>
      <c r="G1526" s="224">
        <v>4</v>
      </c>
      <c r="H1526" s="224"/>
      <c r="I1526" s="312"/>
      <c r="J1526" s="312"/>
      <c r="K1526" s="312"/>
      <c r="L1526" s="313" t="str">
        <f>VLOOKUP(TRIM(B1526),'Team Rosters'!$B$1:$M$3794,2,FALSE)</f>
        <v>DEL</v>
      </c>
    </row>
    <row r="1527" spans="1:12" ht="12.75" hidden="1" customHeight="1">
      <c r="A1527" s="135" t="s">
        <v>2313</v>
      </c>
      <c r="B1527" s="123" t="s">
        <v>6791</v>
      </c>
      <c r="C1527" s="135" t="s">
        <v>2832</v>
      </c>
      <c r="D1527" s="135" t="s">
        <v>2313</v>
      </c>
      <c r="E1527" s="309" t="s">
        <v>4390</v>
      </c>
      <c r="F1527" s="310"/>
      <c r="G1527" s="224">
        <v>5</v>
      </c>
      <c r="H1527" s="224"/>
      <c r="I1527" s="312"/>
      <c r="J1527" s="312"/>
      <c r="K1527" s="312"/>
      <c r="L1527" s="313" t="str">
        <f>VLOOKUP(TRIM(B1527),'Team Rosters'!$B$1:$M$3794,2,FALSE)</f>
        <v>VER</v>
      </c>
    </row>
    <row r="1528" spans="1:12" ht="12.75" hidden="1" customHeight="1">
      <c r="A1528" s="135" t="s">
        <v>3061</v>
      </c>
      <c r="B1528" s="123" t="s">
        <v>5683</v>
      </c>
      <c r="C1528" s="135" t="s">
        <v>822</v>
      </c>
      <c r="D1528" s="135" t="s">
        <v>4297</v>
      </c>
      <c r="E1528" s="309" t="s">
        <v>4411</v>
      </c>
      <c r="F1528" s="310"/>
      <c r="G1528" s="224"/>
      <c r="H1528" s="224"/>
      <c r="I1528" s="312"/>
      <c r="J1528" s="312"/>
      <c r="K1528" s="312"/>
      <c r="L1528" s="313" t="str">
        <f>VLOOKUP(TRIM(B1528),'Team Rosters'!$B$1:$M$3794,2,FALSE)</f>
        <v>VIR</v>
      </c>
    </row>
    <row r="1529" spans="1:12" ht="12.75" hidden="1" customHeight="1">
      <c r="A1529" s="316" t="s">
        <v>3518</v>
      </c>
      <c r="B1529" s="315" t="s">
        <v>6890</v>
      </c>
      <c r="C1529" s="316" t="s">
        <v>815</v>
      </c>
      <c r="D1529" s="316" t="s">
        <v>3518</v>
      </c>
      <c r="E1529" s="317"/>
      <c r="F1529" s="318"/>
      <c r="G1529" s="319"/>
      <c r="H1529" s="319"/>
      <c r="I1529" s="9">
        <v>0</v>
      </c>
      <c r="J1529" s="312"/>
      <c r="K1529" s="172">
        <v>0</v>
      </c>
      <c r="L1529" s="313" t="str">
        <f>VLOOKUP(TRIM(B1529),'Team Rosters'!$B$1:$M$3794,2,FALSE)</f>
        <v>LAS</v>
      </c>
    </row>
    <row r="1530" spans="1:12" ht="12.75" hidden="1" customHeight="1">
      <c r="A1530" s="135" t="s">
        <v>2313</v>
      </c>
      <c r="B1530" s="123" t="s">
        <v>7479</v>
      </c>
      <c r="C1530" s="135" t="s">
        <v>812</v>
      </c>
      <c r="D1530" s="135" t="s">
        <v>2313</v>
      </c>
      <c r="E1530" s="309" t="s">
        <v>4384</v>
      </c>
      <c r="F1530" s="310"/>
      <c r="G1530" s="224">
        <v>3</v>
      </c>
      <c r="H1530" s="224"/>
      <c r="I1530" s="312"/>
      <c r="J1530" s="312"/>
      <c r="K1530" s="312"/>
      <c r="L1530" s="313" t="str">
        <f>VLOOKUP(TRIM(B1530),'Team Rosters'!$B$1:$M$3794,2,FALSE)</f>
        <v>TOK</v>
      </c>
    </row>
    <row r="1531" spans="1:12" ht="12.75" hidden="1" customHeight="1">
      <c r="A1531" s="135" t="s">
        <v>3060</v>
      </c>
      <c r="B1531" s="123" t="s">
        <v>6255</v>
      </c>
      <c r="C1531" s="135" t="s">
        <v>813</v>
      </c>
      <c r="D1531" s="135" t="s">
        <v>4290</v>
      </c>
      <c r="E1531" s="309" t="s">
        <v>4384</v>
      </c>
      <c r="F1531" s="310"/>
      <c r="G1531" s="224"/>
      <c r="H1531" s="224"/>
      <c r="I1531" s="312"/>
      <c r="J1531" s="312"/>
      <c r="K1531" s="312"/>
      <c r="L1531" s="313" t="str">
        <f>VLOOKUP(TRIM(B1531),'Team Rosters'!$B$1:$M$3794,2,FALSE)</f>
        <v>OMA</v>
      </c>
    </row>
    <row r="1532" spans="1:12" ht="12.75" hidden="1" customHeight="1">
      <c r="A1532" s="316" t="s">
        <v>1891</v>
      </c>
      <c r="B1532" s="315" t="s">
        <v>228</v>
      </c>
      <c r="C1532" s="316" t="s">
        <v>831</v>
      </c>
      <c r="D1532" s="316" t="s">
        <v>1891</v>
      </c>
      <c r="E1532" s="317"/>
      <c r="F1532" s="318"/>
      <c r="G1532" s="319"/>
      <c r="H1532" s="319"/>
      <c r="I1532" s="312"/>
      <c r="J1532" s="312"/>
      <c r="K1532" s="312"/>
      <c r="L1532" s="313" t="str">
        <f>VLOOKUP(TRIM(B1532),'Team Rosters'!$B$1:$M$3794,2,FALSE)</f>
        <v>TOK</v>
      </c>
    </row>
    <row r="1533" spans="1:12" ht="12.75" hidden="1" customHeight="1">
      <c r="A1533" s="135" t="s">
        <v>3061</v>
      </c>
      <c r="B1533" s="123" t="s">
        <v>336</v>
      </c>
      <c r="C1533" s="135" t="s">
        <v>83</v>
      </c>
      <c r="D1533" s="135" t="s">
        <v>4297</v>
      </c>
      <c r="E1533" s="309" t="s">
        <v>4394</v>
      </c>
      <c r="F1533" s="310"/>
      <c r="G1533" s="224"/>
      <c r="H1533" s="224"/>
      <c r="I1533" s="312"/>
      <c r="J1533" s="312"/>
      <c r="K1533" s="312"/>
      <c r="L1533" s="313" t="str">
        <f>VLOOKUP(TRIM(B1533),'Team Rosters'!$B$1:$M$3794,2,FALSE)</f>
        <v>TEM</v>
      </c>
    </row>
    <row r="1534" spans="1:12" ht="12.75" hidden="1" customHeight="1">
      <c r="A1534" s="135" t="s">
        <v>3060</v>
      </c>
      <c r="B1534" s="123" t="s">
        <v>7554</v>
      </c>
      <c r="C1534" s="135" t="s">
        <v>1664</v>
      </c>
      <c r="D1534" s="135" t="s">
        <v>4290</v>
      </c>
      <c r="E1534" s="309" t="s">
        <v>4384</v>
      </c>
      <c r="F1534" s="310"/>
      <c r="G1534" s="224"/>
      <c r="H1534" s="224"/>
      <c r="I1534" s="312"/>
      <c r="J1534" s="312"/>
      <c r="K1534" s="312"/>
      <c r="L1534" s="313" t="e">
        <f>VLOOKUP(TRIM(B1534),'Team Rosters'!$B$1:$M$3794,2,FALSE)</f>
        <v>#N/A</v>
      </c>
    </row>
    <row r="1535" spans="1:12" ht="12.75" hidden="1" customHeight="1">
      <c r="A1535" s="316" t="s">
        <v>7692</v>
      </c>
      <c r="B1535" s="315" t="s">
        <v>7739</v>
      </c>
      <c r="C1535" s="316" t="s">
        <v>810</v>
      </c>
      <c r="D1535" s="316" t="s">
        <v>4265</v>
      </c>
      <c r="E1535" s="317"/>
      <c r="F1535" s="318"/>
      <c r="G1535" s="319"/>
      <c r="H1535" s="319"/>
      <c r="I1535" s="312"/>
      <c r="J1535" s="312"/>
      <c r="K1535" s="312"/>
      <c r="L1535" s="313" t="str">
        <f>VLOOKUP(TRIM(B1535),'Team Rosters'!$B$1:$M$3794,2,FALSE)</f>
        <v>VIR</v>
      </c>
    </row>
    <row r="1536" spans="1:12" ht="12.75" hidden="1" customHeight="1">
      <c r="A1536" s="329" t="s">
        <v>3060</v>
      </c>
      <c r="B1536" s="123" t="s">
        <v>7521</v>
      </c>
      <c r="C1536" s="329" t="s">
        <v>822</v>
      </c>
      <c r="D1536" s="329" t="s">
        <v>4290</v>
      </c>
      <c r="E1536" s="332" t="s">
        <v>4384</v>
      </c>
      <c r="F1536" s="333"/>
      <c r="G1536" s="334"/>
      <c r="H1536" s="334"/>
      <c r="I1536" s="312"/>
      <c r="J1536" s="312"/>
      <c r="K1536" s="312"/>
      <c r="L1536" s="313" t="e">
        <f>VLOOKUP(TRIM(B1536),'Team Rosters'!$B$1:$M$3794,2,FALSE)</f>
        <v>#N/A</v>
      </c>
    </row>
    <row r="1537" spans="1:12" ht="12.75" hidden="1" customHeight="1">
      <c r="A1537" s="135" t="s">
        <v>172</v>
      </c>
      <c r="B1537" s="123" t="s">
        <v>7564</v>
      </c>
      <c r="C1537" s="135" t="s">
        <v>802</v>
      </c>
      <c r="D1537" s="135" t="s">
        <v>4298</v>
      </c>
      <c r="E1537" s="309" t="s">
        <v>4391</v>
      </c>
      <c r="F1537" s="310"/>
      <c r="G1537" s="224">
        <v>7</v>
      </c>
      <c r="H1537" s="224"/>
      <c r="I1537" s="312"/>
      <c r="J1537" s="312"/>
      <c r="K1537" s="312"/>
      <c r="L1537" s="313" t="str">
        <f>VLOOKUP(TRIM(B1537),'Team Rosters'!$B$1:$M$3794,2,FALSE)</f>
        <v>JER</v>
      </c>
    </row>
    <row r="1538" spans="1:12" ht="12.75" hidden="1" customHeight="1">
      <c r="A1538" s="316" t="s">
        <v>1891</v>
      </c>
      <c r="B1538" s="315" t="s">
        <v>5264</v>
      </c>
      <c r="C1538" s="316" t="s">
        <v>824</v>
      </c>
      <c r="D1538" s="316" t="s">
        <v>1891</v>
      </c>
      <c r="E1538" s="317"/>
      <c r="F1538" s="318"/>
      <c r="G1538" s="319"/>
      <c r="H1538" s="319"/>
      <c r="I1538" s="312"/>
      <c r="J1538" s="312"/>
      <c r="K1538" s="312"/>
      <c r="L1538" s="313" t="str">
        <f>VLOOKUP(TRIM(B1538),'Team Rosters'!$B$1:$M$3794,2,FALSE)</f>
        <v>ANN</v>
      </c>
    </row>
    <row r="1539" spans="1:12" ht="12.75" hidden="1" customHeight="1">
      <c r="A1539" s="316" t="s">
        <v>2317</v>
      </c>
      <c r="B1539" s="315" t="s">
        <v>4211</v>
      </c>
      <c r="C1539" s="316" t="s">
        <v>3448</v>
      </c>
      <c r="D1539" s="316" t="s">
        <v>4272</v>
      </c>
      <c r="E1539" s="317"/>
      <c r="F1539" s="318"/>
      <c r="G1539" s="319"/>
      <c r="H1539" s="319"/>
      <c r="I1539" s="312">
        <v>4</v>
      </c>
      <c r="J1539" s="312"/>
      <c r="K1539" s="312">
        <v>4</v>
      </c>
      <c r="L1539" s="313" t="str">
        <f>VLOOKUP(TRIM(B1539),'Team Rosters'!$B$1:$M$3794,2,FALSE)</f>
        <v>ACM</v>
      </c>
    </row>
    <row r="1540" spans="1:12" ht="12.75" hidden="1" customHeight="1">
      <c r="A1540" s="135" t="s">
        <v>173</v>
      </c>
      <c r="B1540" s="192" t="s">
        <v>6289</v>
      </c>
      <c r="C1540" s="135" t="s">
        <v>802</v>
      </c>
      <c r="D1540" s="135" t="s">
        <v>4306</v>
      </c>
      <c r="E1540" s="309" t="s">
        <v>4391</v>
      </c>
      <c r="F1540" s="310" t="s">
        <v>4391</v>
      </c>
      <c r="G1540" s="224">
        <v>3</v>
      </c>
      <c r="H1540" s="224"/>
      <c r="I1540" s="312"/>
      <c r="J1540" s="312"/>
      <c r="K1540" s="312"/>
      <c r="L1540" s="313" t="str">
        <f>VLOOKUP(TRIM(B1540),'Team Rosters'!$B$1:$M$3794,2,FALSE)</f>
        <v>TOL</v>
      </c>
    </row>
    <row r="1541" spans="1:12" ht="12.75" hidden="1" customHeight="1">
      <c r="A1541" s="316" t="s">
        <v>203</v>
      </c>
      <c r="B1541" s="315" t="s">
        <v>7814</v>
      </c>
      <c r="C1541" s="316" t="s">
        <v>815</v>
      </c>
      <c r="D1541" s="316" t="s">
        <v>203</v>
      </c>
      <c r="E1541" s="317"/>
      <c r="F1541" s="318"/>
      <c r="G1541" s="319"/>
      <c r="H1541" s="319"/>
      <c r="I1541" s="312"/>
      <c r="J1541" s="312"/>
      <c r="K1541" s="312"/>
      <c r="L1541" s="313" t="e">
        <f>VLOOKUP(TRIM(B1541),'Team Rosters'!$B$1:$M$3794,2,FALSE)</f>
        <v>#N/A</v>
      </c>
    </row>
    <row r="1542" spans="1:12" ht="12.75" hidden="1" customHeight="1">
      <c r="A1542" s="316" t="s">
        <v>836</v>
      </c>
      <c r="B1542" s="315" t="s">
        <v>794</v>
      </c>
      <c r="C1542" s="316" t="s">
        <v>816</v>
      </c>
      <c r="D1542" s="316" t="s">
        <v>6988</v>
      </c>
      <c r="E1542" s="317"/>
      <c r="F1542" s="318"/>
      <c r="G1542" s="319"/>
      <c r="H1542" s="319"/>
      <c r="I1542" s="312">
        <v>0</v>
      </c>
      <c r="J1542" s="312">
        <v>0</v>
      </c>
      <c r="K1542" s="312">
        <v>2</v>
      </c>
      <c r="L1542" s="313" t="str">
        <f>VLOOKUP(TRIM(B1542),'Team Rosters'!$B$1:$M$3794,2,FALSE)</f>
        <v>LAS</v>
      </c>
    </row>
    <row r="1543" spans="1:12" ht="12.75" hidden="1" customHeight="1">
      <c r="A1543" s="135" t="s">
        <v>3344</v>
      </c>
      <c r="B1543" s="123" t="s">
        <v>6327</v>
      </c>
      <c r="C1543" s="135" t="s">
        <v>815</v>
      </c>
      <c r="D1543" s="135" t="s">
        <v>4293</v>
      </c>
      <c r="E1543" s="309" t="s">
        <v>4385</v>
      </c>
      <c r="F1543" s="310"/>
      <c r="G1543" s="224"/>
      <c r="H1543" s="224"/>
      <c r="I1543" s="312"/>
      <c r="J1543" s="312"/>
      <c r="K1543" s="312"/>
      <c r="L1543" s="313" t="str">
        <f>VLOOKUP(TRIM(B1543),'Team Rosters'!$B$1:$M$3794,2,FALSE)</f>
        <v>JER</v>
      </c>
    </row>
    <row r="1544" spans="1:12" ht="12.75" hidden="1" customHeight="1">
      <c r="A1544" s="316" t="s">
        <v>1406</v>
      </c>
      <c r="B1544" s="315" t="s">
        <v>3759</v>
      </c>
      <c r="C1544" s="316" t="s">
        <v>82</v>
      </c>
      <c r="D1544" s="316" t="s">
        <v>1406</v>
      </c>
      <c r="E1544" s="317"/>
      <c r="F1544" s="318"/>
      <c r="G1544" s="319"/>
      <c r="H1544" s="319"/>
      <c r="I1544" s="312">
        <v>4</v>
      </c>
      <c r="J1544" s="312"/>
      <c r="K1544" s="312"/>
      <c r="L1544" s="313" t="str">
        <f>VLOOKUP(TRIM(B1544),'Team Rosters'!$B$1:$M$3794,2,FALSE)</f>
        <v>BIR</v>
      </c>
    </row>
    <row r="1545" spans="1:12" ht="12.75" hidden="1" customHeight="1">
      <c r="A1545" s="135" t="s">
        <v>1663</v>
      </c>
      <c r="B1545" s="123" t="s">
        <v>148</v>
      </c>
      <c r="C1545" s="135" t="s">
        <v>826</v>
      </c>
      <c r="D1545" s="135" t="s">
        <v>4302</v>
      </c>
      <c r="E1545" s="309" t="s">
        <v>4389</v>
      </c>
      <c r="F1545" s="310"/>
      <c r="G1545" s="224">
        <v>7</v>
      </c>
      <c r="H1545" s="224"/>
      <c r="I1545" s="312"/>
      <c r="J1545" s="312"/>
      <c r="K1545" s="312"/>
      <c r="L1545" s="313" t="str">
        <f>VLOOKUP(TRIM(B1545),'Team Rosters'!$B$1:$M$3794,2,FALSE)</f>
        <v>CHA</v>
      </c>
    </row>
    <row r="1546" spans="1:12" ht="12.75" hidden="1" customHeight="1">
      <c r="A1546" s="135" t="s">
        <v>2314</v>
      </c>
      <c r="B1546" s="123" t="s">
        <v>3840</v>
      </c>
      <c r="C1546" s="135" t="s">
        <v>831</v>
      </c>
      <c r="D1546" s="135" t="s">
        <v>4303</v>
      </c>
      <c r="E1546" s="309" t="s">
        <v>4385</v>
      </c>
      <c r="F1546" s="310"/>
      <c r="G1546" s="224">
        <v>2</v>
      </c>
      <c r="H1546" s="224"/>
      <c r="I1546" s="312"/>
      <c r="J1546" s="312"/>
      <c r="K1546" s="312"/>
      <c r="L1546" s="313" t="str">
        <f>VLOOKUP(TRIM(B1546),'Team Rosters'!$B$1:$M$3794,2,FALSE)</f>
        <v>JER</v>
      </c>
    </row>
    <row r="1547" spans="1:12" ht="12.75" hidden="1" customHeight="1">
      <c r="A1547" s="135" t="s">
        <v>2314</v>
      </c>
      <c r="B1547" s="123" t="s">
        <v>6729</v>
      </c>
      <c r="C1547" s="135" t="s">
        <v>82</v>
      </c>
      <c r="D1547" s="135" t="s">
        <v>4303</v>
      </c>
      <c r="E1547" s="309" t="s">
        <v>4385</v>
      </c>
      <c r="F1547" s="310"/>
      <c r="G1547" s="224">
        <v>0</v>
      </c>
      <c r="H1547" s="224"/>
      <c r="I1547" s="312"/>
      <c r="J1547" s="312"/>
      <c r="K1547" s="312"/>
      <c r="L1547" s="313" t="str">
        <f>VLOOKUP(TRIM(B1547),'Team Rosters'!$B$1:$M$3794,2,FALSE)</f>
        <v>BEA</v>
      </c>
    </row>
    <row r="1548" spans="1:12" ht="12.75" hidden="1" customHeight="1">
      <c r="A1548" s="316" t="s">
        <v>2477</v>
      </c>
      <c r="B1548" s="315" t="s">
        <v>4213</v>
      </c>
      <c r="C1548" s="316" t="s">
        <v>5513</v>
      </c>
      <c r="D1548" s="316" t="s">
        <v>4265</v>
      </c>
      <c r="E1548" s="317"/>
      <c r="F1548" s="318"/>
      <c r="G1548" s="319"/>
      <c r="H1548" s="319"/>
      <c r="I1548" s="312"/>
      <c r="J1548" s="312"/>
      <c r="K1548" s="312"/>
      <c r="L1548" s="313" t="str">
        <f>VLOOKUP(TRIM(B1548),'Team Rosters'!$B$1:$M$3794,2,FALSE)</f>
        <v>ACM</v>
      </c>
    </row>
    <row r="1549" spans="1:12" ht="12.75" hidden="1" customHeight="1">
      <c r="A1549" s="135" t="s">
        <v>3063</v>
      </c>
      <c r="B1549" s="123" t="s">
        <v>6221</v>
      </c>
      <c r="C1549" s="135" t="s">
        <v>82</v>
      </c>
      <c r="D1549" s="135" t="s">
        <v>4289</v>
      </c>
      <c r="E1549" s="309" t="s">
        <v>4394</v>
      </c>
      <c r="F1549" s="310"/>
      <c r="G1549" s="224"/>
      <c r="H1549" s="224"/>
      <c r="I1549" s="312"/>
      <c r="J1549" s="312"/>
      <c r="K1549" s="312"/>
      <c r="L1549" s="313" t="str">
        <f>VLOOKUP(TRIM(B1549),'Team Rosters'!$B$1:$M$3794,2,FALSE)</f>
        <v>GOT</v>
      </c>
    </row>
    <row r="1550" spans="1:12" ht="12.75" hidden="1" customHeight="1">
      <c r="A1550" s="135" t="s">
        <v>1139</v>
      </c>
      <c r="B1550" s="123" t="s">
        <v>3610</v>
      </c>
      <c r="C1550" s="135" t="s">
        <v>170</v>
      </c>
      <c r="D1550" s="135" t="s">
        <v>1139</v>
      </c>
      <c r="E1550" s="309" t="s">
        <v>4382</v>
      </c>
      <c r="F1550" s="310"/>
      <c r="G1550" s="224">
        <v>4</v>
      </c>
      <c r="H1550" s="224"/>
      <c r="I1550" s="312"/>
      <c r="J1550" s="312"/>
      <c r="K1550" s="312"/>
      <c r="L1550" s="313" t="str">
        <f>VLOOKUP(TRIM(B1550),'Team Rosters'!$B$1:$M$3794,2,FALSE)</f>
        <v>CAVE</v>
      </c>
    </row>
    <row r="1551" spans="1:12" ht="12.75" hidden="1" customHeight="1">
      <c r="A1551" s="135" t="s">
        <v>2445</v>
      </c>
      <c r="B1551" s="123" t="s">
        <v>5625</v>
      </c>
      <c r="C1551" s="135" t="s">
        <v>832</v>
      </c>
      <c r="D1551" s="135" t="s">
        <v>4294</v>
      </c>
      <c r="E1551" s="309" t="s">
        <v>4385</v>
      </c>
      <c r="F1551" s="310"/>
      <c r="G1551" s="224"/>
      <c r="H1551" s="224"/>
      <c r="I1551" s="312"/>
      <c r="J1551" s="312"/>
      <c r="K1551" s="324"/>
      <c r="L1551" s="313" t="str">
        <f>VLOOKUP(TRIM(B1551),'Team Rosters'!$B$1:$M$3794,2,FALSE)</f>
        <v>ANN</v>
      </c>
    </row>
    <row r="1552" spans="1:12" ht="12.75" hidden="1" customHeight="1">
      <c r="A1552" s="135" t="s">
        <v>1663</v>
      </c>
      <c r="B1552" s="315" t="s">
        <v>6181</v>
      </c>
      <c r="C1552" s="316" t="s">
        <v>818</v>
      </c>
      <c r="D1552" s="135" t="s">
        <v>4302</v>
      </c>
      <c r="E1552" s="309" t="s">
        <v>4385</v>
      </c>
      <c r="F1552" s="310"/>
      <c r="G1552" s="224">
        <v>2</v>
      </c>
      <c r="H1552" s="224"/>
      <c r="I1552" s="312"/>
      <c r="J1552" s="312"/>
      <c r="K1552" s="312"/>
      <c r="L1552" s="313" t="str">
        <f>VLOOKUP(TRIM(B1552),'Team Rosters'!$B$1:$M$3794,2,FALSE)</f>
        <v>ESC</v>
      </c>
    </row>
    <row r="1553" spans="1:12" ht="12.75" hidden="1" customHeight="1">
      <c r="A1553" s="135" t="s">
        <v>3060</v>
      </c>
      <c r="B1553" s="315" t="s">
        <v>4215</v>
      </c>
      <c r="C1553" s="316" t="s">
        <v>809</v>
      </c>
      <c r="D1553" s="135" t="s">
        <v>4290</v>
      </c>
      <c r="E1553" s="309" t="s">
        <v>4384</v>
      </c>
      <c r="F1553" s="310"/>
      <c r="G1553" s="224"/>
      <c r="H1553" s="224"/>
      <c r="I1553" s="312"/>
      <c r="J1553" s="312"/>
      <c r="K1553" s="312"/>
      <c r="L1553" s="313" t="e">
        <f>VLOOKUP(TRIM(B1553),'Team Rosters'!$B$1:$M$3794,2,FALSE)</f>
        <v>#N/A</v>
      </c>
    </row>
    <row r="1554" spans="1:12" ht="12.75" hidden="1" customHeight="1">
      <c r="A1554" s="135" t="s">
        <v>2314</v>
      </c>
      <c r="B1554" s="123" t="s">
        <v>7483</v>
      </c>
      <c r="C1554" s="135" t="s">
        <v>81</v>
      </c>
      <c r="D1554" s="135" t="s">
        <v>4303</v>
      </c>
      <c r="E1554" s="309" t="s">
        <v>4391</v>
      </c>
      <c r="F1554" s="310"/>
      <c r="G1554" s="224">
        <v>0</v>
      </c>
      <c r="H1554" s="224"/>
      <c r="I1554" s="312"/>
      <c r="J1554" s="312"/>
      <c r="K1554" s="312"/>
      <c r="L1554" s="313" t="e">
        <f>VLOOKUP(TRIM(B1554),'Team Rosters'!$B$1:$M$3794,2,FALSE)</f>
        <v>#N/A</v>
      </c>
    </row>
    <row r="1555" spans="1:12" ht="12.75" hidden="1" customHeight="1">
      <c r="A1555" s="316" t="s">
        <v>560</v>
      </c>
      <c r="B1555" s="315" t="s">
        <v>152</v>
      </c>
      <c r="C1555" s="316" t="s">
        <v>814</v>
      </c>
      <c r="D1555" s="316" t="s">
        <v>4265</v>
      </c>
      <c r="E1555" s="317"/>
      <c r="F1555" s="318"/>
      <c r="G1555" s="319"/>
      <c r="H1555" s="319"/>
      <c r="I1555" s="312"/>
      <c r="J1555" s="312"/>
      <c r="K1555" s="312"/>
      <c r="L1555" s="313" t="e">
        <f>VLOOKUP(TRIM(B1555),'Team Rosters'!$B$1:$M$3794,2,FALSE)</f>
        <v>#N/A</v>
      </c>
    </row>
    <row r="1556" spans="1:12" ht="12.75" hidden="1" customHeight="1">
      <c r="A1556" s="135" t="s">
        <v>2312</v>
      </c>
      <c r="B1556" s="123" t="s">
        <v>797</v>
      </c>
      <c r="C1556" s="135" t="s">
        <v>831</v>
      </c>
      <c r="D1556" s="135" t="s">
        <v>2312</v>
      </c>
      <c r="E1556" s="309" t="s">
        <v>4397</v>
      </c>
      <c r="F1556" s="310"/>
      <c r="G1556" s="224">
        <v>0</v>
      </c>
      <c r="H1556" s="224"/>
      <c r="I1556" s="312"/>
      <c r="J1556" s="312"/>
      <c r="K1556" s="312"/>
      <c r="L1556" s="313" t="str">
        <f>VLOOKUP(TRIM(B1556),'Team Rosters'!$B$1:$M$3794,2,FALSE)</f>
        <v>WIX</v>
      </c>
    </row>
    <row r="1557" spans="1:12" ht="12.75" hidden="1" customHeight="1">
      <c r="A1557" s="316" t="s">
        <v>565</v>
      </c>
      <c r="B1557" s="315" t="s">
        <v>6658</v>
      </c>
      <c r="C1557" s="316" t="s">
        <v>816</v>
      </c>
      <c r="D1557" s="316" t="s">
        <v>6991</v>
      </c>
      <c r="E1557" s="317"/>
      <c r="F1557" s="318"/>
      <c r="G1557" s="319"/>
      <c r="H1557" s="319"/>
      <c r="I1557" s="312">
        <v>4</v>
      </c>
      <c r="J1557" s="312">
        <v>0</v>
      </c>
      <c r="K1557" s="312">
        <v>4</v>
      </c>
      <c r="L1557" s="313" t="str">
        <f>VLOOKUP(TRIM(B1557),'Team Rosters'!$B$1:$M$3794,2,FALSE)</f>
        <v>CAVE</v>
      </c>
    </row>
    <row r="1558" spans="1:12" ht="12.75" hidden="1" customHeight="1">
      <c r="A1558" s="316" t="s">
        <v>2438</v>
      </c>
      <c r="B1558" s="315" t="s">
        <v>7671</v>
      </c>
      <c r="C1558" s="316" t="s">
        <v>802</v>
      </c>
      <c r="D1558" s="316" t="s">
        <v>4277</v>
      </c>
      <c r="E1558" s="317"/>
      <c r="F1558" s="318"/>
      <c r="G1558" s="319"/>
      <c r="H1558" s="319"/>
      <c r="I1558" s="312">
        <v>4</v>
      </c>
      <c r="J1558" s="312"/>
      <c r="K1558" s="312">
        <v>4</v>
      </c>
      <c r="L1558" s="313" t="str">
        <f>VLOOKUP(TRIM(B1558),'Team Rosters'!$B$1:$M$3794,2,FALSE)</f>
        <v>IND</v>
      </c>
    </row>
    <row r="1559" spans="1:12" ht="12.75" hidden="1" customHeight="1">
      <c r="A1559" s="135" t="s">
        <v>1404</v>
      </c>
      <c r="B1559" s="123" t="s">
        <v>7582</v>
      </c>
      <c r="C1559" s="135" t="s">
        <v>90</v>
      </c>
      <c r="D1559" s="135" t="s">
        <v>1404</v>
      </c>
      <c r="E1559" s="309" t="s">
        <v>4382</v>
      </c>
      <c r="F1559" s="310"/>
      <c r="G1559" s="224">
        <v>7</v>
      </c>
      <c r="H1559" s="224"/>
      <c r="I1559" s="312"/>
      <c r="J1559" s="312"/>
      <c r="K1559" s="312"/>
      <c r="L1559" s="313" t="str">
        <f>VLOOKUP(TRIM(B1559),'Team Rosters'!$B$1:$M$3794,2,FALSE)</f>
        <v>IRN</v>
      </c>
    </row>
    <row r="1560" spans="1:12" ht="12.75" hidden="1" customHeight="1">
      <c r="A1560" s="316" t="s">
        <v>2317</v>
      </c>
      <c r="B1560" s="315" t="s">
        <v>2717</v>
      </c>
      <c r="C1560" s="316" t="s">
        <v>818</v>
      </c>
      <c r="D1560" s="316" t="s">
        <v>4272</v>
      </c>
      <c r="E1560" s="317"/>
      <c r="F1560" s="318"/>
      <c r="G1560" s="319"/>
      <c r="H1560" s="319"/>
      <c r="I1560" s="312">
        <v>6</v>
      </c>
      <c r="J1560" s="312"/>
      <c r="K1560" s="312">
        <v>7</v>
      </c>
      <c r="L1560" s="313" t="str">
        <f>VLOOKUP(TRIM(B1560),'Team Rosters'!$B$1:$M$3794,2,FALSE)</f>
        <v>FER</v>
      </c>
    </row>
    <row r="1561" spans="1:12" ht="12.75" hidden="1" customHeight="1">
      <c r="A1561" s="135" t="s">
        <v>2445</v>
      </c>
      <c r="B1561" s="123" t="s">
        <v>7518</v>
      </c>
      <c r="C1561" s="135" t="s">
        <v>813</v>
      </c>
      <c r="D1561" s="135" t="s">
        <v>4294</v>
      </c>
      <c r="E1561" s="309" t="s">
        <v>4391</v>
      </c>
      <c r="F1561" s="310"/>
      <c r="G1561" s="224"/>
      <c r="H1561" s="224"/>
      <c r="I1561" s="312"/>
      <c r="J1561" s="312"/>
      <c r="K1561" s="312"/>
      <c r="L1561" s="313" t="str">
        <f>VLOOKUP(TRIM(B1561),'Team Rosters'!$B$1:$M$3794,2,FALSE)</f>
        <v>BEA</v>
      </c>
    </row>
    <row r="1562" spans="1:12" ht="12.75" hidden="1" customHeight="1">
      <c r="A1562" s="316" t="s">
        <v>3518</v>
      </c>
      <c r="B1562" s="315" t="s">
        <v>5307</v>
      </c>
      <c r="C1562" s="316" t="s">
        <v>833</v>
      </c>
      <c r="D1562" s="316" t="s">
        <v>3518</v>
      </c>
      <c r="E1562" s="317"/>
      <c r="F1562" s="318"/>
      <c r="G1562" s="319"/>
      <c r="H1562" s="319"/>
      <c r="I1562" s="9">
        <v>0</v>
      </c>
      <c r="J1562" s="312"/>
      <c r="K1562" s="172">
        <v>0</v>
      </c>
      <c r="L1562" s="313" t="str">
        <f>VLOOKUP(TRIM(B1562),'Team Rosters'!$B$1:$M$3794,2,FALSE)</f>
        <v>BLD</v>
      </c>
    </row>
    <row r="1563" spans="1:12" ht="12.75" hidden="1" customHeight="1">
      <c r="A1563" s="135" t="s">
        <v>3060</v>
      </c>
      <c r="B1563" s="123" t="s">
        <v>6738</v>
      </c>
      <c r="C1563" s="135" t="s">
        <v>826</v>
      </c>
      <c r="D1563" s="135" t="s">
        <v>4290</v>
      </c>
      <c r="E1563" s="309" t="s">
        <v>4384</v>
      </c>
      <c r="F1563" s="310"/>
      <c r="G1563" s="224"/>
      <c r="H1563" s="224"/>
      <c r="I1563" s="312"/>
      <c r="J1563" s="312"/>
      <c r="K1563" s="312"/>
      <c r="L1563" s="313" t="e">
        <f>VLOOKUP(TRIM(B1563),'Team Rosters'!$B$1:$M$3794,2,FALSE)</f>
        <v>#N/A</v>
      </c>
    </row>
    <row r="1564" spans="1:12" ht="12.75" hidden="1" customHeight="1">
      <c r="A1564" s="135" t="s">
        <v>2440</v>
      </c>
      <c r="B1564" s="123" t="s">
        <v>6692</v>
      </c>
      <c r="C1564" s="135" t="s">
        <v>5513</v>
      </c>
      <c r="D1564" s="135" t="s">
        <v>2440</v>
      </c>
      <c r="E1564" s="309" t="s">
        <v>4384</v>
      </c>
      <c r="F1564" s="310"/>
      <c r="G1564" s="224">
        <v>0</v>
      </c>
      <c r="H1564" s="224"/>
      <c r="I1564" s="312"/>
      <c r="J1564" s="312"/>
      <c r="K1564" s="312"/>
      <c r="L1564" s="313" t="str">
        <f>VLOOKUP(TRIM(B1564),'Team Rosters'!$B$1:$M$3794,2,FALSE)</f>
        <v>OMA</v>
      </c>
    </row>
    <row r="1565" spans="1:12" ht="12.75" hidden="1" customHeight="1">
      <c r="A1565" s="316" t="s">
        <v>2317</v>
      </c>
      <c r="B1565" s="315" t="s">
        <v>156</v>
      </c>
      <c r="C1565" s="316" t="s">
        <v>90</v>
      </c>
      <c r="D1565" s="316" t="s">
        <v>4272</v>
      </c>
      <c r="E1565" s="317"/>
      <c r="F1565" s="318"/>
      <c r="G1565" s="319"/>
      <c r="H1565" s="319"/>
      <c r="I1565" s="312">
        <v>5</v>
      </c>
      <c r="J1565" s="312"/>
      <c r="K1565" s="312">
        <v>7</v>
      </c>
      <c r="L1565" s="313" t="str">
        <f>VLOOKUP(TRIM(B1565),'Team Rosters'!$B$1:$M$3794,2,FALSE)</f>
        <v>LON</v>
      </c>
    </row>
    <row r="1566" spans="1:12" ht="12.75" hidden="1" customHeight="1">
      <c r="A1566" s="135" t="s">
        <v>172</v>
      </c>
      <c r="B1566" s="123" t="s">
        <v>5590</v>
      </c>
      <c r="C1566" s="135" t="s">
        <v>815</v>
      </c>
      <c r="D1566" s="135" t="s">
        <v>4298</v>
      </c>
      <c r="E1566" s="309" t="s">
        <v>4391</v>
      </c>
      <c r="F1566" s="310"/>
      <c r="G1566" s="224">
        <v>0</v>
      </c>
      <c r="H1566" s="224"/>
      <c r="I1566" s="312"/>
      <c r="J1566" s="312"/>
      <c r="K1566" s="312"/>
      <c r="L1566" s="313" t="e">
        <f>VLOOKUP(TRIM(B1566),'Team Rosters'!$B$1:$M$3794,2,FALSE)</f>
        <v>#N/A</v>
      </c>
    </row>
    <row r="1567" spans="1:12" ht="12.75" hidden="1" customHeight="1">
      <c r="A1567" s="316" t="s">
        <v>197</v>
      </c>
      <c r="B1567" s="315" t="s">
        <v>201</v>
      </c>
      <c r="C1567" s="316" t="s">
        <v>5513</v>
      </c>
      <c r="D1567" s="316" t="s">
        <v>197</v>
      </c>
      <c r="E1567" s="317"/>
      <c r="F1567" s="318"/>
      <c r="G1567" s="319"/>
      <c r="H1567" s="319"/>
      <c r="I1567" s="312"/>
      <c r="J1567" s="312"/>
      <c r="K1567" s="312"/>
      <c r="L1567" s="313" t="str">
        <f>VLOOKUP(TRIM(B1567),'Team Rosters'!$B$1:$M$3794,2,FALSE)</f>
        <v>BIR</v>
      </c>
    </row>
    <row r="1568" spans="1:12" ht="12.75" hidden="1" customHeight="1">
      <c r="A1568" s="320" t="s">
        <v>7692</v>
      </c>
      <c r="B1568" s="315" t="s">
        <v>7737</v>
      </c>
      <c r="C1568" s="320" t="s">
        <v>814</v>
      </c>
      <c r="D1568" s="320" t="s">
        <v>4265</v>
      </c>
      <c r="E1568" s="321"/>
      <c r="F1568" s="322"/>
      <c r="G1568" s="323"/>
      <c r="H1568" s="323"/>
      <c r="I1568" s="312"/>
      <c r="J1568" s="312"/>
      <c r="K1568" s="312"/>
      <c r="L1568" s="313" t="e">
        <f>VLOOKUP(TRIM(B1568),'Team Rosters'!$B$1:$M$3794,2,FALSE)</f>
        <v>#N/A</v>
      </c>
    </row>
  </sheetData>
  <conditionalFormatting sqref="I1306:J1568 I2:J1197 E2:F1568 I1198:I1305">
    <cfRule type="cellIs" dxfId="57" priority="46" stopIfTrue="1" operator="equal">
      <formula>6</formula>
    </cfRule>
    <cfRule type="cellIs" dxfId="56" priority="47" stopIfTrue="1" operator="equal">
      <formula>5</formula>
    </cfRule>
    <cfRule type="cellIs" dxfId="55" priority="48" stopIfTrue="1" operator="equal">
      <formula>4</formula>
    </cfRule>
  </conditionalFormatting>
  <conditionalFormatting sqref="K2:K1568">
    <cfRule type="cellIs" dxfId="54" priority="55" stopIfTrue="1" operator="equal">
      <formula>7</formula>
    </cfRule>
    <cfRule type="cellIs" dxfId="53" priority="56" stopIfTrue="1" operator="equal">
      <formula>5</formula>
    </cfRule>
    <cfRule type="cellIs" dxfId="52" priority="57" stopIfTrue="1" operator="equal">
      <formula>4</formula>
    </cfRule>
  </conditionalFormatting>
  <conditionalFormatting sqref="H2:H777">
    <cfRule type="cellIs" dxfId="51" priority="21" stopIfTrue="1" operator="greaterThan">
      <formula>0.1</formula>
    </cfRule>
  </conditionalFormatting>
  <conditionalFormatting sqref="G2:G1568">
    <cfRule type="cellIs" dxfId="50" priority="22" stopIfTrue="1" operator="equal">
      <formula>12</formula>
    </cfRule>
    <cfRule type="cellIs" dxfId="49" priority="23" stopIfTrue="1" operator="between">
      <formula>11</formula>
      <formula>10</formula>
    </cfRule>
    <cfRule type="cellIs" dxfId="48" priority="24" stopIfTrue="1" operator="between">
      <formula>9</formula>
      <formula>8</formula>
    </cfRule>
  </conditionalFormatting>
  <conditionalFormatting sqref="I778:J1053">
    <cfRule type="cellIs" dxfId="47" priority="12" stopIfTrue="1" operator="equal">
      <formula>6</formula>
    </cfRule>
    <cfRule type="cellIs" dxfId="46" priority="13" stopIfTrue="1" operator="equal">
      <formula>5</formula>
    </cfRule>
    <cfRule type="cellIs" dxfId="45" priority="14" stopIfTrue="1" operator="equal">
      <formula>4</formula>
    </cfRule>
  </conditionalFormatting>
  <conditionalFormatting sqref="K778:K1053">
    <cfRule type="cellIs" dxfId="44" priority="15" stopIfTrue="1" operator="equal">
      <formula>7</formula>
    </cfRule>
    <cfRule type="cellIs" dxfId="43" priority="16" stopIfTrue="1" operator="equal">
      <formula>5</formula>
    </cfRule>
    <cfRule type="cellIs" dxfId="42" priority="17" stopIfTrue="1" operator="equal">
      <formula>4</formula>
    </cfRule>
  </conditionalFormatting>
  <conditionalFormatting sqref="B1505">
    <cfRule type="duplicateValues" dxfId="41" priority="5"/>
  </conditionalFormatting>
  <conditionalFormatting sqref="B1507">
    <cfRule type="duplicateValues" dxfId="40" priority="4"/>
  </conditionalFormatting>
  <conditionalFormatting sqref="B1190">
    <cfRule type="duplicateValues" dxfId="39" priority="3"/>
  </conditionalFormatting>
  <conditionalFormatting sqref="B30">
    <cfRule type="duplicateValues" dxfId="38" priority="2"/>
  </conditionalFormatting>
  <conditionalFormatting sqref="B84">
    <cfRule type="duplicateValues" dxfId="37" priority="1"/>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6A27-9969-44B1-B1E9-FD815833FA6F}">
  <dimension ref="A1:L1606"/>
  <sheetViews>
    <sheetView workbookViewId="0"/>
  </sheetViews>
  <sheetFormatPr defaultColWidth="8.85546875" defaultRowHeight="12.75" customHeight="1"/>
  <cols>
    <col min="1" max="1" width="10.42578125" style="215" customWidth="1"/>
    <col min="2" max="2" width="24" style="215" customWidth="1"/>
    <col min="3" max="3" width="8.85546875" style="215"/>
    <col min="4" max="4" width="11.140625" style="215" customWidth="1"/>
    <col min="5" max="5" width="6.5703125" style="138" customWidth="1"/>
    <col min="6" max="6" width="7.5703125" style="138" customWidth="1"/>
    <col min="7" max="8" width="6.5703125" style="138" customWidth="1"/>
    <col min="9" max="9" width="8.85546875" style="138" customWidth="1"/>
    <col min="10" max="10" width="11" style="138" customWidth="1"/>
    <col min="11" max="11" width="8.42578125" style="138" customWidth="1"/>
    <col min="12" max="12" width="8.85546875" style="138"/>
    <col min="13" max="110" width="8.85546875" style="215"/>
    <col min="111" max="111" width="24" style="215" customWidth="1"/>
    <col min="112" max="114" width="8.85546875" style="215"/>
    <col min="115" max="115" width="12" style="215" customWidth="1"/>
    <col min="116" max="116" width="15.42578125" style="215" customWidth="1"/>
    <col min="117" max="16384" width="8.85546875" style="215"/>
  </cols>
  <sheetData>
    <row r="1" spans="1:12" ht="12.75" customHeight="1">
      <c r="A1" s="217" t="s">
        <v>805</v>
      </c>
      <c r="B1" s="217" t="s">
        <v>803</v>
      </c>
      <c r="C1" s="217" t="s">
        <v>804</v>
      </c>
      <c r="D1" s="217" t="s">
        <v>5913</v>
      </c>
      <c r="E1" s="263" t="s">
        <v>723</v>
      </c>
      <c r="F1" s="263" t="s">
        <v>724</v>
      </c>
      <c r="G1" s="263" t="s">
        <v>725</v>
      </c>
      <c r="H1" s="263" t="s">
        <v>726</v>
      </c>
      <c r="I1" s="263" t="s">
        <v>727</v>
      </c>
      <c r="J1" s="263" t="s">
        <v>728</v>
      </c>
      <c r="K1" s="263" t="s">
        <v>729</v>
      </c>
      <c r="L1" s="263" t="s">
        <v>6635</v>
      </c>
    </row>
    <row r="2" spans="1:12" ht="12.75" customHeight="1">
      <c r="A2" s="242" t="s">
        <v>211</v>
      </c>
      <c r="B2" s="243" t="s">
        <v>5283</v>
      </c>
      <c r="C2" s="242" t="s">
        <v>2832</v>
      </c>
      <c r="D2" s="242" t="s">
        <v>211</v>
      </c>
      <c r="E2" s="58"/>
      <c r="F2" s="58"/>
      <c r="G2" s="58"/>
      <c r="H2" s="245"/>
      <c r="I2" s="58"/>
      <c r="J2" s="58"/>
      <c r="K2" s="246"/>
      <c r="L2" s="246" t="str">
        <f>VLOOKUP(TRIM(B2),'Team Rosters'!$B$1:$M$3794,2,FALSE)</f>
        <v>ESC</v>
      </c>
    </row>
    <row r="3" spans="1:12" ht="12.75" customHeight="1">
      <c r="A3" s="242" t="s">
        <v>1870</v>
      </c>
      <c r="B3" s="243" t="s">
        <v>4607</v>
      </c>
      <c r="C3" s="242" t="s">
        <v>807</v>
      </c>
      <c r="D3" s="242" t="s">
        <v>4273</v>
      </c>
      <c r="E3" s="144"/>
      <c r="F3" s="144"/>
      <c r="G3" s="144"/>
      <c r="H3" s="245"/>
      <c r="I3" s="245">
        <v>4</v>
      </c>
      <c r="J3" s="245"/>
      <c r="K3" s="246">
        <v>5</v>
      </c>
      <c r="L3" s="246" t="str">
        <f>VLOOKUP(TRIM(B3),'Team Rosters'!$B$1:$M$3794,2,FALSE)</f>
        <v>CHA</v>
      </c>
    </row>
    <row r="4" spans="1:12" ht="12.75" customHeight="1">
      <c r="A4" s="242" t="s">
        <v>2874</v>
      </c>
      <c r="B4" s="243" t="s">
        <v>5662</v>
      </c>
      <c r="C4" s="242" t="s">
        <v>824</v>
      </c>
      <c r="D4" s="242" t="s">
        <v>4288</v>
      </c>
      <c r="E4" s="247" t="s">
        <v>4390</v>
      </c>
      <c r="F4" s="247"/>
      <c r="G4" s="245"/>
      <c r="H4" s="245"/>
      <c r="I4" s="58"/>
      <c r="J4" s="58"/>
      <c r="K4" s="246"/>
      <c r="L4" s="246" t="str">
        <f>VLOOKUP(TRIM(B4),'Team Rosters'!$B$1:$M$3794,2,FALSE)</f>
        <v>ESC</v>
      </c>
    </row>
    <row r="5" spans="1:12" ht="12.75" customHeight="1">
      <c r="A5" s="242" t="s">
        <v>2323</v>
      </c>
      <c r="B5" s="194" t="s">
        <v>4646</v>
      </c>
      <c r="C5" s="193" t="s">
        <v>837</v>
      </c>
      <c r="D5" s="242" t="s">
        <v>4265</v>
      </c>
      <c r="E5" s="58"/>
      <c r="F5" s="58"/>
      <c r="G5" s="58"/>
      <c r="H5" s="245"/>
      <c r="I5" s="58"/>
      <c r="J5" s="58"/>
      <c r="K5" s="246"/>
      <c r="L5" s="246" t="str">
        <f>VLOOKUP(TRIM(B5),'Team Rosters'!$B$1:$M$3794,2,FALSE)</f>
        <v>JER</v>
      </c>
    </row>
    <row r="6" spans="1:12" ht="12.75" customHeight="1">
      <c r="A6" s="242" t="s">
        <v>3061</v>
      </c>
      <c r="B6" s="243" t="s">
        <v>6294</v>
      </c>
      <c r="C6" s="242" t="s">
        <v>3448</v>
      </c>
      <c r="D6" s="242" t="s">
        <v>4297</v>
      </c>
      <c r="E6" s="247" t="s">
        <v>4398</v>
      </c>
      <c r="F6" s="247"/>
      <c r="G6" s="245"/>
      <c r="H6" s="245"/>
      <c r="I6" s="245"/>
      <c r="J6" s="58"/>
      <c r="K6" s="246"/>
      <c r="L6" s="246" t="str">
        <f>VLOOKUP(TRIM(B6),'Team Rosters'!$B$1:$M$3794,2,FALSE)</f>
        <v>VIR</v>
      </c>
    </row>
    <row r="7" spans="1:12" ht="12.75" customHeight="1">
      <c r="A7" s="242" t="s">
        <v>3518</v>
      </c>
      <c r="B7" s="243" t="s">
        <v>6895</v>
      </c>
      <c r="C7" s="242" t="s">
        <v>821</v>
      </c>
      <c r="D7" s="242" t="s">
        <v>3518</v>
      </c>
      <c r="E7" s="247"/>
      <c r="F7" s="247"/>
      <c r="G7" s="245"/>
      <c r="H7" s="245"/>
      <c r="I7" s="245"/>
      <c r="J7" s="58"/>
      <c r="K7" s="246">
        <v>0</v>
      </c>
      <c r="L7" s="246" t="e">
        <f>VLOOKUP(TRIM(B7),'Team Rosters'!$B$1:$M$3794,2,FALSE)</f>
        <v>#N/A</v>
      </c>
    </row>
    <row r="8" spans="1:12" ht="12.75" customHeight="1">
      <c r="A8" s="242" t="s">
        <v>2312</v>
      </c>
      <c r="B8" s="243" t="s">
        <v>6751</v>
      </c>
      <c r="C8" s="242" t="s">
        <v>813</v>
      </c>
      <c r="D8" s="242" t="s">
        <v>2312</v>
      </c>
      <c r="E8" s="247" t="s">
        <v>4382</v>
      </c>
      <c r="F8" s="247"/>
      <c r="G8" s="245">
        <v>0</v>
      </c>
      <c r="H8" s="245"/>
      <c r="I8" s="245"/>
      <c r="J8" s="58"/>
      <c r="K8" s="246"/>
      <c r="L8" s="246" t="str">
        <f>VLOOKUP(TRIM(B8),'Team Rosters'!$B$1:$M$3794,2,FALSE)</f>
        <v>TOL</v>
      </c>
    </row>
    <row r="9" spans="1:12" ht="12.75" customHeight="1">
      <c r="A9" s="242" t="s">
        <v>3063</v>
      </c>
      <c r="B9" s="243" t="s">
        <v>3789</v>
      </c>
      <c r="C9" s="242" t="s">
        <v>814</v>
      </c>
      <c r="D9" s="242" t="s">
        <v>4289</v>
      </c>
      <c r="E9" s="247" t="s">
        <v>4382</v>
      </c>
      <c r="F9" s="247"/>
      <c r="G9" s="245"/>
      <c r="H9" s="245"/>
      <c r="I9" s="58"/>
      <c r="J9" s="58"/>
      <c r="K9" s="246"/>
      <c r="L9" s="246" t="e">
        <f>VLOOKUP(TRIM(B9),'Team Rosters'!$B$1:$M$3794,2,FALSE)</f>
        <v>#N/A</v>
      </c>
    </row>
    <row r="10" spans="1:12" ht="12.75" customHeight="1">
      <c r="A10" s="242" t="s">
        <v>173</v>
      </c>
      <c r="B10" s="243" t="s">
        <v>6235</v>
      </c>
      <c r="C10" s="242" t="s">
        <v>837</v>
      </c>
      <c r="D10" s="242" t="s">
        <v>4306</v>
      </c>
      <c r="E10" s="247" t="s">
        <v>4385</v>
      </c>
      <c r="F10" s="247" t="s">
        <v>4385</v>
      </c>
      <c r="G10" s="245">
        <v>2</v>
      </c>
      <c r="H10" s="245"/>
      <c r="I10" s="248"/>
      <c r="J10" s="58"/>
      <c r="K10" s="249"/>
      <c r="L10" s="246" t="str">
        <f>VLOOKUP(TRIM(B10),'Team Rosters'!$B$1:$M$3794,2,FALSE)</f>
        <v>CAVE</v>
      </c>
    </row>
    <row r="11" spans="1:12">
      <c r="A11" s="242" t="s">
        <v>3063</v>
      </c>
      <c r="B11" s="243" t="s">
        <v>3877</v>
      </c>
      <c r="C11" s="242" t="s">
        <v>6142</v>
      </c>
      <c r="D11" s="242" t="s">
        <v>4289</v>
      </c>
      <c r="E11" s="247" t="s">
        <v>4397</v>
      </c>
      <c r="F11" s="247"/>
      <c r="G11" s="245"/>
      <c r="H11" s="245"/>
      <c r="I11" s="245"/>
      <c r="J11" s="58"/>
      <c r="K11" s="246"/>
      <c r="L11" s="246" t="str">
        <f>VLOOKUP(TRIM(B11),'Team Rosters'!$B$1:$M$3794,2,FALSE)</f>
        <v>VER</v>
      </c>
    </row>
    <row r="12" spans="1:12">
      <c r="A12" s="242" t="s">
        <v>1667</v>
      </c>
      <c r="B12" s="243" t="s">
        <v>1187</v>
      </c>
      <c r="C12" s="242" t="s">
        <v>814</v>
      </c>
      <c r="D12" s="242" t="s">
        <v>4300</v>
      </c>
      <c r="E12" s="247" t="s">
        <v>4391</v>
      </c>
      <c r="F12" s="247"/>
      <c r="G12" s="245">
        <v>10</v>
      </c>
      <c r="H12" s="245"/>
      <c r="I12" s="58"/>
      <c r="J12" s="58"/>
      <c r="K12" s="246"/>
      <c r="L12" s="246" t="str">
        <f>VLOOKUP(TRIM(B12),'Team Rosters'!$B$1:$M$3794,2,FALSE)</f>
        <v>OMA</v>
      </c>
    </row>
    <row r="13" spans="1:12">
      <c r="A13" s="242" t="s">
        <v>1404</v>
      </c>
      <c r="B13" s="243" t="s">
        <v>6822</v>
      </c>
      <c r="C13" s="242" t="s">
        <v>820</v>
      </c>
      <c r="D13" s="242" t="s">
        <v>1404</v>
      </c>
      <c r="E13" s="247" t="s">
        <v>4384</v>
      </c>
      <c r="F13" s="247"/>
      <c r="G13" s="245">
        <v>0</v>
      </c>
      <c r="H13" s="245"/>
      <c r="I13" s="245"/>
      <c r="J13" s="245"/>
      <c r="K13" s="246"/>
      <c r="L13" s="246" t="str">
        <f>VLOOKUP(TRIM(B13),'Team Rosters'!$B$1:$M$3794,2,FALSE)</f>
        <v>ESC</v>
      </c>
    </row>
    <row r="14" spans="1:12" ht="12.75" customHeight="1">
      <c r="A14" s="242" t="s">
        <v>2477</v>
      </c>
      <c r="B14" s="194" t="s">
        <v>5319</v>
      </c>
      <c r="C14" s="193" t="s">
        <v>821</v>
      </c>
      <c r="D14" s="242" t="s">
        <v>4265</v>
      </c>
      <c r="E14" s="245"/>
      <c r="F14" s="245"/>
      <c r="G14" s="245"/>
      <c r="H14" s="245"/>
      <c r="I14" s="245"/>
      <c r="J14" s="245"/>
      <c r="K14" s="246"/>
      <c r="L14" s="246" t="str">
        <f>VLOOKUP(TRIM(B14),'Team Rosters'!$B$1:$M$3794,2,FALSE)</f>
        <v>CHA</v>
      </c>
    </row>
    <row r="15" spans="1:12" ht="12.75" customHeight="1">
      <c r="A15" s="242" t="s">
        <v>213</v>
      </c>
      <c r="B15" s="243" t="s">
        <v>6222</v>
      </c>
      <c r="C15" s="242" t="s">
        <v>83</v>
      </c>
      <c r="D15" s="242" t="s">
        <v>213</v>
      </c>
      <c r="E15" s="58"/>
      <c r="F15" s="58"/>
      <c r="G15" s="58"/>
      <c r="H15" s="245"/>
      <c r="I15" s="245"/>
      <c r="J15" s="58"/>
      <c r="K15" s="246"/>
      <c r="L15" s="246" t="str">
        <f>VLOOKUP(TRIM(B15),'Team Rosters'!$B$1:$M$3794,2,FALSE)</f>
        <v>VIR</v>
      </c>
    </row>
    <row r="16" spans="1:12">
      <c r="A16" s="242" t="s">
        <v>3060</v>
      </c>
      <c r="B16" s="243" t="s">
        <v>5065</v>
      </c>
      <c r="C16" s="242" t="s">
        <v>1664</v>
      </c>
      <c r="D16" s="242" t="s">
        <v>4290</v>
      </c>
      <c r="E16" s="247" t="s">
        <v>4384</v>
      </c>
      <c r="F16" s="247"/>
      <c r="G16" s="245"/>
      <c r="H16" s="245"/>
      <c r="I16" s="58"/>
      <c r="J16" s="58"/>
      <c r="K16" s="246"/>
      <c r="L16" s="246" t="e">
        <f>VLOOKUP(TRIM(B16),'Team Rosters'!$B$1:$M$3794,2,FALSE)</f>
        <v>#N/A</v>
      </c>
    </row>
    <row r="17" spans="1:12" ht="12.75" customHeight="1">
      <c r="A17" s="193" t="s">
        <v>828</v>
      </c>
      <c r="B17" s="194" t="s">
        <v>6942</v>
      </c>
      <c r="C17" s="193" t="s">
        <v>85</v>
      </c>
      <c r="D17" s="193" t="s">
        <v>828</v>
      </c>
      <c r="E17" s="144"/>
      <c r="F17" s="144"/>
      <c r="G17" s="144"/>
      <c r="H17" s="265"/>
      <c r="I17" s="144">
        <v>5</v>
      </c>
      <c r="J17" s="144">
        <v>4</v>
      </c>
      <c r="K17" s="264">
        <v>0</v>
      </c>
      <c r="L17" s="236" t="str">
        <f>VLOOKUP(TRIM(B17),'Team Rosters'!$B$1:$M$3794,2,FALSE)</f>
        <v>TEM</v>
      </c>
    </row>
    <row r="18" spans="1:12">
      <c r="A18" s="242" t="s">
        <v>2328</v>
      </c>
      <c r="B18" s="243" t="s">
        <v>6739</v>
      </c>
      <c r="C18" s="242" t="s">
        <v>837</v>
      </c>
      <c r="D18" s="242" t="s">
        <v>4295</v>
      </c>
      <c r="E18" s="247" t="s">
        <v>4389</v>
      </c>
      <c r="F18" s="247"/>
      <c r="G18" s="245"/>
      <c r="H18" s="245"/>
      <c r="I18" s="245"/>
      <c r="J18" s="58"/>
      <c r="K18" s="246"/>
      <c r="L18" s="246" t="str">
        <f>VLOOKUP(TRIM(B18),'Team Rosters'!$B$1:$M$3794,2,FALSE)</f>
        <v>OMA</v>
      </c>
    </row>
    <row r="19" spans="1:12">
      <c r="A19" s="242" t="s">
        <v>2312</v>
      </c>
      <c r="B19" s="243" t="s">
        <v>3790</v>
      </c>
      <c r="C19" s="242" t="s">
        <v>833</v>
      </c>
      <c r="D19" s="242" t="s">
        <v>2312</v>
      </c>
      <c r="E19" s="247" t="s">
        <v>4400</v>
      </c>
      <c r="F19" s="247"/>
      <c r="G19" s="245">
        <v>12</v>
      </c>
      <c r="H19" s="245">
        <v>1</v>
      </c>
      <c r="I19" s="263"/>
      <c r="J19" s="263"/>
      <c r="K19" s="268"/>
      <c r="L19" s="246" t="str">
        <f>VLOOKUP(TRIM(B19),'Team Rosters'!$B$1:$M$3794,2,FALSE)</f>
        <v>TOL</v>
      </c>
    </row>
    <row r="20" spans="1:12">
      <c r="A20" s="253" t="s">
        <v>7084</v>
      </c>
      <c r="B20" s="243" t="s">
        <v>5574</v>
      </c>
      <c r="C20" s="242" t="s">
        <v>2832</v>
      </c>
      <c r="D20" s="253" t="s">
        <v>7085</v>
      </c>
      <c r="E20" s="247" t="s">
        <v>4385</v>
      </c>
      <c r="F20" s="247"/>
      <c r="G20" s="245"/>
      <c r="H20" s="245"/>
      <c r="I20" s="58"/>
      <c r="J20" s="58"/>
      <c r="K20" s="246"/>
      <c r="L20" s="246" t="str">
        <f>VLOOKUP(TRIM(B20),'Team Rosters'!$B$1:$M$3794,2,FALSE)</f>
        <v>TOK</v>
      </c>
    </row>
    <row r="21" spans="1:12" ht="12.75" customHeight="1">
      <c r="A21" s="242" t="s">
        <v>2445</v>
      </c>
      <c r="B21" s="243" t="s">
        <v>3878</v>
      </c>
      <c r="C21" s="242" t="s">
        <v>809</v>
      </c>
      <c r="D21" s="242" t="s">
        <v>4294</v>
      </c>
      <c r="E21" s="247" t="s">
        <v>4385</v>
      </c>
      <c r="F21" s="247"/>
      <c r="G21" s="245"/>
      <c r="H21" s="245"/>
      <c r="I21" s="58"/>
      <c r="J21" s="58"/>
      <c r="K21" s="246"/>
      <c r="L21" s="246" t="str">
        <f>VLOOKUP(TRIM(B21),'Team Rosters'!$B$1:$M$3794,2,FALSE)</f>
        <v>TOL</v>
      </c>
    </row>
    <row r="22" spans="1:12" ht="12.75" customHeight="1">
      <c r="A22" s="242" t="s">
        <v>2314</v>
      </c>
      <c r="B22" s="243" t="s">
        <v>4527</v>
      </c>
      <c r="C22" s="242" t="s">
        <v>824</v>
      </c>
      <c r="D22" s="242" t="s">
        <v>4303</v>
      </c>
      <c r="E22" s="247" t="s">
        <v>4391</v>
      </c>
      <c r="F22" s="247"/>
      <c r="G22" s="245">
        <v>0</v>
      </c>
      <c r="H22" s="245"/>
      <c r="I22" s="58"/>
      <c r="J22" s="58"/>
      <c r="K22" s="246"/>
      <c r="L22" s="246" t="str">
        <f>VLOOKUP(TRIM(B22),'Team Rosters'!$B$1:$M$3794,2,FALSE)</f>
        <v>GOT</v>
      </c>
    </row>
    <row r="23" spans="1:12">
      <c r="A23" s="242" t="s">
        <v>2351</v>
      </c>
      <c r="B23" s="243" t="s">
        <v>6662</v>
      </c>
      <c r="C23" s="242" t="s">
        <v>5513</v>
      </c>
      <c r="D23" s="242" t="s">
        <v>4270</v>
      </c>
      <c r="E23" s="144"/>
      <c r="F23" s="144"/>
      <c r="G23" s="144"/>
      <c r="H23" s="245"/>
      <c r="I23" s="58">
        <v>0</v>
      </c>
      <c r="J23" s="58"/>
      <c r="K23" s="246">
        <v>2</v>
      </c>
      <c r="L23" s="246" t="str">
        <f>VLOOKUP(TRIM(B23),'Team Rosters'!$B$1:$M$3794,2,FALSE)</f>
        <v>VIR</v>
      </c>
    </row>
    <row r="24" spans="1:12" ht="12.75" customHeight="1">
      <c r="A24" s="193" t="s">
        <v>828</v>
      </c>
      <c r="B24" s="194" t="s">
        <v>498</v>
      </c>
      <c r="C24" s="193" t="s">
        <v>802</v>
      </c>
      <c r="D24" s="193" t="s">
        <v>828</v>
      </c>
      <c r="E24" s="144"/>
      <c r="F24" s="144"/>
      <c r="G24" s="144"/>
      <c r="H24" s="265"/>
      <c r="I24" s="144">
        <v>5</v>
      </c>
      <c r="J24" s="144">
        <v>4</v>
      </c>
      <c r="K24" s="264">
        <v>0</v>
      </c>
      <c r="L24" s="236" t="e">
        <f>VLOOKUP(TRIM(B24),'Team Rosters'!$B$1:$M$3794,2,FALSE)</f>
        <v>#N/A</v>
      </c>
    </row>
    <row r="25" spans="1:12" ht="12.75" customHeight="1">
      <c r="A25" s="242" t="s">
        <v>3518</v>
      </c>
      <c r="B25" s="243" t="s">
        <v>5321</v>
      </c>
      <c r="C25" s="242" t="s">
        <v>818</v>
      </c>
      <c r="D25" s="242" t="s">
        <v>3518</v>
      </c>
      <c r="E25" s="247"/>
      <c r="F25" s="247"/>
      <c r="G25" s="245"/>
      <c r="H25" s="245"/>
      <c r="I25" s="245">
        <v>0</v>
      </c>
      <c r="J25" s="58"/>
      <c r="K25" s="246">
        <v>3</v>
      </c>
      <c r="L25" s="246" t="e">
        <f>VLOOKUP(TRIM(B25),'Team Rosters'!$B$1:$M$3794,2,FALSE)</f>
        <v>#N/A</v>
      </c>
    </row>
    <row r="26" spans="1:12">
      <c r="A26" s="242" t="s">
        <v>830</v>
      </c>
      <c r="B26" s="243" t="s">
        <v>500</v>
      </c>
      <c r="C26" s="242" t="s">
        <v>816</v>
      </c>
      <c r="D26" s="242" t="s">
        <v>6989</v>
      </c>
      <c r="E26" s="144"/>
      <c r="F26" s="144"/>
      <c r="G26" s="144"/>
      <c r="H26" s="245"/>
      <c r="I26" s="245">
        <v>0</v>
      </c>
      <c r="J26" s="245">
        <v>0</v>
      </c>
      <c r="K26" s="246">
        <v>2</v>
      </c>
      <c r="L26" s="246" t="e">
        <f>VLOOKUP(TRIM(B26),'Team Rosters'!$B$1:$M$3794,2,FALSE)</f>
        <v>#N/A</v>
      </c>
    </row>
    <row r="27" spans="1:12">
      <c r="A27" s="242" t="s">
        <v>1667</v>
      </c>
      <c r="B27" s="243" t="s">
        <v>6853</v>
      </c>
      <c r="C27" s="242" t="s">
        <v>817</v>
      </c>
      <c r="D27" s="242" t="s">
        <v>4300</v>
      </c>
      <c r="E27" s="247" t="s">
        <v>4385</v>
      </c>
      <c r="F27" s="247"/>
      <c r="G27" s="245">
        <v>8</v>
      </c>
      <c r="H27" s="245"/>
      <c r="I27" s="58"/>
      <c r="J27" s="58"/>
      <c r="K27" s="246"/>
      <c r="L27" s="246" t="str">
        <f>VLOOKUP(TRIM(B27),'Team Rosters'!$B$1:$M$3794,2,FALSE)</f>
        <v>VIR</v>
      </c>
    </row>
    <row r="28" spans="1:12">
      <c r="A28" s="242" t="s">
        <v>4574</v>
      </c>
      <c r="B28" s="243" t="s">
        <v>4724</v>
      </c>
      <c r="C28" s="242" t="s">
        <v>833</v>
      </c>
      <c r="D28" s="242" t="s">
        <v>4574</v>
      </c>
      <c r="E28" s="247"/>
      <c r="F28" s="247"/>
      <c r="G28" s="245"/>
      <c r="H28" s="245"/>
      <c r="I28" s="58"/>
      <c r="J28" s="58"/>
      <c r="K28" s="246"/>
      <c r="L28" s="246" t="str">
        <f>VLOOKUP(TRIM(B28),'Team Rosters'!$B$1:$M$3794,2,FALSE)</f>
        <v>CAVE</v>
      </c>
    </row>
    <row r="29" spans="1:12">
      <c r="A29" s="242" t="s">
        <v>2477</v>
      </c>
      <c r="B29" s="194" t="s">
        <v>3870</v>
      </c>
      <c r="C29" s="193" t="s">
        <v>6142</v>
      </c>
      <c r="D29" s="242" t="s">
        <v>4265</v>
      </c>
      <c r="E29" s="58"/>
      <c r="F29" s="58"/>
      <c r="G29" s="58"/>
      <c r="H29" s="245"/>
      <c r="I29" s="245"/>
      <c r="J29" s="58"/>
      <c r="K29" s="246"/>
      <c r="L29" s="246" t="str">
        <f>VLOOKUP(TRIM(B29),'Team Rosters'!$B$1:$M$3794,2,FALSE)</f>
        <v>IRN</v>
      </c>
    </row>
    <row r="30" spans="1:12">
      <c r="A30" s="242" t="s">
        <v>1891</v>
      </c>
      <c r="B30" s="243" t="s">
        <v>6869</v>
      </c>
      <c r="C30" s="242" t="s">
        <v>814</v>
      </c>
      <c r="D30" s="242" t="s">
        <v>1891</v>
      </c>
      <c r="E30" s="58"/>
      <c r="F30" s="58"/>
      <c r="G30" s="58"/>
      <c r="H30" s="245"/>
      <c r="I30" s="248"/>
      <c r="J30" s="58"/>
      <c r="K30" s="249"/>
      <c r="L30" s="246" t="str">
        <f>VLOOKUP(TRIM(B30),'Team Rosters'!$B$1:$M$3794,2,FALSE)</f>
        <v>CHA</v>
      </c>
    </row>
    <row r="31" spans="1:12" ht="12.75" customHeight="1">
      <c r="A31" s="246" t="s">
        <v>203</v>
      </c>
      <c r="B31" s="243" t="s">
        <v>3879</v>
      </c>
      <c r="C31" s="242" t="s">
        <v>802</v>
      </c>
      <c r="D31" s="246" t="s">
        <v>203</v>
      </c>
      <c r="E31" s="144"/>
      <c r="F31" s="144"/>
      <c r="G31" s="144"/>
      <c r="H31" s="265"/>
      <c r="I31" s="144"/>
      <c r="J31" s="144"/>
      <c r="K31" s="264"/>
      <c r="L31" s="236" t="e">
        <f>VLOOKUP(TRIM(B31),'Team Rosters'!$B$1:$M$3794,2,FALSE)</f>
        <v>#N/A</v>
      </c>
    </row>
    <row r="32" spans="1:12">
      <c r="A32" s="242" t="s">
        <v>560</v>
      </c>
      <c r="B32" s="194" t="s">
        <v>5834</v>
      </c>
      <c r="C32" s="193" t="s">
        <v>837</v>
      </c>
      <c r="D32" s="242" t="s">
        <v>4265</v>
      </c>
      <c r="E32" s="247"/>
      <c r="F32" s="247"/>
      <c r="G32" s="245"/>
      <c r="H32" s="245"/>
      <c r="I32" s="58"/>
      <c r="J32" s="58"/>
      <c r="K32" s="246"/>
      <c r="L32" s="246" t="str">
        <f>VLOOKUP(TRIM(B32),'Team Rosters'!$B$1:$M$3794,2,FALSE)</f>
        <v>TEM</v>
      </c>
    </row>
    <row r="33" spans="1:12">
      <c r="A33" s="242" t="s">
        <v>2313</v>
      </c>
      <c r="B33" s="243" t="s">
        <v>3880</v>
      </c>
      <c r="C33" s="242" t="s">
        <v>1664</v>
      </c>
      <c r="D33" s="242" t="s">
        <v>2313</v>
      </c>
      <c r="E33" s="247" t="s">
        <v>4382</v>
      </c>
      <c r="F33" s="247"/>
      <c r="G33" s="245">
        <v>0</v>
      </c>
      <c r="H33" s="245"/>
      <c r="I33" s="245"/>
      <c r="J33" s="58"/>
      <c r="K33" s="246"/>
      <c r="L33" s="246" t="str">
        <f>VLOOKUP(TRIM(B33),'Team Rosters'!$B$1:$M$3794,2,FALSE)</f>
        <v>TOK</v>
      </c>
    </row>
    <row r="34" spans="1:12" ht="12.75" customHeight="1">
      <c r="A34" s="242" t="s">
        <v>173</v>
      </c>
      <c r="B34" s="243" t="s">
        <v>2305</v>
      </c>
      <c r="C34" s="242" t="s">
        <v>820</v>
      </c>
      <c r="D34" s="242" t="s">
        <v>4306</v>
      </c>
      <c r="E34" s="247" t="s">
        <v>4391</v>
      </c>
      <c r="F34" s="247" t="s">
        <v>4391</v>
      </c>
      <c r="G34" s="245">
        <v>0</v>
      </c>
      <c r="H34" s="245"/>
      <c r="I34" s="245"/>
      <c r="J34" s="58"/>
      <c r="K34" s="246"/>
      <c r="L34" s="246" t="str">
        <f>VLOOKUP(TRIM(B34),'Team Rosters'!$B$1:$M$3794,2,FALSE)</f>
        <v>VIR</v>
      </c>
    </row>
    <row r="35" spans="1:12">
      <c r="A35" s="242" t="s">
        <v>223</v>
      </c>
      <c r="B35" s="194" t="s">
        <v>1171</v>
      </c>
      <c r="C35" s="193" t="s">
        <v>1664</v>
      </c>
      <c r="D35" s="242" t="s">
        <v>4267</v>
      </c>
      <c r="E35" s="247"/>
      <c r="F35" s="247"/>
      <c r="G35" s="245"/>
      <c r="H35" s="245"/>
      <c r="I35" s="58"/>
      <c r="J35" s="58"/>
      <c r="K35" s="246"/>
      <c r="L35" s="246" t="str">
        <f>VLOOKUP(TRIM(B35),'Team Rosters'!$B$1:$M$3794,2,FALSE)</f>
        <v>WIX</v>
      </c>
    </row>
    <row r="36" spans="1:12">
      <c r="A36" s="242" t="s">
        <v>223</v>
      </c>
      <c r="B36" s="243" t="s">
        <v>1171</v>
      </c>
      <c r="C36" s="242" t="s">
        <v>1664</v>
      </c>
      <c r="D36" s="242" t="s">
        <v>4267</v>
      </c>
      <c r="E36" s="247"/>
      <c r="F36" s="247"/>
      <c r="G36" s="245"/>
      <c r="H36" s="245"/>
      <c r="I36" s="58"/>
      <c r="J36" s="58"/>
      <c r="K36" s="246"/>
      <c r="L36" s="246" t="str">
        <f>VLOOKUP(TRIM(B36),'Team Rosters'!$B$1:$M$3794,2,FALSE)</f>
        <v>WIX</v>
      </c>
    </row>
    <row r="37" spans="1:12" ht="12.75" customHeight="1">
      <c r="A37" s="242" t="s">
        <v>2445</v>
      </c>
      <c r="B37" s="243" t="s">
        <v>3881</v>
      </c>
      <c r="C37" s="242" t="s">
        <v>807</v>
      </c>
      <c r="D37" s="242" t="s">
        <v>4294</v>
      </c>
      <c r="E37" s="247" t="s">
        <v>4391</v>
      </c>
      <c r="F37" s="247"/>
      <c r="G37" s="245"/>
      <c r="H37" s="245"/>
      <c r="I37" s="245"/>
      <c r="J37" s="58"/>
      <c r="K37" s="246"/>
      <c r="L37" s="246" t="e">
        <f>VLOOKUP(TRIM(B37),'Team Rosters'!$B$1:$M$3794,2,FALSE)</f>
        <v>#N/A</v>
      </c>
    </row>
    <row r="38" spans="1:12">
      <c r="A38" s="242" t="s">
        <v>3061</v>
      </c>
      <c r="B38" s="243" t="s">
        <v>5127</v>
      </c>
      <c r="C38" s="242" t="s">
        <v>810</v>
      </c>
      <c r="D38" s="242" t="s">
        <v>4297</v>
      </c>
      <c r="E38" s="247" t="s">
        <v>4395</v>
      </c>
      <c r="F38" s="247"/>
      <c r="G38" s="245"/>
      <c r="H38" s="245"/>
      <c r="I38" s="58"/>
      <c r="J38" s="58"/>
      <c r="K38" s="246"/>
      <c r="L38" s="246" t="str">
        <f>VLOOKUP(TRIM(B38),'Team Rosters'!$B$1:$M$3794,2,FALSE)</f>
        <v>GOT</v>
      </c>
    </row>
    <row r="39" spans="1:12">
      <c r="A39" s="242" t="s">
        <v>2445</v>
      </c>
      <c r="B39" s="243" t="s">
        <v>1195</v>
      </c>
      <c r="C39" s="242" t="s">
        <v>810</v>
      </c>
      <c r="D39" s="242" t="s">
        <v>4294</v>
      </c>
      <c r="E39" s="247" t="s">
        <v>4389</v>
      </c>
      <c r="F39" s="247"/>
      <c r="G39" s="245"/>
      <c r="H39" s="245"/>
      <c r="I39" s="245"/>
      <c r="J39" s="58"/>
      <c r="K39" s="246"/>
      <c r="L39" s="246" t="str">
        <f>VLOOKUP(TRIM(B39),'Team Rosters'!$B$1:$M$3794,2,FALSE)</f>
        <v>GOT</v>
      </c>
    </row>
    <row r="40" spans="1:12">
      <c r="A40" s="242" t="s">
        <v>3518</v>
      </c>
      <c r="B40" s="243" t="s">
        <v>4618</v>
      </c>
      <c r="C40" s="242" t="s">
        <v>5513</v>
      </c>
      <c r="D40" s="242" t="s">
        <v>3518</v>
      </c>
      <c r="E40" s="245"/>
      <c r="F40" s="245"/>
      <c r="G40" s="245"/>
      <c r="H40" s="245"/>
      <c r="I40" s="245">
        <v>0</v>
      </c>
      <c r="J40" s="245"/>
      <c r="K40" s="246">
        <v>2</v>
      </c>
      <c r="L40" s="246" t="e">
        <f>VLOOKUP(TRIM(B40),'Team Rosters'!$B$1:$M$3794,2,FALSE)</f>
        <v>#N/A</v>
      </c>
    </row>
    <row r="41" spans="1:12">
      <c r="A41" s="242" t="s">
        <v>1891</v>
      </c>
      <c r="B41" s="243" t="s">
        <v>2309</v>
      </c>
      <c r="C41" s="242" t="s">
        <v>833</v>
      </c>
      <c r="D41" s="242" t="s">
        <v>1891</v>
      </c>
      <c r="E41" s="58"/>
      <c r="F41" s="58"/>
      <c r="G41" s="58"/>
      <c r="H41" s="245"/>
      <c r="I41" s="248"/>
      <c r="J41" s="58"/>
      <c r="K41" s="249"/>
      <c r="L41" s="246" t="e">
        <f>VLOOKUP(TRIM(B41),'Team Rosters'!$B$1:$M$3794,2,FALSE)</f>
        <v>#N/A</v>
      </c>
    </row>
    <row r="42" spans="1:12">
      <c r="A42" s="242" t="s">
        <v>173</v>
      </c>
      <c r="B42" s="243" t="s">
        <v>5100</v>
      </c>
      <c r="C42" s="242" t="s">
        <v>3448</v>
      </c>
      <c r="D42" s="242" t="s">
        <v>4306</v>
      </c>
      <c r="E42" s="247" t="s">
        <v>4391</v>
      </c>
      <c r="F42" s="247" t="s">
        <v>4391</v>
      </c>
      <c r="G42" s="245">
        <v>7</v>
      </c>
      <c r="H42" s="245"/>
      <c r="I42" s="245"/>
      <c r="J42" s="263"/>
      <c r="K42" s="246"/>
      <c r="L42" s="246" t="str">
        <f>VLOOKUP(TRIM(B42),'Team Rosters'!$B$1:$M$3794,2,FALSE)</f>
        <v>GOT</v>
      </c>
    </row>
    <row r="43" spans="1:12" ht="12.75" customHeight="1">
      <c r="A43" s="242" t="s">
        <v>2323</v>
      </c>
      <c r="B43" s="194" t="s">
        <v>5835</v>
      </c>
      <c r="C43" s="193" t="s">
        <v>3448</v>
      </c>
      <c r="D43" s="242" t="s">
        <v>4265</v>
      </c>
      <c r="E43" s="247"/>
      <c r="F43" s="247"/>
      <c r="G43" s="245"/>
      <c r="H43" s="245"/>
      <c r="I43" s="58"/>
      <c r="J43" s="58"/>
      <c r="K43" s="246"/>
      <c r="L43" s="246" t="str">
        <f>VLOOKUP(TRIM(B43),'Team Rosters'!$B$1:$M$3794,2,FALSE)</f>
        <v>BLU</v>
      </c>
    </row>
    <row r="44" spans="1:12" ht="12.75" customHeight="1">
      <c r="A44" s="242" t="s">
        <v>1404</v>
      </c>
      <c r="B44" s="243" t="s">
        <v>6336</v>
      </c>
      <c r="C44" s="242" t="s">
        <v>817</v>
      </c>
      <c r="D44" s="242" t="s">
        <v>1404</v>
      </c>
      <c r="E44" s="247" t="s">
        <v>4388</v>
      </c>
      <c r="F44" s="247"/>
      <c r="G44" s="245">
        <v>4</v>
      </c>
      <c r="H44" s="245"/>
      <c r="I44" s="58"/>
      <c r="J44" s="58"/>
      <c r="K44" s="246"/>
      <c r="L44" s="246" t="str">
        <f>VLOOKUP(TRIM(B44),'Team Rosters'!$B$1:$M$3794,2,FALSE)</f>
        <v>GOT</v>
      </c>
    </row>
    <row r="45" spans="1:12" ht="12.75" customHeight="1">
      <c r="A45" s="242" t="s">
        <v>2351</v>
      </c>
      <c r="B45" s="243" t="s">
        <v>5340</v>
      </c>
      <c r="C45" s="242" t="s">
        <v>802</v>
      </c>
      <c r="D45" s="242" t="s">
        <v>4270</v>
      </c>
      <c r="E45" s="144"/>
      <c r="F45" s="144"/>
      <c r="G45" s="144"/>
      <c r="H45" s="245"/>
      <c r="I45" s="245">
        <v>4</v>
      </c>
      <c r="J45" s="245"/>
      <c r="K45" s="246">
        <v>5</v>
      </c>
      <c r="L45" s="246" t="str">
        <f>VLOOKUP(TRIM(B45),'Team Rosters'!$B$1:$M$3794,2,FALSE)</f>
        <v>IND</v>
      </c>
    </row>
    <row r="46" spans="1:12">
      <c r="A46" s="242" t="s">
        <v>836</v>
      </c>
      <c r="B46" s="243" t="s">
        <v>5710</v>
      </c>
      <c r="C46" s="242" t="s">
        <v>813</v>
      </c>
      <c r="D46" s="242" t="s">
        <v>6988</v>
      </c>
      <c r="E46" s="144"/>
      <c r="F46" s="144"/>
      <c r="G46" s="144"/>
      <c r="H46" s="245"/>
      <c r="I46" s="245">
        <v>0</v>
      </c>
      <c r="J46" s="245">
        <v>0</v>
      </c>
      <c r="K46" s="246">
        <v>0</v>
      </c>
      <c r="L46" s="246" t="e">
        <f>VLOOKUP(TRIM(B46),'Team Rosters'!$B$1:$M$3794,2,FALSE)</f>
        <v>#N/A</v>
      </c>
    </row>
    <row r="47" spans="1:12" ht="12.75" customHeight="1">
      <c r="A47" s="193" t="s">
        <v>828</v>
      </c>
      <c r="B47" s="194" t="s">
        <v>6937</v>
      </c>
      <c r="C47" s="193" t="s">
        <v>818</v>
      </c>
      <c r="D47" s="193" t="s">
        <v>828</v>
      </c>
      <c r="E47" s="144"/>
      <c r="F47" s="144"/>
      <c r="G47" s="144"/>
      <c r="H47" s="265"/>
      <c r="I47" s="144">
        <v>4</v>
      </c>
      <c r="J47" s="144">
        <v>0</v>
      </c>
      <c r="K47" s="264">
        <v>0</v>
      </c>
      <c r="L47" s="236" t="str">
        <f>VLOOKUP(TRIM(B47),'Team Rosters'!$B$1:$M$3794,2,FALSE)</f>
        <v>IND</v>
      </c>
    </row>
    <row r="48" spans="1:12">
      <c r="A48" s="246" t="s">
        <v>203</v>
      </c>
      <c r="B48" s="243" t="s">
        <v>204</v>
      </c>
      <c r="C48" s="242" t="s">
        <v>824</v>
      </c>
      <c r="D48" s="246" t="s">
        <v>203</v>
      </c>
      <c r="E48" s="58"/>
      <c r="F48" s="58"/>
      <c r="G48" s="58"/>
      <c r="H48" s="245"/>
      <c r="I48" s="245"/>
      <c r="J48" s="58"/>
      <c r="K48" s="246"/>
      <c r="L48" s="246" t="str">
        <f>VLOOKUP(TRIM(B48),'Team Rosters'!$B$1:$M$3794,2,FALSE)</f>
        <v>BIR</v>
      </c>
    </row>
    <row r="49" spans="1:12">
      <c r="A49" s="242" t="s">
        <v>2314</v>
      </c>
      <c r="B49" s="243" t="s">
        <v>6256</v>
      </c>
      <c r="C49" s="242" t="s">
        <v>822</v>
      </c>
      <c r="D49" s="242" t="s">
        <v>4303</v>
      </c>
      <c r="E49" s="247" t="s">
        <v>4391</v>
      </c>
      <c r="F49" s="247"/>
      <c r="G49" s="245">
        <v>0</v>
      </c>
      <c r="H49" s="245"/>
      <c r="I49" s="245"/>
      <c r="J49" s="58"/>
      <c r="K49" s="246"/>
      <c r="L49" s="246" t="e">
        <f>VLOOKUP(TRIM(B49),'Team Rosters'!$B$1:$M$3794,2,FALSE)</f>
        <v>#N/A</v>
      </c>
    </row>
    <row r="50" spans="1:12">
      <c r="A50" s="242" t="s">
        <v>172</v>
      </c>
      <c r="B50" s="243" t="s">
        <v>3882</v>
      </c>
      <c r="C50" s="242" t="s">
        <v>83</v>
      </c>
      <c r="D50" s="242" t="s">
        <v>4298</v>
      </c>
      <c r="E50" s="247" t="s">
        <v>4391</v>
      </c>
      <c r="F50" s="247"/>
      <c r="G50" s="245">
        <v>5</v>
      </c>
      <c r="H50" s="245"/>
      <c r="I50" s="245"/>
      <c r="J50" s="58"/>
      <c r="K50" s="246"/>
      <c r="L50" s="246" t="str">
        <f>VLOOKUP(TRIM(B50),'Team Rosters'!$B$1:$M$3794,2,FALSE)</f>
        <v>LON</v>
      </c>
    </row>
    <row r="51" spans="1:12" ht="12.75" customHeight="1">
      <c r="A51" s="242" t="s">
        <v>2440</v>
      </c>
      <c r="B51" s="243" t="s">
        <v>5122</v>
      </c>
      <c r="C51" s="242" t="s">
        <v>1664</v>
      </c>
      <c r="D51" s="242" t="s">
        <v>2440</v>
      </c>
      <c r="E51" s="247" t="s">
        <v>4384</v>
      </c>
      <c r="F51" s="247"/>
      <c r="G51" s="245">
        <v>0</v>
      </c>
      <c r="H51" s="245"/>
      <c r="I51" s="245"/>
      <c r="J51" s="245"/>
      <c r="K51" s="246"/>
      <c r="L51" s="246" t="e">
        <f>VLOOKUP(TRIM(B51),'Team Rosters'!$B$1:$M$3794,2,FALSE)</f>
        <v>#N/A</v>
      </c>
    </row>
    <row r="52" spans="1:12" ht="12.75" customHeight="1">
      <c r="A52" s="242" t="s">
        <v>2458</v>
      </c>
      <c r="B52" s="243" t="s">
        <v>6795</v>
      </c>
      <c r="C52" s="242" t="s">
        <v>808</v>
      </c>
      <c r="D52" s="242" t="s">
        <v>2458</v>
      </c>
      <c r="E52" s="247" t="s">
        <v>4394</v>
      </c>
      <c r="F52" s="247"/>
      <c r="G52" s="245">
        <v>4</v>
      </c>
      <c r="H52" s="245"/>
      <c r="I52" s="245"/>
      <c r="J52" s="58"/>
      <c r="K52" s="246"/>
      <c r="L52" s="246" t="str">
        <f>VLOOKUP(TRIM(B52),'Team Rosters'!$B$1:$M$3794,2,FALSE)</f>
        <v>IND</v>
      </c>
    </row>
    <row r="53" spans="1:12">
      <c r="A53" s="242" t="s">
        <v>2328</v>
      </c>
      <c r="B53" s="243" t="s">
        <v>5594</v>
      </c>
      <c r="C53" s="242" t="s">
        <v>808</v>
      </c>
      <c r="D53" s="242" t="s">
        <v>4295</v>
      </c>
      <c r="E53" s="247" t="s">
        <v>4385</v>
      </c>
      <c r="F53" s="247"/>
      <c r="G53" s="245"/>
      <c r="H53" s="245"/>
      <c r="I53" s="248"/>
      <c r="J53" s="58"/>
      <c r="K53" s="249"/>
      <c r="L53" s="246" t="str">
        <f>VLOOKUP(TRIM(B53),'Team Rosters'!$B$1:$M$3794,2,FALSE)</f>
        <v>TOL</v>
      </c>
    </row>
    <row r="54" spans="1:12">
      <c r="A54" s="242" t="s">
        <v>1667</v>
      </c>
      <c r="B54" s="243" t="s">
        <v>5149</v>
      </c>
      <c r="C54" s="242" t="s">
        <v>815</v>
      </c>
      <c r="D54" s="242" t="s">
        <v>4300</v>
      </c>
      <c r="E54" s="247" t="s">
        <v>4389</v>
      </c>
      <c r="F54" s="247"/>
      <c r="G54" s="245">
        <v>4</v>
      </c>
      <c r="H54" s="245"/>
      <c r="I54" s="245"/>
      <c r="J54" s="245"/>
      <c r="K54" s="246"/>
      <c r="L54" s="246" t="str">
        <f>VLOOKUP(TRIM(B54),'Team Rosters'!$B$1:$M$3794,2,FALSE)</f>
        <v>DEL</v>
      </c>
    </row>
    <row r="55" spans="1:12">
      <c r="A55" s="242" t="s">
        <v>2438</v>
      </c>
      <c r="B55" s="243" t="s">
        <v>3884</v>
      </c>
      <c r="C55" s="242" t="s">
        <v>808</v>
      </c>
      <c r="D55" s="242" t="s">
        <v>4277</v>
      </c>
      <c r="E55" s="144"/>
      <c r="F55" s="144"/>
      <c r="G55" s="144"/>
      <c r="H55" s="245"/>
      <c r="I55" s="245">
        <v>6</v>
      </c>
      <c r="J55" s="245"/>
      <c r="K55" s="246">
        <v>7</v>
      </c>
      <c r="L55" s="246" t="str">
        <f>VLOOKUP(TRIM(B55),'Team Rosters'!$B$1:$M$3794,2,FALSE)</f>
        <v>JER</v>
      </c>
    </row>
    <row r="56" spans="1:12">
      <c r="A56" s="242" t="s">
        <v>3060</v>
      </c>
      <c r="B56" s="243" t="s">
        <v>6782</v>
      </c>
      <c r="C56" s="242" t="s">
        <v>1664</v>
      </c>
      <c r="D56" s="242" t="s">
        <v>4290</v>
      </c>
      <c r="E56" s="247" t="s">
        <v>4384</v>
      </c>
      <c r="F56" s="247"/>
      <c r="G56" s="245"/>
      <c r="H56" s="245"/>
      <c r="I56" s="245"/>
      <c r="J56" s="58"/>
      <c r="K56" s="246"/>
      <c r="L56" s="246" t="e">
        <f>VLOOKUP(TRIM(B56),'Team Rosters'!$B$1:$M$3794,2,FALSE)</f>
        <v>#N/A</v>
      </c>
    </row>
    <row r="57" spans="1:12">
      <c r="A57" s="242" t="s">
        <v>172</v>
      </c>
      <c r="B57" s="243" t="s">
        <v>6726</v>
      </c>
      <c r="C57" s="242" t="s">
        <v>82</v>
      </c>
      <c r="D57" s="242" t="s">
        <v>4298</v>
      </c>
      <c r="E57" s="247" t="s">
        <v>4391</v>
      </c>
      <c r="F57" s="247"/>
      <c r="G57" s="245">
        <v>2</v>
      </c>
      <c r="H57" s="245"/>
      <c r="I57" s="245"/>
      <c r="J57" s="58"/>
      <c r="K57" s="246"/>
      <c r="L57" s="246" t="str">
        <f>VLOOKUP(TRIM(B57),'Team Rosters'!$B$1:$M$3794,2,FALSE)</f>
        <v>GOT</v>
      </c>
    </row>
    <row r="58" spans="1:12">
      <c r="A58" s="242" t="s">
        <v>2440</v>
      </c>
      <c r="B58" s="243" t="s">
        <v>3885</v>
      </c>
      <c r="C58" s="242" t="s">
        <v>812</v>
      </c>
      <c r="D58" s="242" t="s">
        <v>2440</v>
      </c>
      <c r="E58" s="247" t="s">
        <v>4384</v>
      </c>
      <c r="F58" s="247"/>
      <c r="G58" s="245">
        <v>0</v>
      </c>
      <c r="H58" s="245"/>
      <c r="I58" s="58"/>
      <c r="J58" s="58"/>
      <c r="K58" s="246"/>
      <c r="L58" s="246" t="e">
        <f>VLOOKUP(TRIM(B58),'Team Rosters'!$B$1:$M$3794,2,FALSE)</f>
        <v>#N/A</v>
      </c>
    </row>
    <row r="59" spans="1:12">
      <c r="A59" s="242" t="s">
        <v>3518</v>
      </c>
      <c r="B59" s="243" t="s">
        <v>5284</v>
      </c>
      <c r="C59" s="242" t="s">
        <v>814</v>
      </c>
      <c r="D59" s="242" t="s">
        <v>3518</v>
      </c>
      <c r="E59" s="58"/>
      <c r="F59" s="58"/>
      <c r="G59" s="58"/>
      <c r="H59" s="245"/>
      <c r="I59" s="245"/>
      <c r="J59" s="58"/>
      <c r="K59" s="246">
        <v>0</v>
      </c>
      <c r="L59" s="246" t="e">
        <f>VLOOKUP(TRIM(B59),'Team Rosters'!$B$1:$M$3794,2,FALSE)</f>
        <v>#N/A</v>
      </c>
    </row>
    <row r="60" spans="1:12">
      <c r="A60" s="242" t="s">
        <v>2323</v>
      </c>
      <c r="B60" s="194" t="s">
        <v>6928</v>
      </c>
      <c r="C60" s="193" t="s">
        <v>832</v>
      </c>
      <c r="D60" s="242" t="s">
        <v>4265</v>
      </c>
      <c r="E60" s="247"/>
      <c r="F60" s="247"/>
      <c r="G60" s="245"/>
      <c r="H60" s="245"/>
      <c r="I60" s="245"/>
      <c r="J60" s="58"/>
      <c r="K60" s="246"/>
      <c r="L60" s="246" t="e">
        <f>VLOOKUP(TRIM(B60),'Team Rosters'!$B$1:$M$3794,2,FALSE)</f>
        <v>#N/A</v>
      </c>
    </row>
    <row r="61" spans="1:12">
      <c r="A61" s="242" t="s">
        <v>2437</v>
      </c>
      <c r="B61" s="243" t="s">
        <v>2329</v>
      </c>
      <c r="C61" s="242" t="s">
        <v>81</v>
      </c>
      <c r="D61" s="242" t="s">
        <v>4304</v>
      </c>
      <c r="E61" s="247" t="s">
        <v>4386</v>
      </c>
      <c r="F61" s="247"/>
      <c r="G61" s="245">
        <v>11</v>
      </c>
      <c r="H61" s="245"/>
      <c r="I61" s="245"/>
      <c r="J61" s="58"/>
      <c r="K61" s="246"/>
      <c r="L61" s="246" t="str">
        <f>VLOOKUP(TRIM(B61),'Team Rosters'!$B$1:$M$3794,2,FALSE)</f>
        <v>BIR</v>
      </c>
    </row>
    <row r="62" spans="1:12">
      <c r="A62" s="242" t="s">
        <v>2314</v>
      </c>
      <c r="B62" s="243" t="s">
        <v>6730</v>
      </c>
      <c r="C62" s="242" t="s">
        <v>83</v>
      </c>
      <c r="D62" s="242" t="s">
        <v>4303</v>
      </c>
      <c r="E62" s="247" t="s">
        <v>4391</v>
      </c>
      <c r="F62" s="247"/>
      <c r="G62" s="245">
        <v>0</v>
      </c>
      <c r="H62" s="245"/>
      <c r="I62" s="245"/>
      <c r="J62" s="58"/>
      <c r="K62" s="246"/>
      <c r="L62" s="246" t="str">
        <f>VLOOKUP(TRIM(B62),'Team Rosters'!$B$1:$M$3794,2,FALSE)</f>
        <v>BEA</v>
      </c>
    </row>
    <row r="63" spans="1:12">
      <c r="A63" s="242" t="s">
        <v>1404</v>
      </c>
      <c r="B63" s="243" t="s">
        <v>4502</v>
      </c>
      <c r="C63" s="242" t="s">
        <v>3448</v>
      </c>
      <c r="D63" s="242" t="s">
        <v>1404</v>
      </c>
      <c r="E63" s="247" t="s">
        <v>4384</v>
      </c>
      <c r="F63" s="247"/>
      <c r="G63" s="245">
        <v>5</v>
      </c>
      <c r="H63" s="245"/>
      <c r="I63" s="58"/>
      <c r="J63" s="58"/>
      <c r="K63" s="246"/>
      <c r="L63" s="246" t="str">
        <f>VLOOKUP(TRIM(B63),'Team Rosters'!$B$1:$M$3794,2,FALSE)</f>
        <v>FER</v>
      </c>
    </row>
    <row r="64" spans="1:12">
      <c r="A64" s="193" t="s">
        <v>828</v>
      </c>
      <c r="B64" s="194" t="s">
        <v>6955</v>
      </c>
      <c r="C64" s="193" t="s">
        <v>824</v>
      </c>
      <c r="D64" s="193" t="s">
        <v>828</v>
      </c>
      <c r="E64" s="144"/>
      <c r="F64" s="144"/>
      <c r="G64" s="144"/>
      <c r="H64" s="265"/>
      <c r="I64" s="265">
        <v>0</v>
      </c>
      <c r="J64" s="144">
        <v>0</v>
      </c>
      <c r="K64" s="264">
        <v>0</v>
      </c>
      <c r="L64" s="236" t="e">
        <f>VLOOKUP(TRIM(B64),'Team Rosters'!$B$1:$M$3794,2,FALSE)</f>
        <v>#N/A</v>
      </c>
    </row>
    <row r="65" spans="1:12">
      <c r="A65" s="242" t="s">
        <v>223</v>
      </c>
      <c r="B65" s="194" t="s">
        <v>3872</v>
      </c>
      <c r="C65" s="193" t="s">
        <v>82</v>
      </c>
      <c r="D65" s="242" t="s">
        <v>4267</v>
      </c>
      <c r="E65" s="58"/>
      <c r="F65" s="58"/>
      <c r="G65" s="58"/>
      <c r="H65" s="245"/>
      <c r="I65" s="58"/>
      <c r="J65" s="58"/>
      <c r="K65" s="246"/>
      <c r="L65" s="246" t="e">
        <f>VLOOKUP(TRIM(B65),'Team Rosters'!$B$1:$M$3794,2,FALSE)</f>
        <v>#N/A</v>
      </c>
    </row>
    <row r="66" spans="1:12">
      <c r="A66" s="242" t="s">
        <v>223</v>
      </c>
      <c r="B66" s="243" t="s">
        <v>3872</v>
      </c>
      <c r="C66" s="242" t="s">
        <v>82</v>
      </c>
      <c r="D66" s="242" t="s">
        <v>4267</v>
      </c>
      <c r="E66" s="247"/>
      <c r="F66" s="247"/>
      <c r="G66" s="245"/>
      <c r="H66" s="245"/>
      <c r="I66" s="245"/>
      <c r="J66" s="58"/>
      <c r="K66" s="246"/>
      <c r="L66" s="246" t="e">
        <f>VLOOKUP(TRIM(B66),'Team Rosters'!$B$1:$M$3794,2,FALSE)</f>
        <v>#N/A</v>
      </c>
    </row>
    <row r="67" spans="1:12" ht="12.75" customHeight="1">
      <c r="A67" s="242" t="s">
        <v>2437</v>
      </c>
      <c r="B67" s="243" t="s">
        <v>4563</v>
      </c>
      <c r="C67" s="242" t="s">
        <v>813</v>
      </c>
      <c r="D67" s="242" t="s">
        <v>4304</v>
      </c>
      <c r="E67" s="247" t="s">
        <v>4385</v>
      </c>
      <c r="F67" s="247"/>
      <c r="G67" s="245">
        <v>10</v>
      </c>
      <c r="H67" s="245"/>
      <c r="I67" s="245"/>
      <c r="J67" s="58"/>
      <c r="K67" s="246"/>
      <c r="L67" s="246" t="str">
        <f>VLOOKUP(TRIM(B67),'Team Rosters'!$B$1:$M$3794,2,FALSE)</f>
        <v>IND</v>
      </c>
    </row>
    <row r="68" spans="1:12">
      <c r="A68" s="242" t="s">
        <v>3060</v>
      </c>
      <c r="B68" s="243" t="s">
        <v>6690</v>
      </c>
      <c r="C68" s="242" t="s">
        <v>818</v>
      </c>
      <c r="D68" s="242" t="s">
        <v>4290</v>
      </c>
      <c r="E68" s="247" t="s">
        <v>4384</v>
      </c>
      <c r="F68" s="247"/>
      <c r="G68" s="245"/>
      <c r="H68" s="245"/>
      <c r="I68" s="245"/>
      <c r="J68" s="58"/>
      <c r="K68" s="246"/>
      <c r="L68" s="246" t="e">
        <f>VLOOKUP(TRIM(B68),'Team Rosters'!$B$1:$M$3794,2,FALSE)</f>
        <v>#N/A</v>
      </c>
    </row>
    <row r="69" spans="1:12">
      <c r="A69" s="242" t="s">
        <v>2313</v>
      </c>
      <c r="B69" s="243" t="s">
        <v>6715</v>
      </c>
      <c r="C69" s="242" t="s">
        <v>812</v>
      </c>
      <c r="D69" s="242" t="s">
        <v>2313</v>
      </c>
      <c r="E69" s="247" t="s">
        <v>4382</v>
      </c>
      <c r="F69" s="247"/>
      <c r="G69" s="245">
        <v>6</v>
      </c>
      <c r="H69" s="245"/>
      <c r="I69" s="245"/>
      <c r="J69" s="58"/>
      <c r="K69" s="246"/>
      <c r="L69" s="246" t="str">
        <f>VLOOKUP(TRIM(B69),'Team Rosters'!$B$1:$M$3794,2,FALSE)</f>
        <v>CAVE</v>
      </c>
    </row>
    <row r="70" spans="1:12">
      <c r="A70" s="242" t="s">
        <v>2328</v>
      </c>
      <c r="B70" s="243" t="s">
        <v>6213</v>
      </c>
      <c r="C70" s="242" t="s">
        <v>82</v>
      </c>
      <c r="D70" s="242" t="s">
        <v>4295</v>
      </c>
      <c r="E70" s="247" t="s">
        <v>4385</v>
      </c>
      <c r="F70" s="247"/>
      <c r="G70" s="245"/>
      <c r="H70" s="245"/>
      <c r="I70" s="245"/>
      <c r="J70" s="245"/>
      <c r="K70" s="246"/>
      <c r="L70" s="246" t="str">
        <f>VLOOKUP(TRIM(B70),'Team Rosters'!$B$1:$M$3794,2,FALSE)</f>
        <v>IND</v>
      </c>
    </row>
    <row r="71" spans="1:12">
      <c r="A71" s="193" t="s">
        <v>197</v>
      </c>
      <c r="B71" s="194" t="s">
        <v>6982</v>
      </c>
      <c r="C71" s="193" t="s">
        <v>6142</v>
      </c>
      <c r="D71" s="193" t="s">
        <v>197</v>
      </c>
      <c r="E71" s="144"/>
      <c r="F71" s="144"/>
      <c r="G71" s="144"/>
      <c r="H71" s="265"/>
      <c r="I71" s="265"/>
      <c r="J71" s="144"/>
      <c r="K71" s="264"/>
      <c r="L71" s="236" t="e">
        <f>VLOOKUP(TRIM(B71),'Team Rosters'!$B$1:$M$3794,2,FALSE)</f>
        <v>#N/A</v>
      </c>
    </row>
    <row r="72" spans="1:12" ht="12.75" customHeight="1">
      <c r="A72" s="242" t="s">
        <v>1667</v>
      </c>
      <c r="B72" s="243" t="s">
        <v>1201</v>
      </c>
      <c r="C72" s="242" t="s">
        <v>816</v>
      </c>
      <c r="D72" s="242" t="s">
        <v>4300</v>
      </c>
      <c r="E72" s="247" t="s">
        <v>4391</v>
      </c>
      <c r="F72" s="247"/>
      <c r="G72" s="245">
        <v>5</v>
      </c>
      <c r="H72" s="245"/>
      <c r="I72" s="58"/>
      <c r="J72" s="58"/>
      <c r="K72" s="246"/>
      <c r="L72" s="246" t="str">
        <f>VLOOKUP(TRIM(B72),'Team Rosters'!$B$1:$M$3794,2,FALSE)</f>
        <v>JER</v>
      </c>
    </row>
    <row r="73" spans="1:12">
      <c r="A73" s="193" t="s">
        <v>197</v>
      </c>
      <c r="B73" s="194" t="s">
        <v>827</v>
      </c>
      <c r="C73" s="193" t="s">
        <v>2832</v>
      </c>
      <c r="D73" s="193" t="s">
        <v>197</v>
      </c>
      <c r="E73" s="144"/>
      <c r="F73" s="144"/>
      <c r="G73" s="144"/>
      <c r="H73" s="265"/>
      <c r="I73" s="144"/>
      <c r="J73" s="144"/>
      <c r="K73" s="264"/>
      <c r="L73" s="236" t="str">
        <f>VLOOKUP(TRIM(B73),'Team Rosters'!$B$1:$M$3794,2,FALSE)</f>
        <v>TEM</v>
      </c>
    </row>
    <row r="74" spans="1:12">
      <c r="A74" s="242" t="s">
        <v>3060</v>
      </c>
      <c r="B74" s="243" t="s">
        <v>6165</v>
      </c>
      <c r="C74" s="242" t="s">
        <v>807</v>
      </c>
      <c r="D74" s="242" t="s">
        <v>4290</v>
      </c>
      <c r="E74" s="247" t="s">
        <v>4390</v>
      </c>
      <c r="F74" s="247"/>
      <c r="G74" s="245"/>
      <c r="H74" s="245"/>
      <c r="I74" s="248"/>
      <c r="J74" s="58"/>
      <c r="K74" s="249"/>
      <c r="L74" s="246" t="str">
        <f>VLOOKUP(TRIM(B74),'Team Rosters'!$B$1:$M$3794,2,FALSE)</f>
        <v>BLD</v>
      </c>
    </row>
    <row r="75" spans="1:12" ht="12.75" customHeight="1">
      <c r="A75" s="242" t="s">
        <v>2312</v>
      </c>
      <c r="B75" s="243" t="s">
        <v>6783</v>
      </c>
      <c r="C75" s="242" t="s">
        <v>1664</v>
      </c>
      <c r="D75" s="242" t="s">
        <v>2312</v>
      </c>
      <c r="E75" s="247" t="s">
        <v>4397</v>
      </c>
      <c r="F75" s="247"/>
      <c r="G75" s="245">
        <v>6</v>
      </c>
      <c r="H75" s="245"/>
      <c r="I75" s="245"/>
      <c r="J75" s="245"/>
      <c r="K75" s="246"/>
      <c r="L75" s="246" t="str">
        <f>VLOOKUP(TRIM(B75),'Team Rosters'!$B$1:$M$3794,2,FALSE)</f>
        <v>JER</v>
      </c>
    </row>
    <row r="76" spans="1:12">
      <c r="A76" s="242" t="s">
        <v>2438</v>
      </c>
      <c r="B76" s="243" t="s">
        <v>3893</v>
      </c>
      <c r="C76" s="242" t="s">
        <v>837</v>
      </c>
      <c r="D76" s="242" t="s">
        <v>4277</v>
      </c>
      <c r="E76" s="144"/>
      <c r="F76" s="144"/>
      <c r="G76" s="144"/>
      <c r="H76" s="245"/>
      <c r="I76" s="245">
        <v>6</v>
      </c>
      <c r="J76" s="245"/>
      <c r="K76" s="246">
        <v>7</v>
      </c>
      <c r="L76" s="246" t="str">
        <f>VLOOKUP(TRIM(B76),'Team Rosters'!$B$1:$M$3794,2,FALSE)</f>
        <v>DEL</v>
      </c>
    </row>
    <row r="77" spans="1:12">
      <c r="A77" s="242" t="s">
        <v>560</v>
      </c>
      <c r="B77" s="194" t="s">
        <v>1203</v>
      </c>
      <c r="C77" s="193" t="s">
        <v>831</v>
      </c>
      <c r="D77" s="242" t="s">
        <v>4265</v>
      </c>
      <c r="E77" s="58"/>
      <c r="F77" s="58"/>
      <c r="G77" s="58"/>
      <c r="H77" s="245"/>
      <c r="I77" s="248"/>
      <c r="J77" s="58"/>
      <c r="K77" s="249"/>
      <c r="L77" s="246" t="e">
        <f>VLOOKUP(TRIM(B77),'Team Rosters'!$B$1:$M$3794,2,FALSE)</f>
        <v>#N/A</v>
      </c>
    </row>
    <row r="78" spans="1:12">
      <c r="A78" s="242" t="s">
        <v>3518</v>
      </c>
      <c r="B78" s="243" t="s">
        <v>6902</v>
      </c>
      <c r="C78" s="242" t="s">
        <v>1664</v>
      </c>
      <c r="D78" s="242" t="s">
        <v>3518</v>
      </c>
      <c r="E78" s="247"/>
      <c r="F78" s="247"/>
      <c r="G78" s="245"/>
      <c r="H78" s="245"/>
      <c r="I78" s="245"/>
      <c r="J78" s="58"/>
      <c r="K78" s="246">
        <v>0</v>
      </c>
      <c r="L78" s="246" t="str">
        <f>VLOOKUP(TRIM(B78),'Team Rosters'!$B$1:$M$3794,2,FALSE)</f>
        <v>BLU</v>
      </c>
    </row>
    <row r="79" spans="1:12">
      <c r="A79" s="242" t="s">
        <v>3060</v>
      </c>
      <c r="B79" s="243" t="s">
        <v>3896</v>
      </c>
      <c r="C79" s="242" t="s">
        <v>808</v>
      </c>
      <c r="D79" s="242" t="s">
        <v>4290</v>
      </c>
      <c r="E79" s="247" t="s">
        <v>4384</v>
      </c>
      <c r="F79" s="247"/>
      <c r="G79" s="245"/>
      <c r="H79" s="245"/>
      <c r="I79" s="245"/>
      <c r="J79" s="245"/>
      <c r="K79" s="246"/>
      <c r="L79" s="246" t="e">
        <f>VLOOKUP(TRIM(B79),'Team Rosters'!$B$1:$M$3794,2,FALSE)</f>
        <v>#N/A</v>
      </c>
    </row>
    <row r="80" spans="1:12">
      <c r="A80" s="242" t="s">
        <v>3518</v>
      </c>
      <c r="B80" s="243" t="s">
        <v>5838</v>
      </c>
      <c r="C80" s="242" t="s">
        <v>824</v>
      </c>
      <c r="D80" s="242" t="s">
        <v>3518</v>
      </c>
      <c r="E80" s="58"/>
      <c r="F80" s="58"/>
      <c r="G80" s="58"/>
      <c r="H80" s="245"/>
      <c r="I80" s="245">
        <v>0</v>
      </c>
      <c r="J80" s="58"/>
      <c r="K80" s="249">
        <v>2</v>
      </c>
      <c r="L80" s="246" t="str">
        <f>VLOOKUP(TRIM(B80),'Team Rosters'!$B$1:$M$3794,2,FALSE)</f>
        <v>CHA</v>
      </c>
    </row>
    <row r="81" spans="1:12">
      <c r="A81" s="242" t="s">
        <v>1891</v>
      </c>
      <c r="B81" s="243" t="s">
        <v>3899</v>
      </c>
      <c r="C81" s="242" t="s">
        <v>833</v>
      </c>
      <c r="D81" s="242" t="s">
        <v>1891</v>
      </c>
      <c r="E81" s="247"/>
      <c r="F81" s="247"/>
      <c r="G81" s="245"/>
      <c r="H81" s="245"/>
      <c r="I81" s="245"/>
      <c r="J81" s="58"/>
      <c r="K81" s="246"/>
      <c r="L81" s="246" t="str">
        <f>VLOOKUP(TRIM(B81),'Team Rosters'!$B$1:$M$3794,2,FALSE)</f>
        <v>VER</v>
      </c>
    </row>
    <row r="82" spans="1:12" ht="12.75" customHeight="1">
      <c r="A82" s="242" t="s">
        <v>3518</v>
      </c>
      <c r="B82" s="243" t="s">
        <v>6878</v>
      </c>
      <c r="C82" s="242" t="s">
        <v>90</v>
      </c>
      <c r="D82" s="242" t="s">
        <v>3518</v>
      </c>
      <c r="E82" s="58"/>
      <c r="F82" s="58"/>
      <c r="G82" s="58"/>
      <c r="H82" s="245"/>
      <c r="I82" s="245">
        <v>0</v>
      </c>
      <c r="J82" s="58"/>
      <c r="K82" s="246">
        <v>5</v>
      </c>
      <c r="L82" s="246" t="str">
        <f>VLOOKUP(TRIM(B82),'Team Rosters'!$B$1:$M$3794,2,FALSE)</f>
        <v>CHA</v>
      </c>
    </row>
    <row r="83" spans="1:12">
      <c r="A83" s="242" t="s">
        <v>2437</v>
      </c>
      <c r="B83" s="243" t="s">
        <v>1209</v>
      </c>
      <c r="C83" s="242" t="s">
        <v>807</v>
      </c>
      <c r="D83" s="242" t="s">
        <v>4278</v>
      </c>
      <c r="E83" s="144"/>
      <c r="F83" s="144"/>
      <c r="G83" s="144"/>
      <c r="H83" s="245"/>
      <c r="I83" s="245">
        <v>4</v>
      </c>
      <c r="J83" s="245"/>
      <c r="K83" s="246">
        <v>5</v>
      </c>
      <c r="L83" s="246" t="e">
        <f>VLOOKUP(TRIM(B83),'Team Rosters'!$B$1:$M$3794,2,FALSE)</f>
        <v>#N/A</v>
      </c>
    </row>
    <row r="84" spans="1:12">
      <c r="A84" s="242" t="s">
        <v>5377</v>
      </c>
      <c r="B84" s="243" t="s">
        <v>3900</v>
      </c>
      <c r="C84" s="242" t="s">
        <v>814</v>
      </c>
      <c r="D84" s="242" t="s">
        <v>5377</v>
      </c>
      <c r="E84" s="247"/>
      <c r="F84" s="247"/>
      <c r="G84" s="245"/>
      <c r="H84" s="245"/>
      <c r="I84" s="58"/>
      <c r="J84" s="58"/>
      <c r="K84" s="246"/>
      <c r="L84" s="246" t="str">
        <f>VLOOKUP(TRIM(B84),'Team Rosters'!$B$1:$M$3794,2,FALSE)</f>
        <v>WIX</v>
      </c>
    </row>
    <row r="85" spans="1:12" ht="12.75" customHeight="1">
      <c r="A85" s="242" t="s">
        <v>2312</v>
      </c>
      <c r="B85" s="243" t="s">
        <v>4457</v>
      </c>
      <c r="C85" s="242" t="s">
        <v>2832</v>
      </c>
      <c r="D85" s="242" t="s">
        <v>2312</v>
      </c>
      <c r="E85" s="247" t="s">
        <v>4388</v>
      </c>
      <c r="F85" s="247"/>
      <c r="G85" s="245">
        <v>6</v>
      </c>
      <c r="H85" s="245"/>
      <c r="I85" s="245"/>
      <c r="J85" s="245"/>
      <c r="K85" s="246"/>
      <c r="L85" s="246" t="str">
        <f>VLOOKUP(TRIM(B85),'Team Rosters'!$B$1:$M$3794,2,FALSE)</f>
        <v>BLD</v>
      </c>
    </row>
    <row r="86" spans="1:12" ht="12.75" customHeight="1">
      <c r="A86" s="242" t="s">
        <v>1404</v>
      </c>
      <c r="B86" s="243" t="s">
        <v>5085</v>
      </c>
      <c r="C86" s="242" t="s">
        <v>826</v>
      </c>
      <c r="D86" s="242" t="s">
        <v>1404</v>
      </c>
      <c r="E86" s="247" t="s">
        <v>4382</v>
      </c>
      <c r="F86" s="247"/>
      <c r="G86" s="245">
        <v>5</v>
      </c>
      <c r="H86" s="245"/>
      <c r="I86" s="58"/>
      <c r="J86" s="58"/>
      <c r="K86" s="246"/>
      <c r="L86" s="246" t="str">
        <f>VLOOKUP(TRIM(B86),'Team Rosters'!$B$1:$M$3794,2,FALSE)</f>
        <v>WIX</v>
      </c>
    </row>
    <row r="87" spans="1:12">
      <c r="A87" s="242" t="s">
        <v>2335</v>
      </c>
      <c r="B87" s="243" t="s">
        <v>510</v>
      </c>
      <c r="C87" s="242" t="s">
        <v>5513</v>
      </c>
      <c r="D87" s="242" t="s">
        <v>2335</v>
      </c>
      <c r="E87" s="247" t="s">
        <v>4397</v>
      </c>
      <c r="F87" s="247"/>
      <c r="G87" s="245">
        <v>3</v>
      </c>
      <c r="H87" s="245"/>
      <c r="I87" s="248"/>
      <c r="J87" s="58"/>
      <c r="K87" s="249"/>
      <c r="L87" s="246" t="str">
        <f>VLOOKUP(TRIM(B87),'Team Rosters'!$B$1:$M$3794,2,FALSE)</f>
        <v>DEL</v>
      </c>
    </row>
    <row r="88" spans="1:12">
      <c r="A88" s="242" t="s">
        <v>1404</v>
      </c>
      <c r="B88" s="243" t="s">
        <v>1046</v>
      </c>
      <c r="C88" s="242" t="s">
        <v>90</v>
      </c>
      <c r="D88" s="242" t="s">
        <v>1404</v>
      </c>
      <c r="E88" s="247" t="s">
        <v>4384</v>
      </c>
      <c r="F88" s="247"/>
      <c r="G88" s="245">
        <v>3</v>
      </c>
      <c r="H88" s="245"/>
      <c r="I88" s="245"/>
      <c r="J88" s="245"/>
      <c r="K88" s="246"/>
      <c r="L88" s="246" t="e">
        <f>VLOOKUP(TRIM(B88),'Team Rosters'!$B$1:$M$3794,2,FALSE)</f>
        <v>#N/A</v>
      </c>
    </row>
    <row r="89" spans="1:12">
      <c r="A89" s="242" t="s">
        <v>172</v>
      </c>
      <c r="B89" s="243" t="s">
        <v>6248</v>
      </c>
      <c r="C89" s="242" t="s">
        <v>3448</v>
      </c>
      <c r="D89" s="242" t="s">
        <v>4298</v>
      </c>
      <c r="E89" s="247" t="s">
        <v>4391</v>
      </c>
      <c r="F89" s="247"/>
      <c r="G89" s="245">
        <v>0</v>
      </c>
      <c r="H89" s="245"/>
      <c r="I89" s="58"/>
      <c r="J89" s="58"/>
      <c r="K89" s="246"/>
      <c r="L89" s="246" t="str">
        <f>VLOOKUP(TRIM(B89),'Team Rosters'!$B$1:$M$3794,2,FALSE)</f>
        <v>FER</v>
      </c>
    </row>
    <row r="90" spans="1:12" ht="12.75" customHeight="1">
      <c r="A90" s="242" t="s">
        <v>2440</v>
      </c>
      <c r="B90" s="243" t="s">
        <v>3904</v>
      </c>
      <c r="C90" s="242" t="s">
        <v>170</v>
      </c>
      <c r="D90" s="242" t="s">
        <v>2440</v>
      </c>
      <c r="E90" s="247" t="s">
        <v>4384</v>
      </c>
      <c r="F90" s="247"/>
      <c r="G90" s="245">
        <v>0</v>
      </c>
      <c r="H90" s="245"/>
      <c r="I90" s="245"/>
      <c r="J90" s="58"/>
      <c r="K90" s="246"/>
      <c r="L90" s="246" t="e">
        <f>VLOOKUP(TRIM(B90),'Team Rosters'!$B$1:$M$3794,2,FALSE)</f>
        <v>#N/A</v>
      </c>
    </row>
    <row r="91" spans="1:12" ht="12.75" customHeight="1">
      <c r="A91" s="242" t="s">
        <v>3063</v>
      </c>
      <c r="B91" s="243" t="s">
        <v>6720</v>
      </c>
      <c r="C91" s="242" t="s">
        <v>81</v>
      </c>
      <c r="D91" s="242" t="s">
        <v>4289</v>
      </c>
      <c r="E91" s="247" t="s">
        <v>4394</v>
      </c>
      <c r="F91" s="247"/>
      <c r="G91" s="245"/>
      <c r="H91" s="245"/>
      <c r="I91" s="245"/>
      <c r="J91" s="58"/>
      <c r="K91" s="246"/>
      <c r="L91" s="246" t="str">
        <f>VLOOKUP(TRIM(B91),'Team Rosters'!$B$1:$M$3794,2,FALSE)</f>
        <v>JER</v>
      </c>
    </row>
    <row r="92" spans="1:12">
      <c r="A92" s="242" t="s">
        <v>2438</v>
      </c>
      <c r="B92" s="243" t="s">
        <v>512</v>
      </c>
      <c r="C92" s="242" t="s">
        <v>3448</v>
      </c>
      <c r="D92" s="242" t="s">
        <v>4277</v>
      </c>
      <c r="E92" s="144"/>
      <c r="F92" s="144"/>
      <c r="G92" s="144"/>
      <c r="H92" s="245"/>
      <c r="I92" s="245">
        <v>4</v>
      </c>
      <c r="J92" s="245"/>
      <c r="K92" s="246">
        <v>7</v>
      </c>
      <c r="L92" s="246" t="str">
        <f>VLOOKUP(TRIM(B92),'Team Rosters'!$B$1:$M$3794,2,FALSE)</f>
        <v>BLU</v>
      </c>
    </row>
    <row r="93" spans="1:12">
      <c r="A93" s="242" t="s">
        <v>2317</v>
      </c>
      <c r="B93" s="243" t="s">
        <v>2476</v>
      </c>
      <c r="C93" s="242" t="s">
        <v>809</v>
      </c>
      <c r="D93" s="242" t="s">
        <v>4272</v>
      </c>
      <c r="E93" s="144"/>
      <c r="F93" s="144"/>
      <c r="G93" s="144"/>
      <c r="H93" s="245"/>
      <c r="I93" s="245">
        <v>0</v>
      </c>
      <c r="J93" s="245"/>
      <c r="K93" s="246">
        <v>4</v>
      </c>
      <c r="L93" s="246" t="e">
        <f>VLOOKUP(TRIM(B93),'Team Rosters'!$B$1:$M$3794,2,FALSE)</f>
        <v>#N/A</v>
      </c>
    </row>
    <row r="94" spans="1:12">
      <c r="A94" s="242" t="s">
        <v>223</v>
      </c>
      <c r="B94" s="194" t="s">
        <v>3855</v>
      </c>
      <c r="C94" s="193" t="s">
        <v>82</v>
      </c>
      <c r="D94" s="242" t="s">
        <v>4267</v>
      </c>
      <c r="E94" s="58"/>
      <c r="F94" s="58"/>
      <c r="G94" s="58"/>
      <c r="H94" s="245"/>
      <c r="I94" s="245"/>
      <c r="J94" s="58"/>
      <c r="K94" s="246"/>
      <c r="L94" s="246" t="str">
        <f>VLOOKUP(TRIM(B94),'Team Rosters'!$B$1:$M$3794,2,FALSE)</f>
        <v>GOT</v>
      </c>
    </row>
    <row r="95" spans="1:12">
      <c r="A95" s="242" t="s">
        <v>4393</v>
      </c>
      <c r="B95" s="243" t="s">
        <v>5113</v>
      </c>
      <c r="C95" s="242" t="s">
        <v>809</v>
      </c>
      <c r="D95" s="242" t="s">
        <v>5915</v>
      </c>
      <c r="E95" s="247" t="s">
        <v>4384</v>
      </c>
      <c r="F95" s="247" t="s">
        <v>4391</v>
      </c>
      <c r="G95" s="245">
        <v>7</v>
      </c>
      <c r="H95" s="245"/>
      <c r="I95" s="58"/>
      <c r="J95" s="58"/>
      <c r="K95" s="246"/>
      <c r="L95" s="246" t="str">
        <f>VLOOKUP(TRIM(B95),'Team Rosters'!$B$1:$M$3794,2,FALSE)</f>
        <v>CHA</v>
      </c>
    </row>
    <row r="96" spans="1:12" ht="12.75" customHeight="1">
      <c r="A96" s="242" t="s">
        <v>1891</v>
      </c>
      <c r="B96" s="243" t="s">
        <v>6340</v>
      </c>
      <c r="C96" s="242" t="s">
        <v>815</v>
      </c>
      <c r="D96" s="242" t="s">
        <v>1891</v>
      </c>
      <c r="E96" s="58"/>
      <c r="F96" s="58"/>
      <c r="G96" s="58"/>
      <c r="H96" s="245"/>
      <c r="I96" s="245"/>
      <c r="J96" s="58"/>
      <c r="K96" s="246"/>
      <c r="L96" s="246" t="e">
        <f>VLOOKUP(TRIM(B96),'Team Rosters'!$B$1:$M$3794,2,FALSE)</f>
        <v>#N/A</v>
      </c>
    </row>
    <row r="97" spans="1:12" ht="12.75" customHeight="1">
      <c r="A97" s="242" t="s">
        <v>2323</v>
      </c>
      <c r="B97" s="194" t="s">
        <v>4647</v>
      </c>
      <c r="C97" s="193" t="s">
        <v>90</v>
      </c>
      <c r="D97" s="242" t="s">
        <v>4265</v>
      </c>
      <c r="E97" s="247"/>
      <c r="F97" s="247"/>
      <c r="G97" s="245"/>
      <c r="H97" s="245"/>
      <c r="I97" s="245"/>
      <c r="J97" s="58"/>
      <c r="K97" s="246"/>
      <c r="L97" s="246" t="str">
        <f>VLOOKUP(TRIM(B97),'Team Rosters'!$B$1:$M$3794,2,FALSE)</f>
        <v>DEL</v>
      </c>
    </row>
    <row r="98" spans="1:12">
      <c r="A98" s="193" t="s">
        <v>828</v>
      </c>
      <c r="B98" s="194" t="s">
        <v>5309</v>
      </c>
      <c r="C98" s="193" t="s">
        <v>822</v>
      </c>
      <c r="D98" s="193" t="s">
        <v>828</v>
      </c>
      <c r="E98" s="144"/>
      <c r="F98" s="144"/>
      <c r="G98" s="144"/>
      <c r="H98" s="265"/>
      <c r="I98" s="144">
        <v>4</v>
      </c>
      <c r="J98" s="144">
        <v>0</v>
      </c>
      <c r="K98" s="264">
        <v>0</v>
      </c>
      <c r="L98" s="236" t="e">
        <f>VLOOKUP(TRIM(B98),'Team Rosters'!$B$1:$M$3794,2,FALSE)</f>
        <v>#N/A</v>
      </c>
    </row>
    <row r="99" spans="1:12">
      <c r="A99" s="242" t="s">
        <v>3935</v>
      </c>
      <c r="B99" s="243" t="s">
        <v>1034</v>
      </c>
      <c r="C99" s="242" t="s">
        <v>837</v>
      </c>
      <c r="D99" s="242" t="s">
        <v>6994</v>
      </c>
      <c r="E99" s="144"/>
      <c r="F99" s="144"/>
      <c r="G99" s="144"/>
      <c r="H99" s="245"/>
      <c r="I99" s="245">
        <v>0</v>
      </c>
      <c r="J99" s="245">
        <v>0</v>
      </c>
      <c r="K99" s="246">
        <v>2</v>
      </c>
      <c r="L99" s="246" t="e">
        <f>VLOOKUP(TRIM(B99),'Team Rosters'!$B$1:$M$3794,2,FALSE)</f>
        <v>#N/A</v>
      </c>
    </row>
    <row r="100" spans="1:12">
      <c r="A100" s="242" t="s">
        <v>3061</v>
      </c>
      <c r="B100" s="243" t="s">
        <v>5634</v>
      </c>
      <c r="C100" s="242" t="s">
        <v>808</v>
      </c>
      <c r="D100" s="242" t="s">
        <v>4297</v>
      </c>
      <c r="E100" s="247" t="s">
        <v>4388</v>
      </c>
      <c r="F100" s="247"/>
      <c r="G100" s="245"/>
      <c r="H100" s="245"/>
      <c r="I100" s="245"/>
      <c r="J100" s="58"/>
      <c r="K100" s="246"/>
      <c r="L100" s="246" t="str">
        <f>VLOOKUP(TRIM(B100),'Team Rosters'!$B$1:$M$3794,2,FALSE)</f>
        <v>JER</v>
      </c>
    </row>
    <row r="101" spans="1:12">
      <c r="A101" s="242" t="s">
        <v>560</v>
      </c>
      <c r="B101" s="194" t="s">
        <v>5211</v>
      </c>
      <c r="C101" s="193" t="s">
        <v>810</v>
      </c>
      <c r="D101" s="242" t="s">
        <v>4265</v>
      </c>
      <c r="E101" s="245"/>
      <c r="F101" s="245"/>
      <c r="G101" s="245"/>
      <c r="H101" s="245"/>
      <c r="I101" s="245"/>
      <c r="J101" s="245"/>
      <c r="K101" s="246"/>
      <c r="L101" s="246" t="e">
        <f>VLOOKUP(TRIM(B101),'Team Rosters'!$B$1:$M$3794,2,FALSE)</f>
        <v>#N/A</v>
      </c>
    </row>
    <row r="102" spans="1:12">
      <c r="A102" s="242" t="s">
        <v>1591</v>
      </c>
      <c r="B102" s="243" t="s">
        <v>1035</v>
      </c>
      <c r="C102" s="242" t="s">
        <v>83</v>
      </c>
      <c r="D102" s="242" t="s">
        <v>1591</v>
      </c>
      <c r="E102" s="245"/>
      <c r="F102" s="245"/>
      <c r="G102" s="245"/>
      <c r="H102" s="245"/>
      <c r="I102" s="245">
        <v>4</v>
      </c>
      <c r="J102" s="245"/>
      <c r="K102" s="246">
        <v>4</v>
      </c>
      <c r="L102" s="246" t="e">
        <f>VLOOKUP(TRIM(B102),'Team Rosters'!$B$1:$M$3794,2,FALSE)</f>
        <v>#N/A</v>
      </c>
    </row>
    <row r="103" spans="1:12">
      <c r="A103" s="242" t="s">
        <v>2317</v>
      </c>
      <c r="B103" s="243" t="s">
        <v>5824</v>
      </c>
      <c r="C103" s="242" t="s">
        <v>824</v>
      </c>
      <c r="D103" s="242" t="s">
        <v>4272</v>
      </c>
      <c r="E103" s="144"/>
      <c r="F103" s="144"/>
      <c r="G103" s="144"/>
      <c r="H103" s="245"/>
      <c r="I103" s="245">
        <v>0</v>
      </c>
      <c r="J103" s="245"/>
      <c r="K103" s="246">
        <v>0</v>
      </c>
      <c r="L103" s="246" t="e">
        <f>VLOOKUP(TRIM(B103),'Team Rosters'!$B$1:$M$3794,2,FALSE)</f>
        <v>#N/A</v>
      </c>
    </row>
    <row r="104" spans="1:12" ht="12.75" customHeight="1">
      <c r="A104" s="242" t="s">
        <v>560</v>
      </c>
      <c r="B104" s="194" t="s">
        <v>4638</v>
      </c>
      <c r="C104" s="193" t="s">
        <v>816</v>
      </c>
      <c r="D104" s="242" t="s">
        <v>4265</v>
      </c>
      <c r="E104" s="247"/>
      <c r="F104" s="247"/>
      <c r="G104" s="245"/>
      <c r="H104" s="245"/>
      <c r="I104" s="58"/>
      <c r="J104" s="58"/>
      <c r="K104" s="246"/>
      <c r="L104" s="246" t="str">
        <f>VLOOKUP(TRIM(B104),'Team Rosters'!$B$1:$M$3794,2,FALSE)</f>
        <v>ANN</v>
      </c>
    </row>
    <row r="105" spans="1:12">
      <c r="A105" s="242" t="s">
        <v>560</v>
      </c>
      <c r="B105" s="194" t="s">
        <v>514</v>
      </c>
      <c r="C105" s="193" t="s">
        <v>6142</v>
      </c>
      <c r="D105" s="242" t="s">
        <v>4265</v>
      </c>
      <c r="E105" s="247"/>
      <c r="F105" s="247"/>
      <c r="G105" s="245"/>
      <c r="H105" s="245"/>
      <c r="I105" s="58"/>
      <c r="J105" s="58"/>
      <c r="K105" s="246"/>
      <c r="L105" s="246" t="e">
        <f>VLOOKUP(TRIM(B105),'Team Rosters'!$B$1:$M$3794,2,FALSE)</f>
        <v>#N/A</v>
      </c>
    </row>
    <row r="106" spans="1:12">
      <c r="A106" s="242" t="s">
        <v>1667</v>
      </c>
      <c r="B106" s="243" t="s">
        <v>5908</v>
      </c>
      <c r="C106" s="242" t="s">
        <v>821</v>
      </c>
      <c r="D106" s="242" t="s">
        <v>4300</v>
      </c>
      <c r="E106" s="247" t="s">
        <v>4389</v>
      </c>
      <c r="F106" s="247"/>
      <c r="G106" s="245">
        <v>9</v>
      </c>
      <c r="H106" s="245"/>
      <c r="I106" s="58"/>
      <c r="J106" s="58"/>
      <c r="K106" s="246"/>
      <c r="L106" s="246" t="str">
        <f>VLOOKUP(TRIM(B106),'Team Rosters'!$B$1:$M$3794,2,FALSE)</f>
        <v>BLD</v>
      </c>
    </row>
    <row r="107" spans="1:12" ht="12.75" customHeight="1">
      <c r="A107" s="242" t="s">
        <v>3060</v>
      </c>
      <c r="B107" s="243" t="s">
        <v>4522</v>
      </c>
      <c r="C107" s="242" t="s">
        <v>832</v>
      </c>
      <c r="D107" s="242" t="s">
        <v>4290</v>
      </c>
      <c r="E107" s="247" t="s">
        <v>4384</v>
      </c>
      <c r="F107" s="247"/>
      <c r="G107" s="245"/>
      <c r="H107" s="245"/>
      <c r="I107" s="245"/>
      <c r="J107" s="245"/>
      <c r="K107" s="246"/>
      <c r="L107" s="246" t="e">
        <f>VLOOKUP(TRIM(B107),'Team Rosters'!$B$1:$M$3794,2,FALSE)</f>
        <v>#N/A</v>
      </c>
    </row>
    <row r="108" spans="1:12">
      <c r="A108" s="242" t="s">
        <v>839</v>
      </c>
      <c r="B108" s="243" t="s">
        <v>516</v>
      </c>
      <c r="C108" s="242" t="s">
        <v>817</v>
      </c>
      <c r="D108" s="242" t="s">
        <v>6992</v>
      </c>
      <c r="E108" s="144"/>
      <c r="F108" s="144"/>
      <c r="G108" s="144"/>
      <c r="H108" s="245"/>
      <c r="I108" s="245">
        <v>0</v>
      </c>
      <c r="J108" s="245">
        <v>0</v>
      </c>
      <c r="K108" s="246">
        <v>0</v>
      </c>
      <c r="L108" s="246" t="str">
        <f>VLOOKUP(TRIM(B108),'Team Rosters'!$B$1:$M$3794,2,FALSE)</f>
        <v>OMA</v>
      </c>
    </row>
    <row r="109" spans="1:12">
      <c r="A109" s="242" t="s">
        <v>3060</v>
      </c>
      <c r="B109" s="243" t="s">
        <v>5524</v>
      </c>
      <c r="C109" s="242" t="s">
        <v>820</v>
      </c>
      <c r="D109" s="242" t="s">
        <v>4290</v>
      </c>
      <c r="E109" s="247" t="s">
        <v>4384</v>
      </c>
      <c r="F109" s="247"/>
      <c r="G109" s="245"/>
      <c r="H109" s="245"/>
      <c r="I109" s="245"/>
      <c r="J109" s="58"/>
      <c r="K109" s="246"/>
      <c r="L109" s="246" t="e">
        <f>VLOOKUP(TRIM(B109),'Team Rosters'!$B$1:$M$3794,2,FALSE)</f>
        <v>#N/A</v>
      </c>
    </row>
    <row r="110" spans="1:12" ht="12.75" customHeight="1">
      <c r="A110" s="242" t="s">
        <v>3518</v>
      </c>
      <c r="B110" s="243" t="s">
        <v>3907</v>
      </c>
      <c r="C110" s="242" t="s">
        <v>81</v>
      </c>
      <c r="D110" s="242" t="s">
        <v>3518</v>
      </c>
      <c r="E110" s="263"/>
      <c r="F110" s="263"/>
      <c r="G110" s="263"/>
      <c r="H110" s="269"/>
      <c r="I110" s="245">
        <v>0</v>
      </c>
      <c r="J110" s="263"/>
      <c r="K110" s="268">
        <v>3</v>
      </c>
      <c r="L110" s="246" t="str">
        <f>VLOOKUP(TRIM(B110),'Team Rosters'!$B$1:$M$3794,2,FALSE)</f>
        <v>ACM</v>
      </c>
    </row>
    <row r="111" spans="1:12">
      <c r="A111" s="242" t="s">
        <v>3060</v>
      </c>
      <c r="B111" s="243" t="s">
        <v>2481</v>
      </c>
      <c r="C111" s="242" t="s">
        <v>816</v>
      </c>
      <c r="D111" s="242" t="s">
        <v>4290</v>
      </c>
      <c r="E111" s="247" t="s">
        <v>4382</v>
      </c>
      <c r="F111" s="247"/>
      <c r="G111" s="245"/>
      <c r="H111" s="245"/>
      <c r="I111" s="245"/>
      <c r="J111" s="58"/>
      <c r="K111" s="246"/>
      <c r="L111" s="246" t="e">
        <f>VLOOKUP(TRIM(B111),'Team Rosters'!$B$1:$M$3794,2,FALSE)</f>
        <v>#N/A</v>
      </c>
    </row>
    <row r="112" spans="1:12">
      <c r="A112" s="246" t="s">
        <v>203</v>
      </c>
      <c r="B112" s="243" t="s">
        <v>5375</v>
      </c>
      <c r="C112" s="242" t="s">
        <v>820</v>
      </c>
      <c r="D112" s="246" t="s">
        <v>203</v>
      </c>
      <c r="E112" s="144"/>
      <c r="F112" s="144"/>
      <c r="G112" s="144"/>
      <c r="H112" s="265"/>
      <c r="I112" s="265"/>
      <c r="J112" s="144"/>
      <c r="K112" s="264"/>
      <c r="L112" s="236" t="str">
        <f>VLOOKUP(TRIM(B112),'Team Rosters'!$B$1:$M$3794,2,FALSE)</f>
        <v>IND</v>
      </c>
    </row>
    <row r="113" spans="1:12" ht="12.75" customHeight="1">
      <c r="A113" s="242" t="s">
        <v>3063</v>
      </c>
      <c r="B113" s="243" t="s">
        <v>1650</v>
      </c>
      <c r="C113" s="242" t="s">
        <v>807</v>
      </c>
      <c r="D113" s="242" t="s">
        <v>4289</v>
      </c>
      <c r="E113" s="247" t="s">
        <v>4390</v>
      </c>
      <c r="F113" s="247"/>
      <c r="G113" s="245"/>
      <c r="H113" s="245"/>
      <c r="I113" s="245"/>
      <c r="J113" s="245"/>
      <c r="K113" s="246"/>
      <c r="L113" s="246" t="str">
        <f>VLOOKUP(TRIM(B113),'Team Rosters'!$B$1:$M$3794,2,FALSE)</f>
        <v>BIR</v>
      </c>
    </row>
    <row r="114" spans="1:12" ht="12.75" customHeight="1">
      <c r="A114" s="242" t="s">
        <v>1404</v>
      </c>
      <c r="B114" s="243" t="s">
        <v>6236</v>
      </c>
      <c r="C114" s="242" t="s">
        <v>808</v>
      </c>
      <c r="D114" s="242" t="s">
        <v>1404</v>
      </c>
      <c r="E114" s="247" t="s">
        <v>4384</v>
      </c>
      <c r="F114" s="247"/>
      <c r="G114" s="245">
        <v>0</v>
      </c>
      <c r="H114" s="245"/>
      <c r="I114" s="245"/>
      <c r="J114" s="245"/>
      <c r="K114" s="246"/>
      <c r="L114" s="246" t="str">
        <f>VLOOKUP(TRIM(B114),'Team Rosters'!$B$1:$M$3794,2,FALSE)</f>
        <v>CHA</v>
      </c>
    </row>
    <row r="115" spans="1:12">
      <c r="A115" s="242" t="s">
        <v>2438</v>
      </c>
      <c r="B115" s="243" t="s">
        <v>6205</v>
      </c>
      <c r="C115" s="242" t="s">
        <v>81</v>
      </c>
      <c r="D115" s="242" t="s">
        <v>4305</v>
      </c>
      <c r="E115" s="247" t="s">
        <v>4385</v>
      </c>
      <c r="F115" s="247"/>
      <c r="G115" s="245">
        <v>4</v>
      </c>
      <c r="H115" s="245"/>
      <c r="I115" s="58"/>
      <c r="J115" s="58"/>
      <c r="K115" s="246"/>
      <c r="L115" s="246" t="str">
        <f>VLOOKUP(TRIM(B115),'Team Rosters'!$B$1:$M$3794,2,FALSE)</f>
        <v>LAS</v>
      </c>
    </row>
    <row r="116" spans="1:12">
      <c r="A116" s="242" t="s">
        <v>1870</v>
      </c>
      <c r="B116" s="243" t="s">
        <v>4687</v>
      </c>
      <c r="C116" s="242" t="s">
        <v>812</v>
      </c>
      <c r="D116" s="242" t="s">
        <v>4273</v>
      </c>
      <c r="E116" s="144"/>
      <c r="F116" s="144"/>
      <c r="G116" s="144"/>
      <c r="H116" s="245"/>
      <c r="I116" s="245">
        <v>5</v>
      </c>
      <c r="J116" s="245"/>
      <c r="K116" s="246">
        <v>5</v>
      </c>
      <c r="L116" s="246" t="str">
        <f>VLOOKUP(TRIM(B116),'Team Rosters'!$B$1:$M$3794,2,FALSE)</f>
        <v>JER</v>
      </c>
    </row>
    <row r="117" spans="1:12">
      <c r="A117" s="242" t="s">
        <v>172</v>
      </c>
      <c r="B117" s="243" t="s">
        <v>5163</v>
      </c>
      <c r="C117" s="242" t="s">
        <v>85</v>
      </c>
      <c r="D117" s="242" t="s">
        <v>4298</v>
      </c>
      <c r="E117" s="247" t="s">
        <v>4391</v>
      </c>
      <c r="F117" s="247"/>
      <c r="G117" s="245">
        <v>1</v>
      </c>
      <c r="H117" s="245"/>
      <c r="I117" s="245"/>
      <c r="J117" s="58"/>
      <c r="K117" s="246"/>
      <c r="L117" s="246" t="str">
        <f>VLOOKUP(TRIM(B117),'Team Rosters'!$B$1:$M$3794,2,FALSE)</f>
        <v>TOK</v>
      </c>
    </row>
    <row r="118" spans="1:12" ht="12.75" customHeight="1">
      <c r="A118" s="242" t="s">
        <v>172</v>
      </c>
      <c r="B118" s="243" t="s">
        <v>5584</v>
      </c>
      <c r="C118" s="242" t="s">
        <v>815</v>
      </c>
      <c r="D118" s="242" t="s">
        <v>4298</v>
      </c>
      <c r="E118" s="247" t="s">
        <v>4391</v>
      </c>
      <c r="F118" s="247"/>
      <c r="G118" s="245">
        <v>6</v>
      </c>
      <c r="H118" s="245"/>
      <c r="I118" s="245"/>
      <c r="J118" s="58"/>
      <c r="K118" s="246"/>
      <c r="L118" s="246" t="str">
        <f>VLOOKUP(TRIM(B118),'Team Rosters'!$B$1:$M$3794,2,FALSE)</f>
        <v>ANN</v>
      </c>
    </row>
    <row r="119" spans="1:12" ht="12.75" customHeight="1">
      <c r="A119" s="242" t="s">
        <v>3518</v>
      </c>
      <c r="B119" s="243" t="s">
        <v>2487</v>
      </c>
      <c r="C119" s="242" t="s">
        <v>83</v>
      </c>
      <c r="D119" s="242" t="s">
        <v>3518</v>
      </c>
      <c r="E119" s="250"/>
      <c r="F119" s="250"/>
      <c r="G119" s="58"/>
      <c r="H119" s="245"/>
      <c r="I119" s="245">
        <v>0</v>
      </c>
      <c r="J119" s="58"/>
      <c r="K119" s="246">
        <v>4</v>
      </c>
      <c r="L119" s="246" t="e">
        <f>VLOOKUP(TRIM(B119),'Team Rosters'!$B$1:$M$3794,2,FALSE)</f>
        <v>#N/A</v>
      </c>
    </row>
    <row r="120" spans="1:12">
      <c r="A120" s="242" t="s">
        <v>3518</v>
      </c>
      <c r="B120" s="243" t="s">
        <v>4662</v>
      </c>
      <c r="C120" s="242" t="s">
        <v>85</v>
      </c>
      <c r="D120" s="242" t="s">
        <v>3518</v>
      </c>
      <c r="E120" s="58"/>
      <c r="F120" s="58"/>
      <c r="G120" s="58"/>
      <c r="H120" s="58"/>
      <c r="I120" s="245">
        <v>0</v>
      </c>
      <c r="J120" s="58"/>
      <c r="K120" s="249">
        <v>4</v>
      </c>
      <c r="L120" s="246" t="e">
        <f>VLOOKUP(TRIM(B120),'Team Rosters'!$B$1:$M$3794,2,FALSE)</f>
        <v>#N/A</v>
      </c>
    </row>
    <row r="121" spans="1:12" ht="12.75" customHeight="1">
      <c r="A121" s="242" t="s">
        <v>841</v>
      </c>
      <c r="B121" s="286" t="s">
        <v>5764</v>
      </c>
      <c r="C121" s="242" t="s">
        <v>5513</v>
      </c>
      <c r="D121" s="242" t="s">
        <v>6993</v>
      </c>
      <c r="E121" s="144"/>
      <c r="F121" s="144"/>
      <c r="G121" s="144"/>
      <c r="H121" s="58"/>
      <c r="I121" s="245">
        <v>5</v>
      </c>
      <c r="J121" s="245">
        <v>0</v>
      </c>
      <c r="K121" s="246">
        <v>5</v>
      </c>
      <c r="L121" s="246" t="str">
        <f>VLOOKUP(TRIM(B121),'Team Rosters'!$B$1:$M$3794,2,FALSE)</f>
        <v>BIR</v>
      </c>
    </row>
    <row r="122" spans="1:12">
      <c r="A122" s="242" t="s">
        <v>2440</v>
      </c>
      <c r="B122" s="243" t="s">
        <v>6691</v>
      </c>
      <c r="C122" s="242" t="s">
        <v>818</v>
      </c>
      <c r="D122" s="242" t="s">
        <v>2440</v>
      </c>
      <c r="E122" s="250" t="s">
        <v>4384</v>
      </c>
      <c r="F122" s="250"/>
      <c r="G122" s="58">
        <v>0</v>
      </c>
      <c r="H122" s="245"/>
      <c r="I122" s="245"/>
      <c r="J122" s="58"/>
      <c r="K122" s="246"/>
      <c r="L122" s="246" t="str">
        <f>VLOOKUP(TRIM(B122),'Team Rosters'!$B$1:$M$3794,2,FALSE)</f>
        <v>LAS</v>
      </c>
    </row>
    <row r="123" spans="1:12">
      <c r="A123" s="253" t="s">
        <v>7084</v>
      </c>
      <c r="B123" s="243" t="s">
        <v>5663</v>
      </c>
      <c r="C123" s="242" t="s">
        <v>812</v>
      </c>
      <c r="D123" s="253" t="s">
        <v>7085</v>
      </c>
      <c r="E123" s="247" t="s">
        <v>4385</v>
      </c>
      <c r="F123" s="247"/>
      <c r="G123" s="245"/>
      <c r="H123" s="245"/>
      <c r="I123" s="58"/>
      <c r="J123" s="58"/>
      <c r="K123" s="246"/>
      <c r="L123" s="246" t="e">
        <f>VLOOKUP(TRIM(B123),'Team Rosters'!$B$1:$M$3794,2,FALSE)</f>
        <v>#N/A</v>
      </c>
    </row>
    <row r="124" spans="1:12" ht="12.75" customHeight="1">
      <c r="A124" s="242" t="s">
        <v>2351</v>
      </c>
      <c r="B124" s="243" t="s">
        <v>4667</v>
      </c>
      <c r="C124" s="242" t="s">
        <v>833</v>
      </c>
      <c r="D124" s="242" t="s">
        <v>4270</v>
      </c>
      <c r="E124" s="144"/>
      <c r="F124" s="144"/>
      <c r="G124" s="144"/>
      <c r="H124" s="245"/>
      <c r="I124" s="245">
        <v>0</v>
      </c>
      <c r="J124" s="245"/>
      <c r="K124" s="246">
        <v>5</v>
      </c>
      <c r="L124" s="246" t="e">
        <f>VLOOKUP(TRIM(B124),'Team Rosters'!$B$1:$M$3794,2,FALSE)</f>
        <v>#N/A</v>
      </c>
    </row>
    <row r="125" spans="1:12">
      <c r="A125" s="242" t="s">
        <v>2351</v>
      </c>
      <c r="B125" s="243" t="s">
        <v>5765</v>
      </c>
      <c r="C125" s="242" t="s">
        <v>813</v>
      </c>
      <c r="D125" s="242" t="s">
        <v>4270</v>
      </c>
      <c r="E125" s="144"/>
      <c r="F125" s="144"/>
      <c r="G125" s="144"/>
      <c r="H125" s="245"/>
      <c r="I125" s="245">
        <v>4</v>
      </c>
      <c r="J125" s="245"/>
      <c r="K125" s="246">
        <v>4</v>
      </c>
      <c r="L125" s="246" t="str">
        <f>VLOOKUP(TRIM(B125),'Team Rosters'!$B$1:$M$3794,2,FALSE)</f>
        <v>BIR</v>
      </c>
    </row>
    <row r="126" spans="1:12">
      <c r="A126" s="242" t="s">
        <v>3200</v>
      </c>
      <c r="B126" s="243" t="s">
        <v>6643</v>
      </c>
      <c r="C126" s="242" t="s">
        <v>833</v>
      </c>
      <c r="D126" s="242" t="s">
        <v>4275</v>
      </c>
      <c r="E126" s="144"/>
      <c r="F126" s="144"/>
      <c r="G126" s="144"/>
      <c r="H126" s="245"/>
      <c r="I126" s="245">
        <v>0</v>
      </c>
      <c r="J126" s="58"/>
      <c r="K126" s="246">
        <v>2</v>
      </c>
      <c r="L126" s="246" t="str">
        <f>VLOOKUP(TRIM(B126),'Team Rosters'!$B$1:$M$3794,2,FALSE)</f>
        <v>WIX</v>
      </c>
    </row>
    <row r="127" spans="1:12" ht="12.75" customHeight="1">
      <c r="A127" s="242" t="s">
        <v>1591</v>
      </c>
      <c r="B127" s="243" t="s">
        <v>3910</v>
      </c>
      <c r="C127" s="242" t="s">
        <v>822</v>
      </c>
      <c r="D127" s="242" t="s">
        <v>1591</v>
      </c>
      <c r="E127" s="58"/>
      <c r="F127" s="58"/>
      <c r="G127" s="58"/>
      <c r="H127" s="245"/>
      <c r="I127" s="245">
        <v>4</v>
      </c>
      <c r="J127" s="58"/>
      <c r="K127" s="246">
        <v>4</v>
      </c>
      <c r="L127" s="246" t="e">
        <f>VLOOKUP(TRIM(B127),'Team Rosters'!$B$1:$M$3794,2,FALSE)</f>
        <v>#N/A</v>
      </c>
    </row>
    <row r="128" spans="1:12">
      <c r="A128" s="246" t="s">
        <v>203</v>
      </c>
      <c r="B128" s="243" t="s">
        <v>6978</v>
      </c>
      <c r="C128" s="242" t="s">
        <v>833</v>
      </c>
      <c r="D128" s="246" t="s">
        <v>203</v>
      </c>
      <c r="E128" s="144"/>
      <c r="F128" s="144"/>
      <c r="G128" s="144"/>
      <c r="H128" s="265"/>
      <c r="I128" s="265"/>
      <c r="J128" s="144"/>
      <c r="K128" s="264"/>
      <c r="L128" s="236" t="e">
        <f>VLOOKUP(TRIM(B128),'Team Rosters'!$B$1:$M$3794,2,FALSE)</f>
        <v>#N/A</v>
      </c>
    </row>
    <row r="129" spans="1:12" ht="12.75" customHeight="1">
      <c r="A129" s="242" t="s">
        <v>565</v>
      </c>
      <c r="B129" s="243" t="s">
        <v>1042</v>
      </c>
      <c r="C129" s="242" t="s">
        <v>81</v>
      </c>
      <c r="D129" s="242" t="s">
        <v>6991</v>
      </c>
      <c r="E129" s="144"/>
      <c r="F129" s="144"/>
      <c r="G129" s="144"/>
      <c r="H129" s="245"/>
      <c r="I129" s="245">
        <v>0</v>
      </c>
      <c r="J129" s="245">
        <v>0</v>
      </c>
      <c r="K129" s="246">
        <v>7</v>
      </c>
      <c r="L129" s="246" t="e">
        <f>VLOOKUP(TRIM(B129),'Team Rosters'!$B$1:$M$3794,2,FALSE)</f>
        <v>#N/A</v>
      </c>
    </row>
    <row r="130" spans="1:12">
      <c r="A130" s="242" t="s">
        <v>2438</v>
      </c>
      <c r="B130" s="243" t="s">
        <v>6652</v>
      </c>
      <c r="C130" s="242" t="s">
        <v>826</v>
      </c>
      <c r="D130" s="242" t="s">
        <v>4277</v>
      </c>
      <c r="E130" s="144"/>
      <c r="F130" s="144"/>
      <c r="G130" s="144"/>
      <c r="H130" s="58"/>
      <c r="I130" s="245">
        <v>5</v>
      </c>
      <c r="J130" s="245"/>
      <c r="K130" s="246">
        <v>7</v>
      </c>
      <c r="L130" s="246" t="str">
        <f>VLOOKUP(TRIM(B130),'Team Rosters'!$B$1:$M$3794,2,FALSE)</f>
        <v>BLD</v>
      </c>
    </row>
    <row r="131" spans="1:12" ht="12.75" customHeight="1">
      <c r="A131" s="242" t="s">
        <v>2312</v>
      </c>
      <c r="B131" s="243" t="s">
        <v>6329</v>
      </c>
      <c r="C131" s="242" t="s">
        <v>824</v>
      </c>
      <c r="D131" s="242" t="s">
        <v>2312</v>
      </c>
      <c r="E131" s="247" t="s">
        <v>4382</v>
      </c>
      <c r="F131" s="247"/>
      <c r="G131" s="245">
        <v>0</v>
      </c>
      <c r="H131" s="245"/>
      <c r="I131" s="245"/>
      <c r="J131" s="58"/>
      <c r="K131" s="246"/>
      <c r="L131" s="246" t="e">
        <f>VLOOKUP(TRIM(B131),'Team Rosters'!$B$1:$M$3794,2,FALSE)</f>
        <v>#N/A</v>
      </c>
    </row>
    <row r="132" spans="1:12">
      <c r="A132" s="242" t="s">
        <v>220</v>
      </c>
      <c r="B132" s="243" t="s">
        <v>5783</v>
      </c>
      <c r="C132" s="242" t="s">
        <v>826</v>
      </c>
      <c r="D132" s="242" t="s">
        <v>220</v>
      </c>
      <c r="E132" s="250"/>
      <c r="F132" s="250"/>
      <c r="G132" s="58"/>
      <c r="H132" s="245"/>
      <c r="I132" s="245">
        <v>0</v>
      </c>
      <c r="J132" s="58"/>
      <c r="K132" s="246">
        <v>2</v>
      </c>
      <c r="L132" s="246" t="str">
        <f>VLOOKUP(TRIM(B132),'Team Rosters'!$B$1:$M$3794,2,FALSE)</f>
        <v>VER</v>
      </c>
    </row>
    <row r="133" spans="1:12" ht="12.75" customHeight="1">
      <c r="A133" s="242" t="s">
        <v>1891</v>
      </c>
      <c r="B133" s="243" t="s">
        <v>4640</v>
      </c>
      <c r="C133" s="242" t="s">
        <v>822</v>
      </c>
      <c r="D133" s="242" t="s">
        <v>1891</v>
      </c>
      <c r="E133" s="245"/>
      <c r="F133" s="245"/>
      <c r="G133" s="245"/>
      <c r="H133" s="245"/>
      <c r="I133" s="245"/>
      <c r="J133" s="245"/>
      <c r="K133" s="246"/>
      <c r="L133" s="246" t="str">
        <f>VLOOKUP(TRIM(B133),'Team Rosters'!$B$1:$M$3794,2,FALSE)</f>
        <v>ACM</v>
      </c>
    </row>
    <row r="134" spans="1:12" ht="12.75" customHeight="1">
      <c r="A134" s="242" t="s">
        <v>1663</v>
      </c>
      <c r="B134" s="243" t="s">
        <v>5583</v>
      </c>
      <c r="C134" s="242" t="s">
        <v>6142</v>
      </c>
      <c r="D134" s="242" t="s">
        <v>4302</v>
      </c>
      <c r="E134" s="247" t="s">
        <v>4385</v>
      </c>
      <c r="F134" s="247"/>
      <c r="G134" s="245">
        <v>7</v>
      </c>
      <c r="H134" s="245"/>
      <c r="I134" s="245"/>
      <c r="J134" s="58"/>
      <c r="K134" s="246"/>
      <c r="L134" s="246" t="str">
        <f>VLOOKUP(TRIM(B134),'Team Rosters'!$B$1:$M$3794,2,FALSE)</f>
        <v>BLU</v>
      </c>
    </row>
    <row r="135" spans="1:12">
      <c r="A135" s="246" t="s">
        <v>203</v>
      </c>
      <c r="B135" s="243" t="s">
        <v>840</v>
      </c>
      <c r="C135" s="242" t="s">
        <v>809</v>
      </c>
      <c r="D135" s="246" t="s">
        <v>203</v>
      </c>
      <c r="E135" s="144"/>
      <c r="F135" s="144"/>
      <c r="G135" s="144"/>
      <c r="H135" s="265"/>
      <c r="I135" s="265"/>
      <c r="J135" s="144"/>
      <c r="K135" s="264"/>
      <c r="L135" s="236" t="e">
        <f>VLOOKUP(TRIM(B135),'Team Rosters'!$B$1:$M$3794,2,FALSE)</f>
        <v>#N/A</v>
      </c>
    </row>
    <row r="136" spans="1:12" ht="12.75" customHeight="1">
      <c r="A136" s="242" t="s">
        <v>2335</v>
      </c>
      <c r="B136" s="243" t="s">
        <v>3912</v>
      </c>
      <c r="C136" s="242" t="s">
        <v>820</v>
      </c>
      <c r="D136" s="242" t="s">
        <v>2335</v>
      </c>
      <c r="E136" s="247" t="s">
        <v>4382</v>
      </c>
      <c r="F136" s="247"/>
      <c r="G136" s="245">
        <v>4</v>
      </c>
      <c r="H136" s="245"/>
      <c r="I136" s="58"/>
      <c r="J136" s="58"/>
      <c r="K136" s="246"/>
      <c r="L136" s="246" t="str">
        <f>VLOOKUP(TRIM(B136),'Team Rosters'!$B$1:$M$3794,2,FALSE)</f>
        <v>ANN</v>
      </c>
    </row>
    <row r="137" spans="1:12">
      <c r="A137" s="242" t="s">
        <v>3061</v>
      </c>
      <c r="B137" s="243" t="s">
        <v>4519</v>
      </c>
      <c r="C137" s="242" t="s">
        <v>807</v>
      </c>
      <c r="D137" s="242" t="s">
        <v>4297</v>
      </c>
      <c r="E137" s="247" t="s">
        <v>4394</v>
      </c>
      <c r="F137" s="247"/>
      <c r="G137" s="245"/>
      <c r="H137" s="245"/>
      <c r="I137" s="245"/>
      <c r="J137" s="245"/>
      <c r="K137" s="246"/>
      <c r="L137" s="246" t="str">
        <f>VLOOKUP(TRIM(B137),'Team Rosters'!$B$1:$M$3794,2,FALSE)</f>
        <v>IND</v>
      </c>
    </row>
    <row r="138" spans="1:12">
      <c r="A138" s="193" t="s">
        <v>197</v>
      </c>
      <c r="B138" s="194" t="s">
        <v>5355</v>
      </c>
      <c r="C138" s="193" t="s">
        <v>820</v>
      </c>
      <c r="D138" s="193" t="s">
        <v>197</v>
      </c>
      <c r="E138" s="144"/>
      <c r="F138" s="144"/>
      <c r="G138" s="144"/>
      <c r="H138" s="265"/>
      <c r="I138" s="144"/>
      <c r="J138" s="144"/>
      <c r="K138" s="264"/>
      <c r="L138" s="236" t="str">
        <f>VLOOKUP(TRIM(B138),'Team Rosters'!$B$1:$M$3794,2,FALSE)</f>
        <v>DEL</v>
      </c>
    </row>
    <row r="139" spans="1:12">
      <c r="A139" s="242" t="s">
        <v>2477</v>
      </c>
      <c r="B139" s="194" t="s">
        <v>6396</v>
      </c>
      <c r="C139" s="193" t="s">
        <v>815</v>
      </c>
      <c r="D139" s="242" t="s">
        <v>4265</v>
      </c>
      <c r="E139" s="58"/>
      <c r="F139" s="58"/>
      <c r="G139" s="58"/>
      <c r="H139" s="245"/>
      <c r="I139" s="58"/>
      <c r="J139" s="58"/>
      <c r="K139" s="246"/>
      <c r="L139" s="246" t="str">
        <f>VLOOKUP(TRIM(B139),'Team Rosters'!$B$1:$M$3794,2,FALSE)</f>
        <v>BIR</v>
      </c>
    </row>
    <row r="140" spans="1:12" ht="12.75" customHeight="1">
      <c r="A140" s="242" t="s">
        <v>2445</v>
      </c>
      <c r="B140" s="243" t="s">
        <v>4446</v>
      </c>
      <c r="C140" s="242" t="s">
        <v>822</v>
      </c>
      <c r="D140" s="242" t="s">
        <v>4294</v>
      </c>
      <c r="E140" s="247" t="s">
        <v>4389</v>
      </c>
      <c r="F140" s="247"/>
      <c r="G140" s="245"/>
      <c r="H140" s="245"/>
      <c r="I140" s="248"/>
      <c r="J140" s="58"/>
      <c r="K140" s="249"/>
      <c r="L140" s="246" t="str">
        <f>VLOOKUP(TRIM(B140),'Team Rosters'!$B$1:$M$3794,2,FALSE)</f>
        <v>TOK</v>
      </c>
    </row>
    <row r="141" spans="1:12">
      <c r="A141" s="242" t="s">
        <v>836</v>
      </c>
      <c r="B141" s="243" t="s">
        <v>4704</v>
      </c>
      <c r="C141" s="242" t="s">
        <v>817</v>
      </c>
      <c r="D141" s="242" t="s">
        <v>6988</v>
      </c>
      <c r="E141" s="144"/>
      <c r="F141" s="144"/>
      <c r="G141" s="144"/>
      <c r="H141" s="245"/>
      <c r="I141" s="245">
        <v>0</v>
      </c>
      <c r="J141" s="245">
        <v>0</v>
      </c>
      <c r="K141" s="246">
        <v>0</v>
      </c>
      <c r="L141" s="246" t="e">
        <f>VLOOKUP(TRIM(B141),'Team Rosters'!$B$1:$M$3794,2,FALSE)</f>
        <v>#N/A</v>
      </c>
    </row>
    <row r="142" spans="1:12">
      <c r="A142" s="242" t="s">
        <v>172</v>
      </c>
      <c r="B142" s="243" t="s">
        <v>6283</v>
      </c>
      <c r="C142" s="242" t="s">
        <v>2832</v>
      </c>
      <c r="D142" s="242" t="s">
        <v>4298</v>
      </c>
      <c r="E142" s="247" t="s">
        <v>4391</v>
      </c>
      <c r="F142" s="247"/>
      <c r="G142" s="245">
        <v>0</v>
      </c>
      <c r="H142" s="245"/>
      <c r="I142" s="245"/>
      <c r="J142" s="245"/>
      <c r="K142" s="246"/>
      <c r="L142" s="246" t="e">
        <f>VLOOKUP(TRIM(B142),'Team Rosters'!$B$1:$M$3794,2,FALSE)</f>
        <v>#N/A</v>
      </c>
    </row>
    <row r="143" spans="1:12" ht="12.75" customHeight="1">
      <c r="A143" s="242" t="s">
        <v>1404</v>
      </c>
      <c r="B143" s="243" t="s">
        <v>6173</v>
      </c>
      <c r="C143" s="242" t="s">
        <v>818</v>
      </c>
      <c r="D143" s="242" t="s">
        <v>1404</v>
      </c>
      <c r="E143" s="247" t="s">
        <v>4384</v>
      </c>
      <c r="F143" s="247"/>
      <c r="G143" s="245">
        <v>2</v>
      </c>
      <c r="H143" s="245"/>
      <c r="I143" s="58"/>
      <c r="J143" s="58"/>
      <c r="K143" s="246"/>
      <c r="L143" s="246" t="str">
        <f>VLOOKUP(TRIM(B143),'Team Rosters'!$B$1:$M$3794,2,FALSE)</f>
        <v>ANN</v>
      </c>
    </row>
    <row r="144" spans="1:12">
      <c r="A144" s="242" t="s">
        <v>2477</v>
      </c>
      <c r="B144" s="194" t="s">
        <v>5821</v>
      </c>
      <c r="C144" s="193" t="s">
        <v>81</v>
      </c>
      <c r="D144" s="242" t="s">
        <v>4265</v>
      </c>
      <c r="E144" s="58"/>
      <c r="F144" s="58"/>
      <c r="G144" s="58"/>
      <c r="H144" s="245"/>
      <c r="I144" s="245"/>
      <c r="J144" s="58"/>
      <c r="K144" s="246"/>
      <c r="L144" s="246" t="str">
        <f>VLOOKUP(TRIM(B144),'Team Rosters'!$B$1:$M$3794,2,FALSE)</f>
        <v>IND</v>
      </c>
    </row>
    <row r="145" spans="1:12">
      <c r="A145" s="193" t="s">
        <v>1406</v>
      </c>
      <c r="B145" s="194" t="s">
        <v>5289</v>
      </c>
      <c r="C145" s="193" t="s">
        <v>818</v>
      </c>
      <c r="D145" s="193" t="s">
        <v>1406</v>
      </c>
      <c r="E145" s="144"/>
      <c r="F145" s="144"/>
      <c r="G145" s="144"/>
      <c r="H145" s="265"/>
      <c r="I145" s="144">
        <v>5</v>
      </c>
      <c r="J145" s="144"/>
      <c r="K145" s="264">
        <v>0</v>
      </c>
      <c r="L145" s="236" t="str">
        <f>VLOOKUP(TRIM(B145),'Team Rosters'!$B$1:$M$3794,2,FALSE)</f>
        <v>GOT</v>
      </c>
    </row>
    <row r="146" spans="1:12">
      <c r="A146" s="242" t="s">
        <v>6641</v>
      </c>
      <c r="B146" s="243" t="s">
        <v>6640</v>
      </c>
      <c r="C146" s="242" t="s">
        <v>818</v>
      </c>
      <c r="D146" s="253" t="s">
        <v>7012</v>
      </c>
      <c r="E146" s="144"/>
      <c r="F146" s="144"/>
      <c r="G146" s="144"/>
      <c r="H146" s="245"/>
      <c r="I146" s="245">
        <v>0</v>
      </c>
      <c r="J146" s="245">
        <v>0</v>
      </c>
      <c r="K146" s="246">
        <v>0</v>
      </c>
      <c r="L146" s="246" t="str">
        <f>VLOOKUP(TRIM(B146),'Team Rosters'!$B$1:$M$3794,2,FALSE)</f>
        <v>WIX</v>
      </c>
    </row>
    <row r="147" spans="1:12" ht="12.75" customHeight="1">
      <c r="A147" s="242" t="s">
        <v>2328</v>
      </c>
      <c r="B147" s="243" t="s">
        <v>5573</v>
      </c>
      <c r="C147" s="242" t="s">
        <v>814</v>
      </c>
      <c r="D147" s="242" t="s">
        <v>4295</v>
      </c>
      <c r="E147" s="247" t="s">
        <v>4385</v>
      </c>
      <c r="F147" s="247"/>
      <c r="G147" s="245"/>
      <c r="H147" s="245"/>
      <c r="I147" s="58"/>
      <c r="J147" s="58"/>
      <c r="K147" s="246"/>
      <c r="L147" s="246" t="str">
        <f>VLOOKUP(TRIM(B147),'Team Rosters'!$B$1:$M$3794,2,FALSE)</f>
        <v>TEM</v>
      </c>
    </row>
    <row r="148" spans="1:12" ht="12.75" customHeight="1">
      <c r="A148" s="242" t="s">
        <v>1891</v>
      </c>
      <c r="B148" s="243" t="s">
        <v>2491</v>
      </c>
      <c r="C148" s="242" t="s">
        <v>807</v>
      </c>
      <c r="D148" s="242" t="s">
        <v>1891</v>
      </c>
      <c r="E148" s="58"/>
      <c r="F148" s="58"/>
      <c r="G148" s="58"/>
      <c r="H148" s="245"/>
      <c r="I148" s="58"/>
      <c r="J148" s="58"/>
      <c r="K148" s="246"/>
      <c r="L148" s="246" t="e">
        <f>VLOOKUP(TRIM(B148),'Team Rosters'!$B$1:$M$3794,2,FALSE)</f>
        <v>#N/A</v>
      </c>
    </row>
    <row r="149" spans="1:12" ht="12.75" customHeight="1">
      <c r="A149" s="242" t="s">
        <v>2312</v>
      </c>
      <c r="B149" s="243" t="s">
        <v>422</v>
      </c>
      <c r="C149" s="242" t="s">
        <v>821</v>
      </c>
      <c r="D149" s="242" t="s">
        <v>2312</v>
      </c>
      <c r="E149" s="247" t="s">
        <v>4388</v>
      </c>
      <c r="F149" s="247"/>
      <c r="G149" s="245">
        <v>3</v>
      </c>
      <c r="H149" s="245"/>
      <c r="I149" s="245"/>
      <c r="J149" s="245"/>
      <c r="K149" s="246"/>
      <c r="L149" s="246" t="str">
        <f>VLOOKUP(TRIM(B149),'Team Rosters'!$B$1:$M$3794,2,FALSE)</f>
        <v>IRN</v>
      </c>
    </row>
    <row r="150" spans="1:12">
      <c r="A150" s="242" t="s">
        <v>1891</v>
      </c>
      <c r="B150" s="243" t="s">
        <v>3580</v>
      </c>
      <c r="C150" s="242" t="s">
        <v>802</v>
      </c>
      <c r="D150" s="242" t="s">
        <v>1891</v>
      </c>
      <c r="E150" s="58"/>
      <c r="F150" s="58"/>
      <c r="G150" s="58"/>
      <c r="H150" s="245"/>
      <c r="I150" s="245"/>
      <c r="J150" s="58"/>
      <c r="K150" s="246"/>
      <c r="L150" s="246" t="str">
        <f>VLOOKUP(TRIM(B150),'Team Rosters'!$B$1:$M$3794,2,FALSE)</f>
        <v>LAS</v>
      </c>
    </row>
    <row r="151" spans="1:12">
      <c r="A151" s="242" t="s">
        <v>172</v>
      </c>
      <c r="B151" s="243" t="s">
        <v>423</v>
      </c>
      <c r="C151" s="242" t="s">
        <v>1664</v>
      </c>
      <c r="D151" s="242" t="s">
        <v>4298</v>
      </c>
      <c r="E151" s="247" t="s">
        <v>4391</v>
      </c>
      <c r="F151" s="247"/>
      <c r="G151" s="245">
        <v>4</v>
      </c>
      <c r="H151" s="245"/>
      <c r="I151" s="245"/>
      <c r="J151" s="245"/>
      <c r="K151" s="246"/>
      <c r="L151" s="246" t="e">
        <f>VLOOKUP(TRIM(B151),'Team Rosters'!$B$1:$M$3794,2,FALSE)</f>
        <v>#N/A</v>
      </c>
    </row>
    <row r="152" spans="1:12">
      <c r="A152" s="242" t="s">
        <v>173</v>
      </c>
      <c r="B152" s="243" t="s">
        <v>6195</v>
      </c>
      <c r="C152" s="242" t="s">
        <v>817</v>
      </c>
      <c r="D152" s="242" t="s">
        <v>4306</v>
      </c>
      <c r="E152" s="247" t="s">
        <v>4391</v>
      </c>
      <c r="F152" s="247" t="s">
        <v>4391</v>
      </c>
      <c r="G152" s="245">
        <v>0</v>
      </c>
      <c r="H152" s="245"/>
      <c r="I152" s="245"/>
      <c r="J152" s="58"/>
      <c r="K152" s="246"/>
      <c r="L152" s="246" t="e">
        <f>VLOOKUP(TRIM(B152),'Team Rosters'!$B$1:$M$3794,2,FALSE)</f>
        <v>#N/A</v>
      </c>
    </row>
    <row r="153" spans="1:12">
      <c r="A153" s="193" t="s">
        <v>828</v>
      </c>
      <c r="B153" s="194" t="s">
        <v>5261</v>
      </c>
      <c r="C153" s="193" t="s">
        <v>824</v>
      </c>
      <c r="D153" s="193" t="s">
        <v>828</v>
      </c>
      <c r="E153" s="144"/>
      <c r="F153" s="144"/>
      <c r="G153" s="144"/>
      <c r="H153" s="265"/>
      <c r="I153" s="144">
        <v>0</v>
      </c>
      <c r="J153" s="144">
        <v>0</v>
      </c>
      <c r="K153" s="264">
        <v>0</v>
      </c>
      <c r="L153" s="236" t="str">
        <f>VLOOKUP(TRIM(B153),'Team Rosters'!$B$1:$M$3794,2,FALSE)</f>
        <v>ESC</v>
      </c>
    </row>
    <row r="154" spans="1:12" ht="12.75" customHeight="1">
      <c r="A154" s="193" t="s">
        <v>828</v>
      </c>
      <c r="B154" s="194" t="s">
        <v>6954</v>
      </c>
      <c r="C154" s="193" t="s">
        <v>810</v>
      </c>
      <c r="D154" s="193" t="s">
        <v>828</v>
      </c>
      <c r="E154" s="144"/>
      <c r="F154" s="144"/>
      <c r="G154" s="144"/>
      <c r="H154" s="265"/>
      <c r="I154" s="265">
        <v>4</v>
      </c>
      <c r="J154" s="144">
        <v>0</v>
      </c>
      <c r="K154" s="264">
        <v>0</v>
      </c>
      <c r="L154" s="236" t="e">
        <f>VLOOKUP(TRIM(B154),'Team Rosters'!$B$1:$M$3794,2,FALSE)</f>
        <v>#N/A</v>
      </c>
    </row>
    <row r="155" spans="1:12">
      <c r="A155" s="242" t="s">
        <v>94</v>
      </c>
      <c r="B155" s="243" t="s">
        <v>4481</v>
      </c>
      <c r="C155" s="242" t="s">
        <v>837</v>
      </c>
      <c r="D155" s="242" t="s">
        <v>4292</v>
      </c>
      <c r="E155" s="247" t="s">
        <v>4382</v>
      </c>
      <c r="F155" s="247"/>
      <c r="G155" s="245"/>
      <c r="H155" s="245"/>
      <c r="I155" s="245"/>
      <c r="J155" s="58"/>
      <c r="K155" s="246"/>
      <c r="L155" s="246" t="str">
        <f>VLOOKUP(TRIM(B155),'Team Rosters'!$B$1:$M$3794,2,FALSE)</f>
        <v>DEL</v>
      </c>
    </row>
    <row r="156" spans="1:12" ht="12.75" customHeight="1">
      <c r="A156" s="242" t="s">
        <v>1891</v>
      </c>
      <c r="B156" s="243" t="s">
        <v>1546</v>
      </c>
      <c r="C156" s="242" t="s">
        <v>808</v>
      </c>
      <c r="D156" s="242" t="s">
        <v>1891</v>
      </c>
      <c r="E156" s="58"/>
      <c r="F156" s="58"/>
      <c r="G156" s="58"/>
      <c r="H156" s="245"/>
      <c r="I156" s="245"/>
      <c r="J156" s="58"/>
      <c r="K156" s="246"/>
      <c r="L156" s="246" t="str">
        <f>VLOOKUP(TRIM(B156),'Team Rosters'!$B$1:$M$3794,2,FALSE)</f>
        <v>BIR</v>
      </c>
    </row>
    <row r="157" spans="1:12" ht="12.75" customHeight="1">
      <c r="A157" s="242" t="s">
        <v>3518</v>
      </c>
      <c r="B157" s="243" t="s">
        <v>6366</v>
      </c>
      <c r="C157" s="242" t="s">
        <v>815</v>
      </c>
      <c r="D157" s="242" t="s">
        <v>3518</v>
      </c>
      <c r="E157" s="245"/>
      <c r="F157" s="245"/>
      <c r="G157" s="245"/>
      <c r="H157" s="245"/>
      <c r="I157" s="245"/>
      <c r="J157" s="245"/>
      <c r="K157" s="246">
        <v>0</v>
      </c>
      <c r="L157" s="246" t="str">
        <f>VLOOKUP(TRIM(B157),'Team Rosters'!$B$1:$M$3794,2,FALSE)</f>
        <v>DEL</v>
      </c>
    </row>
    <row r="158" spans="1:12" ht="12.75" customHeight="1">
      <c r="A158" s="242" t="s">
        <v>836</v>
      </c>
      <c r="B158" s="243" t="s">
        <v>5840</v>
      </c>
      <c r="C158" s="242" t="s">
        <v>1664</v>
      </c>
      <c r="D158" s="242" t="s">
        <v>6988</v>
      </c>
      <c r="E158" s="144"/>
      <c r="F158" s="144"/>
      <c r="G158" s="144"/>
      <c r="H158" s="245"/>
      <c r="I158" s="245">
        <v>0</v>
      </c>
      <c r="J158" s="245">
        <v>0</v>
      </c>
      <c r="K158" s="246">
        <v>0</v>
      </c>
      <c r="L158" s="246" t="e">
        <f>VLOOKUP(TRIM(B158),'Team Rosters'!$B$1:$M$3794,2,FALSE)</f>
        <v>#N/A</v>
      </c>
    </row>
    <row r="159" spans="1:12" ht="12.75" customHeight="1">
      <c r="A159" s="242" t="s">
        <v>3061</v>
      </c>
      <c r="B159" s="243" t="s">
        <v>5664</v>
      </c>
      <c r="C159" s="242" t="s">
        <v>837</v>
      </c>
      <c r="D159" s="242" t="s">
        <v>4297</v>
      </c>
      <c r="E159" s="247" t="s">
        <v>4384</v>
      </c>
      <c r="F159" s="247"/>
      <c r="G159" s="245"/>
      <c r="H159" s="245"/>
      <c r="I159" s="245"/>
      <c r="J159" s="58"/>
      <c r="K159" s="246"/>
      <c r="L159" s="246" t="e">
        <f>VLOOKUP(TRIM(B159),'Team Rosters'!$B$1:$M$3794,2,FALSE)</f>
        <v>#N/A</v>
      </c>
    </row>
    <row r="160" spans="1:12" ht="12.75" customHeight="1">
      <c r="A160" s="242" t="s">
        <v>1891</v>
      </c>
      <c r="B160" s="243" t="s">
        <v>4635</v>
      </c>
      <c r="C160" s="242" t="s">
        <v>808</v>
      </c>
      <c r="D160" s="242" t="s">
        <v>1891</v>
      </c>
      <c r="E160" s="247"/>
      <c r="F160" s="247"/>
      <c r="G160" s="245"/>
      <c r="H160" s="245"/>
      <c r="I160" s="58"/>
      <c r="J160" s="58"/>
      <c r="K160" s="246"/>
      <c r="L160" s="246" t="str">
        <f>VLOOKUP(TRIM(B160),'Team Rosters'!$B$1:$M$3794,2,FALSE)</f>
        <v>ACM</v>
      </c>
    </row>
    <row r="161" spans="1:12">
      <c r="A161" s="242" t="s">
        <v>1891</v>
      </c>
      <c r="B161" s="243" t="s">
        <v>5790</v>
      </c>
      <c r="C161" s="242" t="s">
        <v>813</v>
      </c>
      <c r="D161" s="242" t="s">
        <v>1891</v>
      </c>
      <c r="E161" s="245"/>
      <c r="F161" s="245"/>
      <c r="G161" s="245"/>
      <c r="H161" s="245"/>
      <c r="I161" s="245"/>
      <c r="J161" s="245"/>
      <c r="K161" s="246"/>
      <c r="L161" s="246" t="str">
        <f>VLOOKUP(TRIM(B161),'Team Rosters'!$B$1:$M$3794,2,FALSE)</f>
        <v>DEL</v>
      </c>
    </row>
    <row r="162" spans="1:12">
      <c r="A162" s="242" t="s">
        <v>2351</v>
      </c>
      <c r="B162" s="243" t="s">
        <v>4702</v>
      </c>
      <c r="C162" s="242" t="s">
        <v>831</v>
      </c>
      <c r="D162" s="242" t="s">
        <v>4270</v>
      </c>
      <c r="E162" s="144"/>
      <c r="F162" s="144"/>
      <c r="G162" s="144"/>
      <c r="H162" s="245"/>
      <c r="I162" s="245">
        <v>4</v>
      </c>
      <c r="J162" s="245"/>
      <c r="K162" s="246">
        <v>3</v>
      </c>
      <c r="L162" s="246" t="str">
        <f>VLOOKUP(TRIM(B162),'Team Rosters'!$B$1:$M$3794,2,FALSE)</f>
        <v>VIR</v>
      </c>
    </row>
    <row r="163" spans="1:12" ht="12.75" customHeight="1">
      <c r="A163" s="242" t="s">
        <v>3060</v>
      </c>
      <c r="B163" s="243" t="s">
        <v>867</v>
      </c>
      <c r="C163" s="242" t="s">
        <v>826</v>
      </c>
      <c r="D163" s="242" t="s">
        <v>4290</v>
      </c>
      <c r="E163" s="247" t="s">
        <v>4384</v>
      </c>
      <c r="F163" s="247"/>
      <c r="G163" s="245"/>
      <c r="H163" s="245"/>
      <c r="I163" s="245"/>
      <c r="J163" s="58"/>
      <c r="K163" s="246"/>
      <c r="L163" s="246" t="str">
        <f>VLOOKUP(TRIM(B163),'Team Rosters'!$B$1:$M$3794,2,FALSE)</f>
        <v>WIX</v>
      </c>
    </row>
    <row r="164" spans="1:12">
      <c r="A164" s="242" t="s">
        <v>1663</v>
      </c>
      <c r="B164" s="243" t="s">
        <v>254</v>
      </c>
      <c r="C164" s="242" t="s">
        <v>5513</v>
      </c>
      <c r="D164" s="242" t="s">
        <v>4302</v>
      </c>
      <c r="E164" s="247" t="s">
        <v>4385</v>
      </c>
      <c r="F164" s="247"/>
      <c r="G164" s="245">
        <v>1</v>
      </c>
      <c r="H164" s="245"/>
      <c r="I164" s="245"/>
      <c r="J164" s="58"/>
      <c r="K164" s="246"/>
      <c r="L164" s="246" t="str">
        <f>VLOOKUP(TRIM(B164),'Team Rosters'!$B$1:$M$3794,2,FALSE)</f>
        <v>IRN</v>
      </c>
    </row>
    <row r="165" spans="1:12" ht="12.75" customHeight="1">
      <c r="A165" s="242" t="s">
        <v>2314</v>
      </c>
      <c r="B165" s="243" t="s">
        <v>5070</v>
      </c>
      <c r="C165" s="242" t="s">
        <v>808</v>
      </c>
      <c r="D165" s="242" t="s">
        <v>4303</v>
      </c>
      <c r="E165" s="247" t="s">
        <v>4391</v>
      </c>
      <c r="F165" s="247"/>
      <c r="G165" s="245">
        <v>0</v>
      </c>
      <c r="H165" s="245"/>
      <c r="I165" s="245"/>
      <c r="J165" s="245"/>
      <c r="K165" s="246"/>
      <c r="L165" s="246" t="e">
        <f>VLOOKUP(TRIM(B165),'Team Rosters'!$B$1:$M$3794,2,FALSE)</f>
        <v>#N/A</v>
      </c>
    </row>
    <row r="166" spans="1:12">
      <c r="A166" s="242" t="s">
        <v>2317</v>
      </c>
      <c r="B166" s="243" t="s">
        <v>256</v>
      </c>
      <c r="C166" s="242" t="s">
        <v>821</v>
      </c>
      <c r="D166" s="242" t="s">
        <v>4272</v>
      </c>
      <c r="E166" s="144"/>
      <c r="F166" s="144"/>
      <c r="G166" s="144"/>
      <c r="H166" s="245"/>
      <c r="I166" s="245">
        <v>6</v>
      </c>
      <c r="J166" s="245"/>
      <c r="K166" s="246">
        <v>7</v>
      </c>
      <c r="L166" s="246" t="str">
        <f>VLOOKUP(TRIM(B166),'Team Rosters'!$B$1:$M$3794,2,FALSE)</f>
        <v>JER</v>
      </c>
    </row>
    <row r="167" spans="1:12">
      <c r="A167" s="242" t="s">
        <v>3060</v>
      </c>
      <c r="B167" s="243" t="s">
        <v>4501</v>
      </c>
      <c r="C167" s="242" t="s">
        <v>3448</v>
      </c>
      <c r="D167" s="242" t="s">
        <v>4290</v>
      </c>
      <c r="E167" s="247" t="s">
        <v>4384</v>
      </c>
      <c r="F167" s="247"/>
      <c r="G167" s="245"/>
      <c r="H167" s="245"/>
      <c r="I167" s="245"/>
      <c r="J167" s="245"/>
      <c r="K167" s="246"/>
      <c r="L167" s="246" t="e">
        <f>VLOOKUP(TRIM(B167),'Team Rosters'!$B$1:$M$3794,2,FALSE)</f>
        <v>#N/A</v>
      </c>
    </row>
    <row r="168" spans="1:12">
      <c r="A168" s="242" t="s">
        <v>2440</v>
      </c>
      <c r="B168" s="243" t="s">
        <v>5569</v>
      </c>
      <c r="C168" s="242" t="s">
        <v>2832</v>
      </c>
      <c r="D168" s="242" t="s">
        <v>2440</v>
      </c>
      <c r="E168" s="247" t="s">
        <v>4384</v>
      </c>
      <c r="F168" s="247"/>
      <c r="G168" s="245">
        <v>4</v>
      </c>
      <c r="H168" s="245"/>
      <c r="I168" s="245"/>
      <c r="J168" s="58"/>
      <c r="K168" s="246"/>
      <c r="L168" s="246" t="str">
        <f>VLOOKUP(TRIM(B168),'Team Rosters'!$B$1:$M$3794,2,FALSE)</f>
        <v>BIR</v>
      </c>
    </row>
    <row r="169" spans="1:12">
      <c r="A169" s="242" t="s">
        <v>2437</v>
      </c>
      <c r="B169" s="243" t="s">
        <v>6642</v>
      </c>
      <c r="C169" s="242" t="s">
        <v>818</v>
      </c>
      <c r="D169" s="242" t="s">
        <v>4278</v>
      </c>
      <c r="E169" s="144"/>
      <c r="F169" s="144"/>
      <c r="G169" s="144"/>
      <c r="H169" s="245"/>
      <c r="I169" s="245">
        <v>4</v>
      </c>
      <c r="J169" s="245"/>
      <c r="K169" s="246">
        <v>5</v>
      </c>
      <c r="L169" s="246" t="e">
        <f>VLOOKUP(TRIM(B169),'Team Rosters'!$B$1:$M$3794,2,FALSE)</f>
        <v>#N/A</v>
      </c>
    </row>
    <row r="170" spans="1:12">
      <c r="A170" s="253" t="s">
        <v>7084</v>
      </c>
      <c r="B170" s="243" t="s">
        <v>5635</v>
      </c>
      <c r="C170" s="242" t="s">
        <v>82</v>
      </c>
      <c r="D170" s="253" t="s">
        <v>7085</v>
      </c>
      <c r="E170" s="247" t="s">
        <v>4385</v>
      </c>
      <c r="F170" s="247"/>
      <c r="G170" s="245"/>
      <c r="H170" s="245"/>
      <c r="I170" s="248"/>
      <c r="J170" s="58"/>
      <c r="K170" s="249"/>
      <c r="L170" s="246" t="str">
        <f>VLOOKUP(TRIM(B170),'Team Rosters'!$B$1:$M$3794,2,FALSE)</f>
        <v>TOK</v>
      </c>
    </row>
    <row r="171" spans="1:12">
      <c r="A171" s="242" t="s">
        <v>2323</v>
      </c>
      <c r="B171" s="194" t="s">
        <v>2495</v>
      </c>
      <c r="C171" s="193" t="s">
        <v>820</v>
      </c>
      <c r="D171" s="242" t="s">
        <v>4265</v>
      </c>
      <c r="E171" s="58"/>
      <c r="F171" s="58"/>
      <c r="G171" s="58"/>
      <c r="H171" s="245"/>
      <c r="I171" s="58"/>
      <c r="J171" s="58"/>
      <c r="K171" s="246"/>
      <c r="L171" s="246" t="e">
        <f>VLOOKUP(TRIM(B171),'Team Rosters'!$B$1:$M$3794,2,FALSE)</f>
        <v>#N/A</v>
      </c>
    </row>
    <row r="172" spans="1:12">
      <c r="A172" s="242" t="s">
        <v>2440</v>
      </c>
      <c r="B172" s="243" t="s">
        <v>6257</v>
      </c>
      <c r="C172" s="242" t="s">
        <v>822</v>
      </c>
      <c r="D172" s="242" t="s">
        <v>2440</v>
      </c>
      <c r="E172" s="247" t="s">
        <v>4384</v>
      </c>
      <c r="F172" s="247"/>
      <c r="G172" s="245">
        <v>0</v>
      </c>
      <c r="H172" s="245"/>
      <c r="I172" s="245"/>
      <c r="J172" s="58"/>
      <c r="K172" s="246"/>
      <c r="L172" s="246" t="e">
        <f>VLOOKUP(TRIM(B172),'Team Rosters'!$B$1:$M$3794,2,FALSE)</f>
        <v>#N/A</v>
      </c>
    </row>
    <row r="173" spans="1:12" ht="12.75" customHeight="1">
      <c r="A173" s="242" t="s">
        <v>4200</v>
      </c>
      <c r="B173" s="243" t="s">
        <v>3401</v>
      </c>
      <c r="C173" s="242" t="s">
        <v>831</v>
      </c>
      <c r="D173" s="242" t="s">
        <v>6997</v>
      </c>
      <c r="E173" s="144"/>
      <c r="F173" s="144"/>
      <c r="G173" s="144"/>
      <c r="H173" s="245"/>
      <c r="I173" s="245">
        <v>6</v>
      </c>
      <c r="J173" s="245">
        <v>0</v>
      </c>
      <c r="K173" s="246">
        <v>5</v>
      </c>
      <c r="L173" s="246" t="str">
        <f>VLOOKUP(TRIM(B173),'Team Rosters'!$B$1:$M$3794,2,FALSE)</f>
        <v>VER</v>
      </c>
    </row>
    <row r="174" spans="1:12">
      <c r="A174" s="242" t="s">
        <v>172</v>
      </c>
      <c r="B174" s="243" t="s">
        <v>6740</v>
      </c>
      <c r="C174" s="242" t="s">
        <v>837</v>
      </c>
      <c r="D174" s="242" t="s">
        <v>4298</v>
      </c>
      <c r="E174" s="247" t="s">
        <v>4391</v>
      </c>
      <c r="F174" s="247"/>
      <c r="G174" s="245">
        <v>0</v>
      </c>
      <c r="H174" s="245"/>
      <c r="I174" s="245"/>
      <c r="J174" s="58"/>
      <c r="K174" s="246"/>
      <c r="L174" s="246" t="e">
        <f>VLOOKUP(TRIM(B174),'Team Rosters'!$B$1:$M$3794,2,FALSE)</f>
        <v>#N/A</v>
      </c>
    </row>
    <row r="175" spans="1:12" ht="12.75" customHeight="1">
      <c r="A175" s="242" t="s">
        <v>2317</v>
      </c>
      <c r="B175" s="243" t="s">
        <v>5273</v>
      </c>
      <c r="C175" s="242" t="s">
        <v>90</v>
      </c>
      <c r="D175" s="242" t="s">
        <v>4272</v>
      </c>
      <c r="E175" s="144"/>
      <c r="F175" s="144"/>
      <c r="G175" s="144"/>
      <c r="H175" s="245"/>
      <c r="I175" s="245">
        <v>4</v>
      </c>
      <c r="J175" s="245"/>
      <c r="K175" s="246">
        <v>2</v>
      </c>
      <c r="L175" s="246" t="str">
        <f>VLOOKUP(TRIM(B175),'Team Rosters'!$B$1:$M$3794,2,FALSE)</f>
        <v>VIR</v>
      </c>
    </row>
    <row r="176" spans="1:12">
      <c r="A176" s="242" t="s">
        <v>560</v>
      </c>
      <c r="B176" s="194" t="s">
        <v>3919</v>
      </c>
      <c r="C176" s="193" t="s">
        <v>831</v>
      </c>
      <c r="D176" s="242" t="s">
        <v>4265</v>
      </c>
      <c r="E176" s="263"/>
      <c r="F176" s="263"/>
      <c r="G176" s="263"/>
      <c r="H176" s="269"/>
      <c r="I176" s="263"/>
      <c r="J176" s="263"/>
      <c r="K176" s="268"/>
      <c r="L176" s="246" t="str">
        <f>VLOOKUP(TRIM(B176),'Team Rosters'!$B$1:$M$3794,2,FALSE)</f>
        <v>VER</v>
      </c>
    </row>
    <row r="177" spans="1:12" ht="12.75" customHeight="1">
      <c r="A177" s="253" t="s">
        <v>7349</v>
      </c>
      <c r="B177" s="243" t="s">
        <v>5650</v>
      </c>
      <c r="C177" s="242" t="s">
        <v>6142</v>
      </c>
      <c r="D177" s="253" t="s">
        <v>7349</v>
      </c>
      <c r="E177" s="247" t="s">
        <v>4390</v>
      </c>
      <c r="F177" s="247" t="s">
        <v>4390</v>
      </c>
      <c r="G177" s="245">
        <v>3</v>
      </c>
      <c r="H177" s="245"/>
      <c r="I177" s="58"/>
      <c r="J177" s="58"/>
      <c r="K177" s="246"/>
      <c r="L177" s="246" t="str">
        <f>VLOOKUP(TRIM(B177),'Team Rosters'!$B$1:$M$3794,2,FALSE)</f>
        <v>ANN</v>
      </c>
    </row>
    <row r="178" spans="1:12">
      <c r="A178" s="242" t="s">
        <v>2330</v>
      </c>
      <c r="B178" s="243" t="s">
        <v>6331</v>
      </c>
      <c r="C178" s="242" t="s">
        <v>170</v>
      </c>
      <c r="D178" s="242" t="s">
        <v>2330</v>
      </c>
      <c r="E178" s="247" t="s">
        <v>4381</v>
      </c>
      <c r="F178" s="247"/>
      <c r="G178" s="245">
        <v>9</v>
      </c>
      <c r="H178" s="245"/>
      <c r="I178" s="245"/>
      <c r="J178" s="58"/>
      <c r="K178" s="246"/>
      <c r="L178" s="246" t="str">
        <f>VLOOKUP(TRIM(B178),'Team Rosters'!$B$1:$M$3794,2,FALSE)</f>
        <v>TOK</v>
      </c>
    </row>
    <row r="179" spans="1:12" ht="12.75" customHeight="1">
      <c r="A179" s="242" t="s">
        <v>2477</v>
      </c>
      <c r="B179" s="194" t="s">
        <v>4698</v>
      </c>
      <c r="C179" s="193" t="s">
        <v>818</v>
      </c>
      <c r="D179" s="242" t="s">
        <v>4265</v>
      </c>
      <c r="E179" s="247"/>
      <c r="F179" s="247"/>
      <c r="G179" s="245"/>
      <c r="H179" s="245"/>
      <c r="I179" s="58"/>
      <c r="J179" s="58"/>
      <c r="K179" s="246"/>
      <c r="L179" s="246" t="str">
        <f>VLOOKUP(TRIM(B179),'Team Rosters'!$B$1:$M$3794,2,FALSE)</f>
        <v>FER</v>
      </c>
    </row>
    <row r="180" spans="1:12">
      <c r="A180" s="242" t="s">
        <v>3518</v>
      </c>
      <c r="B180" s="243" t="s">
        <v>5725</v>
      </c>
      <c r="C180" s="242" t="s">
        <v>5513</v>
      </c>
      <c r="D180" s="242" t="s">
        <v>3518</v>
      </c>
      <c r="E180" s="245"/>
      <c r="F180" s="245"/>
      <c r="G180" s="245"/>
      <c r="H180" s="245"/>
      <c r="I180" s="245">
        <v>0</v>
      </c>
      <c r="J180" s="245"/>
      <c r="K180" s="246">
        <v>5</v>
      </c>
      <c r="L180" s="246" t="str">
        <f>VLOOKUP(TRIM(B180),'Team Rosters'!$B$1:$M$3794,2,FALSE)</f>
        <v>JER</v>
      </c>
    </row>
    <row r="181" spans="1:12">
      <c r="A181" s="242" t="s">
        <v>2437</v>
      </c>
      <c r="B181" s="243" t="s">
        <v>5143</v>
      </c>
      <c r="C181" s="242" t="s">
        <v>802</v>
      </c>
      <c r="D181" s="242" t="s">
        <v>4304</v>
      </c>
      <c r="E181" s="247" t="s">
        <v>4385</v>
      </c>
      <c r="F181" s="247"/>
      <c r="G181" s="245">
        <v>0</v>
      </c>
      <c r="H181" s="245"/>
      <c r="I181" s="58"/>
      <c r="J181" s="58"/>
      <c r="K181" s="246"/>
      <c r="L181" s="246" t="str">
        <f>VLOOKUP(TRIM(B181),'Team Rosters'!$B$1:$M$3794,2,FALSE)</f>
        <v>BLD</v>
      </c>
    </row>
    <row r="182" spans="1:12" ht="12.75" customHeight="1">
      <c r="A182" s="242" t="s">
        <v>3060</v>
      </c>
      <c r="B182" s="243" t="s">
        <v>2457</v>
      </c>
      <c r="C182" s="242" t="s">
        <v>837</v>
      </c>
      <c r="D182" s="242" t="s">
        <v>4290</v>
      </c>
      <c r="E182" s="247" t="s">
        <v>4384</v>
      </c>
      <c r="F182" s="247"/>
      <c r="G182" s="245"/>
      <c r="H182" s="245"/>
      <c r="I182" s="245"/>
      <c r="J182" s="58"/>
      <c r="K182" s="246"/>
      <c r="L182" s="246" t="e">
        <f>VLOOKUP(TRIM(B182),'Team Rosters'!$B$1:$M$3794,2,FALSE)</f>
        <v>#N/A</v>
      </c>
    </row>
    <row r="183" spans="1:12">
      <c r="A183" s="242" t="s">
        <v>2438</v>
      </c>
      <c r="B183" s="243" t="s">
        <v>5276</v>
      </c>
      <c r="C183" s="242" t="s">
        <v>802</v>
      </c>
      <c r="D183" s="242" t="s">
        <v>4277</v>
      </c>
      <c r="E183" s="144"/>
      <c r="F183" s="144"/>
      <c r="G183" s="144"/>
      <c r="H183" s="245"/>
      <c r="I183" s="245">
        <v>5</v>
      </c>
      <c r="J183" s="245"/>
      <c r="K183" s="246">
        <v>5</v>
      </c>
      <c r="L183" s="246" t="str">
        <f>VLOOKUP(TRIM(B183),'Team Rosters'!$B$1:$M$3794,2,FALSE)</f>
        <v>LON</v>
      </c>
    </row>
    <row r="184" spans="1:12" ht="12.75" customHeight="1">
      <c r="A184" s="242" t="s">
        <v>2335</v>
      </c>
      <c r="B184" s="243" t="s">
        <v>425</v>
      </c>
      <c r="C184" s="242" t="s">
        <v>817</v>
      </c>
      <c r="D184" s="242" t="s">
        <v>2335</v>
      </c>
      <c r="E184" s="247" t="s">
        <v>4400</v>
      </c>
      <c r="F184" s="247"/>
      <c r="G184" s="245">
        <v>3</v>
      </c>
      <c r="H184" s="245"/>
      <c r="I184" s="245"/>
      <c r="J184" s="58"/>
      <c r="K184" s="246"/>
      <c r="L184" s="246" t="e">
        <f>VLOOKUP(TRIM(B184),'Team Rosters'!$B$1:$M$3794,2,FALSE)</f>
        <v>#N/A</v>
      </c>
    </row>
    <row r="185" spans="1:12" ht="12.75" customHeight="1">
      <c r="A185" s="242" t="s">
        <v>173</v>
      </c>
      <c r="B185" s="243" t="s">
        <v>6761</v>
      </c>
      <c r="C185" s="242" t="s">
        <v>822</v>
      </c>
      <c r="D185" s="242" t="s">
        <v>4306</v>
      </c>
      <c r="E185" s="247" t="s">
        <v>4391</v>
      </c>
      <c r="F185" s="247" t="s">
        <v>4385</v>
      </c>
      <c r="G185" s="245">
        <v>2</v>
      </c>
      <c r="H185" s="245"/>
      <c r="I185" s="245"/>
      <c r="J185" s="58"/>
      <c r="K185" s="246"/>
      <c r="L185" s="246" t="str">
        <f>VLOOKUP(TRIM(B185),'Team Rosters'!$B$1:$M$3794,2,FALSE)</f>
        <v>BLU</v>
      </c>
    </row>
    <row r="186" spans="1:12" ht="12.75" customHeight="1">
      <c r="A186" s="242" t="s">
        <v>560</v>
      </c>
      <c r="B186" s="194" t="s">
        <v>4658</v>
      </c>
      <c r="C186" s="193" t="s">
        <v>832</v>
      </c>
      <c r="D186" s="242" t="s">
        <v>4265</v>
      </c>
      <c r="E186" s="247"/>
      <c r="F186" s="247"/>
      <c r="G186" s="245"/>
      <c r="H186" s="245"/>
      <c r="I186" s="58"/>
      <c r="J186" s="58"/>
      <c r="K186" s="246"/>
      <c r="L186" s="246" t="e">
        <f>VLOOKUP(TRIM(B186),'Team Rosters'!$B$1:$M$3794,2,FALSE)</f>
        <v>#N/A</v>
      </c>
    </row>
    <row r="187" spans="1:12">
      <c r="A187" s="193" t="s">
        <v>197</v>
      </c>
      <c r="B187" s="194" t="s">
        <v>2501</v>
      </c>
      <c r="C187" s="193" t="s">
        <v>809</v>
      </c>
      <c r="D187" s="193" t="s">
        <v>197</v>
      </c>
      <c r="E187" s="144"/>
      <c r="F187" s="144"/>
      <c r="G187" s="144"/>
      <c r="H187" s="265"/>
      <c r="I187" s="144"/>
      <c r="J187" s="144"/>
      <c r="K187" s="264"/>
      <c r="L187" s="236" t="e">
        <f>VLOOKUP(TRIM(B187),'Team Rosters'!$B$1:$M$3794,2,FALSE)</f>
        <v>#N/A</v>
      </c>
    </row>
    <row r="188" spans="1:12">
      <c r="A188" s="242" t="s">
        <v>2313</v>
      </c>
      <c r="B188" s="243" t="s">
        <v>4508</v>
      </c>
      <c r="C188" s="242" t="s">
        <v>807</v>
      </c>
      <c r="D188" s="242" t="s">
        <v>2313</v>
      </c>
      <c r="E188" s="247" t="s">
        <v>4384</v>
      </c>
      <c r="F188" s="247"/>
      <c r="G188" s="245">
        <v>4</v>
      </c>
      <c r="H188" s="245"/>
      <c r="I188" s="58"/>
      <c r="J188" s="58"/>
      <c r="K188" s="246"/>
      <c r="L188" s="246" t="str">
        <f>VLOOKUP(TRIM(B188),'Team Rosters'!$B$1:$M$3794,2,FALSE)</f>
        <v>LAS</v>
      </c>
    </row>
    <row r="189" spans="1:12" ht="12.75" customHeight="1">
      <c r="A189" s="242" t="s">
        <v>2437</v>
      </c>
      <c r="B189" s="243" t="s">
        <v>5593</v>
      </c>
      <c r="C189" s="242" t="s">
        <v>815</v>
      </c>
      <c r="D189" s="242" t="s">
        <v>4304</v>
      </c>
      <c r="E189" s="247" t="s">
        <v>4386</v>
      </c>
      <c r="F189" s="247"/>
      <c r="G189" s="245">
        <v>12</v>
      </c>
      <c r="H189" s="245">
        <v>1</v>
      </c>
      <c r="I189" s="58"/>
      <c r="J189" s="58"/>
      <c r="K189" s="246"/>
      <c r="L189" s="246" t="str">
        <f>VLOOKUP(TRIM(B189),'Team Rosters'!$B$1:$M$3794,2,FALSE)</f>
        <v>TOL</v>
      </c>
    </row>
    <row r="190" spans="1:12" ht="12.75" customHeight="1">
      <c r="A190" s="242" t="s">
        <v>2437</v>
      </c>
      <c r="B190" s="243" t="s">
        <v>845</v>
      </c>
      <c r="C190" s="242" t="s">
        <v>837</v>
      </c>
      <c r="D190" s="242" t="s">
        <v>4278</v>
      </c>
      <c r="E190" s="144"/>
      <c r="F190" s="144"/>
      <c r="G190" s="144"/>
      <c r="H190" s="245"/>
      <c r="I190" s="245">
        <v>4</v>
      </c>
      <c r="J190" s="245"/>
      <c r="K190" s="246">
        <v>5</v>
      </c>
      <c r="L190" s="246" t="str">
        <f>VLOOKUP(TRIM(B190),'Team Rosters'!$B$1:$M$3794,2,FALSE)</f>
        <v>ACM</v>
      </c>
    </row>
    <row r="191" spans="1:12">
      <c r="A191" s="242" t="s">
        <v>2314</v>
      </c>
      <c r="B191" s="243" t="s">
        <v>5610</v>
      </c>
      <c r="C191" s="242" t="s">
        <v>810</v>
      </c>
      <c r="D191" s="242" t="s">
        <v>4303</v>
      </c>
      <c r="E191" s="247" t="s">
        <v>4391</v>
      </c>
      <c r="F191" s="247"/>
      <c r="G191" s="245">
        <v>0</v>
      </c>
      <c r="H191" s="245"/>
      <c r="I191" s="58"/>
      <c r="J191" s="58"/>
      <c r="K191" s="246"/>
      <c r="L191" s="246" t="str">
        <f>VLOOKUP(TRIM(B191),'Team Rosters'!$B$1:$M$3794,2,FALSE)</f>
        <v>BLD</v>
      </c>
    </row>
    <row r="192" spans="1:12">
      <c r="A192" s="193" t="s">
        <v>197</v>
      </c>
      <c r="B192" s="194" t="s">
        <v>3925</v>
      </c>
      <c r="C192" s="193" t="s">
        <v>81</v>
      </c>
      <c r="D192" s="193" t="s">
        <v>197</v>
      </c>
      <c r="E192" s="144"/>
      <c r="F192" s="144"/>
      <c r="G192" s="144"/>
      <c r="H192" s="265"/>
      <c r="I192" s="144"/>
      <c r="J192" s="144"/>
      <c r="K192" s="264"/>
      <c r="L192" s="236" t="str">
        <f>VLOOKUP(TRIM(B192),'Team Rosters'!$B$1:$M$3794,2,FALSE)</f>
        <v>LAS</v>
      </c>
    </row>
    <row r="193" spans="1:12">
      <c r="A193" s="242" t="s">
        <v>2458</v>
      </c>
      <c r="B193" s="243" t="s">
        <v>6841</v>
      </c>
      <c r="C193" s="242" t="s">
        <v>824</v>
      </c>
      <c r="D193" s="242" t="s">
        <v>2458</v>
      </c>
      <c r="E193" s="247" t="s">
        <v>4384</v>
      </c>
      <c r="F193" s="247"/>
      <c r="G193" s="245">
        <v>0</v>
      </c>
      <c r="H193" s="245"/>
      <c r="I193" s="245"/>
      <c r="J193" s="58"/>
      <c r="K193" s="246"/>
      <c r="L193" s="246" t="e">
        <f>VLOOKUP(TRIM(B193),'Team Rosters'!$B$1:$M$3794,2,FALSE)</f>
        <v>#N/A</v>
      </c>
    </row>
    <row r="194" spans="1:12" ht="12.75" customHeight="1">
      <c r="A194" s="242" t="s">
        <v>2313</v>
      </c>
      <c r="B194" s="243" t="s">
        <v>427</v>
      </c>
      <c r="C194" s="242" t="s">
        <v>81</v>
      </c>
      <c r="D194" s="242" t="s">
        <v>2313</v>
      </c>
      <c r="E194" s="247" t="s">
        <v>4382</v>
      </c>
      <c r="F194" s="247"/>
      <c r="G194" s="245">
        <v>0</v>
      </c>
      <c r="H194" s="245"/>
      <c r="I194" s="245"/>
      <c r="J194" s="58"/>
      <c r="K194" s="246"/>
      <c r="L194" s="246" t="str">
        <f>VLOOKUP(TRIM(B194),'Team Rosters'!$B$1:$M$3794,2,FALSE)</f>
        <v>WIX</v>
      </c>
    </row>
    <row r="195" spans="1:12">
      <c r="A195" s="242" t="s">
        <v>3518</v>
      </c>
      <c r="B195" s="243" t="s">
        <v>5215</v>
      </c>
      <c r="C195" s="242" t="s">
        <v>802</v>
      </c>
      <c r="D195" s="242" t="s">
        <v>3518</v>
      </c>
      <c r="E195" s="58"/>
      <c r="F195" s="58"/>
      <c r="G195" s="58"/>
      <c r="H195" s="245"/>
      <c r="I195" s="245">
        <v>0</v>
      </c>
      <c r="J195" s="58"/>
      <c r="K195" s="246">
        <v>2</v>
      </c>
      <c r="L195" s="246" t="str">
        <f>VLOOKUP(TRIM(B195),'Team Rosters'!$B$1:$M$3794,2,FALSE)</f>
        <v>CHA</v>
      </c>
    </row>
    <row r="196" spans="1:12" ht="12.75" customHeight="1">
      <c r="A196" s="242" t="s">
        <v>1139</v>
      </c>
      <c r="B196" s="243" t="s">
        <v>6741</v>
      </c>
      <c r="C196" s="242" t="s">
        <v>837</v>
      </c>
      <c r="D196" s="242" t="s">
        <v>1139</v>
      </c>
      <c r="E196" s="247" t="s">
        <v>4384</v>
      </c>
      <c r="F196" s="247"/>
      <c r="G196" s="245">
        <v>0</v>
      </c>
      <c r="H196" s="245"/>
      <c r="I196" s="245"/>
      <c r="J196" s="58"/>
      <c r="K196" s="246"/>
      <c r="L196" s="246" t="str">
        <f>VLOOKUP(TRIM(B196),'Team Rosters'!$B$1:$M$3794,2,FALSE)</f>
        <v>BLU</v>
      </c>
    </row>
    <row r="197" spans="1:12">
      <c r="A197" s="242" t="s">
        <v>560</v>
      </c>
      <c r="B197" s="194" t="s">
        <v>6929</v>
      </c>
      <c r="C197" s="193" t="s">
        <v>3448</v>
      </c>
      <c r="D197" s="242" t="s">
        <v>4265</v>
      </c>
      <c r="E197" s="263"/>
      <c r="F197" s="263"/>
      <c r="G197" s="263"/>
      <c r="H197" s="269"/>
      <c r="I197" s="269"/>
      <c r="J197" s="263"/>
      <c r="K197" s="268"/>
      <c r="L197" s="246" t="e">
        <f>VLOOKUP(TRIM(B197),'Team Rosters'!$B$1:$M$3794,2,FALSE)</f>
        <v>#N/A</v>
      </c>
    </row>
    <row r="198" spans="1:12" ht="12.75" customHeight="1">
      <c r="A198" s="242" t="s">
        <v>3060</v>
      </c>
      <c r="B198" s="243" t="s">
        <v>1063</v>
      </c>
      <c r="C198" s="242" t="s">
        <v>820</v>
      </c>
      <c r="D198" s="242" t="s">
        <v>4290</v>
      </c>
      <c r="E198" s="247" t="s">
        <v>4382</v>
      </c>
      <c r="F198" s="247"/>
      <c r="G198" s="245"/>
      <c r="H198" s="245"/>
      <c r="I198" s="245"/>
      <c r="J198" s="58"/>
      <c r="K198" s="246"/>
      <c r="L198" s="246" t="e">
        <f>VLOOKUP(TRIM(B198),'Team Rosters'!$B$1:$M$3794,2,FALSE)</f>
        <v>#N/A</v>
      </c>
    </row>
    <row r="199" spans="1:12" ht="12.75" customHeight="1">
      <c r="A199" s="242" t="s">
        <v>3060</v>
      </c>
      <c r="B199" s="243" t="s">
        <v>5615</v>
      </c>
      <c r="C199" s="242" t="s">
        <v>820</v>
      </c>
      <c r="D199" s="242" t="s">
        <v>4290</v>
      </c>
      <c r="E199" s="247" t="s">
        <v>4382</v>
      </c>
      <c r="F199" s="247"/>
      <c r="G199" s="245"/>
      <c r="H199" s="245"/>
      <c r="I199" s="58"/>
      <c r="J199" s="58"/>
      <c r="K199" s="246"/>
      <c r="L199" s="246" t="str">
        <f>VLOOKUP(TRIM(B199),'Team Rosters'!$B$1:$M$3794,2,FALSE)</f>
        <v>JER</v>
      </c>
    </row>
    <row r="200" spans="1:12">
      <c r="A200" s="242" t="s">
        <v>1591</v>
      </c>
      <c r="B200" s="243" t="s">
        <v>5324</v>
      </c>
      <c r="C200" s="242" t="s">
        <v>810</v>
      </c>
      <c r="D200" s="242" t="s">
        <v>1591</v>
      </c>
      <c r="E200" s="58"/>
      <c r="F200" s="58"/>
      <c r="G200" s="58"/>
      <c r="H200" s="245"/>
      <c r="I200" s="245">
        <v>5</v>
      </c>
      <c r="J200" s="58"/>
      <c r="K200" s="246">
        <v>5</v>
      </c>
      <c r="L200" s="246" t="e">
        <f>VLOOKUP(TRIM(B200),'Team Rosters'!$B$1:$M$3794,2,FALSE)</f>
        <v>#N/A</v>
      </c>
    </row>
    <row r="201" spans="1:12">
      <c r="A201" s="193" t="s">
        <v>1406</v>
      </c>
      <c r="B201" s="194" t="s">
        <v>5251</v>
      </c>
      <c r="C201" s="193" t="s">
        <v>810</v>
      </c>
      <c r="D201" s="193" t="s">
        <v>1406</v>
      </c>
      <c r="E201" s="144"/>
      <c r="F201" s="144"/>
      <c r="G201" s="144"/>
      <c r="H201" s="265"/>
      <c r="I201" s="144">
        <v>6</v>
      </c>
      <c r="J201" s="144"/>
      <c r="K201" s="264">
        <v>0</v>
      </c>
      <c r="L201" s="236" t="str">
        <f>VLOOKUP(TRIM(B201),'Team Rosters'!$B$1:$M$3794,2,FALSE)</f>
        <v>CHA</v>
      </c>
    </row>
    <row r="202" spans="1:12" ht="12.75" customHeight="1">
      <c r="A202" s="242" t="s">
        <v>3060</v>
      </c>
      <c r="B202" s="243" t="s">
        <v>5561</v>
      </c>
      <c r="C202" s="242" t="s">
        <v>810</v>
      </c>
      <c r="D202" s="242" t="s">
        <v>4290</v>
      </c>
      <c r="E202" s="247" t="s">
        <v>4384</v>
      </c>
      <c r="F202" s="247"/>
      <c r="G202" s="245"/>
      <c r="H202" s="245"/>
      <c r="I202" s="245"/>
      <c r="J202" s="245"/>
      <c r="K202" s="246"/>
      <c r="L202" s="246" t="str">
        <f>VLOOKUP(TRIM(B202),'Team Rosters'!$B$1:$M$3794,2,FALSE)</f>
        <v>WIX</v>
      </c>
    </row>
    <row r="203" spans="1:12" ht="12.75" customHeight="1">
      <c r="A203" s="242" t="s">
        <v>3060</v>
      </c>
      <c r="B203" s="243" t="s">
        <v>429</v>
      </c>
      <c r="C203" s="242" t="s">
        <v>833</v>
      </c>
      <c r="D203" s="242" t="s">
        <v>4290</v>
      </c>
      <c r="E203" s="247" t="s">
        <v>4382</v>
      </c>
      <c r="F203" s="247"/>
      <c r="G203" s="245"/>
      <c r="H203" s="245"/>
      <c r="I203" s="245"/>
      <c r="J203" s="58"/>
      <c r="K203" s="246"/>
      <c r="L203" s="246" t="e">
        <f>VLOOKUP(TRIM(B203),'Team Rosters'!$B$1:$M$3794,2,FALSE)</f>
        <v>#N/A</v>
      </c>
    </row>
    <row r="204" spans="1:12">
      <c r="A204" s="193" t="s">
        <v>87</v>
      </c>
      <c r="B204" s="194" t="s">
        <v>2269</v>
      </c>
      <c r="C204" s="193" t="s">
        <v>808</v>
      </c>
      <c r="D204" s="193" t="s">
        <v>7007</v>
      </c>
      <c r="E204" s="144"/>
      <c r="F204" s="144"/>
      <c r="G204" s="144"/>
      <c r="H204" s="265"/>
      <c r="I204" s="144">
        <v>0</v>
      </c>
      <c r="J204" s="144">
        <v>4</v>
      </c>
      <c r="K204" s="264">
        <v>0</v>
      </c>
      <c r="L204" s="236" t="e">
        <f>VLOOKUP(TRIM(B204),'Team Rosters'!$B$1:$M$3794,2,FALSE)</f>
        <v>#N/A</v>
      </c>
    </row>
    <row r="205" spans="1:12">
      <c r="A205" s="193" t="s">
        <v>197</v>
      </c>
      <c r="B205" s="194" t="s">
        <v>6422</v>
      </c>
      <c r="C205" s="193" t="s">
        <v>816</v>
      </c>
      <c r="D205" s="193" t="s">
        <v>197</v>
      </c>
      <c r="E205" s="144"/>
      <c r="F205" s="144"/>
      <c r="G205" s="144"/>
      <c r="H205" s="265"/>
      <c r="I205" s="144"/>
      <c r="J205" s="144"/>
      <c r="K205" s="264"/>
      <c r="L205" s="236" t="str">
        <f>VLOOKUP(TRIM(B205),'Team Rosters'!$B$1:$M$3794,2,FALSE)</f>
        <v>VIR</v>
      </c>
    </row>
    <row r="206" spans="1:12" ht="12.75" customHeight="1">
      <c r="A206" s="242" t="s">
        <v>2314</v>
      </c>
      <c r="B206" s="243" t="s">
        <v>6286</v>
      </c>
      <c r="C206" s="242" t="s">
        <v>802</v>
      </c>
      <c r="D206" s="242" t="s">
        <v>4303</v>
      </c>
      <c r="E206" s="247" t="s">
        <v>4391</v>
      </c>
      <c r="F206" s="247"/>
      <c r="G206" s="245">
        <v>3</v>
      </c>
      <c r="H206" s="245"/>
      <c r="I206" s="245"/>
      <c r="J206" s="58"/>
      <c r="K206" s="246"/>
      <c r="L206" s="246" t="str">
        <f>VLOOKUP(TRIM(B206),'Team Rosters'!$B$1:$M$3794,2,FALSE)</f>
        <v>ACM</v>
      </c>
    </row>
    <row r="207" spans="1:12">
      <c r="A207" s="242" t="s">
        <v>2445</v>
      </c>
      <c r="B207" s="243" t="s">
        <v>5089</v>
      </c>
      <c r="C207" s="242" t="s">
        <v>170</v>
      </c>
      <c r="D207" s="242" t="s">
        <v>4294</v>
      </c>
      <c r="E207" s="247" t="s">
        <v>4385</v>
      </c>
      <c r="F207" s="247"/>
      <c r="G207" s="245"/>
      <c r="H207" s="245"/>
      <c r="I207" s="58"/>
      <c r="J207" s="58"/>
      <c r="K207" s="246"/>
      <c r="L207" s="246" t="str">
        <f>VLOOKUP(TRIM(B207),'Team Rosters'!$B$1:$M$3794,2,FALSE)</f>
        <v>TOK</v>
      </c>
    </row>
    <row r="208" spans="1:12">
      <c r="A208" s="242" t="s">
        <v>173</v>
      </c>
      <c r="B208" s="243" t="s">
        <v>5581</v>
      </c>
      <c r="C208" s="242" t="s">
        <v>814</v>
      </c>
      <c r="D208" s="242" t="s">
        <v>4306</v>
      </c>
      <c r="E208" s="247" t="s">
        <v>4391</v>
      </c>
      <c r="F208" s="247" t="s">
        <v>4391</v>
      </c>
      <c r="G208" s="245">
        <v>2</v>
      </c>
      <c r="H208" s="245"/>
      <c r="I208" s="245"/>
      <c r="J208" s="245"/>
      <c r="K208" s="246"/>
      <c r="L208" s="246" t="str">
        <f>VLOOKUP(TRIM(B208),'Team Rosters'!$B$1:$M$3794,2,FALSE)</f>
        <v>TOK</v>
      </c>
    </row>
    <row r="209" spans="1:12">
      <c r="A209" s="193" t="s">
        <v>1406</v>
      </c>
      <c r="B209" s="194" t="s">
        <v>6939</v>
      </c>
      <c r="C209" s="193" t="s">
        <v>826</v>
      </c>
      <c r="D209" s="193" t="s">
        <v>1406</v>
      </c>
      <c r="E209" s="144"/>
      <c r="F209" s="144"/>
      <c r="G209" s="144"/>
      <c r="H209" s="265"/>
      <c r="I209" s="265">
        <v>4</v>
      </c>
      <c r="J209" s="144"/>
      <c r="K209" s="264">
        <v>0</v>
      </c>
      <c r="L209" s="236" t="str">
        <f>VLOOKUP(TRIM(B209),'Team Rosters'!$B$1:$M$3794,2,FALSE)</f>
        <v>BLD</v>
      </c>
    </row>
    <row r="210" spans="1:12">
      <c r="A210" s="242" t="s">
        <v>3063</v>
      </c>
      <c r="B210" s="243" t="s">
        <v>5563</v>
      </c>
      <c r="C210" s="242" t="s">
        <v>170</v>
      </c>
      <c r="D210" s="242" t="s">
        <v>4289</v>
      </c>
      <c r="E210" s="247" t="s">
        <v>4398</v>
      </c>
      <c r="F210" s="247"/>
      <c r="G210" s="245"/>
      <c r="H210" s="245"/>
      <c r="I210" s="58"/>
      <c r="J210" s="58"/>
      <c r="K210" s="246"/>
      <c r="L210" s="246" t="str">
        <f>VLOOKUP(TRIM(B210),'Team Rosters'!$B$1:$M$3794,2,FALSE)</f>
        <v>CAVE</v>
      </c>
    </row>
    <row r="211" spans="1:12">
      <c r="A211" s="242" t="s">
        <v>2458</v>
      </c>
      <c r="B211" s="243" t="s">
        <v>433</v>
      </c>
      <c r="C211" s="242" t="s">
        <v>807</v>
      </c>
      <c r="D211" s="242" t="s">
        <v>2458</v>
      </c>
      <c r="E211" s="247" t="s">
        <v>4383</v>
      </c>
      <c r="F211" s="247"/>
      <c r="G211" s="245">
        <v>5</v>
      </c>
      <c r="H211" s="245"/>
      <c r="I211" s="58"/>
      <c r="J211" s="58"/>
      <c r="K211" s="246"/>
      <c r="L211" s="246" t="str">
        <f>VLOOKUP(TRIM(B211),'Team Rosters'!$B$1:$M$3794,2,FALSE)</f>
        <v>GOT</v>
      </c>
    </row>
    <row r="212" spans="1:12">
      <c r="A212" s="242" t="s">
        <v>2966</v>
      </c>
      <c r="B212" s="243" t="s">
        <v>6400</v>
      </c>
      <c r="C212" s="242" t="s">
        <v>814</v>
      </c>
      <c r="D212" s="242" t="s">
        <v>2966</v>
      </c>
      <c r="E212" s="247"/>
      <c r="F212" s="247"/>
      <c r="G212" s="245"/>
      <c r="H212" s="245"/>
      <c r="I212" s="245"/>
      <c r="J212" s="58"/>
      <c r="K212" s="246"/>
      <c r="L212" s="246" t="e">
        <f>VLOOKUP(TRIM(B212),'Team Rosters'!$B$1:$M$3794,2,FALSE)</f>
        <v>#N/A</v>
      </c>
    </row>
    <row r="213" spans="1:12">
      <c r="A213" s="242" t="s">
        <v>2440</v>
      </c>
      <c r="B213" s="243" t="s">
        <v>6808</v>
      </c>
      <c r="C213" s="242" t="s">
        <v>832</v>
      </c>
      <c r="D213" s="242" t="s">
        <v>2440</v>
      </c>
      <c r="E213" s="247" t="s">
        <v>4384</v>
      </c>
      <c r="F213" s="247"/>
      <c r="G213" s="245">
        <v>0</v>
      </c>
      <c r="H213" s="245"/>
      <c r="I213" s="245"/>
      <c r="J213" s="245"/>
      <c r="K213" s="246"/>
      <c r="L213" s="246" t="str">
        <f>VLOOKUP(TRIM(B213),'Team Rosters'!$B$1:$M$3794,2,FALSE)</f>
        <v>BEA</v>
      </c>
    </row>
    <row r="214" spans="1:12">
      <c r="A214" s="242" t="s">
        <v>1404</v>
      </c>
      <c r="B214" s="243" t="s">
        <v>5600</v>
      </c>
      <c r="C214" s="242" t="s">
        <v>832</v>
      </c>
      <c r="D214" s="242" t="s">
        <v>1404</v>
      </c>
      <c r="E214" s="247" t="s">
        <v>4384</v>
      </c>
      <c r="F214" s="247"/>
      <c r="G214" s="245">
        <v>0</v>
      </c>
      <c r="H214" s="245"/>
      <c r="I214" s="245"/>
      <c r="J214" s="58"/>
      <c r="K214" s="246"/>
      <c r="L214" s="246" t="e">
        <f>VLOOKUP(TRIM(B214),'Team Rosters'!$B$1:$M$3794,2,FALSE)</f>
        <v>#N/A</v>
      </c>
    </row>
    <row r="215" spans="1:12">
      <c r="A215" s="242" t="s">
        <v>2440</v>
      </c>
      <c r="B215" s="243" t="s">
        <v>6825</v>
      </c>
      <c r="C215" s="242" t="s">
        <v>831</v>
      </c>
      <c r="D215" s="242" t="s">
        <v>2440</v>
      </c>
      <c r="E215" s="247" t="s">
        <v>4384</v>
      </c>
      <c r="F215" s="247"/>
      <c r="G215" s="245">
        <v>2</v>
      </c>
      <c r="H215" s="245"/>
      <c r="I215" s="245"/>
      <c r="J215" s="58"/>
      <c r="K215" s="246"/>
      <c r="L215" s="246" t="e">
        <f>VLOOKUP(TRIM(B215),'Team Rosters'!$B$1:$M$3794,2,FALSE)</f>
        <v>#N/A</v>
      </c>
    </row>
    <row r="216" spans="1:12">
      <c r="A216" s="253" t="s">
        <v>7084</v>
      </c>
      <c r="B216" s="243" t="s">
        <v>5174</v>
      </c>
      <c r="C216" s="242" t="s">
        <v>810</v>
      </c>
      <c r="D216" s="253" t="s">
        <v>7085</v>
      </c>
      <c r="E216" s="247" t="s">
        <v>4389</v>
      </c>
      <c r="F216" s="247"/>
      <c r="G216" s="245"/>
      <c r="H216" s="245"/>
      <c r="I216" s="248"/>
      <c r="J216" s="58"/>
      <c r="K216" s="249"/>
      <c r="L216" s="246" t="str">
        <f>VLOOKUP(TRIM(B216),'Team Rosters'!$B$1:$M$3794,2,FALSE)</f>
        <v>IND</v>
      </c>
    </row>
    <row r="217" spans="1:12">
      <c r="A217" s="242" t="s">
        <v>645</v>
      </c>
      <c r="B217" s="194" t="s">
        <v>6911</v>
      </c>
      <c r="C217" s="193" t="s">
        <v>812</v>
      </c>
      <c r="D217" s="242" t="s">
        <v>4267</v>
      </c>
      <c r="E217" s="58"/>
      <c r="F217" s="58"/>
      <c r="G217" s="58"/>
      <c r="H217" s="245"/>
      <c r="I217" s="245"/>
      <c r="J217" s="58"/>
      <c r="K217" s="246"/>
      <c r="L217" s="246" t="str">
        <f>VLOOKUP(TRIM(B217),'Team Rosters'!$B$1:$M$3794,2,FALSE)</f>
        <v>ANN</v>
      </c>
    </row>
    <row r="218" spans="1:12">
      <c r="A218" s="242" t="s">
        <v>645</v>
      </c>
      <c r="B218" s="243" t="s">
        <v>6911</v>
      </c>
      <c r="C218" s="242" t="s">
        <v>812</v>
      </c>
      <c r="D218" s="242" t="s">
        <v>4267</v>
      </c>
      <c r="E218" s="58"/>
      <c r="F218" s="58"/>
      <c r="G218" s="58"/>
      <c r="H218" s="245"/>
      <c r="I218" s="248"/>
      <c r="J218" s="58"/>
      <c r="K218" s="249"/>
      <c r="L218" s="246" t="str">
        <f>VLOOKUP(TRIM(B218),'Team Rosters'!$B$1:$M$3794,2,FALSE)</f>
        <v>ANN</v>
      </c>
    </row>
    <row r="219" spans="1:12" ht="12.75" customHeight="1">
      <c r="A219" s="242" t="s">
        <v>1667</v>
      </c>
      <c r="B219" s="243" t="s">
        <v>1639</v>
      </c>
      <c r="C219" s="242" t="s">
        <v>822</v>
      </c>
      <c r="D219" s="242" t="s">
        <v>4300</v>
      </c>
      <c r="E219" s="247" t="s">
        <v>4386</v>
      </c>
      <c r="F219" s="247"/>
      <c r="G219" s="245">
        <v>11</v>
      </c>
      <c r="H219" s="245"/>
      <c r="I219" s="58"/>
      <c r="J219" s="58"/>
      <c r="K219" s="246"/>
      <c r="L219" s="246" t="str">
        <f>VLOOKUP(TRIM(B219),'Team Rosters'!$B$1:$M$3794,2,FALSE)</f>
        <v>TOK</v>
      </c>
    </row>
    <row r="220" spans="1:12">
      <c r="A220" s="242" t="s">
        <v>2313</v>
      </c>
      <c r="B220" s="243" t="s">
        <v>5587</v>
      </c>
      <c r="C220" s="242" t="s">
        <v>809</v>
      </c>
      <c r="D220" s="242" t="s">
        <v>2313</v>
      </c>
      <c r="E220" s="247" t="s">
        <v>4411</v>
      </c>
      <c r="F220" s="247"/>
      <c r="G220" s="245">
        <v>3</v>
      </c>
      <c r="H220" s="245"/>
      <c r="I220" s="58"/>
      <c r="J220" s="58"/>
      <c r="K220" s="246"/>
      <c r="L220" s="246" t="str">
        <f>VLOOKUP(TRIM(B220),'Team Rosters'!$B$1:$M$3794,2,FALSE)</f>
        <v>CAVE</v>
      </c>
    </row>
    <row r="221" spans="1:12" ht="12.75" customHeight="1">
      <c r="A221" s="242" t="s">
        <v>3060</v>
      </c>
      <c r="B221" s="243" t="s">
        <v>5158</v>
      </c>
      <c r="C221" s="242" t="s">
        <v>837</v>
      </c>
      <c r="D221" s="242" t="s">
        <v>4290</v>
      </c>
      <c r="E221" s="247" t="s">
        <v>4384</v>
      </c>
      <c r="F221" s="247"/>
      <c r="G221" s="245"/>
      <c r="H221" s="245"/>
      <c r="I221" s="245"/>
      <c r="J221" s="58"/>
      <c r="K221" s="246"/>
      <c r="L221" s="246" t="e">
        <f>VLOOKUP(TRIM(B221),'Team Rosters'!$B$1:$M$3794,2,FALSE)</f>
        <v>#N/A</v>
      </c>
    </row>
    <row r="222" spans="1:12">
      <c r="A222" s="242" t="s">
        <v>2317</v>
      </c>
      <c r="B222" s="243" t="s">
        <v>5268</v>
      </c>
      <c r="C222" s="242" t="s">
        <v>822</v>
      </c>
      <c r="D222" s="242" t="s">
        <v>4272</v>
      </c>
      <c r="E222" s="144"/>
      <c r="F222" s="144"/>
      <c r="G222" s="144"/>
      <c r="H222" s="245"/>
      <c r="I222" s="245">
        <v>4</v>
      </c>
      <c r="J222" s="245"/>
      <c r="K222" s="246">
        <v>3</v>
      </c>
      <c r="L222" s="246" t="e">
        <f>VLOOKUP(TRIM(B222),'Team Rosters'!$B$1:$M$3794,2,FALSE)</f>
        <v>#N/A</v>
      </c>
    </row>
    <row r="223" spans="1:12">
      <c r="A223" s="242" t="s">
        <v>2437</v>
      </c>
      <c r="B223" s="243" t="s">
        <v>884</v>
      </c>
      <c r="C223" s="242" t="s">
        <v>802</v>
      </c>
      <c r="D223" s="242" t="s">
        <v>4278</v>
      </c>
      <c r="E223" s="144"/>
      <c r="F223" s="144"/>
      <c r="G223" s="144"/>
      <c r="H223" s="245"/>
      <c r="I223" s="245">
        <v>5</v>
      </c>
      <c r="J223" s="245"/>
      <c r="K223" s="246">
        <v>7</v>
      </c>
      <c r="L223" s="246" t="str">
        <f>VLOOKUP(TRIM(B223),'Team Rosters'!$B$1:$M$3794,2,FALSE)</f>
        <v>WIX</v>
      </c>
    </row>
    <row r="224" spans="1:12">
      <c r="A224" s="242" t="s">
        <v>3518</v>
      </c>
      <c r="B224" s="243" t="s">
        <v>6882</v>
      </c>
      <c r="C224" s="242" t="s">
        <v>3448</v>
      </c>
      <c r="D224" s="242" t="s">
        <v>3518</v>
      </c>
      <c r="E224" s="245"/>
      <c r="F224" s="245"/>
      <c r="G224" s="245"/>
      <c r="H224" s="245"/>
      <c r="I224" s="245"/>
      <c r="J224" s="245"/>
      <c r="K224" s="246">
        <v>0</v>
      </c>
      <c r="L224" s="246" t="e">
        <f>VLOOKUP(TRIM(B224),'Team Rosters'!$B$1:$M$3794,2,FALSE)</f>
        <v>#N/A</v>
      </c>
    </row>
    <row r="225" spans="1:12">
      <c r="A225" s="242" t="s">
        <v>3200</v>
      </c>
      <c r="B225" s="243" t="s">
        <v>6676</v>
      </c>
      <c r="C225" s="242" t="s">
        <v>824</v>
      </c>
      <c r="D225" s="242" t="s">
        <v>4275</v>
      </c>
      <c r="E225" s="144"/>
      <c r="F225" s="144"/>
      <c r="G225" s="144"/>
      <c r="H225" s="245"/>
      <c r="I225" s="245">
        <v>0</v>
      </c>
      <c r="J225" s="245"/>
      <c r="K225" s="246">
        <v>0</v>
      </c>
      <c r="L225" s="246" t="str">
        <f>VLOOKUP(TRIM(B225),'Team Rosters'!$B$1:$M$3794,2,FALSE)</f>
        <v>BIR</v>
      </c>
    </row>
    <row r="226" spans="1:12">
      <c r="A226" s="193" t="s">
        <v>197</v>
      </c>
      <c r="B226" s="194" t="s">
        <v>6983</v>
      </c>
      <c r="C226" s="193" t="s">
        <v>832</v>
      </c>
      <c r="D226" s="193" t="s">
        <v>197</v>
      </c>
      <c r="E226" s="144"/>
      <c r="F226" s="144"/>
      <c r="G226" s="144"/>
      <c r="H226" s="265"/>
      <c r="I226" s="265"/>
      <c r="J226" s="144"/>
      <c r="K226" s="264"/>
      <c r="L226" s="236" t="e">
        <f>VLOOKUP(TRIM(B226),'Team Rosters'!$B$1:$M$3794,2,FALSE)</f>
        <v>#N/A</v>
      </c>
    </row>
    <row r="227" spans="1:12">
      <c r="A227" s="242" t="s">
        <v>1870</v>
      </c>
      <c r="B227" s="243" t="s">
        <v>885</v>
      </c>
      <c r="C227" s="242" t="s">
        <v>3448</v>
      </c>
      <c r="D227" s="242" t="s">
        <v>4273</v>
      </c>
      <c r="E227" s="144"/>
      <c r="F227" s="144"/>
      <c r="G227" s="144"/>
      <c r="H227" s="245"/>
      <c r="I227" s="245">
        <v>0</v>
      </c>
      <c r="J227" s="245"/>
      <c r="K227" s="246">
        <v>5</v>
      </c>
      <c r="L227" s="246" t="str">
        <f>VLOOKUP(TRIM(B227),'Team Rosters'!$B$1:$M$3794,2,FALSE)</f>
        <v>CHA</v>
      </c>
    </row>
    <row r="228" spans="1:12">
      <c r="A228" s="242" t="s">
        <v>2328</v>
      </c>
      <c r="B228" s="243" t="s">
        <v>3410</v>
      </c>
      <c r="C228" s="242" t="s">
        <v>818</v>
      </c>
      <c r="D228" s="242" t="s">
        <v>4295</v>
      </c>
      <c r="E228" s="247" t="s">
        <v>4389</v>
      </c>
      <c r="F228" s="247"/>
      <c r="G228" s="245"/>
      <c r="H228" s="245"/>
      <c r="I228" s="58"/>
      <c r="J228" s="58"/>
      <c r="K228" s="246"/>
      <c r="L228" s="246" t="str">
        <f>VLOOKUP(TRIM(B228),'Team Rosters'!$B$1:$M$3794,2,FALSE)</f>
        <v>LON</v>
      </c>
    </row>
    <row r="229" spans="1:12">
      <c r="A229" s="242" t="s">
        <v>1891</v>
      </c>
      <c r="B229" s="243" t="s">
        <v>4649</v>
      </c>
      <c r="C229" s="242" t="s">
        <v>832</v>
      </c>
      <c r="D229" s="242" t="s">
        <v>1891</v>
      </c>
      <c r="E229" s="245"/>
      <c r="F229" s="245"/>
      <c r="G229" s="245"/>
      <c r="H229" s="245"/>
      <c r="I229" s="245"/>
      <c r="J229" s="245"/>
      <c r="K229" s="246"/>
      <c r="L229" s="246" t="str">
        <f>VLOOKUP(TRIM(B229),'Team Rosters'!$B$1:$M$3794,2,FALSE)</f>
        <v>DEL</v>
      </c>
    </row>
    <row r="230" spans="1:12">
      <c r="A230" s="242" t="s">
        <v>2445</v>
      </c>
      <c r="B230" s="243" t="s">
        <v>4534</v>
      </c>
      <c r="C230" s="242" t="s">
        <v>812</v>
      </c>
      <c r="D230" s="242" t="s">
        <v>4294</v>
      </c>
      <c r="E230" s="247" t="s">
        <v>4391</v>
      </c>
      <c r="F230" s="247"/>
      <c r="G230" s="245"/>
      <c r="H230" s="245"/>
      <c r="I230" s="58"/>
      <c r="J230" s="58"/>
      <c r="K230" s="246"/>
      <c r="L230" s="246" t="str">
        <f>VLOOKUP(TRIM(B230),'Team Rosters'!$B$1:$M$3794,2,FALSE)</f>
        <v>BEA</v>
      </c>
    </row>
    <row r="231" spans="1:12">
      <c r="A231" s="193" t="s">
        <v>828</v>
      </c>
      <c r="B231" s="194" t="s">
        <v>4590</v>
      </c>
      <c r="C231" s="193" t="s">
        <v>832</v>
      </c>
      <c r="D231" s="193" t="s">
        <v>828</v>
      </c>
      <c r="E231" s="144"/>
      <c r="F231" s="144"/>
      <c r="G231" s="144"/>
      <c r="H231" s="265"/>
      <c r="I231" s="144">
        <v>4</v>
      </c>
      <c r="J231" s="144">
        <v>0</v>
      </c>
      <c r="K231" s="264">
        <v>0</v>
      </c>
      <c r="L231" s="236" t="str">
        <f>VLOOKUP(TRIM(B231),'Team Rosters'!$B$1:$M$3794,2,FALSE)</f>
        <v>BLD</v>
      </c>
    </row>
    <row r="232" spans="1:12" ht="12.75" customHeight="1">
      <c r="A232" s="242" t="s">
        <v>3518</v>
      </c>
      <c r="B232" s="243" t="s">
        <v>6884</v>
      </c>
      <c r="C232" s="242" t="s">
        <v>831</v>
      </c>
      <c r="D232" s="242" t="s">
        <v>3518</v>
      </c>
      <c r="E232" s="58"/>
      <c r="F232" s="58"/>
      <c r="G232" s="58"/>
      <c r="H232" s="245"/>
      <c r="I232" s="245">
        <v>0</v>
      </c>
      <c r="J232" s="58"/>
      <c r="K232" s="249">
        <v>2</v>
      </c>
      <c r="L232" s="246" t="str">
        <f>VLOOKUP(TRIM(B232),'Team Rosters'!$B$1:$M$3794,2,FALSE)</f>
        <v>GOT</v>
      </c>
    </row>
    <row r="233" spans="1:12">
      <c r="A233" s="242" t="s">
        <v>6904</v>
      </c>
      <c r="B233" s="194" t="s">
        <v>6906</v>
      </c>
      <c r="C233" s="193" t="s">
        <v>85</v>
      </c>
      <c r="D233" s="242" t="s">
        <v>6987</v>
      </c>
      <c r="E233" s="247"/>
      <c r="F233" s="247"/>
      <c r="G233" s="245"/>
      <c r="H233" s="245"/>
      <c r="I233" s="245"/>
      <c r="J233" s="58"/>
      <c r="K233" s="246"/>
      <c r="L233" s="246" t="str">
        <f>VLOOKUP(TRIM(B233),'Team Rosters'!$B$1:$M$3794,2,FALSE)</f>
        <v>BLD</v>
      </c>
    </row>
    <row r="234" spans="1:12">
      <c r="A234" s="242" t="s">
        <v>6904</v>
      </c>
      <c r="B234" s="243" t="s">
        <v>6906</v>
      </c>
      <c r="C234" s="242" t="s">
        <v>85</v>
      </c>
      <c r="D234" s="242" t="s">
        <v>6987</v>
      </c>
      <c r="E234" s="58"/>
      <c r="F234" s="58"/>
      <c r="G234" s="58"/>
      <c r="H234" s="245"/>
      <c r="I234" s="248"/>
      <c r="J234" s="58"/>
      <c r="K234" s="249"/>
      <c r="L234" s="246" t="str">
        <f>VLOOKUP(TRIM(B234),'Team Rosters'!$B$1:$M$3794,2,FALSE)</f>
        <v>BLD</v>
      </c>
    </row>
    <row r="235" spans="1:12">
      <c r="A235" s="242" t="s">
        <v>1404</v>
      </c>
      <c r="B235" s="243" t="s">
        <v>6702</v>
      </c>
      <c r="C235" s="242" t="s">
        <v>814</v>
      </c>
      <c r="D235" s="242" t="s">
        <v>1404</v>
      </c>
      <c r="E235" s="247" t="s">
        <v>4384</v>
      </c>
      <c r="F235" s="247"/>
      <c r="G235" s="245">
        <v>0</v>
      </c>
      <c r="H235" s="245"/>
      <c r="I235" s="245"/>
      <c r="J235" s="245"/>
      <c r="K235" s="246"/>
      <c r="L235" s="246" t="str">
        <f>VLOOKUP(TRIM(B235),'Team Rosters'!$B$1:$M$3794,2,FALSE)</f>
        <v>VER</v>
      </c>
    </row>
    <row r="236" spans="1:12" ht="12.75" customHeight="1">
      <c r="A236" s="242" t="s">
        <v>1404</v>
      </c>
      <c r="B236" s="243" t="s">
        <v>6802</v>
      </c>
      <c r="C236" s="242" t="s">
        <v>90</v>
      </c>
      <c r="D236" s="242" t="s">
        <v>1404</v>
      </c>
      <c r="E236" s="247" t="s">
        <v>4384</v>
      </c>
      <c r="F236" s="247"/>
      <c r="G236" s="245">
        <v>6</v>
      </c>
      <c r="H236" s="245"/>
      <c r="I236" s="245"/>
      <c r="J236" s="58"/>
      <c r="K236" s="246"/>
      <c r="L236" s="246" t="str">
        <f>VLOOKUP(TRIM(B236),'Team Rosters'!$B$1:$M$3794,2,FALSE)</f>
        <v>FER</v>
      </c>
    </row>
    <row r="237" spans="1:12">
      <c r="A237" s="242" t="s">
        <v>1667</v>
      </c>
      <c r="B237" s="243" t="s">
        <v>893</v>
      </c>
      <c r="C237" s="242" t="s">
        <v>170</v>
      </c>
      <c r="D237" s="242" t="s">
        <v>4300</v>
      </c>
      <c r="E237" s="247" t="s">
        <v>4386</v>
      </c>
      <c r="F237" s="247"/>
      <c r="G237" s="245">
        <v>7</v>
      </c>
      <c r="H237" s="245"/>
      <c r="I237" s="58"/>
      <c r="J237" s="58"/>
      <c r="K237" s="246"/>
      <c r="L237" s="246" t="str">
        <f>VLOOKUP(TRIM(B237),'Team Rosters'!$B$1:$M$3794,2,FALSE)</f>
        <v>LAS</v>
      </c>
    </row>
    <row r="238" spans="1:12">
      <c r="A238" s="242" t="s">
        <v>1891</v>
      </c>
      <c r="B238" s="243" t="s">
        <v>1499</v>
      </c>
      <c r="C238" s="242" t="s">
        <v>83</v>
      </c>
      <c r="D238" s="242" t="s">
        <v>1891</v>
      </c>
      <c r="E238" s="58"/>
      <c r="F238" s="58"/>
      <c r="G238" s="58"/>
      <c r="H238" s="245"/>
      <c r="I238" s="58"/>
      <c r="J238" s="58"/>
      <c r="K238" s="246"/>
      <c r="L238" s="246" t="e">
        <f>VLOOKUP(TRIM(B238),'Team Rosters'!$B$1:$M$3794,2,FALSE)</f>
        <v>#N/A</v>
      </c>
    </row>
    <row r="239" spans="1:12">
      <c r="A239" s="242" t="s">
        <v>2438</v>
      </c>
      <c r="B239" s="243" t="s">
        <v>895</v>
      </c>
      <c r="C239" s="242" t="s">
        <v>813</v>
      </c>
      <c r="D239" s="242" t="s">
        <v>4277</v>
      </c>
      <c r="E239" s="144"/>
      <c r="F239" s="144"/>
      <c r="G239" s="144"/>
      <c r="H239" s="245"/>
      <c r="I239" s="245">
        <v>6</v>
      </c>
      <c r="J239" s="245"/>
      <c r="K239" s="246">
        <v>7</v>
      </c>
      <c r="L239" s="246" t="str">
        <f>VLOOKUP(TRIM(B239),'Team Rosters'!$B$1:$M$3794,2,FALSE)</f>
        <v>DEL</v>
      </c>
    </row>
    <row r="240" spans="1:12">
      <c r="A240" s="193" t="s">
        <v>828</v>
      </c>
      <c r="B240" s="194" t="s">
        <v>5210</v>
      </c>
      <c r="C240" s="193" t="s">
        <v>815</v>
      </c>
      <c r="D240" s="193" t="s">
        <v>828</v>
      </c>
      <c r="E240" s="144"/>
      <c r="F240" s="144"/>
      <c r="G240" s="144"/>
      <c r="H240" s="265"/>
      <c r="I240" s="265">
        <v>4</v>
      </c>
      <c r="J240" s="144">
        <v>0</v>
      </c>
      <c r="K240" s="264">
        <v>0</v>
      </c>
      <c r="L240" s="236" t="e">
        <f>VLOOKUP(TRIM(B240),'Team Rosters'!$B$1:$M$3794,2,FALSE)</f>
        <v>#N/A</v>
      </c>
    </row>
    <row r="241" spans="1:12" ht="12.75" customHeight="1">
      <c r="A241" s="242" t="s">
        <v>3060</v>
      </c>
      <c r="B241" s="243" t="s">
        <v>6803</v>
      </c>
      <c r="C241" s="242" t="s">
        <v>90</v>
      </c>
      <c r="D241" s="242" t="s">
        <v>4290</v>
      </c>
      <c r="E241" s="247" t="s">
        <v>4384</v>
      </c>
      <c r="F241" s="247"/>
      <c r="G241" s="245"/>
      <c r="H241" s="245"/>
      <c r="I241" s="245"/>
      <c r="J241" s="58"/>
      <c r="K241" s="246"/>
      <c r="L241" s="246" t="e">
        <f>VLOOKUP(TRIM(B241),'Team Rosters'!$B$1:$M$3794,2,FALSE)</f>
        <v>#N/A</v>
      </c>
    </row>
    <row r="242" spans="1:12">
      <c r="A242" s="242" t="s">
        <v>221</v>
      </c>
      <c r="B242" s="194" t="s">
        <v>6927</v>
      </c>
      <c r="C242" s="193" t="s">
        <v>822</v>
      </c>
      <c r="D242" s="242" t="s">
        <v>4268</v>
      </c>
      <c r="E242" s="247"/>
      <c r="F242" s="247"/>
      <c r="G242" s="245"/>
      <c r="H242" s="245"/>
      <c r="I242" s="245"/>
      <c r="J242" s="58"/>
      <c r="K242" s="246"/>
      <c r="L242" s="246" t="str">
        <f>VLOOKUP(TRIM(B242),'Team Rosters'!$B$1:$M$3794,2,FALSE)</f>
        <v>DEL</v>
      </c>
    </row>
    <row r="243" spans="1:12" ht="12.75" customHeight="1">
      <c r="A243" s="242" t="s">
        <v>221</v>
      </c>
      <c r="B243" s="243" t="s">
        <v>6927</v>
      </c>
      <c r="C243" s="242" t="s">
        <v>822</v>
      </c>
      <c r="D243" s="242" t="s">
        <v>4268</v>
      </c>
      <c r="E243" s="247"/>
      <c r="F243" s="247"/>
      <c r="G243" s="245"/>
      <c r="H243" s="245"/>
      <c r="I243" s="245"/>
      <c r="J243" s="58"/>
      <c r="K243" s="246"/>
      <c r="L243" s="246" t="str">
        <f>VLOOKUP(TRIM(B243),'Team Rosters'!$B$1:$M$3794,2,FALSE)</f>
        <v>DEL</v>
      </c>
    </row>
    <row r="244" spans="1:12" ht="12.75" customHeight="1">
      <c r="A244" s="242" t="s">
        <v>1591</v>
      </c>
      <c r="B244" s="243" t="s">
        <v>280</v>
      </c>
      <c r="C244" s="242" t="s">
        <v>812</v>
      </c>
      <c r="D244" s="242" t="s">
        <v>1591</v>
      </c>
      <c r="E244" s="247"/>
      <c r="F244" s="247"/>
      <c r="G244" s="245"/>
      <c r="H244" s="245"/>
      <c r="I244" s="245">
        <v>0</v>
      </c>
      <c r="J244" s="58"/>
      <c r="K244" s="246">
        <v>5</v>
      </c>
      <c r="L244" s="246" t="e">
        <f>VLOOKUP(TRIM(B244),'Team Rosters'!$B$1:$M$3794,2,FALSE)</f>
        <v>#N/A</v>
      </c>
    </row>
    <row r="245" spans="1:12">
      <c r="A245" s="242" t="s">
        <v>172</v>
      </c>
      <c r="B245" s="243" t="s">
        <v>6214</v>
      </c>
      <c r="C245" s="242" t="s">
        <v>82</v>
      </c>
      <c r="D245" s="242" t="s">
        <v>4298</v>
      </c>
      <c r="E245" s="247" t="s">
        <v>4385</v>
      </c>
      <c r="F245" s="247"/>
      <c r="G245" s="245">
        <v>2</v>
      </c>
      <c r="H245" s="245"/>
      <c r="I245" s="58"/>
      <c r="J245" s="58"/>
      <c r="K245" s="246"/>
      <c r="L245" s="246" t="str">
        <f>VLOOKUP(TRIM(B245),'Team Rosters'!$B$1:$M$3794,2,FALSE)</f>
        <v>OMA</v>
      </c>
    </row>
    <row r="246" spans="1:12" ht="12.75" customHeight="1">
      <c r="A246" s="242" t="s">
        <v>1404</v>
      </c>
      <c r="B246" s="243" t="s">
        <v>5098</v>
      </c>
      <c r="C246" s="242" t="s">
        <v>820</v>
      </c>
      <c r="D246" s="242" t="s">
        <v>1404</v>
      </c>
      <c r="E246" s="247" t="s">
        <v>4383</v>
      </c>
      <c r="F246" s="247"/>
      <c r="G246" s="245">
        <v>3</v>
      </c>
      <c r="H246" s="245"/>
      <c r="I246" s="58"/>
      <c r="J246" s="58"/>
      <c r="K246" s="246"/>
      <c r="L246" s="246" t="str">
        <f>VLOOKUP(TRIM(B246),'Team Rosters'!$B$1:$M$3794,2,FALSE)</f>
        <v>TEM</v>
      </c>
    </row>
    <row r="247" spans="1:12">
      <c r="A247" s="242" t="s">
        <v>2314</v>
      </c>
      <c r="B247" s="243" t="s">
        <v>6680</v>
      </c>
      <c r="C247" s="242" t="s">
        <v>817</v>
      </c>
      <c r="D247" s="242" t="s">
        <v>4279</v>
      </c>
      <c r="E247" s="144"/>
      <c r="F247" s="144"/>
      <c r="G247" s="144"/>
      <c r="H247" s="245"/>
      <c r="I247" s="245">
        <v>0</v>
      </c>
      <c r="J247" s="245"/>
      <c r="K247" s="246">
        <v>0</v>
      </c>
      <c r="L247" s="246" t="str">
        <f>VLOOKUP(TRIM(B247),'Team Rosters'!$B$1:$M$3794,2,FALSE)</f>
        <v>DEL</v>
      </c>
    </row>
    <row r="248" spans="1:12">
      <c r="A248" s="242" t="s">
        <v>3060</v>
      </c>
      <c r="B248" s="243" t="s">
        <v>5652</v>
      </c>
      <c r="C248" s="242" t="s">
        <v>5513</v>
      </c>
      <c r="D248" s="242" t="s">
        <v>4290</v>
      </c>
      <c r="E248" s="247" t="s">
        <v>4384</v>
      </c>
      <c r="F248" s="247"/>
      <c r="G248" s="245"/>
      <c r="H248" s="245"/>
      <c r="I248" s="245"/>
      <c r="J248" s="58"/>
      <c r="K248" s="246"/>
      <c r="L248" s="246" t="str">
        <f>VLOOKUP(TRIM(B248),'Team Rosters'!$B$1:$M$3794,2,FALSE)</f>
        <v>ANN</v>
      </c>
    </row>
    <row r="249" spans="1:12">
      <c r="A249" s="242" t="s">
        <v>2319</v>
      </c>
      <c r="B249" s="243" t="s">
        <v>6734</v>
      </c>
      <c r="C249" s="242" t="s">
        <v>826</v>
      </c>
      <c r="D249" s="242" t="s">
        <v>2319</v>
      </c>
      <c r="E249" s="247" t="s">
        <v>4382</v>
      </c>
      <c r="F249" s="247"/>
      <c r="G249" s="245">
        <v>12</v>
      </c>
      <c r="H249" s="245">
        <v>6</v>
      </c>
      <c r="I249" s="245"/>
      <c r="J249" s="58"/>
      <c r="K249" s="246"/>
      <c r="L249" s="246" t="str">
        <f>VLOOKUP(TRIM(B249),'Team Rosters'!$B$1:$M$3794,2,FALSE)</f>
        <v>BLU</v>
      </c>
    </row>
    <row r="250" spans="1:12">
      <c r="A250" s="242" t="s">
        <v>3518</v>
      </c>
      <c r="B250" s="243" t="s">
        <v>6880</v>
      </c>
      <c r="C250" s="242" t="s">
        <v>812</v>
      </c>
      <c r="D250" s="242" t="s">
        <v>3518</v>
      </c>
      <c r="E250" s="247"/>
      <c r="F250" s="247"/>
      <c r="G250" s="245"/>
      <c r="H250" s="245"/>
      <c r="I250" s="245"/>
      <c r="J250" s="58"/>
      <c r="K250" s="246">
        <v>0</v>
      </c>
      <c r="L250" s="246" t="str">
        <f>VLOOKUP(TRIM(B250),'Team Rosters'!$B$1:$M$3794,2,FALSE)</f>
        <v>BEA</v>
      </c>
    </row>
    <row r="251" spans="1:12" ht="12.75" customHeight="1">
      <c r="A251" s="242" t="s">
        <v>3061</v>
      </c>
      <c r="B251" s="243" t="s">
        <v>1089</v>
      </c>
      <c r="C251" s="242" t="s">
        <v>802</v>
      </c>
      <c r="D251" s="242" t="s">
        <v>4297</v>
      </c>
      <c r="E251" s="247" t="s">
        <v>4411</v>
      </c>
      <c r="F251" s="247"/>
      <c r="G251" s="245"/>
      <c r="H251" s="245"/>
      <c r="I251" s="245"/>
      <c r="J251" s="58"/>
      <c r="K251" s="246"/>
      <c r="L251" s="246" t="str">
        <f>VLOOKUP(TRIM(B251),'Team Rosters'!$B$1:$M$3794,2,FALSE)</f>
        <v>ACM</v>
      </c>
    </row>
    <row r="252" spans="1:12">
      <c r="A252" s="242" t="s">
        <v>3061</v>
      </c>
      <c r="B252" s="243" t="s">
        <v>2364</v>
      </c>
      <c r="C252" s="242" t="s">
        <v>822</v>
      </c>
      <c r="D252" s="242" t="s">
        <v>4297</v>
      </c>
      <c r="E252" s="247" t="s">
        <v>4384</v>
      </c>
      <c r="F252" s="247"/>
      <c r="G252" s="245"/>
      <c r="H252" s="245"/>
      <c r="I252" s="245"/>
      <c r="J252" s="58"/>
      <c r="K252" s="246"/>
      <c r="L252" s="246" t="e">
        <f>VLOOKUP(TRIM(B252),'Team Rosters'!$B$1:$M$3794,2,FALSE)</f>
        <v>#N/A</v>
      </c>
    </row>
    <row r="253" spans="1:12">
      <c r="A253" s="242" t="s">
        <v>2445</v>
      </c>
      <c r="B253" s="243" t="s">
        <v>281</v>
      </c>
      <c r="C253" s="242" t="s">
        <v>3448</v>
      </c>
      <c r="D253" s="242" t="s">
        <v>4294</v>
      </c>
      <c r="E253" s="247" t="s">
        <v>4391</v>
      </c>
      <c r="F253" s="247"/>
      <c r="G253" s="245"/>
      <c r="H253" s="245"/>
      <c r="I253" s="58"/>
      <c r="J253" s="58"/>
      <c r="K253" s="246"/>
      <c r="L253" s="246" t="str">
        <f>VLOOKUP(TRIM(B253),'Team Rosters'!$B$1:$M$3794,2,FALSE)</f>
        <v>VER</v>
      </c>
    </row>
    <row r="254" spans="1:12" ht="12.75" customHeight="1">
      <c r="A254" s="242" t="s">
        <v>3200</v>
      </c>
      <c r="B254" s="243" t="s">
        <v>6665</v>
      </c>
      <c r="C254" s="242" t="s">
        <v>808</v>
      </c>
      <c r="D254" s="242" t="s">
        <v>4275</v>
      </c>
      <c r="E254" s="144"/>
      <c r="F254" s="144"/>
      <c r="G254" s="144"/>
      <c r="H254" s="245"/>
      <c r="I254" s="245">
        <v>0</v>
      </c>
      <c r="J254" s="245"/>
      <c r="K254" s="246">
        <v>0</v>
      </c>
      <c r="L254" s="246" t="e">
        <f>VLOOKUP(TRIM(B254),'Team Rosters'!$B$1:$M$3794,2,FALSE)</f>
        <v>#N/A</v>
      </c>
    </row>
    <row r="255" spans="1:12">
      <c r="A255" s="242" t="s">
        <v>2438</v>
      </c>
      <c r="B255" s="243" t="s">
        <v>2365</v>
      </c>
      <c r="C255" s="242" t="s">
        <v>814</v>
      </c>
      <c r="D255" s="242" t="s">
        <v>4277</v>
      </c>
      <c r="E255" s="144"/>
      <c r="F255" s="144"/>
      <c r="G255" s="144"/>
      <c r="H255" s="58"/>
      <c r="I255" s="245">
        <v>0</v>
      </c>
      <c r="J255" s="245"/>
      <c r="K255" s="246">
        <v>3</v>
      </c>
      <c r="L255" s="246" t="e">
        <f>VLOOKUP(TRIM(B255),'Team Rosters'!$B$1:$M$3794,2,FALSE)</f>
        <v>#N/A</v>
      </c>
    </row>
    <row r="256" spans="1:12">
      <c r="A256" s="242" t="s">
        <v>3060</v>
      </c>
      <c r="B256" s="243" t="s">
        <v>6176</v>
      </c>
      <c r="C256" s="242" t="s">
        <v>818</v>
      </c>
      <c r="D256" s="242" t="s">
        <v>4290</v>
      </c>
      <c r="E256" s="247" t="s">
        <v>4384</v>
      </c>
      <c r="F256" s="247"/>
      <c r="G256" s="245"/>
      <c r="H256" s="245"/>
      <c r="I256" s="245"/>
      <c r="J256" s="58"/>
      <c r="K256" s="246"/>
      <c r="L256" s="246" t="str">
        <f>VLOOKUP(TRIM(B256),'Team Rosters'!$B$1:$M$3794,2,FALSE)</f>
        <v>TEM</v>
      </c>
    </row>
    <row r="257" spans="1:12" ht="12.75" customHeight="1">
      <c r="A257" s="242" t="s">
        <v>1667</v>
      </c>
      <c r="B257" s="243" t="s">
        <v>5161</v>
      </c>
      <c r="C257" s="242" t="s">
        <v>831</v>
      </c>
      <c r="D257" s="242" t="s">
        <v>4300</v>
      </c>
      <c r="E257" s="247" t="s">
        <v>4385</v>
      </c>
      <c r="F257" s="247"/>
      <c r="G257" s="245">
        <v>12</v>
      </c>
      <c r="H257" s="245">
        <v>2</v>
      </c>
      <c r="I257" s="58"/>
      <c r="J257" s="58"/>
      <c r="K257" s="246"/>
      <c r="L257" s="246" t="str">
        <f>VLOOKUP(TRIM(B257),'Team Rosters'!$B$1:$M$3794,2,FALSE)</f>
        <v>VER</v>
      </c>
    </row>
    <row r="258" spans="1:12" ht="12.75" customHeight="1">
      <c r="A258" s="242" t="s">
        <v>2436</v>
      </c>
      <c r="B258" s="243" t="s">
        <v>5597</v>
      </c>
      <c r="C258" s="242" t="s">
        <v>837</v>
      </c>
      <c r="D258" s="242" t="s">
        <v>4307</v>
      </c>
      <c r="E258" s="247" t="s">
        <v>4386</v>
      </c>
      <c r="F258" s="247"/>
      <c r="G258" s="245">
        <v>6</v>
      </c>
      <c r="H258" s="245"/>
      <c r="I258" s="58"/>
      <c r="J258" s="58"/>
      <c r="K258" s="246"/>
      <c r="L258" s="246" t="str">
        <f>VLOOKUP(TRIM(B258),'Team Rosters'!$B$1:$M$3794,2,FALSE)</f>
        <v>OMA</v>
      </c>
    </row>
    <row r="259" spans="1:12">
      <c r="A259" s="288" t="s">
        <v>4280</v>
      </c>
      <c r="B259" s="194" t="s">
        <v>5776</v>
      </c>
      <c r="C259" s="193" t="s">
        <v>813</v>
      </c>
      <c r="D259" s="288" t="s">
        <v>4280</v>
      </c>
      <c r="E259" s="144"/>
      <c r="F259" s="144"/>
      <c r="G259" s="144"/>
      <c r="H259" s="265"/>
      <c r="I259" s="265">
        <v>0</v>
      </c>
      <c r="J259" s="144">
        <v>4</v>
      </c>
      <c r="K259" s="264">
        <v>3</v>
      </c>
      <c r="L259" s="236" t="e">
        <f>VLOOKUP(TRIM(B259),'Team Rosters'!$B$1:$M$3794,2,FALSE)</f>
        <v>#N/A</v>
      </c>
    </row>
    <row r="260" spans="1:12" ht="12.75" customHeight="1">
      <c r="A260" s="193" t="s">
        <v>1406</v>
      </c>
      <c r="B260" s="194" t="s">
        <v>1091</v>
      </c>
      <c r="C260" s="193" t="s">
        <v>833</v>
      </c>
      <c r="D260" s="193" t="s">
        <v>1406</v>
      </c>
      <c r="E260" s="144"/>
      <c r="F260" s="144"/>
      <c r="G260" s="144"/>
      <c r="H260" s="265"/>
      <c r="I260" s="144">
        <v>4</v>
      </c>
      <c r="J260" s="144"/>
      <c r="K260" s="264">
        <v>0</v>
      </c>
      <c r="L260" s="236" t="str">
        <f>VLOOKUP(TRIM(B260),'Team Rosters'!$B$1:$M$3794,2,FALSE)</f>
        <v>JER</v>
      </c>
    </row>
    <row r="261" spans="1:12">
      <c r="A261" s="251" t="s">
        <v>172</v>
      </c>
      <c r="B261" s="252" t="s">
        <v>1092</v>
      </c>
      <c r="C261" s="251" t="s">
        <v>802</v>
      </c>
      <c r="D261" s="251" t="s">
        <v>4298</v>
      </c>
      <c r="E261" s="247" t="s">
        <v>4385</v>
      </c>
      <c r="F261" s="247"/>
      <c r="G261" s="245">
        <v>2</v>
      </c>
      <c r="H261" s="245"/>
      <c r="I261" s="256"/>
      <c r="J261" s="256"/>
      <c r="K261" s="257"/>
      <c r="L261" s="246" t="str">
        <f>VLOOKUP(TRIM(B261),'Team Rosters'!$B$1:$M$3794,2,FALSE)</f>
        <v>CAVE</v>
      </c>
    </row>
    <row r="262" spans="1:12" ht="12.75" customHeight="1">
      <c r="A262" s="244" t="s">
        <v>6886</v>
      </c>
      <c r="B262" s="244" t="s">
        <v>6361</v>
      </c>
      <c r="C262" s="244" t="s">
        <v>821</v>
      </c>
      <c r="D262" s="244" t="s">
        <v>6886</v>
      </c>
      <c r="E262" s="247"/>
      <c r="F262" s="247"/>
      <c r="G262" s="245"/>
      <c r="H262" s="245"/>
      <c r="I262" s="245">
        <v>0</v>
      </c>
      <c r="J262" s="58"/>
      <c r="K262" s="245">
        <v>3</v>
      </c>
      <c r="L262" s="246" t="str">
        <f>VLOOKUP(TRIM(B262),'Team Rosters'!$B$1:$M$3794,2,FALSE)</f>
        <v>ANN</v>
      </c>
    </row>
    <row r="263" spans="1:12">
      <c r="A263" s="244" t="s">
        <v>2314</v>
      </c>
      <c r="B263" s="244" t="s">
        <v>5282</v>
      </c>
      <c r="C263" s="244" t="s">
        <v>832</v>
      </c>
      <c r="D263" s="244" t="s">
        <v>4279</v>
      </c>
      <c r="E263" s="144"/>
      <c r="F263" s="144"/>
      <c r="G263" s="144"/>
      <c r="H263" s="245"/>
      <c r="I263" s="245">
        <v>0</v>
      </c>
      <c r="J263" s="245"/>
      <c r="K263" s="245">
        <v>0</v>
      </c>
      <c r="L263" s="246" t="e">
        <f>VLOOKUP(TRIM(B263),'Team Rosters'!$B$1:$M$3794,2,FALSE)</f>
        <v>#N/A</v>
      </c>
    </row>
    <row r="264" spans="1:12">
      <c r="A264" s="244" t="s">
        <v>3063</v>
      </c>
      <c r="B264" s="244" t="s">
        <v>4963</v>
      </c>
      <c r="C264" s="244" t="s">
        <v>817</v>
      </c>
      <c r="D264" s="244" t="s">
        <v>4289</v>
      </c>
      <c r="E264" s="247" t="s">
        <v>4394</v>
      </c>
      <c r="F264" s="247"/>
      <c r="G264" s="245"/>
      <c r="H264" s="245"/>
      <c r="I264" s="263"/>
      <c r="J264" s="263"/>
      <c r="K264" s="269"/>
      <c r="L264" s="246" t="str">
        <f>VLOOKUP(TRIM(B264),'Team Rosters'!$B$1:$M$3794,2,FALSE)</f>
        <v>ACM</v>
      </c>
    </row>
    <row r="265" spans="1:12" ht="12.75" customHeight="1">
      <c r="A265" s="244" t="s">
        <v>2319</v>
      </c>
      <c r="B265" s="244" t="s">
        <v>5058</v>
      </c>
      <c r="C265" s="244" t="s">
        <v>85</v>
      </c>
      <c r="D265" s="244" t="s">
        <v>2319</v>
      </c>
      <c r="E265" s="247" t="s">
        <v>4396</v>
      </c>
      <c r="F265" s="247"/>
      <c r="G265" s="245">
        <v>11</v>
      </c>
      <c r="H265" s="245"/>
      <c r="I265" s="245"/>
      <c r="J265" s="245"/>
      <c r="K265" s="245"/>
      <c r="L265" s="246" t="str">
        <f>VLOOKUP(TRIM(B265),'Team Rosters'!$B$1:$M$3794,2,FALSE)</f>
        <v>ANN</v>
      </c>
    </row>
    <row r="266" spans="1:12">
      <c r="A266" s="244" t="s">
        <v>223</v>
      </c>
      <c r="B266" s="235" t="s">
        <v>1096</v>
      </c>
      <c r="C266" s="235" t="s">
        <v>837</v>
      </c>
      <c r="D266" s="244" t="s">
        <v>4267</v>
      </c>
      <c r="E266" s="245"/>
      <c r="F266" s="245"/>
      <c r="G266" s="245"/>
      <c r="H266" s="246"/>
      <c r="I266" s="245"/>
      <c r="J266" s="245"/>
      <c r="K266" s="245"/>
      <c r="L266" s="246" t="str">
        <f>VLOOKUP(TRIM(B266),'Team Rosters'!$B$1:$M$3794,2,FALSE)</f>
        <v>IND</v>
      </c>
    </row>
    <row r="267" spans="1:12">
      <c r="A267" s="242" t="s">
        <v>6873</v>
      </c>
      <c r="B267" s="243" t="s">
        <v>6359</v>
      </c>
      <c r="C267" s="242" t="s">
        <v>810</v>
      </c>
      <c r="D267" s="242" t="s">
        <v>4998</v>
      </c>
      <c r="E267" s="247"/>
      <c r="F267" s="247"/>
      <c r="G267" s="245"/>
      <c r="H267" s="246"/>
      <c r="I267" s="245"/>
      <c r="J267" s="58"/>
      <c r="K267" s="245">
        <v>0</v>
      </c>
      <c r="L267" s="246" t="str">
        <f>VLOOKUP(TRIM(B267),'Team Rosters'!$B$1:$M$3794,2,FALSE)</f>
        <v>BIR</v>
      </c>
    </row>
    <row r="268" spans="1:12">
      <c r="A268" s="242" t="s">
        <v>1139</v>
      </c>
      <c r="B268" s="243" t="s">
        <v>6243</v>
      </c>
      <c r="C268" s="242" t="s">
        <v>85</v>
      </c>
      <c r="D268" s="242" t="s">
        <v>1139</v>
      </c>
      <c r="E268" s="247" t="s">
        <v>4384</v>
      </c>
      <c r="F268" s="247"/>
      <c r="G268" s="245">
        <v>0</v>
      </c>
      <c r="H268" s="246"/>
      <c r="I268" s="58"/>
      <c r="J268" s="58"/>
      <c r="K268" s="58"/>
      <c r="L268" s="246" t="str">
        <f>VLOOKUP(TRIM(B268),'Team Rosters'!$B$1:$M$3794,2,FALSE)</f>
        <v>JER</v>
      </c>
    </row>
    <row r="269" spans="1:12" ht="12.75" customHeight="1">
      <c r="A269" s="242" t="s">
        <v>560</v>
      </c>
      <c r="B269" s="194" t="s">
        <v>6387</v>
      </c>
      <c r="C269" s="193" t="s">
        <v>822</v>
      </c>
      <c r="D269" s="242" t="s">
        <v>4265</v>
      </c>
      <c r="E269" s="247"/>
      <c r="F269" s="247"/>
      <c r="G269" s="245"/>
      <c r="H269" s="246"/>
      <c r="I269" s="58"/>
      <c r="J269" s="58"/>
      <c r="K269" s="245"/>
      <c r="L269" s="246" t="str">
        <f>VLOOKUP(TRIM(B269),'Team Rosters'!$B$1:$M$3794,2,FALSE)</f>
        <v>OMA</v>
      </c>
    </row>
    <row r="270" spans="1:12">
      <c r="A270" s="242" t="s">
        <v>2351</v>
      </c>
      <c r="B270" s="243" t="s">
        <v>6636</v>
      </c>
      <c r="C270" s="242" t="s">
        <v>807</v>
      </c>
      <c r="D270" s="242" t="s">
        <v>4270</v>
      </c>
      <c r="E270" s="144"/>
      <c r="F270" s="144"/>
      <c r="G270" s="144"/>
      <c r="H270" s="246"/>
      <c r="I270" s="245">
        <v>4</v>
      </c>
      <c r="J270" s="245"/>
      <c r="K270" s="245">
        <v>2</v>
      </c>
      <c r="L270" s="246" t="str">
        <f>VLOOKUP(TRIM(B270),'Team Rosters'!$B$1:$M$3794,2,FALSE)</f>
        <v>ESC</v>
      </c>
    </row>
    <row r="271" spans="1:12">
      <c r="A271" s="242" t="s">
        <v>211</v>
      </c>
      <c r="B271" s="243" t="s">
        <v>5801</v>
      </c>
      <c r="C271" s="242" t="s">
        <v>90</v>
      </c>
      <c r="D271" s="242" t="s">
        <v>211</v>
      </c>
      <c r="E271" s="247"/>
      <c r="F271" s="247"/>
      <c r="G271" s="245"/>
      <c r="H271" s="246"/>
      <c r="I271" s="245"/>
      <c r="J271" s="58"/>
      <c r="K271" s="245"/>
      <c r="L271" s="246" t="e">
        <f>VLOOKUP(TRIM(B271),'Team Rosters'!$B$1:$M$3794,2,FALSE)</f>
        <v>#N/A</v>
      </c>
    </row>
    <row r="272" spans="1:12" ht="12.75" customHeight="1">
      <c r="A272" s="242" t="s">
        <v>1591</v>
      </c>
      <c r="B272" s="243" t="s">
        <v>3940</v>
      </c>
      <c r="C272" s="242" t="s">
        <v>807</v>
      </c>
      <c r="D272" s="242" t="s">
        <v>1591</v>
      </c>
      <c r="E272" s="247"/>
      <c r="F272" s="247"/>
      <c r="G272" s="245"/>
      <c r="H272" s="246"/>
      <c r="I272" s="245">
        <v>4</v>
      </c>
      <c r="J272" s="58"/>
      <c r="K272" s="245">
        <v>3</v>
      </c>
      <c r="L272" s="246" t="e">
        <f>VLOOKUP(TRIM(B272),'Team Rosters'!$B$1:$M$3794,2,FALSE)</f>
        <v>#N/A</v>
      </c>
    </row>
    <row r="273" spans="1:12">
      <c r="A273" s="242" t="s">
        <v>7084</v>
      </c>
      <c r="B273" s="243" t="s">
        <v>5180</v>
      </c>
      <c r="C273" s="242" t="s">
        <v>831</v>
      </c>
      <c r="D273" s="242" t="s">
        <v>7085</v>
      </c>
      <c r="E273" s="247" t="s">
        <v>4389</v>
      </c>
      <c r="F273" s="247"/>
      <c r="G273" s="245"/>
      <c r="H273" s="246"/>
      <c r="I273" s="58"/>
      <c r="J273" s="58"/>
      <c r="K273" s="58"/>
      <c r="L273" s="246" t="str">
        <f>VLOOKUP(TRIM(B273),'Team Rosters'!$B$1:$M$3794,2,FALSE)</f>
        <v>VER</v>
      </c>
    </row>
    <row r="274" spans="1:12">
      <c r="A274" s="242" t="s">
        <v>3060</v>
      </c>
      <c r="B274" s="243" t="s">
        <v>2370</v>
      </c>
      <c r="C274" s="242" t="s">
        <v>808</v>
      </c>
      <c r="D274" s="242" t="s">
        <v>4290</v>
      </c>
      <c r="E274" s="247" t="s">
        <v>4384</v>
      </c>
      <c r="F274" s="247"/>
      <c r="G274" s="245"/>
      <c r="H274" s="246"/>
      <c r="I274" s="245"/>
      <c r="J274" s="58"/>
      <c r="K274" s="245"/>
      <c r="L274" s="246" t="e">
        <f>VLOOKUP(TRIM(B274),'Team Rosters'!$B$1:$M$3794,2,FALSE)</f>
        <v>#N/A</v>
      </c>
    </row>
    <row r="275" spans="1:12">
      <c r="A275" s="242" t="s">
        <v>3518</v>
      </c>
      <c r="B275" s="243" t="s">
        <v>5297</v>
      </c>
      <c r="C275" s="242" t="s">
        <v>809</v>
      </c>
      <c r="D275" s="242" t="s">
        <v>3518</v>
      </c>
      <c r="E275" s="247"/>
      <c r="F275" s="247"/>
      <c r="G275" s="245"/>
      <c r="H275" s="246"/>
      <c r="I275" s="245">
        <v>0</v>
      </c>
      <c r="J275" s="58"/>
      <c r="K275" s="245">
        <v>3</v>
      </c>
      <c r="L275" s="246" t="str">
        <f>VLOOKUP(TRIM(B275),'Team Rosters'!$B$1:$M$3794,2,FALSE)</f>
        <v>JER</v>
      </c>
    </row>
    <row r="276" spans="1:12">
      <c r="A276" s="242" t="s">
        <v>2437</v>
      </c>
      <c r="B276" s="243" t="s">
        <v>6197</v>
      </c>
      <c r="C276" s="242" t="s">
        <v>812</v>
      </c>
      <c r="D276" s="242" t="s">
        <v>4304</v>
      </c>
      <c r="E276" s="247" t="s">
        <v>4391</v>
      </c>
      <c r="F276" s="247"/>
      <c r="G276" s="245">
        <v>1</v>
      </c>
      <c r="H276" s="246"/>
      <c r="I276" s="245"/>
      <c r="J276" s="58"/>
      <c r="K276" s="245"/>
      <c r="L276" s="246" t="str">
        <f>VLOOKUP(TRIM(B276),'Team Rosters'!$B$1:$M$3794,2,FALSE)</f>
        <v>CAVE</v>
      </c>
    </row>
    <row r="277" spans="1:12">
      <c r="A277" s="242" t="s">
        <v>3518</v>
      </c>
      <c r="B277" s="243" t="s">
        <v>5816</v>
      </c>
      <c r="C277" s="242" t="s">
        <v>818</v>
      </c>
      <c r="D277" s="242" t="s">
        <v>3518</v>
      </c>
      <c r="E277" s="247"/>
      <c r="F277" s="247"/>
      <c r="G277" s="245"/>
      <c r="H277" s="246"/>
      <c r="I277" s="245"/>
      <c r="J277" s="58"/>
      <c r="K277" s="245">
        <v>0</v>
      </c>
      <c r="L277" s="246" t="e">
        <f>VLOOKUP(TRIM(B277),'Team Rosters'!$B$1:$M$3794,2,FALSE)</f>
        <v>#N/A</v>
      </c>
    </row>
    <row r="278" spans="1:12" ht="12.75" customHeight="1">
      <c r="A278" s="242" t="s">
        <v>2312</v>
      </c>
      <c r="B278" s="243" t="s">
        <v>3941</v>
      </c>
      <c r="C278" s="242" t="s">
        <v>812</v>
      </c>
      <c r="D278" s="242" t="s">
        <v>2312</v>
      </c>
      <c r="E278" s="247" t="s">
        <v>4382</v>
      </c>
      <c r="F278" s="247"/>
      <c r="G278" s="245">
        <v>6</v>
      </c>
      <c r="H278" s="246"/>
      <c r="I278" s="58"/>
      <c r="J278" s="58"/>
      <c r="K278" s="245"/>
      <c r="L278" s="246" t="str">
        <f>VLOOKUP(TRIM(B278),'Team Rosters'!$B$1:$M$3794,2,FALSE)</f>
        <v>LON</v>
      </c>
    </row>
    <row r="279" spans="1:12">
      <c r="A279" s="242" t="s">
        <v>2437</v>
      </c>
      <c r="B279" s="243" t="s">
        <v>5333</v>
      </c>
      <c r="C279" s="242" t="s">
        <v>82</v>
      </c>
      <c r="D279" s="242" t="s">
        <v>4278</v>
      </c>
      <c r="E279" s="144"/>
      <c r="F279" s="144"/>
      <c r="G279" s="144"/>
      <c r="H279" s="246"/>
      <c r="I279" s="245">
        <v>5</v>
      </c>
      <c r="J279" s="245"/>
      <c r="K279" s="245">
        <v>4</v>
      </c>
      <c r="L279" s="246" t="str">
        <f>VLOOKUP(TRIM(B279),'Team Rosters'!$B$1:$M$3794,2,FALSE)</f>
        <v>BLU</v>
      </c>
    </row>
    <row r="280" spans="1:12" ht="12.75" customHeight="1">
      <c r="A280" s="242" t="s">
        <v>3061</v>
      </c>
      <c r="B280" s="243" t="s">
        <v>5142</v>
      </c>
      <c r="C280" s="242" t="s">
        <v>90</v>
      </c>
      <c r="D280" s="242" t="s">
        <v>4297</v>
      </c>
      <c r="E280" s="247" t="s">
        <v>4396</v>
      </c>
      <c r="F280" s="247"/>
      <c r="G280" s="245"/>
      <c r="H280" s="246"/>
      <c r="I280" s="245"/>
      <c r="J280" s="245"/>
      <c r="K280" s="245"/>
      <c r="L280" s="246" t="str">
        <f>VLOOKUP(TRIM(B280),'Team Rosters'!$B$1:$M$3794,2,FALSE)</f>
        <v>WIX</v>
      </c>
    </row>
    <row r="281" spans="1:12" ht="12.75" customHeight="1">
      <c r="A281" s="242" t="s">
        <v>2437</v>
      </c>
      <c r="B281" s="243" t="s">
        <v>5626</v>
      </c>
      <c r="C281" s="242" t="s">
        <v>82</v>
      </c>
      <c r="D281" s="242" t="s">
        <v>4304</v>
      </c>
      <c r="E281" s="247" t="s">
        <v>4385</v>
      </c>
      <c r="F281" s="247"/>
      <c r="G281" s="245">
        <v>4</v>
      </c>
      <c r="H281" s="246"/>
      <c r="I281" s="58"/>
      <c r="J281" s="58"/>
      <c r="K281" s="245"/>
      <c r="L281" s="246" t="str">
        <f>VLOOKUP(TRIM(B281),'Team Rosters'!$B$1:$M$3794,2,FALSE)</f>
        <v>TOL</v>
      </c>
    </row>
    <row r="282" spans="1:12" ht="12.75" customHeight="1">
      <c r="A282" s="246" t="s">
        <v>203</v>
      </c>
      <c r="B282" s="243" t="s">
        <v>2523</v>
      </c>
      <c r="C282" s="242" t="s">
        <v>812</v>
      </c>
      <c r="D282" s="246" t="s">
        <v>203</v>
      </c>
      <c r="E282" s="58"/>
      <c r="F282" s="58"/>
      <c r="G282" s="58"/>
      <c r="H282" s="246"/>
      <c r="I282" s="245"/>
      <c r="J282" s="58"/>
      <c r="K282" s="245"/>
      <c r="L282" s="246" t="str">
        <f>VLOOKUP(TRIM(B282),'Team Rosters'!$B$1:$M$3794,2,FALSE)</f>
        <v>OMA</v>
      </c>
    </row>
    <row r="283" spans="1:12">
      <c r="A283" s="246" t="s">
        <v>203</v>
      </c>
      <c r="B283" s="243" t="s">
        <v>2524</v>
      </c>
      <c r="C283" s="242" t="s">
        <v>816</v>
      </c>
      <c r="D283" s="246" t="s">
        <v>203</v>
      </c>
      <c r="E283" s="144"/>
      <c r="F283" s="144"/>
      <c r="G283" s="144"/>
      <c r="H283" s="264"/>
      <c r="I283" s="144"/>
      <c r="J283" s="144"/>
      <c r="K283" s="144"/>
      <c r="L283" s="236" t="str">
        <f>VLOOKUP(TRIM(B283),'Team Rosters'!$B$1:$M$3794,2,FALSE)</f>
        <v>ESC</v>
      </c>
    </row>
    <row r="284" spans="1:12">
      <c r="A284" s="242" t="s">
        <v>3060</v>
      </c>
      <c r="B284" s="243" t="s">
        <v>4472</v>
      </c>
      <c r="C284" s="242" t="s">
        <v>85</v>
      </c>
      <c r="D284" s="242" t="s">
        <v>4290</v>
      </c>
      <c r="E284" s="247" t="s">
        <v>4384</v>
      </c>
      <c r="F284" s="247"/>
      <c r="G284" s="245"/>
      <c r="H284" s="246"/>
      <c r="I284" s="245"/>
      <c r="J284" s="58"/>
      <c r="K284" s="245"/>
      <c r="L284" s="246" t="str">
        <f>VLOOKUP(TRIM(B284),'Team Rosters'!$B$1:$M$3794,2,FALSE)</f>
        <v>VER</v>
      </c>
    </row>
    <row r="285" spans="1:12" ht="12.75" customHeight="1">
      <c r="A285" s="242" t="s">
        <v>1870</v>
      </c>
      <c r="B285" s="243" t="s">
        <v>3942</v>
      </c>
      <c r="C285" s="242" t="s">
        <v>2832</v>
      </c>
      <c r="D285" s="242" t="s">
        <v>4273</v>
      </c>
      <c r="E285" s="144"/>
      <c r="F285" s="144"/>
      <c r="G285" s="144"/>
      <c r="H285" s="246"/>
      <c r="I285" s="245">
        <v>4</v>
      </c>
      <c r="J285" s="245"/>
      <c r="K285" s="245">
        <v>5</v>
      </c>
      <c r="L285" s="246" t="str">
        <f>VLOOKUP(TRIM(B285),'Team Rosters'!$B$1:$M$3794,2,FALSE)</f>
        <v>GOT</v>
      </c>
    </row>
    <row r="286" spans="1:12">
      <c r="A286" s="242" t="s">
        <v>1139</v>
      </c>
      <c r="B286" s="243" t="s">
        <v>4436</v>
      </c>
      <c r="C286" s="242" t="s">
        <v>170</v>
      </c>
      <c r="D286" s="242" t="s">
        <v>1139</v>
      </c>
      <c r="E286" s="247" t="s">
        <v>4384</v>
      </c>
      <c r="F286" s="247"/>
      <c r="G286" s="245">
        <v>0</v>
      </c>
      <c r="H286" s="246"/>
      <c r="I286" s="245"/>
      <c r="J286" s="58"/>
      <c r="K286" s="245"/>
      <c r="L286" s="246" t="str">
        <f>VLOOKUP(TRIM(B286),'Team Rosters'!$B$1:$M$3794,2,FALSE)</f>
        <v>WIX</v>
      </c>
    </row>
    <row r="287" spans="1:12" ht="12.75" customHeight="1">
      <c r="A287" s="242" t="s">
        <v>2437</v>
      </c>
      <c r="B287" s="243" t="s">
        <v>5792</v>
      </c>
      <c r="C287" s="242" t="s">
        <v>170</v>
      </c>
      <c r="D287" s="242" t="s">
        <v>4278</v>
      </c>
      <c r="E287" s="144"/>
      <c r="F287" s="144"/>
      <c r="G287" s="144"/>
      <c r="H287" s="246"/>
      <c r="I287" s="245">
        <v>5</v>
      </c>
      <c r="J287" s="245"/>
      <c r="K287" s="245">
        <v>4</v>
      </c>
      <c r="L287" s="246" t="str">
        <f>VLOOKUP(TRIM(B287),'Team Rosters'!$B$1:$M$3794,2,FALSE)</f>
        <v>GOT</v>
      </c>
    </row>
    <row r="288" spans="1:12">
      <c r="A288" s="193" t="s">
        <v>828</v>
      </c>
      <c r="B288" s="194" t="s">
        <v>6947</v>
      </c>
      <c r="C288" s="193" t="s">
        <v>2832</v>
      </c>
      <c r="D288" s="193" t="s">
        <v>828</v>
      </c>
      <c r="E288" s="144"/>
      <c r="F288" s="144"/>
      <c r="G288" s="144"/>
      <c r="H288" s="264"/>
      <c r="I288" s="265">
        <v>4</v>
      </c>
      <c r="J288" s="144">
        <v>0</v>
      </c>
      <c r="K288" s="265">
        <v>0</v>
      </c>
      <c r="L288" s="236" t="str">
        <f>VLOOKUP(TRIM(B288),'Team Rosters'!$B$1:$M$3794,2,FALSE)</f>
        <v>JER</v>
      </c>
    </row>
    <row r="289" spans="1:12" ht="12.75" customHeight="1">
      <c r="A289" s="242" t="s">
        <v>560</v>
      </c>
      <c r="B289" s="194" t="s">
        <v>5325</v>
      </c>
      <c r="C289" s="193" t="s">
        <v>816</v>
      </c>
      <c r="D289" s="242" t="s">
        <v>4265</v>
      </c>
      <c r="E289" s="247"/>
      <c r="F289" s="247"/>
      <c r="G289" s="245"/>
      <c r="H289" s="246"/>
      <c r="I289" s="245"/>
      <c r="J289" s="58"/>
      <c r="K289" s="245"/>
      <c r="L289" s="246" t="str">
        <f>VLOOKUP(TRIM(B289),'Team Rosters'!$B$1:$M$3794,2,FALSE)</f>
        <v>IRN</v>
      </c>
    </row>
    <row r="290" spans="1:12">
      <c r="A290" s="242" t="s">
        <v>2445</v>
      </c>
      <c r="B290" s="243" t="s">
        <v>6301</v>
      </c>
      <c r="C290" s="242" t="s">
        <v>832</v>
      </c>
      <c r="D290" s="242" t="s">
        <v>4294</v>
      </c>
      <c r="E290" s="247" t="s">
        <v>4391</v>
      </c>
      <c r="F290" s="247"/>
      <c r="G290" s="245"/>
      <c r="H290" s="246"/>
      <c r="I290" s="245"/>
      <c r="J290" s="58"/>
      <c r="K290" s="245"/>
      <c r="L290" s="246" t="str">
        <f>VLOOKUP(TRIM(B290),'Team Rosters'!$B$1:$M$3794,2,FALSE)</f>
        <v>BLU</v>
      </c>
    </row>
    <row r="291" spans="1:12">
      <c r="A291" s="242" t="s">
        <v>3518</v>
      </c>
      <c r="B291" s="243" t="s">
        <v>6360</v>
      </c>
      <c r="C291" s="242" t="s">
        <v>820</v>
      </c>
      <c r="D291" s="242" t="s">
        <v>3518</v>
      </c>
      <c r="E291" s="247"/>
      <c r="F291" s="247"/>
      <c r="G291" s="245"/>
      <c r="H291" s="246"/>
      <c r="I291" s="245">
        <v>0</v>
      </c>
      <c r="J291" s="58"/>
      <c r="K291" s="245">
        <v>5</v>
      </c>
      <c r="L291" s="246" t="str">
        <f>VLOOKUP(TRIM(B291),'Team Rosters'!$B$1:$M$3794,2,FALSE)</f>
        <v>LON</v>
      </c>
    </row>
    <row r="292" spans="1:12" ht="12.75" customHeight="1">
      <c r="A292" s="242" t="s">
        <v>3518</v>
      </c>
      <c r="B292" s="243" t="s">
        <v>6351</v>
      </c>
      <c r="C292" s="242" t="s">
        <v>2832</v>
      </c>
      <c r="D292" s="242" t="s">
        <v>3518</v>
      </c>
      <c r="E292" s="245"/>
      <c r="F292" s="245"/>
      <c r="G292" s="245"/>
      <c r="H292" s="246"/>
      <c r="I292" s="245">
        <v>0</v>
      </c>
      <c r="J292" s="245"/>
      <c r="K292" s="245">
        <v>5</v>
      </c>
      <c r="L292" s="246" t="str">
        <f>VLOOKUP(TRIM(B292),'Team Rosters'!$B$1:$M$3794,2,FALSE)</f>
        <v>LON</v>
      </c>
    </row>
    <row r="293" spans="1:12">
      <c r="A293" s="193" t="s">
        <v>1406</v>
      </c>
      <c r="B293" s="194" t="s">
        <v>1270</v>
      </c>
      <c r="C293" s="193" t="s">
        <v>832</v>
      </c>
      <c r="D293" s="193" t="s">
        <v>1406</v>
      </c>
      <c r="E293" s="144"/>
      <c r="F293" s="144"/>
      <c r="G293" s="144"/>
      <c r="H293" s="264"/>
      <c r="I293" s="144">
        <v>0</v>
      </c>
      <c r="J293" s="144"/>
      <c r="K293" s="144">
        <v>0</v>
      </c>
      <c r="L293" s="236" t="str">
        <f>VLOOKUP(TRIM(B293),'Team Rosters'!$B$1:$M$3794,2,FALSE)</f>
        <v>DEL</v>
      </c>
    </row>
    <row r="294" spans="1:12" ht="12.75" customHeight="1">
      <c r="A294" s="246" t="s">
        <v>203</v>
      </c>
      <c r="B294" s="243" t="s">
        <v>6976</v>
      </c>
      <c r="C294" s="242" t="s">
        <v>822</v>
      </c>
      <c r="D294" s="246" t="s">
        <v>203</v>
      </c>
      <c r="E294" s="144"/>
      <c r="F294" s="144"/>
      <c r="G294" s="144"/>
      <c r="H294" s="264"/>
      <c r="I294" s="265"/>
      <c r="J294" s="144"/>
      <c r="K294" s="265"/>
      <c r="L294" s="236" t="str">
        <f>VLOOKUP(TRIM(B294),'Team Rosters'!$B$1:$M$3794,2,FALSE)</f>
        <v>TEM</v>
      </c>
    </row>
    <row r="295" spans="1:12">
      <c r="A295" s="242" t="s">
        <v>2323</v>
      </c>
      <c r="B295" s="194" t="s">
        <v>4648</v>
      </c>
      <c r="C295" s="193" t="s">
        <v>5513</v>
      </c>
      <c r="D295" s="242" t="s">
        <v>4265</v>
      </c>
      <c r="E295" s="247"/>
      <c r="F295" s="247"/>
      <c r="G295" s="245"/>
      <c r="H295" s="246"/>
      <c r="I295" s="58"/>
      <c r="J295" s="58"/>
      <c r="K295" s="245"/>
      <c r="L295" s="246" t="str">
        <f>VLOOKUP(TRIM(B295),'Team Rosters'!$B$1:$M$3794,2,FALSE)</f>
        <v>WIX</v>
      </c>
    </row>
    <row r="296" spans="1:12">
      <c r="A296" s="242" t="s">
        <v>2477</v>
      </c>
      <c r="B296" s="194" t="s">
        <v>5310</v>
      </c>
      <c r="C296" s="193" t="s">
        <v>82</v>
      </c>
      <c r="D296" s="242" t="s">
        <v>4265</v>
      </c>
      <c r="E296" s="58"/>
      <c r="F296" s="58"/>
      <c r="G296" s="58"/>
      <c r="H296" s="246"/>
      <c r="I296" s="245"/>
      <c r="J296" s="58"/>
      <c r="K296" s="245"/>
      <c r="L296" s="246" t="str">
        <f>VLOOKUP(TRIM(B296),'Team Rosters'!$B$1:$M$3794,2,FALSE)</f>
        <v>WIX</v>
      </c>
    </row>
    <row r="297" spans="1:12">
      <c r="A297" s="242" t="s">
        <v>211</v>
      </c>
      <c r="B297" s="243" t="s">
        <v>5815</v>
      </c>
      <c r="C297" s="242" t="s">
        <v>5513</v>
      </c>
      <c r="D297" s="242" t="s">
        <v>211</v>
      </c>
      <c r="E297" s="247"/>
      <c r="F297" s="247"/>
      <c r="G297" s="245"/>
      <c r="H297" s="246"/>
      <c r="I297" s="58"/>
      <c r="J297" s="58"/>
      <c r="K297" s="58"/>
      <c r="L297" s="246" t="str">
        <f>VLOOKUP(TRIM(B297),'Team Rosters'!$B$1:$M$3794,2,FALSE)</f>
        <v>TEM</v>
      </c>
    </row>
    <row r="298" spans="1:12" ht="12.75" customHeight="1">
      <c r="A298" s="242" t="s">
        <v>2319</v>
      </c>
      <c r="B298" s="243" t="s">
        <v>5052</v>
      </c>
      <c r="C298" s="242" t="s">
        <v>3448</v>
      </c>
      <c r="D298" s="242" t="s">
        <v>2319</v>
      </c>
      <c r="E298" s="247" t="s">
        <v>4397</v>
      </c>
      <c r="F298" s="247"/>
      <c r="G298" s="245">
        <v>8</v>
      </c>
      <c r="H298" s="246"/>
      <c r="I298" s="245"/>
      <c r="J298" s="58"/>
      <c r="K298" s="245"/>
      <c r="L298" s="246" t="str">
        <f>VLOOKUP(TRIM(B298),'Team Rosters'!$B$1:$M$3794,2,FALSE)</f>
        <v>BIR</v>
      </c>
    </row>
    <row r="299" spans="1:12">
      <c r="A299" s="193" t="s">
        <v>87</v>
      </c>
      <c r="B299" s="194" t="s">
        <v>6646</v>
      </c>
      <c r="C299" s="193" t="s">
        <v>812</v>
      </c>
      <c r="D299" s="193" t="s">
        <v>7007</v>
      </c>
      <c r="E299" s="144"/>
      <c r="F299" s="144"/>
      <c r="G299" s="144"/>
      <c r="H299" s="264"/>
      <c r="I299" s="265">
        <v>0</v>
      </c>
      <c r="J299" s="144">
        <v>0</v>
      </c>
      <c r="K299" s="265">
        <v>0</v>
      </c>
      <c r="L299" s="236" t="str">
        <f>VLOOKUP(TRIM(B299),'Team Rosters'!$B$1:$M$3794,2,FALSE)</f>
        <v>ESC</v>
      </c>
    </row>
    <row r="300" spans="1:12">
      <c r="A300" s="242" t="s">
        <v>560</v>
      </c>
      <c r="B300" s="194" t="s">
        <v>5799</v>
      </c>
      <c r="C300" s="193" t="s">
        <v>81</v>
      </c>
      <c r="D300" s="242" t="s">
        <v>4265</v>
      </c>
      <c r="E300" s="245"/>
      <c r="F300" s="245"/>
      <c r="G300" s="245"/>
      <c r="H300" s="246"/>
      <c r="I300" s="245"/>
      <c r="J300" s="245"/>
      <c r="K300" s="245"/>
      <c r="L300" s="246" t="e">
        <f>VLOOKUP(TRIM(B300),'Team Rosters'!$B$1:$M$3794,2,FALSE)</f>
        <v>#N/A</v>
      </c>
    </row>
    <row r="301" spans="1:12">
      <c r="A301" s="242" t="s">
        <v>1404</v>
      </c>
      <c r="B301" s="243" t="s">
        <v>5612</v>
      </c>
      <c r="C301" s="242" t="s">
        <v>170</v>
      </c>
      <c r="D301" s="242" t="s">
        <v>1404</v>
      </c>
      <c r="E301" s="247" t="s">
        <v>4382</v>
      </c>
      <c r="F301" s="247"/>
      <c r="G301" s="245">
        <v>6</v>
      </c>
      <c r="H301" s="246"/>
      <c r="I301" s="245"/>
      <c r="J301" s="58"/>
      <c r="K301" s="245"/>
      <c r="L301" s="246" t="str">
        <f>VLOOKUP(TRIM(B301),'Team Rosters'!$B$1:$M$3794,2,FALSE)</f>
        <v>ESC</v>
      </c>
    </row>
    <row r="302" spans="1:12">
      <c r="A302" s="242" t="s">
        <v>94</v>
      </c>
      <c r="B302" s="243" t="s">
        <v>5655</v>
      </c>
      <c r="C302" s="242" t="s">
        <v>5513</v>
      </c>
      <c r="D302" s="242" t="s">
        <v>4292</v>
      </c>
      <c r="E302" s="247" t="s">
        <v>4384</v>
      </c>
      <c r="F302" s="247"/>
      <c r="G302" s="245"/>
      <c r="H302" s="246"/>
      <c r="I302" s="245"/>
      <c r="J302" s="58"/>
      <c r="K302" s="245"/>
      <c r="L302" s="246" t="e">
        <f>VLOOKUP(TRIM(B302),'Team Rosters'!$B$1:$M$3794,2,FALSE)</f>
        <v>#N/A</v>
      </c>
    </row>
    <row r="303" spans="1:12">
      <c r="A303" s="242" t="s">
        <v>1891</v>
      </c>
      <c r="B303" s="243" t="s">
        <v>229</v>
      </c>
      <c r="C303" s="242" t="s">
        <v>2832</v>
      </c>
      <c r="D303" s="242" t="s">
        <v>1891</v>
      </c>
      <c r="E303" s="58"/>
      <c r="F303" s="58"/>
      <c r="G303" s="58"/>
      <c r="H303" s="246"/>
      <c r="I303" s="248"/>
      <c r="J303" s="58"/>
      <c r="K303" s="248"/>
      <c r="L303" s="246" t="str">
        <f>VLOOKUP(TRIM(B303),'Team Rosters'!$B$1:$M$3794,2,FALSE)</f>
        <v>LON</v>
      </c>
    </row>
    <row r="304" spans="1:12" ht="12.75" customHeight="1">
      <c r="A304" s="242" t="s">
        <v>560</v>
      </c>
      <c r="B304" s="194" t="s">
        <v>6907</v>
      </c>
      <c r="C304" s="193" t="s">
        <v>85</v>
      </c>
      <c r="D304" s="242" t="s">
        <v>4265</v>
      </c>
      <c r="E304" s="245"/>
      <c r="F304" s="245"/>
      <c r="G304" s="245"/>
      <c r="H304" s="246"/>
      <c r="I304" s="245"/>
      <c r="J304" s="245"/>
      <c r="K304" s="245"/>
      <c r="L304" s="246" t="str">
        <f>VLOOKUP(TRIM(B304),'Team Rosters'!$B$1:$M$3794,2,FALSE)</f>
        <v>BLD</v>
      </c>
    </row>
    <row r="305" spans="1:12">
      <c r="A305" s="242" t="s">
        <v>172</v>
      </c>
      <c r="B305" s="243" t="s">
        <v>5156</v>
      </c>
      <c r="C305" s="242" t="s">
        <v>85</v>
      </c>
      <c r="D305" s="242" t="s">
        <v>4298</v>
      </c>
      <c r="E305" s="247" t="s">
        <v>4385</v>
      </c>
      <c r="F305" s="247"/>
      <c r="G305" s="245">
        <v>4</v>
      </c>
      <c r="H305" s="246"/>
      <c r="I305" s="58"/>
      <c r="J305" s="58"/>
      <c r="K305" s="245"/>
      <c r="L305" s="246" t="e">
        <f>VLOOKUP(TRIM(B305),'Team Rosters'!$B$1:$M$3794,2,FALSE)</f>
        <v>#N/A</v>
      </c>
    </row>
    <row r="306" spans="1:12">
      <c r="A306" s="242" t="s">
        <v>172</v>
      </c>
      <c r="B306" s="243" t="s">
        <v>6190</v>
      </c>
      <c r="C306" s="242" t="s">
        <v>814</v>
      </c>
      <c r="D306" s="242" t="s">
        <v>4298</v>
      </c>
      <c r="E306" s="247" t="s">
        <v>4391</v>
      </c>
      <c r="F306" s="247"/>
      <c r="G306" s="245">
        <v>0</v>
      </c>
      <c r="H306" s="246"/>
      <c r="I306" s="245"/>
      <c r="J306" s="58"/>
      <c r="K306" s="245"/>
      <c r="L306" s="246" t="e">
        <f>VLOOKUP(TRIM(B306),'Team Rosters'!$B$1:$M$3794,2,FALSE)</f>
        <v>#N/A</v>
      </c>
    </row>
    <row r="307" spans="1:12">
      <c r="A307" s="242" t="s">
        <v>2438</v>
      </c>
      <c r="B307" s="243" t="s">
        <v>287</v>
      </c>
      <c r="C307" s="242" t="s">
        <v>821</v>
      </c>
      <c r="D307" s="242" t="s">
        <v>4305</v>
      </c>
      <c r="E307" s="247" t="s">
        <v>4386</v>
      </c>
      <c r="F307" s="247"/>
      <c r="G307" s="245">
        <v>10</v>
      </c>
      <c r="H307" s="246"/>
      <c r="I307" s="245"/>
      <c r="J307" s="58"/>
      <c r="K307" s="245"/>
      <c r="L307" s="246" t="str">
        <f>VLOOKUP(TRIM(B307),'Team Rosters'!$B$1:$M$3794,2,FALSE)</f>
        <v>BLU</v>
      </c>
    </row>
    <row r="308" spans="1:12">
      <c r="A308" s="242" t="s">
        <v>2323</v>
      </c>
      <c r="B308" s="194" t="s">
        <v>1326</v>
      </c>
      <c r="C308" s="193" t="s">
        <v>818</v>
      </c>
      <c r="D308" s="242" t="s">
        <v>4265</v>
      </c>
      <c r="E308" s="247"/>
      <c r="F308" s="247"/>
      <c r="G308" s="245"/>
      <c r="H308" s="246"/>
      <c r="I308" s="245"/>
      <c r="J308" s="58"/>
      <c r="K308" s="245"/>
      <c r="L308" s="246" t="e">
        <f>VLOOKUP(TRIM(B308),'Team Rosters'!$B$1:$M$3794,2,FALSE)</f>
        <v>#N/A</v>
      </c>
    </row>
    <row r="309" spans="1:12">
      <c r="A309" s="242" t="s">
        <v>2966</v>
      </c>
      <c r="B309" s="243" t="s">
        <v>6963</v>
      </c>
      <c r="C309" s="242" t="s">
        <v>826</v>
      </c>
      <c r="D309" s="242" t="s">
        <v>2966</v>
      </c>
      <c r="E309" s="247"/>
      <c r="F309" s="247"/>
      <c r="G309" s="245"/>
      <c r="H309" s="246"/>
      <c r="I309" s="245"/>
      <c r="J309" s="58"/>
      <c r="K309" s="245"/>
      <c r="L309" s="246" t="e">
        <f>VLOOKUP(TRIM(B309),'Team Rosters'!$B$1:$M$3794,2,FALSE)</f>
        <v>#N/A</v>
      </c>
    </row>
    <row r="310" spans="1:12">
      <c r="A310" s="242" t="s">
        <v>3060</v>
      </c>
      <c r="B310" s="243" t="s">
        <v>5616</v>
      </c>
      <c r="C310" s="242" t="s">
        <v>826</v>
      </c>
      <c r="D310" s="242" t="s">
        <v>4290</v>
      </c>
      <c r="E310" s="247" t="s">
        <v>4382</v>
      </c>
      <c r="F310" s="247"/>
      <c r="G310" s="245"/>
      <c r="H310" s="246"/>
      <c r="I310" s="245"/>
      <c r="J310" s="58"/>
      <c r="K310" s="245"/>
      <c r="L310" s="246" t="e">
        <f>VLOOKUP(TRIM(B310),'Team Rosters'!$B$1:$M$3794,2,FALSE)</f>
        <v>#N/A</v>
      </c>
    </row>
    <row r="311" spans="1:12">
      <c r="A311" s="242" t="s">
        <v>2438</v>
      </c>
      <c r="B311" s="243" t="s">
        <v>437</v>
      </c>
      <c r="C311" s="242" t="s">
        <v>809</v>
      </c>
      <c r="D311" s="242" t="s">
        <v>4305</v>
      </c>
      <c r="E311" s="247" t="s">
        <v>4385</v>
      </c>
      <c r="F311" s="247"/>
      <c r="G311" s="245">
        <v>6</v>
      </c>
      <c r="H311" s="246"/>
      <c r="I311" s="245"/>
      <c r="J311" s="58"/>
      <c r="K311" s="245"/>
      <c r="L311" s="246" t="e">
        <f>VLOOKUP(TRIM(B311),'Team Rosters'!$B$1:$M$3794,2,FALSE)</f>
        <v>#N/A</v>
      </c>
    </row>
    <row r="312" spans="1:12" ht="12.75" customHeight="1">
      <c r="A312" s="242" t="s">
        <v>4406</v>
      </c>
      <c r="B312" s="243" t="s">
        <v>439</v>
      </c>
      <c r="C312" s="242" t="s">
        <v>82</v>
      </c>
      <c r="D312" s="242" t="s">
        <v>7002</v>
      </c>
      <c r="E312" s="247" t="s">
        <v>4385</v>
      </c>
      <c r="F312" s="247" t="s">
        <v>4391</v>
      </c>
      <c r="G312" s="245">
        <v>7</v>
      </c>
      <c r="H312" s="246"/>
      <c r="I312" s="58"/>
      <c r="J312" s="58"/>
      <c r="K312" s="245"/>
      <c r="L312" s="246" t="str">
        <f>VLOOKUP(TRIM(B312),'Team Rosters'!$B$1:$M$3794,2,FALSE)</f>
        <v>LON</v>
      </c>
    </row>
    <row r="313" spans="1:12">
      <c r="A313" s="242" t="s">
        <v>3060</v>
      </c>
      <c r="B313" s="243" t="s">
        <v>5685</v>
      </c>
      <c r="C313" s="242" t="s">
        <v>808</v>
      </c>
      <c r="D313" s="242" t="s">
        <v>4290</v>
      </c>
      <c r="E313" s="247" t="s">
        <v>4384</v>
      </c>
      <c r="F313" s="247"/>
      <c r="G313" s="245"/>
      <c r="H313" s="246"/>
      <c r="I313" s="58"/>
      <c r="J313" s="58"/>
      <c r="K313" s="58"/>
      <c r="L313" s="246" t="e">
        <f>VLOOKUP(TRIM(B313),'Team Rosters'!$B$1:$M$3794,2,FALSE)</f>
        <v>#N/A</v>
      </c>
    </row>
    <row r="314" spans="1:12">
      <c r="A314" s="193" t="s">
        <v>4577</v>
      </c>
      <c r="B314" s="194" t="s">
        <v>6916</v>
      </c>
      <c r="C314" s="193" t="s">
        <v>833</v>
      </c>
      <c r="D314" s="193" t="s">
        <v>4577</v>
      </c>
      <c r="E314" s="144"/>
      <c r="F314" s="144"/>
      <c r="G314" s="144"/>
      <c r="H314" s="264"/>
      <c r="I314" s="265">
        <v>0</v>
      </c>
      <c r="J314" s="144"/>
      <c r="K314" s="265">
        <v>0</v>
      </c>
      <c r="L314" s="236" t="str">
        <f>VLOOKUP(TRIM(B314),'Team Rosters'!$B$1:$M$3794,2,FALSE)</f>
        <v>WIX</v>
      </c>
    </row>
    <row r="315" spans="1:12">
      <c r="A315" s="193" t="s">
        <v>197</v>
      </c>
      <c r="B315" s="194" t="s">
        <v>2723</v>
      </c>
      <c r="C315" s="193" t="s">
        <v>837</v>
      </c>
      <c r="D315" s="193" t="s">
        <v>197</v>
      </c>
      <c r="E315" s="144"/>
      <c r="F315" s="144"/>
      <c r="G315" s="144"/>
      <c r="H315" s="264"/>
      <c r="I315" s="265"/>
      <c r="J315" s="144"/>
      <c r="K315" s="265"/>
      <c r="L315" s="236" t="str">
        <f>VLOOKUP(TRIM(B315),'Team Rosters'!$B$1:$M$3794,2,FALSE)</f>
        <v>IRN</v>
      </c>
    </row>
    <row r="316" spans="1:12" ht="12.75" customHeight="1">
      <c r="A316" s="242" t="s">
        <v>87</v>
      </c>
      <c r="B316" s="243" t="s">
        <v>6650</v>
      </c>
      <c r="C316" s="242" t="s">
        <v>83</v>
      </c>
      <c r="D316" s="253" t="s">
        <v>7007</v>
      </c>
      <c r="E316" s="144"/>
      <c r="F316" s="144"/>
      <c r="G316" s="144"/>
      <c r="H316" s="246"/>
      <c r="I316" s="245">
        <v>0</v>
      </c>
      <c r="J316" s="245">
        <v>4</v>
      </c>
      <c r="K316" s="245">
        <v>2</v>
      </c>
      <c r="L316" s="246" t="e">
        <f>VLOOKUP(TRIM(B316),'Team Rosters'!$B$1:$M$3794,2,FALSE)</f>
        <v>#N/A</v>
      </c>
    </row>
    <row r="317" spans="1:12" ht="12.75" customHeight="1">
      <c r="A317" s="242" t="s">
        <v>1591</v>
      </c>
      <c r="B317" s="243" t="s">
        <v>6381</v>
      </c>
      <c r="C317" s="242" t="s">
        <v>824</v>
      </c>
      <c r="D317" s="242" t="s">
        <v>1591</v>
      </c>
      <c r="E317" s="247"/>
      <c r="F317" s="247"/>
      <c r="G317" s="245"/>
      <c r="H317" s="246"/>
      <c r="I317" s="245">
        <v>4</v>
      </c>
      <c r="J317" s="58"/>
      <c r="K317" s="245"/>
      <c r="L317" s="246" t="e">
        <f>VLOOKUP(TRIM(B317),'Team Rosters'!$B$1:$M$3794,2,FALSE)</f>
        <v>#N/A</v>
      </c>
    </row>
    <row r="318" spans="1:12">
      <c r="A318" s="242" t="s">
        <v>2314</v>
      </c>
      <c r="B318" s="243" t="s">
        <v>6151</v>
      </c>
      <c r="C318" s="242" t="s">
        <v>802</v>
      </c>
      <c r="D318" s="242" t="s">
        <v>4279</v>
      </c>
      <c r="E318" s="144"/>
      <c r="F318" s="144"/>
      <c r="G318" s="144"/>
      <c r="H318" s="246"/>
      <c r="I318" s="245">
        <v>0</v>
      </c>
      <c r="J318" s="245"/>
      <c r="K318" s="245">
        <v>0</v>
      </c>
      <c r="L318" s="246" t="e">
        <f>VLOOKUP(TRIM(B318),'Team Rosters'!$B$1:$M$3794,2,FALSE)</f>
        <v>#N/A</v>
      </c>
    </row>
    <row r="319" spans="1:12" ht="12.75" customHeight="1">
      <c r="A319" s="242" t="s">
        <v>560</v>
      </c>
      <c r="B319" s="194" t="s">
        <v>5291</v>
      </c>
      <c r="C319" s="193" t="s">
        <v>817</v>
      </c>
      <c r="D319" s="242" t="s">
        <v>4265</v>
      </c>
      <c r="E319" s="245"/>
      <c r="F319" s="245"/>
      <c r="G319" s="245"/>
      <c r="H319" s="246"/>
      <c r="I319" s="245"/>
      <c r="J319" s="245"/>
      <c r="K319" s="245"/>
      <c r="L319" s="246" t="str">
        <f>VLOOKUP(TRIM(B319),'Team Rosters'!$B$1:$M$3794,2,FALSE)</f>
        <v>TEM</v>
      </c>
    </row>
    <row r="320" spans="1:12">
      <c r="A320" s="242" t="s">
        <v>3518</v>
      </c>
      <c r="B320" s="243" t="s">
        <v>4707</v>
      </c>
      <c r="C320" s="242" t="s">
        <v>3448</v>
      </c>
      <c r="D320" s="242" t="s">
        <v>3518</v>
      </c>
      <c r="E320" s="247"/>
      <c r="F320" s="247"/>
      <c r="G320" s="245"/>
      <c r="H320" s="246"/>
      <c r="I320" s="245"/>
      <c r="J320" s="58"/>
      <c r="K320" s="245">
        <v>0</v>
      </c>
      <c r="L320" s="246" t="e">
        <f>VLOOKUP(TRIM(B320),'Team Rosters'!$B$1:$M$3794,2,FALSE)</f>
        <v>#N/A</v>
      </c>
    </row>
    <row r="321" spans="1:12">
      <c r="A321" s="242" t="s">
        <v>3060</v>
      </c>
      <c r="B321" s="243" t="s">
        <v>6848</v>
      </c>
      <c r="C321" s="242" t="s">
        <v>170</v>
      </c>
      <c r="D321" s="242" t="s">
        <v>4290</v>
      </c>
      <c r="E321" s="247" t="s">
        <v>4384</v>
      </c>
      <c r="F321" s="247"/>
      <c r="G321" s="245"/>
      <c r="H321" s="246"/>
      <c r="I321" s="248"/>
      <c r="J321" s="58"/>
      <c r="K321" s="248"/>
      <c r="L321" s="246" t="e">
        <f>VLOOKUP(TRIM(B321),'Team Rosters'!$B$1:$M$3794,2,FALSE)</f>
        <v>#N/A</v>
      </c>
    </row>
    <row r="322" spans="1:12">
      <c r="A322" s="193" t="s">
        <v>1406</v>
      </c>
      <c r="B322" s="194" t="s">
        <v>6953</v>
      </c>
      <c r="C322" s="193" t="s">
        <v>6142</v>
      </c>
      <c r="D322" s="193" t="s">
        <v>1406</v>
      </c>
      <c r="E322" s="144"/>
      <c r="F322" s="144"/>
      <c r="G322" s="144"/>
      <c r="H322" s="264"/>
      <c r="I322" s="265">
        <v>4</v>
      </c>
      <c r="J322" s="144"/>
      <c r="K322" s="265">
        <v>0</v>
      </c>
      <c r="L322" s="236" t="e">
        <f>VLOOKUP(TRIM(B322),'Team Rosters'!$B$1:$M$3794,2,FALSE)</f>
        <v>#N/A</v>
      </c>
    </row>
    <row r="323" spans="1:12">
      <c r="A323" s="242" t="s">
        <v>220</v>
      </c>
      <c r="B323" s="243" t="s">
        <v>3873</v>
      </c>
      <c r="C323" s="242" t="s">
        <v>810</v>
      </c>
      <c r="D323" s="242" t="s">
        <v>220</v>
      </c>
      <c r="E323" s="58"/>
      <c r="F323" s="58"/>
      <c r="G323" s="58"/>
      <c r="H323" s="246"/>
      <c r="I323" s="245"/>
      <c r="J323" s="58"/>
      <c r="K323" s="245">
        <v>0</v>
      </c>
      <c r="L323" s="246" t="e">
        <f>VLOOKUP(TRIM(B323),'Team Rosters'!$B$1:$M$3794,2,FALSE)</f>
        <v>#N/A</v>
      </c>
    </row>
    <row r="324" spans="1:12">
      <c r="A324" s="242" t="s">
        <v>2314</v>
      </c>
      <c r="B324" s="243" t="s">
        <v>6637</v>
      </c>
      <c r="C324" s="242" t="s">
        <v>807</v>
      </c>
      <c r="D324" s="242" t="s">
        <v>4279</v>
      </c>
      <c r="E324" s="144"/>
      <c r="F324" s="144"/>
      <c r="G324" s="144"/>
      <c r="H324" s="246"/>
      <c r="I324" s="245">
        <v>0</v>
      </c>
      <c r="J324" s="245"/>
      <c r="K324" s="245">
        <v>2</v>
      </c>
      <c r="L324" s="246" t="e">
        <f>VLOOKUP(TRIM(B324),'Team Rosters'!$B$1:$M$3794,2,FALSE)</f>
        <v>#N/A</v>
      </c>
    </row>
    <row r="325" spans="1:12">
      <c r="A325" s="242" t="s">
        <v>2330</v>
      </c>
      <c r="B325" s="243" t="s">
        <v>6244</v>
      </c>
      <c r="C325" s="242" t="s">
        <v>85</v>
      </c>
      <c r="D325" s="242" t="s">
        <v>2330</v>
      </c>
      <c r="E325" s="247" t="s">
        <v>4388</v>
      </c>
      <c r="F325" s="247"/>
      <c r="G325" s="245">
        <v>0</v>
      </c>
      <c r="H325" s="246"/>
      <c r="I325" s="58"/>
      <c r="J325" s="58"/>
      <c r="K325" s="58"/>
      <c r="L325" s="246" t="str">
        <f>VLOOKUP(TRIM(B325),'Team Rosters'!$B$1:$M$3794,2,FALSE)</f>
        <v>JER</v>
      </c>
    </row>
    <row r="326" spans="1:12">
      <c r="A326" s="242" t="s">
        <v>172</v>
      </c>
      <c r="B326" s="243" t="s">
        <v>442</v>
      </c>
      <c r="C326" s="242" t="s">
        <v>824</v>
      </c>
      <c r="D326" s="242" t="s">
        <v>4298</v>
      </c>
      <c r="E326" s="247" t="s">
        <v>4391</v>
      </c>
      <c r="F326" s="247"/>
      <c r="G326" s="245">
        <v>3</v>
      </c>
      <c r="H326" s="246"/>
      <c r="I326" s="58"/>
      <c r="J326" s="58"/>
      <c r="K326" s="245"/>
      <c r="L326" s="246" t="str">
        <f>VLOOKUP(TRIM(B326),'Team Rosters'!$B$1:$M$3794,2,FALSE)</f>
        <v>WIX</v>
      </c>
    </row>
    <row r="327" spans="1:12" ht="12.75" customHeight="1">
      <c r="A327" s="242" t="s">
        <v>4125</v>
      </c>
      <c r="B327" s="243" t="s">
        <v>5757</v>
      </c>
      <c r="C327" s="242" t="s">
        <v>83</v>
      </c>
      <c r="D327" s="242" t="s">
        <v>4276</v>
      </c>
      <c r="E327" s="144"/>
      <c r="F327" s="144"/>
      <c r="G327" s="144"/>
      <c r="H327" s="246"/>
      <c r="I327" s="245">
        <v>0</v>
      </c>
      <c r="J327" s="245">
        <v>4</v>
      </c>
      <c r="K327" s="245">
        <v>3</v>
      </c>
      <c r="L327" s="246" t="str">
        <f>VLOOKUP(TRIM(B327),'Team Rosters'!$B$1:$M$3794,2,FALSE)</f>
        <v>IRN</v>
      </c>
    </row>
    <row r="328" spans="1:12" ht="12.75" customHeight="1">
      <c r="A328" s="242" t="s">
        <v>1891</v>
      </c>
      <c r="B328" s="243" t="s">
        <v>643</v>
      </c>
      <c r="C328" s="242" t="s">
        <v>81</v>
      </c>
      <c r="D328" s="242" t="s">
        <v>1891</v>
      </c>
      <c r="E328" s="247"/>
      <c r="F328" s="247"/>
      <c r="G328" s="245"/>
      <c r="H328" s="246"/>
      <c r="I328" s="58"/>
      <c r="J328" s="58"/>
      <c r="K328" s="58"/>
      <c r="L328" s="246" t="str">
        <f>VLOOKUP(TRIM(B328),'Team Rosters'!$B$1:$M$3794,2,FALSE)</f>
        <v>BLD</v>
      </c>
    </row>
    <row r="329" spans="1:12" ht="12.75" customHeight="1">
      <c r="A329" s="242" t="s">
        <v>3060</v>
      </c>
      <c r="B329" s="243" t="s">
        <v>5521</v>
      </c>
      <c r="C329" s="242" t="s">
        <v>820</v>
      </c>
      <c r="D329" s="242" t="s">
        <v>4290</v>
      </c>
      <c r="E329" s="247" t="s">
        <v>4384</v>
      </c>
      <c r="F329" s="247"/>
      <c r="G329" s="245"/>
      <c r="H329" s="246"/>
      <c r="I329" s="245"/>
      <c r="J329" s="245"/>
      <c r="K329" s="245"/>
      <c r="L329" s="246" t="e">
        <f>VLOOKUP(TRIM(B329),'Team Rosters'!$B$1:$M$3794,2,FALSE)</f>
        <v>#N/A</v>
      </c>
    </row>
    <row r="330" spans="1:12">
      <c r="A330" s="242" t="s">
        <v>1891</v>
      </c>
      <c r="B330" s="243" t="s">
        <v>2383</v>
      </c>
      <c r="C330" s="242" t="s">
        <v>810</v>
      </c>
      <c r="D330" s="242" t="s">
        <v>1891</v>
      </c>
      <c r="E330" s="247"/>
      <c r="F330" s="247"/>
      <c r="G330" s="245"/>
      <c r="H330" s="246"/>
      <c r="I330" s="58"/>
      <c r="J330" s="58"/>
      <c r="K330" s="245"/>
      <c r="L330" s="246" t="str">
        <f>VLOOKUP(TRIM(B330),'Team Rosters'!$B$1:$M$3794,2,FALSE)</f>
        <v>ANN</v>
      </c>
    </row>
    <row r="331" spans="1:12">
      <c r="A331" s="246" t="s">
        <v>203</v>
      </c>
      <c r="B331" s="243" t="s">
        <v>6979</v>
      </c>
      <c r="C331" s="242" t="s">
        <v>85</v>
      </c>
      <c r="D331" s="246" t="s">
        <v>203</v>
      </c>
      <c r="E331" s="144"/>
      <c r="F331" s="144"/>
      <c r="G331" s="144"/>
      <c r="H331" s="264"/>
      <c r="I331" s="265"/>
      <c r="J331" s="144"/>
      <c r="K331" s="265"/>
      <c r="L331" s="236" t="e">
        <f>VLOOKUP(TRIM(B331),'Team Rosters'!$B$1:$M$3794,2,FALSE)</f>
        <v>#N/A</v>
      </c>
    </row>
    <row r="332" spans="1:12">
      <c r="A332" s="242" t="s">
        <v>1870</v>
      </c>
      <c r="B332" s="243" t="s">
        <v>6645</v>
      </c>
      <c r="C332" s="242" t="s">
        <v>810</v>
      </c>
      <c r="D332" s="242" t="s">
        <v>4273</v>
      </c>
      <c r="E332" s="144"/>
      <c r="F332" s="144"/>
      <c r="G332" s="144"/>
      <c r="H332" s="246"/>
      <c r="I332" s="245">
        <v>4</v>
      </c>
      <c r="J332" s="245"/>
      <c r="K332" s="245">
        <v>3</v>
      </c>
      <c r="L332" s="246" t="str">
        <f>VLOOKUP(TRIM(B332),'Team Rosters'!$B$1:$M$3794,2,FALSE)</f>
        <v>OMA</v>
      </c>
    </row>
    <row r="333" spans="1:12">
      <c r="A333" s="242" t="s">
        <v>1667</v>
      </c>
      <c r="B333" s="243" t="s">
        <v>443</v>
      </c>
      <c r="C333" s="242" t="s">
        <v>837</v>
      </c>
      <c r="D333" s="242" t="s">
        <v>4300</v>
      </c>
      <c r="E333" s="247" t="s">
        <v>4385</v>
      </c>
      <c r="F333" s="247"/>
      <c r="G333" s="245">
        <v>2</v>
      </c>
      <c r="H333" s="246"/>
      <c r="I333" s="58"/>
      <c r="J333" s="58"/>
      <c r="K333" s="58"/>
      <c r="L333" s="246" t="str">
        <f>VLOOKUP(TRIM(B333),'Team Rosters'!$B$1:$M$3794,2,FALSE)</f>
        <v>WIX</v>
      </c>
    </row>
    <row r="334" spans="1:12">
      <c r="A334" s="242" t="s">
        <v>2445</v>
      </c>
      <c r="B334" s="243" t="s">
        <v>5168</v>
      </c>
      <c r="C334" s="242" t="s">
        <v>821</v>
      </c>
      <c r="D334" s="242" t="s">
        <v>4294</v>
      </c>
      <c r="E334" s="247" t="s">
        <v>4389</v>
      </c>
      <c r="F334" s="247"/>
      <c r="G334" s="245"/>
      <c r="H334" s="246"/>
      <c r="I334" s="245"/>
      <c r="J334" s="58"/>
      <c r="K334" s="245"/>
      <c r="L334" s="246" t="str">
        <f>VLOOKUP(TRIM(B334),'Team Rosters'!$B$1:$M$3794,2,FALSE)</f>
        <v>IND</v>
      </c>
    </row>
    <row r="335" spans="1:12" ht="12.75" customHeight="1">
      <c r="A335" s="242" t="s">
        <v>2437</v>
      </c>
      <c r="B335" s="243" t="s">
        <v>1107</v>
      </c>
      <c r="C335" s="242" t="s">
        <v>822</v>
      </c>
      <c r="D335" s="242" t="s">
        <v>4304</v>
      </c>
      <c r="E335" s="247" t="s">
        <v>4389</v>
      </c>
      <c r="F335" s="247"/>
      <c r="G335" s="245">
        <v>2</v>
      </c>
      <c r="H335" s="246"/>
      <c r="I335" s="245"/>
      <c r="J335" s="58"/>
      <c r="K335" s="245"/>
      <c r="L335" s="246" t="e">
        <f>VLOOKUP(TRIM(B335),'Team Rosters'!$B$1:$M$3794,2,FALSE)</f>
        <v>#N/A</v>
      </c>
    </row>
    <row r="336" spans="1:12" ht="12.75" customHeight="1">
      <c r="A336" s="242" t="s">
        <v>1891</v>
      </c>
      <c r="B336" s="243" t="s">
        <v>6862</v>
      </c>
      <c r="C336" s="242" t="s">
        <v>3448</v>
      </c>
      <c r="D336" s="242" t="s">
        <v>1891</v>
      </c>
      <c r="E336" s="58"/>
      <c r="F336" s="58"/>
      <c r="G336" s="58"/>
      <c r="H336" s="246"/>
      <c r="I336" s="245"/>
      <c r="J336" s="58"/>
      <c r="K336" s="245"/>
      <c r="L336" s="246" t="str">
        <f>VLOOKUP(TRIM(B336),'Team Rosters'!$B$1:$M$3794,2,FALSE)</f>
        <v>ESC</v>
      </c>
    </row>
    <row r="337" spans="1:12" ht="12.75" customHeight="1">
      <c r="A337" s="242" t="s">
        <v>2438</v>
      </c>
      <c r="B337" s="243" t="s">
        <v>6131</v>
      </c>
      <c r="C337" s="242" t="s">
        <v>85</v>
      </c>
      <c r="D337" s="242" t="s">
        <v>4277</v>
      </c>
      <c r="E337" s="144"/>
      <c r="F337" s="144"/>
      <c r="G337" s="144"/>
      <c r="H337" s="246"/>
      <c r="I337" s="245">
        <v>4</v>
      </c>
      <c r="J337" s="245"/>
      <c r="K337" s="245">
        <v>0</v>
      </c>
      <c r="L337" s="246" t="str">
        <f>VLOOKUP(TRIM(B337),'Team Rosters'!$B$1:$M$3794,2,FALSE)</f>
        <v>CHA</v>
      </c>
    </row>
    <row r="338" spans="1:12">
      <c r="A338" s="242" t="s">
        <v>172</v>
      </c>
      <c r="B338" s="243" t="s">
        <v>6796</v>
      </c>
      <c r="C338" s="242" t="s">
        <v>808</v>
      </c>
      <c r="D338" s="242" t="s">
        <v>4298</v>
      </c>
      <c r="E338" s="247" t="s">
        <v>4385</v>
      </c>
      <c r="F338" s="247"/>
      <c r="G338" s="245">
        <v>5</v>
      </c>
      <c r="H338" s="246"/>
      <c r="I338" s="245"/>
      <c r="J338" s="58"/>
      <c r="K338" s="245"/>
      <c r="L338" s="246" t="str">
        <f>VLOOKUP(TRIM(B338),'Team Rosters'!$B$1:$M$3794,2,FALSE)</f>
        <v>GOT</v>
      </c>
    </row>
    <row r="339" spans="1:12">
      <c r="A339" s="242" t="s">
        <v>2313</v>
      </c>
      <c r="B339" s="243" t="s">
        <v>444</v>
      </c>
      <c r="C339" s="242" t="s">
        <v>824</v>
      </c>
      <c r="D339" s="242" t="s">
        <v>2313</v>
      </c>
      <c r="E339" s="247" t="s">
        <v>4399</v>
      </c>
      <c r="F339" s="247"/>
      <c r="G339" s="245">
        <v>6</v>
      </c>
      <c r="H339" s="246"/>
      <c r="I339" s="269"/>
      <c r="J339" s="263"/>
      <c r="K339" s="269"/>
      <c r="L339" s="246" t="str">
        <f>VLOOKUP(TRIM(B339),'Team Rosters'!$B$1:$M$3794,2,FALSE)</f>
        <v>IRN</v>
      </c>
    </row>
    <row r="340" spans="1:12">
      <c r="A340" s="242" t="s">
        <v>2314</v>
      </c>
      <c r="B340" s="243" t="s">
        <v>5105</v>
      </c>
      <c r="C340" s="242" t="s">
        <v>812</v>
      </c>
      <c r="D340" s="242" t="s">
        <v>4303</v>
      </c>
      <c r="E340" s="247" t="s">
        <v>4391</v>
      </c>
      <c r="F340" s="247"/>
      <c r="G340" s="245">
        <v>0</v>
      </c>
      <c r="H340" s="246"/>
      <c r="I340" s="245"/>
      <c r="J340" s="245"/>
      <c r="K340" s="245"/>
      <c r="L340" s="246" t="str">
        <f>VLOOKUP(TRIM(B340),'Team Rosters'!$B$1:$M$3794,2,FALSE)</f>
        <v>BLD</v>
      </c>
    </row>
    <row r="341" spans="1:12">
      <c r="A341" s="242" t="s">
        <v>2445</v>
      </c>
      <c r="B341" s="243" t="s">
        <v>6842</v>
      </c>
      <c r="C341" s="242" t="s">
        <v>824</v>
      </c>
      <c r="D341" s="242" t="s">
        <v>4294</v>
      </c>
      <c r="E341" s="247" t="s">
        <v>4391</v>
      </c>
      <c r="F341" s="247"/>
      <c r="G341" s="245"/>
      <c r="H341" s="246"/>
      <c r="I341" s="245"/>
      <c r="J341" s="245"/>
      <c r="K341" s="245"/>
      <c r="L341" s="246" t="str">
        <f>VLOOKUP(TRIM(B341),'Team Rosters'!$B$1:$M$3794,2,FALSE)</f>
        <v>VIR</v>
      </c>
    </row>
    <row r="342" spans="1:12">
      <c r="A342" s="242" t="s">
        <v>2477</v>
      </c>
      <c r="B342" s="194" t="s">
        <v>6393</v>
      </c>
      <c r="C342" s="193" t="s">
        <v>170</v>
      </c>
      <c r="D342" s="242" t="s">
        <v>4265</v>
      </c>
      <c r="E342" s="58"/>
      <c r="F342" s="58"/>
      <c r="G342" s="58"/>
      <c r="H342" s="246"/>
      <c r="I342" s="248"/>
      <c r="J342" s="58"/>
      <c r="K342" s="248"/>
      <c r="L342" s="246" t="str">
        <f>VLOOKUP(TRIM(B342),'Team Rosters'!$B$1:$M$3794,2,FALSE)</f>
        <v>BLU</v>
      </c>
    </row>
    <row r="343" spans="1:12" ht="12.75" customHeight="1">
      <c r="A343" s="242" t="s">
        <v>2313</v>
      </c>
      <c r="B343" s="243" t="s">
        <v>445</v>
      </c>
      <c r="C343" s="242" t="s">
        <v>808</v>
      </c>
      <c r="D343" s="242" t="s">
        <v>2313</v>
      </c>
      <c r="E343" s="247" t="s">
        <v>4396</v>
      </c>
      <c r="F343" s="247"/>
      <c r="G343" s="245">
        <v>7</v>
      </c>
      <c r="H343" s="246"/>
      <c r="I343" s="245"/>
      <c r="J343" s="245"/>
      <c r="K343" s="245"/>
      <c r="L343" s="246" t="str">
        <f>VLOOKUP(TRIM(B343),'Team Rosters'!$B$1:$M$3794,2,FALSE)</f>
        <v>DEL</v>
      </c>
    </row>
    <row r="344" spans="1:12">
      <c r="A344" s="242" t="s">
        <v>2458</v>
      </c>
      <c r="B344" s="243" t="s">
        <v>6223</v>
      </c>
      <c r="C344" s="242" t="s">
        <v>83</v>
      </c>
      <c r="D344" s="242" t="s">
        <v>2458</v>
      </c>
      <c r="E344" s="247" t="s">
        <v>4397</v>
      </c>
      <c r="F344" s="247"/>
      <c r="G344" s="245">
        <v>10</v>
      </c>
      <c r="H344" s="246"/>
      <c r="I344" s="245"/>
      <c r="J344" s="58"/>
      <c r="K344" s="245"/>
      <c r="L344" s="246" t="str">
        <f>VLOOKUP(TRIM(B344),'Team Rosters'!$B$1:$M$3794,2,FALSE)</f>
        <v>LON</v>
      </c>
    </row>
    <row r="345" spans="1:12">
      <c r="A345" s="242" t="s">
        <v>213</v>
      </c>
      <c r="B345" s="243" t="s">
        <v>6960</v>
      </c>
      <c r="C345" s="242" t="s">
        <v>90</v>
      </c>
      <c r="D345" s="242" t="s">
        <v>213</v>
      </c>
      <c r="E345" s="58"/>
      <c r="F345" s="58"/>
      <c r="G345" s="58"/>
      <c r="H345" s="246"/>
      <c r="I345" s="248"/>
      <c r="J345" s="58"/>
      <c r="K345" s="248"/>
      <c r="L345" s="246" t="e">
        <f>VLOOKUP(TRIM(B345),'Team Rosters'!$B$1:$M$3794,2,FALSE)</f>
        <v>#N/A</v>
      </c>
    </row>
    <row r="346" spans="1:12">
      <c r="A346" s="242" t="s">
        <v>2317</v>
      </c>
      <c r="B346" s="243" t="s">
        <v>6146</v>
      </c>
      <c r="C346" s="242" t="s">
        <v>1664</v>
      </c>
      <c r="D346" s="242" t="s">
        <v>4272</v>
      </c>
      <c r="E346" s="144"/>
      <c r="F346" s="144"/>
      <c r="G346" s="144"/>
      <c r="H346" s="246"/>
      <c r="I346" s="245">
        <v>0</v>
      </c>
      <c r="J346" s="245"/>
      <c r="K346" s="245">
        <v>2</v>
      </c>
      <c r="L346" s="246" t="str">
        <f>VLOOKUP(TRIM(B346),'Team Rosters'!$B$1:$M$3794,2,FALSE)</f>
        <v>BLD</v>
      </c>
    </row>
    <row r="347" spans="1:12">
      <c r="A347" s="242" t="s">
        <v>172</v>
      </c>
      <c r="B347" s="243" t="s">
        <v>6792</v>
      </c>
      <c r="C347" s="242" t="s">
        <v>802</v>
      </c>
      <c r="D347" s="242" t="s">
        <v>4298</v>
      </c>
      <c r="E347" s="247" t="s">
        <v>4391</v>
      </c>
      <c r="F347" s="247"/>
      <c r="G347" s="245">
        <v>0</v>
      </c>
      <c r="H347" s="246"/>
      <c r="I347" s="245"/>
      <c r="J347" s="58"/>
      <c r="K347" s="245"/>
      <c r="L347" s="246" t="e">
        <f>VLOOKUP(TRIM(B347),'Team Rosters'!$B$1:$M$3794,2,FALSE)</f>
        <v>#N/A</v>
      </c>
    </row>
    <row r="348" spans="1:12" ht="12.75" customHeight="1">
      <c r="A348" s="242" t="s">
        <v>2328</v>
      </c>
      <c r="B348" s="243" t="s">
        <v>6265</v>
      </c>
      <c r="C348" s="242" t="s">
        <v>6142</v>
      </c>
      <c r="D348" s="242" t="s">
        <v>4295</v>
      </c>
      <c r="E348" s="247" t="s">
        <v>4385</v>
      </c>
      <c r="F348" s="247"/>
      <c r="G348" s="245"/>
      <c r="H348" s="246"/>
      <c r="I348" s="248"/>
      <c r="J348" s="58"/>
      <c r="K348" s="248"/>
      <c r="L348" s="246" t="str">
        <f>VLOOKUP(TRIM(B348),'Team Rosters'!$B$1:$M$3794,2,FALSE)</f>
        <v>BLD</v>
      </c>
    </row>
    <row r="349" spans="1:12" ht="12.75" customHeight="1">
      <c r="A349" s="242" t="s">
        <v>3518</v>
      </c>
      <c r="B349" s="243" t="s">
        <v>5744</v>
      </c>
      <c r="C349" s="242" t="s">
        <v>831</v>
      </c>
      <c r="D349" s="242" t="s">
        <v>3518</v>
      </c>
      <c r="E349" s="58"/>
      <c r="F349" s="58"/>
      <c r="G349" s="58"/>
      <c r="H349" s="246"/>
      <c r="I349" s="245">
        <v>0</v>
      </c>
      <c r="J349" s="58"/>
      <c r="K349" s="245">
        <v>3</v>
      </c>
      <c r="L349" s="246" t="str">
        <f>VLOOKUP(TRIM(B349),'Team Rosters'!$B$1:$M$3794,2,FALSE)</f>
        <v>VER</v>
      </c>
    </row>
    <row r="350" spans="1:12" ht="12.75" customHeight="1">
      <c r="A350" s="242" t="s">
        <v>3063</v>
      </c>
      <c r="B350" s="243" t="s">
        <v>5623</v>
      </c>
      <c r="C350" s="242" t="s">
        <v>820</v>
      </c>
      <c r="D350" s="242" t="s">
        <v>4289</v>
      </c>
      <c r="E350" s="247" t="s">
        <v>4397</v>
      </c>
      <c r="F350" s="247"/>
      <c r="G350" s="245"/>
      <c r="H350" s="246"/>
      <c r="I350" s="245"/>
      <c r="J350" s="58"/>
      <c r="K350" s="245"/>
      <c r="L350" s="246" t="e">
        <f>VLOOKUP(TRIM(B350),'Team Rosters'!$B$1:$M$3794,2,FALSE)</f>
        <v>#N/A</v>
      </c>
    </row>
    <row r="351" spans="1:12">
      <c r="A351" s="242" t="s">
        <v>1139</v>
      </c>
      <c r="B351" s="243" t="s">
        <v>6804</v>
      </c>
      <c r="C351" s="242" t="s">
        <v>90</v>
      </c>
      <c r="D351" s="242" t="s">
        <v>1139</v>
      </c>
      <c r="E351" s="250" t="s">
        <v>4384</v>
      </c>
      <c r="F351" s="250"/>
      <c r="G351" s="58">
        <v>4</v>
      </c>
      <c r="H351" s="246"/>
      <c r="I351" s="245"/>
      <c r="J351" s="245"/>
      <c r="K351" s="245"/>
      <c r="L351" s="246" t="str">
        <f>VLOOKUP(TRIM(B351),'Team Rosters'!$B$1:$M$3794,2,FALSE)</f>
        <v>ACM</v>
      </c>
    </row>
    <row r="352" spans="1:12">
      <c r="A352" s="242" t="s">
        <v>2313</v>
      </c>
      <c r="B352" s="243" t="s">
        <v>2253</v>
      </c>
      <c r="C352" s="242" t="s">
        <v>814</v>
      </c>
      <c r="D352" s="242" t="s">
        <v>2313</v>
      </c>
      <c r="E352" s="247" t="s">
        <v>4394</v>
      </c>
      <c r="F352" s="247"/>
      <c r="G352" s="245">
        <v>0</v>
      </c>
      <c r="H352" s="246"/>
      <c r="I352" s="245"/>
      <c r="J352" s="58"/>
      <c r="K352" s="245"/>
      <c r="L352" s="246" t="str">
        <f>VLOOKUP(TRIM(B352),'Team Rosters'!$B$1:$M$3794,2,FALSE)</f>
        <v>FER</v>
      </c>
    </row>
    <row r="353" spans="1:12">
      <c r="A353" s="242" t="s">
        <v>2330</v>
      </c>
      <c r="B353" s="243" t="s">
        <v>5091</v>
      </c>
      <c r="C353" s="242" t="s">
        <v>826</v>
      </c>
      <c r="D353" s="242" t="s">
        <v>2330</v>
      </c>
      <c r="E353" s="247" t="s">
        <v>4397</v>
      </c>
      <c r="F353" s="247"/>
      <c r="G353" s="245">
        <v>3</v>
      </c>
      <c r="H353" s="246"/>
      <c r="I353" s="245"/>
      <c r="J353" s="245"/>
      <c r="K353" s="245"/>
      <c r="L353" s="246" t="str">
        <f>VLOOKUP(TRIM(B353),'Team Rosters'!$B$1:$M$3794,2,FALSE)</f>
        <v>WIX</v>
      </c>
    </row>
    <row r="354" spans="1:12">
      <c r="A354" s="193" t="s">
        <v>848</v>
      </c>
      <c r="B354" s="194" t="s">
        <v>2560</v>
      </c>
      <c r="C354" s="193" t="s">
        <v>817</v>
      </c>
      <c r="D354" s="193" t="s">
        <v>848</v>
      </c>
      <c r="E354" s="144"/>
      <c r="F354" s="144"/>
      <c r="G354" s="144"/>
      <c r="H354" s="264"/>
      <c r="I354" s="144">
        <v>0</v>
      </c>
      <c r="J354" s="144">
        <v>0</v>
      </c>
      <c r="K354" s="265">
        <v>5</v>
      </c>
      <c r="L354" s="236" t="str">
        <f>VLOOKUP(TRIM(B354),'Team Rosters'!$B$1:$M$3794,2,FALSE)</f>
        <v>WIX</v>
      </c>
    </row>
    <row r="355" spans="1:12">
      <c r="A355" s="242" t="s">
        <v>2437</v>
      </c>
      <c r="B355" s="243" t="s">
        <v>5126</v>
      </c>
      <c r="C355" s="242" t="s">
        <v>808</v>
      </c>
      <c r="D355" s="242" t="s">
        <v>4304</v>
      </c>
      <c r="E355" s="247" t="s">
        <v>4389</v>
      </c>
      <c r="F355" s="247"/>
      <c r="G355" s="245">
        <v>3</v>
      </c>
      <c r="H355" s="246"/>
      <c r="I355" s="58"/>
      <c r="J355" s="58"/>
      <c r="K355" s="245"/>
      <c r="L355" s="246" t="str">
        <f>VLOOKUP(TRIM(B355),'Team Rosters'!$B$1:$M$3794,2,FALSE)</f>
        <v>GOT</v>
      </c>
    </row>
    <row r="356" spans="1:12">
      <c r="A356" s="242" t="s">
        <v>4573</v>
      </c>
      <c r="B356" s="243" t="s">
        <v>6117</v>
      </c>
      <c r="C356" s="242" t="s">
        <v>833</v>
      </c>
      <c r="D356" s="253" t="s">
        <v>7009</v>
      </c>
      <c r="E356" s="144"/>
      <c r="F356" s="144"/>
      <c r="G356" s="144"/>
      <c r="H356" s="246"/>
      <c r="I356" s="245">
        <v>4</v>
      </c>
      <c r="J356" s="245">
        <v>5</v>
      </c>
      <c r="K356" s="245">
        <v>5</v>
      </c>
      <c r="L356" s="246" t="str">
        <f>VLOOKUP(TRIM(B356),'Team Rosters'!$B$1:$M$3794,2,FALSE)</f>
        <v>TEM</v>
      </c>
    </row>
    <row r="357" spans="1:12" ht="12.75" customHeight="1">
      <c r="A357" s="193" t="s">
        <v>197</v>
      </c>
      <c r="B357" s="194" t="s">
        <v>1951</v>
      </c>
      <c r="C357" s="193" t="s">
        <v>807</v>
      </c>
      <c r="D357" s="193" t="s">
        <v>197</v>
      </c>
      <c r="E357" s="144"/>
      <c r="F357" s="144"/>
      <c r="G357" s="144"/>
      <c r="H357" s="264"/>
      <c r="I357" s="144"/>
      <c r="J357" s="144"/>
      <c r="K357" s="265"/>
      <c r="L357" s="236" t="e">
        <f>VLOOKUP(TRIM(B357),'Team Rosters'!$B$1:$M$3794,2,FALSE)</f>
        <v>#N/A</v>
      </c>
    </row>
    <row r="358" spans="1:12">
      <c r="A358" s="242" t="s">
        <v>2314</v>
      </c>
      <c r="B358" s="243" t="s">
        <v>5579</v>
      </c>
      <c r="C358" s="242" t="s">
        <v>815</v>
      </c>
      <c r="D358" s="242" t="s">
        <v>4303</v>
      </c>
      <c r="E358" s="247" t="s">
        <v>4391</v>
      </c>
      <c r="F358" s="247"/>
      <c r="G358" s="245">
        <v>3</v>
      </c>
      <c r="H358" s="246"/>
      <c r="I358" s="58"/>
      <c r="J358" s="58"/>
      <c r="K358" s="245"/>
      <c r="L358" s="246" t="str">
        <f>VLOOKUP(TRIM(B358),'Team Rosters'!$B$1:$M$3794,2,FALSE)</f>
        <v>DEL</v>
      </c>
    </row>
    <row r="359" spans="1:12">
      <c r="A359" s="242" t="s">
        <v>2317</v>
      </c>
      <c r="B359" s="243" t="s">
        <v>448</v>
      </c>
      <c r="C359" s="242" t="s">
        <v>820</v>
      </c>
      <c r="D359" s="242" t="s">
        <v>4272</v>
      </c>
      <c r="E359" s="144"/>
      <c r="F359" s="144"/>
      <c r="G359" s="144"/>
      <c r="H359" s="246"/>
      <c r="I359" s="245">
        <v>6</v>
      </c>
      <c r="J359" s="245"/>
      <c r="K359" s="245">
        <v>7</v>
      </c>
      <c r="L359" s="246" t="str">
        <f>VLOOKUP(TRIM(B359),'Team Rosters'!$B$1:$M$3794,2,FALSE)</f>
        <v>VER</v>
      </c>
    </row>
    <row r="360" spans="1:12">
      <c r="A360" s="242" t="s">
        <v>4573</v>
      </c>
      <c r="B360" s="243" t="s">
        <v>5778</v>
      </c>
      <c r="C360" s="242" t="s">
        <v>83</v>
      </c>
      <c r="D360" s="253" t="s">
        <v>7009</v>
      </c>
      <c r="E360" s="144"/>
      <c r="F360" s="144"/>
      <c r="G360" s="144"/>
      <c r="H360" s="246"/>
      <c r="I360" s="245">
        <v>4</v>
      </c>
      <c r="J360" s="245">
        <v>4</v>
      </c>
      <c r="K360" s="245">
        <v>7</v>
      </c>
      <c r="L360" s="246" t="str">
        <f>VLOOKUP(TRIM(B360),'Team Rosters'!$B$1:$M$3794,2,FALSE)</f>
        <v>TOL</v>
      </c>
    </row>
    <row r="361" spans="1:12">
      <c r="A361" s="242" t="s">
        <v>1404</v>
      </c>
      <c r="B361" s="243" t="s">
        <v>6762</v>
      </c>
      <c r="C361" s="242" t="s">
        <v>822</v>
      </c>
      <c r="D361" s="242" t="s">
        <v>1404</v>
      </c>
      <c r="E361" s="247" t="s">
        <v>4384</v>
      </c>
      <c r="F361" s="247"/>
      <c r="G361" s="245">
        <v>3</v>
      </c>
      <c r="H361" s="246"/>
      <c r="I361" s="245"/>
      <c r="J361" s="58"/>
      <c r="K361" s="245"/>
      <c r="L361" s="246" t="e">
        <f>VLOOKUP(TRIM(B361),'Team Rosters'!$B$1:$M$3794,2,FALSE)</f>
        <v>#N/A</v>
      </c>
    </row>
    <row r="362" spans="1:12">
      <c r="A362" s="253" t="s">
        <v>7084</v>
      </c>
      <c r="B362" s="243" t="s">
        <v>4461</v>
      </c>
      <c r="C362" s="242" t="s">
        <v>81</v>
      </c>
      <c r="D362" s="253" t="s">
        <v>7085</v>
      </c>
      <c r="E362" s="247" t="s">
        <v>4385</v>
      </c>
      <c r="F362" s="247"/>
      <c r="G362" s="245"/>
      <c r="H362" s="246"/>
      <c r="I362" s="245"/>
      <c r="J362" s="245"/>
      <c r="K362" s="245"/>
      <c r="L362" s="246" t="str">
        <f>VLOOKUP(TRIM(B362),'Team Rosters'!$B$1:$M$3794,2,FALSE)</f>
        <v>BIR</v>
      </c>
    </row>
    <row r="363" spans="1:12" ht="12.75" customHeight="1">
      <c r="A363" s="242" t="s">
        <v>2328</v>
      </c>
      <c r="B363" s="243" t="s">
        <v>4514</v>
      </c>
      <c r="C363" s="242" t="s">
        <v>813</v>
      </c>
      <c r="D363" s="242" t="s">
        <v>4295</v>
      </c>
      <c r="E363" s="247" t="s">
        <v>4389</v>
      </c>
      <c r="F363" s="247"/>
      <c r="G363" s="245"/>
      <c r="H363" s="246"/>
      <c r="I363" s="58"/>
      <c r="J363" s="58"/>
      <c r="K363" s="58"/>
      <c r="L363" s="246" t="str">
        <f>VLOOKUP(TRIM(B363),'Team Rosters'!$B$1:$M$3794,2,FALSE)</f>
        <v>BIR</v>
      </c>
    </row>
    <row r="364" spans="1:12" ht="12.75" customHeight="1">
      <c r="A364" s="193" t="s">
        <v>828</v>
      </c>
      <c r="B364" s="194" t="s">
        <v>5829</v>
      </c>
      <c r="C364" s="193" t="s">
        <v>812</v>
      </c>
      <c r="D364" s="193" t="s">
        <v>828</v>
      </c>
      <c r="E364" s="144"/>
      <c r="F364" s="144"/>
      <c r="G364" s="144"/>
      <c r="H364" s="264"/>
      <c r="I364" s="144">
        <v>4</v>
      </c>
      <c r="J364" s="144">
        <v>0</v>
      </c>
      <c r="K364" s="144">
        <v>0</v>
      </c>
      <c r="L364" s="236" t="str">
        <f>VLOOKUP(TRIM(B364),'Team Rosters'!$B$1:$M$3794,2,FALSE)</f>
        <v>LAS</v>
      </c>
    </row>
    <row r="365" spans="1:12">
      <c r="A365" s="242" t="s">
        <v>1591</v>
      </c>
      <c r="B365" s="243" t="s">
        <v>3950</v>
      </c>
      <c r="C365" s="242" t="s">
        <v>802</v>
      </c>
      <c r="D365" s="242" t="s">
        <v>1591</v>
      </c>
      <c r="E365" s="247"/>
      <c r="F365" s="247"/>
      <c r="G365" s="245"/>
      <c r="H365" s="246"/>
      <c r="I365" s="245">
        <v>4</v>
      </c>
      <c r="J365" s="58"/>
      <c r="K365" s="245">
        <v>5</v>
      </c>
      <c r="L365" s="246" t="e">
        <f>VLOOKUP(TRIM(B365),'Team Rosters'!$B$1:$M$3794,2,FALSE)</f>
        <v>#N/A</v>
      </c>
    </row>
    <row r="366" spans="1:12">
      <c r="A366" s="242" t="s">
        <v>836</v>
      </c>
      <c r="B366" s="243" t="s">
        <v>4614</v>
      </c>
      <c r="C366" s="242" t="s">
        <v>816</v>
      </c>
      <c r="D366" s="242" t="s">
        <v>6988</v>
      </c>
      <c r="E366" s="144"/>
      <c r="F366" s="144"/>
      <c r="G366" s="144"/>
      <c r="H366" s="246"/>
      <c r="I366" s="245">
        <v>0</v>
      </c>
      <c r="J366" s="245">
        <v>0</v>
      </c>
      <c r="K366" s="245">
        <v>2</v>
      </c>
      <c r="L366" s="246" t="e">
        <f>VLOOKUP(TRIM(B366),'Team Rosters'!$B$1:$M$3794,2,FALSE)</f>
        <v>#N/A</v>
      </c>
    </row>
    <row r="367" spans="1:12" ht="12.75" customHeight="1">
      <c r="A367" s="242" t="s">
        <v>173</v>
      </c>
      <c r="B367" s="243" t="s">
        <v>6849</v>
      </c>
      <c r="C367" s="242" t="s">
        <v>170</v>
      </c>
      <c r="D367" s="242" t="s">
        <v>4306</v>
      </c>
      <c r="E367" s="247" t="s">
        <v>4391</v>
      </c>
      <c r="F367" s="247" t="s">
        <v>4391</v>
      </c>
      <c r="G367" s="245">
        <v>0</v>
      </c>
      <c r="H367" s="246"/>
      <c r="I367" s="245"/>
      <c r="J367" s="58"/>
      <c r="K367" s="245"/>
      <c r="L367" s="246" t="e">
        <f>VLOOKUP(TRIM(B367),'Team Rosters'!$B$1:$M$3794,2,FALSE)</f>
        <v>#N/A</v>
      </c>
    </row>
    <row r="368" spans="1:12" ht="12.75" customHeight="1">
      <c r="A368" s="193" t="s">
        <v>828</v>
      </c>
      <c r="B368" s="194" t="s">
        <v>2946</v>
      </c>
      <c r="C368" s="193" t="s">
        <v>831</v>
      </c>
      <c r="D368" s="193" t="s">
        <v>828</v>
      </c>
      <c r="E368" s="144"/>
      <c r="F368" s="144"/>
      <c r="G368" s="144"/>
      <c r="H368" s="264"/>
      <c r="I368" s="144">
        <v>4</v>
      </c>
      <c r="J368" s="144">
        <v>0</v>
      </c>
      <c r="K368" s="265">
        <v>0</v>
      </c>
      <c r="L368" s="236" t="e">
        <f>VLOOKUP(TRIM(B368),'Team Rosters'!$B$1:$M$3794,2,FALSE)</f>
        <v>#N/A</v>
      </c>
    </row>
    <row r="369" spans="1:12">
      <c r="A369" s="246" t="s">
        <v>203</v>
      </c>
      <c r="B369" s="243" t="s">
        <v>6972</v>
      </c>
      <c r="C369" s="242" t="s">
        <v>831</v>
      </c>
      <c r="D369" s="246" t="s">
        <v>203</v>
      </c>
      <c r="E369" s="247"/>
      <c r="F369" s="247"/>
      <c r="G369" s="245"/>
      <c r="H369" s="246"/>
      <c r="I369" s="58"/>
      <c r="J369" s="58"/>
      <c r="K369" s="245"/>
      <c r="L369" s="246" t="str">
        <f>VLOOKUP(TRIM(B369),'Team Rosters'!$B$1:$M$3794,2,FALSE)</f>
        <v>LON</v>
      </c>
    </row>
    <row r="370" spans="1:12">
      <c r="A370" s="242" t="s">
        <v>3061</v>
      </c>
      <c r="B370" s="243" t="s">
        <v>5096</v>
      </c>
      <c r="C370" s="242" t="s">
        <v>83</v>
      </c>
      <c r="D370" s="242" t="s">
        <v>4297</v>
      </c>
      <c r="E370" s="247" t="s">
        <v>4388</v>
      </c>
      <c r="F370" s="247"/>
      <c r="G370" s="245"/>
      <c r="H370" s="246"/>
      <c r="I370" s="245"/>
      <c r="J370" s="58"/>
      <c r="K370" s="245"/>
      <c r="L370" s="246" t="str">
        <f>VLOOKUP(TRIM(B370),'Team Rosters'!$B$1:$M$3794,2,FALSE)</f>
        <v>IRN</v>
      </c>
    </row>
    <row r="371" spans="1:12" ht="12.75" customHeight="1">
      <c r="A371" s="242" t="s">
        <v>2477</v>
      </c>
      <c r="B371" s="194" t="s">
        <v>5320</v>
      </c>
      <c r="C371" s="193" t="s">
        <v>2832</v>
      </c>
      <c r="D371" s="242" t="s">
        <v>4265</v>
      </c>
      <c r="E371" s="247"/>
      <c r="F371" s="247"/>
      <c r="G371" s="245"/>
      <c r="H371" s="246"/>
      <c r="I371" s="245"/>
      <c r="J371" s="58"/>
      <c r="K371" s="245"/>
      <c r="L371" s="246" t="str">
        <f>VLOOKUP(TRIM(B371),'Team Rosters'!$B$1:$M$3794,2,FALSE)</f>
        <v>DEL</v>
      </c>
    </row>
    <row r="372" spans="1:12">
      <c r="A372" s="242" t="s">
        <v>1591</v>
      </c>
      <c r="B372" s="243" t="s">
        <v>3953</v>
      </c>
      <c r="C372" s="242" t="s">
        <v>833</v>
      </c>
      <c r="D372" s="242" t="s">
        <v>1591</v>
      </c>
      <c r="E372" s="247"/>
      <c r="F372" s="247"/>
      <c r="G372" s="245"/>
      <c r="H372" s="246"/>
      <c r="I372" s="245">
        <v>4</v>
      </c>
      <c r="J372" s="58"/>
      <c r="K372" s="245">
        <v>7</v>
      </c>
      <c r="L372" s="246" t="str">
        <f>VLOOKUP(TRIM(B372),'Team Rosters'!$B$1:$M$3794,2,FALSE)</f>
        <v>TEM</v>
      </c>
    </row>
    <row r="373" spans="1:12">
      <c r="A373" s="193" t="s">
        <v>828</v>
      </c>
      <c r="B373" s="194" t="s">
        <v>6940</v>
      </c>
      <c r="C373" s="193" t="s">
        <v>831</v>
      </c>
      <c r="D373" s="193" t="s">
        <v>828</v>
      </c>
      <c r="E373" s="144"/>
      <c r="F373" s="144"/>
      <c r="G373" s="144"/>
      <c r="H373" s="264"/>
      <c r="I373" s="144">
        <v>4</v>
      </c>
      <c r="J373" s="144">
        <v>0</v>
      </c>
      <c r="K373" s="265">
        <v>0</v>
      </c>
      <c r="L373" s="236" t="str">
        <f>VLOOKUP(TRIM(B373),'Team Rosters'!$B$1:$M$3794,2,FALSE)</f>
        <v>TOK</v>
      </c>
    </row>
    <row r="374" spans="1:12" ht="12.75" customHeight="1">
      <c r="A374" s="242" t="s">
        <v>3518</v>
      </c>
      <c r="B374" s="243" t="s">
        <v>5786</v>
      </c>
      <c r="C374" s="242" t="s">
        <v>818</v>
      </c>
      <c r="D374" s="242" t="s">
        <v>3518</v>
      </c>
      <c r="E374" s="58"/>
      <c r="F374" s="58"/>
      <c r="G374" s="58"/>
      <c r="H374" s="246"/>
      <c r="I374" s="245"/>
      <c r="J374" s="58"/>
      <c r="K374" s="245">
        <v>0</v>
      </c>
      <c r="L374" s="246" t="e">
        <f>VLOOKUP(TRIM(B374),'Team Rosters'!$B$1:$M$3794,2,FALSE)</f>
        <v>#N/A</v>
      </c>
    </row>
    <row r="375" spans="1:12" ht="12.75" customHeight="1">
      <c r="A375" s="246" t="s">
        <v>203</v>
      </c>
      <c r="B375" s="243" t="s">
        <v>5870</v>
      </c>
      <c r="C375" s="242" t="s">
        <v>90</v>
      </c>
      <c r="D375" s="246" t="s">
        <v>203</v>
      </c>
      <c r="E375" s="144"/>
      <c r="F375" s="144"/>
      <c r="G375" s="144"/>
      <c r="H375" s="264"/>
      <c r="I375" s="144"/>
      <c r="J375" s="144"/>
      <c r="K375" s="144"/>
      <c r="L375" s="236" t="str">
        <f>VLOOKUP(TRIM(B375),'Team Rosters'!$B$1:$M$3794,2,FALSE)</f>
        <v>DEL</v>
      </c>
    </row>
    <row r="376" spans="1:12" ht="12.75" customHeight="1">
      <c r="A376" s="242" t="s">
        <v>1891</v>
      </c>
      <c r="B376" s="243" t="s">
        <v>6872</v>
      </c>
      <c r="C376" s="242" t="s">
        <v>820</v>
      </c>
      <c r="D376" s="242" t="s">
        <v>1891</v>
      </c>
      <c r="E376" s="247"/>
      <c r="F376" s="247"/>
      <c r="G376" s="245"/>
      <c r="H376" s="246"/>
      <c r="I376" s="245"/>
      <c r="J376" s="58"/>
      <c r="K376" s="245"/>
      <c r="L376" s="246" t="e">
        <f>VLOOKUP(TRIM(B376),'Team Rosters'!$B$1:$M$3794,2,FALSE)</f>
        <v>#N/A</v>
      </c>
    </row>
    <row r="377" spans="1:12">
      <c r="A377" s="242" t="s">
        <v>2323</v>
      </c>
      <c r="B377" s="194" t="s">
        <v>6389</v>
      </c>
      <c r="C377" s="193" t="s">
        <v>817</v>
      </c>
      <c r="D377" s="242" t="s">
        <v>4265</v>
      </c>
      <c r="E377" s="245"/>
      <c r="F377" s="245"/>
      <c r="G377" s="245"/>
      <c r="H377" s="246"/>
      <c r="I377" s="245"/>
      <c r="J377" s="245"/>
      <c r="K377" s="245"/>
      <c r="L377" s="246" t="str">
        <f>VLOOKUP(TRIM(B377),'Team Rosters'!$B$1:$M$3794,2,FALSE)</f>
        <v>BLD</v>
      </c>
    </row>
    <row r="378" spans="1:12">
      <c r="A378" s="242" t="s">
        <v>1667</v>
      </c>
      <c r="B378" s="243" t="s">
        <v>4465</v>
      </c>
      <c r="C378" s="242" t="s">
        <v>5513</v>
      </c>
      <c r="D378" s="242" t="s">
        <v>4300</v>
      </c>
      <c r="E378" s="247" t="s">
        <v>4386</v>
      </c>
      <c r="F378" s="247"/>
      <c r="G378" s="245">
        <v>12</v>
      </c>
      <c r="H378" s="246">
        <v>7</v>
      </c>
      <c r="I378" s="58"/>
      <c r="J378" s="58"/>
      <c r="K378" s="58"/>
      <c r="L378" s="246" t="str">
        <f>VLOOKUP(TRIM(B378),'Team Rosters'!$B$1:$M$3794,2,FALSE)</f>
        <v>FER</v>
      </c>
    </row>
    <row r="379" spans="1:12">
      <c r="A379" s="242" t="s">
        <v>172</v>
      </c>
      <c r="B379" s="243" t="s">
        <v>6681</v>
      </c>
      <c r="C379" s="242" t="s">
        <v>807</v>
      </c>
      <c r="D379" s="242" t="s">
        <v>4298</v>
      </c>
      <c r="E379" s="247" t="s">
        <v>4391</v>
      </c>
      <c r="F379" s="247"/>
      <c r="G379" s="245">
        <v>0</v>
      </c>
      <c r="H379" s="246"/>
      <c r="I379" s="245"/>
      <c r="J379" s="58"/>
      <c r="K379" s="245"/>
      <c r="L379" s="246" t="e">
        <f>VLOOKUP(TRIM(B379),'Team Rosters'!$B$1:$M$3794,2,FALSE)</f>
        <v>#N/A</v>
      </c>
    </row>
    <row r="380" spans="1:12">
      <c r="A380" s="242" t="s">
        <v>560</v>
      </c>
      <c r="B380" s="194" t="s">
        <v>5293</v>
      </c>
      <c r="C380" s="193" t="s">
        <v>802</v>
      </c>
      <c r="D380" s="242" t="s">
        <v>4265</v>
      </c>
      <c r="E380" s="58"/>
      <c r="F380" s="58"/>
      <c r="G380" s="58"/>
      <c r="H380" s="246"/>
      <c r="I380" s="58"/>
      <c r="J380" s="58"/>
      <c r="K380" s="245"/>
      <c r="L380" s="246" t="str">
        <f>VLOOKUP(TRIM(B380),'Team Rosters'!$B$1:$M$3794,2,FALSE)</f>
        <v>IND</v>
      </c>
    </row>
    <row r="381" spans="1:12">
      <c r="A381" s="242" t="s">
        <v>2437</v>
      </c>
      <c r="B381" s="243" t="s">
        <v>648</v>
      </c>
      <c r="C381" s="242" t="s">
        <v>824</v>
      </c>
      <c r="D381" s="242" t="s">
        <v>4278</v>
      </c>
      <c r="E381" s="144"/>
      <c r="F381" s="144"/>
      <c r="G381" s="144"/>
      <c r="H381" s="246"/>
      <c r="I381" s="245">
        <v>4</v>
      </c>
      <c r="J381" s="245"/>
      <c r="K381" s="245">
        <v>7</v>
      </c>
      <c r="L381" s="246" t="str">
        <f>VLOOKUP(TRIM(B381),'Team Rosters'!$B$1:$M$3794,2,FALSE)</f>
        <v>CHA</v>
      </c>
    </row>
    <row r="382" spans="1:12" ht="12.75" customHeight="1">
      <c r="A382" s="253" t="s">
        <v>7084</v>
      </c>
      <c r="B382" s="243" t="s">
        <v>6311</v>
      </c>
      <c r="C382" s="242" t="s">
        <v>821</v>
      </c>
      <c r="D382" s="253" t="s">
        <v>7085</v>
      </c>
      <c r="E382" s="247" t="s">
        <v>4385</v>
      </c>
      <c r="F382" s="247"/>
      <c r="G382" s="245"/>
      <c r="H382" s="246"/>
      <c r="I382" s="58"/>
      <c r="J382" s="58"/>
      <c r="K382" s="245"/>
      <c r="L382" s="246" t="str">
        <f>VLOOKUP(TRIM(B382),'Team Rosters'!$B$1:$M$3794,2,FALSE)</f>
        <v>GOT</v>
      </c>
    </row>
    <row r="383" spans="1:12">
      <c r="A383" s="193" t="s">
        <v>828</v>
      </c>
      <c r="B383" s="194" t="s">
        <v>3955</v>
      </c>
      <c r="C383" s="193" t="s">
        <v>813</v>
      </c>
      <c r="D383" s="193" t="s">
        <v>828</v>
      </c>
      <c r="E383" s="144"/>
      <c r="F383" s="144"/>
      <c r="G383" s="144"/>
      <c r="H383" s="264"/>
      <c r="I383" s="144">
        <v>5</v>
      </c>
      <c r="J383" s="144">
        <v>4</v>
      </c>
      <c r="K383" s="144">
        <v>0</v>
      </c>
      <c r="L383" s="236" t="str">
        <f>VLOOKUP(TRIM(B383),'Team Rosters'!$B$1:$M$3794,2,FALSE)</f>
        <v>BLU</v>
      </c>
    </row>
    <row r="384" spans="1:12" ht="12.75" customHeight="1">
      <c r="A384" s="242" t="s">
        <v>4125</v>
      </c>
      <c r="B384" s="243" t="s">
        <v>5236</v>
      </c>
      <c r="C384" s="242" t="s">
        <v>3448</v>
      </c>
      <c r="D384" s="242" t="s">
        <v>4276</v>
      </c>
      <c r="E384" s="144"/>
      <c r="F384" s="144"/>
      <c r="G384" s="144"/>
      <c r="H384" s="246"/>
      <c r="I384" s="245">
        <v>0</v>
      </c>
      <c r="J384" s="245">
        <v>4</v>
      </c>
      <c r="K384" s="245">
        <v>2</v>
      </c>
      <c r="L384" s="246" t="e">
        <f>VLOOKUP(TRIM(B384),'Team Rosters'!$B$1:$M$3794,2,FALSE)</f>
        <v>#N/A</v>
      </c>
    </row>
    <row r="385" spans="1:12">
      <c r="A385" s="193" t="s">
        <v>4125</v>
      </c>
      <c r="B385" s="194" t="s">
        <v>5236</v>
      </c>
      <c r="C385" s="193" t="s">
        <v>3448</v>
      </c>
      <c r="D385" s="193" t="s">
        <v>4276</v>
      </c>
      <c r="E385" s="144"/>
      <c r="F385" s="144"/>
      <c r="G385" s="144"/>
      <c r="H385" s="264"/>
      <c r="I385" s="144">
        <v>0</v>
      </c>
      <c r="J385" s="144"/>
      <c r="K385" s="265">
        <v>2</v>
      </c>
      <c r="L385" s="236" t="e">
        <f>VLOOKUP(TRIM(B385),'Team Rosters'!$B$1:$M$3794,2,FALSE)</f>
        <v>#N/A</v>
      </c>
    </row>
    <row r="386" spans="1:12">
      <c r="A386" s="242" t="s">
        <v>220</v>
      </c>
      <c r="B386" s="243" t="s">
        <v>5787</v>
      </c>
      <c r="C386" s="242" t="s">
        <v>1664</v>
      </c>
      <c r="D386" s="242" t="s">
        <v>220</v>
      </c>
      <c r="E386" s="58"/>
      <c r="F386" s="58"/>
      <c r="G386" s="58"/>
      <c r="H386" s="246"/>
      <c r="I386" s="245"/>
      <c r="J386" s="58"/>
      <c r="K386" s="245">
        <v>0</v>
      </c>
      <c r="L386" s="246" t="str">
        <f>VLOOKUP(TRIM(B386),'Team Rosters'!$B$1:$M$3794,2,FALSE)</f>
        <v>BLU</v>
      </c>
    </row>
    <row r="387" spans="1:12" ht="12.75" customHeight="1">
      <c r="A387" s="242" t="s">
        <v>1891</v>
      </c>
      <c r="B387" s="243" t="s">
        <v>6864</v>
      </c>
      <c r="C387" s="242" t="s">
        <v>81</v>
      </c>
      <c r="D387" s="242" t="s">
        <v>1891</v>
      </c>
      <c r="E387" s="245"/>
      <c r="F387" s="245"/>
      <c r="G387" s="245"/>
      <c r="H387" s="246"/>
      <c r="I387" s="245"/>
      <c r="J387" s="245"/>
      <c r="K387" s="245"/>
      <c r="L387" s="246" t="str">
        <f>VLOOKUP(TRIM(B387),'Team Rosters'!$B$1:$M$3794,2,FALSE)</f>
        <v>FER</v>
      </c>
    </row>
    <row r="388" spans="1:12">
      <c r="A388" s="242" t="s">
        <v>1870</v>
      </c>
      <c r="B388" s="243" t="s">
        <v>2951</v>
      </c>
      <c r="C388" s="242" t="s">
        <v>833</v>
      </c>
      <c r="D388" s="242" t="s">
        <v>4273</v>
      </c>
      <c r="E388" s="144"/>
      <c r="F388" s="144"/>
      <c r="G388" s="144"/>
      <c r="H388" s="246"/>
      <c r="I388" s="245">
        <v>0</v>
      </c>
      <c r="J388" s="245"/>
      <c r="K388" s="245">
        <v>5</v>
      </c>
      <c r="L388" s="246" t="e">
        <f>VLOOKUP(TRIM(B388),'Team Rosters'!$B$1:$M$3794,2,FALSE)</f>
        <v>#N/A</v>
      </c>
    </row>
    <row r="389" spans="1:12" ht="12.75" customHeight="1">
      <c r="A389" s="242" t="s">
        <v>7084</v>
      </c>
      <c r="B389" s="243" t="s">
        <v>5195</v>
      </c>
      <c r="C389" s="242" t="s">
        <v>817</v>
      </c>
      <c r="D389" s="242" t="s">
        <v>7085</v>
      </c>
      <c r="E389" s="247" t="s">
        <v>4385</v>
      </c>
      <c r="F389" s="247"/>
      <c r="G389" s="245"/>
      <c r="H389" s="246"/>
      <c r="I389" s="58"/>
      <c r="J389" s="58"/>
      <c r="K389" s="58"/>
      <c r="L389" s="246" t="str">
        <f>VLOOKUP(TRIM(B389),'Team Rosters'!$B$1:$M$3794,2,FALSE)</f>
        <v>TEM</v>
      </c>
    </row>
    <row r="390" spans="1:12" ht="12.75" customHeight="1">
      <c r="A390" s="242" t="s">
        <v>1663</v>
      </c>
      <c r="B390" s="243" t="s">
        <v>2954</v>
      </c>
      <c r="C390" s="242" t="s">
        <v>81</v>
      </c>
      <c r="D390" s="242" t="s">
        <v>4302</v>
      </c>
      <c r="E390" s="247" t="s">
        <v>4389</v>
      </c>
      <c r="F390" s="247"/>
      <c r="G390" s="245">
        <v>9</v>
      </c>
      <c r="H390" s="246"/>
      <c r="I390" s="245"/>
      <c r="J390" s="245"/>
      <c r="K390" s="245"/>
      <c r="L390" s="246" t="str">
        <f>VLOOKUP(TRIM(B390),'Team Rosters'!$B$1:$M$3794,2,FALSE)</f>
        <v>DEL</v>
      </c>
    </row>
    <row r="391" spans="1:12">
      <c r="A391" s="242" t="s">
        <v>2436</v>
      </c>
      <c r="B391" s="243" t="s">
        <v>5088</v>
      </c>
      <c r="C391" s="242" t="s">
        <v>85</v>
      </c>
      <c r="D391" s="242" t="s">
        <v>4307</v>
      </c>
      <c r="E391" s="247" t="s">
        <v>4385</v>
      </c>
      <c r="F391" s="247"/>
      <c r="G391" s="245">
        <v>0</v>
      </c>
      <c r="H391" s="246"/>
      <c r="I391" s="248"/>
      <c r="J391" s="58"/>
      <c r="K391" s="248"/>
      <c r="L391" s="246" t="str">
        <f>VLOOKUP(TRIM(B391),'Team Rosters'!$B$1:$M$3794,2,FALSE)</f>
        <v>VER</v>
      </c>
    </row>
    <row r="392" spans="1:12" ht="12.75" customHeight="1">
      <c r="A392" s="242" t="s">
        <v>2319</v>
      </c>
      <c r="B392" s="243" t="s">
        <v>5107</v>
      </c>
      <c r="C392" s="242" t="s">
        <v>820</v>
      </c>
      <c r="D392" s="242" t="s">
        <v>2319</v>
      </c>
      <c r="E392" s="247" t="s">
        <v>4397</v>
      </c>
      <c r="F392" s="247"/>
      <c r="G392" s="245">
        <v>7</v>
      </c>
      <c r="H392" s="246"/>
      <c r="I392" s="58"/>
      <c r="J392" s="58"/>
      <c r="K392" s="58"/>
      <c r="L392" s="246" t="str">
        <f>VLOOKUP(TRIM(B392),'Team Rosters'!$B$1:$M$3794,2,FALSE)</f>
        <v>BLU</v>
      </c>
    </row>
    <row r="393" spans="1:12" ht="12.75" customHeight="1">
      <c r="A393" s="242" t="s">
        <v>2440</v>
      </c>
      <c r="B393" s="243" t="s">
        <v>6774</v>
      </c>
      <c r="C393" s="242" t="s">
        <v>6142</v>
      </c>
      <c r="D393" s="242" t="s">
        <v>2440</v>
      </c>
      <c r="E393" s="247" t="s">
        <v>4384</v>
      </c>
      <c r="F393" s="247"/>
      <c r="G393" s="245">
        <v>0</v>
      </c>
      <c r="H393" s="246"/>
      <c r="I393" s="248"/>
      <c r="J393" s="58"/>
      <c r="K393" s="248"/>
      <c r="L393" s="246" t="e">
        <f>VLOOKUP(TRIM(B393),'Team Rosters'!$B$1:$M$3794,2,FALSE)</f>
        <v>#N/A</v>
      </c>
    </row>
    <row r="394" spans="1:12">
      <c r="A394" s="242" t="s">
        <v>172</v>
      </c>
      <c r="B394" s="243" t="s">
        <v>4464</v>
      </c>
      <c r="C394" s="242" t="s">
        <v>832</v>
      </c>
      <c r="D394" s="242" t="s">
        <v>4298</v>
      </c>
      <c r="E394" s="247" t="s">
        <v>4391</v>
      </c>
      <c r="F394" s="247"/>
      <c r="G394" s="245">
        <v>0</v>
      </c>
      <c r="H394" s="246"/>
      <c r="I394" s="245"/>
      <c r="J394" s="245"/>
      <c r="K394" s="245"/>
      <c r="L394" s="246" t="e">
        <f>VLOOKUP(TRIM(B394),'Team Rosters'!$B$1:$M$3794,2,FALSE)</f>
        <v>#N/A</v>
      </c>
    </row>
    <row r="395" spans="1:12" ht="12.75" customHeight="1">
      <c r="A395" s="193" t="s">
        <v>1406</v>
      </c>
      <c r="B395" s="194" t="s">
        <v>4636</v>
      </c>
      <c r="C395" s="193" t="s">
        <v>813</v>
      </c>
      <c r="D395" s="193" t="s">
        <v>1406</v>
      </c>
      <c r="E395" s="144"/>
      <c r="F395" s="144"/>
      <c r="G395" s="144"/>
      <c r="H395" s="264"/>
      <c r="I395" s="144">
        <v>0</v>
      </c>
      <c r="J395" s="144"/>
      <c r="K395" s="144">
        <v>0</v>
      </c>
      <c r="L395" s="236" t="str">
        <f>VLOOKUP(TRIM(B395),'Team Rosters'!$B$1:$M$3794,2,FALSE)</f>
        <v>WIX</v>
      </c>
    </row>
    <row r="396" spans="1:12" ht="12.75" customHeight="1">
      <c r="A396" s="242" t="s">
        <v>2443</v>
      </c>
      <c r="B396" s="243" t="s">
        <v>6269</v>
      </c>
      <c r="C396" s="242" t="s">
        <v>5513</v>
      </c>
      <c r="D396" s="242" t="s">
        <v>2443</v>
      </c>
      <c r="E396" s="247" t="s">
        <v>4382</v>
      </c>
      <c r="F396" s="247"/>
      <c r="G396" s="245">
        <v>5</v>
      </c>
      <c r="H396" s="246"/>
      <c r="I396" s="245"/>
      <c r="J396" s="58"/>
      <c r="K396" s="245"/>
      <c r="L396" s="246" t="str">
        <f>VLOOKUP(TRIM(B396),'Team Rosters'!$B$1:$M$3794,2,FALSE)</f>
        <v>LON</v>
      </c>
    </row>
    <row r="397" spans="1:12">
      <c r="A397" s="242" t="s">
        <v>844</v>
      </c>
      <c r="B397" s="194" t="s">
        <v>1082</v>
      </c>
      <c r="C397" s="193" t="s">
        <v>802</v>
      </c>
      <c r="D397" s="242" t="s">
        <v>4267</v>
      </c>
      <c r="E397" s="247"/>
      <c r="F397" s="247"/>
      <c r="G397" s="245"/>
      <c r="H397" s="246"/>
      <c r="I397" s="58"/>
      <c r="J397" s="58"/>
      <c r="K397" s="58"/>
      <c r="L397" s="246" t="str">
        <f>VLOOKUP(TRIM(B397),'Team Rosters'!$B$1:$M$3794,2,FALSE)</f>
        <v>LON</v>
      </c>
    </row>
    <row r="398" spans="1:12">
      <c r="A398" s="242" t="s">
        <v>844</v>
      </c>
      <c r="B398" s="243" t="s">
        <v>1082</v>
      </c>
      <c r="C398" s="242" t="s">
        <v>802</v>
      </c>
      <c r="D398" s="242" t="s">
        <v>4267</v>
      </c>
      <c r="E398" s="247"/>
      <c r="F398" s="247"/>
      <c r="G398" s="245"/>
      <c r="H398" s="246"/>
      <c r="I398" s="245"/>
      <c r="J398" s="245"/>
      <c r="K398" s="245"/>
      <c r="L398" s="246" t="str">
        <f>VLOOKUP(TRIM(B398),'Team Rosters'!$B$1:$M$3794,2,FALSE)</f>
        <v>LON</v>
      </c>
    </row>
    <row r="399" spans="1:12">
      <c r="A399" s="242" t="s">
        <v>3518</v>
      </c>
      <c r="B399" s="243" t="s">
        <v>6898</v>
      </c>
      <c r="C399" s="242" t="s">
        <v>807</v>
      </c>
      <c r="D399" s="242" t="s">
        <v>3518</v>
      </c>
      <c r="E399" s="247"/>
      <c r="F399" s="247"/>
      <c r="G399" s="245"/>
      <c r="H399" s="246"/>
      <c r="I399" s="245"/>
      <c r="J399" s="58"/>
      <c r="K399" s="245">
        <v>0</v>
      </c>
      <c r="L399" s="246" t="str">
        <f>VLOOKUP(TRIM(B399),'Team Rosters'!$B$1:$M$3794,2,FALSE)</f>
        <v>IRN</v>
      </c>
    </row>
    <row r="400" spans="1:12">
      <c r="A400" s="242" t="s">
        <v>3061</v>
      </c>
      <c r="B400" s="243" t="s">
        <v>6823</v>
      </c>
      <c r="C400" s="242" t="s">
        <v>820</v>
      </c>
      <c r="D400" s="242" t="s">
        <v>4297</v>
      </c>
      <c r="E400" s="247" t="s">
        <v>4382</v>
      </c>
      <c r="F400" s="247"/>
      <c r="G400" s="245"/>
      <c r="H400" s="246"/>
      <c r="I400" s="248"/>
      <c r="J400" s="58"/>
      <c r="K400" s="248"/>
      <c r="L400" s="246" t="str">
        <f>VLOOKUP(TRIM(B400),'Team Rosters'!$B$1:$M$3794,2,FALSE)</f>
        <v>CAVE</v>
      </c>
    </row>
    <row r="401" spans="1:12" ht="12.75" customHeight="1">
      <c r="A401" s="242" t="s">
        <v>2458</v>
      </c>
      <c r="B401" s="243" t="s">
        <v>6693</v>
      </c>
      <c r="C401" s="242" t="s">
        <v>833</v>
      </c>
      <c r="D401" s="242" t="s">
        <v>2458</v>
      </c>
      <c r="E401" s="247" t="s">
        <v>4397</v>
      </c>
      <c r="F401" s="247"/>
      <c r="G401" s="245">
        <v>5</v>
      </c>
      <c r="H401" s="246"/>
      <c r="I401" s="245"/>
      <c r="J401" s="58"/>
      <c r="K401" s="245"/>
      <c r="L401" s="246" t="str">
        <f>VLOOKUP(TRIM(B401),'Team Rosters'!$B$1:$M$3794,2,FALSE)</f>
        <v>DEL</v>
      </c>
    </row>
    <row r="402" spans="1:12">
      <c r="A402" s="242" t="s">
        <v>3518</v>
      </c>
      <c r="B402" s="243" t="s">
        <v>6894</v>
      </c>
      <c r="C402" s="242" t="s">
        <v>818</v>
      </c>
      <c r="D402" s="242" t="s">
        <v>3518</v>
      </c>
      <c r="E402" s="247"/>
      <c r="F402" s="247"/>
      <c r="G402" s="245"/>
      <c r="H402" s="246"/>
      <c r="I402" s="245"/>
      <c r="J402" s="58"/>
      <c r="K402" s="245">
        <v>0</v>
      </c>
      <c r="L402" s="246" t="str">
        <f>VLOOKUP(TRIM(B402),'Team Rosters'!$B$1:$M$3794,2,FALSE)</f>
        <v>VER</v>
      </c>
    </row>
    <row r="403" spans="1:12" ht="12.75" customHeight="1">
      <c r="A403" s="246" t="s">
        <v>203</v>
      </c>
      <c r="B403" s="243" t="s">
        <v>5871</v>
      </c>
      <c r="C403" s="242" t="s">
        <v>3448</v>
      </c>
      <c r="D403" s="246" t="s">
        <v>203</v>
      </c>
      <c r="E403" s="144"/>
      <c r="F403" s="144"/>
      <c r="G403" s="144"/>
      <c r="H403" s="264"/>
      <c r="I403" s="144"/>
      <c r="J403" s="144"/>
      <c r="K403" s="144"/>
      <c r="L403" s="236" t="str">
        <f>VLOOKUP(TRIM(B403),'Team Rosters'!$B$1:$M$3794,2,FALSE)</f>
        <v>BLU</v>
      </c>
    </row>
    <row r="404" spans="1:12">
      <c r="A404" s="242" t="s">
        <v>172</v>
      </c>
      <c r="B404" s="243" t="s">
        <v>5170</v>
      </c>
      <c r="C404" s="242" t="s">
        <v>90</v>
      </c>
      <c r="D404" s="242" t="s">
        <v>4298</v>
      </c>
      <c r="E404" s="247" t="s">
        <v>4385</v>
      </c>
      <c r="F404" s="247"/>
      <c r="G404" s="245">
        <v>2</v>
      </c>
      <c r="H404" s="246"/>
      <c r="I404" s="58"/>
      <c r="J404" s="58"/>
      <c r="K404" s="245"/>
      <c r="L404" s="246" t="str">
        <f>VLOOKUP(TRIM(B404),'Team Rosters'!$B$1:$M$3794,2,FALSE)</f>
        <v>LON</v>
      </c>
    </row>
    <row r="405" spans="1:12">
      <c r="A405" s="193" t="s">
        <v>828</v>
      </c>
      <c r="B405" s="194" t="s">
        <v>3959</v>
      </c>
      <c r="C405" s="193" t="s">
        <v>81</v>
      </c>
      <c r="D405" s="193" t="s">
        <v>828</v>
      </c>
      <c r="E405" s="144"/>
      <c r="F405" s="144"/>
      <c r="G405" s="144"/>
      <c r="H405" s="264"/>
      <c r="I405" s="144">
        <v>4</v>
      </c>
      <c r="J405" s="144">
        <v>0</v>
      </c>
      <c r="K405" s="144">
        <v>0</v>
      </c>
      <c r="L405" s="236" t="str">
        <f>VLOOKUP(TRIM(B405),'Team Rosters'!$B$1:$M$3794,2,FALSE)</f>
        <v>LON</v>
      </c>
    </row>
    <row r="406" spans="1:12">
      <c r="A406" s="242" t="s">
        <v>2440</v>
      </c>
      <c r="B406" s="243" t="s">
        <v>6747</v>
      </c>
      <c r="C406" s="242" t="s">
        <v>85</v>
      </c>
      <c r="D406" s="242" t="s">
        <v>2440</v>
      </c>
      <c r="E406" s="247" t="s">
        <v>4384</v>
      </c>
      <c r="F406" s="247"/>
      <c r="G406" s="245">
        <v>3</v>
      </c>
      <c r="H406" s="246"/>
      <c r="I406" s="58"/>
      <c r="J406" s="58"/>
      <c r="K406" s="245"/>
      <c r="L406" s="246" t="e">
        <f>VLOOKUP(TRIM(B406),'Team Rosters'!$B$1:$M$3794,2,FALSE)</f>
        <v>#N/A</v>
      </c>
    </row>
    <row r="407" spans="1:12">
      <c r="A407" s="242" t="s">
        <v>3518</v>
      </c>
      <c r="B407" s="243" t="s">
        <v>6357</v>
      </c>
      <c r="C407" s="242" t="s">
        <v>6142</v>
      </c>
      <c r="D407" s="242" t="s">
        <v>3518</v>
      </c>
      <c r="E407" s="247"/>
      <c r="F407" s="247"/>
      <c r="G407" s="245"/>
      <c r="H407" s="246"/>
      <c r="I407" s="245">
        <v>0</v>
      </c>
      <c r="J407" s="58"/>
      <c r="K407" s="245">
        <v>2</v>
      </c>
      <c r="L407" s="246" t="str">
        <f>VLOOKUP(TRIM(B407),'Team Rosters'!$B$1:$M$3794,2,FALSE)</f>
        <v>FER</v>
      </c>
    </row>
    <row r="408" spans="1:12">
      <c r="A408" s="242" t="s">
        <v>3060</v>
      </c>
      <c r="B408" s="243" t="s">
        <v>6703</v>
      </c>
      <c r="C408" s="242" t="s">
        <v>814</v>
      </c>
      <c r="D408" s="242" t="s">
        <v>4290</v>
      </c>
      <c r="E408" s="247" t="s">
        <v>4384</v>
      </c>
      <c r="F408" s="247"/>
      <c r="G408" s="245"/>
      <c r="H408" s="246"/>
      <c r="I408" s="245"/>
      <c r="J408" s="58"/>
      <c r="K408" s="245"/>
      <c r="L408" s="246" t="e">
        <f>VLOOKUP(TRIM(B408),'Team Rosters'!$B$1:$M$3794,2,FALSE)</f>
        <v>#N/A</v>
      </c>
    </row>
    <row r="409" spans="1:12">
      <c r="A409" s="242" t="s">
        <v>2351</v>
      </c>
      <c r="B409" s="243" t="s">
        <v>6149</v>
      </c>
      <c r="C409" s="242" t="s">
        <v>2832</v>
      </c>
      <c r="D409" s="242" t="s">
        <v>4270</v>
      </c>
      <c r="E409" s="144"/>
      <c r="F409" s="144"/>
      <c r="G409" s="144"/>
      <c r="H409" s="246"/>
      <c r="I409" s="245">
        <v>0</v>
      </c>
      <c r="J409" s="245"/>
      <c r="K409" s="245">
        <v>4</v>
      </c>
      <c r="L409" s="246" t="str">
        <f>VLOOKUP(TRIM(B409),'Team Rosters'!$B$1:$M$3794,2,FALSE)</f>
        <v>TOL</v>
      </c>
    </row>
    <row r="410" spans="1:12">
      <c r="A410" s="242" t="s">
        <v>1139</v>
      </c>
      <c r="B410" s="243" t="s">
        <v>6261</v>
      </c>
      <c r="C410" s="242" t="s">
        <v>90</v>
      </c>
      <c r="D410" s="242" t="s">
        <v>1139</v>
      </c>
      <c r="E410" s="247" t="s">
        <v>4384</v>
      </c>
      <c r="F410" s="247"/>
      <c r="G410" s="245">
        <v>0</v>
      </c>
      <c r="H410" s="246"/>
      <c r="I410" s="58"/>
      <c r="J410" s="58"/>
      <c r="K410" s="245"/>
      <c r="L410" s="246" t="e">
        <f>VLOOKUP(TRIM(B410),'Team Rosters'!$B$1:$M$3794,2,FALSE)</f>
        <v>#N/A</v>
      </c>
    </row>
    <row r="411" spans="1:12" ht="12.75" customHeight="1">
      <c r="A411" s="242" t="s">
        <v>560</v>
      </c>
      <c r="B411" s="194" t="s">
        <v>4741</v>
      </c>
      <c r="C411" s="193" t="s">
        <v>83</v>
      </c>
      <c r="D411" s="242" t="s">
        <v>4265</v>
      </c>
      <c r="E411" s="247"/>
      <c r="F411" s="247"/>
      <c r="G411" s="245"/>
      <c r="H411" s="246"/>
      <c r="I411" s="58"/>
      <c r="J411" s="58"/>
      <c r="K411" s="245"/>
      <c r="L411" s="246" t="e">
        <f>VLOOKUP(TRIM(B411),'Team Rosters'!$B$1:$M$3794,2,FALSE)</f>
        <v>#N/A</v>
      </c>
    </row>
    <row r="412" spans="1:12" ht="12.75" customHeight="1">
      <c r="A412" s="242" t="s">
        <v>3518</v>
      </c>
      <c r="B412" s="243" t="s">
        <v>5784</v>
      </c>
      <c r="C412" s="242" t="s">
        <v>82</v>
      </c>
      <c r="D412" s="242" t="s">
        <v>3518</v>
      </c>
      <c r="E412" s="58"/>
      <c r="F412" s="58"/>
      <c r="G412" s="58"/>
      <c r="H412" s="246"/>
      <c r="I412" s="248">
        <v>0</v>
      </c>
      <c r="J412" s="58"/>
      <c r="K412" s="248">
        <v>3</v>
      </c>
      <c r="L412" s="246" t="str">
        <f>VLOOKUP(TRIM(B412),'Team Rosters'!$B$1:$M$3794,2,FALSE)</f>
        <v>JER</v>
      </c>
    </row>
    <row r="413" spans="1:12">
      <c r="A413" s="193" t="s">
        <v>197</v>
      </c>
      <c r="B413" s="194" t="s">
        <v>6426</v>
      </c>
      <c r="C413" s="193" t="s">
        <v>821</v>
      </c>
      <c r="D413" s="193" t="s">
        <v>197</v>
      </c>
      <c r="E413" s="144"/>
      <c r="F413" s="144"/>
      <c r="G413" s="144"/>
      <c r="H413" s="264"/>
      <c r="I413" s="144"/>
      <c r="J413" s="144"/>
      <c r="K413" s="144"/>
      <c r="L413" s="236" t="str">
        <f>VLOOKUP(TRIM(B413),'Team Rosters'!$B$1:$M$3794,2,FALSE)</f>
        <v>TOK</v>
      </c>
    </row>
    <row r="414" spans="1:12">
      <c r="A414" s="242" t="s">
        <v>3060</v>
      </c>
      <c r="B414" s="243" t="s">
        <v>5696</v>
      </c>
      <c r="C414" s="242" t="s">
        <v>824</v>
      </c>
      <c r="D414" s="242" t="s">
        <v>4290</v>
      </c>
      <c r="E414" s="247" t="s">
        <v>4384</v>
      </c>
      <c r="F414" s="247"/>
      <c r="G414" s="245"/>
      <c r="H414" s="246"/>
      <c r="I414" s="245"/>
      <c r="J414" s="58"/>
      <c r="K414" s="245"/>
      <c r="L414" s="246" t="e">
        <f>VLOOKUP(TRIM(B414),'Team Rosters'!$B$1:$M$3794,2,FALSE)</f>
        <v>#N/A</v>
      </c>
    </row>
    <row r="415" spans="1:12">
      <c r="A415" s="242" t="s">
        <v>2314</v>
      </c>
      <c r="B415" s="243" t="s">
        <v>4515</v>
      </c>
      <c r="C415" s="242" t="s">
        <v>832</v>
      </c>
      <c r="D415" s="242" t="s">
        <v>4303</v>
      </c>
      <c r="E415" s="247" t="s">
        <v>4391</v>
      </c>
      <c r="F415" s="247"/>
      <c r="G415" s="245">
        <v>0</v>
      </c>
      <c r="H415" s="246"/>
      <c r="I415" s="245"/>
      <c r="J415" s="245"/>
      <c r="K415" s="245"/>
      <c r="L415" s="246" t="e">
        <f>VLOOKUP(TRIM(B415),'Team Rosters'!$B$1:$M$3794,2,FALSE)</f>
        <v>#N/A</v>
      </c>
    </row>
    <row r="416" spans="1:12">
      <c r="A416" s="193" t="s">
        <v>842</v>
      </c>
      <c r="B416" s="194" t="s">
        <v>459</v>
      </c>
      <c r="C416" s="193" t="s">
        <v>90</v>
      </c>
      <c r="D416" s="193" t="s">
        <v>842</v>
      </c>
      <c r="E416" s="144"/>
      <c r="F416" s="144"/>
      <c r="G416" s="144"/>
      <c r="H416" s="264"/>
      <c r="I416" s="144">
        <v>4</v>
      </c>
      <c r="J416" s="144"/>
      <c r="K416" s="265">
        <v>5</v>
      </c>
      <c r="L416" s="236" t="str">
        <f>VLOOKUP(TRIM(B416),'Team Rosters'!$B$1:$M$3794,2,FALSE)</f>
        <v>DEL</v>
      </c>
    </row>
    <row r="417" spans="1:12" ht="12.75" customHeight="1">
      <c r="A417" s="242" t="s">
        <v>830</v>
      </c>
      <c r="B417" s="243" t="s">
        <v>6115</v>
      </c>
      <c r="C417" s="242" t="s">
        <v>818</v>
      </c>
      <c r="D417" s="242" t="s">
        <v>6989</v>
      </c>
      <c r="E417" s="144"/>
      <c r="F417" s="144"/>
      <c r="G417" s="144"/>
      <c r="H417" s="246"/>
      <c r="I417" s="245">
        <v>0</v>
      </c>
      <c r="J417" s="245">
        <v>0</v>
      </c>
      <c r="K417" s="245">
        <v>2</v>
      </c>
      <c r="L417" s="246" t="str">
        <f>VLOOKUP(TRIM(B417),'Team Rosters'!$B$1:$M$3794,2,FALSE)</f>
        <v>JER</v>
      </c>
    </row>
    <row r="418" spans="1:12">
      <c r="A418" s="242" t="s">
        <v>2312</v>
      </c>
      <c r="B418" s="243" t="s">
        <v>5110</v>
      </c>
      <c r="C418" s="242" t="s">
        <v>6142</v>
      </c>
      <c r="D418" s="242" t="s">
        <v>2312</v>
      </c>
      <c r="E418" s="247" t="s">
        <v>4382</v>
      </c>
      <c r="F418" s="247"/>
      <c r="G418" s="245">
        <v>3</v>
      </c>
      <c r="H418" s="246"/>
      <c r="I418" s="58"/>
      <c r="J418" s="58"/>
      <c r="K418" s="58"/>
      <c r="L418" s="246" t="e">
        <f>VLOOKUP(TRIM(B418),'Team Rosters'!$B$1:$M$3794,2,FALSE)</f>
        <v>#N/A</v>
      </c>
    </row>
    <row r="419" spans="1:12" ht="12.75" customHeight="1">
      <c r="A419" s="193" t="s">
        <v>1406</v>
      </c>
      <c r="B419" s="194" t="s">
        <v>6409</v>
      </c>
      <c r="C419" s="193" t="s">
        <v>90</v>
      </c>
      <c r="D419" s="193" t="s">
        <v>1406</v>
      </c>
      <c r="E419" s="144"/>
      <c r="F419" s="144"/>
      <c r="G419" s="144"/>
      <c r="H419" s="264"/>
      <c r="I419" s="144">
        <v>0</v>
      </c>
      <c r="J419" s="144"/>
      <c r="K419" s="144">
        <v>0</v>
      </c>
      <c r="L419" s="236" t="str">
        <f>VLOOKUP(TRIM(B419),'Team Rosters'!$B$1:$M$3794,2,FALSE)</f>
        <v>DEL</v>
      </c>
    </row>
    <row r="420" spans="1:12">
      <c r="A420" s="242" t="s">
        <v>2477</v>
      </c>
      <c r="B420" s="194" t="s">
        <v>5238</v>
      </c>
      <c r="C420" s="193" t="s">
        <v>3448</v>
      </c>
      <c r="D420" s="242" t="s">
        <v>4265</v>
      </c>
      <c r="E420" s="247"/>
      <c r="F420" s="247"/>
      <c r="G420" s="245"/>
      <c r="H420" s="246"/>
      <c r="I420" s="58"/>
      <c r="J420" s="58"/>
      <c r="K420" s="245"/>
      <c r="L420" s="246" t="e">
        <f>VLOOKUP(TRIM(B420),'Team Rosters'!$B$1:$M$3794,2,FALSE)</f>
        <v>#N/A</v>
      </c>
    </row>
    <row r="421" spans="1:12" ht="12.75" customHeight="1">
      <c r="A421" s="242" t="s">
        <v>222</v>
      </c>
      <c r="B421" s="194" t="s">
        <v>5865</v>
      </c>
      <c r="C421" s="193" t="s">
        <v>81</v>
      </c>
      <c r="D421" s="242" t="s">
        <v>4266</v>
      </c>
      <c r="E421" s="245"/>
      <c r="F421" s="245"/>
      <c r="G421" s="245"/>
      <c r="H421" s="246"/>
      <c r="I421" s="245"/>
      <c r="J421" s="245"/>
      <c r="K421" s="245"/>
      <c r="L421" s="246" t="str">
        <f>VLOOKUP(TRIM(B421),'Team Rosters'!$B$1:$M$3794,2,FALSE)</f>
        <v>VER</v>
      </c>
    </row>
    <row r="422" spans="1:12">
      <c r="A422" s="242" t="s">
        <v>222</v>
      </c>
      <c r="B422" s="243" t="s">
        <v>5865</v>
      </c>
      <c r="C422" s="242" t="s">
        <v>81</v>
      </c>
      <c r="D422" s="242" t="s">
        <v>4266</v>
      </c>
      <c r="E422" s="245"/>
      <c r="F422" s="245"/>
      <c r="G422" s="245"/>
      <c r="H422" s="246"/>
      <c r="I422" s="245"/>
      <c r="J422" s="245"/>
      <c r="K422" s="245"/>
      <c r="L422" s="246" t="str">
        <f>VLOOKUP(TRIM(B422),'Team Rosters'!$B$1:$M$3794,2,FALSE)</f>
        <v>VER</v>
      </c>
    </row>
    <row r="423" spans="1:12">
      <c r="A423" s="193" t="s">
        <v>1406</v>
      </c>
      <c r="B423" s="194" t="s">
        <v>3962</v>
      </c>
      <c r="C423" s="193" t="s">
        <v>821</v>
      </c>
      <c r="D423" s="193" t="s">
        <v>1406</v>
      </c>
      <c r="E423" s="144"/>
      <c r="F423" s="144"/>
      <c r="G423" s="144"/>
      <c r="H423" s="264"/>
      <c r="I423" s="144">
        <v>0</v>
      </c>
      <c r="J423" s="144"/>
      <c r="K423" s="265">
        <v>0</v>
      </c>
      <c r="L423" s="236" t="str">
        <f>VLOOKUP(TRIM(B423),'Team Rosters'!$B$1:$M$3794,2,FALSE)</f>
        <v>TOL</v>
      </c>
    </row>
    <row r="424" spans="1:12">
      <c r="A424" s="242" t="s">
        <v>213</v>
      </c>
      <c r="B424" s="243" t="s">
        <v>5861</v>
      </c>
      <c r="C424" s="242" t="s">
        <v>85</v>
      </c>
      <c r="D424" s="242" t="s">
        <v>213</v>
      </c>
      <c r="E424" s="247"/>
      <c r="F424" s="247"/>
      <c r="G424" s="245"/>
      <c r="H424" s="246"/>
      <c r="I424" s="58"/>
      <c r="J424" s="58"/>
      <c r="K424" s="245"/>
      <c r="L424" s="246" t="str">
        <f>VLOOKUP(TRIM(B424),'Team Rosters'!$B$1:$M$3794,2,FALSE)</f>
        <v>CHA</v>
      </c>
    </row>
    <row r="425" spans="1:12" ht="12.75" customHeight="1">
      <c r="A425" s="242" t="s">
        <v>1870</v>
      </c>
      <c r="B425" s="243" t="s">
        <v>5266</v>
      </c>
      <c r="C425" s="242" t="s">
        <v>816</v>
      </c>
      <c r="D425" s="242" t="s">
        <v>4273</v>
      </c>
      <c r="E425" s="144"/>
      <c r="F425" s="144"/>
      <c r="G425" s="144"/>
      <c r="H425" s="246"/>
      <c r="I425" s="245">
        <v>4</v>
      </c>
      <c r="J425" s="245"/>
      <c r="K425" s="245">
        <v>5</v>
      </c>
      <c r="L425" s="246" t="e">
        <f>VLOOKUP(TRIM(B425),'Team Rosters'!$B$1:$M$3794,2,FALSE)</f>
        <v>#N/A</v>
      </c>
    </row>
    <row r="426" spans="1:12" ht="12.75" customHeight="1">
      <c r="A426" s="242" t="s">
        <v>1404</v>
      </c>
      <c r="B426" s="243" t="s">
        <v>6206</v>
      </c>
      <c r="C426" s="242" t="s">
        <v>81</v>
      </c>
      <c r="D426" s="242" t="s">
        <v>1404</v>
      </c>
      <c r="E426" s="247" t="s">
        <v>4384</v>
      </c>
      <c r="F426" s="247"/>
      <c r="G426" s="245">
        <v>4</v>
      </c>
      <c r="H426" s="246"/>
      <c r="I426" s="58"/>
      <c r="J426" s="58"/>
      <c r="K426" s="58"/>
      <c r="L426" s="246" t="str">
        <f>VLOOKUP(TRIM(B426),'Team Rosters'!$B$1:$M$3794,2,FALSE)</f>
        <v>TOK</v>
      </c>
    </row>
    <row r="427" spans="1:12" ht="12.75" customHeight="1">
      <c r="A427" s="242" t="s">
        <v>3063</v>
      </c>
      <c r="B427" s="243" t="s">
        <v>6330</v>
      </c>
      <c r="C427" s="242" t="s">
        <v>824</v>
      </c>
      <c r="D427" s="242" t="s">
        <v>4289</v>
      </c>
      <c r="E427" s="247" t="s">
        <v>4397</v>
      </c>
      <c r="F427" s="247"/>
      <c r="G427" s="245"/>
      <c r="H427" s="246"/>
      <c r="I427" s="58"/>
      <c r="J427" s="58"/>
      <c r="K427" s="245"/>
      <c r="L427" s="246" t="str">
        <f>VLOOKUP(TRIM(B427),'Team Rosters'!$B$1:$M$3794,2,FALSE)</f>
        <v>TEM</v>
      </c>
    </row>
    <row r="428" spans="1:12">
      <c r="A428" s="242" t="s">
        <v>2323</v>
      </c>
      <c r="B428" s="194" t="s">
        <v>4637</v>
      </c>
      <c r="C428" s="193" t="s">
        <v>824</v>
      </c>
      <c r="D428" s="242" t="s">
        <v>4265</v>
      </c>
      <c r="E428" s="247"/>
      <c r="F428" s="247"/>
      <c r="G428" s="245"/>
      <c r="H428" s="246"/>
      <c r="I428" s="58"/>
      <c r="J428" s="58"/>
      <c r="K428" s="245"/>
      <c r="L428" s="246" t="str">
        <f>VLOOKUP(TRIM(B428),'Team Rosters'!$B$1:$M$3794,2,FALSE)</f>
        <v>FER</v>
      </c>
    </row>
    <row r="429" spans="1:12">
      <c r="A429" s="242" t="s">
        <v>2440</v>
      </c>
      <c r="B429" s="243" t="s">
        <v>6850</v>
      </c>
      <c r="C429" s="242" t="s">
        <v>170</v>
      </c>
      <c r="D429" s="242" t="s">
        <v>2440</v>
      </c>
      <c r="E429" s="247" t="s">
        <v>4382</v>
      </c>
      <c r="F429" s="247"/>
      <c r="G429" s="245">
        <v>0</v>
      </c>
      <c r="H429" s="246"/>
      <c r="I429" s="58"/>
      <c r="J429" s="58"/>
      <c r="K429" s="245"/>
      <c r="L429" s="246" t="str">
        <f>VLOOKUP(TRIM(B429),'Team Rosters'!$B$1:$M$3794,2,FALSE)</f>
        <v>IRN</v>
      </c>
    </row>
    <row r="430" spans="1:12" ht="12.75" customHeight="1">
      <c r="A430" s="242" t="s">
        <v>3060</v>
      </c>
      <c r="B430" s="243" t="s">
        <v>5188</v>
      </c>
      <c r="C430" s="242" t="s">
        <v>817</v>
      </c>
      <c r="D430" s="242" t="s">
        <v>4290</v>
      </c>
      <c r="E430" s="247" t="s">
        <v>4382</v>
      </c>
      <c r="F430" s="247"/>
      <c r="G430" s="245"/>
      <c r="H430" s="246"/>
      <c r="I430" s="245"/>
      <c r="J430" s="58"/>
      <c r="K430" s="245"/>
      <c r="L430" s="246" t="e">
        <f>VLOOKUP(TRIM(B430),'Team Rosters'!$B$1:$M$3794,2,FALSE)</f>
        <v>#N/A</v>
      </c>
    </row>
    <row r="431" spans="1:12">
      <c r="A431" s="288" t="s">
        <v>6627</v>
      </c>
      <c r="B431" s="194" t="s">
        <v>6413</v>
      </c>
      <c r="C431" s="193" t="s">
        <v>5513</v>
      </c>
      <c r="D431" s="288" t="s">
        <v>6627</v>
      </c>
      <c r="E431" s="144"/>
      <c r="F431" s="144"/>
      <c r="G431" s="144"/>
      <c r="H431" s="264"/>
      <c r="I431" s="144">
        <v>5</v>
      </c>
      <c r="J431" s="144"/>
      <c r="K431" s="144">
        <v>0</v>
      </c>
      <c r="L431" s="236" t="str">
        <f>VLOOKUP(TRIM(B431),'Team Rosters'!$B$1:$M$3794,2,FALSE)</f>
        <v>BLD</v>
      </c>
    </row>
    <row r="432" spans="1:12">
      <c r="A432" s="242" t="s">
        <v>3063</v>
      </c>
      <c r="B432" s="243" t="s">
        <v>4492</v>
      </c>
      <c r="C432" s="242" t="s">
        <v>815</v>
      </c>
      <c r="D432" s="242" t="s">
        <v>4289</v>
      </c>
      <c r="E432" s="247" t="s">
        <v>4382</v>
      </c>
      <c r="F432" s="247"/>
      <c r="G432" s="245"/>
      <c r="H432" s="246"/>
      <c r="I432" s="58"/>
      <c r="J432" s="58"/>
      <c r="K432" s="245"/>
      <c r="L432" s="246" t="e">
        <f>VLOOKUP(TRIM(B432),'Team Rosters'!$B$1:$M$3794,2,FALSE)</f>
        <v>#N/A</v>
      </c>
    </row>
    <row r="433" spans="1:12">
      <c r="A433" s="242" t="s">
        <v>2319</v>
      </c>
      <c r="B433" s="243" t="s">
        <v>5613</v>
      </c>
      <c r="C433" s="242" t="s">
        <v>837</v>
      </c>
      <c r="D433" s="242" t="s">
        <v>2319</v>
      </c>
      <c r="E433" s="247" t="s">
        <v>4390</v>
      </c>
      <c r="F433" s="247"/>
      <c r="G433" s="245">
        <v>12</v>
      </c>
      <c r="H433" s="246">
        <v>5</v>
      </c>
      <c r="I433" s="245"/>
      <c r="J433" s="58"/>
      <c r="K433" s="245"/>
      <c r="L433" s="246" t="str">
        <f>VLOOKUP(TRIM(B433),'Team Rosters'!$B$1:$M$3794,2,FALSE)</f>
        <v>OMA</v>
      </c>
    </row>
    <row r="434" spans="1:12">
      <c r="A434" s="242" t="s">
        <v>3060</v>
      </c>
      <c r="B434" s="243" t="s">
        <v>6775</v>
      </c>
      <c r="C434" s="242" t="s">
        <v>6142</v>
      </c>
      <c r="D434" s="242" t="s">
        <v>4290</v>
      </c>
      <c r="E434" s="247" t="s">
        <v>4384</v>
      </c>
      <c r="F434" s="247"/>
      <c r="G434" s="245"/>
      <c r="H434" s="246"/>
      <c r="I434" s="58"/>
      <c r="J434" s="58"/>
      <c r="K434" s="245"/>
      <c r="L434" s="246" t="e">
        <f>VLOOKUP(TRIM(B434),'Team Rosters'!$B$1:$M$3794,2,FALSE)</f>
        <v>#N/A</v>
      </c>
    </row>
    <row r="435" spans="1:12">
      <c r="A435" s="193" t="s">
        <v>197</v>
      </c>
      <c r="B435" s="194" t="s">
        <v>6421</v>
      </c>
      <c r="C435" s="193" t="s">
        <v>85</v>
      </c>
      <c r="D435" s="193" t="s">
        <v>197</v>
      </c>
      <c r="E435" s="144"/>
      <c r="F435" s="144"/>
      <c r="G435" s="144"/>
      <c r="H435" s="264"/>
      <c r="I435" s="144"/>
      <c r="J435" s="144"/>
      <c r="K435" s="144"/>
      <c r="L435" s="236" t="str">
        <f>VLOOKUP(TRIM(B435),'Team Rosters'!$B$1:$M$3794,2,FALSE)</f>
        <v>BLU</v>
      </c>
    </row>
    <row r="436" spans="1:12" ht="12.75" customHeight="1">
      <c r="A436" s="193" t="s">
        <v>87</v>
      </c>
      <c r="B436" s="194" t="s">
        <v>5842</v>
      </c>
      <c r="C436" s="193" t="s">
        <v>831</v>
      </c>
      <c r="D436" s="193" t="s">
        <v>7007</v>
      </c>
      <c r="E436" s="144"/>
      <c r="F436" s="144"/>
      <c r="G436" s="144"/>
      <c r="H436" s="264"/>
      <c r="I436" s="144">
        <v>0</v>
      </c>
      <c r="J436" s="144">
        <v>0</v>
      </c>
      <c r="K436" s="265">
        <v>0</v>
      </c>
      <c r="L436" s="236" t="str">
        <f>VLOOKUP(TRIM(B436),'Team Rosters'!$B$1:$M$3794,2,FALSE)</f>
        <v>IND</v>
      </c>
    </row>
    <row r="437" spans="1:12" ht="12.75" customHeight="1">
      <c r="A437" s="242" t="s">
        <v>1870</v>
      </c>
      <c r="B437" s="243" t="s">
        <v>6143</v>
      </c>
      <c r="C437" s="242" t="s">
        <v>6142</v>
      </c>
      <c r="D437" s="242" t="s">
        <v>4273</v>
      </c>
      <c r="E437" s="144"/>
      <c r="F437" s="144"/>
      <c r="G437" s="144"/>
      <c r="H437" s="246"/>
      <c r="I437" s="245">
        <v>4</v>
      </c>
      <c r="J437" s="245"/>
      <c r="K437" s="245">
        <v>3</v>
      </c>
      <c r="L437" s="246" t="str">
        <f>VLOOKUP(TRIM(B437),'Team Rosters'!$B$1:$M$3794,2,FALSE)</f>
        <v>LAS</v>
      </c>
    </row>
    <row r="438" spans="1:12">
      <c r="A438" s="242" t="s">
        <v>835</v>
      </c>
      <c r="B438" s="243" t="s">
        <v>6157</v>
      </c>
      <c r="C438" s="242" t="s">
        <v>820</v>
      </c>
      <c r="D438" s="242" t="s">
        <v>6996</v>
      </c>
      <c r="E438" s="144"/>
      <c r="F438" s="144"/>
      <c r="G438" s="144"/>
      <c r="H438" s="246"/>
      <c r="I438" s="245">
        <v>4</v>
      </c>
      <c r="J438" s="245">
        <v>0</v>
      </c>
      <c r="K438" s="245">
        <v>5</v>
      </c>
      <c r="L438" s="246" t="str">
        <f>VLOOKUP(TRIM(B438),'Team Rosters'!$B$1:$M$3794,2,FALSE)</f>
        <v>TOK</v>
      </c>
    </row>
    <row r="439" spans="1:12">
      <c r="A439" s="242" t="s">
        <v>2874</v>
      </c>
      <c r="B439" s="243" t="s">
        <v>5618</v>
      </c>
      <c r="C439" s="242" t="s">
        <v>81</v>
      </c>
      <c r="D439" s="242" t="s">
        <v>4288</v>
      </c>
      <c r="E439" s="247" t="s">
        <v>4390</v>
      </c>
      <c r="F439" s="247"/>
      <c r="G439" s="245"/>
      <c r="H439" s="246"/>
      <c r="I439" s="58"/>
      <c r="J439" s="58"/>
      <c r="K439" s="245"/>
      <c r="L439" s="246" t="str">
        <f>VLOOKUP(TRIM(B439),'Team Rosters'!$B$1:$M$3794,2,FALSE)</f>
        <v>TEM</v>
      </c>
    </row>
    <row r="440" spans="1:12">
      <c r="A440" s="242" t="s">
        <v>4653</v>
      </c>
      <c r="B440" s="243" t="s">
        <v>5274</v>
      </c>
      <c r="C440" s="242" t="s">
        <v>832</v>
      </c>
      <c r="D440" s="242" t="s">
        <v>6990</v>
      </c>
      <c r="E440" s="144"/>
      <c r="F440" s="144"/>
      <c r="G440" s="144"/>
      <c r="H440" s="246"/>
      <c r="I440" s="245">
        <v>0</v>
      </c>
      <c r="J440" s="245">
        <v>0</v>
      </c>
      <c r="K440" s="245">
        <v>2</v>
      </c>
      <c r="L440" s="246" t="str">
        <f>VLOOKUP(TRIM(B440),'Team Rosters'!$B$1:$M$3794,2,FALSE)</f>
        <v>TOK</v>
      </c>
    </row>
    <row r="441" spans="1:12">
      <c r="A441" s="193" t="s">
        <v>1406</v>
      </c>
      <c r="B441" s="194" t="s">
        <v>5225</v>
      </c>
      <c r="C441" s="193" t="s">
        <v>812</v>
      </c>
      <c r="D441" s="193" t="s">
        <v>1406</v>
      </c>
      <c r="E441" s="144"/>
      <c r="F441" s="144"/>
      <c r="G441" s="144"/>
      <c r="H441" s="264"/>
      <c r="I441" s="144">
        <v>4</v>
      </c>
      <c r="J441" s="144"/>
      <c r="K441" s="144">
        <v>0</v>
      </c>
      <c r="L441" s="236" t="str">
        <f>VLOOKUP(TRIM(B441),'Team Rosters'!$B$1:$M$3794,2,FALSE)</f>
        <v>ACM</v>
      </c>
    </row>
    <row r="442" spans="1:12" ht="12.75" customHeight="1">
      <c r="A442" s="242" t="s">
        <v>2351</v>
      </c>
      <c r="B442" s="243" t="s">
        <v>5258</v>
      </c>
      <c r="C442" s="242" t="s">
        <v>802</v>
      </c>
      <c r="D442" s="242" t="s">
        <v>4270</v>
      </c>
      <c r="E442" s="144"/>
      <c r="F442" s="144"/>
      <c r="G442" s="144"/>
      <c r="H442" s="246"/>
      <c r="I442" s="245">
        <v>0</v>
      </c>
      <c r="J442" s="245"/>
      <c r="K442" s="245">
        <v>2</v>
      </c>
      <c r="L442" s="246" t="str">
        <f>VLOOKUP(TRIM(B442),'Team Rosters'!$B$1:$M$3794,2,FALSE)</f>
        <v>FER</v>
      </c>
    </row>
    <row r="443" spans="1:12">
      <c r="A443" s="242" t="s">
        <v>1404</v>
      </c>
      <c r="B443" s="243" t="s">
        <v>6851</v>
      </c>
      <c r="C443" s="242" t="s">
        <v>170</v>
      </c>
      <c r="D443" s="242" t="s">
        <v>1404</v>
      </c>
      <c r="E443" s="250" t="s">
        <v>4382</v>
      </c>
      <c r="F443" s="250"/>
      <c r="G443" s="58">
        <v>4</v>
      </c>
      <c r="H443" s="246"/>
      <c r="I443" s="58"/>
      <c r="J443" s="58"/>
      <c r="K443" s="245"/>
      <c r="L443" s="246" t="str">
        <f>VLOOKUP(TRIM(B443),'Team Rosters'!$B$1:$M$3794,2,FALSE)</f>
        <v>ANN</v>
      </c>
    </row>
    <row r="444" spans="1:12" ht="12.75" customHeight="1">
      <c r="A444" s="242" t="s">
        <v>651</v>
      </c>
      <c r="B444" s="243" t="s">
        <v>5752</v>
      </c>
      <c r="C444" s="242" t="s">
        <v>820</v>
      </c>
      <c r="D444" s="242" t="s">
        <v>6995</v>
      </c>
      <c r="E444" s="144"/>
      <c r="F444" s="144"/>
      <c r="G444" s="144"/>
      <c r="H444" s="246"/>
      <c r="I444" s="245">
        <v>0</v>
      </c>
      <c r="J444" s="245">
        <v>0</v>
      </c>
      <c r="K444" s="245">
        <v>4</v>
      </c>
      <c r="L444" s="246" t="str">
        <f>VLOOKUP(TRIM(B444),'Team Rosters'!$B$1:$M$3794,2,FALSE)</f>
        <v>TEM</v>
      </c>
    </row>
    <row r="445" spans="1:12">
      <c r="A445" s="193" t="s">
        <v>828</v>
      </c>
      <c r="B445" s="194" t="s">
        <v>6941</v>
      </c>
      <c r="C445" s="193" t="s">
        <v>170</v>
      </c>
      <c r="D445" s="193" t="s">
        <v>828</v>
      </c>
      <c r="E445" s="144"/>
      <c r="F445" s="144"/>
      <c r="G445" s="144"/>
      <c r="H445" s="264"/>
      <c r="I445" s="144">
        <v>0</v>
      </c>
      <c r="J445" s="144">
        <v>0</v>
      </c>
      <c r="K445" s="265">
        <v>0</v>
      </c>
      <c r="L445" s="236" t="str">
        <f>VLOOKUP(TRIM(B445),'Team Rosters'!$B$1:$M$3794,2,FALSE)</f>
        <v>JER</v>
      </c>
    </row>
    <row r="446" spans="1:12">
      <c r="A446" s="242" t="s">
        <v>2438</v>
      </c>
      <c r="B446" s="243" t="s">
        <v>3969</v>
      </c>
      <c r="C446" s="242" t="s">
        <v>816</v>
      </c>
      <c r="D446" s="242" t="s">
        <v>4277</v>
      </c>
      <c r="E446" s="144"/>
      <c r="F446" s="144"/>
      <c r="G446" s="144"/>
      <c r="H446" s="246"/>
      <c r="I446" s="245">
        <v>6</v>
      </c>
      <c r="J446" s="245"/>
      <c r="K446" s="245">
        <v>7</v>
      </c>
      <c r="L446" s="246" t="str">
        <f>VLOOKUP(TRIM(B446),'Team Rosters'!$B$1:$M$3794,2,FALSE)</f>
        <v>IRN</v>
      </c>
    </row>
    <row r="447" spans="1:12">
      <c r="A447" s="242" t="s">
        <v>87</v>
      </c>
      <c r="B447" s="243" t="s">
        <v>5280</v>
      </c>
      <c r="C447" s="242" t="s">
        <v>81</v>
      </c>
      <c r="D447" s="193" t="s">
        <v>7007</v>
      </c>
      <c r="E447" s="144"/>
      <c r="F447" s="144"/>
      <c r="G447" s="144"/>
      <c r="H447" s="246"/>
      <c r="I447" s="245">
        <v>0</v>
      </c>
      <c r="J447" s="245">
        <v>4</v>
      </c>
      <c r="K447" s="245">
        <v>0</v>
      </c>
      <c r="L447" s="246" t="e">
        <f>VLOOKUP(TRIM(B447),'Team Rosters'!$B$1:$M$3794,2,FALSE)</f>
        <v>#N/A</v>
      </c>
    </row>
    <row r="448" spans="1:12" ht="12.75" customHeight="1">
      <c r="A448" s="242" t="s">
        <v>1404</v>
      </c>
      <c r="B448" s="243" t="s">
        <v>6708</v>
      </c>
      <c r="C448" s="242" t="s">
        <v>810</v>
      </c>
      <c r="D448" s="242" t="s">
        <v>1404</v>
      </c>
      <c r="E448" s="247" t="s">
        <v>4384</v>
      </c>
      <c r="F448" s="247"/>
      <c r="G448" s="245">
        <v>0</v>
      </c>
      <c r="H448" s="246"/>
      <c r="I448" s="245"/>
      <c r="J448" s="245"/>
      <c r="K448" s="245"/>
      <c r="L448" s="246" t="e">
        <f>VLOOKUP(TRIM(B448),'Team Rosters'!$B$1:$M$3794,2,FALSE)</f>
        <v>#N/A</v>
      </c>
    </row>
    <row r="449" spans="1:12" ht="12.75" customHeight="1">
      <c r="A449" s="242" t="s">
        <v>2477</v>
      </c>
      <c r="B449" s="194" t="s">
        <v>2706</v>
      </c>
      <c r="C449" s="193" t="s">
        <v>807</v>
      </c>
      <c r="D449" s="242" t="s">
        <v>4265</v>
      </c>
      <c r="E449" s="247"/>
      <c r="F449" s="247"/>
      <c r="G449" s="245"/>
      <c r="H449" s="246"/>
      <c r="I449" s="58"/>
      <c r="J449" s="58"/>
      <c r="K449" s="58"/>
      <c r="L449" s="246" t="str">
        <f>VLOOKUP(TRIM(B449),'Team Rosters'!$B$1:$M$3794,2,FALSE)</f>
        <v>VER</v>
      </c>
    </row>
    <row r="450" spans="1:12">
      <c r="A450" s="242" t="s">
        <v>2328</v>
      </c>
      <c r="B450" s="243" t="s">
        <v>6784</v>
      </c>
      <c r="C450" s="242" t="s">
        <v>1664</v>
      </c>
      <c r="D450" s="242" t="s">
        <v>4295</v>
      </c>
      <c r="E450" s="247" t="s">
        <v>4385</v>
      </c>
      <c r="F450" s="247"/>
      <c r="G450" s="245"/>
      <c r="H450" s="246"/>
      <c r="I450" s="245"/>
      <c r="J450" s="245"/>
      <c r="K450" s="245"/>
      <c r="L450" s="246" t="str">
        <f>VLOOKUP(TRIM(B450),'Team Rosters'!$B$1:$M$3794,2,FALSE)</f>
        <v>CHA</v>
      </c>
    </row>
    <row r="451" spans="1:12" ht="12.75" customHeight="1">
      <c r="A451" s="242" t="s">
        <v>1891</v>
      </c>
      <c r="B451" s="243" t="s">
        <v>3451</v>
      </c>
      <c r="C451" s="242" t="s">
        <v>824</v>
      </c>
      <c r="D451" s="242" t="s">
        <v>1891</v>
      </c>
      <c r="E451" s="58"/>
      <c r="F451" s="58"/>
      <c r="G451" s="58"/>
      <c r="H451" s="246"/>
      <c r="I451" s="245"/>
      <c r="J451" s="58"/>
      <c r="K451" s="245"/>
      <c r="L451" s="246" t="str">
        <f>VLOOKUP(TRIM(B451),'Team Rosters'!$B$1:$M$3794,2,FALSE)</f>
        <v>ANN</v>
      </c>
    </row>
    <row r="452" spans="1:12">
      <c r="A452" s="242" t="s">
        <v>1891</v>
      </c>
      <c r="B452" s="243" t="s">
        <v>1549</v>
      </c>
      <c r="C452" s="242" t="s">
        <v>818</v>
      </c>
      <c r="D452" s="242" t="s">
        <v>1891</v>
      </c>
      <c r="E452" s="247"/>
      <c r="F452" s="247"/>
      <c r="G452" s="245"/>
      <c r="H452" s="246"/>
      <c r="I452" s="58"/>
      <c r="J452" s="58"/>
      <c r="K452" s="245"/>
      <c r="L452" s="246" t="str">
        <f>VLOOKUP(TRIM(B452),'Team Rosters'!$B$1:$M$3794,2,FALSE)</f>
        <v>BLU</v>
      </c>
    </row>
    <row r="453" spans="1:12">
      <c r="A453" s="242" t="s">
        <v>2314</v>
      </c>
      <c r="B453" s="243" t="s">
        <v>4671</v>
      </c>
      <c r="C453" s="242" t="s">
        <v>82</v>
      </c>
      <c r="D453" s="242" t="s">
        <v>4279</v>
      </c>
      <c r="E453" s="144"/>
      <c r="F453" s="144"/>
      <c r="G453" s="144"/>
      <c r="H453" s="246"/>
      <c r="I453" s="245">
        <v>0</v>
      </c>
      <c r="J453" s="245"/>
      <c r="K453" s="245">
        <v>2</v>
      </c>
      <c r="L453" s="246" t="str">
        <f>VLOOKUP(TRIM(B453),'Team Rosters'!$B$1:$M$3794,2,FALSE)</f>
        <v>VER</v>
      </c>
    </row>
    <row r="454" spans="1:12">
      <c r="A454" s="242" t="s">
        <v>2438</v>
      </c>
      <c r="B454" s="243" t="s">
        <v>5296</v>
      </c>
      <c r="C454" s="242" t="s">
        <v>822</v>
      </c>
      <c r="D454" s="242" t="s">
        <v>4277</v>
      </c>
      <c r="E454" s="144"/>
      <c r="F454" s="144"/>
      <c r="G454" s="144"/>
      <c r="H454" s="246"/>
      <c r="I454" s="245">
        <v>4</v>
      </c>
      <c r="J454" s="245"/>
      <c r="K454" s="245">
        <v>0</v>
      </c>
      <c r="L454" s="246" t="str">
        <f>VLOOKUP(TRIM(B454),'Team Rosters'!$B$1:$M$3794,2,FALSE)</f>
        <v>VIR</v>
      </c>
    </row>
    <row r="455" spans="1:12" ht="12.75" customHeight="1">
      <c r="A455" s="242" t="s">
        <v>2445</v>
      </c>
      <c r="B455" s="243" t="s">
        <v>6826</v>
      </c>
      <c r="C455" s="242" t="s">
        <v>831</v>
      </c>
      <c r="D455" s="242" t="s">
        <v>4294</v>
      </c>
      <c r="E455" s="247" t="s">
        <v>4391</v>
      </c>
      <c r="F455" s="247"/>
      <c r="G455" s="245"/>
      <c r="H455" s="246"/>
      <c r="I455" s="58"/>
      <c r="J455" s="58"/>
      <c r="K455" s="245"/>
      <c r="L455" s="246" t="str">
        <f>VLOOKUP(TRIM(B455),'Team Rosters'!$B$1:$M$3794,2,FALSE)</f>
        <v>ACM</v>
      </c>
    </row>
    <row r="456" spans="1:12">
      <c r="A456" s="242" t="s">
        <v>1663</v>
      </c>
      <c r="B456" s="243" t="s">
        <v>5538</v>
      </c>
      <c r="C456" s="242" t="s">
        <v>802</v>
      </c>
      <c r="D456" s="242" t="s">
        <v>4302</v>
      </c>
      <c r="E456" s="247" t="s">
        <v>4386</v>
      </c>
      <c r="F456" s="247"/>
      <c r="G456" s="245">
        <v>7</v>
      </c>
      <c r="H456" s="246"/>
      <c r="I456" s="58"/>
      <c r="J456" s="58"/>
      <c r="K456" s="245"/>
      <c r="L456" s="246" t="str">
        <f>VLOOKUP(TRIM(B456),'Team Rosters'!$B$1:$M$3794,2,FALSE)</f>
        <v>ACM</v>
      </c>
    </row>
    <row r="457" spans="1:12">
      <c r="A457" s="242" t="s">
        <v>2443</v>
      </c>
      <c r="B457" s="243" t="s">
        <v>5598</v>
      </c>
      <c r="C457" s="242" t="s">
        <v>810</v>
      </c>
      <c r="D457" s="242" t="s">
        <v>2443</v>
      </c>
      <c r="E457" s="247" t="s">
        <v>4388</v>
      </c>
      <c r="F457" s="247"/>
      <c r="G457" s="245">
        <v>5</v>
      </c>
      <c r="H457" s="246"/>
      <c r="I457" s="58"/>
      <c r="J457" s="58"/>
      <c r="K457" s="245"/>
      <c r="L457" s="246" t="str">
        <f>VLOOKUP(TRIM(B457),'Team Rosters'!$B$1:$M$3794,2,FALSE)</f>
        <v>OMA</v>
      </c>
    </row>
    <row r="458" spans="1:12">
      <c r="A458" s="242" t="s">
        <v>3518</v>
      </c>
      <c r="B458" s="243" t="s">
        <v>6371</v>
      </c>
      <c r="C458" s="242" t="s">
        <v>170</v>
      </c>
      <c r="D458" s="242" t="s">
        <v>3518</v>
      </c>
      <c r="E458" s="58"/>
      <c r="F458" s="58"/>
      <c r="G458" s="58"/>
      <c r="H458" s="246"/>
      <c r="I458" s="245"/>
      <c r="J458" s="58"/>
      <c r="K458" s="245">
        <v>0</v>
      </c>
      <c r="L458" s="246" t="e">
        <f>VLOOKUP(TRIM(B458),'Team Rosters'!$B$1:$M$3794,2,FALSE)</f>
        <v>#N/A</v>
      </c>
    </row>
    <row r="459" spans="1:12">
      <c r="A459" s="242" t="s">
        <v>2317</v>
      </c>
      <c r="B459" s="243" t="s">
        <v>3971</v>
      </c>
      <c r="C459" s="242" t="s">
        <v>831</v>
      </c>
      <c r="D459" s="242" t="s">
        <v>4272</v>
      </c>
      <c r="E459" s="144"/>
      <c r="F459" s="144"/>
      <c r="G459" s="144"/>
      <c r="H459" s="246"/>
      <c r="I459" s="245">
        <v>5</v>
      </c>
      <c r="J459" s="245"/>
      <c r="K459" s="245">
        <v>4</v>
      </c>
      <c r="L459" s="246" t="str">
        <f>VLOOKUP(TRIM(B459),'Team Rosters'!$B$1:$M$3794,2,FALSE)</f>
        <v>LAS</v>
      </c>
    </row>
    <row r="460" spans="1:12">
      <c r="A460" s="242" t="s">
        <v>1891</v>
      </c>
      <c r="B460" s="243" t="s">
        <v>227</v>
      </c>
      <c r="C460" s="242" t="s">
        <v>821</v>
      </c>
      <c r="D460" s="242" t="s">
        <v>1891</v>
      </c>
      <c r="E460" s="247"/>
      <c r="F460" s="247"/>
      <c r="G460" s="245"/>
      <c r="H460" s="246"/>
      <c r="I460" s="58"/>
      <c r="J460" s="58"/>
      <c r="K460" s="58"/>
      <c r="L460" s="246" t="str">
        <f>VLOOKUP(TRIM(B460),'Team Rosters'!$B$1:$M$3794,2,FALSE)</f>
        <v>ESC</v>
      </c>
    </row>
    <row r="461" spans="1:12">
      <c r="A461" s="242" t="s">
        <v>2319</v>
      </c>
      <c r="B461" s="243" t="s">
        <v>4471</v>
      </c>
      <c r="C461" s="242" t="s">
        <v>816</v>
      </c>
      <c r="D461" s="242" t="s">
        <v>2319</v>
      </c>
      <c r="E461" s="247" t="s">
        <v>4397</v>
      </c>
      <c r="F461" s="247"/>
      <c r="G461" s="245">
        <v>12</v>
      </c>
      <c r="H461" s="246">
        <v>4</v>
      </c>
      <c r="I461" s="58"/>
      <c r="J461" s="58"/>
      <c r="K461" s="245"/>
      <c r="L461" s="246" t="str">
        <f>VLOOKUP(TRIM(B461),'Team Rosters'!$B$1:$M$3794,2,FALSE)</f>
        <v>BLU</v>
      </c>
    </row>
    <row r="462" spans="1:12">
      <c r="A462" s="242" t="s">
        <v>3060</v>
      </c>
      <c r="B462" s="243" t="s">
        <v>6731</v>
      </c>
      <c r="C462" s="242" t="s">
        <v>83</v>
      </c>
      <c r="D462" s="242" t="s">
        <v>4290</v>
      </c>
      <c r="E462" s="250" t="s">
        <v>4382</v>
      </c>
      <c r="F462" s="250"/>
      <c r="G462" s="58"/>
      <c r="H462" s="246"/>
      <c r="I462" s="245"/>
      <c r="J462" s="58"/>
      <c r="K462" s="245"/>
      <c r="L462" s="246" t="e">
        <f>VLOOKUP(TRIM(B462),'Team Rosters'!$B$1:$M$3794,2,FALSE)</f>
        <v>#N/A</v>
      </c>
    </row>
    <row r="463" spans="1:12">
      <c r="A463" s="242" t="s">
        <v>2314</v>
      </c>
      <c r="B463" s="243" t="s">
        <v>6827</v>
      </c>
      <c r="C463" s="242" t="s">
        <v>831</v>
      </c>
      <c r="D463" s="242" t="s">
        <v>4303</v>
      </c>
      <c r="E463" s="247" t="s">
        <v>4385</v>
      </c>
      <c r="F463" s="247"/>
      <c r="G463" s="245">
        <v>0</v>
      </c>
      <c r="H463" s="246"/>
      <c r="I463" s="58"/>
      <c r="J463" s="58"/>
      <c r="K463" s="245"/>
      <c r="L463" s="246" t="str">
        <f>VLOOKUP(TRIM(B463),'Team Rosters'!$B$1:$M$3794,2,FALSE)</f>
        <v>BLD</v>
      </c>
    </row>
    <row r="464" spans="1:12">
      <c r="A464" s="242" t="s">
        <v>3060</v>
      </c>
      <c r="B464" s="243" t="s">
        <v>6682</v>
      </c>
      <c r="C464" s="242" t="s">
        <v>807</v>
      </c>
      <c r="D464" s="242" t="s">
        <v>4290</v>
      </c>
      <c r="E464" s="247" t="s">
        <v>4384</v>
      </c>
      <c r="F464" s="247"/>
      <c r="G464" s="245"/>
      <c r="H464" s="246"/>
      <c r="I464" s="245"/>
      <c r="J464" s="58"/>
      <c r="K464" s="245"/>
      <c r="L464" s="246" t="e">
        <f>VLOOKUP(TRIM(B464),'Team Rosters'!$B$1:$M$3794,2,FALSE)</f>
        <v>#N/A</v>
      </c>
    </row>
    <row r="465" spans="1:12" ht="12.75" customHeight="1">
      <c r="A465" s="242" t="s">
        <v>3518</v>
      </c>
      <c r="B465" s="243" t="s">
        <v>6362</v>
      </c>
      <c r="C465" s="242" t="s">
        <v>85</v>
      </c>
      <c r="D465" s="242" t="s">
        <v>3518</v>
      </c>
      <c r="E465" s="247"/>
      <c r="F465" s="247"/>
      <c r="G465" s="245"/>
      <c r="H465" s="246"/>
      <c r="I465" s="245"/>
      <c r="J465" s="58"/>
      <c r="K465" s="245">
        <v>0</v>
      </c>
      <c r="L465" s="246" t="e">
        <f>VLOOKUP(TRIM(B465),'Team Rosters'!$B$1:$M$3794,2,FALSE)</f>
        <v>#N/A</v>
      </c>
    </row>
    <row r="466" spans="1:12" ht="12.75" customHeight="1">
      <c r="A466" s="242" t="s">
        <v>2440</v>
      </c>
      <c r="B466" s="243" t="s">
        <v>464</v>
      </c>
      <c r="C466" s="242" t="s">
        <v>820</v>
      </c>
      <c r="D466" s="242" t="s">
        <v>2440</v>
      </c>
      <c r="E466" s="247" t="s">
        <v>4382</v>
      </c>
      <c r="F466" s="247"/>
      <c r="G466" s="245">
        <v>3</v>
      </c>
      <c r="H466" s="246"/>
      <c r="I466" s="245"/>
      <c r="J466" s="58"/>
      <c r="K466" s="245"/>
      <c r="L466" s="246" t="str">
        <f>VLOOKUP(TRIM(B466),'Team Rosters'!$B$1:$M$3794,2,FALSE)</f>
        <v>IND</v>
      </c>
    </row>
    <row r="467" spans="1:12">
      <c r="A467" s="242" t="s">
        <v>2330</v>
      </c>
      <c r="B467" s="243" t="s">
        <v>1122</v>
      </c>
      <c r="C467" s="242" t="s">
        <v>817</v>
      </c>
      <c r="D467" s="242" t="s">
        <v>2330</v>
      </c>
      <c r="E467" s="247" t="s">
        <v>4390</v>
      </c>
      <c r="F467" s="247"/>
      <c r="G467" s="245">
        <v>3</v>
      </c>
      <c r="H467" s="246"/>
      <c r="I467" s="245"/>
      <c r="J467" s="245"/>
      <c r="K467" s="245"/>
      <c r="L467" s="246" t="e">
        <f>VLOOKUP(TRIM(B467),'Team Rosters'!$B$1:$M$3794,2,FALSE)</f>
        <v>#N/A</v>
      </c>
    </row>
    <row r="468" spans="1:12" ht="12.75" customHeight="1">
      <c r="A468" s="242" t="s">
        <v>1870</v>
      </c>
      <c r="B468" s="243" t="s">
        <v>1256</v>
      </c>
      <c r="C468" s="242" t="s">
        <v>820</v>
      </c>
      <c r="D468" s="242" t="s">
        <v>4273</v>
      </c>
      <c r="E468" s="144"/>
      <c r="F468" s="144"/>
      <c r="G468" s="144"/>
      <c r="H468" s="246"/>
      <c r="I468" s="245">
        <v>4</v>
      </c>
      <c r="J468" s="245"/>
      <c r="K468" s="245">
        <v>7</v>
      </c>
      <c r="L468" s="246" t="e">
        <f>VLOOKUP(TRIM(B468),'Team Rosters'!$B$1:$M$3794,2,FALSE)</f>
        <v>#N/A</v>
      </c>
    </row>
    <row r="469" spans="1:12">
      <c r="A469" s="242" t="s">
        <v>2323</v>
      </c>
      <c r="B469" s="194" t="s">
        <v>6908</v>
      </c>
      <c r="C469" s="193" t="s">
        <v>833</v>
      </c>
      <c r="D469" s="242" t="s">
        <v>4265</v>
      </c>
      <c r="E469" s="245"/>
      <c r="F469" s="245"/>
      <c r="G469" s="245"/>
      <c r="H469" s="246"/>
      <c r="I469" s="245"/>
      <c r="J469" s="245"/>
      <c r="K469" s="245"/>
      <c r="L469" s="246" t="e">
        <f>VLOOKUP(TRIM(B469),'Team Rosters'!$B$1:$M$3794,2,FALSE)</f>
        <v>#N/A</v>
      </c>
    </row>
    <row r="470" spans="1:12">
      <c r="A470" s="242" t="s">
        <v>3518</v>
      </c>
      <c r="B470" s="243" t="s">
        <v>6355</v>
      </c>
      <c r="C470" s="242" t="s">
        <v>822</v>
      </c>
      <c r="D470" s="242" t="s">
        <v>3518</v>
      </c>
      <c r="E470" s="58"/>
      <c r="F470" s="58"/>
      <c r="G470" s="58"/>
      <c r="H470" s="246"/>
      <c r="I470" s="245"/>
      <c r="J470" s="58"/>
      <c r="K470" s="245">
        <v>0</v>
      </c>
      <c r="L470" s="246" t="str">
        <f>VLOOKUP(TRIM(B470),'Team Rosters'!$B$1:$M$3794,2,FALSE)</f>
        <v>BIR</v>
      </c>
    </row>
    <row r="471" spans="1:12" ht="12.75" customHeight="1">
      <c r="A471" s="242" t="s">
        <v>560</v>
      </c>
      <c r="B471" s="194" t="s">
        <v>5245</v>
      </c>
      <c r="C471" s="193" t="s">
        <v>90</v>
      </c>
      <c r="D471" s="242" t="s">
        <v>4265</v>
      </c>
      <c r="E471" s="247"/>
      <c r="F471" s="247"/>
      <c r="G471" s="245"/>
      <c r="H471" s="246"/>
      <c r="I471" s="58"/>
      <c r="J471" s="58"/>
      <c r="K471" s="245"/>
      <c r="L471" s="246" t="str">
        <f>VLOOKUP(TRIM(B471),'Team Rosters'!$B$1:$M$3794,2,FALSE)</f>
        <v>BLD</v>
      </c>
    </row>
    <row r="472" spans="1:12" ht="12.75" customHeight="1">
      <c r="A472" s="242" t="s">
        <v>2319</v>
      </c>
      <c r="B472" s="243" t="s">
        <v>5546</v>
      </c>
      <c r="C472" s="242" t="s">
        <v>5513</v>
      </c>
      <c r="D472" s="242" t="s">
        <v>2319</v>
      </c>
      <c r="E472" s="247" t="s">
        <v>4390</v>
      </c>
      <c r="F472" s="247"/>
      <c r="G472" s="245">
        <v>6</v>
      </c>
      <c r="H472" s="246"/>
      <c r="I472" s="245"/>
      <c r="J472" s="245"/>
      <c r="K472" s="245"/>
      <c r="L472" s="246" t="str">
        <f>VLOOKUP(TRIM(B472),'Team Rosters'!$B$1:$M$3794,2,FALSE)</f>
        <v>VIR</v>
      </c>
    </row>
    <row r="473" spans="1:12">
      <c r="A473" s="242" t="s">
        <v>4406</v>
      </c>
      <c r="B473" s="243" t="s">
        <v>5036</v>
      </c>
      <c r="C473" s="242" t="s">
        <v>83</v>
      </c>
      <c r="D473" s="242" t="s">
        <v>7002</v>
      </c>
      <c r="E473" s="247" t="s">
        <v>4385</v>
      </c>
      <c r="F473" s="247" t="s">
        <v>4391</v>
      </c>
      <c r="G473" s="245">
        <v>3</v>
      </c>
      <c r="H473" s="246"/>
      <c r="I473" s="58"/>
      <c r="J473" s="58"/>
      <c r="K473" s="245"/>
      <c r="L473" s="246" t="e">
        <f>VLOOKUP(TRIM(B473),'Team Rosters'!$B$1:$M$3794,2,FALSE)</f>
        <v>#N/A</v>
      </c>
    </row>
    <row r="474" spans="1:12">
      <c r="A474" s="242" t="s">
        <v>2440</v>
      </c>
      <c r="B474" s="243" t="s">
        <v>6752</v>
      </c>
      <c r="C474" s="242" t="s">
        <v>813</v>
      </c>
      <c r="D474" s="242" t="s">
        <v>2440</v>
      </c>
      <c r="E474" s="247" t="s">
        <v>4384</v>
      </c>
      <c r="F474" s="247"/>
      <c r="G474" s="245">
        <v>0</v>
      </c>
      <c r="H474" s="246"/>
      <c r="I474" s="245"/>
      <c r="J474" s="245"/>
      <c r="K474" s="245"/>
      <c r="L474" s="246" t="e">
        <f>VLOOKUP(TRIM(B474),'Team Rosters'!$B$1:$M$3794,2,FALSE)</f>
        <v>#N/A</v>
      </c>
    </row>
    <row r="475" spans="1:12">
      <c r="A475" s="242" t="s">
        <v>172</v>
      </c>
      <c r="B475" s="243" t="s">
        <v>6779</v>
      </c>
      <c r="C475" s="242" t="s">
        <v>5513</v>
      </c>
      <c r="D475" s="242" t="s">
        <v>4298</v>
      </c>
      <c r="E475" s="247" t="s">
        <v>4391</v>
      </c>
      <c r="F475" s="247"/>
      <c r="G475" s="245">
        <v>2</v>
      </c>
      <c r="H475" s="246"/>
      <c r="I475" s="58"/>
      <c r="J475" s="58"/>
      <c r="K475" s="245"/>
      <c r="L475" s="246" t="e">
        <f>VLOOKUP(TRIM(B475),'Team Rosters'!$B$1:$M$3794,2,FALSE)</f>
        <v>#N/A</v>
      </c>
    </row>
    <row r="476" spans="1:12">
      <c r="A476" s="242" t="s">
        <v>3060</v>
      </c>
      <c r="B476" s="243" t="s">
        <v>6215</v>
      </c>
      <c r="C476" s="242" t="s">
        <v>82</v>
      </c>
      <c r="D476" s="242" t="s">
        <v>4290</v>
      </c>
      <c r="E476" s="247" t="s">
        <v>4382</v>
      </c>
      <c r="F476" s="247"/>
      <c r="G476" s="245"/>
      <c r="H476" s="246"/>
      <c r="I476" s="245"/>
      <c r="J476" s="58"/>
      <c r="K476" s="245"/>
      <c r="L476" s="246" t="e">
        <f>VLOOKUP(TRIM(B476),'Team Rosters'!$B$1:$M$3794,2,FALSE)</f>
        <v>#N/A</v>
      </c>
    </row>
    <row r="477" spans="1:12" ht="12.75" customHeight="1">
      <c r="A477" s="242" t="s">
        <v>3518</v>
      </c>
      <c r="B477" s="243" t="s">
        <v>4659</v>
      </c>
      <c r="C477" s="242" t="s">
        <v>809</v>
      </c>
      <c r="D477" s="242" t="s">
        <v>3518</v>
      </c>
      <c r="E477" s="58"/>
      <c r="F477" s="58"/>
      <c r="G477" s="58"/>
      <c r="H477" s="246"/>
      <c r="I477" s="245"/>
      <c r="J477" s="58"/>
      <c r="K477" s="245">
        <v>0</v>
      </c>
      <c r="L477" s="246" t="str">
        <f>VLOOKUP(TRIM(B477),'Team Rosters'!$B$1:$M$3794,2,FALSE)</f>
        <v>BIR</v>
      </c>
    </row>
    <row r="478" spans="1:12" ht="12.75" customHeight="1">
      <c r="A478" s="242" t="s">
        <v>3518</v>
      </c>
      <c r="B478" s="243" t="s">
        <v>6899</v>
      </c>
      <c r="C478" s="242" t="s">
        <v>826</v>
      </c>
      <c r="D478" s="242" t="s">
        <v>3518</v>
      </c>
      <c r="E478" s="58"/>
      <c r="F478" s="58"/>
      <c r="G478" s="58"/>
      <c r="H478" s="246"/>
      <c r="I478" s="245">
        <v>0</v>
      </c>
      <c r="J478" s="58"/>
      <c r="K478" s="245">
        <v>4</v>
      </c>
      <c r="L478" s="246" t="str">
        <f>VLOOKUP(TRIM(B478),'Team Rosters'!$B$1:$M$3794,2,FALSE)</f>
        <v>VIR</v>
      </c>
    </row>
    <row r="479" spans="1:12" ht="12.75" customHeight="1">
      <c r="A479" s="242" t="s">
        <v>2328</v>
      </c>
      <c r="B479" s="243" t="s">
        <v>5617</v>
      </c>
      <c r="C479" s="242" t="s">
        <v>816</v>
      </c>
      <c r="D479" s="242" t="s">
        <v>4295</v>
      </c>
      <c r="E479" s="247" t="s">
        <v>4389</v>
      </c>
      <c r="F479" s="247"/>
      <c r="G479" s="245"/>
      <c r="H479" s="246"/>
      <c r="I479" s="245"/>
      <c r="J479" s="58"/>
      <c r="K479" s="245"/>
      <c r="L479" s="246" t="str">
        <f>VLOOKUP(TRIM(B479),'Team Rosters'!$B$1:$M$3794,2,FALSE)</f>
        <v>GOT</v>
      </c>
    </row>
    <row r="480" spans="1:12" ht="12.75" customHeight="1">
      <c r="A480" s="242" t="s">
        <v>3200</v>
      </c>
      <c r="B480" s="243" t="s">
        <v>4493</v>
      </c>
      <c r="C480" s="242" t="s">
        <v>817</v>
      </c>
      <c r="D480" s="242" t="s">
        <v>4275</v>
      </c>
      <c r="E480" s="144"/>
      <c r="F480" s="144"/>
      <c r="G480" s="144"/>
      <c r="H480" s="246"/>
      <c r="I480" s="245">
        <v>0</v>
      </c>
      <c r="J480" s="245"/>
      <c r="K480" s="245">
        <v>0</v>
      </c>
      <c r="L480" s="246" t="e">
        <f>VLOOKUP(TRIM(B480),'Team Rosters'!$B$1:$M$3794,2,FALSE)</f>
        <v>#N/A</v>
      </c>
    </row>
    <row r="481" spans="1:12">
      <c r="A481" s="242" t="s">
        <v>2328</v>
      </c>
      <c r="B481" s="243" t="s">
        <v>7014</v>
      </c>
      <c r="C481" s="242" t="s">
        <v>810</v>
      </c>
      <c r="D481" s="242" t="s">
        <v>4295</v>
      </c>
      <c r="E481" s="247" t="s">
        <v>4386</v>
      </c>
      <c r="F481" s="247"/>
      <c r="G481" s="245"/>
      <c r="H481" s="246"/>
      <c r="I481" s="245"/>
      <c r="J481" s="58"/>
      <c r="K481" s="245"/>
      <c r="L481" s="246" t="str">
        <f>VLOOKUP(TRIM(B481),'Team Rosters'!$B$1:$M$3794,2,FALSE)</f>
        <v>IRN</v>
      </c>
    </row>
    <row r="482" spans="1:12">
      <c r="A482" s="242" t="s">
        <v>560</v>
      </c>
      <c r="B482" s="194" t="s">
        <v>5805</v>
      </c>
      <c r="C482" s="193" t="s">
        <v>85</v>
      </c>
      <c r="D482" s="242" t="s">
        <v>4265</v>
      </c>
      <c r="E482" s="247"/>
      <c r="F482" s="247"/>
      <c r="G482" s="245"/>
      <c r="H482" s="246"/>
      <c r="I482" s="58"/>
      <c r="J482" s="58"/>
      <c r="K482" s="58"/>
      <c r="L482" s="246" t="str">
        <f>VLOOKUP(TRIM(B482),'Team Rosters'!$B$1:$M$3794,2,FALSE)</f>
        <v>WIX</v>
      </c>
    </row>
    <row r="483" spans="1:12" ht="12.75" customHeight="1">
      <c r="A483" s="242" t="s">
        <v>2317</v>
      </c>
      <c r="B483" s="243" t="s">
        <v>4699</v>
      </c>
      <c r="C483" s="242" t="s">
        <v>85</v>
      </c>
      <c r="D483" s="242" t="s">
        <v>4272</v>
      </c>
      <c r="E483" s="144"/>
      <c r="F483" s="144"/>
      <c r="G483" s="144"/>
      <c r="H483" s="246"/>
      <c r="I483" s="245">
        <v>0</v>
      </c>
      <c r="J483" s="245"/>
      <c r="K483" s="245">
        <v>3</v>
      </c>
      <c r="L483" s="246" t="str">
        <f>VLOOKUP(TRIM(B483),'Team Rosters'!$B$1:$M$3794,2,FALSE)</f>
        <v>IND</v>
      </c>
    </row>
    <row r="484" spans="1:12" ht="12.75" customHeight="1">
      <c r="A484" s="242" t="s">
        <v>2323</v>
      </c>
      <c r="B484" s="194" t="s">
        <v>5299</v>
      </c>
      <c r="C484" s="193" t="s">
        <v>814</v>
      </c>
      <c r="D484" s="242" t="s">
        <v>4265</v>
      </c>
      <c r="E484" s="247"/>
      <c r="F484" s="247"/>
      <c r="G484" s="245"/>
      <c r="H484" s="246"/>
      <c r="I484" s="245"/>
      <c r="J484" s="58"/>
      <c r="K484" s="245"/>
      <c r="L484" s="246" t="str">
        <f>VLOOKUP(TRIM(B484),'Team Rosters'!$B$1:$M$3794,2,FALSE)</f>
        <v>IRN</v>
      </c>
    </row>
    <row r="485" spans="1:12" ht="12.75" customHeight="1">
      <c r="A485" s="242" t="s">
        <v>1891</v>
      </c>
      <c r="B485" s="243" t="s">
        <v>544</v>
      </c>
      <c r="C485" s="242" t="s">
        <v>170</v>
      </c>
      <c r="D485" s="242" t="s">
        <v>1891</v>
      </c>
      <c r="E485" s="247"/>
      <c r="F485" s="247"/>
      <c r="G485" s="245"/>
      <c r="H485" s="246"/>
      <c r="I485" s="245"/>
      <c r="J485" s="58"/>
      <c r="K485" s="245"/>
      <c r="L485" s="246" t="str">
        <f>VLOOKUP(TRIM(B485),'Team Rosters'!$B$1:$M$3794,2,FALSE)</f>
        <v>BEA</v>
      </c>
    </row>
    <row r="486" spans="1:12">
      <c r="A486" s="242" t="s">
        <v>2477</v>
      </c>
      <c r="B486" s="194" t="s">
        <v>4732</v>
      </c>
      <c r="C486" s="193" t="s">
        <v>810</v>
      </c>
      <c r="D486" s="242" t="s">
        <v>4265</v>
      </c>
      <c r="E486" s="247"/>
      <c r="F486" s="247"/>
      <c r="G486" s="245"/>
      <c r="H486" s="246"/>
      <c r="I486" s="58"/>
      <c r="J486" s="58"/>
      <c r="K486" s="245"/>
      <c r="L486" s="246" t="str">
        <f>VLOOKUP(TRIM(B486),'Team Rosters'!$B$1:$M$3794,2,FALSE)</f>
        <v>OMA</v>
      </c>
    </row>
    <row r="487" spans="1:12">
      <c r="A487" s="242" t="s">
        <v>3060</v>
      </c>
      <c r="B487" s="243" t="s">
        <v>4518</v>
      </c>
      <c r="C487" s="242" t="s">
        <v>812</v>
      </c>
      <c r="D487" s="242" t="s">
        <v>4290</v>
      </c>
      <c r="E487" s="247" t="s">
        <v>4384</v>
      </c>
      <c r="F487" s="247"/>
      <c r="G487" s="245"/>
      <c r="H487" s="246"/>
      <c r="I487" s="245"/>
      <c r="J487" s="58"/>
      <c r="K487" s="245"/>
      <c r="L487" s="246" t="e">
        <f>VLOOKUP(TRIM(B487),'Team Rosters'!$B$1:$M$3794,2,FALSE)</f>
        <v>#N/A</v>
      </c>
    </row>
    <row r="488" spans="1:12">
      <c r="A488" s="242" t="s">
        <v>3060</v>
      </c>
      <c r="B488" s="243" t="s">
        <v>4521</v>
      </c>
      <c r="C488" s="242" t="s">
        <v>812</v>
      </c>
      <c r="D488" s="242" t="s">
        <v>4290</v>
      </c>
      <c r="E488" s="247" t="s">
        <v>4383</v>
      </c>
      <c r="F488" s="247"/>
      <c r="G488" s="245"/>
      <c r="H488" s="246"/>
      <c r="I488" s="58"/>
      <c r="J488" s="58"/>
      <c r="K488" s="245"/>
      <c r="L488" s="246" t="str">
        <f>VLOOKUP(TRIM(B488),'Team Rosters'!$B$1:$M$3794,2,FALSE)</f>
        <v>ACM</v>
      </c>
    </row>
    <row r="489" spans="1:12">
      <c r="A489" s="242" t="s">
        <v>3518</v>
      </c>
      <c r="B489" s="243" t="s">
        <v>6354</v>
      </c>
      <c r="C489" s="242" t="s">
        <v>90</v>
      </c>
      <c r="D489" s="242" t="s">
        <v>3518</v>
      </c>
      <c r="E489" s="245"/>
      <c r="F489" s="245"/>
      <c r="G489" s="245"/>
      <c r="H489" s="246"/>
      <c r="I489" s="245">
        <v>0</v>
      </c>
      <c r="J489" s="245"/>
      <c r="K489" s="245">
        <v>4</v>
      </c>
      <c r="L489" s="246" t="str">
        <f>VLOOKUP(TRIM(B489),'Team Rosters'!$B$1:$M$3794,2,FALSE)</f>
        <v>OMA</v>
      </c>
    </row>
    <row r="490" spans="1:12">
      <c r="A490" s="242" t="s">
        <v>2323</v>
      </c>
      <c r="B490" s="194" t="s">
        <v>6913</v>
      </c>
      <c r="C490" s="193" t="s">
        <v>82</v>
      </c>
      <c r="D490" s="242" t="s">
        <v>4265</v>
      </c>
      <c r="E490" s="247"/>
      <c r="F490" s="247"/>
      <c r="G490" s="245"/>
      <c r="H490" s="246"/>
      <c r="I490" s="58"/>
      <c r="J490" s="58"/>
      <c r="K490" s="245"/>
      <c r="L490" s="246" t="str">
        <f>VLOOKUP(TRIM(B490),'Team Rosters'!$B$1:$M$3794,2,FALSE)</f>
        <v>GOT</v>
      </c>
    </row>
    <row r="491" spans="1:12" ht="12.75" customHeight="1">
      <c r="A491" s="193" t="s">
        <v>197</v>
      </c>
      <c r="B491" s="194" t="s">
        <v>2627</v>
      </c>
      <c r="C491" s="193" t="s">
        <v>814</v>
      </c>
      <c r="D491" s="193" t="s">
        <v>197</v>
      </c>
      <c r="E491" s="144"/>
      <c r="F491" s="144"/>
      <c r="G491" s="144"/>
      <c r="H491" s="264"/>
      <c r="I491" s="144"/>
      <c r="J491" s="144"/>
      <c r="K491" s="265"/>
      <c r="L491" s="236" t="e">
        <f>VLOOKUP(TRIM(B491),'Team Rosters'!$B$1:$M$3794,2,FALSE)</f>
        <v>#N/A</v>
      </c>
    </row>
    <row r="492" spans="1:12" ht="12.75" customHeight="1">
      <c r="A492" s="242" t="s">
        <v>560</v>
      </c>
      <c r="B492" s="194" t="s">
        <v>3419</v>
      </c>
      <c r="C492" s="193" t="s">
        <v>815</v>
      </c>
      <c r="D492" s="242" t="s">
        <v>4265</v>
      </c>
      <c r="E492" s="247"/>
      <c r="F492" s="247"/>
      <c r="G492" s="245"/>
      <c r="H492" s="246"/>
      <c r="I492" s="58"/>
      <c r="J492" s="58"/>
      <c r="K492" s="245"/>
      <c r="L492" s="246" t="e">
        <f>VLOOKUP(TRIM(B492),'Team Rosters'!$B$1:$M$3794,2,FALSE)</f>
        <v>#N/A</v>
      </c>
    </row>
    <row r="493" spans="1:12">
      <c r="A493" s="242" t="s">
        <v>2440</v>
      </c>
      <c r="B493" s="243" t="s">
        <v>6683</v>
      </c>
      <c r="C493" s="242" t="s">
        <v>807</v>
      </c>
      <c r="D493" s="242" t="s">
        <v>2440</v>
      </c>
      <c r="E493" s="247" t="s">
        <v>4384</v>
      </c>
      <c r="F493" s="247"/>
      <c r="G493" s="245">
        <v>0</v>
      </c>
      <c r="H493" s="246"/>
      <c r="I493" s="245"/>
      <c r="J493" s="58"/>
      <c r="K493" s="245"/>
      <c r="L493" s="246" t="e">
        <f>VLOOKUP(TRIM(B493),'Team Rosters'!$B$1:$M$3794,2,FALSE)</f>
        <v>#N/A</v>
      </c>
    </row>
    <row r="494" spans="1:12">
      <c r="A494" s="242" t="s">
        <v>4653</v>
      </c>
      <c r="B494" s="243" t="s">
        <v>4579</v>
      </c>
      <c r="C494" s="242" t="s">
        <v>809</v>
      </c>
      <c r="D494" s="242" t="s">
        <v>6990</v>
      </c>
      <c r="E494" s="144"/>
      <c r="F494" s="144"/>
      <c r="G494" s="144"/>
      <c r="H494" s="246"/>
      <c r="I494" s="245">
        <v>0</v>
      </c>
      <c r="J494" s="245">
        <v>0</v>
      </c>
      <c r="K494" s="245">
        <v>2</v>
      </c>
      <c r="L494" s="246" t="str">
        <f>VLOOKUP(TRIM(B494),'Team Rosters'!$B$1:$M$3794,2,FALSE)</f>
        <v>TEM</v>
      </c>
    </row>
    <row r="495" spans="1:12" ht="12.75" customHeight="1">
      <c r="A495" s="193" t="s">
        <v>4653</v>
      </c>
      <c r="B495" s="194" t="s">
        <v>4579</v>
      </c>
      <c r="C495" s="193" t="s">
        <v>809</v>
      </c>
      <c r="D495" s="193" t="s">
        <v>7008</v>
      </c>
      <c r="E495" s="144"/>
      <c r="F495" s="144"/>
      <c r="G495" s="144"/>
      <c r="H495" s="264"/>
      <c r="I495" s="265">
        <v>0</v>
      </c>
      <c r="J495" s="144"/>
      <c r="K495" s="265">
        <v>2</v>
      </c>
      <c r="L495" s="236" t="str">
        <f>VLOOKUP(TRIM(B495),'Team Rosters'!$B$1:$M$3794,2,FALSE)</f>
        <v>TEM</v>
      </c>
    </row>
    <row r="496" spans="1:12">
      <c r="A496" s="242" t="s">
        <v>3200</v>
      </c>
      <c r="B496" s="243" t="s">
        <v>5758</v>
      </c>
      <c r="C496" s="242" t="s">
        <v>815</v>
      </c>
      <c r="D496" s="242" t="s">
        <v>4275</v>
      </c>
      <c r="E496" s="144"/>
      <c r="F496" s="144"/>
      <c r="G496" s="144"/>
      <c r="H496" s="246"/>
      <c r="I496" s="245">
        <v>0</v>
      </c>
      <c r="J496" s="245"/>
      <c r="K496" s="245">
        <v>0</v>
      </c>
      <c r="L496" s="246" t="str">
        <f>VLOOKUP(TRIM(B496),'Team Rosters'!$B$1:$M$3794,2,FALSE)</f>
        <v>VIR</v>
      </c>
    </row>
    <row r="497" spans="1:12" ht="12.75" customHeight="1">
      <c r="A497" s="242" t="s">
        <v>1891</v>
      </c>
      <c r="B497" s="243" t="s">
        <v>4696</v>
      </c>
      <c r="C497" s="242" t="s">
        <v>815</v>
      </c>
      <c r="D497" s="242" t="s">
        <v>1891</v>
      </c>
      <c r="E497" s="247"/>
      <c r="F497" s="247"/>
      <c r="G497" s="245"/>
      <c r="H497" s="246"/>
      <c r="I497" s="245"/>
      <c r="J497" s="58"/>
      <c r="K497" s="245"/>
      <c r="L497" s="246" t="str">
        <f>VLOOKUP(TRIM(B497),'Team Rosters'!$B$1:$M$3794,2,FALSE)</f>
        <v>BEA</v>
      </c>
    </row>
    <row r="498" spans="1:12" ht="12.75" customHeight="1">
      <c r="A498" s="242" t="s">
        <v>1663</v>
      </c>
      <c r="B498" s="243" t="s">
        <v>6199</v>
      </c>
      <c r="C498" s="242" t="s">
        <v>812</v>
      </c>
      <c r="D498" s="242" t="s">
        <v>4302</v>
      </c>
      <c r="E498" s="247" t="s">
        <v>4386</v>
      </c>
      <c r="F498" s="247"/>
      <c r="G498" s="245">
        <v>12</v>
      </c>
      <c r="H498" s="246">
        <v>2</v>
      </c>
      <c r="I498" s="58"/>
      <c r="J498" s="58"/>
      <c r="K498" s="58"/>
      <c r="L498" s="246" t="str">
        <f>VLOOKUP(TRIM(B498),'Team Rosters'!$B$1:$M$3794,2,FALSE)</f>
        <v>OMA</v>
      </c>
    </row>
    <row r="499" spans="1:12">
      <c r="A499" s="193" t="s">
        <v>828</v>
      </c>
      <c r="B499" s="194" t="s">
        <v>2718</v>
      </c>
      <c r="C499" s="193" t="s">
        <v>6142</v>
      </c>
      <c r="D499" s="193" t="s">
        <v>828</v>
      </c>
      <c r="E499" s="144"/>
      <c r="F499" s="144"/>
      <c r="G499" s="144"/>
      <c r="H499" s="264"/>
      <c r="I499" s="265">
        <v>4</v>
      </c>
      <c r="J499" s="144">
        <v>0</v>
      </c>
      <c r="K499" s="265">
        <v>0</v>
      </c>
      <c r="L499" s="236" t="e">
        <f>VLOOKUP(TRIM(B499),'Team Rosters'!$B$1:$M$3794,2,FALSE)</f>
        <v>#N/A</v>
      </c>
    </row>
    <row r="500" spans="1:12">
      <c r="A500" s="242" t="s">
        <v>3060</v>
      </c>
      <c r="B500" s="243" t="s">
        <v>6704</v>
      </c>
      <c r="C500" s="242" t="s">
        <v>814</v>
      </c>
      <c r="D500" s="242" t="s">
        <v>4290</v>
      </c>
      <c r="E500" s="247" t="s">
        <v>4384</v>
      </c>
      <c r="F500" s="247"/>
      <c r="G500" s="245"/>
      <c r="H500" s="246"/>
      <c r="I500" s="245"/>
      <c r="J500" s="245"/>
      <c r="K500" s="245"/>
      <c r="L500" s="246" t="e">
        <f>VLOOKUP(TRIM(B500),'Team Rosters'!$B$1:$M$3794,2,FALSE)</f>
        <v>#N/A</v>
      </c>
    </row>
    <row r="501" spans="1:12">
      <c r="A501" s="242" t="s">
        <v>3061</v>
      </c>
      <c r="B501" s="243" t="s">
        <v>5128</v>
      </c>
      <c r="C501" s="242" t="s">
        <v>813</v>
      </c>
      <c r="D501" s="242" t="s">
        <v>4297</v>
      </c>
      <c r="E501" s="247" t="s">
        <v>4382</v>
      </c>
      <c r="F501" s="247"/>
      <c r="G501" s="245"/>
      <c r="H501" s="246"/>
      <c r="I501" s="245"/>
      <c r="J501" s="58"/>
      <c r="K501" s="245"/>
      <c r="L501" s="246" t="e">
        <f>VLOOKUP(TRIM(B501),'Team Rosters'!$B$1:$M$3794,2,FALSE)</f>
        <v>#N/A</v>
      </c>
    </row>
    <row r="502" spans="1:12">
      <c r="A502" s="242" t="s">
        <v>2313</v>
      </c>
      <c r="B502" s="243" t="s">
        <v>6284</v>
      </c>
      <c r="C502" s="242" t="s">
        <v>2832</v>
      </c>
      <c r="D502" s="242" t="s">
        <v>2313</v>
      </c>
      <c r="E502" s="247" t="s">
        <v>4397</v>
      </c>
      <c r="F502" s="247"/>
      <c r="G502" s="245">
        <v>0</v>
      </c>
      <c r="H502" s="246"/>
      <c r="I502" s="58"/>
      <c r="J502" s="58"/>
      <c r="K502" s="245"/>
      <c r="L502" s="246" t="str">
        <f>VLOOKUP(TRIM(B502),'Team Rosters'!$B$1:$M$3794,2,FALSE)</f>
        <v>CHA</v>
      </c>
    </row>
    <row r="503" spans="1:12">
      <c r="A503" s="242" t="s">
        <v>2440</v>
      </c>
      <c r="B503" s="243" t="s">
        <v>6814</v>
      </c>
      <c r="C503" s="242" t="s">
        <v>821</v>
      </c>
      <c r="D503" s="242" t="s">
        <v>2440</v>
      </c>
      <c r="E503" s="247" t="s">
        <v>4382</v>
      </c>
      <c r="F503" s="247"/>
      <c r="G503" s="245">
        <v>0</v>
      </c>
      <c r="H503" s="246"/>
      <c r="I503" s="245"/>
      <c r="J503" s="58"/>
      <c r="K503" s="245"/>
      <c r="L503" s="246" t="str">
        <f>VLOOKUP(TRIM(B503),'Team Rosters'!$B$1:$M$3794,2,FALSE)</f>
        <v>BEA</v>
      </c>
    </row>
    <row r="504" spans="1:12">
      <c r="A504" s="193" t="s">
        <v>828</v>
      </c>
      <c r="B504" s="194" t="s">
        <v>6949</v>
      </c>
      <c r="C504" s="193" t="s">
        <v>1664</v>
      </c>
      <c r="D504" s="193" t="s">
        <v>828</v>
      </c>
      <c r="E504" s="144"/>
      <c r="F504" s="144"/>
      <c r="G504" s="144"/>
      <c r="H504" s="264"/>
      <c r="I504" s="144">
        <v>0</v>
      </c>
      <c r="J504" s="144">
        <v>0</v>
      </c>
      <c r="K504" s="265">
        <v>0</v>
      </c>
      <c r="L504" s="236" t="str">
        <f>VLOOKUP(TRIM(B504),'Team Rosters'!$B$1:$M$3794,2,FALSE)</f>
        <v>CHA</v>
      </c>
    </row>
    <row r="505" spans="1:12">
      <c r="A505" s="242" t="s">
        <v>173</v>
      </c>
      <c r="B505" s="243" t="s">
        <v>3982</v>
      </c>
      <c r="C505" s="242" t="s">
        <v>824</v>
      </c>
      <c r="D505" s="242" t="s">
        <v>4306</v>
      </c>
      <c r="E505" s="247" t="s">
        <v>4391</v>
      </c>
      <c r="F505" s="247" t="s">
        <v>4391</v>
      </c>
      <c r="G505" s="245">
        <v>1</v>
      </c>
      <c r="H505" s="246"/>
      <c r="I505" s="58"/>
      <c r="J505" s="58"/>
      <c r="K505" s="245"/>
      <c r="L505" s="246" t="str">
        <f>VLOOKUP(TRIM(B505),'Team Rosters'!$B$1:$M$3794,2,FALSE)</f>
        <v>ACM</v>
      </c>
    </row>
    <row r="506" spans="1:12">
      <c r="A506" s="242" t="s">
        <v>1404</v>
      </c>
      <c r="B506" s="243" t="s">
        <v>6237</v>
      </c>
      <c r="C506" s="242" t="s">
        <v>837</v>
      </c>
      <c r="D506" s="242" t="s">
        <v>1404</v>
      </c>
      <c r="E506" s="247" t="s">
        <v>4384</v>
      </c>
      <c r="F506" s="247"/>
      <c r="G506" s="245">
        <v>5</v>
      </c>
      <c r="H506" s="246"/>
      <c r="I506" s="245"/>
      <c r="J506" s="245"/>
      <c r="K506" s="245"/>
      <c r="L506" s="246" t="e">
        <f>VLOOKUP(TRIM(B506),'Team Rosters'!$B$1:$M$3794,2,FALSE)</f>
        <v>#N/A</v>
      </c>
    </row>
    <row r="507" spans="1:12">
      <c r="A507" s="242" t="s">
        <v>3063</v>
      </c>
      <c r="B507" s="243" t="s">
        <v>950</v>
      </c>
      <c r="C507" s="242" t="s">
        <v>832</v>
      </c>
      <c r="D507" s="242" t="s">
        <v>4289</v>
      </c>
      <c r="E507" s="247" t="s">
        <v>4384</v>
      </c>
      <c r="F507" s="247"/>
      <c r="G507" s="245"/>
      <c r="H507" s="246"/>
      <c r="I507" s="248"/>
      <c r="J507" s="58"/>
      <c r="K507" s="248"/>
      <c r="L507" s="246" t="e">
        <f>VLOOKUP(TRIM(B507),'Team Rosters'!$B$1:$M$3794,2,FALSE)</f>
        <v>#N/A</v>
      </c>
    </row>
    <row r="508" spans="1:12" ht="12.75" customHeight="1">
      <c r="A508" s="242" t="s">
        <v>2314</v>
      </c>
      <c r="B508" s="243" t="s">
        <v>4723</v>
      </c>
      <c r="C508" s="242" t="s">
        <v>815</v>
      </c>
      <c r="D508" s="242" t="s">
        <v>4279</v>
      </c>
      <c r="E508" s="144"/>
      <c r="F508" s="144"/>
      <c r="G508" s="144"/>
      <c r="H508" s="246"/>
      <c r="I508" s="245">
        <v>0</v>
      </c>
      <c r="J508" s="245"/>
      <c r="K508" s="245">
        <v>0</v>
      </c>
      <c r="L508" s="246" t="e">
        <f>VLOOKUP(TRIM(B508),'Team Rosters'!$B$1:$M$3794,2,FALSE)</f>
        <v>#N/A</v>
      </c>
    </row>
    <row r="509" spans="1:12">
      <c r="A509" s="242" t="s">
        <v>2445</v>
      </c>
      <c r="B509" s="243" t="s">
        <v>469</v>
      </c>
      <c r="C509" s="242" t="s">
        <v>802</v>
      </c>
      <c r="D509" s="242" t="s">
        <v>4294</v>
      </c>
      <c r="E509" s="247" t="s">
        <v>4386</v>
      </c>
      <c r="F509" s="247"/>
      <c r="G509" s="245"/>
      <c r="H509" s="246"/>
      <c r="I509" s="58"/>
      <c r="J509" s="58"/>
      <c r="K509" s="245"/>
      <c r="L509" s="246" t="str">
        <f>VLOOKUP(TRIM(B509),'Team Rosters'!$B$1:$M$3794,2,FALSE)</f>
        <v>CAVE</v>
      </c>
    </row>
    <row r="510" spans="1:12" ht="12.75" customHeight="1">
      <c r="A510" s="242" t="s">
        <v>560</v>
      </c>
      <c r="B510" s="194" t="s">
        <v>2265</v>
      </c>
      <c r="C510" s="193" t="s">
        <v>808</v>
      </c>
      <c r="D510" s="242" t="s">
        <v>4265</v>
      </c>
      <c r="E510" s="58"/>
      <c r="F510" s="58"/>
      <c r="G510" s="58"/>
      <c r="H510" s="246"/>
      <c r="I510" s="58"/>
      <c r="J510" s="58"/>
      <c r="K510" s="58"/>
      <c r="L510" s="246" t="str">
        <f>VLOOKUP(TRIM(B510),'Team Rosters'!$B$1:$M$3794,2,FALSE)</f>
        <v>FER</v>
      </c>
    </row>
    <row r="511" spans="1:12">
      <c r="A511" s="242" t="s">
        <v>3063</v>
      </c>
      <c r="B511" s="243" t="s">
        <v>471</v>
      </c>
      <c r="C511" s="242" t="s">
        <v>822</v>
      </c>
      <c r="D511" s="242" t="s">
        <v>4289</v>
      </c>
      <c r="E511" s="247" t="s">
        <v>4397</v>
      </c>
      <c r="F511" s="247"/>
      <c r="G511" s="245"/>
      <c r="H511" s="246"/>
      <c r="I511" s="58"/>
      <c r="J511" s="58"/>
      <c r="K511" s="245"/>
      <c r="L511" s="246" t="str">
        <f>VLOOKUP(TRIM(B511),'Team Rosters'!$B$1:$M$3794,2,FALSE)</f>
        <v>CHA</v>
      </c>
    </row>
    <row r="512" spans="1:12">
      <c r="A512" s="242" t="s">
        <v>2351</v>
      </c>
      <c r="B512" s="243" t="s">
        <v>5766</v>
      </c>
      <c r="C512" s="242" t="s">
        <v>83</v>
      </c>
      <c r="D512" s="242" t="s">
        <v>4270</v>
      </c>
      <c r="E512" s="144"/>
      <c r="F512" s="144"/>
      <c r="G512" s="144"/>
      <c r="H512" s="246"/>
      <c r="I512" s="245">
        <v>4</v>
      </c>
      <c r="J512" s="245"/>
      <c r="K512" s="245">
        <v>5</v>
      </c>
      <c r="L512" s="246" t="str">
        <f>VLOOKUP(TRIM(B512),'Team Rosters'!$B$1:$M$3794,2,FALSE)</f>
        <v>IND</v>
      </c>
    </row>
    <row r="513" spans="1:12">
      <c r="A513" s="242" t="s">
        <v>2438</v>
      </c>
      <c r="B513" s="243" t="s">
        <v>473</v>
      </c>
      <c r="C513" s="242" t="s">
        <v>81</v>
      </c>
      <c r="D513" s="242" t="s">
        <v>4277</v>
      </c>
      <c r="E513" s="144"/>
      <c r="F513" s="144"/>
      <c r="G513" s="144"/>
      <c r="H513" s="246"/>
      <c r="I513" s="245">
        <v>4</v>
      </c>
      <c r="J513" s="245"/>
      <c r="K513" s="245">
        <v>7</v>
      </c>
      <c r="L513" s="246" t="str">
        <f>VLOOKUP(TRIM(B513),'Team Rosters'!$B$1:$M$3794,2,FALSE)</f>
        <v>TEM</v>
      </c>
    </row>
    <row r="514" spans="1:12">
      <c r="A514" s="242" t="s">
        <v>1891</v>
      </c>
      <c r="B514" s="243" t="s">
        <v>3985</v>
      </c>
      <c r="C514" s="242" t="s">
        <v>807</v>
      </c>
      <c r="D514" s="242" t="s">
        <v>1891</v>
      </c>
      <c r="E514" s="247"/>
      <c r="F514" s="247"/>
      <c r="G514" s="245"/>
      <c r="H514" s="246"/>
      <c r="I514" s="245"/>
      <c r="J514" s="58"/>
      <c r="K514" s="245"/>
      <c r="L514" s="246" t="str">
        <f>VLOOKUP(TRIM(B514),'Team Rosters'!$B$1:$M$3794,2,FALSE)</f>
        <v>IND</v>
      </c>
    </row>
    <row r="515" spans="1:12" ht="12.75" customHeight="1">
      <c r="A515" s="242" t="s">
        <v>2317</v>
      </c>
      <c r="B515" s="243" t="s">
        <v>5304</v>
      </c>
      <c r="C515" s="242" t="s">
        <v>813</v>
      </c>
      <c r="D515" s="242" t="s">
        <v>4272</v>
      </c>
      <c r="E515" s="144"/>
      <c r="F515" s="144"/>
      <c r="G515" s="144"/>
      <c r="H515" s="246"/>
      <c r="I515" s="245">
        <v>5</v>
      </c>
      <c r="J515" s="245"/>
      <c r="K515" s="245">
        <v>7</v>
      </c>
      <c r="L515" s="246" t="str">
        <f>VLOOKUP(TRIM(B515),'Team Rosters'!$B$1:$M$3794,2,FALSE)</f>
        <v>BLU</v>
      </c>
    </row>
    <row r="516" spans="1:12" ht="12.75" customHeight="1">
      <c r="A516" s="242" t="s">
        <v>2438</v>
      </c>
      <c r="B516" s="243" t="s">
        <v>6276</v>
      </c>
      <c r="C516" s="242" t="s">
        <v>1664</v>
      </c>
      <c r="D516" s="242" t="s">
        <v>4305</v>
      </c>
      <c r="E516" s="247" t="s">
        <v>4389</v>
      </c>
      <c r="F516" s="247"/>
      <c r="G516" s="245">
        <v>3</v>
      </c>
      <c r="H516" s="246"/>
      <c r="I516" s="58"/>
      <c r="J516" s="58"/>
      <c r="K516" s="58"/>
      <c r="L516" s="246" t="str">
        <f>VLOOKUP(TRIM(B516),'Team Rosters'!$B$1:$M$3794,2,FALSE)</f>
        <v>CAVE</v>
      </c>
    </row>
    <row r="517" spans="1:12">
      <c r="A517" s="242" t="s">
        <v>560</v>
      </c>
      <c r="B517" s="194" t="s">
        <v>6390</v>
      </c>
      <c r="C517" s="193" t="s">
        <v>824</v>
      </c>
      <c r="D517" s="242" t="s">
        <v>4265</v>
      </c>
      <c r="E517" s="247"/>
      <c r="F517" s="247"/>
      <c r="G517" s="245"/>
      <c r="H517" s="246"/>
      <c r="I517" s="58"/>
      <c r="J517" s="58"/>
      <c r="K517" s="58"/>
      <c r="L517" s="246" t="str">
        <f>VLOOKUP(TRIM(B517),'Team Rosters'!$B$1:$M$3794,2,FALSE)</f>
        <v>OMA</v>
      </c>
    </row>
    <row r="518" spans="1:12" ht="12.75" customHeight="1">
      <c r="A518" s="193" t="s">
        <v>848</v>
      </c>
      <c r="B518" s="194" t="s">
        <v>6935</v>
      </c>
      <c r="C518" s="193" t="s">
        <v>821</v>
      </c>
      <c r="D518" s="193" t="s">
        <v>848</v>
      </c>
      <c r="E518" s="144"/>
      <c r="F518" s="144"/>
      <c r="G518" s="144"/>
      <c r="H518" s="264"/>
      <c r="I518" s="144">
        <v>4</v>
      </c>
      <c r="J518" s="144">
        <v>0</v>
      </c>
      <c r="K518" s="265">
        <v>4</v>
      </c>
      <c r="L518" s="236" t="str">
        <f>VLOOKUP(TRIM(B518),'Team Rosters'!$B$1:$M$3794,2,FALSE)</f>
        <v>IRN</v>
      </c>
    </row>
    <row r="519" spans="1:12" ht="12.75" customHeight="1">
      <c r="A519" s="242" t="s">
        <v>1891</v>
      </c>
      <c r="B519" s="243" t="s">
        <v>5802</v>
      </c>
      <c r="C519" s="242" t="s">
        <v>5513</v>
      </c>
      <c r="D519" s="242" t="s">
        <v>1891</v>
      </c>
      <c r="E519" s="245"/>
      <c r="F519" s="245"/>
      <c r="G519" s="245"/>
      <c r="H519" s="246"/>
      <c r="I519" s="245"/>
      <c r="J519" s="245"/>
      <c r="K519" s="245"/>
      <c r="L519" s="246" t="str">
        <f>VLOOKUP(TRIM(B519),'Team Rosters'!$B$1:$M$3794,2,FALSE)</f>
        <v>IRN</v>
      </c>
    </row>
    <row r="520" spans="1:12" ht="12.75" customHeight="1">
      <c r="A520" s="242" t="s">
        <v>1663</v>
      </c>
      <c r="B520" s="243" t="s">
        <v>5101</v>
      </c>
      <c r="C520" s="242" t="s">
        <v>807</v>
      </c>
      <c r="D520" s="242" t="s">
        <v>4302</v>
      </c>
      <c r="E520" s="247" t="s">
        <v>4385</v>
      </c>
      <c r="F520" s="247"/>
      <c r="G520" s="245">
        <v>5</v>
      </c>
      <c r="H520" s="246"/>
      <c r="I520" s="245"/>
      <c r="J520" s="245"/>
      <c r="K520" s="245"/>
      <c r="L520" s="246" t="str">
        <f>VLOOKUP(TRIM(B520),'Team Rosters'!$B$1:$M$3794,2,FALSE)</f>
        <v>ACM</v>
      </c>
    </row>
    <row r="521" spans="1:12" ht="12.75" customHeight="1">
      <c r="A521" s="242" t="s">
        <v>2314</v>
      </c>
      <c r="B521" s="243" t="s">
        <v>6638</v>
      </c>
      <c r="C521" s="242" t="s">
        <v>807</v>
      </c>
      <c r="D521" s="242" t="s">
        <v>4279</v>
      </c>
      <c r="E521" s="144"/>
      <c r="F521" s="144"/>
      <c r="G521" s="144"/>
      <c r="H521" s="246"/>
      <c r="I521" s="58">
        <v>0</v>
      </c>
      <c r="J521" s="58"/>
      <c r="K521" s="245">
        <v>0</v>
      </c>
      <c r="L521" s="246" t="e">
        <f>VLOOKUP(TRIM(B521),'Team Rosters'!$B$1:$M$3794,2,FALSE)</f>
        <v>#N/A</v>
      </c>
    </row>
    <row r="522" spans="1:12" ht="12.75" customHeight="1">
      <c r="A522" s="242" t="s">
        <v>2436</v>
      </c>
      <c r="B522" s="243" t="s">
        <v>5146</v>
      </c>
      <c r="C522" s="242" t="s">
        <v>810</v>
      </c>
      <c r="D522" s="242" t="s">
        <v>4307</v>
      </c>
      <c r="E522" s="247" t="s">
        <v>4386</v>
      </c>
      <c r="F522" s="247"/>
      <c r="G522" s="245">
        <v>3</v>
      </c>
      <c r="H522" s="246"/>
      <c r="I522" s="58"/>
      <c r="J522" s="58"/>
      <c r="K522" s="245"/>
      <c r="L522" s="246" t="str">
        <f>VLOOKUP(TRIM(B522),'Team Rosters'!$B$1:$M$3794,2,FALSE)</f>
        <v>JER</v>
      </c>
    </row>
    <row r="523" spans="1:12" ht="12.75" customHeight="1">
      <c r="A523" s="242" t="s">
        <v>2323</v>
      </c>
      <c r="B523" s="194" t="s">
        <v>6388</v>
      </c>
      <c r="C523" s="193" t="s">
        <v>83</v>
      </c>
      <c r="D523" s="242" t="s">
        <v>4265</v>
      </c>
      <c r="E523" s="247"/>
      <c r="F523" s="247"/>
      <c r="G523" s="245"/>
      <c r="H523" s="246"/>
      <c r="I523" s="58"/>
      <c r="J523" s="58"/>
      <c r="K523" s="58"/>
      <c r="L523" s="246" t="str">
        <f>VLOOKUP(TRIM(B523),'Team Rosters'!$B$1:$M$3794,2,FALSE)</f>
        <v>LAS</v>
      </c>
    </row>
    <row r="524" spans="1:12">
      <c r="A524" s="242" t="s">
        <v>830</v>
      </c>
      <c r="B524" s="243" t="s">
        <v>5332</v>
      </c>
      <c r="C524" s="242" t="s">
        <v>832</v>
      </c>
      <c r="D524" s="242" t="s">
        <v>6989</v>
      </c>
      <c r="E524" s="144"/>
      <c r="F524" s="144"/>
      <c r="G524" s="144"/>
      <c r="H524" s="246"/>
      <c r="I524" s="245">
        <v>0</v>
      </c>
      <c r="J524" s="245">
        <v>0</v>
      </c>
      <c r="K524" s="245">
        <v>0</v>
      </c>
      <c r="L524" s="246" t="str">
        <f>VLOOKUP(TRIM(B524),'Team Rosters'!$B$1:$M$3794,2,FALSE)</f>
        <v>ACM</v>
      </c>
    </row>
    <row r="525" spans="1:12" ht="12.75" customHeight="1">
      <c r="A525" s="242" t="s">
        <v>1404</v>
      </c>
      <c r="B525" s="243" t="s">
        <v>476</v>
      </c>
      <c r="C525" s="242" t="s">
        <v>813</v>
      </c>
      <c r="D525" s="242" t="s">
        <v>1404</v>
      </c>
      <c r="E525" s="247" t="s">
        <v>4384</v>
      </c>
      <c r="F525" s="247"/>
      <c r="G525" s="245">
        <v>0</v>
      </c>
      <c r="H525" s="246"/>
      <c r="I525" s="245"/>
      <c r="J525" s="245"/>
      <c r="K525" s="245"/>
      <c r="L525" s="246" t="e">
        <f>VLOOKUP(TRIM(B525),'Team Rosters'!$B$1:$M$3794,2,FALSE)</f>
        <v>#N/A</v>
      </c>
    </row>
    <row r="526" spans="1:12" ht="12.75" customHeight="1">
      <c r="A526" s="242" t="s">
        <v>2330</v>
      </c>
      <c r="B526" s="243" t="s">
        <v>6297</v>
      </c>
      <c r="C526" s="242" t="s">
        <v>90</v>
      </c>
      <c r="D526" s="242" t="s">
        <v>2330</v>
      </c>
      <c r="E526" s="247" t="s">
        <v>4382</v>
      </c>
      <c r="F526" s="247"/>
      <c r="G526" s="245">
        <v>3</v>
      </c>
      <c r="H526" s="246"/>
      <c r="I526" s="58"/>
      <c r="J526" s="58"/>
      <c r="K526" s="245"/>
      <c r="L526" s="246" t="str">
        <f>VLOOKUP(TRIM(B526),'Team Rosters'!$B$1:$M$3794,2,FALSE)</f>
        <v>GOT</v>
      </c>
    </row>
    <row r="527" spans="1:12">
      <c r="A527" s="242" t="s">
        <v>3060</v>
      </c>
      <c r="B527" s="243" t="s">
        <v>5535</v>
      </c>
      <c r="C527" s="242" t="s">
        <v>82</v>
      </c>
      <c r="D527" s="242" t="s">
        <v>4290</v>
      </c>
      <c r="E527" s="247" t="s">
        <v>4384</v>
      </c>
      <c r="F527" s="247"/>
      <c r="G527" s="245"/>
      <c r="H527" s="246"/>
      <c r="I527" s="245"/>
      <c r="J527" s="245"/>
      <c r="K527" s="245"/>
      <c r="L527" s="246" t="e">
        <f>VLOOKUP(TRIM(B527),'Team Rosters'!$B$1:$M$3794,2,FALSE)</f>
        <v>#N/A</v>
      </c>
    </row>
    <row r="528" spans="1:12">
      <c r="A528" s="242" t="s">
        <v>560</v>
      </c>
      <c r="B528" s="194" t="s">
        <v>3852</v>
      </c>
      <c r="C528" s="193" t="s">
        <v>815</v>
      </c>
      <c r="D528" s="242" t="s">
        <v>4265</v>
      </c>
      <c r="E528" s="58"/>
      <c r="F528" s="58"/>
      <c r="G528" s="58"/>
      <c r="H528" s="246"/>
      <c r="I528" s="245"/>
      <c r="J528" s="58"/>
      <c r="K528" s="245"/>
      <c r="L528" s="246" t="str">
        <f>VLOOKUP(TRIM(B528),'Team Rosters'!$B$1:$M$3794,2,FALSE)</f>
        <v>BIR</v>
      </c>
    </row>
    <row r="529" spans="1:12">
      <c r="A529" s="242" t="s">
        <v>2323</v>
      </c>
      <c r="B529" s="194" t="s">
        <v>478</v>
      </c>
      <c r="C529" s="193" t="s">
        <v>802</v>
      </c>
      <c r="D529" s="242" t="s">
        <v>4265</v>
      </c>
      <c r="E529" s="245"/>
      <c r="F529" s="245"/>
      <c r="G529" s="245"/>
      <c r="H529" s="246"/>
      <c r="I529" s="245"/>
      <c r="J529" s="245"/>
      <c r="K529" s="245"/>
      <c r="L529" s="246" t="str">
        <f>VLOOKUP(TRIM(B529),'Team Rosters'!$B$1:$M$3794,2,FALSE)</f>
        <v>VIR</v>
      </c>
    </row>
    <row r="530" spans="1:12" ht="12.75" customHeight="1">
      <c r="A530" s="242" t="s">
        <v>3518</v>
      </c>
      <c r="B530" s="243" t="s">
        <v>5306</v>
      </c>
      <c r="C530" s="242" t="s">
        <v>6142</v>
      </c>
      <c r="D530" s="242" t="s">
        <v>3518</v>
      </c>
      <c r="E530" s="245"/>
      <c r="F530" s="245"/>
      <c r="G530" s="245"/>
      <c r="H530" s="246"/>
      <c r="I530" s="245"/>
      <c r="J530" s="245"/>
      <c r="K530" s="245">
        <v>0</v>
      </c>
      <c r="L530" s="246" t="str">
        <f>VLOOKUP(TRIM(B530),'Team Rosters'!$B$1:$M$3794,2,FALSE)</f>
        <v>BLU</v>
      </c>
    </row>
    <row r="531" spans="1:12" ht="12.75" customHeight="1">
      <c r="A531" s="242" t="s">
        <v>3518</v>
      </c>
      <c r="B531" s="243" t="s">
        <v>1950</v>
      </c>
      <c r="C531" s="242" t="s">
        <v>1664</v>
      </c>
      <c r="D531" s="242" t="s">
        <v>3518</v>
      </c>
      <c r="E531" s="247"/>
      <c r="F531" s="247"/>
      <c r="G531" s="245"/>
      <c r="H531" s="246"/>
      <c r="I531" s="245">
        <v>0</v>
      </c>
      <c r="J531" s="58"/>
      <c r="K531" s="245">
        <v>3</v>
      </c>
      <c r="L531" s="246" t="str">
        <f>VLOOKUP(TRIM(B531),'Team Rosters'!$B$1:$M$3794,2,FALSE)</f>
        <v>WIX</v>
      </c>
    </row>
    <row r="532" spans="1:12">
      <c r="A532" s="242" t="s">
        <v>3200</v>
      </c>
      <c r="B532" s="243" t="s">
        <v>6639</v>
      </c>
      <c r="C532" s="242" t="s">
        <v>807</v>
      </c>
      <c r="D532" s="242" t="s">
        <v>4275</v>
      </c>
      <c r="E532" s="144"/>
      <c r="F532" s="144"/>
      <c r="G532" s="144"/>
      <c r="H532" s="246"/>
      <c r="I532" s="245">
        <v>0</v>
      </c>
      <c r="J532" s="245"/>
      <c r="K532" s="245">
        <v>0</v>
      </c>
      <c r="L532" s="246" t="e">
        <f>VLOOKUP(TRIM(B532),'Team Rosters'!$B$1:$M$3794,2,FALSE)</f>
        <v>#N/A</v>
      </c>
    </row>
    <row r="533" spans="1:12">
      <c r="A533" s="193" t="s">
        <v>197</v>
      </c>
      <c r="B533" s="291" t="s">
        <v>955</v>
      </c>
      <c r="C533" s="193" t="s">
        <v>802</v>
      </c>
      <c r="D533" s="193" t="s">
        <v>197</v>
      </c>
      <c r="E533" s="144"/>
      <c r="F533" s="144"/>
      <c r="G533" s="144"/>
      <c r="H533" s="264"/>
      <c r="I533" s="144"/>
      <c r="J533" s="144"/>
      <c r="K533" s="265"/>
      <c r="L533" s="236" t="e">
        <f>VLOOKUP(TRIM(B533),'Team Rosters'!$B$1:$M$3794,2,FALSE)</f>
        <v>#N/A</v>
      </c>
    </row>
    <row r="534" spans="1:12" ht="12.75" customHeight="1">
      <c r="A534" s="242" t="s">
        <v>1667</v>
      </c>
      <c r="B534" s="243" t="s">
        <v>5628</v>
      </c>
      <c r="C534" s="242" t="s">
        <v>826</v>
      </c>
      <c r="D534" s="242" t="s">
        <v>4300</v>
      </c>
      <c r="E534" s="247" t="s">
        <v>4385</v>
      </c>
      <c r="F534" s="247"/>
      <c r="G534" s="245">
        <v>3</v>
      </c>
      <c r="H534" s="246"/>
      <c r="I534" s="58"/>
      <c r="J534" s="58"/>
      <c r="K534" s="245"/>
      <c r="L534" s="246" t="str">
        <f>VLOOKUP(TRIM(B534),'Team Rosters'!$B$1:$M$3794,2,FALSE)</f>
        <v>VER</v>
      </c>
    </row>
    <row r="535" spans="1:12" ht="12.75" customHeight="1">
      <c r="A535" s="193" t="s">
        <v>197</v>
      </c>
      <c r="B535" s="194" t="s">
        <v>1586</v>
      </c>
      <c r="C535" s="193" t="s">
        <v>815</v>
      </c>
      <c r="D535" s="193" t="s">
        <v>197</v>
      </c>
      <c r="E535" s="144"/>
      <c r="F535" s="144"/>
      <c r="G535" s="144"/>
      <c r="H535" s="264"/>
      <c r="I535" s="144"/>
      <c r="J535" s="144"/>
      <c r="K535" s="144"/>
      <c r="L535" s="236" t="str">
        <f>VLOOKUP(TRIM(B535),'Team Rosters'!$B$1:$M$3794,2,FALSE)</f>
        <v>CAVE</v>
      </c>
    </row>
    <row r="536" spans="1:12">
      <c r="A536" s="242" t="s">
        <v>2351</v>
      </c>
      <c r="B536" s="243" t="s">
        <v>480</v>
      </c>
      <c r="C536" s="242" t="s">
        <v>826</v>
      </c>
      <c r="D536" s="242" t="s">
        <v>4270</v>
      </c>
      <c r="E536" s="144"/>
      <c r="F536" s="144"/>
      <c r="G536" s="144"/>
      <c r="H536" s="246"/>
      <c r="I536" s="245">
        <v>0</v>
      </c>
      <c r="J536" s="245"/>
      <c r="K536" s="245">
        <v>0</v>
      </c>
      <c r="L536" s="246" t="e">
        <f>VLOOKUP(TRIM(B536),'Team Rosters'!$B$1:$M$3794,2,FALSE)</f>
        <v>#N/A</v>
      </c>
    </row>
    <row r="537" spans="1:12">
      <c r="A537" s="242" t="s">
        <v>1663</v>
      </c>
      <c r="B537" s="243" t="s">
        <v>2869</v>
      </c>
      <c r="C537" s="242" t="s">
        <v>821</v>
      </c>
      <c r="D537" s="242" t="s">
        <v>4302</v>
      </c>
      <c r="E537" s="247" t="s">
        <v>4389</v>
      </c>
      <c r="F537" s="247"/>
      <c r="G537" s="245">
        <v>4</v>
      </c>
      <c r="H537" s="246"/>
      <c r="I537" s="58"/>
      <c r="J537" s="58"/>
      <c r="K537" s="58"/>
      <c r="L537" s="246" t="str">
        <f>VLOOKUP(TRIM(B537),'Team Rosters'!$B$1:$M$3794,2,FALSE)</f>
        <v>WIX</v>
      </c>
    </row>
    <row r="538" spans="1:12">
      <c r="A538" s="242" t="s">
        <v>3063</v>
      </c>
      <c r="B538" s="243" t="s">
        <v>956</v>
      </c>
      <c r="C538" s="242" t="s">
        <v>821</v>
      </c>
      <c r="D538" s="242" t="s">
        <v>4289</v>
      </c>
      <c r="E538" s="247" t="s">
        <v>4382</v>
      </c>
      <c r="F538" s="247"/>
      <c r="G538" s="245"/>
      <c r="H538" s="246"/>
      <c r="I538" s="58"/>
      <c r="J538" s="58"/>
      <c r="K538" s="245"/>
      <c r="L538" s="246" t="e">
        <f>VLOOKUP(TRIM(B538),'Team Rosters'!$B$1:$M$3794,2,FALSE)</f>
        <v>#N/A</v>
      </c>
    </row>
    <row r="539" spans="1:12">
      <c r="A539" s="193" t="s">
        <v>1406</v>
      </c>
      <c r="B539" s="194" t="s">
        <v>2872</v>
      </c>
      <c r="C539" s="193" t="s">
        <v>837</v>
      </c>
      <c r="D539" s="193" t="s">
        <v>1406</v>
      </c>
      <c r="E539" s="144"/>
      <c r="F539" s="144"/>
      <c r="G539" s="144"/>
      <c r="H539" s="264"/>
      <c r="I539" s="265">
        <v>0</v>
      </c>
      <c r="J539" s="144"/>
      <c r="K539" s="265">
        <v>0</v>
      </c>
      <c r="L539" s="236" t="str">
        <f>VLOOKUP(TRIM(B539),'Team Rosters'!$B$1:$M$3794,2,FALSE)</f>
        <v>IND</v>
      </c>
    </row>
    <row r="540" spans="1:12" ht="12.75" customHeight="1">
      <c r="A540" s="242" t="s">
        <v>222</v>
      </c>
      <c r="B540" s="194" t="s">
        <v>5864</v>
      </c>
      <c r="C540" s="193" t="s">
        <v>1664</v>
      </c>
      <c r="D540" s="242" t="s">
        <v>4266</v>
      </c>
      <c r="E540" s="270"/>
      <c r="F540" s="271"/>
      <c r="G540" s="270"/>
      <c r="H540" s="268"/>
      <c r="I540" s="245"/>
      <c r="J540" s="58"/>
      <c r="K540" s="254"/>
      <c r="L540" s="246" t="str">
        <f>VLOOKUP(TRIM(B540),'Team Rosters'!$B$1:$M$3794,2,FALSE)</f>
        <v>BIR</v>
      </c>
    </row>
    <row r="541" spans="1:12">
      <c r="A541" s="242" t="s">
        <v>222</v>
      </c>
      <c r="B541" s="243" t="s">
        <v>5864</v>
      </c>
      <c r="C541" s="242" t="s">
        <v>1664</v>
      </c>
      <c r="D541" s="242" t="s">
        <v>4266</v>
      </c>
      <c r="E541" s="58"/>
      <c r="F541" s="58"/>
      <c r="G541" s="58"/>
      <c r="H541" s="246"/>
      <c r="I541" s="58"/>
      <c r="J541" s="58"/>
      <c r="K541" s="245"/>
      <c r="L541" s="246" t="str">
        <f>VLOOKUP(TRIM(B541),'Team Rosters'!$B$1:$M$3794,2,FALSE)</f>
        <v>BIR</v>
      </c>
    </row>
    <row r="542" spans="1:12">
      <c r="A542" s="242" t="s">
        <v>2323</v>
      </c>
      <c r="B542" s="194" t="s">
        <v>3177</v>
      </c>
      <c r="C542" s="193" t="s">
        <v>813</v>
      </c>
      <c r="D542" s="242" t="s">
        <v>4265</v>
      </c>
      <c r="E542" s="58"/>
      <c r="F542" s="58"/>
      <c r="G542" s="58"/>
      <c r="H542" s="246"/>
      <c r="I542" s="58"/>
      <c r="J542" s="58"/>
      <c r="K542" s="58"/>
      <c r="L542" s="246" t="e">
        <f>VLOOKUP(TRIM(B542),'Team Rosters'!$B$1:$M$3794,2,FALSE)</f>
        <v>#N/A</v>
      </c>
    </row>
    <row r="543" spans="1:12">
      <c r="A543" s="242" t="s">
        <v>3200</v>
      </c>
      <c r="B543" s="243" t="s">
        <v>5267</v>
      </c>
      <c r="C543" s="242" t="s">
        <v>818</v>
      </c>
      <c r="D543" s="242" t="s">
        <v>4275</v>
      </c>
      <c r="E543" s="144"/>
      <c r="F543" s="144"/>
      <c r="G543" s="144"/>
      <c r="H543" s="246"/>
      <c r="I543" s="245">
        <v>0</v>
      </c>
      <c r="J543" s="245"/>
      <c r="K543" s="245">
        <v>0</v>
      </c>
      <c r="L543" s="246" t="e">
        <f>VLOOKUP(TRIM(B543),'Team Rosters'!$B$1:$M$3794,2,FALSE)</f>
        <v>#N/A</v>
      </c>
    </row>
    <row r="544" spans="1:12" ht="12.75" customHeight="1">
      <c r="A544" s="242" t="s">
        <v>836</v>
      </c>
      <c r="B544" s="243" t="s">
        <v>2875</v>
      </c>
      <c r="C544" s="242" t="s">
        <v>90</v>
      </c>
      <c r="D544" s="242" t="s">
        <v>6988</v>
      </c>
      <c r="E544" s="144"/>
      <c r="F544" s="144"/>
      <c r="G544" s="144"/>
      <c r="H544" s="246"/>
      <c r="I544" s="245">
        <v>0</v>
      </c>
      <c r="J544" s="245">
        <v>0</v>
      </c>
      <c r="K544" s="245">
        <v>0</v>
      </c>
      <c r="L544" s="246" t="e">
        <f>VLOOKUP(TRIM(B544),'Team Rosters'!$B$1:$M$3794,2,FALSE)</f>
        <v>#N/A</v>
      </c>
    </row>
    <row r="545" spans="1:12">
      <c r="A545" s="242" t="s">
        <v>2323</v>
      </c>
      <c r="B545" s="194" t="s">
        <v>957</v>
      </c>
      <c r="C545" s="193" t="s">
        <v>81</v>
      </c>
      <c r="D545" s="242" t="s">
        <v>4265</v>
      </c>
      <c r="E545" s="58"/>
      <c r="F545" s="58"/>
      <c r="G545" s="58"/>
      <c r="H545" s="246"/>
      <c r="I545" s="58"/>
      <c r="J545" s="58"/>
      <c r="K545" s="245"/>
      <c r="L545" s="246" t="str">
        <f>VLOOKUP(TRIM(B545),'Team Rosters'!$B$1:$M$3794,2,FALSE)</f>
        <v>LON</v>
      </c>
    </row>
    <row r="546" spans="1:12">
      <c r="A546" s="242" t="s">
        <v>3200</v>
      </c>
      <c r="B546" s="243" t="s">
        <v>5742</v>
      </c>
      <c r="C546" s="242" t="s">
        <v>832</v>
      </c>
      <c r="D546" s="242" t="s">
        <v>4275</v>
      </c>
      <c r="E546" s="144"/>
      <c r="F546" s="144"/>
      <c r="G546" s="144"/>
      <c r="H546" s="246"/>
      <c r="I546" s="245">
        <v>0</v>
      </c>
      <c r="J546" s="245"/>
      <c r="K546" s="245">
        <v>0</v>
      </c>
      <c r="L546" s="246" t="e">
        <f>VLOOKUP(TRIM(B546),'Team Rosters'!$B$1:$M$3794,2,FALSE)</f>
        <v>#N/A</v>
      </c>
    </row>
    <row r="547" spans="1:12">
      <c r="A547" s="242" t="s">
        <v>172</v>
      </c>
      <c r="B547" s="243" t="s">
        <v>6828</v>
      </c>
      <c r="C547" s="242" t="s">
        <v>831</v>
      </c>
      <c r="D547" s="242" t="s">
        <v>4298</v>
      </c>
      <c r="E547" s="247" t="s">
        <v>4391</v>
      </c>
      <c r="F547" s="247"/>
      <c r="G547" s="245">
        <v>2</v>
      </c>
      <c r="H547" s="246"/>
      <c r="I547" s="245"/>
      <c r="J547" s="58"/>
      <c r="K547" s="245"/>
      <c r="L547" s="246" t="str">
        <f>VLOOKUP(TRIM(B547),'Team Rosters'!$B$1:$M$3794,2,FALSE)</f>
        <v>ESC</v>
      </c>
    </row>
    <row r="548" spans="1:12">
      <c r="A548" s="193" t="s">
        <v>848</v>
      </c>
      <c r="B548" s="194" t="s">
        <v>748</v>
      </c>
      <c r="C548" s="193" t="s">
        <v>6142</v>
      </c>
      <c r="D548" s="193" t="s">
        <v>848</v>
      </c>
      <c r="E548" s="144"/>
      <c r="F548" s="144"/>
      <c r="G548" s="144"/>
      <c r="H548" s="264"/>
      <c r="I548" s="144">
        <v>4</v>
      </c>
      <c r="J548" s="144">
        <v>0</v>
      </c>
      <c r="K548" s="265">
        <v>5</v>
      </c>
      <c r="L548" s="236" t="str">
        <f>VLOOKUP(TRIM(B548),'Team Rosters'!$B$1:$M$3794,2,FALSE)</f>
        <v>DEL</v>
      </c>
    </row>
    <row r="549" spans="1:12">
      <c r="A549" s="242" t="s">
        <v>3060</v>
      </c>
      <c r="B549" s="243" t="s">
        <v>6742</v>
      </c>
      <c r="C549" s="242" t="s">
        <v>837</v>
      </c>
      <c r="D549" s="242" t="s">
        <v>4290</v>
      </c>
      <c r="E549" s="247" t="s">
        <v>4384</v>
      </c>
      <c r="F549" s="247"/>
      <c r="G549" s="245"/>
      <c r="H549" s="246"/>
      <c r="I549" s="245"/>
      <c r="J549" s="58"/>
      <c r="K549" s="245"/>
      <c r="L549" s="246" t="e">
        <f>VLOOKUP(TRIM(B549),'Team Rosters'!$B$1:$M$3794,2,FALSE)</f>
        <v>#N/A</v>
      </c>
    </row>
    <row r="550" spans="1:12">
      <c r="A550" s="242" t="s">
        <v>172</v>
      </c>
      <c r="B550" s="243" t="s">
        <v>5138</v>
      </c>
      <c r="C550" s="242" t="s">
        <v>82</v>
      </c>
      <c r="D550" s="242" t="s">
        <v>4298</v>
      </c>
      <c r="E550" s="247" t="s">
        <v>4391</v>
      </c>
      <c r="F550" s="247"/>
      <c r="G550" s="245">
        <v>7</v>
      </c>
      <c r="H550" s="246"/>
      <c r="I550" s="245"/>
      <c r="J550" s="58"/>
      <c r="K550" s="245"/>
      <c r="L550" s="246" t="str">
        <f>VLOOKUP(TRIM(B550),'Team Rosters'!$B$1:$M$3794,2,FALSE)</f>
        <v>BIR</v>
      </c>
    </row>
    <row r="551" spans="1:12">
      <c r="A551" s="193" t="s">
        <v>1406</v>
      </c>
      <c r="B551" s="194" t="s">
        <v>2881</v>
      </c>
      <c r="C551" s="193" t="s">
        <v>807</v>
      </c>
      <c r="D551" s="193" t="s">
        <v>1406</v>
      </c>
      <c r="E551" s="144"/>
      <c r="F551" s="144"/>
      <c r="G551" s="144"/>
      <c r="H551" s="264"/>
      <c r="I551" s="144">
        <v>4</v>
      </c>
      <c r="J551" s="144"/>
      <c r="K551" s="265">
        <v>0</v>
      </c>
      <c r="L551" s="236" t="e">
        <f>VLOOKUP(TRIM(B551),'Team Rosters'!$B$1:$M$3794,2,FALSE)</f>
        <v>#N/A</v>
      </c>
    </row>
    <row r="552" spans="1:12">
      <c r="A552" s="242" t="s">
        <v>1667</v>
      </c>
      <c r="B552" s="243" t="s">
        <v>2883</v>
      </c>
      <c r="C552" s="242" t="s">
        <v>2832</v>
      </c>
      <c r="D552" s="242" t="s">
        <v>4300</v>
      </c>
      <c r="E552" s="247" t="s">
        <v>4385</v>
      </c>
      <c r="F552" s="247"/>
      <c r="G552" s="245">
        <v>7</v>
      </c>
      <c r="H552" s="246"/>
      <c r="I552" s="245"/>
      <c r="J552" s="58"/>
      <c r="K552" s="245"/>
      <c r="L552" s="246" t="str">
        <f>VLOOKUP(TRIM(B552),'Team Rosters'!$B$1:$M$3794,2,FALSE)</f>
        <v>VIR</v>
      </c>
    </row>
    <row r="553" spans="1:12" ht="12.75" customHeight="1">
      <c r="A553" s="193" t="s">
        <v>848</v>
      </c>
      <c r="B553" s="194" t="s">
        <v>3995</v>
      </c>
      <c r="C553" s="193" t="s">
        <v>85</v>
      </c>
      <c r="D553" s="193" t="s">
        <v>848</v>
      </c>
      <c r="E553" s="144"/>
      <c r="F553" s="144"/>
      <c r="G553" s="144"/>
      <c r="H553" s="264"/>
      <c r="I553" s="144">
        <v>0</v>
      </c>
      <c r="J553" s="144">
        <v>0</v>
      </c>
      <c r="K553" s="144">
        <v>0</v>
      </c>
      <c r="L553" s="236" t="str">
        <f>VLOOKUP(TRIM(B553),'Team Rosters'!$B$1:$M$3794,2,FALSE)</f>
        <v>OMA</v>
      </c>
    </row>
    <row r="554" spans="1:12">
      <c r="A554" s="242" t="s">
        <v>2440</v>
      </c>
      <c r="B554" s="243" t="s">
        <v>6829</v>
      </c>
      <c r="C554" s="242" t="s">
        <v>831</v>
      </c>
      <c r="D554" s="242" t="s">
        <v>2440</v>
      </c>
      <c r="E554" s="247" t="s">
        <v>4384</v>
      </c>
      <c r="F554" s="247"/>
      <c r="G554" s="245">
        <v>0</v>
      </c>
      <c r="H554" s="246"/>
      <c r="I554" s="58"/>
      <c r="J554" s="58"/>
      <c r="K554" s="245"/>
      <c r="L554" s="246" t="str">
        <f>VLOOKUP(TRIM(B554),'Team Rosters'!$B$1:$M$3794,2,FALSE)</f>
        <v>BLD</v>
      </c>
    </row>
    <row r="555" spans="1:12">
      <c r="A555" s="242" t="s">
        <v>2328</v>
      </c>
      <c r="B555" s="243" t="s">
        <v>6317</v>
      </c>
      <c r="C555" s="242" t="s">
        <v>831</v>
      </c>
      <c r="D555" s="242" t="s">
        <v>4295</v>
      </c>
      <c r="E555" s="247" t="s">
        <v>4385</v>
      </c>
      <c r="F555" s="247"/>
      <c r="G555" s="245"/>
      <c r="H555" s="246"/>
      <c r="I555" s="245"/>
      <c r="J555" s="58"/>
      <c r="K555" s="245"/>
      <c r="L555" s="246" t="str">
        <f>VLOOKUP(TRIM(B555),'Team Rosters'!$B$1:$M$3794,2,FALSE)</f>
        <v>OMA</v>
      </c>
    </row>
    <row r="556" spans="1:12">
      <c r="A556" s="242" t="s">
        <v>2458</v>
      </c>
      <c r="B556" s="243" t="s">
        <v>6287</v>
      </c>
      <c r="C556" s="242" t="s">
        <v>83</v>
      </c>
      <c r="D556" s="242" t="s">
        <v>2458</v>
      </c>
      <c r="E556" s="247" t="s">
        <v>4384</v>
      </c>
      <c r="F556" s="247"/>
      <c r="G556" s="245">
        <v>0</v>
      </c>
      <c r="H556" s="246"/>
      <c r="I556" s="245"/>
      <c r="J556" s="58"/>
      <c r="K556" s="245"/>
      <c r="L556" s="246" t="e">
        <f>VLOOKUP(TRIM(B556),'Team Rosters'!$B$1:$M$3794,2,FALSE)</f>
        <v>#N/A</v>
      </c>
    </row>
    <row r="557" spans="1:12">
      <c r="A557" s="193" t="s">
        <v>828</v>
      </c>
      <c r="B557" s="194" t="s">
        <v>5716</v>
      </c>
      <c r="C557" s="193" t="s">
        <v>820</v>
      </c>
      <c r="D557" s="193" t="s">
        <v>828</v>
      </c>
      <c r="E557" s="144"/>
      <c r="F557" s="144"/>
      <c r="G557" s="144"/>
      <c r="H557" s="264"/>
      <c r="I557" s="144">
        <v>4</v>
      </c>
      <c r="J557" s="144">
        <v>0</v>
      </c>
      <c r="K557" s="144">
        <v>0</v>
      </c>
      <c r="L557" s="236" t="e">
        <f>VLOOKUP(TRIM(B557),'Team Rosters'!$B$1:$M$3794,2,FALSE)</f>
        <v>#N/A</v>
      </c>
    </row>
    <row r="558" spans="1:12" ht="12.75" customHeight="1">
      <c r="A558" s="242" t="s">
        <v>2328</v>
      </c>
      <c r="B558" s="243" t="s">
        <v>1635</v>
      </c>
      <c r="C558" s="242" t="s">
        <v>824</v>
      </c>
      <c r="D558" s="242" t="s">
        <v>4295</v>
      </c>
      <c r="E558" s="247" t="s">
        <v>4385</v>
      </c>
      <c r="F558" s="247"/>
      <c r="G558" s="245"/>
      <c r="H558" s="246"/>
      <c r="I558" s="248"/>
      <c r="J558" s="58"/>
      <c r="K558" s="248"/>
      <c r="L558" s="246" t="e">
        <f>VLOOKUP(TRIM(B558),'Team Rosters'!$B$1:$M$3794,2,FALSE)</f>
        <v>#N/A</v>
      </c>
    </row>
    <row r="559" spans="1:12" ht="12.75" customHeight="1">
      <c r="A559" s="193" t="s">
        <v>1406</v>
      </c>
      <c r="B559" s="194" t="s">
        <v>2974</v>
      </c>
      <c r="C559" s="193" t="s">
        <v>802</v>
      </c>
      <c r="D559" s="193" t="s">
        <v>1406</v>
      </c>
      <c r="E559" s="144"/>
      <c r="F559" s="144"/>
      <c r="G559" s="144"/>
      <c r="H559" s="264"/>
      <c r="I559" s="144">
        <v>5</v>
      </c>
      <c r="J559" s="144"/>
      <c r="K559" s="144">
        <v>0</v>
      </c>
      <c r="L559" s="236" t="str">
        <f>VLOOKUP(TRIM(B559),'Team Rosters'!$B$1:$M$3794,2,FALSE)</f>
        <v>TOK</v>
      </c>
    </row>
    <row r="560" spans="1:12">
      <c r="A560" s="242" t="s">
        <v>836</v>
      </c>
      <c r="B560" s="243" t="s">
        <v>4727</v>
      </c>
      <c r="C560" s="242" t="s">
        <v>833</v>
      </c>
      <c r="D560" s="242" t="s">
        <v>6988</v>
      </c>
      <c r="E560" s="144"/>
      <c r="F560" s="144"/>
      <c r="G560" s="144"/>
      <c r="H560" s="246"/>
      <c r="I560" s="245">
        <v>0</v>
      </c>
      <c r="J560" s="245">
        <v>0</v>
      </c>
      <c r="K560" s="245">
        <v>2</v>
      </c>
      <c r="L560" s="246" t="str">
        <f>VLOOKUP(TRIM(B560),'Team Rosters'!$B$1:$M$3794,2,FALSE)</f>
        <v>ACM</v>
      </c>
    </row>
    <row r="561" spans="1:12">
      <c r="A561" s="242" t="s">
        <v>2313</v>
      </c>
      <c r="B561" s="243" t="s">
        <v>5654</v>
      </c>
      <c r="C561" s="242" t="s">
        <v>821</v>
      </c>
      <c r="D561" s="242" t="s">
        <v>2313</v>
      </c>
      <c r="E561" s="247" t="s">
        <v>4382</v>
      </c>
      <c r="F561" s="247"/>
      <c r="G561" s="245">
        <v>2</v>
      </c>
      <c r="H561" s="246"/>
      <c r="I561" s="245"/>
      <c r="J561" s="245"/>
      <c r="K561" s="245"/>
      <c r="L561" s="246" t="str">
        <f>VLOOKUP(TRIM(B561),'Team Rosters'!$B$1:$M$3794,2,FALSE)</f>
        <v>GOT</v>
      </c>
    </row>
    <row r="562" spans="1:12">
      <c r="A562" s="242" t="s">
        <v>2438</v>
      </c>
      <c r="B562" s="243" t="s">
        <v>5171</v>
      </c>
      <c r="C562" s="242" t="s">
        <v>807</v>
      </c>
      <c r="D562" s="242" t="s">
        <v>4305</v>
      </c>
      <c r="E562" s="247" t="s">
        <v>4391</v>
      </c>
      <c r="F562" s="247"/>
      <c r="G562" s="245">
        <v>7</v>
      </c>
      <c r="H562" s="246"/>
      <c r="I562" s="58"/>
      <c r="J562" s="58"/>
      <c r="K562" s="58"/>
      <c r="L562" s="246" t="str">
        <f>VLOOKUP(TRIM(B562),'Team Rosters'!$B$1:$M$3794,2,FALSE)</f>
        <v>LAS</v>
      </c>
    </row>
    <row r="563" spans="1:12" ht="12.75" customHeight="1">
      <c r="A563" s="242" t="s">
        <v>3518</v>
      </c>
      <c r="B563" s="243" t="s">
        <v>5308</v>
      </c>
      <c r="C563" s="242" t="s">
        <v>5513</v>
      </c>
      <c r="D563" s="242" t="s">
        <v>3518</v>
      </c>
      <c r="E563" s="247"/>
      <c r="F563" s="247"/>
      <c r="G563" s="245"/>
      <c r="H563" s="246"/>
      <c r="I563" s="245">
        <v>0</v>
      </c>
      <c r="J563" s="58"/>
      <c r="K563" s="245">
        <v>2</v>
      </c>
      <c r="L563" s="246" t="str">
        <f>VLOOKUP(TRIM(B563),'Team Rosters'!$B$1:$M$3794,2,FALSE)</f>
        <v>CAVE</v>
      </c>
    </row>
    <row r="564" spans="1:12" ht="12.75" customHeight="1">
      <c r="A564" s="242" t="s">
        <v>2438</v>
      </c>
      <c r="B564" s="243" t="s">
        <v>485</v>
      </c>
      <c r="C564" s="242" t="s">
        <v>802</v>
      </c>
      <c r="D564" s="242" t="s">
        <v>4305</v>
      </c>
      <c r="E564" s="247" t="s">
        <v>4386</v>
      </c>
      <c r="F564" s="247"/>
      <c r="G564" s="245">
        <v>1</v>
      </c>
      <c r="H564" s="246"/>
      <c r="I564" s="58"/>
      <c r="J564" s="58"/>
      <c r="K564" s="245"/>
      <c r="L564" s="246" t="str">
        <f>VLOOKUP(TRIM(B564),'Team Rosters'!$B$1:$M$3794,2,FALSE)</f>
        <v>VIR</v>
      </c>
    </row>
    <row r="565" spans="1:12" ht="12.75" customHeight="1">
      <c r="A565" s="246" t="s">
        <v>203</v>
      </c>
      <c r="B565" s="243" t="s">
        <v>6428</v>
      </c>
      <c r="C565" s="242" t="s">
        <v>1664</v>
      </c>
      <c r="D565" s="246" t="s">
        <v>203</v>
      </c>
      <c r="E565" s="144"/>
      <c r="F565" s="144"/>
      <c r="G565" s="144"/>
      <c r="H565" s="264"/>
      <c r="I565" s="265"/>
      <c r="J565" s="144"/>
      <c r="K565" s="265"/>
      <c r="L565" s="236" t="str">
        <f>VLOOKUP(TRIM(B565),'Team Rosters'!$B$1:$M$3794,2,FALSE)</f>
        <v>IRN</v>
      </c>
    </row>
    <row r="566" spans="1:12" ht="12.75" customHeight="1">
      <c r="A566" s="242" t="s">
        <v>2328</v>
      </c>
      <c r="B566" s="243" t="s">
        <v>2977</v>
      </c>
      <c r="C566" s="242" t="s">
        <v>820</v>
      </c>
      <c r="D566" s="242" t="s">
        <v>4295</v>
      </c>
      <c r="E566" s="247" t="s">
        <v>4389</v>
      </c>
      <c r="F566" s="247"/>
      <c r="G566" s="245"/>
      <c r="H566" s="246"/>
      <c r="I566" s="58"/>
      <c r="J566" s="58"/>
      <c r="K566" s="58"/>
      <c r="L566" s="246" t="str">
        <f>VLOOKUP(TRIM(B566),'Team Rosters'!$B$1:$M$3794,2,FALSE)</f>
        <v>IND</v>
      </c>
    </row>
    <row r="567" spans="1:12" ht="12.75" customHeight="1">
      <c r="A567" s="242" t="s">
        <v>830</v>
      </c>
      <c r="B567" s="243" t="s">
        <v>5809</v>
      </c>
      <c r="C567" s="242" t="s">
        <v>813</v>
      </c>
      <c r="D567" s="242" t="s">
        <v>6989</v>
      </c>
      <c r="E567" s="144"/>
      <c r="F567" s="144"/>
      <c r="G567" s="144"/>
      <c r="H567" s="246"/>
      <c r="I567" s="245">
        <v>4</v>
      </c>
      <c r="J567" s="245">
        <v>0</v>
      </c>
      <c r="K567" s="245">
        <v>2</v>
      </c>
      <c r="L567" s="246" t="str">
        <f>VLOOKUP(TRIM(B567),'Team Rosters'!$B$1:$M$3794,2,FALSE)</f>
        <v>LAS</v>
      </c>
    </row>
    <row r="568" spans="1:12" ht="12.75" customHeight="1">
      <c r="A568" s="242" t="s">
        <v>1139</v>
      </c>
      <c r="B568" s="243" t="s">
        <v>5539</v>
      </c>
      <c r="C568" s="242" t="s">
        <v>5513</v>
      </c>
      <c r="D568" s="242" t="s">
        <v>1139</v>
      </c>
      <c r="E568" s="247" t="s">
        <v>4384</v>
      </c>
      <c r="F568" s="247"/>
      <c r="G568" s="245">
        <v>0</v>
      </c>
      <c r="H568" s="246"/>
      <c r="I568" s="58"/>
      <c r="J568" s="58"/>
      <c r="K568" s="245"/>
      <c r="L568" s="246" t="e">
        <f>VLOOKUP(TRIM(B568),'Team Rosters'!$B$1:$M$3794,2,FALSE)</f>
        <v>#N/A</v>
      </c>
    </row>
    <row r="569" spans="1:12">
      <c r="A569" s="242" t="s">
        <v>3060</v>
      </c>
      <c r="B569" s="243" t="s">
        <v>6250</v>
      </c>
      <c r="C569" s="242" t="s">
        <v>813</v>
      </c>
      <c r="D569" s="242" t="s">
        <v>4290</v>
      </c>
      <c r="E569" s="247" t="s">
        <v>4384</v>
      </c>
      <c r="F569" s="247"/>
      <c r="G569" s="245"/>
      <c r="H569" s="246"/>
      <c r="I569" s="58"/>
      <c r="J569" s="58"/>
      <c r="K569" s="245"/>
      <c r="L569" s="246" t="e">
        <f>VLOOKUP(TRIM(B569),'Team Rosters'!$B$1:$M$3794,2,FALSE)</f>
        <v>#N/A</v>
      </c>
    </row>
    <row r="570" spans="1:12">
      <c r="A570" s="242" t="s">
        <v>2874</v>
      </c>
      <c r="B570" s="243" t="s">
        <v>4525</v>
      </c>
      <c r="C570" s="242" t="s">
        <v>85</v>
      </c>
      <c r="D570" s="242" t="s">
        <v>4288</v>
      </c>
      <c r="E570" s="247" t="s">
        <v>4397</v>
      </c>
      <c r="F570" s="247"/>
      <c r="G570" s="245"/>
      <c r="H570" s="246"/>
      <c r="I570" s="58"/>
      <c r="J570" s="58"/>
      <c r="K570" s="245"/>
      <c r="L570" s="246" t="e">
        <f>VLOOKUP(TRIM(B570),'Team Rosters'!$B$1:$M$3794,2,FALSE)</f>
        <v>#N/A</v>
      </c>
    </row>
    <row r="571" spans="1:12">
      <c r="A571" s="242" t="s">
        <v>3060</v>
      </c>
      <c r="B571" s="243" t="s">
        <v>6805</v>
      </c>
      <c r="C571" s="242" t="s">
        <v>90</v>
      </c>
      <c r="D571" s="242" t="s">
        <v>4290</v>
      </c>
      <c r="E571" s="247" t="s">
        <v>4384</v>
      </c>
      <c r="F571" s="247"/>
      <c r="G571" s="245"/>
      <c r="H571" s="246"/>
      <c r="I571" s="245"/>
      <c r="J571" s="245"/>
      <c r="K571" s="245"/>
      <c r="L571" s="246" t="e">
        <f>VLOOKUP(TRIM(B571),'Team Rosters'!$B$1:$M$3794,2,FALSE)</f>
        <v>#N/A</v>
      </c>
    </row>
    <row r="572" spans="1:12">
      <c r="A572" s="242" t="s">
        <v>3060</v>
      </c>
      <c r="B572" s="243" t="s">
        <v>6815</v>
      </c>
      <c r="C572" s="242" t="s">
        <v>821</v>
      </c>
      <c r="D572" s="242" t="s">
        <v>4290</v>
      </c>
      <c r="E572" s="247" t="s">
        <v>4384</v>
      </c>
      <c r="F572" s="247"/>
      <c r="G572" s="245"/>
      <c r="H572" s="246"/>
      <c r="I572" s="58"/>
      <c r="J572" s="58"/>
      <c r="K572" s="245"/>
      <c r="L572" s="246" t="e">
        <f>VLOOKUP(TRIM(B572),'Team Rosters'!$B$1:$M$3794,2,FALSE)</f>
        <v>#N/A</v>
      </c>
    </row>
    <row r="573" spans="1:12">
      <c r="A573" s="242" t="s">
        <v>3060</v>
      </c>
      <c r="B573" s="243" t="s">
        <v>1384</v>
      </c>
      <c r="C573" s="242" t="s">
        <v>832</v>
      </c>
      <c r="D573" s="242" t="s">
        <v>4290</v>
      </c>
      <c r="E573" s="247" t="s">
        <v>4384</v>
      </c>
      <c r="F573" s="247"/>
      <c r="G573" s="245"/>
      <c r="H573" s="246"/>
      <c r="I573" s="245"/>
      <c r="J573" s="58"/>
      <c r="K573" s="245"/>
      <c r="L573" s="246" t="e">
        <f>VLOOKUP(TRIM(B573),'Team Rosters'!$B$1:$M$3794,2,FALSE)</f>
        <v>#N/A</v>
      </c>
    </row>
    <row r="574" spans="1:12" ht="12.75" customHeight="1">
      <c r="A574" s="242" t="s">
        <v>221</v>
      </c>
      <c r="B574" s="194" t="s">
        <v>6919</v>
      </c>
      <c r="C574" s="193" t="s">
        <v>809</v>
      </c>
      <c r="D574" s="242" t="s">
        <v>4268</v>
      </c>
      <c r="E574" s="247"/>
      <c r="F574" s="247"/>
      <c r="G574" s="245"/>
      <c r="H574" s="246"/>
      <c r="I574" s="245"/>
      <c r="J574" s="58"/>
      <c r="K574" s="245"/>
      <c r="L574" s="246" t="str">
        <f>VLOOKUP(TRIM(B574),'Team Rosters'!$B$1:$M$3794,2,FALSE)</f>
        <v>TOK</v>
      </c>
    </row>
    <row r="575" spans="1:12">
      <c r="A575" s="242" t="s">
        <v>221</v>
      </c>
      <c r="B575" s="243" t="s">
        <v>6919</v>
      </c>
      <c r="C575" s="242" t="s">
        <v>809</v>
      </c>
      <c r="D575" s="242" t="s">
        <v>4268</v>
      </c>
      <c r="E575" s="245"/>
      <c r="F575" s="245"/>
      <c r="G575" s="245"/>
      <c r="H575" s="246"/>
      <c r="I575" s="245"/>
      <c r="J575" s="245"/>
      <c r="K575" s="245"/>
      <c r="L575" s="246" t="str">
        <f>VLOOKUP(TRIM(B575),'Team Rosters'!$B$1:$M$3794,2,FALSE)</f>
        <v>TOK</v>
      </c>
    </row>
    <row r="576" spans="1:12">
      <c r="A576" s="242" t="s">
        <v>2314</v>
      </c>
      <c r="B576" s="243" t="s">
        <v>6809</v>
      </c>
      <c r="C576" s="242" t="s">
        <v>832</v>
      </c>
      <c r="D576" s="242" t="s">
        <v>4303</v>
      </c>
      <c r="E576" s="247" t="s">
        <v>4385</v>
      </c>
      <c r="F576" s="247"/>
      <c r="G576" s="245">
        <v>0</v>
      </c>
      <c r="H576" s="246"/>
      <c r="I576" s="245"/>
      <c r="J576" s="58"/>
      <c r="K576" s="245"/>
      <c r="L576" s="246" t="str">
        <f>VLOOKUP(TRIM(B576),'Team Rosters'!$B$1:$M$3794,2,FALSE)</f>
        <v>BIR</v>
      </c>
    </row>
    <row r="577" spans="1:12">
      <c r="A577" s="193" t="s">
        <v>842</v>
      </c>
      <c r="B577" s="194" t="s">
        <v>6380</v>
      </c>
      <c r="C577" s="193" t="s">
        <v>2832</v>
      </c>
      <c r="D577" s="193" t="s">
        <v>842</v>
      </c>
      <c r="E577" s="144"/>
      <c r="F577" s="144"/>
      <c r="G577" s="144"/>
      <c r="H577" s="264"/>
      <c r="I577" s="144">
        <v>4</v>
      </c>
      <c r="J577" s="144"/>
      <c r="K577" s="265">
        <v>5</v>
      </c>
      <c r="L577" s="236" t="str">
        <f>VLOOKUP(TRIM(B577),'Team Rosters'!$B$1:$M$3794,2,FALSE)</f>
        <v>ANN</v>
      </c>
    </row>
    <row r="578" spans="1:12">
      <c r="A578" s="242" t="s">
        <v>560</v>
      </c>
      <c r="B578" s="194" t="s">
        <v>6931</v>
      </c>
      <c r="C578" s="193" t="s">
        <v>826</v>
      </c>
      <c r="D578" s="242" t="s">
        <v>4265</v>
      </c>
      <c r="E578" s="247"/>
      <c r="F578" s="247"/>
      <c r="G578" s="245"/>
      <c r="H578" s="246"/>
      <c r="I578" s="58"/>
      <c r="J578" s="58"/>
      <c r="K578" s="245"/>
      <c r="L578" s="246" t="str">
        <f>VLOOKUP(TRIM(B578),'Team Rosters'!$B$1:$M$3794,2,FALSE)</f>
        <v>JER</v>
      </c>
    </row>
    <row r="579" spans="1:12">
      <c r="A579" s="242" t="s">
        <v>173</v>
      </c>
      <c r="B579" s="243" t="s">
        <v>6262</v>
      </c>
      <c r="C579" s="242" t="s">
        <v>816</v>
      </c>
      <c r="D579" s="242" t="s">
        <v>4306</v>
      </c>
      <c r="E579" s="247" t="s">
        <v>4391</v>
      </c>
      <c r="F579" s="247" t="s">
        <v>4391</v>
      </c>
      <c r="G579" s="245">
        <v>0</v>
      </c>
      <c r="H579" s="246"/>
      <c r="I579" s="245"/>
      <c r="J579" s="58"/>
      <c r="K579" s="245"/>
      <c r="L579" s="246" t="e">
        <f>VLOOKUP(TRIM(B579),'Team Rosters'!$B$1:$M$3794,2,FALSE)</f>
        <v>#N/A</v>
      </c>
    </row>
    <row r="580" spans="1:12" ht="12.75" customHeight="1">
      <c r="A580" s="242" t="s">
        <v>1139</v>
      </c>
      <c r="B580" s="78" t="s">
        <v>7048</v>
      </c>
      <c r="C580" s="242" t="s">
        <v>817</v>
      </c>
      <c r="D580" s="242" t="s">
        <v>1139</v>
      </c>
      <c r="E580" s="247" t="s">
        <v>4384</v>
      </c>
      <c r="F580" s="247"/>
      <c r="G580" s="245">
        <v>4</v>
      </c>
      <c r="H580" s="246"/>
      <c r="I580" s="245"/>
      <c r="J580" s="58"/>
      <c r="K580" s="245"/>
      <c r="L580" s="246" t="str">
        <f>VLOOKUP(TRIM(B580),'Team Rosters'!$B$1:$M$3794,2,FALSE)</f>
        <v>ACM</v>
      </c>
    </row>
    <row r="581" spans="1:12">
      <c r="A581" s="242" t="s">
        <v>2438</v>
      </c>
      <c r="B581" s="243" t="s">
        <v>6732</v>
      </c>
      <c r="C581" s="242" t="s">
        <v>83</v>
      </c>
      <c r="D581" s="242" t="s">
        <v>4305</v>
      </c>
      <c r="E581" s="247" t="s">
        <v>4389</v>
      </c>
      <c r="F581" s="247"/>
      <c r="G581" s="245">
        <v>4</v>
      </c>
      <c r="H581" s="246"/>
      <c r="I581" s="245"/>
      <c r="J581" s="58"/>
      <c r="K581" s="245"/>
      <c r="L581" s="246" t="str">
        <f>VLOOKUP(TRIM(B581),'Team Rosters'!$B$1:$M$3794,2,FALSE)</f>
        <v>LAS</v>
      </c>
    </row>
    <row r="582" spans="1:12" ht="12.75" customHeight="1">
      <c r="A582" s="242" t="s">
        <v>2437</v>
      </c>
      <c r="B582" s="243" t="s">
        <v>4000</v>
      </c>
      <c r="C582" s="242" t="s">
        <v>832</v>
      </c>
      <c r="D582" s="242" t="s">
        <v>4304</v>
      </c>
      <c r="E582" s="247" t="s">
        <v>4385</v>
      </c>
      <c r="F582" s="247"/>
      <c r="G582" s="245">
        <v>0</v>
      </c>
      <c r="H582" s="246"/>
      <c r="I582" s="245"/>
      <c r="J582" s="58"/>
      <c r="K582" s="245"/>
      <c r="L582" s="246" t="str">
        <f>VLOOKUP(TRIM(B582),'Team Rosters'!$B$1:$M$3794,2,FALSE)</f>
        <v>VIR</v>
      </c>
    </row>
    <row r="583" spans="1:12" ht="12.75" customHeight="1">
      <c r="A583" s="242" t="s">
        <v>3060</v>
      </c>
      <c r="B583" s="243" t="s">
        <v>6797</v>
      </c>
      <c r="C583" s="242" t="s">
        <v>808</v>
      </c>
      <c r="D583" s="242" t="s">
        <v>4290</v>
      </c>
      <c r="E583" s="247" t="s">
        <v>4384</v>
      </c>
      <c r="F583" s="247"/>
      <c r="G583" s="245"/>
      <c r="H583" s="246"/>
      <c r="I583" s="58"/>
      <c r="J583" s="58"/>
      <c r="K583" s="245"/>
      <c r="L583" s="246" t="e">
        <f>VLOOKUP(TRIM(B583),'Team Rosters'!$B$1:$M$3794,2,FALSE)</f>
        <v>#N/A</v>
      </c>
    </row>
    <row r="584" spans="1:12">
      <c r="A584" s="242" t="s">
        <v>2966</v>
      </c>
      <c r="B584" s="243" t="s">
        <v>5292</v>
      </c>
      <c r="C584" s="242" t="s">
        <v>809</v>
      </c>
      <c r="D584" s="242" t="s">
        <v>2966</v>
      </c>
      <c r="E584" s="245"/>
      <c r="F584" s="245"/>
      <c r="G584" s="245"/>
      <c r="H584" s="246"/>
      <c r="I584" s="245"/>
      <c r="J584" s="245"/>
      <c r="K584" s="245"/>
      <c r="L584" s="246" t="str">
        <f>VLOOKUP(TRIM(B584),'Team Rosters'!$B$1:$M$3794,2,FALSE)</f>
        <v>ESC</v>
      </c>
    </row>
    <row r="585" spans="1:12" ht="12.75" customHeight="1">
      <c r="A585" s="242" t="s">
        <v>2436</v>
      </c>
      <c r="B585" s="243" t="s">
        <v>5577</v>
      </c>
      <c r="C585" s="242" t="s">
        <v>820</v>
      </c>
      <c r="D585" s="242" t="s">
        <v>4307</v>
      </c>
      <c r="E585" s="247" t="s">
        <v>4389</v>
      </c>
      <c r="F585" s="247"/>
      <c r="G585" s="245">
        <v>6</v>
      </c>
      <c r="H585" s="246"/>
      <c r="I585" s="245"/>
      <c r="J585" s="245"/>
      <c r="K585" s="245"/>
      <c r="L585" s="246" t="str">
        <f>VLOOKUP(TRIM(B585),'Team Rosters'!$B$1:$M$3794,2,FALSE)</f>
        <v>WIX</v>
      </c>
    </row>
    <row r="586" spans="1:12">
      <c r="A586" s="242" t="s">
        <v>2874</v>
      </c>
      <c r="B586" s="243" t="s">
        <v>4002</v>
      </c>
      <c r="C586" s="242" t="s">
        <v>802</v>
      </c>
      <c r="D586" s="242" t="s">
        <v>4288</v>
      </c>
      <c r="E586" s="247" t="s">
        <v>4390</v>
      </c>
      <c r="F586" s="247"/>
      <c r="G586" s="245"/>
      <c r="H586" s="246"/>
      <c r="I586" s="248"/>
      <c r="J586" s="58"/>
      <c r="K586" s="248"/>
      <c r="L586" s="246" t="str">
        <f>VLOOKUP(TRIM(B586),'Team Rosters'!$B$1:$M$3794,2,FALSE)</f>
        <v>BLD</v>
      </c>
    </row>
    <row r="587" spans="1:12">
      <c r="A587" s="242" t="s">
        <v>5040</v>
      </c>
      <c r="B587" s="243" t="s">
        <v>5150</v>
      </c>
      <c r="C587" s="242" t="s">
        <v>83</v>
      </c>
      <c r="D587" s="242" t="s">
        <v>5914</v>
      </c>
      <c r="E587" s="247" t="s">
        <v>4384</v>
      </c>
      <c r="F587" s="247" t="s">
        <v>4391</v>
      </c>
      <c r="G587" s="245">
        <v>8</v>
      </c>
      <c r="H587" s="246"/>
      <c r="I587" s="245"/>
      <c r="J587" s="245"/>
      <c r="K587" s="245"/>
      <c r="L587" s="246" t="e">
        <f>VLOOKUP(TRIM(B587),'Team Rosters'!$B$1:$M$3794,2,FALSE)</f>
        <v>#N/A</v>
      </c>
    </row>
    <row r="588" spans="1:12">
      <c r="A588" s="242" t="s">
        <v>2445</v>
      </c>
      <c r="B588" s="243" t="s">
        <v>6452</v>
      </c>
      <c r="C588" s="242" t="s">
        <v>826</v>
      </c>
      <c r="D588" s="242" t="s">
        <v>4294</v>
      </c>
      <c r="E588" s="247" t="s">
        <v>4386</v>
      </c>
      <c r="F588" s="247"/>
      <c r="G588" s="245"/>
      <c r="H588" s="246"/>
      <c r="I588" s="245"/>
      <c r="J588" s="58"/>
      <c r="K588" s="245"/>
      <c r="L588" s="246" t="str">
        <f>VLOOKUP(TRIM(B588),'Team Rosters'!$B$1:$M$3794,2,FALSE)</f>
        <v>DEL</v>
      </c>
    </row>
    <row r="589" spans="1:12">
      <c r="A589" s="242" t="s">
        <v>3061</v>
      </c>
      <c r="B589" s="243" t="s">
        <v>5181</v>
      </c>
      <c r="C589" s="242" t="s">
        <v>2832</v>
      </c>
      <c r="D589" s="242" t="s">
        <v>4297</v>
      </c>
      <c r="E589" s="247" t="s">
        <v>4400</v>
      </c>
      <c r="F589" s="247"/>
      <c r="G589" s="245"/>
      <c r="H589" s="246"/>
      <c r="I589" s="58"/>
      <c r="J589" s="58"/>
      <c r="K589" s="58"/>
      <c r="L589" s="246" t="str">
        <f>VLOOKUP(TRIM(B589),'Team Rosters'!$B$1:$M$3794,2,FALSE)</f>
        <v>OMA</v>
      </c>
    </row>
    <row r="590" spans="1:12">
      <c r="A590" s="242" t="s">
        <v>172</v>
      </c>
      <c r="B590" s="243" t="s">
        <v>6277</v>
      </c>
      <c r="C590" s="242" t="s">
        <v>1664</v>
      </c>
      <c r="D590" s="242" t="s">
        <v>4298</v>
      </c>
      <c r="E590" s="247" t="s">
        <v>4391</v>
      </c>
      <c r="F590" s="247"/>
      <c r="G590" s="245">
        <v>3</v>
      </c>
      <c r="H590" s="246"/>
      <c r="I590" s="245"/>
      <c r="J590" s="245"/>
      <c r="K590" s="245"/>
      <c r="L590" s="246" t="str">
        <f>VLOOKUP(TRIM(B590),'Team Rosters'!$B$1:$M$3794,2,FALSE)</f>
        <v>CHA</v>
      </c>
    </row>
    <row r="591" spans="1:12" ht="12.75" customHeight="1">
      <c r="A591" s="193" t="s">
        <v>828</v>
      </c>
      <c r="B591" s="194" t="s">
        <v>4622</v>
      </c>
      <c r="C591" s="193" t="s">
        <v>816</v>
      </c>
      <c r="D591" s="193" t="s">
        <v>828</v>
      </c>
      <c r="E591" s="144"/>
      <c r="F591" s="144"/>
      <c r="G591" s="144"/>
      <c r="H591" s="264"/>
      <c r="I591" s="144">
        <v>6</v>
      </c>
      <c r="J591" s="144">
        <v>4</v>
      </c>
      <c r="K591" s="144">
        <v>0</v>
      </c>
      <c r="L591" s="236" t="e">
        <f>VLOOKUP(TRIM(B591),'Team Rosters'!$B$1:$M$3794,2,FALSE)</f>
        <v>#N/A</v>
      </c>
    </row>
    <row r="592" spans="1:12" ht="12.75" customHeight="1">
      <c r="A592" s="242" t="s">
        <v>213</v>
      </c>
      <c r="B592" s="243" t="s">
        <v>553</v>
      </c>
      <c r="C592" s="242" t="s">
        <v>832</v>
      </c>
      <c r="D592" s="242" t="s">
        <v>213</v>
      </c>
      <c r="E592" s="245"/>
      <c r="F592" s="245"/>
      <c r="G592" s="245"/>
      <c r="H592" s="246"/>
      <c r="I592" s="245"/>
      <c r="J592" s="245"/>
      <c r="K592" s="245"/>
      <c r="L592" s="246" t="str">
        <f>VLOOKUP(TRIM(B592),'Team Rosters'!$B$1:$M$3794,2,FALSE)</f>
        <v>CAVE</v>
      </c>
    </row>
    <row r="593" spans="1:12" ht="12.75" customHeight="1">
      <c r="A593" s="242" t="s">
        <v>3061</v>
      </c>
      <c r="B593" s="243" t="s">
        <v>6810</v>
      </c>
      <c r="C593" s="242" t="s">
        <v>832</v>
      </c>
      <c r="D593" s="242" t="s">
        <v>4297</v>
      </c>
      <c r="E593" s="247" t="s">
        <v>4390</v>
      </c>
      <c r="F593" s="247"/>
      <c r="G593" s="245"/>
      <c r="H593" s="246"/>
      <c r="I593" s="58"/>
      <c r="J593" s="58"/>
      <c r="K593" s="245"/>
      <c r="L593" s="246" t="str">
        <f>VLOOKUP(TRIM(B593),'Team Rosters'!$B$1:$M$3794,2,FALSE)</f>
        <v>ANN</v>
      </c>
    </row>
    <row r="594" spans="1:12">
      <c r="A594" s="242" t="s">
        <v>3060</v>
      </c>
      <c r="B594" s="243" t="s">
        <v>6833</v>
      </c>
      <c r="C594" s="242" t="s">
        <v>815</v>
      </c>
      <c r="D594" s="242" t="s">
        <v>4290</v>
      </c>
      <c r="E594" s="247" t="s">
        <v>4384</v>
      </c>
      <c r="F594" s="247"/>
      <c r="G594" s="245"/>
      <c r="H594" s="246"/>
      <c r="I594" s="245"/>
      <c r="J594" s="58"/>
      <c r="K594" s="245"/>
      <c r="L594" s="246" t="e">
        <f>VLOOKUP(TRIM(B594),'Team Rosters'!$B$1:$M$3794,2,FALSE)</f>
        <v>#N/A</v>
      </c>
    </row>
    <row r="595" spans="1:12">
      <c r="A595" s="242" t="s">
        <v>2477</v>
      </c>
      <c r="B595" s="194" t="s">
        <v>6921</v>
      </c>
      <c r="C595" s="193" t="s">
        <v>817</v>
      </c>
      <c r="D595" s="242" t="s">
        <v>4265</v>
      </c>
      <c r="E595" s="245"/>
      <c r="F595" s="245"/>
      <c r="G595" s="245"/>
      <c r="H595" s="246"/>
      <c r="I595" s="245"/>
      <c r="J595" s="245"/>
      <c r="K595" s="245"/>
      <c r="L595" s="246" t="e">
        <f>VLOOKUP(TRIM(B595),'Team Rosters'!$B$1:$M$3794,2,FALSE)</f>
        <v>#N/A</v>
      </c>
    </row>
    <row r="596" spans="1:12" ht="12.75" customHeight="1">
      <c r="A596" s="242" t="s">
        <v>2314</v>
      </c>
      <c r="B596" s="243" t="s">
        <v>5073</v>
      </c>
      <c r="C596" s="242" t="s">
        <v>826</v>
      </c>
      <c r="D596" s="242" t="s">
        <v>4303</v>
      </c>
      <c r="E596" s="247" t="s">
        <v>4385</v>
      </c>
      <c r="F596" s="247"/>
      <c r="G596" s="245">
        <v>2</v>
      </c>
      <c r="H596" s="246"/>
      <c r="I596" s="58"/>
      <c r="J596" s="58"/>
      <c r="K596" s="58"/>
      <c r="L596" s="246" t="str">
        <f>VLOOKUP(TRIM(B596),'Team Rosters'!$B$1:$M$3794,2,FALSE)</f>
        <v>DEL</v>
      </c>
    </row>
    <row r="597" spans="1:12" ht="12.75" customHeight="1">
      <c r="A597" s="242" t="s">
        <v>2437</v>
      </c>
      <c r="B597" s="243" t="s">
        <v>4003</v>
      </c>
      <c r="C597" s="242" t="s">
        <v>83</v>
      </c>
      <c r="D597" s="242" t="s">
        <v>4304</v>
      </c>
      <c r="E597" s="247" t="s">
        <v>4386</v>
      </c>
      <c r="F597" s="247"/>
      <c r="G597" s="245">
        <v>5</v>
      </c>
      <c r="H597" s="246"/>
      <c r="I597" s="245"/>
      <c r="J597" s="245"/>
      <c r="K597" s="245"/>
      <c r="L597" s="246" t="str">
        <f>VLOOKUP(TRIM(B597),'Team Rosters'!$B$1:$M$3794,2,FALSE)</f>
        <v>FER</v>
      </c>
    </row>
    <row r="598" spans="1:12">
      <c r="A598" s="242" t="s">
        <v>87</v>
      </c>
      <c r="B598" s="243" t="s">
        <v>6647</v>
      </c>
      <c r="C598" s="242" t="s">
        <v>812</v>
      </c>
      <c r="D598" s="242" t="s">
        <v>7007</v>
      </c>
      <c r="E598" s="144"/>
      <c r="F598" s="144"/>
      <c r="G598" s="144"/>
      <c r="H598" s="246"/>
      <c r="I598" s="245">
        <v>0</v>
      </c>
      <c r="J598" s="245">
        <v>0</v>
      </c>
      <c r="K598" s="245">
        <v>3</v>
      </c>
      <c r="L598" s="246" t="e">
        <f>VLOOKUP(TRIM(B598),'Team Rosters'!$B$1:$M$3794,2,FALSE)</f>
        <v>#N/A</v>
      </c>
    </row>
    <row r="599" spans="1:12">
      <c r="A599" s="242" t="s">
        <v>2351</v>
      </c>
      <c r="B599" s="243" t="s">
        <v>4708</v>
      </c>
      <c r="C599" s="242" t="s">
        <v>3448</v>
      </c>
      <c r="D599" s="242" t="s">
        <v>4270</v>
      </c>
      <c r="E599" s="144"/>
      <c r="F599" s="144"/>
      <c r="G599" s="144"/>
      <c r="H599" s="246"/>
      <c r="I599" s="245">
        <v>4</v>
      </c>
      <c r="J599" s="245"/>
      <c r="K599" s="245">
        <v>4</v>
      </c>
      <c r="L599" s="246" t="e">
        <f>VLOOKUP(TRIM(B599),'Team Rosters'!$B$1:$M$3794,2,FALSE)</f>
        <v>#N/A</v>
      </c>
    </row>
    <row r="600" spans="1:12">
      <c r="A600" s="242" t="s">
        <v>3060</v>
      </c>
      <c r="B600" s="243" t="s">
        <v>6763</v>
      </c>
      <c r="C600" s="242" t="s">
        <v>822</v>
      </c>
      <c r="D600" s="242" t="s">
        <v>4290</v>
      </c>
      <c r="E600" s="247" t="s">
        <v>4384</v>
      </c>
      <c r="F600" s="247"/>
      <c r="G600" s="245"/>
      <c r="H600" s="246"/>
      <c r="I600" s="245"/>
      <c r="J600" s="58"/>
      <c r="K600" s="245"/>
      <c r="L600" s="246" t="str">
        <f>VLOOKUP(TRIM(B600),'Team Rosters'!$B$1:$M$3794,2,FALSE)</f>
        <v>JER</v>
      </c>
    </row>
    <row r="601" spans="1:12">
      <c r="A601" s="242" t="s">
        <v>2437</v>
      </c>
      <c r="B601" s="243" t="s">
        <v>5271</v>
      </c>
      <c r="C601" s="242" t="s">
        <v>81</v>
      </c>
      <c r="D601" s="242" t="s">
        <v>4278</v>
      </c>
      <c r="E601" s="144"/>
      <c r="F601" s="144"/>
      <c r="G601" s="144"/>
      <c r="H601" s="246"/>
      <c r="I601" s="245">
        <v>0</v>
      </c>
      <c r="J601" s="245"/>
      <c r="K601" s="245">
        <v>3</v>
      </c>
      <c r="L601" s="246" t="str">
        <f>VLOOKUP(TRIM(B601),'Team Rosters'!$B$1:$M$3794,2,FALSE)</f>
        <v>IRN</v>
      </c>
    </row>
    <row r="602" spans="1:12" ht="12.75" customHeight="1">
      <c r="A602" s="242" t="s">
        <v>1139</v>
      </c>
      <c r="B602" s="243" t="s">
        <v>6337</v>
      </c>
      <c r="C602" s="242" t="s">
        <v>817</v>
      </c>
      <c r="D602" s="242" t="s">
        <v>1139</v>
      </c>
      <c r="E602" s="247" t="s">
        <v>4384</v>
      </c>
      <c r="F602" s="247"/>
      <c r="G602" s="245">
        <v>3</v>
      </c>
      <c r="H602" s="246"/>
      <c r="I602" s="58"/>
      <c r="J602" s="58"/>
      <c r="K602" s="58"/>
      <c r="L602" s="246" t="e">
        <f>VLOOKUP(TRIM(B602),'Team Rosters'!$B$1:$M$3794,2,FALSE)</f>
        <v>#N/A</v>
      </c>
    </row>
    <row r="603" spans="1:12" ht="12.75" customHeight="1">
      <c r="A603" s="193" t="s">
        <v>197</v>
      </c>
      <c r="B603" s="194" t="s">
        <v>6984</v>
      </c>
      <c r="C603" s="193" t="s">
        <v>833</v>
      </c>
      <c r="D603" s="193" t="s">
        <v>197</v>
      </c>
      <c r="E603" s="144"/>
      <c r="F603" s="144"/>
      <c r="G603" s="144"/>
      <c r="H603" s="264"/>
      <c r="I603" s="144"/>
      <c r="J603" s="144"/>
      <c r="K603" s="265"/>
      <c r="L603" s="236" t="str">
        <f>VLOOKUP(TRIM(B603),'Team Rosters'!$B$1:$M$3794,2,FALSE)</f>
        <v>OMA</v>
      </c>
    </row>
    <row r="604" spans="1:12" ht="12.75" customHeight="1">
      <c r="A604" s="242" t="s">
        <v>2437</v>
      </c>
      <c r="B604" s="243" t="s">
        <v>5281</v>
      </c>
      <c r="C604" s="242" t="s">
        <v>5513</v>
      </c>
      <c r="D604" s="242" t="s">
        <v>4278</v>
      </c>
      <c r="E604" s="144"/>
      <c r="F604" s="144"/>
      <c r="G604" s="144"/>
      <c r="H604" s="246"/>
      <c r="I604" s="245">
        <v>6</v>
      </c>
      <c r="J604" s="245"/>
      <c r="K604" s="245">
        <v>7</v>
      </c>
      <c r="L604" s="246" t="str">
        <f>VLOOKUP(TRIM(B604),'Team Rosters'!$B$1:$M$3794,2,FALSE)</f>
        <v>ACM</v>
      </c>
    </row>
    <row r="605" spans="1:12">
      <c r="A605" s="253" t="s">
        <v>7084</v>
      </c>
      <c r="B605" s="243" t="s">
        <v>4004</v>
      </c>
      <c r="C605" s="242" t="s">
        <v>822</v>
      </c>
      <c r="D605" s="253" t="s">
        <v>7085</v>
      </c>
      <c r="E605" s="247" t="s">
        <v>4385</v>
      </c>
      <c r="F605" s="247"/>
      <c r="G605" s="245"/>
      <c r="H605" s="246"/>
      <c r="I605" s="58"/>
      <c r="J605" s="58"/>
      <c r="K605" s="245"/>
      <c r="L605" s="246" t="str">
        <f>VLOOKUP(TRIM(B605),'Team Rosters'!$B$1:$M$3794,2,FALSE)</f>
        <v>VIR</v>
      </c>
    </row>
    <row r="606" spans="1:12">
      <c r="A606" s="242" t="s">
        <v>172</v>
      </c>
      <c r="B606" s="243" t="s">
        <v>1724</v>
      </c>
      <c r="C606" s="242" t="s">
        <v>1664</v>
      </c>
      <c r="D606" s="242" t="s">
        <v>4298</v>
      </c>
      <c r="E606" s="247" t="s">
        <v>4391</v>
      </c>
      <c r="F606" s="247"/>
      <c r="G606" s="245">
        <v>4</v>
      </c>
      <c r="H606" s="246"/>
      <c r="I606" s="58"/>
      <c r="J606" s="58"/>
      <c r="K606" s="245"/>
      <c r="L606" s="246" t="e">
        <f>VLOOKUP(TRIM(B606),'Team Rosters'!$B$1:$M$3794,2,FALSE)</f>
        <v>#N/A</v>
      </c>
    </row>
    <row r="607" spans="1:12">
      <c r="A607" s="242" t="s">
        <v>172</v>
      </c>
      <c r="B607" s="243" t="s">
        <v>6705</v>
      </c>
      <c r="C607" s="242" t="s">
        <v>814</v>
      </c>
      <c r="D607" s="242" t="s">
        <v>4298</v>
      </c>
      <c r="E607" s="247" t="s">
        <v>4391</v>
      </c>
      <c r="F607" s="247"/>
      <c r="G607" s="245">
        <v>0</v>
      </c>
      <c r="H607" s="246"/>
      <c r="I607" s="245"/>
      <c r="J607" s="58"/>
      <c r="K607" s="245"/>
      <c r="L607" s="246" t="str">
        <f>VLOOKUP(TRIM(B607),'Team Rosters'!$B$1:$M$3794,2,FALSE)</f>
        <v>IND</v>
      </c>
    </row>
    <row r="608" spans="1:12">
      <c r="A608" s="242" t="s">
        <v>2445</v>
      </c>
      <c r="B608" s="243" t="s">
        <v>346</v>
      </c>
      <c r="C608" s="242" t="s">
        <v>6142</v>
      </c>
      <c r="D608" s="242" t="s">
        <v>4294</v>
      </c>
      <c r="E608" s="247" t="s">
        <v>4389</v>
      </c>
      <c r="F608" s="247"/>
      <c r="G608" s="245"/>
      <c r="H608" s="246"/>
      <c r="I608" s="58"/>
      <c r="J608" s="58"/>
      <c r="K608" s="245"/>
      <c r="L608" s="246" t="str">
        <f>VLOOKUP(TRIM(B608),'Team Rosters'!$B$1:$M$3794,2,FALSE)</f>
        <v>FER</v>
      </c>
    </row>
    <row r="609" spans="1:12">
      <c r="A609" s="242" t="s">
        <v>3061</v>
      </c>
      <c r="B609" s="243" t="s">
        <v>4006</v>
      </c>
      <c r="C609" s="242" t="s">
        <v>82</v>
      </c>
      <c r="D609" s="242" t="s">
        <v>4297</v>
      </c>
      <c r="E609" s="247" t="s">
        <v>4390</v>
      </c>
      <c r="F609" s="247"/>
      <c r="G609" s="245"/>
      <c r="H609" s="246"/>
      <c r="I609" s="245"/>
      <c r="J609" s="245"/>
      <c r="K609" s="245"/>
      <c r="L609" s="246" t="str">
        <f>VLOOKUP(TRIM(B609),'Team Rosters'!$B$1:$M$3794,2,FALSE)</f>
        <v>LON</v>
      </c>
    </row>
    <row r="610" spans="1:12" ht="12.75" customHeight="1">
      <c r="A610" s="242" t="s">
        <v>173</v>
      </c>
      <c r="B610" s="243" t="s">
        <v>5668</v>
      </c>
      <c r="C610" s="242" t="s">
        <v>85</v>
      </c>
      <c r="D610" s="242" t="s">
        <v>4306</v>
      </c>
      <c r="E610" s="247" t="s">
        <v>4391</v>
      </c>
      <c r="F610" s="247" t="s">
        <v>4391</v>
      </c>
      <c r="G610" s="245">
        <v>0</v>
      </c>
      <c r="H610" s="246"/>
      <c r="I610" s="245"/>
      <c r="J610" s="58"/>
      <c r="K610" s="245"/>
      <c r="L610" s="246" t="e">
        <f>VLOOKUP(TRIM(B610),'Team Rosters'!$B$1:$M$3794,2,FALSE)</f>
        <v>#N/A</v>
      </c>
    </row>
    <row r="611" spans="1:12">
      <c r="A611" s="242" t="s">
        <v>2314</v>
      </c>
      <c r="B611" s="243" t="s">
        <v>6816</v>
      </c>
      <c r="C611" s="242" t="s">
        <v>821</v>
      </c>
      <c r="D611" s="242" t="s">
        <v>4303</v>
      </c>
      <c r="E611" s="250" t="s">
        <v>4391</v>
      </c>
      <c r="F611" s="250"/>
      <c r="G611" s="58">
        <v>1</v>
      </c>
      <c r="H611" s="246"/>
      <c r="I611" s="245"/>
      <c r="J611" s="58"/>
      <c r="K611" s="245"/>
      <c r="L611" s="246" t="e">
        <f>VLOOKUP(TRIM(B611),'Team Rosters'!$B$1:$M$3794,2,FALSE)</f>
        <v>#N/A</v>
      </c>
    </row>
    <row r="612" spans="1:12">
      <c r="A612" s="242" t="s">
        <v>1891</v>
      </c>
      <c r="B612" s="243" t="s">
        <v>6868</v>
      </c>
      <c r="C612" s="242" t="s">
        <v>814</v>
      </c>
      <c r="D612" s="242" t="s">
        <v>1891</v>
      </c>
      <c r="E612" s="245"/>
      <c r="F612" s="245"/>
      <c r="G612" s="245"/>
      <c r="H612" s="246"/>
      <c r="I612" s="245"/>
      <c r="J612" s="245"/>
      <c r="K612" s="245"/>
      <c r="L612" s="246" t="e">
        <f>VLOOKUP(TRIM(B612),'Team Rosters'!$B$1:$M$3794,2,FALSE)</f>
        <v>#N/A</v>
      </c>
    </row>
    <row r="613" spans="1:12" ht="12.75" customHeight="1">
      <c r="A613" s="246" t="s">
        <v>203</v>
      </c>
      <c r="B613" s="243" t="s">
        <v>206</v>
      </c>
      <c r="C613" s="242" t="s">
        <v>5513</v>
      </c>
      <c r="D613" s="246" t="s">
        <v>203</v>
      </c>
      <c r="E613" s="245"/>
      <c r="F613" s="245"/>
      <c r="G613" s="245"/>
      <c r="H613" s="246"/>
      <c r="I613" s="245"/>
      <c r="J613" s="245"/>
      <c r="K613" s="245"/>
      <c r="L613" s="246" t="str">
        <f>VLOOKUP(TRIM(B613),'Team Rosters'!$B$1:$M$3794,2,FALSE)</f>
        <v>LAS</v>
      </c>
    </row>
    <row r="614" spans="1:12" ht="12.75" customHeight="1">
      <c r="A614" s="242" t="s">
        <v>2966</v>
      </c>
      <c r="B614" s="243" t="s">
        <v>6961</v>
      </c>
      <c r="C614" s="242" t="s">
        <v>90</v>
      </c>
      <c r="D614" s="242" t="s">
        <v>2966</v>
      </c>
      <c r="E614" s="58"/>
      <c r="F614" s="58"/>
      <c r="G614" s="58"/>
      <c r="H614" s="246"/>
      <c r="I614" s="58"/>
      <c r="J614" s="58"/>
      <c r="K614" s="245"/>
      <c r="L614" s="246" t="e">
        <f>VLOOKUP(TRIM(B614),'Team Rosters'!$B$1:$M$3794,2,FALSE)</f>
        <v>#N/A</v>
      </c>
    </row>
    <row r="615" spans="1:12">
      <c r="A615" s="242" t="s">
        <v>172</v>
      </c>
      <c r="B615" s="243" t="s">
        <v>6290</v>
      </c>
      <c r="C615" s="242" t="s">
        <v>808</v>
      </c>
      <c r="D615" s="242" t="s">
        <v>4298</v>
      </c>
      <c r="E615" s="247" t="s">
        <v>4391</v>
      </c>
      <c r="F615" s="247"/>
      <c r="G615" s="245">
        <v>0</v>
      </c>
      <c r="H615" s="246"/>
      <c r="I615" s="245"/>
      <c r="J615" s="58"/>
      <c r="K615" s="245"/>
      <c r="L615" s="246" t="str">
        <f>VLOOKUP(TRIM(B615),'Team Rosters'!$B$1:$M$3794,2,FALSE)</f>
        <v>GOT</v>
      </c>
    </row>
    <row r="616" spans="1:12" ht="12.75" customHeight="1">
      <c r="A616" s="242" t="s">
        <v>1891</v>
      </c>
      <c r="B616" s="243" t="s">
        <v>2989</v>
      </c>
      <c r="C616" s="242" t="s">
        <v>816</v>
      </c>
      <c r="D616" s="242" t="s">
        <v>1891</v>
      </c>
      <c r="E616" s="245"/>
      <c r="F616" s="245"/>
      <c r="G616" s="245"/>
      <c r="H616" s="246"/>
      <c r="I616" s="245"/>
      <c r="J616" s="245"/>
      <c r="K616" s="245"/>
      <c r="L616" s="246" t="str">
        <f>VLOOKUP(TRIM(B616),'Team Rosters'!$B$1:$M$3794,2,FALSE)</f>
        <v>TEM</v>
      </c>
    </row>
    <row r="617" spans="1:12" ht="12.75" customHeight="1">
      <c r="A617" s="242" t="s">
        <v>3518</v>
      </c>
      <c r="B617" s="243" t="s">
        <v>5826</v>
      </c>
      <c r="C617" s="242" t="s">
        <v>170</v>
      </c>
      <c r="D617" s="242" t="s">
        <v>3518</v>
      </c>
      <c r="E617" s="247"/>
      <c r="F617" s="247"/>
      <c r="G617" s="245"/>
      <c r="H617" s="246"/>
      <c r="I617" s="245">
        <v>0</v>
      </c>
      <c r="J617" s="58"/>
      <c r="K617" s="245">
        <v>3</v>
      </c>
      <c r="L617" s="246" t="str">
        <f>VLOOKUP(TRIM(B617),'Team Rosters'!$B$1:$M$3794,2,FALSE)</f>
        <v>ESC</v>
      </c>
    </row>
    <row r="618" spans="1:12" ht="12.75" customHeight="1">
      <c r="A618" s="242" t="s">
        <v>172</v>
      </c>
      <c r="B618" s="243" t="s">
        <v>6177</v>
      </c>
      <c r="C618" s="242" t="s">
        <v>818</v>
      </c>
      <c r="D618" s="242" t="s">
        <v>4298</v>
      </c>
      <c r="E618" s="247" t="s">
        <v>4391</v>
      </c>
      <c r="F618" s="247"/>
      <c r="G618" s="245">
        <v>1</v>
      </c>
      <c r="H618" s="246"/>
      <c r="I618" s="245"/>
      <c r="J618" s="58"/>
      <c r="K618" s="245"/>
      <c r="L618" s="246" t="e">
        <f>VLOOKUP(TRIM(B618),'Team Rosters'!$B$1:$M$3794,2,FALSE)</f>
        <v>#N/A</v>
      </c>
    </row>
    <row r="619" spans="1:12" ht="12.75" customHeight="1">
      <c r="A619" s="242" t="s">
        <v>1870</v>
      </c>
      <c r="B619" s="243" t="s">
        <v>6667</v>
      </c>
      <c r="C619" s="242" t="s">
        <v>90</v>
      </c>
      <c r="D619" s="242" t="s">
        <v>4273</v>
      </c>
      <c r="E619" s="144"/>
      <c r="F619" s="144"/>
      <c r="G619" s="144"/>
      <c r="H619" s="246"/>
      <c r="I619" s="245">
        <v>4</v>
      </c>
      <c r="J619" s="245"/>
      <c r="K619" s="245">
        <v>7</v>
      </c>
      <c r="L619" s="246" t="str">
        <f>VLOOKUP(TRIM(B619),'Team Rosters'!$B$1:$M$3794,2,FALSE)</f>
        <v>TOL</v>
      </c>
    </row>
    <row r="620" spans="1:12" ht="12.75" customHeight="1">
      <c r="A620" s="193" t="s">
        <v>848</v>
      </c>
      <c r="B620" s="194" t="s">
        <v>6934</v>
      </c>
      <c r="C620" s="193" t="s">
        <v>3448</v>
      </c>
      <c r="D620" s="193" t="s">
        <v>848</v>
      </c>
      <c r="E620" s="144"/>
      <c r="F620" s="144"/>
      <c r="G620" s="144"/>
      <c r="H620" s="264"/>
      <c r="I620" s="144">
        <v>0</v>
      </c>
      <c r="J620" s="144">
        <v>0</v>
      </c>
      <c r="K620" s="265">
        <v>4</v>
      </c>
      <c r="L620" s="236" t="str">
        <f>VLOOKUP(TRIM(B620),'Team Rosters'!$B$1:$M$3794,2,FALSE)</f>
        <v>FER</v>
      </c>
    </row>
    <row r="621" spans="1:12">
      <c r="A621" s="242" t="s">
        <v>3060</v>
      </c>
      <c r="B621" s="243" t="s">
        <v>6764</v>
      </c>
      <c r="C621" s="242" t="s">
        <v>822</v>
      </c>
      <c r="D621" s="242" t="s">
        <v>4290</v>
      </c>
      <c r="E621" s="250" t="s">
        <v>4384</v>
      </c>
      <c r="F621" s="250"/>
      <c r="G621" s="58"/>
      <c r="H621" s="246"/>
      <c r="I621" s="58"/>
      <c r="J621" s="58"/>
      <c r="K621" s="245"/>
      <c r="L621" s="246" t="str">
        <f>VLOOKUP(TRIM(B621),'Team Rosters'!$B$1:$M$3794,2,FALSE)</f>
        <v>IRN</v>
      </c>
    </row>
    <row r="622" spans="1:12">
      <c r="A622" s="242" t="s">
        <v>2314</v>
      </c>
      <c r="B622" s="243" t="s">
        <v>6303</v>
      </c>
      <c r="C622" s="242" t="s">
        <v>821</v>
      </c>
      <c r="D622" s="242" t="s">
        <v>4303</v>
      </c>
      <c r="E622" s="247" t="s">
        <v>4385</v>
      </c>
      <c r="F622" s="247"/>
      <c r="G622" s="245">
        <v>1</v>
      </c>
      <c r="H622" s="246"/>
      <c r="I622" s="58"/>
      <c r="J622" s="58"/>
      <c r="K622" s="245"/>
      <c r="L622" s="246" t="e">
        <f>VLOOKUP(TRIM(B622),'Team Rosters'!$B$1:$M$3794,2,FALSE)</f>
        <v>#N/A</v>
      </c>
    </row>
    <row r="623" spans="1:12">
      <c r="A623" s="193" t="s">
        <v>1406</v>
      </c>
      <c r="B623" s="194" t="s">
        <v>5727</v>
      </c>
      <c r="C623" s="193" t="s">
        <v>826</v>
      </c>
      <c r="D623" s="193" t="s">
        <v>1406</v>
      </c>
      <c r="E623" s="144"/>
      <c r="F623" s="144"/>
      <c r="G623" s="144"/>
      <c r="H623" s="264"/>
      <c r="I623" s="144">
        <v>5</v>
      </c>
      <c r="J623" s="144"/>
      <c r="K623" s="265">
        <v>0</v>
      </c>
      <c r="L623" s="236" t="str">
        <f>VLOOKUP(TRIM(B623),'Team Rosters'!$B$1:$M$3794,2,FALSE)</f>
        <v>ANN</v>
      </c>
    </row>
    <row r="624" spans="1:12" ht="12.75" customHeight="1">
      <c r="A624" s="242" t="s">
        <v>1139</v>
      </c>
      <c r="B624" s="243" t="s">
        <v>5182</v>
      </c>
      <c r="C624" s="242" t="s">
        <v>3448</v>
      </c>
      <c r="D624" s="242" t="s">
        <v>1139</v>
      </c>
      <c r="E624" s="247" t="s">
        <v>4384</v>
      </c>
      <c r="F624" s="247"/>
      <c r="G624" s="245">
        <v>4</v>
      </c>
      <c r="H624" s="246"/>
      <c r="I624" s="245"/>
      <c r="J624" s="245"/>
      <c r="K624" s="245"/>
      <c r="L624" s="246" t="str">
        <f>VLOOKUP(TRIM(B624),'Team Rosters'!$B$1:$M$3794,2,FALSE)</f>
        <v>ANN</v>
      </c>
    </row>
    <row r="625" spans="1:12">
      <c r="A625" s="242" t="s">
        <v>1663</v>
      </c>
      <c r="B625" s="243" t="s">
        <v>970</v>
      </c>
      <c r="C625" s="242" t="s">
        <v>820</v>
      </c>
      <c r="D625" s="242" t="s">
        <v>4302</v>
      </c>
      <c r="E625" s="247" t="s">
        <v>4389</v>
      </c>
      <c r="F625" s="247"/>
      <c r="G625" s="245">
        <v>8</v>
      </c>
      <c r="H625" s="246"/>
      <c r="I625" s="245"/>
      <c r="J625" s="58"/>
      <c r="K625" s="245"/>
      <c r="L625" s="246" t="str">
        <f>VLOOKUP(TRIM(B625),'Team Rosters'!$B$1:$M$3794,2,FALSE)</f>
        <v>IRN</v>
      </c>
    </row>
    <row r="626" spans="1:12">
      <c r="A626" s="242" t="s">
        <v>1663</v>
      </c>
      <c r="B626" s="243" t="s">
        <v>4008</v>
      </c>
      <c r="C626" s="242" t="s">
        <v>810</v>
      </c>
      <c r="D626" s="242" t="s">
        <v>4302</v>
      </c>
      <c r="E626" s="247" t="s">
        <v>4386</v>
      </c>
      <c r="F626" s="247"/>
      <c r="G626" s="245">
        <v>7</v>
      </c>
      <c r="H626" s="246"/>
      <c r="I626" s="248"/>
      <c r="J626" s="58"/>
      <c r="K626" s="248"/>
      <c r="L626" s="246" t="str">
        <f>VLOOKUP(TRIM(B626),'Team Rosters'!$B$1:$M$3794,2,FALSE)</f>
        <v>ESC</v>
      </c>
    </row>
    <row r="627" spans="1:12">
      <c r="A627" s="242" t="s">
        <v>2458</v>
      </c>
      <c r="B627" s="243" t="s">
        <v>5119</v>
      </c>
      <c r="C627" s="242" t="s">
        <v>821</v>
      </c>
      <c r="D627" s="242" t="s">
        <v>2458</v>
      </c>
      <c r="E627" s="247" t="s">
        <v>4400</v>
      </c>
      <c r="F627" s="247"/>
      <c r="G627" s="245">
        <v>4</v>
      </c>
      <c r="H627" s="246"/>
      <c r="I627" s="248"/>
      <c r="J627" s="58"/>
      <c r="K627" s="248"/>
      <c r="L627" s="246" t="str">
        <f>VLOOKUP(TRIM(B627),'Team Rosters'!$B$1:$M$3794,2,FALSE)</f>
        <v>ACM</v>
      </c>
    </row>
    <row r="628" spans="1:12" ht="12.75" customHeight="1">
      <c r="A628" s="193" t="s">
        <v>828</v>
      </c>
      <c r="B628" s="194" t="s">
        <v>5808</v>
      </c>
      <c r="C628" s="193" t="s">
        <v>5513</v>
      </c>
      <c r="D628" s="193" t="s">
        <v>828</v>
      </c>
      <c r="E628" s="144"/>
      <c r="F628" s="144"/>
      <c r="G628" s="144"/>
      <c r="H628" s="264"/>
      <c r="I628" s="144">
        <v>5</v>
      </c>
      <c r="J628" s="144">
        <v>4</v>
      </c>
      <c r="K628" s="265">
        <v>0</v>
      </c>
      <c r="L628" s="236" t="str">
        <f>VLOOKUP(TRIM(B628),'Team Rosters'!$B$1:$M$3794,2,FALSE)</f>
        <v>BEA</v>
      </c>
    </row>
    <row r="629" spans="1:12" ht="12.75" customHeight="1">
      <c r="A629" s="242" t="s">
        <v>560</v>
      </c>
      <c r="B629" s="194" t="s">
        <v>6397</v>
      </c>
      <c r="C629" s="193" t="s">
        <v>812</v>
      </c>
      <c r="D629" s="242" t="s">
        <v>4265</v>
      </c>
      <c r="E629" s="247"/>
      <c r="F629" s="247"/>
      <c r="G629" s="245"/>
      <c r="H629" s="246"/>
      <c r="I629" s="245"/>
      <c r="J629" s="58"/>
      <c r="K629" s="245"/>
      <c r="L629" s="246" t="str">
        <f>VLOOKUP(TRIM(B629),'Team Rosters'!$B$1:$M$3794,2,FALSE)</f>
        <v>IRN</v>
      </c>
    </row>
    <row r="630" spans="1:12">
      <c r="A630" s="242" t="s">
        <v>2312</v>
      </c>
      <c r="B630" s="243" t="s">
        <v>347</v>
      </c>
      <c r="C630" s="242" t="s">
        <v>802</v>
      </c>
      <c r="D630" s="242" t="s">
        <v>2312</v>
      </c>
      <c r="E630" s="247" t="s">
        <v>4388</v>
      </c>
      <c r="F630" s="247"/>
      <c r="G630" s="245">
        <v>3</v>
      </c>
      <c r="H630" s="246"/>
      <c r="I630" s="245"/>
      <c r="J630" s="245"/>
      <c r="K630" s="245"/>
      <c r="L630" s="246" t="str">
        <f>VLOOKUP(TRIM(B630),'Team Rosters'!$B$1:$M$3794,2,FALSE)</f>
        <v>TOL</v>
      </c>
    </row>
    <row r="631" spans="1:12" ht="12.75" customHeight="1">
      <c r="A631" s="242" t="s">
        <v>566</v>
      </c>
      <c r="B631" s="243" t="s">
        <v>6806</v>
      </c>
      <c r="C631" s="242" t="s">
        <v>90</v>
      </c>
      <c r="D631" s="242" t="s">
        <v>4308</v>
      </c>
      <c r="E631" s="247" t="s">
        <v>4385</v>
      </c>
      <c r="F631" s="247" t="s">
        <v>4391</v>
      </c>
      <c r="G631" s="245">
        <v>6</v>
      </c>
      <c r="H631" s="246"/>
      <c r="I631" s="58"/>
      <c r="J631" s="58"/>
      <c r="K631" s="245"/>
      <c r="L631" s="246" t="str">
        <f>VLOOKUP(TRIM(B631),'Team Rosters'!$B$1:$M$3794,2,FALSE)</f>
        <v>LAS</v>
      </c>
    </row>
    <row r="632" spans="1:12" ht="12.75" customHeight="1">
      <c r="A632" s="242" t="s">
        <v>3060</v>
      </c>
      <c r="B632" s="243" t="s">
        <v>6318</v>
      </c>
      <c r="C632" s="242" t="s">
        <v>831</v>
      </c>
      <c r="D632" s="242" t="s">
        <v>4290</v>
      </c>
      <c r="E632" s="247" t="s">
        <v>4382</v>
      </c>
      <c r="F632" s="247"/>
      <c r="G632" s="245"/>
      <c r="H632" s="246"/>
      <c r="I632" s="248"/>
      <c r="J632" s="58"/>
      <c r="K632" s="248"/>
      <c r="L632" s="246" t="e">
        <f>VLOOKUP(TRIM(B632),'Team Rosters'!$B$1:$M$3794,2,FALSE)</f>
        <v>#N/A</v>
      </c>
    </row>
    <row r="633" spans="1:12">
      <c r="A633" s="253" t="s">
        <v>7084</v>
      </c>
      <c r="B633" s="243" t="s">
        <v>6788</v>
      </c>
      <c r="C633" s="242" t="s">
        <v>2832</v>
      </c>
      <c r="D633" s="253" t="s">
        <v>7085</v>
      </c>
      <c r="E633" s="247" t="s">
        <v>4385</v>
      </c>
      <c r="F633" s="247"/>
      <c r="G633" s="245"/>
      <c r="H633" s="246"/>
      <c r="I633" s="58"/>
      <c r="J633" s="58"/>
      <c r="K633" s="245"/>
      <c r="L633" s="246" t="str">
        <f>VLOOKUP(TRIM(B633),'Team Rosters'!$B$1:$M$3794,2,FALSE)</f>
        <v>ANN</v>
      </c>
    </row>
    <row r="634" spans="1:12">
      <c r="A634" s="193" t="s">
        <v>828</v>
      </c>
      <c r="B634" s="194" t="s">
        <v>4628</v>
      </c>
      <c r="C634" s="193" t="s">
        <v>808</v>
      </c>
      <c r="D634" s="193" t="s">
        <v>828</v>
      </c>
      <c r="E634" s="144"/>
      <c r="F634" s="144"/>
      <c r="G634" s="144"/>
      <c r="H634" s="264"/>
      <c r="I634" s="265">
        <v>4</v>
      </c>
      <c r="J634" s="144">
        <v>0</v>
      </c>
      <c r="K634" s="265">
        <v>0</v>
      </c>
      <c r="L634" s="236" t="str">
        <f>VLOOKUP(TRIM(B634),'Team Rosters'!$B$1:$M$3794,2,FALSE)</f>
        <v>FER</v>
      </c>
    </row>
    <row r="635" spans="1:12">
      <c r="A635" s="242" t="s">
        <v>87</v>
      </c>
      <c r="B635" s="243" t="s">
        <v>5843</v>
      </c>
      <c r="C635" s="242" t="s">
        <v>2832</v>
      </c>
      <c r="D635" s="193" t="s">
        <v>7007</v>
      </c>
      <c r="E635" s="144"/>
      <c r="F635" s="144"/>
      <c r="G635" s="144"/>
      <c r="H635" s="246"/>
      <c r="I635" s="245">
        <v>0</v>
      </c>
      <c r="J635" s="245">
        <v>4</v>
      </c>
      <c r="K635" s="245">
        <v>2</v>
      </c>
      <c r="L635" s="246" t="e">
        <f>VLOOKUP(TRIM(B635),'Team Rosters'!$B$1:$M$3794,2,FALSE)</f>
        <v>#N/A</v>
      </c>
    </row>
    <row r="636" spans="1:12" ht="12.75" customHeight="1">
      <c r="A636" s="242" t="s">
        <v>6867</v>
      </c>
      <c r="B636" s="243" t="s">
        <v>6866</v>
      </c>
      <c r="C636" s="242" t="s">
        <v>808</v>
      </c>
      <c r="D636" s="242" t="s">
        <v>6867</v>
      </c>
      <c r="E636" s="247"/>
      <c r="F636" s="247"/>
      <c r="G636" s="245"/>
      <c r="H636" s="246"/>
      <c r="I636" s="58"/>
      <c r="J636" s="58"/>
      <c r="K636" s="245"/>
      <c r="L636" s="246" t="str">
        <f>VLOOKUP(TRIM(B636),'Team Rosters'!$B$1:$M$3794,2,FALSE)</f>
        <v>TOK</v>
      </c>
    </row>
    <row r="637" spans="1:12">
      <c r="A637" s="242" t="s">
        <v>3060</v>
      </c>
      <c r="B637" s="243" t="s">
        <v>5552</v>
      </c>
      <c r="C637" s="242" t="s">
        <v>5513</v>
      </c>
      <c r="D637" s="242" t="s">
        <v>4290</v>
      </c>
      <c r="E637" s="247" t="s">
        <v>4383</v>
      </c>
      <c r="F637" s="247"/>
      <c r="G637" s="245"/>
      <c r="H637" s="246"/>
      <c r="I637" s="245"/>
      <c r="J637" s="58"/>
      <c r="K637" s="245"/>
      <c r="L637" s="246" t="str">
        <f>VLOOKUP(TRIM(B637),'Team Rosters'!$B$1:$M$3794,2,FALSE)</f>
        <v>LON</v>
      </c>
    </row>
    <row r="638" spans="1:12">
      <c r="A638" s="242" t="s">
        <v>844</v>
      </c>
      <c r="B638" s="194" t="s">
        <v>5828</v>
      </c>
      <c r="C638" s="193" t="s">
        <v>816</v>
      </c>
      <c r="D638" s="242" t="s">
        <v>4267</v>
      </c>
      <c r="E638" s="58"/>
      <c r="F638" s="58"/>
      <c r="G638" s="58"/>
      <c r="H638" s="246"/>
      <c r="I638" s="245"/>
      <c r="J638" s="58"/>
      <c r="K638" s="245"/>
      <c r="L638" s="246" t="str">
        <f>VLOOKUP(TRIM(B638),'Team Rosters'!$B$1:$M$3794,2,FALSE)</f>
        <v>LAS</v>
      </c>
    </row>
    <row r="639" spans="1:12">
      <c r="A639" s="242" t="s">
        <v>220</v>
      </c>
      <c r="B639" s="243" t="s">
        <v>6887</v>
      </c>
      <c r="C639" s="242" t="s">
        <v>812</v>
      </c>
      <c r="D639" s="242" t="s">
        <v>220</v>
      </c>
      <c r="E639" s="247"/>
      <c r="F639" s="247"/>
      <c r="G639" s="245"/>
      <c r="H639" s="246"/>
      <c r="I639" s="245"/>
      <c r="J639" s="58"/>
      <c r="K639" s="245">
        <v>0</v>
      </c>
      <c r="L639" s="246" t="str">
        <f>VLOOKUP(TRIM(B639),'Team Rosters'!$B$1:$M$3794,2,FALSE)</f>
        <v>GOT</v>
      </c>
    </row>
    <row r="640" spans="1:12">
      <c r="A640" s="253" t="s">
        <v>7084</v>
      </c>
      <c r="B640" s="243" t="s">
        <v>6314</v>
      </c>
      <c r="C640" s="242" t="s">
        <v>820</v>
      </c>
      <c r="D640" s="253" t="s">
        <v>7085</v>
      </c>
      <c r="E640" s="247" t="s">
        <v>4385</v>
      </c>
      <c r="F640" s="247"/>
      <c r="G640" s="245"/>
      <c r="H640" s="246"/>
      <c r="I640" s="245"/>
      <c r="J640" s="245"/>
      <c r="K640" s="245"/>
      <c r="L640" s="246" t="str">
        <f>VLOOKUP(TRIM(B640),'Team Rosters'!$B$1:$M$3794,2,FALSE)</f>
        <v>LAS</v>
      </c>
    </row>
    <row r="641" spans="1:12">
      <c r="A641" s="242" t="s">
        <v>2477</v>
      </c>
      <c r="B641" s="194" t="s">
        <v>160</v>
      </c>
      <c r="C641" s="193" t="s">
        <v>813</v>
      </c>
      <c r="D641" s="242" t="s">
        <v>4265</v>
      </c>
      <c r="E641" s="247"/>
      <c r="F641" s="247"/>
      <c r="G641" s="245"/>
      <c r="H641" s="246"/>
      <c r="I641" s="58"/>
      <c r="J641" s="58"/>
      <c r="K641" s="245"/>
      <c r="L641" s="246" t="str">
        <f>VLOOKUP(TRIM(B641),'Team Rosters'!$B$1:$M$3794,2,FALSE)</f>
        <v>VIR</v>
      </c>
    </row>
    <row r="642" spans="1:12" ht="12.75" customHeight="1">
      <c r="A642" s="242" t="s">
        <v>3518</v>
      </c>
      <c r="B642" s="243" t="s">
        <v>6879</v>
      </c>
      <c r="C642" s="242" t="s">
        <v>813</v>
      </c>
      <c r="D642" s="242" t="s">
        <v>3518</v>
      </c>
      <c r="E642" s="245"/>
      <c r="F642" s="245"/>
      <c r="G642" s="245"/>
      <c r="H642" s="246"/>
      <c r="I642" s="245">
        <v>0</v>
      </c>
      <c r="J642" s="245"/>
      <c r="K642" s="245">
        <v>4</v>
      </c>
      <c r="L642" s="246" t="str">
        <f>VLOOKUP(TRIM(B642),'Team Rosters'!$B$1:$M$3794,2,FALSE)</f>
        <v>ESC</v>
      </c>
    </row>
    <row r="643" spans="1:12">
      <c r="A643" s="242" t="s">
        <v>2335</v>
      </c>
      <c r="B643" s="243" t="s">
        <v>4482</v>
      </c>
      <c r="C643" s="242" t="s">
        <v>816</v>
      </c>
      <c r="D643" s="242" t="s">
        <v>2335</v>
      </c>
      <c r="E643" s="247" t="s">
        <v>4382</v>
      </c>
      <c r="F643" s="247"/>
      <c r="G643" s="245">
        <v>0</v>
      </c>
      <c r="H643" s="246"/>
      <c r="I643" s="58"/>
      <c r="J643" s="58"/>
      <c r="K643" s="58"/>
      <c r="L643" s="246" t="str">
        <f>VLOOKUP(TRIM(B643),'Team Rosters'!$B$1:$M$3794,2,FALSE)</f>
        <v>VER</v>
      </c>
    </row>
    <row r="644" spans="1:12">
      <c r="A644" s="242" t="s">
        <v>2440</v>
      </c>
      <c r="B644" s="243" t="s">
        <v>4429</v>
      </c>
      <c r="C644" s="242" t="s">
        <v>807</v>
      </c>
      <c r="D644" s="242" t="s">
        <v>2440</v>
      </c>
      <c r="E644" s="247" t="s">
        <v>4384</v>
      </c>
      <c r="F644" s="247"/>
      <c r="G644" s="245">
        <v>0</v>
      </c>
      <c r="H644" s="246"/>
      <c r="I644" s="245"/>
      <c r="J644" s="245"/>
      <c r="K644" s="245"/>
      <c r="L644" s="246" t="e">
        <f>VLOOKUP(TRIM(B644),'Team Rosters'!$B$1:$M$3794,2,FALSE)</f>
        <v>#N/A</v>
      </c>
    </row>
    <row r="645" spans="1:12">
      <c r="A645" s="242" t="s">
        <v>560</v>
      </c>
      <c r="B645" s="194" t="s">
        <v>4581</v>
      </c>
      <c r="C645" s="193" t="s">
        <v>802</v>
      </c>
      <c r="D645" s="242" t="s">
        <v>4265</v>
      </c>
      <c r="E645" s="247"/>
      <c r="F645" s="247"/>
      <c r="G645" s="245"/>
      <c r="H645" s="246"/>
      <c r="I645" s="58"/>
      <c r="J645" s="58"/>
      <c r="K645" s="245"/>
      <c r="L645" s="246" t="str">
        <f>VLOOKUP(TRIM(B645),'Team Rosters'!$B$1:$M$3794,2,FALSE)</f>
        <v>BEA</v>
      </c>
    </row>
    <row r="646" spans="1:12">
      <c r="A646" s="242" t="s">
        <v>2314</v>
      </c>
      <c r="B646" s="243" t="s">
        <v>6110</v>
      </c>
      <c r="C646" s="242" t="s">
        <v>807</v>
      </c>
      <c r="D646" s="242" t="s">
        <v>4279</v>
      </c>
      <c r="E646" s="144"/>
      <c r="F646" s="144"/>
      <c r="G646" s="144"/>
      <c r="H646" s="246"/>
      <c r="I646" s="245">
        <v>0</v>
      </c>
      <c r="J646" s="245"/>
      <c r="K646" s="245">
        <v>0</v>
      </c>
      <c r="L646" s="246" t="e">
        <f>VLOOKUP(TRIM(B646),'Team Rosters'!$B$1:$M$3794,2,FALSE)</f>
        <v>#N/A</v>
      </c>
    </row>
    <row r="647" spans="1:12">
      <c r="A647" s="242" t="s">
        <v>1404</v>
      </c>
      <c r="B647" s="243" t="s">
        <v>6735</v>
      </c>
      <c r="C647" s="242" t="s">
        <v>826</v>
      </c>
      <c r="D647" s="242" t="s">
        <v>1404</v>
      </c>
      <c r="E647" s="247" t="s">
        <v>4384</v>
      </c>
      <c r="F647" s="247"/>
      <c r="G647" s="245">
        <v>0</v>
      </c>
      <c r="H647" s="246"/>
      <c r="I647" s="245"/>
      <c r="J647" s="58"/>
      <c r="K647" s="245"/>
      <c r="L647" s="246" t="e">
        <f>VLOOKUP(TRIM(B647),'Team Rosters'!$B$1:$M$3794,2,FALSE)</f>
        <v>#N/A</v>
      </c>
    </row>
    <row r="648" spans="1:12" ht="12.75" customHeight="1">
      <c r="A648" s="242" t="s">
        <v>172</v>
      </c>
      <c r="B648" s="243" t="s">
        <v>6789</v>
      </c>
      <c r="C648" s="242" t="s">
        <v>2832</v>
      </c>
      <c r="D648" s="242" t="s">
        <v>4298</v>
      </c>
      <c r="E648" s="247" t="s">
        <v>4391</v>
      </c>
      <c r="F648" s="247"/>
      <c r="G648" s="245">
        <v>3</v>
      </c>
      <c r="H648" s="246"/>
      <c r="I648" s="245"/>
      <c r="J648" s="58"/>
      <c r="K648" s="245"/>
      <c r="L648" s="246" t="str">
        <f>VLOOKUP(TRIM(B648),'Team Rosters'!$B$1:$M$3794,2,FALSE)</f>
        <v>IRN</v>
      </c>
    </row>
    <row r="649" spans="1:12">
      <c r="A649" s="242" t="s">
        <v>173</v>
      </c>
      <c r="B649" s="243" t="s">
        <v>1259</v>
      </c>
      <c r="C649" s="242" t="s">
        <v>1664</v>
      </c>
      <c r="D649" s="242" t="s">
        <v>4306</v>
      </c>
      <c r="E649" s="247" t="s">
        <v>4391</v>
      </c>
      <c r="F649" s="247" t="s">
        <v>4391</v>
      </c>
      <c r="G649" s="245">
        <v>0</v>
      </c>
      <c r="H649" s="246"/>
      <c r="I649" s="58"/>
      <c r="J649" s="58"/>
      <c r="K649" s="245"/>
      <c r="L649" s="246" t="e">
        <f>VLOOKUP(TRIM(B649),'Team Rosters'!$B$1:$M$3794,2,FALSE)</f>
        <v>#N/A</v>
      </c>
    </row>
    <row r="650" spans="1:12">
      <c r="A650" s="242" t="s">
        <v>3063</v>
      </c>
      <c r="B650" s="243" t="s">
        <v>6753</v>
      </c>
      <c r="C650" s="242" t="s">
        <v>813</v>
      </c>
      <c r="D650" s="242" t="s">
        <v>4289</v>
      </c>
      <c r="E650" s="247" t="s">
        <v>4400</v>
      </c>
      <c r="F650" s="247"/>
      <c r="G650" s="245"/>
      <c r="H650" s="246"/>
      <c r="I650" s="58"/>
      <c r="J650" s="58"/>
      <c r="K650" s="245"/>
      <c r="L650" s="246" t="str">
        <f>VLOOKUP(TRIM(B650),'Team Rosters'!$B$1:$M$3794,2,FALSE)</f>
        <v>IRN</v>
      </c>
    </row>
    <row r="651" spans="1:12" ht="12.75" customHeight="1">
      <c r="A651" s="193" t="s">
        <v>1406</v>
      </c>
      <c r="B651" s="194" t="s">
        <v>5812</v>
      </c>
      <c r="C651" s="193" t="s">
        <v>809</v>
      </c>
      <c r="D651" s="193" t="s">
        <v>1406</v>
      </c>
      <c r="E651" s="144"/>
      <c r="F651" s="144"/>
      <c r="G651" s="144"/>
      <c r="H651" s="264"/>
      <c r="I651" s="144">
        <v>4</v>
      </c>
      <c r="J651" s="144"/>
      <c r="K651" s="265">
        <v>0</v>
      </c>
      <c r="L651" s="236" t="str">
        <f>VLOOKUP(TRIM(B651),'Team Rosters'!$B$1:$M$3794,2,FALSE)</f>
        <v>ACM</v>
      </c>
    </row>
    <row r="652" spans="1:12">
      <c r="A652" s="242" t="s">
        <v>2323</v>
      </c>
      <c r="B652" s="194" t="s">
        <v>4014</v>
      </c>
      <c r="C652" s="193" t="s">
        <v>85</v>
      </c>
      <c r="D652" s="242" t="s">
        <v>4265</v>
      </c>
      <c r="E652" s="247"/>
      <c r="F652" s="247"/>
      <c r="G652" s="245"/>
      <c r="H652" s="246"/>
      <c r="I652" s="245"/>
      <c r="J652" s="58"/>
      <c r="K652" s="245"/>
      <c r="L652" s="246" t="str">
        <f>VLOOKUP(TRIM(B652),'Team Rosters'!$B$1:$M$3794,2,FALSE)</f>
        <v>TOL</v>
      </c>
    </row>
    <row r="653" spans="1:12" ht="12.75" customHeight="1">
      <c r="A653" s="193" t="s">
        <v>197</v>
      </c>
      <c r="B653" s="194" t="s">
        <v>5353</v>
      </c>
      <c r="C653" s="193" t="s">
        <v>817</v>
      </c>
      <c r="D653" s="193" t="s">
        <v>197</v>
      </c>
      <c r="E653" s="144"/>
      <c r="F653" s="144"/>
      <c r="G653" s="144"/>
      <c r="H653" s="264"/>
      <c r="I653" s="144"/>
      <c r="J653" s="144"/>
      <c r="K653" s="265"/>
      <c r="L653" s="236" t="str">
        <f>VLOOKUP(TRIM(B653),'Team Rosters'!$B$1:$M$3794,2,FALSE)</f>
        <v>LON</v>
      </c>
    </row>
    <row r="654" spans="1:12">
      <c r="A654" s="242" t="s">
        <v>836</v>
      </c>
      <c r="B654" s="243" t="s">
        <v>5709</v>
      </c>
      <c r="C654" s="242" t="s">
        <v>81</v>
      </c>
      <c r="D654" s="242" t="s">
        <v>6988</v>
      </c>
      <c r="E654" s="144"/>
      <c r="F654" s="144"/>
      <c r="G654" s="144"/>
      <c r="H654" s="246"/>
      <c r="I654" s="245">
        <v>0</v>
      </c>
      <c r="J654" s="245">
        <v>0</v>
      </c>
      <c r="K654" s="245">
        <v>0</v>
      </c>
      <c r="L654" s="246" t="str">
        <f>VLOOKUP(TRIM(B654),'Team Rosters'!$B$1:$M$3794,2,FALSE)</f>
        <v>TOL</v>
      </c>
    </row>
    <row r="655" spans="1:12" ht="12.75" customHeight="1">
      <c r="A655" s="242" t="s">
        <v>172</v>
      </c>
      <c r="B655" s="243" t="s">
        <v>4015</v>
      </c>
      <c r="C655" s="242" t="s">
        <v>814</v>
      </c>
      <c r="D655" s="242" t="s">
        <v>4298</v>
      </c>
      <c r="E655" s="247" t="s">
        <v>4391</v>
      </c>
      <c r="F655" s="247"/>
      <c r="G655" s="245">
        <v>3</v>
      </c>
      <c r="H655" s="246"/>
      <c r="I655" s="248"/>
      <c r="J655" s="58"/>
      <c r="K655" s="248"/>
      <c r="L655" s="246" t="e">
        <f>VLOOKUP(TRIM(B655),'Team Rosters'!$B$1:$M$3794,2,FALSE)</f>
        <v>#N/A</v>
      </c>
    </row>
    <row r="656" spans="1:12">
      <c r="A656" s="242" t="s">
        <v>2443</v>
      </c>
      <c r="B656" s="243" t="s">
        <v>767</v>
      </c>
      <c r="C656" s="242" t="s">
        <v>816</v>
      </c>
      <c r="D656" s="242" t="s">
        <v>2443</v>
      </c>
      <c r="E656" s="247" t="s">
        <v>4397</v>
      </c>
      <c r="F656" s="247"/>
      <c r="G656" s="245">
        <v>11</v>
      </c>
      <c r="H656" s="246"/>
      <c r="I656" s="58"/>
      <c r="J656" s="58"/>
      <c r="K656" s="58"/>
      <c r="L656" s="246" t="str">
        <f>VLOOKUP(TRIM(B656),'Team Rosters'!$B$1:$M$3794,2,FALSE)</f>
        <v>TOK</v>
      </c>
    </row>
    <row r="657" spans="1:12">
      <c r="A657" s="242" t="s">
        <v>3060</v>
      </c>
      <c r="B657" s="243" t="s">
        <v>6709</v>
      </c>
      <c r="C657" s="242" t="s">
        <v>810</v>
      </c>
      <c r="D657" s="242" t="s">
        <v>4290</v>
      </c>
      <c r="E657" s="247" t="s">
        <v>4384</v>
      </c>
      <c r="F657" s="247"/>
      <c r="G657" s="245"/>
      <c r="H657" s="246"/>
      <c r="I657" s="245"/>
      <c r="J657" s="58"/>
      <c r="K657" s="245"/>
      <c r="L657" s="246" t="e">
        <f>VLOOKUP(TRIM(B657),'Team Rosters'!$B$1:$M$3794,2,FALSE)</f>
        <v>#N/A</v>
      </c>
    </row>
    <row r="658" spans="1:12" ht="12.75" customHeight="1">
      <c r="A658" s="242" t="s">
        <v>830</v>
      </c>
      <c r="B658" s="243" t="s">
        <v>163</v>
      </c>
      <c r="C658" s="242" t="s">
        <v>817</v>
      </c>
      <c r="D658" s="242" t="s">
        <v>6989</v>
      </c>
      <c r="E658" s="144"/>
      <c r="F658" s="144"/>
      <c r="G658" s="144"/>
      <c r="H658" s="246"/>
      <c r="I658" s="245">
        <v>0</v>
      </c>
      <c r="J658" s="245">
        <v>0</v>
      </c>
      <c r="K658" s="58">
        <v>0</v>
      </c>
      <c r="L658" s="246" t="e">
        <f>VLOOKUP(TRIM(B658),'Team Rosters'!$B$1:$M$3794,2,FALSE)</f>
        <v>#N/A</v>
      </c>
    </row>
    <row r="659" spans="1:12">
      <c r="A659" s="242" t="s">
        <v>3518</v>
      </c>
      <c r="B659" s="243" t="s">
        <v>5814</v>
      </c>
      <c r="C659" s="242" t="s">
        <v>810</v>
      </c>
      <c r="D659" s="242" t="s">
        <v>3518</v>
      </c>
      <c r="E659" s="247"/>
      <c r="F659" s="247"/>
      <c r="G659" s="245"/>
      <c r="H659" s="246"/>
      <c r="I659" s="245">
        <v>0</v>
      </c>
      <c r="J659" s="58"/>
      <c r="K659" s="245">
        <v>5</v>
      </c>
      <c r="L659" s="246" t="str">
        <f>VLOOKUP(TRIM(B659),'Team Rosters'!$B$1:$M$3794,2,FALSE)</f>
        <v>TOL</v>
      </c>
    </row>
    <row r="660" spans="1:12">
      <c r="A660" s="193" t="s">
        <v>1406</v>
      </c>
      <c r="B660" s="194" t="s">
        <v>6411</v>
      </c>
      <c r="C660" s="193" t="s">
        <v>824</v>
      </c>
      <c r="D660" s="193" t="s">
        <v>1406</v>
      </c>
      <c r="E660" s="144"/>
      <c r="F660" s="144"/>
      <c r="G660" s="144"/>
      <c r="H660" s="264"/>
      <c r="I660" s="144">
        <v>4</v>
      </c>
      <c r="J660" s="144"/>
      <c r="K660" s="144">
        <v>0</v>
      </c>
      <c r="L660" s="236" t="str">
        <f>VLOOKUP(TRIM(B660),'Team Rosters'!$B$1:$M$3794,2,FALSE)</f>
        <v>BLU</v>
      </c>
    </row>
    <row r="661" spans="1:12">
      <c r="A661" s="242" t="s">
        <v>2445</v>
      </c>
      <c r="B661" s="243" t="s">
        <v>5637</v>
      </c>
      <c r="C661" s="242" t="s">
        <v>1664</v>
      </c>
      <c r="D661" s="242" t="s">
        <v>4294</v>
      </c>
      <c r="E661" s="247" t="s">
        <v>4386</v>
      </c>
      <c r="F661" s="247"/>
      <c r="G661" s="245"/>
      <c r="H661" s="246"/>
      <c r="I661" s="248"/>
      <c r="J661" s="58"/>
      <c r="K661" s="248"/>
      <c r="L661" s="246" t="str">
        <f>VLOOKUP(TRIM(B661),'Team Rosters'!$B$1:$M$3794,2,FALSE)</f>
        <v>CAVE</v>
      </c>
    </row>
    <row r="662" spans="1:12" ht="12.75" customHeight="1">
      <c r="A662" s="242" t="s">
        <v>1891</v>
      </c>
      <c r="B662" s="243" t="s">
        <v>2635</v>
      </c>
      <c r="C662" s="242" t="s">
        <v>802</v>
      </c>
      <c r="D662" s="242" t="s">
        <v>1891</v>
      </c>
      <c r="E662" s="247"/>
      <c r="F662" s="247"/>
      <c r="G662" s="245"/>
      <c r="H662" s="246"/>
      <c r="I662" s="58"/>
      <c r="J662" s="58"/>
      <c r="K662" s="245"/>
      <c r="L662" s="246" t="e">
        <f>VLOOKUP(TRIM(B662),'Team Rosters'!$B$1:$M$3794,2,FALSE)</f>
        <v>#N/A</v>
      </c>
    </row>
    <row r="663" spans="1:12">
      <c r="A663" s="242" t="s">
        <v>2437</v>
      </c>
      <c r="B663" s="243" t="s">
        <v>4626</v>
      </c>
      <c r="C663" s="242" t="s">
        <v>812</v>
      </c>
      <c r="D663" s="242" t="s">
        <v>4278</v>
      </c>
      <c r="E663" s="144"/>
      <c r="F663" s="144"/>
      <c r="G663" s="144"/>
      <c r="H663" s="246"/>
      <c r="I663" s="245">
        <v>4</v>
      </c>
      <c r="J663" s="245"/>
      <c r="K663" s="245">
        <v>4</v>
      </c>
      <c r="L663" s="246" t="str">
        <f>VLOOKUP(TRIM(B663),'Team Rosters'!$B$1:$M$3794,2,FALSE)</f>
        <v>ANN</v>
      </c>
    </row>
    <row r="664" spans="1:12">
      <c r="A664" s="242" t="s">
        <v>172</v>
      </c>
      <c r="B664" s="243" t="s">
        <v>6721</v>
      </c>
      <c r="C664" s="242" t="s">
        <v>81</v>
      </c>
      <c r="D664" s="242" t="s">
        <v>4298</v>
      </c>
      <c r="E664" s="247" t="s">
        <v>4385</v>
      </c>
      <c r="F664" s="247"/>
      <c r="G664" s="245">
        <v>7</v>
      </c>
      <c r="H664" s="246"/>
      <c r="I664" s="245"/>
      <c r="J664" s="58"/>
      <c r="K664" s="245"/>
      <c r="L664" s="246" t="str">
        <f>VLOOKUP(TRIM(B664),'Team Rosters'!$B$1:$M$3794,2,FALSE)</f>
        <v>JER</v>
      </c>
    </row>
    <row r="665" spans="1:12">
      <c r="A665" s="246" t="s">
        <v>203</v>
      </c>
      <c r="B665" s="243" t="s">
        <v>2630</v>
      </c>
      <c r="C665" s="242" t="s">
        <v>81</v>
      </c>
      <c r="D665" s="246" t="s">
        <v>203</v>
      </c>
      <c r="E665" s="144"/>
      <c r="F665" s="144"/>
      <c r="G665" s="144"/>
      <c r="H665" s="264"/>
      <c r="I665" s="144"/>
      <c r="J665" s="144"/>
      <c r="K665" s="265"/>
      <c r="L665" s="236" t="str">
        <f>VLOOKUP(TRIM(B665),'Team Rosters'!$B$1:$M$3794,2,FALSE)</f>
        <v>CAVE</v>
      </c>
    </row>
    <row r="666" spans="1:12">
      <c r="A666" s="242" t="s">
        <v>2351</v>
      </c>
      <c r="B666" s="243" t="s">
        <v>768</v>
      </c>
      <c r="C666" s="242" t="s">
        <v>832</v>
      </c>
      <c r="D666" s="242" t="s">
        <v>4270</v>
      </c>
      <c r="E666" s="144"/>
      <c r="F666" s="144"/>
      <c r="G666" s="144"/>
      <c r="H666" s="246"/>
      <c r="I666" s="245">
        <v>5</v>
      </c>
      <c r="J666" s="245"/>
      <c r="K666" s="245">
        <v>7</v>
      </c>
      <c r="L666" s="246" t="str">
        <f>VLOOKUP(TRIM(B666),'Team Rosters'!$B$1:$M$3794,2,FALSE)</f>
        <v>TEM</v>
      </c>
    </row>
    <row r="667" spans="1:12">
      <c r="A667" s="242" t="s">
        <v>1667</v>
      </c>
      <c r="B667" s="243" t="s">
        <v>2997</v>
      </c>
      <c r="C667" s="242" t="s">
        <v>833</v>
      </c>
      <c r="D667" s="242" t="s">
        <v>4300</v>
      </c>
      <c r="E667" s="247" t="s">
        <v>4385</v>
      </c>
      <c r="F667" s="247"/>
      <c r="G667" s="245">
        <v>7</v>
      </c>
      <c r="H667" s="246"/>
      <c r="I667" s="245"/>
      <c r="J667" s="245"/>
      <c r="K667" s="245"/>
      <c r="L667" s="246" t="str">
        <f>VLOOKUP(TRIM(B667),'Team Rosters'!$B$1:$M$3794,2,FALSE)</f>
        <v>IND</v>
      </c>
    </row>
    <row r="668" spans="1:12" ht="12.75" customHeight="1">
      <c r="A668" s="242" t="s">
        <v>94</v>
      </c>
      <c r="B668" s="243" t="s">
        <v>6790</v>
      </c>
      <c r="C668" s="242" t="s">
        <v>2832</v>
      </c>
      <c r="D668" s="242" t="s">
        <v>4292</v>
      </c>
      <c r="E668" s="247" t="s">
        <v>4382</v>
      </c>
      <c r="F668" s="247"/>
      <c r="G668" s="245"/>
      <c r="H668" s="246"/>
      <c r="I668" s="58"/>
      <c r="J668" s="58"/>
      <c r="K668" s="245"/>
      <c r="L668" s="246" t="str">
        <f>VLOOKUP(TRIM(B668),'Team Rosters'!$B$1:$M$3794,2,FALSE)</f>
        <v>CAVE</v>
      </c>
    </row>
    <row r="669" spans="1:12" ht="12.75" customHeight="1">
      <c r="A669" s="242" t="s">
        <v>94</v>
      </c>
      <c r="B669" s="243" t="s">
        <v>6790</v>
      </c>
      <c r="C669" s="242" t="s">
        <v>2832</v>
      </c>
      <c r="D669" s="242" t="s">
        <v>94</v>
      </c>
      <c r="E669" s="247"/>
      <c r="F669" s="247"/>
      <c r="G669" s="245"/>
      <c r="H669" s="246"/>
      <c r="I669" s="58"/>
      <c r="J669" s="58"/>
      <c r="K669" s="245"/>
      <c r="L669" s="246" t="str">
        <f>VLOOKUP(TRIM(B669),'Team Rosters'!$B$1:$M$3794,2,FALSE)</f>
        <v>CAVE</v>
      </c>
    </row>
    <row r="670" spans="1:12" ht="12.75" customHeight="1">
      <c r="A670" s="242" t="s">
        <v>2440</v>
      </c>
      <c r="B670" s="243" t="s">
        <v>5541</v>
      </c>
      <c r="C670" s="242" t="s">
        <v>1664</v>
      </c>
      <c r="D670" s="242" t="s">
        <v>2440</v>
      </c>
      <c r="E670" s="247" t="s">
        <v>4384</v>
      </c>
      <c r="F670" s="247"/>
      <c r="G670" s="245">
        <v>0</v>
      </c>
      <c r="H670" s="246"/>
      <c r="I670" s="58"/>
      <c r="J670" s="58"/>
      <c r="K670" s="245"/>
      <c r="L670" s="246" t="e">
        <f>VLOOKUP(TRIM(B670),'Team Rosters'!$B$1:$M$3794,2,FALSE)</f>
        <v>#N/A</v>
      </c>
    </row>
    <row r="671" spans="1:12" ht="12.75" customHeight="1">
      <c r="A671" s="242" t="s">
        <v>2440</v>
      </c>
      <c r="B671" s="243" t="s">
        <v>3805</v>
      </c>
      <c r="C671" s="242" t="s">
        <v>802</v>
      </c>
      <c r="D671" s="242" t="s">
        <v>2440</v>
      </c>
      <c r="E671" s="247" t="s">
        <v>4384</v>
      </c>
      <c r="F671" s="247"/>
      <c r="G671" s="245">
        <v>0</v>
      </c>
      <c r="H671" s="246"/>
      <c r="I671" s="245"/>
      <c r="J671" s="245"/>
      <c r="K671" s="245"/>
      <c r="L671" s="246" t="e">
        <f>VLOOKUP(TRIM(B671),'Team Rosters'!$B$1:$M$3794,2,FALSE)</f>
        <v>#N/A</v>
      </c>
    </row>
    <row r="672" spans="1:12">
      <c r="A672" s="253" t="s">
        <v>7084</v>
      </c>
      <c r="B672" s="243" t="s">
        <v>6178</v>
      </c>
      <c r="C672" s="242" t="s">
        <v>818</v>
      </c>
      <c r="D672" s="253" t="s">
        <v>7085</v>
      </c>
      <c r="E672" s="247" t="s">
        <v>4389</v>
      </c>
      <c r="F672" s="247"/>
      <c r="G672" s="245"/>
      <c r="H672" s="246"/>
      <c r="I672" s="248"/>
      <c r="J672" s="58"/>
      <c r="K672" s="248"/>
      <c r="L672" s="246" t="str">
        <f>VLOOKUP(TRIM(B672),'Team Rosters'!$B$1:$M$3794,2,FALSE)</f>
        <v>TOL</v>
      </c>
    </row>
    <row r="673" spans="1:12">
      <c r="A673" s="242" t="s">
        <v>223</v>
      </c>
      <c r="B673" s="194" t="s">
        <v>5351</v>
      </c>
      <c r="C673" s="193" t="s">
        <v>824</v>
      </c>
      <c r="D673" s="242" t="s">
        <v>4267</v>
      </c>
      <c r="E673" s="58"/>
      <c r="F673" s="58"/>
      <c r="G673" s="58"/>
      <c r="H673" s="246"/>
      <c r="I673" s="58"/>
      <c r="J673" s="58"/>
      <c r="K673" s="245"/>
      <c r="L673" s="246" t="str">
        <f>VLOOKUP(TRIM(B673),'Team Rosters'!$B$1:$M$3794,2,FALSE)</f>
        <v>VER</v>
      </c>
    </row>
    <row r="674" spans="1:12">
      <c r="A674" s="242" t="s">
        <v>2438</v>
      </c>
      <c r="B674" s="243" t="s">
        <v>5739</v>
      </c>
      <c r="C674" s="242" t="s">
        <v>807</v>
      </c>
      <c r="D674" s="242" t="s">
        <v>4277</v>
      </c>
      <c r="E674" s="144"/>
      <c r="F674" s="144"/>
      <c r="G674" s="144"/>
      <c r="H674" s="246"/>
      <c r="I674" s="245">
        <v>6</v>
      </c>
      <c r="J674" s="245"/>
      <c r="K674" s="245">
        <v>3</v>
      </c>
      <c r="L674" s="246" t="str">
        <f>VLOOKUP(TRIM(B674),'Team Rosters'!$B$1:$M$3794,2,FALSE)</f>
        <v>CAVE</v>
      </c>
    </row>
    <row r="675" spans="1:12">
      <c r="A675" s="242" t="s">
        <v>1891</v>
      </c>
      <c r="B675" s="243" t="s">
        <v>5736</v>
      </c>
      <c r="C675" s="242" t="s">
        <v>831</v>
      </c>
      <c r="D675" s="242" t="s">
        <v>1891</v>
      </c>
      <c r="E675" s="247"/>
      <c r="F675" s="247"/>
      <c r="G675" s="245"/>
      <c r="H675" s="246"/>
      <c r="I675" s="245"/>
      <c r="J675" s="58"/>
      <c r="K675" s="245"/>
      <c r="L675" s="246" t="e">
        <f>VLOOKUP(TRIM(B675),'Team Rosters'!$B$1:$M$3794,2,FALSE)</f>
        <v>#N/A</v>
      </c>
    </row>
    <row r="676" spans="1:12">
      <c r="A676" s="242" t="s">
        <v>6672</v>
      </c>
      <c r="B676" s="243" t="s">
        <v>5767</v>
      </c>
      <c r="C676" s="242" t="s">
        <v>831</v>
      </c>
      <c r="D676" s="288" t="s">
        <v>7435</v>
      </c>
      <c r="E676" s="144"/>
      <c r="F676" s="144"/>
      <c r="G676" s="144"/>
      <c r="H676" s="246"/>
      <c r="I676" s="245">
        <v>0</v>
      </c>
      <c r="J676" s="245">
        <v>0</v>
      </c>
      <c r="K676" s="245">
        <v>2</v>
      </c>
      <c r="L676" s="246" t="e">
        <f>VLOOKUP(TRIM(B676),'Team Rosters'!$B$1:$M$3794,2,FALSE)</f>
        <v>#N/A</v>
      </c>
    </row>
    <row r="677" spans="1:12">
      <c r="A677" s="242" t="s">
        <v>3518</v>
      </c>
      <c r="B677" s="243" t="s">
        <v>6350</v>
      </c>
      <c r="C677" s="242" t="s">
        <v>816</v>
      </c>
      <c r="D677" s="242" t="s">
        <v>3518</v>
      </c>
      <c r="E677" s="247"/>
      <c r="F677" s="247"/>
      <c r="G677" s="245"/>
      <c r="H677" s="246"/>
      <c r="I677" s="245"/>
      <c r="J677" s="58"/>
      <c r="K677" s="245">
        <v>0</v>
      </c>
      <c r="L677" s="246" t="str">
        <f>VLOOKUP(TRIM(B677),'Team Rosters'!$B$1:$M$3794,2,FALSE)</f>
        <v>ESC</v>
      </c>
    </row>
    <row r="678" spans="1:12" ht="12.75" customHeight="1">
      <c r="A678" s="242" t="s">
        <v>177</v>
      </c>
      <c r="B678" s="243" t="s">
        <v>4017</v>
      </c>
      <c r="C678" s="242" t="s">
        <v>813</v>
      </c>
      <c r="D678" s="242" t="s">
        <v>4310</v>
      </c>
      <c r="E678" s="247" t="s">
        <v>4389</v>
      </c>
      <c r="F678" s="247" t="s">
        <v>4389</v>
      </c>
      <c r="G678" s="245">
        <v>6</v>
      </c>
      <c r="H678" s="246"/>
      <c r="I678" s="245"/>
      <c r="J678" s="58"/>
      <c r="K678" s="245"/>
      <c r="L678" s="246" t="e">
        <f>VLOOKUP(TRIM(B678),'Team Rosters'!$B$1:$M$3794,2,FALSE)</f>
        <v>#N/A</v>
      </c>
    </row>
    <row r="679" spans="1:12">
      <c r="A679" s="242" t="s">
        <v>1663</v>
      </c>
      <c r="B679" s="243" t="s">
        <v>5157</v>
      </c>
      <c r="C679" s="242" t="s">
        <v>2832</v>
      </c>
      <c r="D679" s="242" t="s">
        <v>4302</v>
      </c>
      <c r="E679" s="247" t="s">
        <v>4389</v>
      </c>
      <c r="F679" s="247"/>
      <c r="G679" s="245">
        <v>12</v>
      </c>
      <c r="H679" s="246">
        <v>4</v>
      </c>
      <c r="I679" s="58"/>
      <c r="J679" s="58"/>
      <c r="K679" s="58"/>
      <c r="L679" s="246" t="str">
        <f>VLOOKUP(TRIM(B679),'Team Rosters'!$B$1:$M$3794,2,FALSE)</f>
        <v>FER</v>
      </c>
    </row>
    <row r="680" spans="1:12" ht="12.75" customHeight="1">
      <c r="A680" s="242" t="s">
        <v>560</v>
      </c>
      <c r="B680" s="194" t="s">
        <v>4718</v>
      </c>
      <c r="C680" s="193" t="s">
        <v>82</v>
      </c>
      <c r="D680" s="242" t="s">
        <v>4265</v>
      </c>
      <c r="E680" s="245"/>
      <c r="F680" s="245"/>
      <c r="G680" s="245"/>
      <c r="H680" s="246"/>
      <c r="I680" s="245"/>
      <c r="J680" s="245"/>
      <c r="K680" s="245"/>
      <c r="L680" s="246" t="str">
        <f>VLOOKUP(TRIM(B680),'Team Rosters'!$B$1:$M$3794,2,FALSE)</f>
        <v>ANN</v>
      </c>
    </row>
    <row r="681" spans="1:12">
      <c r="A681" s="242" t="s">
        <v>830</v>
      </c>
      <c r="B681" s="243" t="s">
        <v>4710</v>
      </c>
      <c r="C681" s="242" t="s">
        <v>818</v>
      </c>
      <c r="D681" s="242" t="s">
        <v>6989</v>
      </c>
      <c r="E681" s="144"/>
      <c r="F681" s="144"/>
      <c r="G681" s="144"/>
      <c r="H681" s="246"/>
      <c r="I681" s="245">
        <v>0</v>
      </c>
      <c r="J681" s="245">
        <v>0</v>
      </c>
      <c r="K681" s="245">
        <v>3</v>
      </c>
      <c r="L681" s="246" t="e">
        <f>VLOOKUP(TRIM(B681),'Team Rosters'!$B$1:$M$3794,2,FALSE)</f>
        <v>#N/A</v>
      </c>
    </row>
    <row r="682" spans="1:12">
      <c r="A682" s="242" t="s">
        <v>2438</v>
      </c>
      <c r="B682" s="243" t="s">
        <v>6811</v>
      </c>
      <c r="C682" s="242" t="s">
        <v>832</v>
      </c>
      <c r="D682" s="242" t="s">
        <v>4305</v>
      </c>
      <c r="E682" s="247" t="s">
        <v>4385</v>
      </c>
      <c r="F682" s="247"/>
      <c r="G682" s="245">
        <v>5</v>
      </c>
      <c r="H682" s="246"/>
      <c r="I682" s="58"/>
      <c r="J682" s="58"/>
      <c r="K682" s="245"/>
      <c r="L682" s="246" t="str">
        <f>VLOOKUP(TRIM(B682),'Team Rosters'!$B$1:$M$3794,2,FALSE)</f>
        <v>FER</v>
      </c>
    </row>
    <row r="683" spans="1:12" ht="12.75" customHeight="1">
      <c r="A683" s="242" t="s">
        <v>3518</v>
      </c>
      <c r="B683" s="243" t="s">
        <v>4689</v>
      </c>
      <c r="C683" s="242" t="s">
        <v>822</v>
      </c>
      <c r="D683" s="242" t="s">
        <v>3518</v>
      </c>
      <c r="E683" s="58"/>
      <c r="F683" s="58"/>
      <c r="G683" s="58"/>
      <c r="H683" s="246"/>
      <c r="I683" s="245"/>
      <c r="J683" s="58"/>
      <c r="K683" s="245">
        <v>0</v>
      </c>
      <c r="L683" s="246" t="str">
        <f>VLOOKUP(TRIM(B683),'Team Rosters'!$B$1:$M$3794,2,FALSE)</f>
        <v>ANN</v>
      </c>
    </row>
    <row r="684" spans="1:12" ht="12.75" customHeight="1">
      <c r="A684" s="242" t="s">
        <v>6694</v>
      </c>
      <c r="B684" s="243" t="s">
        <v>3859</v>
      </c>
      <c r="C684" s="242" t="s">
        <v>833</v>
      </c>
      <c r="D684" s="242" t="s">
        <v>6999</v>
      </c>
      <c r="E684" s="247" t="s">
        <v>4381</v>
      </c>
      <c r="F684" s="247"/>
      <c r="G684" s="245"/>
      <c r="H684" s="246"/>
      <c r="I684" s="58"/>
      <c r="J684" s="58"/>
      <c r="K684" s="245"/>
      <c r="L684" s="246" t="str">
        <f>VLOOKUP(TRIM(B684),'Team Rosters'!$B$1:$M$3794,2,FALSE)</f>
        <v>WIX</v>
      </c>
    </row>
    <row r="685" spans="1:12">
      <c r="A685" s="242" t="s">
        <v>172</v>
      </c>
      <c r="B685" s="243" t="s">
        <v>5530</v>
      </c>
      <c r="C685" s="242" t="s">
        <v>83</v>
      </c>
      <c r="D685" s="242" t="s">
        <v>4298</v>
      </c>
      <c r="E685" s="247" t="s">
        <v>4391</v>
      </c>
      <c r="F685" s="247"/>
      <c r="G685" s="245">
        <v>2</v>
      </c>
      <c r="H685" s="246"/>
      <c r="I685" s="245"/>
      <c r="J685" s="58"/>
      <c r="K685" s="245"/>
      <c r="L685" s="246" t="str">
        <f>VLOOKUP(TRIM(B685),'Team Rosters'!$B$1:$M$3794,2,FALSE)</f>
        <v>BEA</v>
      </c>
    </row>
    <row r="686" spans="1:12">
      <c r="A686" s="242" t="s">
        <v>835</v>
      </c>
      <c r="B686" s="243" t="s">
        <v>5811</v>
      </c>
      <c r="C686" s="242" t="s">
        <v>831</v>
      </c>
      <c r="D686" s="242" t="s">
        <v>6996</v>
      </c>
      <c r="E686" s="144"/>
      <c r="F686" s="144"/>
      <c r="G686" s="144"/>
      <c r="H686" s="246"/>
      <c r="I686" s="245">
        <v>0</v>
      </c>
      <c r="J686" s="245">
        <v>0</v>
      </c>
      <c r="K686" s="245">
        <v>2</v>
      </c>
      <c r="L686" s="246" t="str">
        <f>VLOOKUP(TRIM(B686),'Team Rosters'!$B$1:$M$3794,2,FALSE)</f>
        <v>LAS</v>
      </c>
    </row>
    <row r="687" spans="1:12">
      <c r="A687" s="242" t="s">
        <v>2874</v>
      </c>
      <c r="B687" s="243" t="s">
        <v>4020</v>
      </c>
      <c r="C687" s="242" t="s">
        <v>2832</v>
      </c>
      <c r="D687" s="242" t="s">
        <v>4288</v>
      </c>
      <c r="E687" s="247" t="s">
        <v>4383</v>
      </c>
      <c r="F687" s="247"/>
      <c r="G687" s="245"/>
      <c r="H687" s="246"/>
      <c r="I687" s="58"/>
      <c r="J687" s="58"/>
      <c r="K687" s="245"/>
      <c r="L687" s="246" t="e">
        <f>VLOOKUP(TRIM(B687),'Team Rosters'!$B$1:$M$3794,2,FALSE)</f>
        <v>#N/A</v>
      </c>
    </row>
    <row r="688" spans="1:12">
      <c r="A688" s="242" t="s">
        <v>3518</v>
      </c>
      <c r="B688" s="243" t="s">
        <v>776</v>
      </c>
      <c r="C688" s="242" t="s">
        <v>808</v>
      </c>
      <c r="D688" s="242" t="s">
        <v>3518</v>
      </c>
      <c r="E688" s="247"/>
      <c r="F688" s="247"/>
      <c r="G688" s="245"/>
      <c r="H688" s="246"/>
      <c r="I688" s="245">
        <v>0</v>
      </c>
      <c r="J688" s="58"/>
      <c r="K688" s="245">
        <v>3</v>
      </c>
      <c r="L688" s="246" t="str">
        <f>VLOOKUP(TRIM(B688),'Team Rosters'!$B$1:$M$3794,2,FALSE)</f>
        <v>WIX</v>
      </c>
    </row>
    <row r="689" spans="1:12" ht="12.75" customHeight="1">
      <c r="A689" s="242" t="s">
        <v>1667</v>
      </c>
      <c r="B689" s="243" t="s">
        <v>168</v>
      </c>
      <c r="C689" s="242" t="s">
        <v>6142</v>
      </c>
      <c r="D689" s="242" t="s">
        <v>4300</v>
      </c>
      <c r="E689" s="247" t="s">
        <v>4386</v>
      </c>
      <c r="F689" s="247"/>
      <c r="G689" s="245">
        <v>8</v>
      </c>
      <c r="H689" s="246"/>
      <c r="I689" s="245"/>
      <c r="J689" s="245"/>
      <c r="K689" s="245"/>
      <c r="L689" s="246" t="e">
        <f>VLOOKUP(TRIM(B689),'Team Rosters'!$B$1:$M$3794,2,FALSE)</f>
        <v>#N/A</v>
      </c>
    </row>
    <row r="690" spans="1:12">
      <c r="A690" s="242" t="s">
        <v>560</v>
      </c>
      <c r="B690" s="194" t="s">
        <v>4583</v>
      </c>
      <c r="C690" s="193" t="s">
        <v>813</v>
      </c>
      <c r="D690" s="242" t="s">
        <v>4265</v>
      </c>
      <c r="E690" s="247"/>
      <c r="F690" s="247"/>
      <c r="G690" s="245"/>
      <c r="H690" s="246"/>
      <c r="I690" s="58"/>
      <c r="J690" s="58"/>
      <c r="K690" s="58"/>
      <c r="L690" s="246" t="e">
        <f>VLOOKUP(TRIM(B690),'Team Rosters'!$B$1:$M$3794,2,FALSE)</f>
        <v>#N/A</v>
      </c>
    </row>
    <row r="691" spans="1:12" ht="12.75" customHeight="1">
      <c r="A691" s="242" t="s">
        <v>1663</v>
      </c>
      <c r="B691" s="243" t="s">
        <v>5578</v>
      </c>
      <c r="C691" s="242" t="s">
        <v>817</v>
      </c>
      <c r="D691" s="242" t="s">
        <v>4302</v>
      </c>
      <c r="E691" s="247" t="s">
        <v>4391</v>
      </c>
      <c r="F691" s="247"/>
      <c r="G691" s="245">
        <v>7</v>
      </c>
      <c r="H691" s="246"/>
      <c r="I691" s="58"/>
      <c r="J691" s="58"/>
      <c r="K691" s="58"/>
      <c r="L691" s="246" t="str">
        <f>VLOOKUP(TRIM(B691),'Team Rosters'!$B$1:$M$3794,2,FALSE)</f>
        <v>LAS</v>
      </c>
    </row>
    <row r="692" spans="1:12">
      <c r="A692" s="242" t="s">
        <v>172</v>
      </c>
      <c r="B692" s="243" t="s">
        <v>350</v>
      </c>
      <c r="C692" s="242" t="s">
        <v>809</v>
      </c>
      <c r="D692" s="242" t="s">
        <v>4298</v>
      </c>
      <c r="E692" s="247" t="s">
        <v>4391</v>
      </c>
      <c r="F692" s="247"/>
      <c r="G692" s="245">
        <v>7</v>
      </c>
      <c r="H692" s="246"/>
      <c r="I692" s="245"/>
      <c r="J692" s="58"/>
      <c r="K692" s="245"/>
      <c r="L692" s="246" t="str">
        <f>VLOOKUP(TRIM(B692),'Team Rosters'!$B$1:$M$3794,2,FALSE)</f>
        <v>BIR</v>
      </c>
    </row>
    <row r="693" spans="1:12">
      <c r="A693" s="242" t="s">
        <v>2314</v>
      </c>
      <c r="B693" s="243" t="s">
        <v>5197</v>
      </c>
      <c r="C693" s="242" t="s">
        <v>82</v>
      </c>
      <c r="D693" s="242" t="s">
        <v>4303</v>
      </c>
      <c r="E693" s="247" t="s">
        <v>4391</v>
      </c>
      <c r="F693" s="247"/>
      <c r="G693" s="245">
        <v>2</v>
      </c>
      <c r="H693" s="246"/>
      <c r="I693" s="58"/>
      <c r="J693" s="58"/>
      <c r="K693" s="245"/>
      <c r="L693" s="246" t="e">
        <f>VLOOKUP(TRIM(B693),'Team Rosters'!$B$1:$M$3794,2,FALSE)</f>
        <v>#N/A</v>
      </c>
    </row>
    <row r="694" spans="1:12" ht="12.75" customHeight="1">
      <c r="A694" s="242" t="s">
        <v>1404</v>
      </c>
      <c r="B694" s="243" t="s">
        <v>6710</v>
      </c>
      <c r="C694" s="242" t="s">
        <v>810</v>
      </c>
      <c r="D694" s="242" t="s">
        <v>1404</v>
      </c>
      <c r="E694" s="247" t="s">
        <v>4384</v>
      </c>
      <c r="F694" s="247"/>
      <c r="G694" s="245">
        <v>2</v>
      </c>
      <c r="H694" s="246"/>
      <c r="I694" s="245"/>
      <c r="J694" s="58"/>
      <c r="K694" s="245"/>
      <c r="L694" s="246" t="e">
        <f>VLOOKUP(TRIM(B694),'Team Rosters'!$B$1:$M$3794,2,FALSE)</f>
        <v>#N/A</v>
      </c>
    </row>
    <row r="695" spans="1:12">
      <c r="A695" s="242" t="s">
        <v>2440</v>
      </c>
      <c r="B695" s="243" t="s">
        <v>4449</v>
      </c>
      <c r="C695" s="242" t="s">
        <v>809</v>
      </c>
      <c r="D695" s="242" t="s">
        <v>2440</v>
      </c>
      <c r="E695" s="247" t="s">
        <v>4384</v>
      </c>
      <c r="F695" s="247"/>
      <c r="G695" s="245">
        <v>0</v>
      </c>
      <c r="H695" s="246"/>
      <c r="I695" s="245"/>
      <c r="J695" s="58"/>
      <c r="K695" s="245"/>
      <c r="L695" s="246" t="e">
        <f>VLOOKUP(TRIM(B695),'Team Rosters'!$B$1:$M$3794,2,FALSE)</f>
        <v>#N/A</v>
      </c>
    </row>
    <row r="696" spans="1:12" ht="12.75" customHeight="1">
      <c r="A696" s="242" t="s">
        <v>3200</v>
      </c>
      <c r="B696" s="243" t="s">
        <v>6150</v>
      </c>
      <c r="C696" s="242" t="s">
        <v>2832</v>
      </c>
      <c r="D696" s="242" t="s">
        <v>4275</v>
      </c>
      <c r="E696" s="144"/>
      <c r="F696" s="144"/>
      <c r="G696" s="144"/>
      <c r="H696" s="246"/>
      <c r="I696" s="245">
        <v>0</v>
      </c>
      <c r="J696" s="245"/>
      <c r="K696" s="245">
        <v>0</v>
      </c>
      <c r="L696" s="246" t="e">
        <f>VLOOKUP(TRIM(B696),'Team Rosters'!$B$1:$M$3794,2,FALSE)</f>
        <v>#N/A</v>
      </c>
    </row>
    <row r="697" spans="1:12">
      <c r="A697" s="242" t="s">
        <v>2317</v>
      </c>
      <c r="B697" s="243" t="s">
        <v>2999</v>
      </c>
      <c r="C697" s="242" t="s">
        <v>807</v>
      </c>
      <c r="D697" s="242" t="s">
        <v>4272</v>
      </c>
      <c r="E697" s="144"/>
      <c r="F697" s="144"/>
      <c r="G697" s="144"/>
      <c r="H697" s="246"/>
      <c r="I697" s="245">
        <v>5</v>
      </c>
      <c r="J697" s="245"/>
      <c r="K697" s="245">
        <v>2</v>
      </c>
      <c r="L697" s="246" t="str">
        <f>VLOOKUP(TRIM(B697),'Team Rosters'!$B$1:$M$3794,2,FALSE)</f>
        <v>TOK</v>
      </c>
    </row>
    <row r="698" spans="1:12">
      <c r="A698" s="242" t="s">
        <v>3518</v>
      </c>
      <c r="B698" s="243" t="s">
        <v>3001</v>
      </c>
      <c r="C698" s="242" t="s">
        <v>833</v>
      </c>
      <c r="D698" s="242" t="s">
        <v>3518</v>
      </c>
      <c r="E698" s="247"/>
      <c r="F698" s="247"/>
      <c r="G698" s="245"/>
      <c r="H698" s="246"/>
      <c r="I698" s="245"/>
      <c r="J698" s="58"/>
      <c r="K698" s="245">
        <v>0</v>
      </c>
      <c r="L698" s="246" t="e">
        <f>VLOOKUP(TRIM(B698),'Team Rosters'!$B$1:$M$3794,2,FALSE)</f>
        <v>#N/A</v>
      </c>
    </row>
    <row r="699" spans="1:12" ht="12.75" customHeight="1">
      <c r="A699" s="242" t="s">
        <v>1139</v>
      </c>
      <c r="B699" s="243" t="s">
        <v>6711</v>
      </c>
      <c r="C699" s="242" t="s">
        <v>810</v>
      </c>
      <c r="D699" s="242" t="s">
        <v>1139</v>
      </c>
      <c r="E699" s="247" t="s">
        <v>4384</v>
      </c>
      <c r="F699" s="247"/>
      <c r="G699" s="245">
        <v>0</v>
      </c>
      <c r="H699" s="246"/>
      <c r="I699" s="245"/>
      <c r="J699" s="58"/>
      <c r="K699" s="245"/>
      <c r="L699" s="246" t="e">
        <f>VLOOKUP(TRIM(B699),'Team Rosters'!$B$1:$M$3794,2,FALSE)</f>
        <v>#N/A</v>
      </c>
    </row>
    <row r="700" spans="1:12">
      <c r="A700" s="242" t="s">
        <v>2458</v>
      </c>
      <c r="B700" s="243" t="s">
        <v>5609</v>
      </c>
      <c r="C700" s="242" t="s">
        <v>822</v>
      </c>
      <c r="D700" s="242" t="s">
        <v>2458</v>
      </c>
      <c r="E700" s="247" t="s">
        <v>4397</v>
      </c>
      <c r="F700" s="247"/>
      <c r="G700" s="245">
        <v>5</v>
      </c>
      <c r="H700" s="246"/>
      <c r="I700" s="248"/>
      <c r="J700" s="58"/>
      <c r="K700" s="248"/>
      <c r="L700" s="246" t="str">
        <f>VLOOKUP(TRIM(B700),'Team Rosters'!$B$1:$M$3794,2,FALSE)</f>
        <v>JER</v>
      </c>
    </row>
    <row r="701" spans="1:12">
      <c r="A701" s="242" t="s">
        <v>712</v>
      </c>
      <c r="B701" s="243" t="s">
        <v>6333</v>
      </c>
      <c r="C701" s="242" t="s">
        <v>170</v>
      </c>
      <c r="D701" s="242" t="s">
        <v>4296</v>
      </c>
      <c r="E701" s="247" t="s">
        <v>4385</v>
      </c>
      <c r="F701" s="247"/>
      <c r="G701" s="245"/>
      <c r="H701" s="246"/>
      <c r="I701" s="245"/>
      <c r="J701" s="58"/>
      <c r="K701" s="245"/>
      <c r="L701" s="246" t="str">
        <f>VLOOKUP(TRIM(B701),'Team Rosters'!$B$1:$M$3794,2,FALSE)</f>
        <v>JER</v>
      </c>
    </row>
    <row r="702" spans="1:12" ht="12.75" customHeight="1">
      <c r="A702" s="242" t="s">
        <v>172</v>
      </c>
      <c r="B702" s="243" t="s">
        <v>6319</v>
      </c>
      <c r="C702" s="242" t="s">
        <v>831</v>
      </c>
      <c r="D702" s="242" t="s">
        <v>4298</v>
      </c>
      <c r="E702" s="247" t="s">
        <v>4391</v>
      </c>
      <c r="F702" s="247"/>
      <c r="G702" s="245">
        <v>2</v>
      </c>
      <c r="H702" s="246"/>
      <c r="I702" s="58"/>
      <c r="J702" s="58"/>
      <c r="K702" s="245"/>
      <c r="L702" s="246" t="e">
        <f>VLOOKUP(TRIM(B702),'Team Rosters'!$B$1:$M$3794,2,FALSE)</f>
        <v>#N/A</v>
      </c>
    </row>
    <row r="703" spans="1:12">
      <c r="A703" s="242" t="s">
        <v>211</v>
      </c>
      <c r="B703" s="243" t="s">
        <v>6969</v>
      </c>
      <c r="C703" s="242" t="s">
        <v>82</v>
      </c>
      <c r="D703" s="242" t="s">
        <v>211</v>
      </c>
      <c r="E703" s="58"/>
      <c r="F703" s="58"/>
      <c r="G703" s="58"/>
      <c r="H703" s="246"/>
      <c r="I703" s="58"/>
      <c r="J703" s="58"/>
      <c r="K703" s="245"/>
      <c r="L703" s="246" t="e">
        <f>VLOOKUP(TRIM(B703),'Team Rosters'!$B$1:$M$3794,2,FALSE)</f>
        <v>#N/A</v>
      </c>
    </row>
    <row r="704" spans="1:12">
      <c r="A704" s="242" t="s">
        <v>2477</v>
      </c>
      <c r="B704" s="194" t="s">
        <v>2545</v>
      </c>
      <c r="C704" s="193" t="s">
        <v>824</v>
      </c>
      <c r="D704" s="242" t="s">
        <v>4265</v>
      </c>
      <c r="E704" s="58"/>
      <c r="F704" s="58"/>
      <c r="G704" s="58"/>
      <c r="H704" s="246"/>
      <c r="I704" s="248"/>
      <c r="J704" s="58"/>
      <c r="K704" s="248"/>
      <c r="L704" s="246" t="str">
        <f>VLOOKUP(TRIM(B704),'Team Rosters'!$B$1:$M$3794,2,FALSE)</f>
        <v>TOK</v>
      </c>
    </row>
    <row r="705" spans="1:12">
      <c r="A705" s="242" t="s">
        <v>2445</v>
      </c>
      <c r="B705" s="243" t="s">
        <v>6706</v>
      </c>
      <c r="C705" s="242" t="s">
        <v>814</v>
      </c>
      <c r="D705" s="242" t="s">
        <v>4294</v>
      </c>
      <c r="E705" s="247" t="s">
        <v>4385</v>
      </c>
      <c r="F705" s="247"/>
      <c r="G705" s="245"/>
      <c r="H705" s="246"/>
      <c r="I705" s="245"/>
      <c r="J705" s="245"/>
      <c r="K705" s="245"/>
      <c r="L705" s="246" t="str">
        <f>VLOOKUP(TRIM(B705),'Team Rosters'!$B$1:$M$3794,2,FALSE)</f>
        <v>VER</v>
      </c>
    </row>
    <row r="706" spans="1:12">
      <c r="A706" s="242" t="s">
        <v>3063</v>
      </c>
      <c r="B706" s="243" t="s">
        <v>6193</v>
      </c>
      <c r="C706" s="242" t="s">
        <v>810</v>
      </c>
      <c r="D706" s="242" t="s">
        <v>4289</v>
      </c>
      <c r="E706" s="247" t="s">
        <v>4399</v>
      </c>
      <c r="F706" s="247"/>
      <c r="G706" s="245"/>
      <c r="H706" s="246"/>
      <c r="I706" s="245"/>
      <c r="J706" s="58"/>
      <c r="K706" s="245"/>
      <c r="L706" s="246" t="str">
        <f>VLOOKUP(TRIM(B706),'Team Rosters'!$B$1:$M$3794,2,FALSE)</f>
        <v>FER</v>
      </c>
    </row>
    <row r="707" spans="1:12" ht="12.75" customHeight="1">
      <c r="A707" s="242" t="s">
        <v>2317</v>
      </c>
      <c r="B707" s="243" t="s">
        <v>4685</v>
      </c>
      <c r="C707" s="242" t="s">
        <v>832</v>
      </c>
      <c r="D707" s="242" t="s">
        <v>4272</v>
      </c>
      <c r="E707" s="144"/>
      <c r="F707" s="144"/>
      <c r="G707" s="144"/>
      <c r="H707" s="246"/>
      <c r="I707" s="245">
        <v>4</v>
      </c>
      <c r="J707" s="245"/>
      <c r="K707" s="245">
        <v>5</v>
      </c>
      <c r="L707" s="246" t="str">
        <f>VLOOKUP(TRIM(B707),'Team Rosters'!$B$1:$M$3794,2,FALSE)</f>
        <v>IRN</v>
      </c>
    </row>
    <row r="708" spans="1:12">
      <c r="A708" s="253" t="s">
        <v>7084</v>
      </c>
      <c r="B708" s="243" t="s">
        <v>6793</v>
      </c>
      <c r="C708" s="242" t="s">
        <v>802</v>
      </c>
      <c r="D708" s="253" t="s">
        <v>7085</v>
      </c>
      <c r="E708" s="247" t="s">
        <v>4385</v>
      </c>
      <c r="F708" s="247"/>
      <c r="G708" s="245"/>
      <c r="H708" s="246"/>
      <c r="I708" s="245"/>
      <c r="J708" s="58"/>
      <c r="K708" s="245"/>
      <c r="L708" s="246" t="str">
        <f>VLOOKUP(TRIM(B708),'Team Rosters'!$B$1:$M$3794,2,FALSE)</f>
        <v>VER</v>
      </c>
    </row>
    <row r="709" spans="1:12">
      <c r="A709" s="242" t="s">
        <v>2445</v>
      </c>
      <c r="B709" s="243" t="s">
        <v>6743</v>
      </c>
      <c r="C709" s="242" t="s">
        <v>837</v>
      </c>
      <c r="D709" s="242" t="s">
        <v>4294</v>
      </c>
      <c r="E709" s="247" t="s">
        <v>4385</v>
      </c>
      <c r="F709" s="247"/>
      <c r="G709" s="245"/>
      <c r="H709" s="246"/>
      <c r="I709" s="58"/>
      <c r="J709" s="58"/>
      <c r="K709" s="245"/>
      <c r="L709" s="246" t="str">
        <f>VLOOKUP(TRIM(B709),'Team Rosters'!$B$1:$M$3794,2,FALSE)</f>
        <v>ESC</v>
      </c>
    </row>
    <row r="710" spans="1:12">
      <c r="A710" s="242" t="s">
        <v>3518</v>
      </c>
      <c r="B710" s="243" t="s">
        <v>6888</v>
      </c>
      <c r="C710" s="242" t="s">
        <v>6142</v>
      </c>
      <c r="D710" s="242" t="s">
        <v>3518</v>
      </c>
      <c r="E710" s="58"/>
      <c r="F710" s="58"/>
      <c r="G710" s="58"/>
      <c r="H710" s="246"/>
      <c r="I710" s="248"/>
      <c r="J710" s="58"/>
      <c r="K710" s="248">
        <v>0</v>
      </c>
      <c r="L710" s="246" t="str">
        <f>VLOOKUP(TRIM(B710),'Team Rosters'!$B$1:$M$3794,2,FALSE)</f>
        <v>LAS</v>
      </c>
    </row>
    <row r="711" spans="1:12">
      <c r="A711" s="242" t="s">
        <v>2445</v>
      </c>
      <c r="B711" s="243" t="s">
        <v>3003</v>
      </c>
      <c r="C711" s="242" t="s">
        <v>85</v>
      </c>
      <c r="D711" s="242" t="s">
        <v>4294</v>
      </c>
      <c r="E711" s="247" t="s">
        <v>4389</v>
      </c>
      <c r="F711" s="247"/>
      <c r="G711" s="245"/>
      <c r="H711" s="246"/>
      <c r="I711" s="245"/>
      <c r="J711" s="58"/>
      <c r="K711" s="245"/>
      <c r="L711" s="246" t="str">
        <f>VLOOKUP(TRIM(B711),'Team Rosters'!$B$1:$M$3794,2,FALSE)</f>
        <v>ANN</v>
      </c>
    </row>
    <row r="712" spans="1:12">
      <c r="A712" s="242" t="s">
        <v>4574</v>
      </c>
      <c r="B712" s="243" t="s">
        <v>6865</v>
      </c>
      <c r="C712" s="242" t="s">
        <v>818</v>
      </c>
      <c r="D712" s="242" t="s">
        <v>4574</v>
      </c>
      <c r="E712" s="58"/>
      <c r="F712" s="58"/>
      <c r="G712" s="58"/>
      <c r="H712" s="246"/>
      <c r="I712" s="245"/>
      <c r="J712" s="58"/>
      <c r="K712" s="245"/>
      <c r="L712" s="246" t="str">
        <f>VLOOKUP(TRIM(B712),'Team Rosters'!$B$1:$M$3794,2,FALSE)</f>
        <v>TOL</v>
      </c>
    </row>
    <row r="713" spans="1:12">
      <c r="A713" s="242" t="s">
        <v>2438</v>
      </c>
      <c r="B713" s="243" t="s">
        <v>353</v>
      </c>
      <c r="C713" s="242" t="s">
        <v>822</v>
      </c>
      <c r="D713" s="242" t="s">
        <v>4305</v>
      </c>
      <c r="E713" s="247" t="s">
        <v>4385</v>
      </c>
      <c r="F713" s="247"/>
      <c r="G713" s="245">
        <v>4</v>
      </c>
      <c r="H713" s="246"/>
      <c r="I713" s="245"/>
      <c r="J713" s="58"/>
      <c r="K713" s="245"/>
      <c r="L713" s="246" t="str">
        <f>VLOOKUP(TRIM(B713),'Team Rosters'!$B$1:$M$3794,2,FALSE)</f>
        <v>WIX</v>
      </c>
    </row>
    <row r="714" spans="1:12">
      <c r="A714" s="242" t="s">
        <v>2445</v>
      </c>
      <c r="B714" s="243" t="s">
        <v>6208</v>
      </c>
      <c r="C714" s="242" t="s">
        <v>81</v>
      </c>
      <c r="D714" s="242" t="s">
        <v>4294</v>
      </c>
      <c r="E714" s="247" t="s">
        <v>4389</v>
      </c>
      <c r="F714" s="247"/>
      <c r="G714" s="245"/>
      <c r="H714" s="246"/>
      <c r="I714" s="248"/>
      <c r="J714" s="58"/>
      <c r="K714" s="248"/>
      <c r="L714" s="246" t="str">
        <f>VLOOKUP(TRIM(B714),'Team Rosters'!$B$1:$M$3794,2,FALSE)</f>
        <v>IRN</v>
      </c>
    </row>
    <row r="715" spans="1:12">
      <c r="A715" s="242" t="s">
        <v>2312</v>
      </c>
      <c r="B715" s="243" t="s">
        <v>6765</v>
      </c>
      <c r="C715" s="242" t="s">
        <v>822</v>
      </c>
      <c r="D715" s="242" t="s">
        <v>2312</v>
      </c>
      <c r="E715" s="247" t="s">
        <v>4397</v>
      </c>
      <c r="F715" s="247"/>
      <c r="G715" s="245">
        <v>0</v>
      </c>
      <c r="H715" s="246"/>
      <c r="I715" s="245"/>
      <c r="J715" s="245"/>
      <c r="K715" s="245"/>
      <c r="L715" s="246" t="str">
        <f>VLOOKUP(TRIM(B715),'Team Rosters'!$B$1:$M$3794,2,FALSE)</f>
        <v>TEM</v>
      </c>
    </row>
    <row r="716" spans="1:12">
      <c r="A716" s="242" t="s">
        <v>3060</v>
      </c>
      <c r="B716" s="243" t="s">
        <v>6744</v>
      </c>
      <c r="C716" s="242" t="s">
        <v>837</v>
      </c>
      <c r="D716" s="242" t="s">
        <v>4290</v>
      </c>
      <c r="E716" s="247" t="s">
        <v>4384</v>
      </c>
      <c r="F716" s="247"/>
      <c r="G716" s="245"/>
      <c r="H716" s="246"/>
      <c r="I716" s="58"/>
      <c r="J716" s="58"/>
      <c r="K716" s="245"/>
      <c r="L716" s="246" t="e">
        <f>VLOOKUP(TRIM(B716),'Team Rosters'!$B$1:$M$3794,2,FALSE)</f>
        <v>#N/A</v>
      </c>
    </row>
    <row r="717" spans="1:12" ht="12.75" customHeight="1">
      <c r="A717" s="242" t="s">
        <v>3061</v>
      </c>
      <c r="B717" s="243" t="s">
        <v>6776</v>
      </c>
      <c r="C717" s="242" t="s">
        <v>6142</v>
      </c>
      <c r="D717" s="242" t="s">
        <v>4297</v>
      </c>
      <c r="E717" s="247" t="s">
        <v>4399</v>
      </c>
      <c r="F717" s="247"/>
      <c r="G717" s="245"/>
      <c r="H717" s="246"/>
      <c r="I717" s="248"/>
      <c r="J717" s="58"/>
      <c r="K717" s="248"/>
      <c r="L717" s="246" t="str">
        <f>VLOOKUP(TRIM(B717),'Team Rosters'!$B$1:$M$3794,2,FALSE)</f>
        <v>CAVE</v>
      </c>
    </row>
    <row r="718" spans="1:12">
      <c r="A718" s="242" t="s">
        <v>2437</v>
      </c>
      <c r="B718" s="243" t="s">
        <v>4692</v>
      </c>
      <c r="C718" s="242" t="s">
        <v>1664</v>
      </c>
      <c r="D718" s="242" t="s">
        <v>4278</v>
      </c>
      <c r="E718" s="144"/>
      <c r="F718" s="144"/>
      <c r="G718" s="144"/>
      <c r="H718" s="246"/>
      <c r="I718" s="245">
        <v>5</v>
      </c>
      <c r="J718" s="245"/>
      <c r="K718" s="245">
        <v>5</v>
      </c>
      <c r="L718" s="246" t="e">
        <f>VLOOKUP(TRIM(B718),'Team Rosters'!$B$1:$M$3794,2,FALSE)</f>
        <v>#N/A</v>
      </c>
    </row>
    <row r="719" spans="1:12">
      <c r="A719" s="193" t="s">
        <v>848</v>
      </c>
      <c r="B719" s="194" t="s">
        <v>5322</v>
      </c>
      <c r="C719" s="193" t="s">
        <v>820</v>
      </c>
      <c r="D719" s="193" t="s">
        <v>848</v>
      </c>
      <c r="E719" s="144"/>
      <c r="F719" s="144"/>
      <c r="G719" s="144"/>
      <c r="H719" s="264"/>
      <c r="I719" s="144">
        <v>4</v>
      </c>
      <c r="J719" s="144">
        <v>0</v>
      </c>
      <c r="K719" s="265">
        <v>7</v>
      </c>
      <c r="L719" s="236" t="str">
        <f>VLOOKUP(TRIM(B719),'Team Rosters'!$B$1:$M$3794,2,FALSE)</f>
        <v>LAS</v>
      </c>
    </row>
    <row r="720" spans="1:12" ht="12.75" customHeight="1">
      <c r="A720" s="242" t="s">
        <v>213</v>
      </c>
      <c r="B720" s="243" t="s">
        <v>6962</v>
      </c>
      <c r="C720" s="242" t="s">
        <v>815</v>
      </c>
      <c r="D720" s="242" t="s">
        <v>213</v>
      </c>
      <c r="E720" s="247"/>
      <c r="F720" s="247"/>
      <c r="G720" s="245"/>
      <c r="H720" s="246"/>
      <c r="I720" s="58"/>
      <c r="J720" s="58"/>
      <c r="K720" s="245"/>
      <c r="L720" s="246" t="str">
        <f>VLOOKUP(TRIM(B720),'Team Rosters'!$B$1:$M$3794,2,FALSE)</f>
        <v>IND</v>
      </c>
    </row>
    <row r="721" spans="1:12" ht="12.75" customHeight="1">
      <c r="A721" s="193" t="s">
        <v>197</v>
      </c>
      <c r="B721" s="194" t="s">
        <v>5352</v>
      </c>
      <c r="C721" s="193" t="s">
        <v>831</v>
      </c>
      <c r="D721" s="193" t="s">
        <v>197</v>
      </c>
      <c r="E721" s="144"/>
      <c r="F721" s="144"/>
      <c r="G721" s="144"/>
      <c r="H721" s="264"/>
      <c r="I721" s="144"/>
      <c r="J721" s="144"/>
      <c r="K721" s="265"/>
      <c r="L721" s="236" t="e">
        <f>VLOOKUP(TRIM(B721),'Team Rosters'!$B$1:$M$3794,2,FALSE)</f>
        <v>#N/A</v>
      </c>
    </row>
    <row r="722" spans="1:12" ht="12.75" customHeight="1">
      <c r="A722" s="242" t="s">
        <v>1591</v>
      </c>
      <c r="B722" s="243" t="s">
        <v>5817</v>
      </c>
      <c r="C722" s="242" t="s">
        <v>826</v>
      </c>
      <c r="D722" s="242" t="s">
        <v>1591</v>
      </c>
      <c r="E722" s="247"/>
      <c r="F722" s="247"/>
      <c r="G722" s="245"/>
      <c r="H722" s="246"/>
      <c r="I722" s="245">
        <v>6</v>
      </c>
      <c r="J722" s="58"/>
      <c r="K722" s="245">
        <v>5</v>
      </c>
      <c r="L722" s="246" t="str">
        <f>VLOOKUP(TRIM(B722),'Team Rosters'!$B$1:$M$3794,2,FALSE)</f>
        <v>OMA</v>
      </c>
    </row>
    <row r="723" spans="1:12" ht="12.75" customHeight="1">
      <c r="A723" s="242" t="s">
        <v>2437</v>
      </c>
      <c r="B723" s="243" t="s">
        <v>5125</v>
      </c>
      <c r="C723" s="242" t="s">
        <v>809</v>
      </c>
      <c r="D723" s="242" t="s">
        <v>4304</v>
      </c>
      <c r="E723" s="247" t="s">
        <v>4386</v>
      </c>
      <c r="F723" s="247"/>
      <c r="G723" s="245">
        <v>6</v>
      </c>
      <c r="H723" s="246"/>
      <c r="I723" s="58"/>
      <c r="J723" s="58"/>
      <c r="K723" s="58"/>
      <c r="L723" s="246" t="str">
        <f>VLOOKUP(TRIM(B723),'Team Rosters'!$B$1:$M$3794,2,FALSE)</f>
        <v>FER</v>
      </c>
    </row>
    <row r="724" spans="1:12">
      <c r="A724" s="193" t="s">
        <v>848</v>
      </c>
      <c r="B724" s="194" t="s">
        <v>6938</v>
      </c>
      <c r="C724" s="193" t="s">
        <v>82</v>
      </c>
      <c r="D724" s="193" t="s">
        <v>848</v>
      </c>
      <c r="E724" s="144"/>
      <c r="F724" s="144"/>
      <c r="G724" s="144"/>
      <c r="H724" s="264"/>
      <c r="I724" s="144">
        <v>4</v>
      </c>
      <c r="J724" s="144">
        <v>0</v>
      </c>
      <c r="K724" s="265">
        <v>2</v>
      </c>
      <c r="L724" s="236" t="str">
        <f>VLOOKUP(TRIM(B724),'Team Rosters'!$B$1:$M$3794,2,FALSE)</f>
        <v>GOT</v>
      </c>
    </row>
    <row r="725" spans="1:12">
      <c r="A725" s="242" t="s">
        <v>1663</v>
      </c>
      <c r="B725" s="243" t="s">
        <v>5619</v>
      </c>
      <c r="C725" s="242" t="s">
        <v>831</v>
      </c>
      <c r="D725" s="242" t="s">
        <v>4302</v>
      </c>
      <c r="E725" s="247" t="s">
        <v>4385</v>
      </c>
      <c r="F725" s="247"/>
      <c r="G725" s="245">
        <v>4</v>
      </c>
      <c r="H725" s="246"/>
      <c r="I725" s="58"/>
      <c r="J725" s="58"/>
      <c r="K725" s="245"/>
      <c r="L725" s="246" t="str">
        <f>VLOOKUP(TRIM(B725),'Team Rosters'!$B$1:$M$3794,2,FALSE)</f>
        <v>TOL</v>
      </c>
    </row>
    <row r="726" spans="1:12">
      <c r="A726" s="242" t="s">
        <v>3061</v>
      </c>
      <c r="B726" s="243" t="s">
        <v>4022</v>
      </c>
      <c r="C726" s="242" t="s">
        <v>818</v>
      </c>
      <c r="D726" s="242" t="s">
        <v>4297</v>
      </c>
      <c r="E726" s="247" t="s">
        <v>4388</v>
      </c>
      <c r="F726" s="247"/>
      <c r="G726" s="245"/>
      <c r="H726" s="246"/>
      <c r="I726" s="245"/>
      <c r="J726" s="245"/>
      <c r="K726" s="245"/>
      <c r="L726" s="246" t="e">
        <f>VLOOKUP(TRIM(B726),'Team Rosters'!$B$1:$M$3794,2,FALSE)</f>
        <v>#N/A</v>
      </c>
    </row>
    <row r="727" spans="1:12">
      <c r="A727" s="242" t="s">
        <v>2323</v>
      </c>
      <c r="B727" s="194" t="s">
        <v>357</v>
      </c>
      <c r="C727" s="193" t="s">
        <v>821</v>
      </c>
      <c r="D727" s="242" t="s">
        <v>4265</v>
      </c>
      <c r="E727" s="58"/>
      <c r="F727" s="58"/>
      <c r="G727" s="58"/>
      <c r="H727" s="246"/>
      <c r="I727" s="58"/>
      <c r="J727" s="58"/>
      <c r="K727" s="245"/>
      <c r="L727" s="246" t="str">
        <f>VLOOKUP(TRIM(B727),'Team Rosters'!$B$1:$M$3794,2,FALSE)</f>
        <v>GOT</v>
      </c>
    </row>
    <row r="728" spans="1:12">
      <c r="A728" s="242" t="s">
        <v>2445</v>
      </c>
      <c r="B728" s="243" t="s">
        <v>358</v>
      </c>
      <c r="C728" s="242" t="s">
        <v>90</v>
      </c>
      <c r="D728" s="242" t="s">
        <v>4294</v>
      </c>
      <c r="E728" s="247" t="s">
        <v>4385</v>
      </c>
      <c r="F728" s="247"/>
      <c r="G728" s="245"/>
      <c r="H728" s="246"/>
      <c r="I728" s="245"/>
      <c r="J728" s="58"/>
      <c r="K728" s="245"/>
      <c r="L728" s="246" t="str">
        <f>VLOOKUP(TRIM(B728),'Team Rosters'!$B$1:$M$3794,2,FALSE)</f>
        <v>DEL</v>
      </c>
    </row>
    <row r="729" spans="1:12" ht="12.75" customHeight="1">
      <c r="A729" s="242" t="s">
        <v>2314</v>
      </c>
      <c r="B729" s="243" t="s">
        <v>4027</v>
      </c>
      <c r="C729" s="242" t="s">
        <v>90</v>
      </c>
      <c r="D729" s="242" t="s">
        <v>4303</v>
      </c>
      <c r="E729" s="247" t="s">
        <v>4391</v>
      </c>
      <c r="F729" s="247"/>
      <c r="G729" s="245">
        <v>0</v>
      </c>
      <c r="H729" s="246"/>
      <c r="I729" s="58"/>
      <c r="J729" s="58"/>
      <c r="K729" s="245"/>
      <c r="L729" s="246" t="str">
        <f>VLOOKUP(TRIM(B729),'Team Rosters'!$B$1:$M$3794,2,FALSE)</f>
        <v>CHA</v>
      </c>
    </row>
    <row r="730" spans="1:12" ht="12.75" customHeight="1">
      <c r="A730" s="242" t="s">
        <v>2443</v>
      </c>
      <c r="B730" s="243" t="s">
        <v>5588</v>
      </c>
      <c r="C730" s="242" t="s">
        <v>3448</v>
      </c>
      <c r="D730" s="242" t="s">
        <v>2443</v>
      </c>
      <c r="E730" s="247" t="s">
        <v>4384</v>
      </c>
      <c r="F730" s="247"/>
      <c r="G730" s="245">
        <v>10</v>
      </c>
      <c r="H730" s="246"/>
      <c r="I730" s="245"/>
      <c r="J730" s="245"/>
      <c r="K730" s="245"/>
      <c r="L730" s="246" t="str">
        <f>VLOOKUP(TRIM(B730),'Team Rosters'!$B$1:$M$3794,2,FALSE)</f>
        <v>OMA</v>
      </c>
    </row>
    <row r="731" spans="1:12" ht="12.75" customHeight="1">
      <c r="A731" s="242" t="s">
        <v>3061</v>
      </c>
      <c r="B731" s="243" t="s">
        <v>1315</v>
      </c>
      <c r="C731" s="242" t="s">
        <v>821</v>
      </c>
      <c r="D731" s="242" t="s">
        <v>4297</v>
      </c>
      <c r="E731" s="247" t="s">
        <v>4381</v>
      </c>
      <c r="F731" s="247"/>
      <c r="G731" s="245"/>
      <c r="H731" s="246"/>
      <c r="I731" s="58"/>
      <c r="J731" s="58"/>
      <c r="K731" s="58"/>
      <c r="L731" s="246" t="str">
        <f>VLOOKUP(TRIM(B731),'Team Rosters'!$B$1:$M$3794,2,FALSE)</f>
        <v>WIX</v>
      </c>
    </row>
    <row r="732" spans="1:12">
      <c r="A732" s="242" t="s">
        <v>3060</v>
      </c>
      <c r="B732" s="243" t="s">
        <v>6266</v>
      </c>
      <c r="C732" s="242" t="s">
        <v>6142</v>
      </c>
      <c r="D732" s="242" t="s">
        <v>4290</v>
      </c>
      <c r="E732" s="247" t="s">
        <v>4384</v>
      </c>
      <c r="F732" s="247"/>
      <c r="G732" s="245"/>
      <c r="H732" s="246"/>
      <c r="I732" s="58"/>
      <c r="J732" s="58"/>
      <c r="K732" s="58"/>
      <c r="L732" s="246" t="str">
        <f>VLOOKUP(TRIM(B732),'Team Rosters'!$B$1:$M$3794,2,FALSE)</f>
        <v>TOL</v>
      </c>
    </row>
    <row r="733" spans="1:12">
      <c r="A733" s="242" t="s">
        <v>221</v>
      </c>
      <c r="B733" s="194" t="s">
        <v>6925</v>
      </c>
      <c r="C733" s="193" t="s">
        <v>170</v>
      </c>
      <c r="D733" s="242" t="s">
        <v>4268</v>
      </c>
      <c r="E733" s="245"/>
      <c r="F733" s="245"/>
      <c r="G733" s="245"/>
      <c r="H733" s="246"/>
      <c r="I733" s="245"/>
      <c r="J733" s="245"/>
      <c r="K733" s="245"/>
      <c r="L733" s="246" t="str">
        <f>VLOOKUP(TRIM(B733),'Team Rosters'!$B$1:$M$3794,2,FALSE)</f>
        <v>TOK</v>
      </c>
    </row>
    <row r="734" spans="1:12">
      <c r="A734" s="242" t="s">
        <v>221</v>
      </c>
      <c r="B734" s="243" t="s">
        <v>6925</v>
      </c>
      <c r="C734" s="242" t="s">
        <v>170</v>
      </c>
      <c r="D734" s="242" t="s">
        <v>4268</v>
      </c>
      <c r="E734" s="58"/>
      <c r="F734" s="58"/>
      <c r="G734" s="58"/>
      <c r="H734" s="246"/>
      <c r="I734" s="245"/>
      <c r="J734" s="58"/>
      <c r="K734" s="245"/>
      <c r="L734" s="246" t="str">
        <f>VLOOKUP(TRIM(B734),'Team Rosters'!$B$1:$M$3794,2,FALSE)</f>
        <v>TOK</v>
      </c>
    </row>
    <row r="735" spans="1:12">
      <c r="A735" s="242" t="s">
        <v>2351</v>
      </c>
      <c r="B735" s="243" t="s">
        <v>5226</v>
      </c>
      <c r="C735" s="242" t="s">
        <v>824</v>
      </c>
      <c r="D735" s="242" t="s">
        <v>4270</v>
      </c>
      <c r="E735" s="144"/>
      <c r="F735" s="144"/>
      <c r="G735" s="144"/>
      <c r="H735" s="246"/>
      <c r="I735" s="245">
        <v>4</v>
      </c>
      <c r="J735" s="245"/>
      <c r="K735" s="245">
        <v>5</v>
      </c>
      <c r="L735" s="246" t="str">
        <f>VLOOKUP(TRIM(B735),'Team Rosters'!$B$1:$M$3794,2,FALSE)</f>
        <v>IND</v>
      </c>
    </row>
    <row r="736" spans="1:12" ht="12.75" customHeight="1">
      <c r="A736" s="242" t="s">
        <v>2335</v>
      </c>
      <c r="B736" s="243" t="s">
        <v>6736</v>
      </c>
      <c r="C736" s="242" t="s">
        <v>826</v>
      </c>
      <c r="D736" s="242" t="s">
        <v>2335</v>
      </c>
      <c r="E736" s="247" t="s">
        <v>4397</v>
      </c>
      <c r="F736" s="247"/>
      <c r="G736" s="245">
        <v>0</v>
      </c>
      <c r="H736" s="246"/>
      <c r="I736" s="248"/>
      <c r="J736" s="58"/>
      <c r="K736" s="248"/>
      <c r="L736" s="246" t="str">
        <f>VLOOKUP(TRIM(B736),'Team Rosters'!$B$1:$M$3794,2,FALSE)</f>
        <v>BLD</v>
      </c>
    </row>
    <row r="737" spans="1:12">
      <c r="A737" s="242" t="s">
        <v>2436</v>
      </c>
      <c r="B737" s="243" t="s">
        <v>5209</v>
      </c>
      <c r="C737" s="242" t="s">
        <v>170</v>
      </c>
      <c r="D737" s="242" t="s">
        <v>4307</v>
      </c>
      <c r="E737" s="247" t="s">
        <v>4391</v>
      </c>
      <c r="F737" s="247"/>
      <c r="G737" s="245">
        <v>1</v>
      </c>
      <c r="H737" s="246"/>
      <c r="I737" s="245"/>
      <c r="J737" s="245"/>
      <c r="K737" s="58"/>
      <c r="L737" s="246" t="str">
        <f>VLOOKUP(TRIM(B737),'Team Rosters'!$B$1:$M$3794,2,FALSE)</f>
        <v>TOK</v>
      </c>
    </row>
    <row r="738" spans="1:12">
      <c r="A738" s="242" t="s">
        <v>94</v>
      </c>
      <c r="B738" s="243" t="s">
        <v>6854</v>
      </c>
      <c r="C738" s="242" t="s">
        <v>817</v>
      </c>
      <c r="D738" s="242" t="s">
        <v>4292</v>
      </c>
      <c r="E738" s="247" t="s">
        <v>4384</v>
      </c>
      <c r="F738" s="247"/>
      <c r="G738" s="245"/>
      <c r="H738" s="246"/>
      <c r="I738" s="58"/>
      <c r="J738" s="58"/>
      <c r="K738" s="245"/>
      <c r="L738" s="246" t="e">
        <f>VLOOKUP(TRIM(B738),'Team Rosters'!$B$1:$M$3794,2,FALSE)</f>
        <v>#N/A</v>
      </c>
    </row>
    <row r="739" spans="1:12">
      <c r="A739" s="242" t="s">
        <v>3518</v>
      </c>
      <c r="B739" s="243" t="s">
        <v>5397</v>
      </c>
      <c r="C739" s="242" t="s">
        <v>807</v>
      </c>
      <c r="D739" s="242" t="s">
        <v>3518</v>
      </c>
      <c r="E739" s="245"/>
      <c r="F739" s="245"/>
      <c r="G739" s="245"/>
      <c r="H739" s="246"/>
      <c r="I739" s="245">
        <v>0</v>
      </c>
      <c r="J739" s="245"/>
      <c r="K739" s="245">
        <v>2</v>
      </c>
      <c r="L739" s="246" t="str">
        <f>VLOOKUP(TRIM(B739),'Team Rosters'!$B$1:$M$3794,2,FALSE)</f>
        <v>FER</v>
      </c>
    </row>
    <row r="740" spans="1:12">
      <c r="A740" s="242" t="s">
        <v>3518</v>
      </c>
      <c r="B740" s="243" t="s">
        <v>5301</v>
      </c>
      <c r="C740" s="242" t="s">
        <v>812</v>
      </c>
      <c r="D740" s="242" t="s">
        <v>3518</v>
      </c>
      <c r="E740" s="247"/>
      <c r="F740" s="247"/>
      <c r="G740" s="245"/>
      <c r="H740" s="246"/>
      <c r="I740" s="245">
        <v>0</v>
      </c>
      <c r="J740" s="58"/>
      <c r="K740" s="245">
        <v>4</v>
      </c>
      <c r="L740" s="246" t="str">
        <f>VLOOKUP(TRIM(B740),'Team Rosters'!$B$1:$M$3794,2,FALSE)</f>
        <v>GOT</v>
      </c>
    </row>
    <row r="741" spans="1:12" ht="12.75" customHeight="1">
      <c r="A741" s="242" t="s">
        <v>3060</v>
      </c>
      <c r="B741" s="243" t="s">
        <v>6843</v>
      </c>
      <c r="C741" s="242" t="s">
        <v>824</v>
      </c>
      <c r="D741" s="242" t="s">
        <v>4290</v>
      </c>
      <c r="E741" s="247" t="s">
        <v>4384</v>
      </c>
      <c r="F741" s="247"/>
      <c r="G741" s="245"/>
      <c r="H741" s="246"/>
      <c r="I741" s="58"/>
      <c r="J741" s="58"/>
      <c r="K741" s="245"/>
      <c r="L741" s="246" t="e">
        <f>VLOOKUP(TRIM(B741),'Team Rosters'!$B$1:$M$3794,2,FALSE)</f>
        <v>#N/A</v>
      </c>
    </row>
    <row r="742" spans="1:12">
      <c r="A742" s="242" t="s">
        <v>2314</v>
      </c>
      <c r="B742" s="243" t="s">
        <v>6285</v>
      </c>
      <c r="C742" s="242" t="s">
        <v>2832</v>
      </c>
      <c r="D742" s="242" t="s">
        <v>4303</v>
      </c>
      <c r="E742" s="247" t="s">
        <v>4391</v>
      </c>
      <c r="F742" s="247"/>
      <c r="G742" s="245">
        <v>2</v>
      </c>
      <c r="H742" s="246"/>
      <c r="I742" s="58"/>
      <c r="J742" s="58"/>
      <c r="K742" s="58"/>
      <c r="L742" s="246" t="str">
        <f>VLOOKUP(TRIM(B742),'Team Rosters'!$B$1:$M$3794,2,FALSE)</f>
        <v>BIR</v>
      </c>
    </row>
    <row r="743" spans="1:12">
      <c r="A743" s="242" t="s">
        <v>3061</v>
      </c>
      <c r="B743" s="243" t="s">
        <v>6271</v>
      </c>
      <c r="C743" s="242" t="s">
        <v>5513</v>
      </c>
      <c r="D743" s="242" t="s">
        <v>4297</v>
      </c>
      <c r="E743" s="247" t="s">
        <v>4399</v>
      </c>
      <c r="F743" s="247"/>
      <c r="G743" s="245"/>
      <c r="H743" s="246"/>
      <c r="I743" s="245"/>
      <c r="J743" s="58"/>
      <c r="K743" s="245"/>
      <c r="L743" s="246" t="str">
        <f>VLOOKUP(TRIM(B743),'Team Rosters'!$B$1:$M$3794,2,FALSE)</f>
        <v>TOL</v>
      </c>
    </row>
    <row r="744" spans="1:12" ht="12.75" customHeight="1">
      <c r="A744" s="242" t="s">
        <v>1891</v>
      </c>
      <c r="B744" s="243" t="s">
        <v>2626</v>
      </c>
      <c r="C744" s="242" t="s">
        <v>817</v>
      </c>
      <c r="D744" s="242" t="s">
        <v>1891</v>
      </c>
      <c r="E744" s="58"/>
      <c r="F744" s="58"/>
      <c r="G744" s="58"/>
      <c r="H744" s="246"/>
      <c r="I744" s="58"/>
      <c r="J744" s="58"/>
      <c r="K744" s="245"/>
      <c r="L744" s="246" t="e">
        <f>VLOOKUP(TRIM(B744),'Team Rosters'!$B$1:$M$3794,2,FALSE)</f>
        <v>#N/A</v>
      </c>
    </row>
    <row r="745" spans="1:12" ht="12.75" customHeight="1">
      <c r="A745" s="242" t="s">
        <v>3518</v>
      </c>
      <c r="B745" s="243" t="s">
        <v>6883</v>
      </c>
      <c r="C745" s="242" t="s">
        <v>83</v>
      </c>
      <c r="D745" s="242" t="s">
        <v>3518</v>
      </c>
      <c r="E745" s="247"/>
      <c r="F745" s="247"/>
      <c r="G745" s="245"/>
      <c r="H745" s="246"/>
      <c r="I745" s="245">
        <v>0</v>
      </c>
      <c r="J745" s="58"/>
      <c r="K745" s="245">
        <v>2</v>
      </c>
      <c r="L745" s="246" t="str">
        <f>VLOOKUP(TRIM(B745),'Team Rosters'!$B$1:$M$3794,2,FALSE)</f>
        <v>IND</v>
      </c>
    </row>
    <row r="746" spans="1:12">
      <c r="A746" s="242" t="s">
        <v>2437</v>
      </c>
      <c r="B746" s="243" t="s">
        <v>4032</v>
      </c>
      <c r="C746" s="242" t="s">
        <v>821</v>
      </c>
      <c r="D746" s="242" t="s">
        <v>4278</v>
      </c>
      <c r="E746" s="144"/>
      <c r="F746" s="144"/>
      <c r="G746" s="144"/>
      <c r="H746" s="246"/>
      <c r="I746" s="245">
        <v>6</v>
      </c>
      <c r="J746" s="245"/>
      <c r="K746" s="245">
        <v>5</v>
      </c>
      <c r="L746" s="246" t="str">
        <f>VLOOKUP(TRIM(B746),'Team Rosters'!$B$1:$M$3794,2,FALSE)</f>
        <v>FER</v>
      </c>
    </row>
    <row r="747" spans="1:12" ht="12.75" customHeight="1">
      <c r="A747" s="242" t="s">
        <v>2314</v>
      </c>
      <c r="B747" s="243" t="s">
        <v>6766</v>
      </c>
      <c r="C747" s="242" t="s">
        <v>822</v>
      </c>
      <c r="D747" s="242" t="s">
        <v>4303</v>
      </c>
      <c r="E747" s="250" t="s">
        <v>4391</v>
      </c>
      <c r="F747" s="250"/>
      <c r="G747" s="58">
        <v>0</v>
      </c>
      <c r="H747" s="246"/>
      <c r="I747" s="58"/>
      <c r="J747" s="58"/>
      <c r="K747" s="245"/>
      <c r="L747" s="246" t="e">
        <f>VLOOKUP(TRIM(B747),'Team Rosters'!$B$1:$M$3794,2,FALSE)</f>
        <v>#N/A</v>
      </c>
    </row>
    <row r="748" spans="1:12">
      <c r="A748" s="242" t="s">
        <v>1667</v>
      </c>
      <c r="B748" s="243" t="s">
        <v>185</v>
      </c>
      <c r="C748" s="242" t="s">
        <v>81</v>
      </c>
      <c r="D748" s="242" t="s">
        <v>4300</v>
      </c>
      <c r="E748" s="247" t="s">
        <v>4389</v>
      </c>
      <c r="F748" s="247"/>
      <c r="G748" s="245">
        <v>2</v>
      </c>
      <c r="H748" s="246"/>
      <c r="I748" s="245"/>
      <c r="J748" s="245"/>
      <c r="K748" s="245"/>
      <c r="L748" s="246" t="e">
        <f>VLOOKUP(TRIM(B748),'Team Rosters'!$B$1:$M$3794,2,FALSE)</f>
        <v>#N/A</v>
      </c>
    </row>
    <row r="749" spans="1:12">
      <c r="A749" s="253" t="s">
        <v>7084</v>
      </c>
      <c r="B749" s="243" t="s">
        <v>6695</v>
      </c>
      <c r="C749" s="242" t="s">
        <v>833</v>
      </c>
      <c r="D749" s="253" t="s">
        <v>7085</v>
      </c>
      <c r="E749" s="247" t="s">
        <v>4385</v>
      </c>
      <c r="F749" s="247"/>
      <c r="G749" s="245"/>
      <c r="H749" s="246"/>
      <c r="I749" s="245"/>
      <c r="J749" s="58"/>
      <c r="K749" s="245"/>
      <c r="L749" s="246" t="str">
        <f>VLOOKUP(TRIM(B749),'Team Rosters'!$B$1:$M$3794,2,FALSE)</f>
        <v>IRN</v>
      </c>
    </row>
    <row r="750" spans="1:12">
      <c r="A750" s="242" t="s">
        <v>2314</v>
      </c>
      <c r="B750" s="243" t="s">
        <v>988</v>
      </c>
      <c r="C750" s="242" t="s">
        <v>2832</v>
      </c>
      <c r="D750" s="242" t="s">
        <v>4303</v>
      </c>
      <c r="E750" s="247" t="s">
        <v>4391</v>
      </c>
      <c r="F750" s="247"/>
      <c r="G750" s="245">
        <v>6</v>
      </c>
      <c r="H750" s="246"/>
      <c r="I750" s="58"/>
      <c r="J750" s="58"/>
      <c r="K750" s="58"/>
      <c r="L750" s="246" t="e">
        <f>VLOOKUP(TRIM(B750),'Team Rosters'!$B$1:$M$3794,2,FALSE)</f>
        <v>#N/A</v>
      </c>
    </row>
    <row r="751" spans="1:12">
      <c r="A751" s="242" t="s">
        <v>2328</v>
      </c>
      <c r="B751" s="243" t="s">
        <v>188</v>
      </c>
      <c r="C751" s="242" t="s">
        <v>3448</v>
      </c>
      <c r="D751" s="242" t="s">
        <v>4295</v>
      </c>
      <c r="E751" s="247" t="s">
        <v>4385</v>
      </c>
      <c r="F751" s="247"/>
      <c r="G751" s="245"/>
      <c r="H751" s="246"/>
      <c r="I751" s="245"/>
      <c r="J751" s="58"/>
      <c r="K751" s="245"/>
      <c r="L751" s="246" t="e">
        <f>VLOOKUP(TRIM(B751),'Team Rosters'!$B$1:$M$3794,2,FALSE)</f>
        <v>#N/A</v>
      </c>
    </row>
    <row r="752" spans="1:12" ht="12.75" customHeight="1">
      <c r="A752" s="242" t="s">
        <v>3200</v>
      </c>
      <c r="B752" s="243" t="s">
        <v>5234</v>
      </c>
      <c r="C752" s="242" t="s">
        <v>1664</v>
      </c>
      <c r="D752" s="242" t="s">
        <v>4275</v>
      </c>
      <c r="E752" s="144"/>
      <c r="F752" s="144"/>
      <c r="G752" s="144"/>
      <c r="H752" s="268"/>
      <c r="I752" s="245">
        <v>0</v>
      </c>
      <c r="J752" s="245"/>
      <c r="K752" s="245">
        <v>0</v>
      </c>
      <c r="L752" s="246" t="e">
        <f>VLOOKUP(TRIM(B752),'Team Rosters'!$B$1:$M$3794,2,FALSE)</f>
        <v>#N/A</v>
      </c>
    </row>
    <row r="753" spans="1:12">
      <c r="A753" s="246" t="s">
        <v>203</v>
      </c>
      <c r="B753" s="243" t="s">
        <v>6973</v>
      </c>
      <c r="C753" s="242" t="s">
        <v>821</v>
      </c>
      <c r="D753" s="246" t="s">
        <v>203</v>
      </c>
      <c r="E753" s="58"/>
      <c r="F753" s="58"/>
      <c r="G753" s="58"/>
      <c r="H753" s="246"/>
      <c r="I753" s="248"/>
      <c r="J753" s="58"/>
      <c r="K753" s="248"/>
      <c r="L753" s="246" t="str">
        <f>VLOOKUP(TRIM(B753),'Team Rosters'!$B$1:$M$3794,2,FALSE)</f>
        <v>WIX</v>
      </c>
    </row>
    <row r="754" spans="1:12">
      <c r="A754" s="242" t="s">
        <v>3518</v>
      </c>
      <c r="B754" s="243" t="s">
        <v>6356</v>
      </c>
      <c r="C754" s="242" t="s">
        <v>837</v>
      </c>
      <c r="D754" s="242" t="s">
        <v>3518</v>
      </c>
      <c r="E754" s="263"/>
      <c r="F754" s="263"/>
      <c r="G754" s="263"/>
      <c r="H754" s="268"/>
      <c r="I754" s="245">
        <v>0</v>
      </c>
      <c r="J754" s="263"/>
      <c r="K754" s="269">
        <v>5</v>
      </c>
      <c r="L754" s="246" t="str">
        <f>VLOOKUP(TRIM(B754),'Team Rosters'!$B$1:$M$3794,2,FALSE)</f>
        <v>BLD</v>
      </c>
    </row>
    <row r="755" spans="1:12" ht="12.75" customHeight="1">
      <c r="A755" s="242" t="s">
        <v>2314</v>
      </c>
      <c r="B755" s="243" t="s">
        <v>4037</v>
      </c>
      <c r="C755" s="242" t="s">
        <v>822</v>
      </c>
      <c r="D755" s="242" t="s">
        <v>4303</v>
      </c>
      <c r="E755" s="247" t="s">
        <v>4385</v>
      </c>
      <c r="F755" s="247"/>
      <c r="G755" s="245">
        <v>2</v>
      </c>
      <c r="H755" s="246"/>
      <c r="I755" s="248"/>
      <c r="J755" s="58"/>
      <c r="K755" s="248"/>
      <c r="L755" s="246" t="str">
        <f>VLOOKUP(TRIM(B755),'Team Rosters'!$B$1:$M$3794,2,FALSE)</f>
        <v>FER</v>
      </c>
    </row>
    <row r="756" spans="1:12">
      <c r="A756" s="242" t="s">
        <v>2966</v>
      </c>
      <c r="B756" s="243" t="s">
        <v>5514</v>
      </c>
      <c r="C756" s="242" t="s">
        <v>826</v>
      </c>
      <c r="D756" s="242" t="s">
        <v>2966</v>
      </c>
      <c r="E756" s="247"/>
      <c r="F756" s="247"/>
      <c r="G756" s="245"/>
      <c r="H756" s="246"/>
      <c r="I756" s="245"/>
      <c r="J756" s="58"/>
      <c r="K756" s="245"/>
      <c r="L756" s="246" t="e">
        <f>VLOOKUP(TRIM(B756),'Team Rosters'!$B$1:$M$3794,2,FALSE)</f>
        <v>#N/A</v>
      </c>
    </row>
    <row r="757" spans="1:12">
      <c r="A757" s="242" t="s">
        <v>644</v>
      </c>
      <c r="B757" s="243" t="s">
        <v>190</v>
      </c>
      <c r="C757" s="242" t="s">
        <v>170</v>
      </c>
      <c r="D757" s="242" t="s">
        <v>6998</v>
      </c>
      <c r="E757" s="144"/>
      <c r="F757" s="144"/>
      <c r="G757" s="144"/>
      <c r="H757" s="246"/>
      <c r="I757" s="245">
        <v>4</v>
      </c>
      <c r="J757" s="245">
        <v>0</v>
      </c>
      <c r="K757" s="245">
        <v>3</v>
      </c>
      <c r="L757" s="246" t="str">
        <f>VLOOKUP(TRIM(B757),'Team Rosters'!$B$1:$M$3794,2,FALSE)</f>
        <v>OMA</v>
      </c>
    </row>
    <row r="758" spans="1:12">
      <c r="A758" s="242" t="s">
        <v>836</v>
      </c>
      <c r="B758" s="243" t="s">
        <v>5743</v>
      </c>
      <c r="C758" s="242" t="s">
        <v>2832</v>
      </c>
      <c r="D758" s="242" t="s">
        <v>6988</v>
      </c>
      <c r="E758" s="144"/>
      <c r="F758" s="144"/>
      <c r="G758" s="144"/>
      <c r="H758" s="246"/>
      <c r="I758" s="245">
        <v>0</v>
      </c>
      <c r="J758" s="245">
        <v>0</v>
      </c>
      <c r="K758" s="245">
        <v>2</v>
      </c>
      <c r="L758" s="246" t="e">
        <f>VLOOKUP(TRIM(B758),'Team Rosters'!$B$1:$M$3794,2,FALSE)</f>
        <v>#N/A</v>
      </c>
    </row>
    <row r="759" spans="1:12" ht="12.75" customHeight="1">
      <c r="A759" s="242" t="s">
        <v>2445</v>
      </c>
      <c r="B759" s="243" t="s">
        <v>5151</v>
      </c>
      <c r="C759" s="242" t="s">
        <v>82</v>
      </c>
      <c r="D759" s="242" t="s">
        <v>4294</v>
      </c>
      <c r="E759" s="247" t="s">
        <v>4386</v>
      </c>
      <c r="F759" s="247"/>
      <c r="G759" s="245"/>
      <c r="H759" s="246"/>
      <c r="I759" s="245"/>
      <c r="J759" s="245"/>
      <c r="K759" s="245"/>
      <c r="L759" s="246" t="str">
        <f>VLOOKUP(TRIM(B759),'Team Rosters'!$B$1:$M$3794,2,FALSE)</f>
        <v>ACM</v>
      </c>
    </row>
    <row r="760" spans="1:12" ht="12.75" customHeight="1">
      <c r="A760" s="242" t="s">
        <v>1667</v>
      </c>
      <c r="B760" s="243" t="s">
        <v>191</v>
      </c>
      <c r="C760" s="242" t="s">
        <v>807</v>
      </c>
      <c r="D760" s="242" t="s">
        <v>4300</v>
      </c>
      <c r="E760" s="247" t="s">
        <v>4389</v>
      </c>
      <c r="F760" s="247"/>
      <c r="G760" s="245">
        <v>12</v>
      </c>
      <c r="H760" s="246">
        <v>4</v>
      </c>
      <c r="I760" s="58"/>
      <c r="J760" s="58"/>
      <c r="K760" s="245"/>
      <c r="L760" s="246" t="str">
        <f>VLOOKUP(TRIM(B760),'Team Rosters'!$B$1:$M$3794,2,FALSE)</f>
        <v>BLU</v>
      </c>
    </row>
    <row r="761" spans="1:12">
      <c r="A761" s="242" t="s">
        <v>1663</v>
      </c>
      <c r="B761" s="289" t="s">
        <v>4039</v>
      </c>
      <c r="C761" s="242" t="s">
        <v>816</v>
      </c>
      <c r="D761" s="242" t="s">
        <v>4302</v>
      </c>
      <c r="E761" s="247" t="s">
        <v>4389</v>
      </c>
      <c r="F761" s="247"/>
      <c r="G761" s="245">
        <v>12</v>
      </c>
      <c r="H761" s="246">
        <v>2</v>
      </c>
      <c r="I761" s="245"/>
      <c r="J761" s="245"/>
      <c r="K761" s="245"/>
      <c r="L761" s="246" t="str">
        <f>VLOOKUP(TRIM(B761),'Team Rosters'!$B$1:$M$3794,2,FALSE)</f>
        <v>VER</v>
      </c>
    </row>
    <row r="762" spans="1:12">
      <c r="A762" s="246" t="s">
        <v>203</v>
      </c>
      <c r="B762" s="286" t="s">
        <v>5875</v>
      </c>
      <c r="C762" s="242" t="s">
        <v>82</v>
      </c>
      <c r="D762" s="246" t="s">
        <v>203</v>
      </c>
      <c r="E762" s="144"/>
      <c r="F762" s="144"/>
      <c r="G762" s="144"/>
      <c r="H762" s="264"/>
      <c r="I762" s="144"/>
      <c r="J762" s="144"/>
      <c r="K762" s="265"/>
      <c r="L762" s="236" t="e">
        <f>VLOOKUP(TRIM(B762),'Team Rosters'!$B$1:$M$3794,2,FALSE)</f>
        <v>#N/A</v>
      </c>
    </row>
    <row r="763" spans="1:12" ht="12.75" customHeight="1">
      <c r="A763" s="242" t="s">
        <v>2313</v>
      </c>
      <c r="B763" s="243" t="s">
        <v>4949</v>
      </c>
      <c r="C763" s="242" t="s">
        <v>83</v>
      </c>
      <c r="D763" s="242" t="s">
        <v>2313</v>
      </c>
      <c r="E763" s="247" t="s">
        <v>4382</v>
      </c>
      <c r="F763" s="247"/>
      <c r="G763" s="245">
        <v>3</v>
      </c>
      <c r="H763" s="246"/>
      <c r="I763" s="245"/>
      <c r="J763" s="58"/>
      <c r="K763" s="245"/>
      <c r="L763" s="246" t="str">
        <f>VLOOKUP(TRIM(B763),'Team Rosters'!$B$1:$M$3794,2,FALSE)</f>
        <v>BLU</v>
      </c>
    </row>
    <row r="764" spans="1:12" ht="12.75" customHeight="1">
      <c r="A764" s="242" t="s">
        <v>3060</v>
      </c>
      <c r="B764" s="243" t="s">
        <v>4040</v>
      </c>
      <c r="C764" s="242" t="s">
        <v>814</v>
      </c>
      <c r="D764" s="242" t="s">
        <v>4290</v>
      </c>
      <c r="E764" s="247" t="s">
        <v>4382</v>
      </c>
      <c r="F764" s="247"/>
      <c r="G764" s="245"/>
      <c r="H764" s="246"/>
      <c r="I764" s="245"/>
      <c r="J764" s="245"/>
      <c r="K764" s="245"/>
      <c r="L764" s="246" t="e">
        <f>VLOOKUP(TRIM(B764),'Team Rosters'!$B$1:$M$3794,2,FALSE)</f>
        <v>#N/A</v>
      </c>
    </row>
    <row r="765" spans="1:12" ht="12.75" customHeight="1">
      <c r="A765" s="242" t="s">
        <v>2966</v>
      </c>
      <c r="B765" s="243" t="s">
        <v>5621</v>
      </c>
      <c r="C765" s="242" t="s">
        <v>818</v>
      </c>
      <c r="D765" s="242" t="s">
        <v>2966</v>
      </c>
      <c r="E765" s="58"/>
      <c r="F765" s="58"/>
      <c r="G765" s="58"/>
      <c r="H765" s="246"/>
      <c r="I765" s="248"/>
      <c r="J765" s="58"/>
      <c r="K765" s="248"/>
      <c r="L765" s="246" t="str">
        <f>VLOOKUP(TRIM(B765),'Team Rosters'!$B$1:$M$3794,2,FALSE)</f>
        <v>TOK</v>
      </c>
    </row>
    <row r="766" spans="1:12">
      <c r="A766" s="242" t="s">
        <v>2314</v>
      </c>
      <c r="B766" s="243" t="s">
        <v>6324</v>
      </c>
      <c r="C766" s="242" t="s">
        <v>815</v>
      </c>
      <c r="D766" s="242" t="s">
        <v>4303</v>
      </c>
      <c r="E766" s="247" t="s">
        <v>4391</v>
      </c>
      <c r="F766" s="247"/>
      <c r="G766" s="245">
        <v>0</v>
      </c>
      <c r="H766" s="246"/>
      <c r="I766" s="245"/>
      <c r="J766" s="245"/>
      <c r="K766" s="245"/>
      <c r="L766" s="246" t="str">
        <f>VLOOKUP(TRIM(B766),'Team Rosters'!$B$1:$M$3794,2,FALSE)</f>
        <v>TEM</v>
      </c>
    </row>
    <row r="767" spans="1:12" ht="12.75" customHeight="1">
      <c r="A767" s="242" t="s">
        <v>1663</v>
      </c>
      <c r="B767" s="243" t="s">
        <v>4474</v>
      </c>
      <c r="C767" s="242" t="s">
        <v>170</v>
      </c>
      <c r="D767" s="242" t="s">
        <v>4302</v>
      </c>
      <c r="E767" s="247" t="s">
        <v>4385</v>
      </c>
      <c r="F767" s="247"/>
      <c r="G767" s="245">
        <v>0</v>
      </c>
      <c r="H767" s="246"/>
      <c r="I767" s="58"/>
      <c r="J767" s="58"/>
      <c r="K767" s="245"/>
      <c r="L767" s="246" t="str">
        <f>VLOOKUP(TRIM(B767),'Team Rosters'!$B$1:$M$3794,2,FALSE)</f>
        <v>DEL</v>
      </c>
    </row>
    <row r="768" spans="1:12">
      <c r="A768" s="242" t="s">
        <v>2458</v>
      </c>
      <c r="B768" s="243" t="s">
        <v>5566</v>
      </c>
      <c r="C768" s="242" t="s">
        <v>809</v>
      </c>
      <c r="D768" s="242" t="s">
        <v>2458</v>
      </c>
      <c r="E768" s="247" t="s">
        <v>4400</v>
      </c>
      <c r="F768" s="247"/>
      <c r="G768" s="245">
        <v>3</v>
      </c>
      <c r="H768" s="246"/>
      <c r="I768" s="58"/>
      <c r="J768" s="58"/>
      <c r="K768" s="245"/>
      <c r="L768" s="246" t="str">
        <f>VLOOKUP(TRIM(B768),'Team Rosters'!$B$1:$M$3794,2,FALSE)</f>
        <v>OMA</v>
      </c>
    </row>
    <row r="769" spans="1:12">
      <c r="A769" s="242" t="s">
        <v>2966</v>
      </c>
      <c r="B769" s="243" t="s">
        <v>6964</v>
      </c>
      <c r="C769" s="242" t="s">
        <v>6142</v>
      </c>
      <c r="D769" s="242" t="s">
        <v>2966</v>
      </c>
      <c r="E769" s="247"/>
      <c r="F769" s="247"/>
      <c r="G769" s="245"/>
      <c r="H769" s="246"/>
      <c r="I769" s="245"/>
      <c r="J769" s="58"/>
      <c r="K769" s="245"/>
      <c r="L769" s="246" t="e">
        <f>VLOOKUP(TRIM(B769),'Team Rosters'!$B$1:$M$3794,2,FALSE)</f>
        <v>#N/A</v>
      </c>
    </row>
    <row r="770" spans="1:12">
      <c r="A770" s="242" t="s">
        <v>2440</v>
      </c>
      <c r="B770" s="243" t="s">
        <v>6737</v>
      </c>
      <c r="C770" s="242" t="s">
        <v>826</v>
      </c>
      <c r="D770" s="242" t="s">
        <v>2440</v>
      </c>
      <c r="E770" s="247" t="s">
        <v>4384</v>
      </c>
      <c r="F770" s="247"/>
      <c r="G770" s="245">
        <v>0</v>
      </c>
      <c r="H770" s="246"/>
      <c r="I770" s="248"/>
      <c r="J770" s="58"/>
      <c r="K770" s="248"/>
      <c r="L770" s="246" t="e">
        <f>VLOOKUP(TRIM(B770),'Team Rosters'!$B$1:$M$3794,2,FALSE)</f>
        <v>#N/A</v>
      </c>
    </row>
    <row r="771" spans="1:12">
      <c r="A771" s="242" t="s">
        <v>3060</v>
      </c>
      <c r="B771" s="243" t="s">
        <v>5669</v>
      </c>
      <c r="C771" s="242" t="s">
        <v>802</v>
      </c>
      <c r="D771" s="242" t="s">
        <v>4290</v>
      </c>
      <c r="E771" s="247" t="s">
        <v>4382</v>
      </c>
      <c r="F771" s="247"/>
      <c r="G771" s="245"/>
      <c r="H771" s="246"/>
      <c r="I771" s="248"/>
      <c r="J771" s="58"/>
      <c r="K771" s="248"/>
      <c r="L771" s="246" t="str">
        <f>VLOOKUP(TRIM(B771),'Team Rosters'!$B$1:$M$3794,2,FALSE)</f>
        <v>GOT</v>
      </c>
    </row>
    <row r="772" spans="1:12" ht="12.75" customHeight="1">
      <c r="A772" s="242" t="s">
        <v>3060</v>
      </c>
      <c r="B772" s="243" t="s">
        <v>6239</v>
      </c>
      <c r="C772" s="242" t="s">
        <v>837</v>
      </c>
      <c r="D772" s="242" t="s">
        <v>4290</v>
      </c>
      <c r="E772" s="247" t="s">
        <v>4384</v>
      </c>
      <c r="F772" s="247"/>
      <c r="G772" s="245"/>
      <c r="H772" s="246"/>
      <c r="I772" s="248"/>
      <c r="J772" s="58"/>
      <c r="K772" s="248"/>
      <c r="L772" s="246" t="e">
        <f>VLOOKUP(TRIM(B772),'Team Rosters'!$B$1:$M$3794,2,FALSE)</f>
        <v>#N/A</v>
      </c>
    </row>
    <row r="773" spans="1:12">
      <c r="A773" s="242" t="s">
        <v>2323</v>
      </c>
      <c r="B773" s="194" t="s">
        <v>991</v>
      </c>
      <c r="C773" s="193" t="s">
        <v>809</v>
      </c>
      <c r="D773" s="242" t="s">
        <v>4265</v>
      </c>
      <c r="E773" s="58"/>
      <c r="F773" s="58"/>
      <c r="G773" s="58"/>
      <c r="H773" s="246"/>
      <c r="I773" s="58"/>
      <c r="J773" s="58"/>
      <c r="K773" s="245"/>
      <c r="L773" s="246" t="str">
        <f>VLOOKUP(TRIM(B773),'Team Rosters'!$B$1:$M$3794,2,FALSE)</f>
        <v>LON</v>
      </c>
    </row>
    <row r="774" spans="1:12" ht="12.75" customHeight="1">
      <c r="A774" s="242" t="s">
        <v>2314</v>
      </c>
      <c r="B774" s="243" t="s">
        <v>6777</v>
      </c>
      <c r="C774" s="242" t="s">
        <v>6142</v>
      </c>
      <c r="D774" s="242" t="s">
        <v>4303</v>
      </c>
      <c r="E774" s="247" t="s">
        <v>4391</v>
      </c>
      <c r="F774" s="247"/>
      <c r="G774" s="245">
        <v>2</v>
      </c>
      <c r="H774" s="246"/>
      <c r="I774" s="245"/>
      <c r="J774" s="245"/>
      <c r="K774" s="245"/>
      <c r="L774" s="246" t="str">
        <f>VLOOKUP(TRIM(B774),'Team Rosters'!$B$1:$M$3794,2,FALSE)</f>
        <v>CAVE</v>
      </c>
    </row>
    <row r="775" spans="1:12" ht="12.75" customHeight="1">
      <c r="A775" s="242" t="s">
        <v>2477</v>
      </c>
      <c r="B775" s="194" t="s">
        <v>361</v>
      </c>
      <c r="C775" s="193" t="s">
        <v>83</v>
      </c>
      <c r="D775" s="242" t="s">
        <v>4265</v>
      </c>
      <c r="E775" s="245"/>
      <c r="F775" s="245"/>
      <c r="G775" s="245"/>
      <c r="H775" s="246"/>
      <c r="I775" s="245"/>
      <c r="J775" s="245"/>
      <c r="K775" s="245"/>
      <c r="L775" s="246" t="str">
        <f>VLOOKUP(TRIM(B775),'Team Rosters'!$B$1:$M$3794,2,FALSE)</f>
        <v>ACM</v>
      </c>
    </row>
    <row r="776" spans="1:12" ht="12.75" customHeight="1">
      <c r="A776" s="242" t="s">
        <v>2314</v>
      </c>
      <c r="B776" s="243" t="s">
        <v>6320</v>
      </c>
      <c r="C776" s="242" t="s">
        <v>831</v>
      </c>
      <c r="D776" s="242" t="s">
        <v>4303</v>
      </c>
      <c r="E776" s="247" t="s">
        <v>4391</v>
      </c>
      <c r="F776" s="247"/>
      <c r="G776" s="245">
        <v>0</v>
      </c>
      <c r="H776" s="246"/>
      <c r="I776" s="58"/>
      <c r="J776" s="58"/>
      <c r="K776" s="58"/>
      <c r="L776" s="246" t="e">
        <f>VLOOKUP(TRIM(B776),'Team Rosters'!$B$1:$M$3794,2,FALSE)</f>
        <v>#N/A</v>
      </c>
    </row>
    <row r="777" spans="1:12">
      <c r="A777" s="242" t="s">
        <v>3061</v>
      </c>
      <c r="B777" s="243" t="s">
        <v>2897</v>
      </c>
      <c r="C777" s="242" t="s">
        <v>1664</v>
      </c>
      <c r="D777" s="242" t="s">
        <v>4297</v>
      </c>
      <c r="E777" s="247" t="s">
        <v>4388</v>
      </c>
      <c r="F777" s="247"/>
      <c r="G777" s="245"/>
      <c r="H777" s="246"/>
      <c r="I777" s="58"/>
      <c r="J777" s="58"/>
      <c r="K777" s="58"/>
      <c r="L777" s="246" t="e">
        <f>VLOOKUP(TRIM(B777),'Team Rosters'!$B$1:$M$3794,2,FALSE)</f>
        <v>#N/A</v>
      </c>
    </row>
    <row r="778" spans="1:12" ht="12.75" customHeight="1">
      <c r="A778" s="242" t="s">
        <v>3518</v>
      </c>
      <c r="B778" s="243" t="s">
        <v>6901</v>
      </c>
      <c r="C778" s="242" t="s">
        <v>824</v>
      </c>
      <c r="D778" s="242" t="s">
        <v>3518</v>
      </c>
      <c r="E778" s="247"/>
      <c r="F778" s="247"/>
      <c r="G778" s="245"/>
      <c r="H778" s="246"/>
      <c r="I778" s="245"/>
      <c r="J778" s="58"/>
      <c r="K778" s="245">
        <v>2</v>
      </c>
      <c r="L778" s="246" t="str">
        <f>VLOOKUP(TRIM(B778),'Team Rosters'!$B$1:$M$3794,2,FALSE)</f>
        <v>DEL</v>
      </c>
    </row>
    <row r="779" spans="1:12">
      <c r="A779" s="242" t="s">
        <v>3200</v>
      </c>
      <c r="B779" s="243" t="s">
        <v>6653</v>
      </c>
      <c r="C779" s="242" t="s">
        <v>826</v>
      </c>
      <c r="D779" s="242" t="s">
        <v>4275</v>
      </c>
      <c r="E779" s="144"/>
      <c r="F779" s="144"/>
      <c r="G779" s="144"/>
      <c r="H779" s="246"/>
      <c r="I779" s="245">
        <v>0</v>
      </c>
      <c r="J779" s="245"/>
      <c r="K779" s="245">
        <v>0</v>
      </c>
      <c r="L779" s="246" t="e">
        <f>VLOOKUP(TRIM(B779),'Team Rosters'!$B$1:$M$3794,2,FALSE)</f>
        <v>#N/A</v>
      </c>
    </row>
    <row r="780" spans="1:12">
      <c r="A780" s="242" t="s">
        <v>3060</v>
      </c>
      <c r="B780" s="243" t="s">
        <v>6817</v>
      </c>
      <c r="C780" s="242" t="s">
        <v>821</v>
      </c>
      <c r="D780" s="242" t="s">
        <v>4290</v>
      </c>
      <c r="E780" s="247" t="s">
        <v>4384</v>
      </c>
      <c r="F780" s="247"/>
      <c r="G780" s="245"/>
      <c r="H780" s="246"/>
      <c r="I780" s="58"/>
      <c r="J780" s="58"/>
      <c r="K780" s="245"/>
      <c r="L780" s="246" t="str">
        <f>VLOOKUP(TRIM(B780),'Team Rosters'!$B$1:$M$3794,2,FALSE)</f>
        <v>BLD</v>
      </c>
    </row>
    <row r="781" spans="1:12" ht="12.75" customHeight="1">
      <c r="A781" s="242" t="s">
        <v>6904</v>
      </c>
      <c r="B781" s="194" t="s">
        <v>5239</v>
      </c>
      <c r="C781" s="193" t="s">
        <v>83</v>
      </c>
      <c r="D781" s="242" t="s">
        <v>6987</v>
      </c>
      <c r="E781" s="58"/>
      <c r="F781" s="58"/>
      <c r="G781" s="58"/>
      <c r="H781" s="246"/>
      <c r="I781" s="245"/>
      <c r="J781" s="245"/>
      <c r="K781" s="58"/>
      <c r="L781" s="246" t="str">
        <f>VLOOKUP(TRIM(B781),'Team Rosters'!$B$1:$M$3794,2,FALSE)</f>
        <v>TEM</v>
      </c>
    </row>
    <row r="782" spans="1:12" ht="12.75" customHeight="1">
      <c r="A782" s="242" t="s">
        <v>2477</v>
      </c>
      <c r="B782" s="194" t="s">
        <v>6392</v>
      </c>
      <c r="C782" s="193" t="s">
        <v>833</v>
      </c>
      <c r="D782" s="242" t="s">
        <v>4265</v>
      </c>
      <c r="E782" s="58"/>
      <c r="F782" s="58"/>
      <c r="G782" s="58"/>
      <c r="H782" s="246"/>
      <c r="I782" s="245"/>
      <c r="J782" s="58"/>
      <c r="K782" s="245"/>
      <c r="L782" s="246" t="str">
        <f>VLOOKUP(TRIM(B782),'Team Rosters'!$B$1:$M$3794,2,FALSE)</f>
        <v>TOL</v>
      </c>
    </row>
    <row r="783" spans="1:12">
      <c r="A783" s="242" t="s">
        <v>1663</v>
      </c>
      <c r="B783" s="243" t="s">
        <v>993</v>
      </c>
      <c r="C783" s="242" t="s">
        <v>808</v>
      </c>
      <c r="D783" s="242" t="s">
        <v>4302</v>
      </c>
      <c r="E783" s="247" t="s">
        <v>4386</v>
      </c>
      <c r="F783" s="247"/>
      <c r="G783" s="245">
        <v>12</v>
      </c>
      <c r="H783" s="246">
        <v>1</v>
      </c>
      <c r="I783" s="245"/>
      <c r="J783" s="58"/>
      <c r="K783" s="245"/>
      <c r="L783" s="246" t="str">
        <f>VLOOKUP(TRIM(B783),'Team Rosters'!$B$1:$M$3794,2,FALSE)</f>
        <v>BIR</v>
      </c>
    </row>
    <row r="784" spans="1:12" ht="12.75" customHeight="1">
      <c r="A784" s="242" t="s">
        <v>172</v>
      </c>
      <c r="B784" s="243" t="s">
        <v>4043</v>
      </c>
      <c r="C784" s="242" t="s">
        <v>831</v>
      </c>
      <c r="D784" s="242" t="s">
        <v>4298</v>
      </c>
      <c r="E784" s="247" t="s">
        <v>4385</v>
      </c>
      <c r="F784" s="247"/>
      <c r="G784" s="245">
        <v>2</v>
      </c>
      <c r="H784" s="246"/>
      <c r="I784" s="58"/>
      <c r="J784" s="58"/>
      <c r="K784" s="245"/>
      <c r="L784" s="246" t="e">
        <f>VLOOKUP(TRIM(B784),'Team Rosters'!$B$1:$M$3794,2,FALSE)</f>
        <v>#N/A</v>
      </c>
    </row>
    <row r="785" spans="1:12">
      <c r="A785" s="193" t="s">
        <v>197</v>
      </c>
      <c r="B785" s="194" t="s">
        <v>6986</v>
      </c>
      <c r="C785" s="193" t="s">
        <v>812</v>
      </c>
      <c r="D785" s="193" t="s">
        <v>197</v>
      </c>
      <c r="E785" s="144"/>
      <c r="F785" s="144"/>
      <c r="G785" s="144"/>
      <c r="H785" s="264"/>
      <c r="I785" s="144"/>
      <c r="J785" s="144"/>
      <c r="K785" s="265"/>
      <c r="L785" s="236" t="e">
        <f>VLOOKUP(TRIM(B785),'Team Rosters'!$B$1:$M$3794,2,FALSE)</f>
        <v>#N/A</v>
      </c>
    </row>
    <row r="786" spans="1:12">
      <c r="A786" s="242" t="s">
        <v>2328</v>
      </c>
      <c r="B786" s="243" t="s">
        <v>2464</v>
      </c>
      <c r="C786" s="242" t="s">
        <v>85</v>
      </c>
      <c r="D786" s="242" t="s">
        <v>4295</v>
      </c>
      <c r="E786" s="247" t="s">
        <v>4389</v>
      </c>
      <c r="F786" s="247"/>
      <c r="G786" s="245"/>
      <c r="H786" s="246"/>
      <c r="I786" s="58"/>
      <c r="J786" s="58"/>
      <c r="K786" s="245"/>
      <c r="L786" s="246" t="str">
        <f>VLOOKUP(TRIM(B786),'Team Rosters'!$B$1:$M$3794,2,FALSE)</f>
        <v>CHA</v>
      </c>
    </row>
    <row r="787" spans="1:12">
      <c r="A787" s="242" t="s">
        <v>3061</v>
      </c>
      <c r="B787" s="243" t="s">
        <v>5614</v>
      </c>
      <c r="C787" s="242" t="s">
        <v>832</v>
      </c>
      <c r="D787" s="242" t="s">
        <v>4297</v>
      </c>
      <c r="E787" s="247" t="s">
        <v>4388</v>
      </c>
      <c r="F787" s="247"/>
      <c r="G787" s="245"/>
      <c r="H787" s="246"/>
      <c r="I787" s="245"/>
      <c r="J787" s="245"/>
      <c r="K787" s="245"/>
      <c r="L787" s="246" t="str">
        <f>VLOOKUP(TRIM(B787),'Team Rosters'!$B$1:$M$3794,2,FALSE)</f>
        <v>VIR</v>
      </c>
    </row>
    <row r="788" spans="1:12">
      <c r="A788" s="242" t="s">
        <v>2437</v>
      </c>
      <c r="B788" s="243" t="s">
        <v>2898</v>
      </c>
      <c r="C788" s="242" t="s">
        <v>2832</v>
      </c>
      <c r="D788" s="242" t="s">
        <v>4304</v>
      </c>
      <c r="E788" s="247" t="s">
        <v>4386</v>
      </c>
      <c r="F788" s="247"/>
      <c r="G788" s="245">
        <v>3</v>
      </c>
      <c r="H788" s="246"/>
      <c r="I788" s="58"/>
      <c r="J788" s="58"/>
      <c r="K788" s="245"/>
      <c r="L788" s="246" t="str">
        <f>VLOOKUP(TRIM(B788),'Team Rosters'!$B$1:$M$3794,2,FALSE)</f>
        <v>TOL</v>
      </c>
    </row>
    <row r="789" spans="1:12" ht="12.75" customHeight="1">
      <c r="A789" s="242" t="s">
        <v>3063</v>
      </c>
      <c r="B789" s="243" t="s">
        <v>4469</v>
      </c>
      <c r="C789" s="242" t="s">
        <v>5513</v>
      </c>
      <c r="D789" s="242" t="s">
        <v>4289</v>
      </c>
      <c r="E789" s="247" t="s">
        <v>4395</v>
      </c>
      <c r="F789" s="247"/>
      <c r="G789" s="245"/>
      <c r="H789" s="246"/>
      <c r="I789" s="58"/>
      <c r="J789" s="58"/>
      <c r="K789" s="58"/>
      <c r="L789" s="246" t="str">
        <f>VLOOKUP(TRIM(B789),'Team Rosters'!$B$1:$M$3794,2,FALSE)</f>
        <v>BIR</v>
      </c>
    </row>
    <row r="790" spans="1:12">
      <c r="A790" s="242" t="s">
        <v>174</v>
      </c>
      <c r="B790" s="243" t="s">
        <v>5629</v>
      </c>
      <c r="C790" s="242" t="s">
        <v>818</v>
      </c>
      <c r="D790" s="242" t="s">
        <v>4301</v>
      </c>
      <c r="E790" s="247" t="s">
        <v>4385</v>
      </c>
      <c r="F790" s="247" t="s">
        <v>4382</v>
      </c>
      <c r="G790" s="245">
        <v>7</v>
      </c>
      <c r="H790" s="246"/>
      <c r="I790" s="245"/>
      <c r="J790" s="58"/>
      <c r="K790" s="245"/>
      <c r="L790" s="246" t="str">
        <f>VLOOKUP(TRIM(B790),'Team Rosters'!$B$1:$M$3794,2,FALSE)</f>
        <v>BLD</v>
      </c>
    </row>
    <row r="791" spans="1:12" ht="12.75" customHeight="1">
      <c r="A791" s="242" t="s">
        <v>1591</v>
      </c>
      <c r="B791" s="243" t="s">
        <v>4613</v>
      </c>
      <c r="C791" s="242" t="s">
        <v>815</v>
      </c>
      <c r="D791" s="242" t="s">
        <v>1591</v>
      </c>
      <c r="E791" s="245"/>
      <c r="F791" s="245"/>
      <c r="G791" s="245"/>
      <c r="H791" s="246"/>
      <c r="I791" s="245">
        <v>6</v>
      </c>
      <c r="J791" s="245"/>
      <c r="K791" s="245">
        <v>5</v>
      </c>
      <c r="L791" s="246" t="str">
        <f>VLOOKUP(TRIM(B791),'Team Rosters'!$B$1:$M$3794,2,FALSE)</f>
        <v>ESC</v>
      </c>
    </row>
    <row r="792" spans="1:12">
      <c r="A792" s="242" t="s">
        <v>2440</v>
      </c>
      <c r="B792" s="243" t="s">
        <v>6748</v>
      </c>
      <c r="C792" s="242" t="s">
        <v>85</v>
      </c>
      <c r="D792" s="242" t="s">
        <v>2440</v>
      </c>
      <c r="E792" s="247" t="s">
        <v>4384</v>
      </c>
      <c r="F792" s="247"/>
      <c r="G792" s="245">
        <v>0</v>
      </c>
      <c r="H792" s="246"/>
      <c r="I792" s="245"/>
      <c r="J792" s="58"/>
      <c r="K792" s="245"/>
      <c r="L792" s="246" t="e">
        <f>VLOOKUP(TRIM(B792),'Team Rosters'!$B$1:$M$3794,2,FALSE)</f>
        <v>#N/A</v>
      </c>
    </row>
    <row r="793" spans="1:12" ht="12.75" customHeight="1">
      <c r="A793" s="242" t="s">
        <v>2351</v>
      </c>
      <c r="B793" s="243" t="s">
        <v>1517</v>
      </c>
      <c r="C793" s="242" t="s">
        <v>814</v>
      </c>
      <c r="D793" s="242" t="s">
        <v>4270</v>
      </c>
      <c r="E793" s="144"/>
      <c r="F793" s="144"/>
      <c r="G793" s="144"/>
      <c r="H793" s="246"/>
      <c r="I793" s="245">
        <v>4</v>
      </c>
      <c r="J793" s="245"/>
      <c r="K793" s="245">
        <v>5</v>
      </c>
      <c r="L793" s="246" t="e">
        <f>VLOOKUP(TRIM(B793),'Team Rosters'!$B$1:$M$3794,2,FALSE)</f>
        <v>#N/A</v>
      </c>
    </row>
    <row r="794" spans="1:12">
      <c r="A794" s="242" t="s">
        <v>2351</v>
      </c>
      <c r="B794" s="243" t="s">
        <v>6138</v>
      </c>
      <c r="C794" s="242" t="s">
        <v>812</v>
      </c>
      <c r="D794" s="242" t="s">
        <v>4270</v>
      </c>
      <c r="E794" s="144"/>
      <c r="F794" s="144"/>
      <c r="G794" s="144"/>
      <c r="H794" s="246"/>
      <c r="I794" s="245">
        <v>0</v>
      </c>
      <c r="J794" s="245"/>
      <c r="K794" s="245">
        <v>0</v>
      </c>
      <c r="L794" s="246" t="e">
        <f>VLOOKUP(TRIM(B794),'Team Rosters'!$B$1:$M$3794,2,FALSE)</f>
        <v>#N/A</v>
      </c>
    </row>
    <row r="795" spans="1:12">
      <c r="A795" s="242" t="s">
        <v>173</v>
      </c>
      <c r="B795" s="243" t="s">
        <v>5671</v>
      </c>
      <c r="C795" s="242" t="s">
        <v>802</v>
      </c>
      <c r="D795" s="242" t="s">
        <v>4306</v>
      </c>
      <c r="E795" s="247" t="s">
        <v>4391</v>
      </c>
      <c r="F795" s="247" t="s">
        <v>4391</v>
      </c>
      <c r="G795" s="245">
        <v>0</v>
      </c>
      <c r="H795" s="246"/>
      <c r="I795" s="245"/>
      <c r="J795" s="58"/>
      <c r="K795" s="245"/>
      <c r="L795" s="246" t="e">
        <f>VLOOKUP(TRIM(B795),'Team Rosters'!$B$1:$M$3794,2,FALSE)</f>
        <v>#N/A</v>
      </c>
    </row>
    <row r="796" spans="1:12">
      <c r="A796" s="242" t="s">
        <v>6877</v>
      </c>
      <c r="B796" s="243" t="s">
        <v>6352</v>
      </c>
      <c r="C796" s="242" t="s">
        <v>808</v>
      </c>
      <c r="D796" s="242" t="s">
        <v>5000</v>
      </c>
      <c r="E796" s="245"/>
      <c r="F796" s="245"/>
      <c r="G796" s="245"/>
      <c r="H796" s="246"/>
      <c r="I796" s="245">
        <v>0</v>
      </c>
      <c r="J796" s="245"/>
      <c r="K796" s="245">
        <v>3</v>
      </c>
      <c r="L796" s="246" t="str">
        <f>VLOOKUP(TRIM(B796),'Team Rosters'!$B$1:$M$3794,2,FALSE)</f>
        <v>LAS</v>
      </c>
    </row>
    <row r="797" spans="1:12" ht="12.75" customHeight="1">
      <c r="A797" s="242" t="s">
        <v>836</v>
      </c>
      <c r="B797" s="243" t="s">
        <v>5762</v>
      </c>
      <c r="C797" s="242" t="s">
        <v>802</v>
      </c>
      <c r="D797" s="242" t="s">
        <v>6988</v>
      </c>
      <c r="E797" s="144"/>
      <c r="F797" s="144"/>
      <c r="G797" s="144"/>
      <c r="H797" s="246"/>
      <c r="I797" s="245">
        <v>4</v>
      </c>
      <c r="J797" s="245">
        <v>0</v>
      </c>
      <c r="K797" s="245">
        <v>4</v>
      </c>
      <c r="L797" s="246" t="str">
        <f>VLOOKUP(TRIM(B797),'Team Rosters'!$B$1:$M$3794,2,FALSE)</f>
        <v>JER</v>
      </c>
    </row>
    <row r="798" spans="1:12">
      <c r="A798" s="246" t="s">
        <v>203</v>
      </c>
      <c r="B798" s="243" t="s">
        <v>5869</v>
      </c>
      <c r="C798" s="242" t="s">
        <v>6142</v>
      </c>
      <c r="D798" s="246" t="s">
        <v>203</v>
      </c>
      <c r="E798" s="144"/>
      <c r="F798" s="144"/>
      <c r="G798" s="144"/>
      <c r="H798" s="264"/>
      <c r="I798" s="265"/>
      <c r="J798" s="144"/>
      <c r="K798" s="265"/>
      <c r="L798" s="236" t="e">
        <f>VLOOKUP(TRIM(B798),'Team Rosters'!$B$1:$M$3794,2,FALSE)</f>
        <v>#N/A</v>
      </c>
    </row>
    <row r="799" spans="1:12">
      <c r="A799" s="242" t="s">
        <v>3063</v>
      </c>
      <c r="B799" s="243" t="s">
        <v>6170</v>
      </c>
      <c r="C799" s="242" t="s">
        <v>809</v>
      </c>
      <c r="D799" s="242" t="s">
        <v>4289</v>
      </c>
      <c r="E799" s="247" t="s">
        <v>4394</v>
      </c>
      <c r="F799" s="247"/>
      <c r="G799" s="245"/>
      <c r="H799" s="246"/>
      <c r="I799" s="245"/>
      <c r="J799" s="58"/>
      <c r="K799" s="245"/>
      <c r="L799" s="246" t="str">
        <f>VLOOKUP(TRIM(B799),'Team Rosters'!$B$1:$M$3794,2,FALSE)</f>
        <v>ESC</v>
      </c>
    </row>
    <row r="800" spans="1:12">
      <c r="A800" s="242" t="s">
        <v>3060</v>
      </c>
      <c r="B800" s="243" t="s">
        <v>5562</v>
      </c>
      <c r="C800" s="242" t="s">
        <v>2832</v>
      </c>
      <c r="D800" s="242" t="s">
        <v>4290</v>
      </c>
      <c r="E800" s="247" t="s">
        <v>4382</v>
      </c>
      <c r="F800" s="247"/>
      <c r="G800" s="245"/>
      <c r="H800" s="246"/>
      <c r="I800" s="245"/>
      <c r="J800" s="58"/>
      <c r="K800" s="245"/>
      <c r="L800" s="246" t="str">
        <f>VLOOKUP(TRIM(B800),'Team Rosters'!$B$1:$M$3794,2,FALSE)</f>
        <v>BEA</v>
      </c>
    </row>
    <row r="801" spans="1:12" ht="12.75" customHeight="1">
      <c r="A801" s="242" t="s">
        <v>560</v>
      </c>
      <c r="B801" s="194" t="s">
        <v>3871</v>
      </c>
      <c r="C801" s="193" t="s">
        <v>3448</v>
      </c>
      <c r="D801" s="242" t="s">
        <v>4265</v>
      </c>
      <c r="E801" s="247"/>
      <c r="F801" s="247"/>
      <c r="G801" s="245"/>
      <c r="H801" s="246"/>
      <c r="I801" s="245"/>
      <c r="J801" s="58"/>
      <c r="K801" s="245"/>
      <c r="L801" s="246" t="e">
        <f>VLOOKUP(TRIM(B801),'Team Rosters'!$B$1:$M$3794,2,FALSE)</f>
        <v>#N/A</v>
      </c>
    </row>
    <row r="802" spans="1:12">
      <c r="A802" s="242" t="s">
        <v>1891</v>
      </c>
      <c r="B802" s="243" t="s">
        <v>4044</v>
      </c>
      <c r="C802" s="242" t="s">
        <v>826</v>
      </c>
      <c r="D802" s="242" t="s">
        <v>1891</v>
      </c>
      <c r="E802" s="247"/>
      <c r="F802" s="247"/>
      <c r="G802" s="245"/>
      <c r="H802" s="246"/>
      <c r="I802" s="245"/>
      <c r="J802" s="58"/>
      <c r="K802" s="245"/>
      <c r="L802" s="246" t="str">
        <f>VLOOKUP(TRIM(B802),'Team Rosters'!$B$1:$M$3794,2,FALSE)</f>
        <v>BLD</v>
      </c>
    </row>
    <row r="803" spans="1:12">
      <c r="A803" s="242" t="s">
        <v>2351</v>
      </c>
      <c r="B803" s="243" t="s">
        <v>997</v>
      </c>
      <c r="C803" s="242" t="s">
        <v>821</v>
      </c>
      <c r="D803" s="242" t="s">
        <v>4270</v>
      </c>
      <c r="E803" s="144"/>
      <c r="F803" s="144"/>
      <c r="G803" s="144"/>
      <c r="H803" s="246"/>
      <c r="I803" s="245">
        <v>6</v>
      </c>
      <c r="J803" s="245"/>
      <c r="K803" s="245">
        <v>7</v>
      </c>
      <c r="L803" s="246" t="str">
        <f>VLOOKUP(TRIM(B803),'Team Rosters'!$B$1:$M$3794,2,FALSE)</f>
        <v>BIR</v>
      </c>
    </row>
    <row r="804" spans="1:12">
      <c r="A804" s="193" t="s">
        <v>1406</v>
      </c>
      <c r="B804" s="194" t="s">
        <v>4616</v>
      </c>
      <c r="C804" s="193" t="s">
        <v>816</v>
      </c>
      <c r="D804" s="193" t="s">
        <v>1406</v>
      </c>
      <c r="E804" s="144"/>
      <c r="F804" s="144"/>
      <c r="G804" s="144"/>
      <c r="H804" s="264"/>
      <c r="I804" s="144">
        <v>4</v>
      </c>
      <c r="J804" s="144"/>
      <c r="K804" s="144">
        <v>0</v>
      </c>
      <c r="L804" s="236" t="str">
        <f>VLOOKUP(TRIM(B804),'Team Rosters'!$B$1:$M$3794,2,FALSE)</f>
        <v>FER</v>
      </c>
    </row>
    <row r="805" spans="1:12">
      <c r="A805" s="242" t="s">
        <v>1870</v>
      </c>
      <c r="B805" s="243" t="s">
        <v>365</v>
      </c>
      <c r="C805" s="242" t="s">
        <v>85</v>
      </c>
      <c r="D805" s="242" t="s">
        <v>4273</v>
      </c>
      <c r="E805" s="144"/>
      <c r="F805" s="144"/>
      <c r="G805" s="144"/>
      <c r="H805" s="246"/>
      <c r="I805" s="245">
        <v>0</v>
      </c>
      <c r="J805" s="245"/>
      <c r="K805" s="245">
        <v>3</v>
      </c>
      <c r="L805" s="246" t="e">
        <f>VLOOKUP(TRIM(B805),'Team Rosters'!$B$1:$M$3794,2,FALSE)</f>
        <v>#N/A</v>
      </c>
    </row>
    <row r="806" spans="1:12">
      <c r="A806" s="242" t="s">
        <v>1891</v>
      </c>
      <c r="B806" s="243" t="s">
        <v>6870</v>
      </c>
      <c r="C806" s="242" t="s">
        <v>826</v>
      </c>
      <c r="D806" s="242" t="s">
        <v>1891</v>
      </c>
      <c r="E806" s="247"/>
      <c r="F806" s="247"/>
      <c r="G806" s="245"/>
      <c r="H806" s="246"/>
      <c r="I806" s="245"/>
      <c r="J806" s="58"/>
      <c r="K806" s="245"/>
      <c r="L806" s="246" t="e">
        <f>VLOOKUP(TRIM(B806),'Team Rosters'!$B$1:$M$3794,2,FALSE)</f>
        <v>#N/A</v>
      </c>
    </row>
    <row r="807" spans="1:12">
      <c r="A807" s="242" t="s">
        <v>830</v>
      </c>
      <c r="B807" s="243" t="s">
        <v>366</v>
      </c>
      <c r="C807" s="242" t="s">
        <v>170</v>
      </c>
      <c r="D807" s="242" t="s">
        <v>6989</v>
      </c>
      <c r="E807" s="144"/>
      <c r="F807" s="144"/>
      <c r="G807" s="144"/>
      <c r="H807" s="246"/>
      <c r="I807" s="245">
        <v>4</v>
      </c>
      <c r="J807" s="245">
        <v>0</v>
      </c>
      <c r="K807" s="245">
        <v>0</v>
      </c>
      <c r="L807" s="246" t="str">
        <f>VLOOKUP(TRIM(B807),'Team Rosters'!$B$1:$M$3794,2,FALSE)</f>
        <v>BIR</v>
      </c>
    </row>
    <row r="808" spans="1:12">
      <c r="A808" s="242" t="s">
        <v>3518</v>
      </c>
      <c r="B808" s="243" t="s">
        <v>6889</v>
      </c>
      <c r="C808" s="242" t="s">
        <v>5513</v>
      </c>
      <c r="D808" s="242" t="s">
        <v>3518</v>
      </c>
      <c r="E808" s="58"/>
      <c r="F808" s="58"/>
      <c r="G808" s="58"/>
      <c r="H808" s="246"/>
      <c r="I808" s="245"/>
      <c r="J808" s="58"/>
      <c r="K808" s="245">
        <v>0</v>
      </c>
      <c r="L808" s="246" t="str">
        <f>VLOOKUP(TRIM(B808),'Team Rosters'!$B$1:$M$3794,2,FALSE)</f>
        <v>LON</v>
      </c>
    </row>
    <row r="809" spans="1:12">
      <c r="A809" s="242" t="s">
        <v>2351</v>
      </c>
      <c r="B809" s="243" t="s">
        <v>5768</v>
      </c>
      <c r="C809" s="242" t="s">
        <v>813</v>
      </c>
      <c r="D809" s="242" t="s">
        <v>4270</v>
      </c>
      <c r="E809" s="144"/>
      <c r="F809" s="144"/>
      <c r="G809" s="144"/>
      <c r="H809" s="246"/>
      <c r="I809" s="245">
        <v>5</v>
      </c>
      <c r="J809" s="245"/>
      <c r="K809" s="245">
        <v>7</v>
      </c>
      <c r="L809" s="246" t="str">
        <f>VLOOKUP(TRIM(B809),'Team Rosters'!$B$1:$M$3794,2,FALSE)</f>
        <v>CHA</v>
      </c>
    </row>
    <row r="810" spans="1:12">
      <c r="A810" s="242" t="s">
        <v>2458</v>
      </c>
      <c r="B810" s="243" t="s">
        <v>5116</v>
      </c>
      <c r="C810" s="242" t="s">
        <v>2832</v>
      </c>
      <c r="D810" s="242" t="s">
        <v>2458</v>
      </c>
      <c r="E810" s="247" t="s">
        <v>4388</v>
      </c>
      <c r="F810" s="247"/>
      <c r="G810" s="245">
        <v>4</v>
      </c>
      <c r="H810" s="246"/>
      <c r="I810" s="245"/>
      <c r="J810" s="58"/>
      <c r="K810" s="245"/>
      <c r="L810" s="246" t="str">
        <f>VLOOKUP(TRIM(B810),'Team Rosters'!$B$1:$M$3794,2,FALSE)</f>
        <v>IND</v>
      </c>
    </row>
    <row r="811" spans="1:12">
      <c r="A811" s="193" t="s">
        <v>828</v>
      </c>
      <c r="B811" s="194" t="s">
        <v>998</v>
      </c>
      <c r="C811" s="193" t="s">
        <v>837</v>
      </c>
      <c r="D811" s="193" t="s">
        <v>828</v>
      </c>
      <c r="E811" s="144"/>
      <c r="F811" s="144"/>
      <c r="G811" s="144"/>
      <c r="H811" s="264"/>
      <c r="I811" s="265">
        <v>5</v>
      </c>
      <c r="J811" s="144">
        <v>4</v>
      </c>
      <c r="K811" s="265">
        <v>0</v>
      </c>
      <c r="L811" s="236" t="e">
        <f>VLOOKUP(TRIM(B811),'Team Rosters'!$B$1:$M$3794,2,FALSE)</f>
        <v>#N/A</v>
      </c>
    </row>
    <row r="812" spans="1:12">
      <c r="A812" s="242" t="s">
        <v>2440</v>
      </c>
      <c r="B812" s="243" t="s">
        <v>367</v>
      </c>
      <c r="C812" s="242" t="s">
        <v>831</v>
      </c>
      <c r="D812" s="242" t="s">
        <v>2440</v>
      </c>
      <c r="E812" s="247" t="s">
        <v>4382</v>
      </c>
      <c r="F812" s="247"/>
      <c r="G812" s="245">
        <v>4</v>
      </c>
      <c r="H812" s="246"/>
      <c r="I812" s="245"/>
      <c r="J812" s="58"/>
      <c r="K812" s="245"/>
      <c r="L812" s="246" t="str">
        <f>VLOOKUP(TRIM(B812),'Team Rosters'!$B$1:$M$3794,2,FALSE)</f>
        <v>DEL</v>
      </c>
    </row>
    <row r="813" spans="1:12" ht="12.75" customHeight="1">
      <c r="A813" s="242" t="s">
        <v>2312</v>
      </c>
      <c r="B813" s="243" t="s">
        <v>4524</v>
      </c>
      <c r="C813" s="242" t="s">
        <v>83</v>
      </c>
      <c r="D813" s="242" t="s">
        <v>2312</v>
      </c>
      <c r="E813" s="247" t="s">
        <v>4397</v>
      </c>
      <c r="F813" s="247"/>
      <c r="G813" s="245">
        <v>11</v>
      </c>
      <c r="H813" s="246"/>
      <c r="I813" s="245"/>
      <c r="J813" s="245"/>
      <c r="K813" s="245"/>
      <c r="L813" s="246" t="str">
        <f>VLOOKUP(TRIM(B813),'Team Rosters'!$B$1:$M$3794,2,FALSE)</f>
        <v>CHA</v>
      </c>
    </row>
    <row r="814" spans="1:12" ht="12.75" customHeight="1">
      <c r="A814" s="242" t="s">
        <v>3200</v>
      </c>
      <c r="B814" s="243" t="s">
        <v>5253</v>
      </c>
      <c r="C814" s="242" t="s">
        <v>817</v>
      </c>
      <c r="D814" s="242" t="s">
        <v>4275</v>
      </c>
      <c r="E814" s="144"/>
      <c r="F814" s="144"/>
      <c r="G814" s="144"/>
      <c r="H814" s="246"/>
      <c r="I814" s="245">
        <v>0</v>
      </c>
      <c r="J814" s="245"/>
      <c r="K814" s="245">
        <v>0</v>
      </c>
      <c r="L814" s="246" t="e">
        <f>VLOOKUP(TRIM(B814),'Team Rosters'!$B$1:$M$3794,2,FALSE)</f>
        <v>#N/A</v>
      </c>
    </row>
    <row r="815" spans="1:12">
      <c r="A815" s="246" t="s">
        <v>203</v>
      </c>
      <c r="B815" s="243" t="s">
        <v>3617</v>
      </c>
      <c r="C815" s="242" t="s">
        <v>170</v>
      </c>
      <c r="D815" s="246" t="s">
        <v>203</v>
      </c>
      <c r="E815" s="245"/>
      <c r="F815" s="245"/>
      <c r="G815" s="245"/>
      <c r="H815" s="246"/>
      <c r="I815" s="245"/>
      <c r="J815" s="245"/>
      <c r="K815" s="245"/>
      <c r="L815" s="246" t="str">
        <f>VLOOKUP(TRIM(B815),'Team Rosters'!$B$1:$M$3794,2,FALSE)</f>
        <v>ANN</v>
      </c>
    </row>
    <row r="816" spans="1:12" ht="12.75" customHeight="1">
      <c r="A816" s="242" t="s">
        <v>173</v>
      </c>
      <c r="B816" s="243" t="s">
        <v>4558</v>
      </c>
      <c r="C816" s="242" t="s">
        <v>826</v>
      </c>
      <c r="D816" s="242" t="s">
        <v>4306</v>
      </c>
      <c r="E816" s="247" t="s">
        <v>4391</v>
      </c>
      <c r="F816" s="247" t="s">
        <v>4385</v>
      </c>
      <c r="G816" s="245">
        <v>2</v>
      </c>
      <c r="H816" s="246"/>
      <c r="I816" s="245"/>
      <c r="J816" s="58"/>
      <c r="K816" s="245"/>
      <c r="L816" s="246" t="e">
        <f>VLOOKUP(TRIM(B816),'Team Rosters'!$B$1:$M$3794,2,FALSE)</f>
        <v>#N/A</v>
      </c>
    </row>
    <row r="817" spans="1:12">
      <c r="A817" s="242" t="s">
        <v>2443</v>
      </c>
      <c r="B817" s="243" t="s">
        <v>1001</v>
      </c>
      <c r="C817" s="242" t="s">
        <v>817</v>
      </c>
      <c r="D817" s="242" t="s">
        <v>2443</v>
      </c>
      <c r="E817" s="247" t="s">
        <v>4396</v>
      </c>
      <c r="F817" s="247"/>
      <c r="G817" s="245">
        <v>12</v>
      </c>
      <c r="H817" s="246">
        <v>8</v>
      </c>
      <c r="I817" s="245"/>
      <c r="J817" s="58"/>
      <c r="K817" s="245"/>
      <c r="L817" s="246" t="str">
        <f>VLOOKUP(TRIM(B817),'Team Rosters'!$B$1:$M$3794,2,FALSE)</f>
        <v>VIR</v>
      </c>
    </row>
    <row r="818" spans="1:12">
      <c r="A818" s="242" t="s">
        <v>1891</v>
      </c>
      <c r="B818" s="243" t="s">
        <v>5810</v>
      </c>
      <c r="C818" s="242" t="s">
        <v>822</v>
      </c>
      <c r="D818" s="242" t="s">
        <v>1891</v>
      </c>
      <c r="E818" s="58"/>
      <c r="F818" s="58"/>
      <c r="G818" s="58"/>
      <c r="H818" s="246"/>
      <c r="I818" s="245"/>
      <c r="J818" s="58"/>
      <c r="K818" s="245"/>
      <c r="L818" s="246" t="e">
        <f>VLOOKUP(TRIM(B818),'Team Rosters'!$B$1:$M$3794,2,FALSE)</f>
        <v>#N/A</v>
      </c>
    </row>
    <row r="819" spans="1:12" ht="12.75" customHeight="1">
      <c r="A819" s="242" t="s">
        <v>1667</v>
      </c>
      <c r="B819" s="243" t="s">
        <v>6812</v>
      </c>
      <c r="C819" s="242" t="s">
        <v>832</v>
      </c>
      <c r="D819" s="242" t="s">
        <v>4300</v>
      </c>
      <c r="E819" s="247" t="s">
        <v>4391</v>
      </c>
      <c r="F819" s="247"/>
      <c r="G819" s="245">
        <v>2</v>
      </c>
      <c r="H819" s="246"/>
      <c r="I819" s="248"/>
      <c r="J819" s="58"/>
      <c r="K819" s="248"/>
      <c r="L819" s="246" t="str">
        <f>VLOOKUP(TRIM(B819),'Team Rosters'!$B$1:$M$3794,2,FALSE)</f>
        <v>IRN</v>
      </c>
    </row>
    <row r="820" spans="1:12">
      <c r="A820" s="242" t="s">
        <v>173</v>
      </c>
      <c r="B820" s="243" t="s">
        <v>5124</v>
      </c>
      <c r="C820" s="242" t="s">
        <v>170</v>
      </c>
      <c r="D820" s="242" t="s">
        <v>4306</v>
      </c>
      <c r="E820" s="247" t="s">
        <v>4391</v>
      </c>
      <c r="F820" s="247" t="s">
        <v>4391</v>
      </c>
      <c r="G820" s="245">
        <v>0</v>
      </c>
      <c r="H820" s="246"/>
      <c r="I820" s="245"/>
      <c r="J820" s="58"/>
      <c r="K820" s="245"/>
      <c r="L820" s="246" t="e">
        <f>VLOOKUP(TRIM(B820),'Team Rosters'!$B$1:$M$3794,2,FALSE)</f>
        <v>#N/A</v>
      </c>
    </row>
    <row r="821" spans="1:12">
      <c r="A821" s="242" t="s">
        <v>3060</v>
      </c>
      <c r="B821" s="243" t="s">
        <v>5638</v>
      </c>
      <c r="C821" s="242" t="s">
        <v>812</v>
      </c>
      <c r="D821" s="242" t="s">
        <v>4290</v>
      </c>
      <c r="E821" s="247" t="s">
        <v>4384</v>
      </c>
      <c r="F821" s="247"/>
      <c r="G821" s="245"/>
      <c r="H821" s="246"/>
      <c r="I821" s="245"/>
      <c r="J821" s="245"/>
      <c r="K821" s="245"/>
      <c r="L821" s="246" t="e">
        <f>VLOOKUP(TRIM(B821),'Team Rosters'!$B$1:$M$3794,2,FALSE)</f>
        <v>#N/A</v>
      </c>
    </row>
    <row r="822" spans="1:12" ht="12.75" customHeight="1">
      <c r="A822" s="242" t="s">
        <v>3060</v>
      </c>
      <c r="B822" s="243" t="s">
        <v>6830</v>
      </c>
      <c r="C822" s="242" t="s">
        <v>831</v>
      </c>
      <c r="D822" s="242" t="s">
        <v>4290</v>
      </c>
      <c r="E822" s="247" t="s">
        <v>4384</v>
      </c>
      <c r="F822" s="247"/>
      <c r="G822" s="245"/>
      <c r="H822" s="246"/>
      <c r="I822" s="245"/>
      <c r="J822" s="58"/>
      <c r="K822" s="245"/>
      <c r="L822" s="246" t="e">
        <f>VLOOKUP(TRIM(B822),'Team Rosters'!$B$1:$M$3794,2,FALSE)</f>
        <v>#N/A</v>
      </c>
    </row>
    <row r="823" spans="1:12">
      <c r="A823" s="253" t="s">
        <v>7087</v>
      </c>
      <c r="B823" s="243" t="s">
        <v>6267</v>
      </c>
      <c r="C823" s="242" t="s">
        <v>6142</v>
      </c>
      <c r="D823" s="253" t="s">
        <v>7086</v>
      </c>
      <c r="E823" s="247" t="s">
        <v>4386</v>
      </c>
      <c r="F823" s="247"/>
      <c r="G823" s="245"/>
      <c r="H823" s="246"/>
      <c r="I823" s="245"/>
      <c r="J823" s="245"/>
      <c r="K823" s="245"/>
      <c r="L823" s="246" t="str">
        <f>VLOOKUP(TRIM(B823),'Team Rosters'!$B$1:$M$3794,2,FALSE)</f>
        <v>LAS</v>
      </c>
    </row>
    <row r="824" spans="1:12">
      <c r="A824" s="242" t="s">
        <v>645</v>
      </c>
      <c r="B824" s="194" t="s">
        <v>6909</v>
      </c>
      <c r="C824" s="193" t="s">
        <v>807</v>
      </c>
      <c r="D824" s="242" t="s">
        <v>4267</v>
      </c>
      <c r="E824" s="247"/>
      <c r="F824" s="247"/>
      <c r="G824" s="245"/>
      <c r="H824" s="246"/>
      <c r="I824" s="245"/>
      <c r="J824" s="58"/>
      <c r="K824" s="245"/>
      <c r="L824" s="246" t="str">
        <f>VLOOKUP(TRIM(B824),'Team Rosters'!$B$1:$M$3794,2,FALSE)</f>
        <v>ACM</v>
      </c>
    </row>
    <row r="825" spans="1:12">
      <c r="A825" s="242" t="s">
        <v>645</v>
      </c>
      <c r="B825" s="243" t="s">
        <v>6909</v>
      </c>
      <c r="C825" s="242" t="s">
        <v>807</v>
      </c>
      <c r="D825" s="242" t="s">
        <v>4267</v>
      </c>
      <c r="E825" s="58"/>
      <c r="F825" s="58"/>
      <c r="G825" s="58"/>
      <c r="H825" s="246"/>
      <c r="I825" s="245"/>
      <c r="J825" s="58"/>
      <c r="K825" s="245"/>
      <c r="L825" s="246" t="str">
        <f>VLOOKUP(TRIM(B825),'Team Rosters'!$B$1:$M$3794,2,FALSE)</f>
        <v>ACM</v>
      </c>
    </row>
    <row r="826" spans="1:12">
      <c r="A826" s="242" t="s">
        <v>2328</v>
      </c>
      <c r="B826" s="243" t="s">
        <v>368</v>
      </c>
      <c r="C826" s="242" t="s">
        <v>81</v>
      </c>
      <c r="D826" s="242" t="s">
        <v>4295</v>
      </c>
      <c r="E826" s="247" t="s">
        <v>4391</v>
      </c>
      <c r="F826" s="247"/>
      <c r="G826" s="245"/>
      <c r="H826" s="246"/>
      <c r="I826" s="245"/>
      <c r="J826" s="58"/>
      <c r="K826" s="245"/>
      <c r="L826" s="246" t="str">
        <f>VLOOKUP(TRIM(B826),'Team Rosters'!$B$1:$M$3794,2,FALSE)</f>
        <v>LAS</v>
      </c>
    </row>
    <row r="827" spans="1:12">
      <c r="A827" s="242" t="s">
        <v>560</v>
      </c>
      <c r="B827" s="194" t="s">
        <v>6924</v>
      </c>
      <c r="C827" s="193" t="s">
        <v>808</v>
      </c>
      <c r="D827" s="242" t="s">
        <v>4265</v>
      </c>
      <c r="E827" s="247"/>
      <c r="F827" s="247"/>
      <c r="G827" s="245"/>
      <c r="H827" s="246"/>
      <c r="I827" s="245"/>
      <c r="J827" s="58"/>
      <c r="K827" s="245"/>
      <c r="L827" s="246" t="e">
        <f>VLOOKUP(TRIM(B827),'Team Rosters'!$B$1:$M$3794,2,FALSE)</f>
        <v>#N/A</v>
      </c>
    </row>
    <row r="828" spans="1:12">
      <c r="A828" s="193" t="s">
        <v>1406</v>
      </c>
      <c r="B828" s="194" t="s">
        <v>6540</v>
      </c>
      <c r="C828" s="193" t="s">
        <v>815</v>
      </c>
      <c r="D828" s="193" t="s">
        <v>1406</v>
      </c>
      <c r="E828" s="144"/>
      <c r="F828" s="144"/>
      <c r="G828" s="144"/>
      <c r="H828" s="264"/>
      <c r="I828" s="144">
        <v>6</v>
      </c>
      <c r="J828" s="144"/>
      <c r="K828" s="144">
        <v>0</v>
      </c>
      <c r="L828" s="236" t="str">
        <f>VLOOKUP(TRIM(B828),'Team Rosters'!$B$1:$M$3794,2,FALSE)</f>
        <v>VIR</v>
      </c>
    </row>
    <row r="829" spans="1:12" ht="12.75" customHeight="1">
      <c r="A829" s="242" t="s">
        <v>1891</v>
      </c>
      <c r="B829" s="243" t="s">
        <v>6342</v>
      </c>
      <c r="C829" s="242" t="s">
        <v>837</v>
      </c>
      <c r="D829" s="242" t="s">
        <v>1891</v>
      </c>
      <c r="E829" s="245"/>
      <c r="F829" s="245"/>
      <c r="G829" s="245"/>
      <c r="H829" s="246"/>
      <c r="I829" s="245"/>
      <c r="J829" s="245"/>
      <c r="K829" s="245"/>
      <c r="L829" s="246" t="str">
        <f>VLOOKUP(TRIM(B829),'Team Rosters'!$B$1:$M$3794,2,FALSE)</f>
        <v>VER</v>
      </c>
    </row>
    <row r="830" spans="1:12">
      <c r="A830" s="242" t="s">
        <v>2312</v>
      </c>
      <c r="B830" s="243" t="s">
        <v>4046</v>
      </c>
      <c r="C830" s="242" t="s">
        <v>808</v>
      </c>
      <c r="D830" s="242" t="s">
        <v>2312</v>
      </c>
      <c r="E830" s="247" t="s">
        <v>4397</v>
      </c>
      <c r="F830" s="247"/>
      <c r="G830" s="245">
        <v>4</v>
      </c>
      <c r="H830" s="246"/>
      <c r="I830" s="245"/>
      <c r="J830" s="58"/>
      <c r="K830" s="245"/>
      <c r="L830" s="246" t="str">
        <f>VLOOKUP(TRIM(B830),'Team Rosters'!$B$1:$M$3794,2,FALSE)</f>
        <v>BEA</v>
      </c>
    </row>
    <row r="831" spans="1:12">
      <c r="A831" s="242" t="s">
        <v>2317</v>
      </c>
      <c r="B831" s="243" t="s">
        <v>4047</v>
      </c>
      <c r="C831" s="242" t="s">
        <v>170</v>
      </c>
      <c r="D831" s="242" t="s">
        <v>4272</v>
      </c>
      <c r="E831" s="144"/>
      <c r="F831" s="144"/>
      <c r="G831" s="144"/>
      <c r="H831" s="246"/>
      <c r="I831" s="245">
        <v>0</v>
      </c>
      <c r="J831" s="245"/>
      <c r="K831" s="245">
        <v>2</v>
      </c>
      <c r="L831" s="246" t="str">
        <f>VLOOKUP(TRIM(B831),'Team Rosters'!$B$1:$M$3794,2,FALSE)</f>
        <v>GOT</v>
      </c>
    </row>
    <row r="832" spans="1:12">
      <c r="A832" s="246" t="s">
        <v>203</v>
      </c>
      <c r="B832" s="243" t="s">
        <v>1806</v>
      </c>
      <c r="C832" s="242" t="s">
        <v>818</v>
      </c>
      <c r="D832" s="246" t="s">
        <v>203</v>
      </c>
      <c r="E832" s="58"/>
      <c r="F832" s="58"/>
      <c r="G832" s="58"/>
      <c r="H832" s="246"/>
      <c r="I832" s="245"/>
      <c r="J832" s="58"/>
      <c r="K832" s="245"/>
      <c r="L832" s="246" t="e">
        <f>VLOOKUP(TRIM(B832),'Team Rosters'!$B$1:$M$3794,2,FALSE)</f>
        <v>#N/A</v>
      </c>
    </row>
    <row r="833" spans="1:12">
      <c r="A833" s="242" t="s">
        <v>1404</v>
      </c>
      <c r="B833" s="243" t="s">
        <v>6263</v>
      </c>
      <c r="C833" s="242" t="s">
        <v>816</v>
      </c>
      <c r="D833" s="242" t="s">
        <v>1404</v>
      </c>
      <c r="E833" s="247" t="s">
        <v>4384</v>
      </c>
      <c r="F833" s="247"/>
      <c r="G833" s="245">
        <v>0</v>
      </c>
      <c r="H833" s="246"/>
      <c r="I833" s="245"/>
      <c r="J833" s="58"/>
      <c r="K833" s="245"/>
      <c r="L833" s="246" t="str">
        <f>VLOOKUP(TRIM(B833),'Team Rosters'!$B$1:$M$3794,2,FALSE)</f>
        <v>TOK</v>
      </c>
    </row>
    <row r="834" spans="1:12">
      <c r="A834" s="193" t="s">
        <v>828</v>
      </c>
      <c r="B834" s="194" t="s">
        <v>5317</v>
      </c>
      <c r="C834" s="193" t="s">
        <v>81</v>
      </c>
      <c r="D834" s="193" t="s">
        <v>828</v>
      </c>
      <c r="E834" s="144"/>
      <c r="F834" s="144"/>
      <c r="G834" s="144"/>
      <c r="H834" s="264"/>
      <c r="I834" s="144">
        <v>5</v>
      </c>
      <c r="J834" s="144">
        <v>4</v>
      </c>
      <c r="K834" s="265">
        <v>0</v>
      </c>
      <c r="L834" s="236" t="str">
        <f>VLOOKUP(TRIM(B834),'Team Rosters'!$B$1:$M$3794,2,FALSE)</f>
        <v>CAVE</v>
      </c>
    </row>
    <row r="835" spans="1:12">
      <c r="A835" s="242" t="s">
        <v>2458</v>
      </c>
      <c r="B835" s="243" t="s">
        <v>372</v>
      </c>
      <c r="C835" s="242" t="s">
        <v>814</v>
      </c>
      <c r="D835" s="242" t="s">
        <v>2458</v>
      </c>
      <c r="E835" s="247" t="s">
        <v>4398</v>
      </c>
      <c r="F835" s="247"/>
      <c r="G835" s="245">
        <v>4</v>
      </c>
      <c r="H835" s="246"/>
      <c r="I835" s="245"/>
      <c r="J835" s="58"/>
      <c r="K835" s="245"/>
      <c r="L835" s="246" t="str">
        <f>VLOOKUP(TRIM(B835),'Team Rosters'!$B$1:$M$3794,2,FALSE)</f>
        <v>FER</v>
      </c>
    </row>
    <row r="836" spans="1:12">
      <c r="A836" s="242" t="s">
        <v>560</v>
      </c>
      <c r="B836" s="194" t="s">
        <v>6385</v>
      </c>
      <c r="C836" s="193" t="s">
        <v>5513</v>
      </c>
      <c r="D836" s="242" t="s">
        <v>4265</v>
      </c>
      <c r="E836" s="247"/>
      <c r="F836" s="247"/>
      <c r="G836" s="245"/>
      <c r="H836" s="246"/>
      <c r="I836" s="245"/>
      <c r="J836" s="58"/>
      <c r="K836" s="245"/>
      <c r="L836" s="246" t="str">
        <f>VLOOKUP(TRIM(B836),'Team Rosters'!$B$1:$M$3794,2,FALSE)</f>
        <v>IRN</v>
      </c>
    </row>
    <row r="837" spans="1:12">
      <c r="A837" s="242" t="s">
        <v>836</v>
      </c>
      <c r="B837" s="243" t="s">
        <v>4049</v>
      </c>
      <c r="C837" s="242" t="s">
        <v>810</v>
      </c>
      <c r="D837" s="242" t="s">
        <v>6988</v>
      </c>
      <c r="E837" s="144"/>
      <c r="F837" s="144"/>
      <c r="G837" s="144"/>
      <c r="H837" s="246"/>
      <c r="I837" s="245">
        <v>0</v>
      </c>
      <c r="J837" s="245">
        <v>0</v>
      </c>
      <c r="K837" s="245">
        <v>2</v>
      </c>
      <c r="L837" s="246" t="str">
        <f>VLOOKUP(TRIM(B837),'Team Rosters'!$B$1:$M$3794,2,FALSE)</f>
        <v>VER</v>
      </c>
    </row>
    <row r="838" spans="1:12" ht="12.75" customHeight="1">
      <c r="A838" s="242" t="s">
        <v>1139</v>
      </c>
      <c r="B838" s="243" t="s">
        <v>5599</v>
      </c>
      <c r="C838" s="242" t="s">
        <v>810</v>
      </c>
      <c r="D838" s="242" t="s">
        <v>1139</v>
      </c>
      <c r="E838" s="247" t="s">
        <v>4382</v>
      </c>
      <c r="F838" s="247"/>
      <c r="G838" s="245">
        <v>0</v>
      </c>
      <c r="H838" s="246"/>
      <c r="I838" s="245"/>
      <c r="J838" s="245"/>
      <c r="K838" s="245"/>
      <c r="L838" s="246" t="str">
        <f>VLOOKUP(TRIM(B838),'Team Rosters'!$B$1:$M$3794,2,FALSE)</f>
        <v>BEA</v>
      </c>
    </row>
    <row r="839" spans="1:12">
      <c r="A839" s="242" t="s">
        <v>1404</v>
      </c>
      <c r="B839" s="243" t="s">
        <v>6184</v>
      </c>
      <c r="C839" s="242" t="s">
        <v>833</v>
      </c>
      <c r="D839" s="242" t="s">
        <v>1404</v>
      </c>
      <c r="E839" s="247" t="s">
        <v>4384</v>
      </c>
      <c r="F839" s="247"/>
      <c r="G839" s="245">
        <v>0</v>
      </c>
      <c r="H839" s="246"/>
      <c r="I839" s="269"/>
      <c r="J839" s="263"/>
      <c r="K839" s="269"/>
      <c r="L839" s="246" t="e">
        <f>VLOOKUP(TRIM(B839),'Team Rosters'!$B$1:$M$3794,2,FALSE)</f>
        <v>#N/A</v>
      </c>
    </row>
    <row r="840" spans="1:12">
      <c r="A840" s="193" t="s">
        <v>828</v>
      </c>
      <c r="B840" s="194" t="s">
        <v>6948</v>
      </c>
      <c r="C840" s="193" t="s">
        <v>826</v>
      </c>
      <c r="D840" s="193" t="s">
        <v>828</v>
      </c>
      <c r="E840" s="144"/>
      <c r="F840" s="144"/>
      <c r="G840" s="144"/>
      <c r="H840" s="264"/>
      <c r="I840" s="144">
        <v>0</v>
      </c>
      <c r="J840" s="144">
        <v>0</v>
      </c>
      <c r="K840" s="265">
        <v>0</v>
      </c>
      <c r="L840" s="236" t="str">
        <f>VLOOKUP(TRIM(B840),'Team Rosters'!$B$1:$M$3794,2,FALSE)</f>
        <v>VER</v>
      </c>
    </row>
    <row r="841" spans="1:12" ht="12.75" customHeight="1">
      <c r="A841" s="242" t="s">
        <v>3060</v>
      </c>
      <c r="B841" s="243" t="s">
        <v>6807</v>
      </c>
      <c r="C841" s="242" t="s">
        <v>90</v>
      </c>
      <c r="D841" s="242" t="s">
        <v>4290</v>
      </c>
      <c r="E841" s="247" t="s">
        <v>4384</v>
      </c>
      <c r="F841" s="247"/>
      <c r="G841" s="245"/>
      <c r="H841" s="246"/>
      <c r="I841" s="245"/>
      <c r="J841" s="58"/>
      <c r="K841" s="245"/>
      <c r="L841" s="246" t="e">
        <f>VLOOKUP(TRIM(B841),'Team Rosters'!$B$1:$M$3794,2,FALSE)</f>
        <v>#N/A</v>
      </c>
    </row>
    <row r="842" spans="1:12" ht="12.75" customHeight="1">
      <c r="A842" s="242" t="s">
        <v>560</v>
      </c>
      <c r="B842" s="194" t="s">
        <v>2905</v>
      </c>
      <c r="C842" s="193" t="s">
        <v>832</v>
      </c>
      <c r="D842" s="242" t="s">
        <v>4265</v>
      </c>
      <c r="E842" s="58"/>
      <c r="F842" s="58"/>
      <c r="G842" s="58"/>
      <c r="H842" s="246"/>
      <c r="I842" s="245"/>
      <c r="J842" s="58"/>
      <c r="K842" s="245"/>
      <c r="L842" s="246" t="e">
        <f>VLOOKUP(TRIM(B842),'Team Rosters'!$B$1:$M$3794,2,FALSE)</f>
        <v>#N/A</v>
      </c>
    </row>
    <row r="843" spans="1:12">
      <c r="A843" s="193" t="s">
        <v>197</v>
      </c>
      <c r="B843" s="194" t="s">
        <v>5359</v>
      </c>
      <c r="C843" s="193" t="s">
        <v>822</v>
      </c>
      <c r="D843" s="193" t="s">
        <v>197</v>
      </c>
      <c r="E843" s="144"/>
      <c r="F843" s="144"/>
      <c r="G843" s="144"/>
      <c r="H843" s="264"/>
      <c r="I843" s="265"/>
      <c r="J843" s="144"/>
      <c r="K843" s="265"/>
      <c r="L843" s="236" t="str">
        <f>VLOOKUP(TRIM(B843),'Team Rosters'!$B$1:$M$3794,2,FALSE)</f>
        <v>GOT</v>
      </c>
    </row>
    <row r="844" spans="1:12">
      <c r="A844" s="242" t="s">
        <v>2437</v>
      </c>
      <c r="B844" s="243" t="s">
        <v>5335</v>
      </c>
      <c r="C844" s="242" t="s">
        <v>85</v>
      </c>
      <c r="D844" s="242" t="s">
        <v>4278</v>
      </c>
      <c r="E844" s="144"/>
      <c r="F844" s="144"/>
      <c r="G844" s="144"/>
      <c r="H844" s="246"/>
      <c r="I844" s="245">
        <v>0</v>
      </c>
      <c r="J844" s="245"/>
      <c r="K844" s="245">
        <v>4</v>
      </c>
      <c r="L844" s="246" t="str">
        <f>VLOOKUP(TRIM(B844),'Team Rosters'!$B$1:$M$3794,2,FALSE)</f>
        <v>OMA</v>
      </c>
    </row>
    <row r="845" spans="1:12">
      <c r="A845" s="242" t="s">
        <v>3200</v>
      </c>
      <c r="B845" s="243" t="s">
        <v>6659</v>
      </c>
      <c r="C845" s="242" t="s">
        <v>6142</v>
      </c>
      <c r="D845" s="242" t="s">
        <v>4275</v>
      </c>
      <c r="E845" s="144"/>
      <c r="F845" s="144"/>
      <c r="G845" s="144"/>
      <c r="H845" s="246"/>
      <c r="I845" s="245">
        <v>0</v>
      </c>
      <c r="J845" s="245"/>
      <c r="K845" s="245">
        <v>0</v>
      </c>
      <c r="L845" s="246" t="str">
        <f>VLOOKUP(TRIM(B845),'Team Rosters'!$B$1:$M$3794,2,FALSE)</f>
        <v>OMA</v>
      </c>
    </row>
    <row r="846" spans="1:12" ht="12.75" customHeight="1">
      <c r="A846" s="242" t="s">
        <v>2440</v>
      </c>
      <c r="B846" s="243" t="s">
        <v>375</v>
      </c>
      <c r="C846" s="242" t="s">
        <v>3448</v>
      </c>
      <c r="D846" s="242" t="s">
        <v>2440</v>
      </c>
      <c r="E846" s="247" t="s">
        <v>4382</v>
      </c>
      <c r="F846" s="247"/>
      <c r="G846" s="245">
        <v>0</v>
      </c>
      <c r="H846" s="246"/>
      <c r="I846" s="245"/>
      <c r="J846" s="58"/>
      <c r="K846" s="245"/>
      <c r="L846" s="246" t="e">
        <f>VLOOKUP(TRIM(B846),'Team Rosters'!$B$1:$M$3794,2,FALSE)</f>
        <v>#N/A</v>
      </c>
    </row>
    <row r="847" spans="1:12">
      <c r="A847" s="242" t="s">
        <v>173</v>
      </c>
      <c r="B847" s="243" t="s">
        <v>6745</v>
      </c>
      <c r="C847" s="242" t="s">
        <v>837</v>
      </c>
      <c r="D847" s="242" t="s">
        <v>4306</v>
      </c>
      <c r="E847" s="247" t="s">
        <v>4385</v>
      </c>
      <c r="F847" s="247" t="s">
        <v>4385</v>
      </c>
      <c r="G847" s="245">
        <v>0</v>
      </c>
      <c r="H847" s="246"/>
      <c r="I847" s="245"/>
      <c r="J847" s="58"/>
      <c r="K847" s="245"/>
      <c r="L847" s="246" t="str">
        <f>VLOOKUP(TRIM(B847),'Team Rosters'!$B$1:$M$3794,2,FALSE)</f>
        <v>VIR</v>
      </c>
    </row>
    <row r="848" spans="1:12">
      <c r="A848" s="242" t="s">
        <v>1404</v>
      </c>
      <c r="B848" s="243" t="s">
        <v>6852</v>
      </c>
      <c r="C848" s="242" t="s">
        <v>170</v>
      </c>
      <c r="D848" s="242" t="s">
        <v>1404</v>
      </c>
      <c r="E848" s="247" t="s">
        <v>4382</v>
      </c>
      <c r="F848" s="247"/>
      <c r="G848" s="245">
        <v>7</v>
      </c>
      <c r="H848" s="246"/>
      <c r="I848" s="245"/>
      <c r="J848" s="245"/>
      <c r="K848" s="245"/>
      <c r="L848" s="246" t="str">
        <f>VLOOKUP(TRIM(B848),'Team Rosters'!$B$1:$M$3794,2,FALSE)</f>
        <v>VER</v>
      </c>
    </row>
    <row r="849" spans="1:12" ht="12.75" customHeight="1">
      <c r="A849" s="242" t="s">
        <v>2477</v>
      </c>
      <c r="B849" s="194" t="s">
        <v>4643</v>
      </c>
      <c r="C849" s="193" t="s">
        <v>812</v>
      </c>
      <c r="D849" s="242" t="s">
        <v>4265</v>
      </c>
      <c r="E849" s="247"/>
      <c r="F849" s="247"/>
      <c r="G849" s="245"/>
      <c r="H849" s="246"/>
      <c r="I849" s="245"/>
      <c r="J849" s="58"/>
      <c r="K849" s="245"/>
      <c r="L849" s="246" t="str">
        <f>VLOOKUP(TRIM(B849),'Team Rosters'!$B$1:$M$3794,2,FALSE)</f>
        <v>ESC</v>
      </c>
    </row>
    <row r="850" spans="1:12" ht="12.75" customHeight="1">
      <c r="A850" s="242" t="s">
        <v>1870</v>
      </c>
      <c r="B850" s="243" t="s">
        <v>2907</v>
      </c>
      <c r="C850" s="242" t="s">
        <v>1664</v>
      </c>
      <c r="D850" s="242" t="s">
        <v>4273</v>
      </c>
      <c r="E850" s="144"/>
      <c r="F850" s="144"/>
      <c r="G850" s="144"/>
      <c r="H850" s="246"/>
      <c r="I850" s="245">
        <v>0</v>
      </c>
      <c r="J850" s="245"/>
      <c r="K850" s="245">
        <v>2</v>
      </c>
      <c r="L850" s="246" t="e">
        <f>VLOOKUP(TRIM(B850),'Team Rosters'!$B$1:$M$3794,2,FALSE)</f>
        <v>#N/A</v>
      </c>
    </row>
    <row r="851" spans="1:12">
      <c r="A851" s="242" t="s">
        <v>836</v>
      </c>
      <c r="B851" s="243" t="s">
        <v>5715</v>
      </c>
      <c r="C851" s="242" t="s">
        <v>814</v>
      </c>
      <c r="D851" s="242" t="s">
        <v>6988</v>
      </c>
      <c r="E851" s="144"/>
      <c r="F851" s="144"/>
      <c r="G851" s="144"/>
      <c r="H851" s="246"/>
      <c r="I851" s="245">
        <v>0</v>
      </c>
      <c r="J851" s="245">
        <v>0</v>
      </c>
      <c r="K851" s="245">
        <v>0</v>
      </c>
      <c r="L851" s="246" t="str">
        <f>VLOOKUP(TRIM(B851),'Team Rosters'!$B$1:$M$3794,2,FALSE)</f>
        <v>BLU</v>
      </c>
    </row>
    <row r="852" spans="1:12">
      <c r="A852" s="242" t="s">
        <v>560</v>
      </c>
      <c r="B852" s="194" t="s">
        <v>5857</v>
      </c>
      <c r="C852" s="193" t="s">
        <v>90</v>
      </c>
      <c r="D852" s="242" t="s">
        <v>4265</v>
      </c>
      <c r="E852" s="58"/>
      <c r="F852" s="58"/>
      <c r="G852" s="58"/>
      <c r="H852" s="246"/>
      <c r="I852" s="245"/>
      <c r="J852" s="58"/>
      <c r="K852" s="245"/>
      <c r="L852" s="246" t="str">
        <f>VLOOKUP(TRIM(B852),'Team Rosters'!$B$1:$M$3794,2,FALSE)</f>
        <v>DEL</v>
      </c>
    </row>
    <row r="853" spans="1:12">
      <c r="A853" s="242" t="s">
        <v>2445</v>
      </c>
      <c r="B853" s="243" t="s">
        <v>6291</v>
      </c>
      <c r="C853" s="242" t="s">
        <v>808</v>
      </c>
      <c r="D853" s="242" t="s">
        <v>4294</v>
      </c>
      <c r="E853" s="247" t="s">
        <v>4389</v>
      </c>
      <c r="F853" s="247"/>
      <c r="G853" s="245"/>
      <c r="H853" s="246"/>
      <c r="I853" s="245"/>
      <c r="J853" s="58"/>
      <c r="K853" s="245"/>
      <c r="L853" s="246" t="str">
        <f>VLOOKUP(TRIM(B853),'Team Rosters'!$B$1:$M$3794,2,FALSE)</f>
        <v>BLD</v>
      </c>
    </row>
    <row r="854" spans="1:12">
      <c r="A854" s="242" t="s">
        <v>1891</v>
      </c>
      <c r="B854" s="243" t="s">
        <v>6871</v>
      </c>
      <c r="C854" s="242" t="s">
        <v>90</v>
      </c>
      <c r="D854" s="242" t="s">
        <v>1891</v>
      </c>
      <c r="E854" s="247"/>
      <c r="F854" s="247"/>
      <c r="G854" s="245"/>
      <c r="H854" s="246"/>
      <c r="I854" s="245"/>
      <c r="J854" s="58"/>
      <c r="K854" s="245"/>
      <c r="L854" s="246" t="e">
        <f>VLOOKUP(TRIM(B854),'Team Rosters'!$B$1:$M$3794,2,FALSE)</f>
        <v>#N/A</v>
      </c>
    </row>
    <row r="855" spans="1:12">
      <c r="A855" s="242" t="s">
        <v>2440</v>
      </c>
      <c r="B855" s="243" t="s">
        <v>6780</v>
      </c>
      <c r="C855" s="242" t="s">
        <v>5513</v>
      </c>
      <c r="D855" s="242" t="s">
        <v>2440</v>
      </c>
      <c r="E855" s="247" t="s">
        <v>4384</v>
      </c>
      <c r="F855" s="247"/>
      <c r="G855" s="245">
        <v>0</v>
      </c>
      <c r="H855" s="246"/>
      <c r="I855" s="245"/>
      <c r="J855" s="245"/>
      <c r="K855" s="245"/>
      <c r="L855" s="246" t="e">
        <f>VLOOKUP(TRIM(B855),'Team Rosters'!$B$1:$M$3794,2,FALSE)</f>
        <v>#N/A</v>
      </c>
    </row>
    <row r="856" spans="1:12">
      <c r="A856" s="242" t="s">
        <v>1663</v>
      </c>
      <c r="B856" s="243" t="s">
        <v>4468</v>
      </c>
      <c r="C856" s="242" t="s">
        <v>82</v>
      </c>
      <c r="D856" s="242" t="s">
        <v>4302</v>
      </c>
      <c r="E856" s="247" t="s">
        <v>4386</v>
      </c>
      <c r="F856" s="247"/>
      <c r="G856" s="245">
        <v>12</v>
      </c>
      <c r="H856" s="246">
        <v>1</v>
      </c>
      <c r="I856" s="245"/>
      <c r="J856" s="58"/>
      <c r="K856" s="245"/>
      <c r="L856" s="246" t="str">
        <f>VLOOKUP(TRIM(B856),'Team Rosters'!$B$1:$M$3794,2,FALSE)</f>
        <v>BLU</v>
      </c>
    </row>
    <row r="857" spans="1:12">
      <c r="A857" s="242" t="s">
        <v>172</v>
      </c>
      <c r="B857" s="243" t="s">
        <v>6209</v>
      </c>
      <c r="C857" s="242" t="s">
        <v>81</v>
      </c>
      <c r="D857" s="242" t="s">
        <v>4298</v>
      </c>
      <c r="E857" s="247" t="s">
        <v>4391</v>
      </c>
      <c r="F857" s="247"/>
      <c r="G857" s="245">
        <v>2</v>
      </c>
      <c r="H857" s="246"/>
      <c r="I857" s="245"/>
      <c r="J857" s="58"/>
      <c r="K857" s="245"/>
      <c r="L857" s="246" t="str">
        <f>VLOOKUP(TRIM(B857),'Team Rosters'!$B$1:$M$3794,2,FALSE)</f>
        <v>LAS</v>
      </c>
    </row>
    <row r="858" spans="1:12">
      <c r="A858" s="242" t="s">
        <v>2445</v>
      </c>
      <c r="B858" s="243" t="s">
        <v>5071</v>
      </c>
      <c r="C858" s="242" t="s">
        <v>83</v>
      </c>
      <c r="D858" s="242" t="s">
        <v>4294</v>
      </c>
      <c r="E858" s="247" t="s">
        <v>4391</v>
      </c>
      <c r="F858" s="247"/>
      <c r="G858" s="245"/>
      <c r="H858" s="246"/>
      <c r="I858" s="248"/>
      <c r="J858" s="58"/>
      <c r="K858" s="248"/>
      <c r="L858" s="246" t="e">
        <f>VLOOKUP(TRIM(B858),'Team Rosters'!$B$1:$M$3794,2,FALSE)</f>
        <v>#N/A</v>
      </c>
    </row>
    <row r="859" spans="1:12">
      <c r="A859" s="242" t="s">
        <v>172</v>
      </c>
      <c r="B859" s="243" t="s">
        <v>5585</v>
      </c>
      <c r="C859" s="242" t="s">
        <v>833</v>
      </c>
      <c r="D859" s="242" t="s">
        <v>4298</v>
      </c>
      <c r="E859" s="247" t="s">
        <v>4385</v>
      </c>
      <c r="F859" s="247"/>
      <c r="G859" s="245">
        <v>4</v>
      </c>
      <c r="H859" s="246"/>
      <c r="I859" s="245"/>
      <c r="J859" s="245"/>
      <c r="K859" s="245"/>
      <c r="L859" s="246" t="str">
        <f>VLOOKUP(TRIM(B859),'Team Rosters'!$B$1:$M$3794,2,FALSE)</f>
        <v>IRN</v>
      </c>
    </row>
    <row r="860" spans="1:12">
      <c r="A860" s="242" t="s">
        <v>3060</v>
      </c>
      <c r="B860" s="243" t="s">
        <v>5673</v>
      </c>
      <c r="C860" s="242" t="s">
        <v>821</v>
      </c>
      <c r="D860" s="242" t="s">
        <v>4290</v>
      </c>
      <c r="E860" s="247" t="s">
        <v>4384</v>
      </c>
      <c r="F860" s="247"/>
      <c r="G860" s="245"/>
      <c r="H860" s="246"/>
      <c r="I860" s="245"/>
      <c r="J860" s="245"/>
      <c r="K860" s="245"/>
      <c r="L860" s="246" t="str">
        <f>VLOOKUP(TRIM(B860),'Team Rosters'!$B$1:$M$3794,2,FALSE)</f>
        <v>ANN</v>
      </c>
    </row>
    <row r="861" spans="1:12">
      <c r="A861" s="246" t="s">
        <v>203</v>
      </c>
      <c r="B861" s="243" t="s">
        <v>2252</v>
      </c>
      <c r="C861" s="242" t="s">
        <v>807</v>
      </c>
      <c r="D861" s="246" t="s">
        <v>203</v>
      </c>
      <c r="E861" s="247"/>
      <c r="F861" s="247"/>
      <c r="G861" s="245"/>
      <c r="H861" s="246"/>
      <c r="I861" s="245"/>
      <c r="J861" s="58"/>
      <c r="K861" s="245"/>
      <c r="L861" s="246" t="str">
        <f>VLOOKUP(TRIM(B861),'Team Rosters'!$B$1:$M$3794,2,FALSE)</f>
        <v>VIR</v>
      </c>
    </row>
    <row r="862" spans="1:12" ht="12.75" customHeight="1">
      <c r="A862" s="242" t="s">
        <v>2335</v>
      </c>
      <c r="B862" s="243" t="s">
        <v>5607</v>
      </c>
      <c r="C862" s="242" t="s">
        <v>3448</v>
      </c>
      <c r="D862" s="242" t="s">
        <v>2335</v>
      </c>
      <c r="E862" s="247" t="s">
        <v>4411</v>
      </c>
      <c r="F862" s="247"/>
      <c r="G862" s="245">
        <v>0</v>
      </c>
      <c r="H862" s="246"/>
      <c r="I862" s="245"/>
      <c r="J862" s="58"/>
      <c r="K862" s="245"/>
      <c r="L862" s="246" t="str">
        <f>VLOOKUP(TRIM(B862),'Team Rosters'!$B$1:$M$3794,2,FALSE)</f>
        <v>TOL</v>
      </c>
    </row>
    <row r="863" spans="1:12">
      <c r="A863" s="242" t="s">
        <v>2313</v>
      </c>
      <c r="B863" s="243" t="s">
        <v>6834</v>
      </c>
      <c r="C863" s="242" t="s">
        <v>815</v>
      </c>
      <c r="D863" s="242" t="s">
        <v>2313</v>
      </c>
      <c r="E863" s="247" t="s">
        <v>4382</v>
      </c>
      <c r="F863" s="247"/>
      <c r="G863" s="245">
        <v>3</v>
      </c>
      <c r="H863" s="246"/>
      <c r="I863" s="245"/>
      <c r="J863" s="58"/>
      <c r="K863" s="245"/>
      <c r="L863" s="246" t="str">
        <f>VLOOKUP(TRIM(B863),'Team Rosters'!$B$1:$M$3794,2,FALSE)</f>
        <v>TEM</v>
      </c>
    </row>
    <row r="864" spans="1:12" ht="12.75" customHeight="1">
      <c r="A864" s="242" t="s">
        <v>172</v>
      </c>
      <c r="B864" s="243" t="s">
        <v>6288</v>
      </c>
      <c r="C864" s="242" t="s">
        <v>83</v>
      </c>
      <c r="D864" s="242" t="s">
        <v>4298</v>
      </c>
      <c r="E864" s="247" t="s">
        <v>4391</v>
      </c>
      <c r="F864" s="247"/>
      <c r="G864" s="245">
        <v>0</v>
      </c>
      <c r="H864" s="246"/>
      <c r="I864" s="245"/>
      <c r="J864" s="58"/>
      <c r="K864" s="245"/>
      <c r="L864" s="246" t="e">
        <f>VLOOKUP(TRIM(B864),'Team Rosters'!$B$1:$M$3794,2,FALSE)</f>
        <v>#N/A</v>
      </c>
    </row>
    <row r="865" spans="1:12">
      <c r="A865" s="242" t="s">
        <v>649</v>
      </c>
      <c r="B865" s="243" t="s">
        <v>6304</v>
      </c>
      <c r="C865" s="242" t="s">
        <v>832</v>
      </c>
      <c r="D865" s="242" t="s">
        <v>649</v>
      </c>
      <c r="E865" s="247" t="s">
        <v>4382</v>
      </c>
      <c r="F865" s="247" t="s">
        <v>4382</v>
      </c>
      <c r="G865" s="245">
        <v>0</v>
      </c>
      <c r="H865" s="246"/>
      <c r="I865" s="245"/>
      <c r="J865" s="245"/>
      <c r="K865" s="245"/>
      <c r="L865" s="246" t="str">
        <f>VLOOKUP(TRIM(B865),'Team Rosters'!$B$1:$M$3794,2,FALSE)</f>
        <v>BEA</v>
      </c>
    </row>
    <row r="866" spans="1:12">
      <c r="A866" s="242" t="s">
        <v>2440</v>
      </c>
      <c r="B866" s="243" t="s">
        <v>3031</v>
      </c>
      <c r="C866" s="242" t="s">
        <v>82</v>
      </c>
      <c r="D866" s="242" t="s">
        <v>2440</v>
      </c>
      <c r="E866" s="247" t="s">
        <v>4397</v>
      </c>
      <c r="F866" s="247"/>
      <c r="G866" s="245">
        <v>3</v>
      </c>
      <c r="H866" s="246"/>
      <c r="I866" s="245"/>
      <c r="J866" s="58"/>
      <c r="K866" s="245"/>
      <c r="L866" s="246" t="str">
        <f>VLOOKUP(TRIM(B866),'Team Rosters'!$B$1:$M$3794,2,FALSE)</f>
        <v>ACM</v>
      </c>
    </row>
    <row r="867" spans="1:12">
      <c r="A867" s="193" t="s">
        <v>828</v>
      </c>
      <c r="B867" s="194" t="s">
        <v>6951</v>
      </c>
      <c r="C867" s="193" t="s">
        <v>3448</v>
      </c>
      <c r="D867" s="193" t="s">
        <v>828</v>
      </c>
      <c r="E867" s="144"/>
      <c r="F867" s="144"/>
      <c r="G867" s="144"/>
      <c r="H867" s="264"/>
      <c r="I867" s="144">
        <v>4</v>
      </c>
      <c r="J867" s="144">
        <v>0</v>
      </c>
      <c r="K867" s="265">
        <v>0</v>
      </c>
      <c r="L867" s="236" t="e">
        <f>VLOOKUP(TRIM(B867),'Team Rosters'!$B$1:$M$3794,2,FALSE)</f>
        <v>#N/A</v>
      </c>
    </row>
    <row r="868" spans="1:12">
      <c r="A868" s="242" t="s">
        <v>2438</v>
      </c>
      <c r="B868" s="243" t="s">
        <v>4705</v>
      </c>
      <c r="C868" s="242" t="s">
        <v>810</v>
      </c>
      <c r="D868" s="242" t="s">
        <v>4277</v>
      </c>
      <c r="E868" s="144"/>
      <c r="F868" s="144"/>
      <c r="G868" s="144"/>
      <c r="H868" s="246"/>
      <c r="I868" s="245">
        <v>4</v>
      </c>
      <c r="J868" s="245"/>
      <c r="K868" s="245">
        <v>7</v>
      </c>
      <c r="L868" s="246" t="str">
        <f>VLOOKUP(TRIM(B868),'Team Rosters'!$B$1:$M$3794,2,FALSE)</f>
        <v>BEA</v>
      </c>
    </row>
    <row r="869" spans="1:12">
      <c r="A869" s="242" t="s">
        <v>2313</v>
      </c>
      <c r="B869" s="243" t="s">
        <v>6754</v>
      </c>
      <c r="C869" s="242" t="s">
        <v>813</v>
      </c>
      <c r="D869" s="242" t="s">
        <v>2313</v>
      </c>
      <c r="E869" s="247" t="s">
        <v>4400</v>
      </c>
      <c r="F869" s="247"/>
      <c r="G869" s="245">
        <v>10</v>
      </c>
      <c r="H869" s="246"/>
      <c r="I869" s="245"/>
      <c r="J869" s="58"/>
      <c r="K869" s="245"/>
      <c r="L869" s="246" t="str">
        <f>VLOOKUP(TRIM(B869),'Team Rosters'!$B$1:$M$3794,2,FALSE)</f>
        <v>VIR</v>
      </c>
    </row>
    <row r="870" spans="1:12">
      <c r="A870" s="242" t="s">
        <v>3200</v>
      </c>
      <c r="B870" s="243" t="s">
        <v>379</v>
      </c>
      <c r="C870" s="242" t="s">
        <v>808</v>
      </c>
      <c r="D870" s="242" t="s">
        <v>4275</v>
      </c>
      <c r="E870" s="144"/>
      <c r="F870" s="144"/>
      <c r="G870" s="144"/>
      <c r="H870" s="246"/>
      <c r="I870" s="245">
        <v>0</v>
      </c>
      <c r="J870" s="245"/>
      <c r="K870" s="245">
        <v>0</v>
      </c>
      <c r="L870" s="246" t="e">
        <f>VLOOKUP(TRIM(B870),'Team Rosters'!$B$1:$M$3794,2,FALSE)</f>
        <v>#N/A</v>
      </c>
    </row>
    <row r="871" spans="1:12" ht="12.75" customHeight="1">
      <c r="A871" s="242" t="s">
        <v>836</v>
      </c>
      <c r="B871" s="243" t="s">
        <v>6678</v>
      </c>
      <c r="C871" s="242" t="s">
        <v>170</v>
      </c>
      <c r="D871" s="242" t="s">
        <v>6988</v>
      </c>
      <c r="E871" s="144"/>
      <c r="F871" s="144"/>
      <c r="G871" s="144"/>
      <c r="H871" s="246"/>
      <c r="I871" s="245">
        <v>0</v>
      </c>
      <c r="J871" s="245">
        <v>0</v>
      </c>
      <c r="K871" s="245">
        <v>0</v>
      </c>
      <c r="L871" s="246" t="e">
        <f>VLOOKUP(TRIM(B871),'Team Rosters'!$B$1:$M$3794,2,FALSE)</f>
        <v>#N/A</v>
      </c>
    </row>
    <row r="872" spans="1:12" ht="12.75" customHeight="1">
      <c r="A872" s="242" t="s">
        <v>3060</v>
      </c>
      <c r="B872" s="243" t="s">
        <v>4407</v>
      </c>
      <c r="C872" s="242" t="s">
        <v>818</v>
      </c>
      <c r="D872" s="242" t="s">
        <v>4290</v>
      </c>
      <c r="E872" s="247" t="s">
        <v>4390</v>
      </c>
      <c r="F872" s="247"/>
      <c r="G872" s="245"/>
      <c r="H872" s="246"/>
      <c r="I872" s="245"/>
      <c r="J872" s="58"/>
      <c r="K872" s="245"/>
      <c r="L872" s="246" t="e">
        <f>VLOOKUP(TRIM(B872),'Team Rosters'!$B$1:$M$3794,2,FALSE)</f>
        <v>#N/A</v>
      </c>
    </row>
    <row r="873" spans="1:12" ht="12.75" customHeight="1">
      <c r="A873" s="242" t="s">
        <v>2438</v>
      </c>
      <c r="B873" s="243" t="s">
        <v>4701</v>
      </c>
      <c r="C873" s="242" t="s">
        <v>170</v>
      </c>
      <c r="D873" s="242" t="s">
        <v>4277</v>
      </c>
      <c r="E873" s="144"/>
      <c r="F873" s="144"/>
      <c r="G873" s="144"/>
      <c r="H873" s="246"/>
      <c r="I873" s="245">
        <v>6</v>
      </c>
      <c r="J873" s="245"/>
      <c r="K873" s="245">
        <v>5</v>
      </c>
      <c r="L873" s="246" t="str">
        <f>VLOOKUP(TRIM(B873),'Team Rosters'!$B$1:$M$3794,2,FALSE)</f>
        <v>IRN</v>
      </c>
    </row>
    <row r="874" spans="1:12">
      <c r="A874" s="242" t="s">
        <v>1870</v>
      </c>
      <c r="B874" s="243" t="s">
        <v>5807</v>
      </c>
      <c r="C874" s="242" t="s">
        <v>818</v>
      </c>
      <c r="D874" s="242" t="s">
        <v>4273</v>
      </c>
      <c r="E874" s="144"/>
      <c r="F874" s="144"/>
      <c r="G874" s="144"/>
      <c r="H874" s="246"/>
      <c r="I874" s="245">
        <v>0</v>
      </c>
      <c r="J874" s="245"/>
      <c r="K874" s="245">
        <v>4</v>
      </c>
      <c r="L874" s="246" t="str">
        <f>VLOOKUP(TRIM(B874),'Team Rosters'!$B$1:$M$3794,2,FALSE)</f>
        <v>GOT</v>
      </c>
    </row>
    <row r="875" spans="1:12">
      <c r="A875" s="242" t="s">
        <v>3518</v>
      </c>
      <c r="B875" s="243" t="s">
        <v>1012</v>
      </c>
      <c r="C875" s="242" t="s">
        <v>170</v>
      </c>
      <c r="D875" s="242" t="s">
        <v>3518</v>
      </c>
      <c r="E875" s="247"/>
      <c r="F875" s="247"/>
      <c r="G875" s="245"/>
      <c r="H875" s="246"/>
      <c r="I875" s="245">
        <v>0</v>
      </c>
      <c r="J875" s="58"/>
      <c r="K875" s="245">
        <v>3</v>
      </c>
      <c r="L875" s="246" t="str">
        <f>VLOOKUP(TRIM(B875),'Team Rosters'!$B$1:$M$3794,2,FALSE)</f>
        <v>BEA</v>
      </c>
    </row>
    <row r="876" spans="1:12" ht="12.75" customHeight="1">
      <c r="A876" s="253" t="s">
        <v>7084</v>
      </c>
      <c r="B876" s="243" t="s">
        <v>6216</v>
      </c>
      <c r="C876" s="242" t="s">
        <v>82</v>
      </c>
      <c r="D876" s="253" t="s">
        <v>7085</v>
      </c>
      <c r="E876" s="247" t="s">
        <v>4385</v>
      </c>
      <c r="F876" s="247"/>
      <c r="G876" s="245"/>
      <c r="H876" s="246"/>
      <c r="I876" s="245"/>
      <c r="J876" s="58"/>
      <c r="K876" s="245"/>
      <c r="L876" s="246" t="str">
        <f>VLOOKUP(TRIM(B876),'Team Rosters'!$B$1:$M$3794,2,FALSE)</f>
        <v>OMA</v>
      </c>
    </row>
    <row r="877" spans="1:12">
      <c r="A877" s="242" t="s">
        <v>3060</v>
      </c>
      <c r="B877" s="243" t="s">
        <v>3375</v>
      </c>
      <c r="C877" s="242" t="s">
        <v>170</v>
      </c>
      <c r="D877" s="242" t="s">
        <v>4290</v>
      </c>
      <c r="E877" s="247" t="s">
        <v>4384</v>
      </c>
      <c r="F877" s="247"/>
      <c r="G877" s="245"/>
      <c r="H877" s="246"/>
      <c r="I877" s="245"/>
      <c r="J877" s="58"/>
      <c r="K877" s="245"/>
      <c r="L877" s="246" t="e">
        <f>VLOOKUP(TRIM(B877),'Team Rosters'!$B$1:$M$3794,2,FALSE)</f>
        <v>#N/A</v>
      </c>
    </row>
    <row r="878" spans="1:12">
      <c r="A878" s="193" t="s">
        <v>1406</v>
      </c>
      <c r="B878" s="194" t="s">
        <v>2039</v>
      </c>
      <c r="C878" s="193" t="s">
        <v>837</v>
      </c>
      <c r="D878" s="193" t="s">
        <v>1406</v>
      </c>
      <c r="E878" s="265"/>
      <c r="F878" s="265"/>
      <c r="G878" s="265"/>
      <c r="H878" s="264"/>
      <c r="I878" s="144">
        <v>4</v>
      </c>
      <c r="J878" s="144"/>
      <c r="K878" s="144">
        <v>0</v>
      </c>
      <c r="L878" s="236" t="str">
        <f>VLOOKUP(TRIM(B878),'Team Rosters'!$B$1:$M$3794,2,FALSE)</f>
        <v>VER</v>
      </c>
    </row>
    <row r="879" spans="1:12">
      <c r="A879" s="242" t="s">
        <v>3060</v>
      </c>
      <c r="B879" s="243" t="s">
        <v>6696</v>
      </c>
      <c r="C879" s="242" t="s">
        <v>833</v>
      </c>
      <c r="D879" s="242" t="s">
        <v>4290</v>
      </c>
      <c r="E879" s="247" t="s">
        <v>4382</v>
      </c>
      <c r="F879" s="247"/>
      <c r="G879" s="245"/>
      <c r="H879" s="246"/>
      <c r="I879" s="245"/>
      <c r="J879" s="58"/>
      <c r="K879" s="245"/>
      <c r="L879" s="246" t="e">
        <f>VLOOKUP(TRIM(B879),'Team Rosters'!$B$1:$M$3794,2,FALSE)</f>
        <v>#N/A</v>
      </c>
    </row>
    <row r="880" spans="1:12">
      <c r="A880" s="242" t="s">
        <v>2966</v>
      </c>
      <c r="B880" s="243" t="s">
        <v>5867</v>
      </c>
      <c r="C880" s="242" t="s">
        <v>808</v>
      </c>
      <c r="D880" s="242" t="s">
        <v>2966</v>
      </c>
      <c r="E880" s="247"/>
      <c r="F880" s="247"/>
      <c r="G880" s="245"/>
      <c r="H880" s="246"/>
      <c r="I880" s="245"/>
      <c r="J880" s="58"/>
      <c r="K880" s="245"/>
      <c r="L880" s="246" t="e">
        <f>VLOOKUP(TRIM(B880),'Team Rosters'!$B$1:$M$3794,2,FALSE)</f>
        <v>#N/A</v>
      </c>
    </row>
    <row r="881" spans="1:12">
      <c r="A881" s="242" t="s">
        <v>173</v>
      </c>
      <c r="B881" s="243" t="s">
        <v>6755</v>
      </c>
      <c r="C881" s="242" t="s">
        <v>813</v>
      </c>
      <c r="D881" s="242" t="s">
        <v>4306</v>
      </c>
      <c r="E881" s="247" t="s">
        <v>4391</v>
      </c>
      <c r="F881" s="247" t="s">
        <v>4391</v>
      </c>
      <c r="G881" s="245">
        <v>3</v>
      </c>
      <c r="H881" s="246"/>
      <c r="I881" s="245"/>
      <c r="J881" s="245"/>
      <c r="K881" s="245"/>
      <c r="L881" s="246" t="str">
        <f>VLOOKUP(TRIM(B881),'Team Rosters'!$B$1:$M$3794,2,FALSE)</f>
        <v>DEL</v>
      </c>
    </row>
    <row r="882" spans="1:12">
      <c r="A882" s="242" t="s">
        <v>2314</v>
      </c>
      <c r="B882" s="243" t="s">
        <v>6677</v>
      </c>
      <c r="C882" s="242" t="s">
        <v>824</v>
      </c>
      <c r="D882" s="242" t="s">
        <v>4279</v>
      </c>
      <c r="E882" s="144"/>
      <c r="F882" s="144"/>
      <c r="G882" s="144"/>
      <c r="H882" s="246"/>
      <c r="I882" s="245">
        <v>0</v>
      </c>
      <c r="J882" s="245"/>
      <c r="K882" s="245">
        <v>0</v>
      </c>
      <c r="L882" s="246" t="e">
        <f>VLOOKUP(TRIM(B882),'Team Rosters'!$B$1:$M$3794,2,FALSE)</f>
        <v>#N/A</v>
      </c>
    </row>
    <row r="883" spans="1:12" ht="12.75" customHeight="1">
      <c r="A883" s="242" t="s">
        <v>830</v>
      </c>
      <c r="B883" s="243" t="s">
        <v>6654</v>
      </c>
      <c r="C883" s="242" t="s">
        <v>837</v>
      </c>
      <c r="D883" s="242" t="s">
        <v>6989</v>
      </c>
      <c r="E883" s="144"/>
      <c r="F883" s="144"/>
      <c r="G883" s="144"/>
      <c r="H883" s="246"/>
      <c r="I883" s="58">
        <v>0</v>
      </c>
      <c r="J883" s="58">
        <v>0</v>
      </c>
      <c r="K883" s="245">
        <v>0</v>
      </c>
      <c r="L883" s="246" t="e">
        <f>VLOOKUP(TRIM(B883),'Team Rosters'!$B$1:$M$3794,2,FALSE)</f>
        <v>#N/A</v>
      </c>
    </row>
    <row r="884" spans="1:12">
      <c r="A884" s="242" t="s">
        <v>2351</v>
      </c>
      <c r="B884" s="243" t="s">
        <v>4683</v>
      </c>
      <c r="C884" s="242" t="s">
        <v>822</v>
      </c>
      <c r="D884" s="242" t="s">
        <v>4270</v>
      </c>
      <c r="E884" s="144"/>
      <c r="F884" s="144"/>
      <c r="G884" s="144"/>
      <c r="H884" s="246"/>
      <c r="I884" s="245">
        <v>5</v>
      </c>
      <c r="J884" s="245"/>
      <c r="K884" s="245">
        <v>7</v>
      </c>
      <c r="L884" s="246" t="str">
        <f>VLOOKUP(TRIM(B884),'Team Rosters'!$B$1:$M$3794,2,FALSE)</f>
        <v>LON</v>
      </c>
    </row>
    <row r="885" spans="1:12">
      <c r="A885" s="242" t="s">
        <v>220</v>
      </c>
      <c r="B885" s="243" t="s">
        <v>6885</v>
      </c>
      <c r="C885" s="242" t="s">
        <v>826</v>
      </c>
      <c r="D885" s="242" t="s">
        <v>220</v>
      </c>
      <c r="E885" s="58"/>
      <c r="F885" s="58"/>
      <c r="G885" s="58"/>
      <c r="H885" s="246"/>
      <c r="I885" s="245">
        <v>0</v>
      </c>
      <c r="J885" s="58"/>
      <c r="K885" s="245">
        <v>4</v>
      </c>
      <c r="L885" s="246" t="str">
        <f>VLOOKUP(TRIM(B885),'Team Rosters'!$B$1:$M$3794,2,FALSE)</f>
        <v>TEM</v>
      </c>
    </row>
    <row r="886" spans="1:12">
      <c r="A886" s="242" t="s">
        <v>1591</v>
      </c>
      <c r="B886" s="243" t="s">
        <v>5219</v>
      </c>
      <c r="C886" s="242" t="s">
        <v>808</v>
      </c>
      <c r="D886" s="242" t="s">
        <v>1591</v>
      </c>
      <c r="E886" s="247"/>
      <c r="F886" s="247"/>
      <c r="G886" s="245"/>
      <c r="H886" s="246"/>
      <c r="I886" s="245">
        <v>5</v>
      </c>
      <c r="J886" s="58"/>
      <c r="K886" s="245">
        <v>2</v>
      </c>
      <c r="L886" s="246" t="str">
        <f>VLOOKUP(TRIM(B886),'Team Rosters'!$B$1:$M$3794,2,FALSE)</f>
        <v>DEL</v>
      </c>
    </row>
    <row r="887" spans="1:12">
      <c r="A887" s="242" t="s">
        <v>2351</v>
      </c>
      <c r="B887" s="243" t="s">
        <v>4669</v>
      </c>
      <c r="C887" s="242" t="s">
        <v>837</v>
      </c>
      <c r="D887" s="242" t="s">
        <v>4270</v>
      </c>
      <c r="E887" s="144"/>
      <c r="F887" s="144"/>
      <c r="G887" s="144"/>
      <c r="H887" s="246"/>
      <c r="I887" s="245">
        <v>4</v>
      </c>
      <c r="J887" s="245"/>
      <c r="K887" s="245">
        <v>5</v>
      </c>
      <c r="L887" s="246" t="str">
        <f>VLOOKUP(TRIM(B887),'Team Rosters'!$B$1:$M$3794,2,FALSE)</f>
        <v>DEL</v>
      </c>
    </row>
    <row r="888" spans="1:12">
      <c r="A888" s="242" t="s">
        <v>3060</v>
      </c>
      <c r="B888" s="243" t="s">
        <v>5132</v>
      </c>
      <c r="C888" s="242" t="s">
        <v>90</v>
      </c>
      <c r="D888" s="242" t="s">
        <v>4290</v>
      </c>
      <c r="E888" s="247" t="s">
        <v>4384</v>
      </c>
      <c r="F888" s="247"/>
      <c r="G888" s="245"/>
      <c r="H888" s="246"/>
      <c r="I888" s="245"/>
      <c r="J888" s="245"/>
      <c r="K888" s="245"/>
      <c r="L888" s="246" t="e">
        <f>VLOOKUP(TRIM(B888),'Team Rosters'!$B$1:$M$3794,2,FALSE)</f>
        <v>#N/A</v>
      </c>
    </row>
    <row r="889" spans="1:12">
      <c r="A889" s="242" t="s">
        <v>2330</v>
      </c>
      <c r="B889" s="243" t="s">
        <v>5674</v>
      </c>
      <c r="C889" s="242" t="s">
        <v>5513</v>
      </c>
      <c r="D889" s="242" t="s">
        <v>2330</v>
      </c>
      <c r="E889" s="247" t="s">
        <v>4411</v>
      </c>
      <c r="F889" s="247"/>
      <c r="G889" s="245">
        <v>6</v>
      </c>
      <c r="H889" s="246"/>
      <c r="I889" s="245"/>
      <c r="J889" s="58"/>
      <c r="K889" s="245"/>
      <c r="L889" s="246" t="str">
        <f>VLOOKUP(TRIM(B889),'Team Rosters'!$B$1:$M$3794,2,FALSE)</f>
        <v>BIR</v>
      </c>
    </row>
    <row r="890" spans="1:12">
      <c r="A890" s="242" t="s">
        <v>173</v>
      </c>
      <c r="B890" s="243" t="s">
        <v>1014</v>
      </c>
      <c r="C890" s="242" t="s">
        <v>6142</v>
      </c>
      <c r="D890" s="242" t="s">
        <v>4306</v>
      </c>
      <c r="E890" s="247" t="s">
        <v>4391</v>
      </c>
      <c r="F890" s="247" t="s">
        <v>4391</v>
      </c>
      <c r="G890" s="245">
        <v>3</v>
      </c>
      <c r="H890" s="246"/>
      <c r="I890" s="245"/>
      <c r="J890" s="58"/>
      <c r="K890" s="245"/>
      <c r="L890" s="246" t="str">
        <f>VLOOKUP(TRIM(B890),'Team Rosters'!$B$1:$M$3794,2,FALSE)</f>
        <v>ANN</v>
      </c>
    </row>
    <row r="891" spans="1:12" ht="12.75" customHeight="1">
      <c r="A891" s="242" t="s">
        <v>5698</v>
      </c>
      <c r="B891" s="194" t="s">
        <v>5295</v>
      </c>
      <c r="C891" s="193" t="s">
        <v>831</v>
      </c>
      <c r="D891" s="242" t="s">
        <v>4266</v>
      </c>
      <c r="E891" s="58"/>
      <c r="F891" s="58"/>
      <c r="G891" s="58"/>
      <c r="H891" s="246"/>
      <c r="I891" s="245"/>
      <c r="J891" s="58"/>
      <c r="K891" s="245"/>
      <c r="L891" s="246" t="str">
        <f>VLOOKUP(TRIM(B891),'Team Rosters'!$B$1:$M$3794,2,FALSE)</f>
        <v>LON</v>
      </c>
    </row>
    <row r="892" spans="1:12">
      <c r="A892" s="242" t="s">
        <v>5698</v>
      </c>
      <c r="B892" s="243" t="s">
        <v>5295</v>
      </c>
      <c r="C892" s="242" t="s">
        <v>831</v>
      </c>
      <c r="D892" s="242" t="s">
        <v>4266</v>
      </c>
      <c r="E892" s="58"/>
      <c r="F892" s="58"/>
      <c r="G892" s="58"/>
      <c r="H892" s="246"/>
      <c r="I892" s="245"/>
      <c r="J892" s="58"/>
      <c r="K892" s="245"/>
      <c r="L892" s="246" t="str">
        <f>VLOOKUP(TRIM(B892),'Team Rosters'!$B$1:$M$3794,2,FALSE)</f>
        <v>LON</v>
      </c>
    </row>
    <row r="893" spans="1:12">
      <c r="A893" s="242" t="s">
        <v>2314</v>
      </c>
      <c r="B893" s="243" t="s">
        <v>4061</v>
      </c>
      <c r="C893" s="242" t="s">
        <v>170</v>
      </c>
      <c r="D893" s="242" t="s">
        <v>4303</v>
      </c>
      <c r="E893" s="247" t="s">
        <v>4391</v>
      </c>
      <c r="F893" s="247"/>
      <c r="G893" s="245">
        <v>0</v>
      </c>
      <c r="H893" s="246"/>
      <c r="I893" s="245"/>
      <c r="J893" s="58"/>
      <c r="K893" s="245"/>
      <c r="L893" s="246" t="e">
        <f>VLOOKUP(TRIM(B893),'Team Rosters'!$B$1:$M$3794,2,FALSE)</f>
        <v>#N/A</v>
      </c>
    </row>
    <row r="894" spans="1:12" ht="12.75" customHeight="1">
      <c r="A894" s="242" t="s">
        <v>211</v>
      </c>
      <c r="B894" s="243" t="s">
        <v>6966</v>
      </c>
      <c r="C894" s="242" t="s">
        <v>807</v>
      </c>
      <c r="D894" s="242" t="s">
        <v>211</v>
      </c>
      <c r="E894" s="245"/>
      <c r="F894" s="245"/>
      <c r="G894" s="245"/>
      <c r="H894" s="246"/>
      <c r="I894" s="245"/>
      <c r="J894" s="245"/>
      <c r="K894" s="245"/>
      <c r="L894" s="246" t="str">
        <f>VLOOKUP(TRIM(B894),'Team Rosters'!$B$1:$M$3794,2,FALSE)</f>
        <v>BLU</v>
      </c>
    </row>
    <row r="895" spans="1:12">
      <c r="A895" s="242" t="s">
        <v>172</v>
      </c>
      <c r="B895" s="243" t="s">
        <v>1451</v>
      </c>
      <c r="C895" s="242" t="s">
        <v>821</v>
      </c>
      <c r="D895" s="242" t="s">
        <v>4298</v>
      </c>
      <c r="E895" s="247" t="s">
        <v>4385</v>
      </c>
      <c r="F895" s="247"/>
      <c r="G895" s="245">
        <v>6</v>
      </c>
      <c r="H895" s="246"/>
      <c r="I895" s="245"/>
      <c r="J895" s="58"/>
      <c r="K895" s="245"/>
      <c r="L895" s="246" t="e">
        <f>VLOOKUP(TRIM(B895),'Team Rosters'!$B$1:$M$3794,2,FALSE)</f>
        <v>#N/A</v>
      </c>
    </row>
    <row r="896" spans="1:12">
      <c r="A896" s="242" t="s">
        <v>2317</v>
      </c>
      <c r="B896" s="243" t="s">
        <v>4062</v>
      </c>
      <c r="C896" s="242" t="s">
        <v>810</v>
      </c>
      <c r="D896" s="242" t="s">
        <v>4272</v>
      </c>
      <c r="E896" s="144"/>
      <c r="F896" s="144"/>
      <c r="G896" s="144"/>
      <c r="H896" s="246"/>
      <c r="I896" s="245">
        <v>4</v>
      </c>
      <c r="J896" s="245"/>
      <c r="K896" s="245">
        <v>7</v>
      </c>
      <c r="L896" s="246" t="e">
        <f>VLOOKUP(TRIM(B896),'Team Rosters'!$B$1:$M$3794,2,FALSE)</f>
        <v>#N/A</v>
      </c>
    </row>
    <row r="897" spans="1:12">
      <c r="A897" s="242" t="s">
        <v>836</v>
      </c>
      <c r="B897" s="243" t="s">
        <v>4703</v>
      </c>
      <c r="C897" s="242" t="s">
        <v>3448</v>
      </c>
      <c r="D897" s="242" t="s">
        <v>6988</v>
      </c>
      <c r="E897" s="144"/>
      <c r="F897" s="144"/>
      <c r="G897" s="144"/>
      <c r="H897" s="246"/>
      <c r="I897" s="245">
        <v>0</v>
      </c>
      <c r="J897" s="245">
        <v>0</v>
      </c>
      <c r="K897" s="245">
        <v>0</v>
      </c>
      <c r="L897" s="246" t="e">
        <f>VLOOKUP(TRIM(B897),'Team Rosters'!$B$1:$M$3794,2,FALSE)</f>
        <v>#N/A</v>
      </c>
    </row>
    <row r="898" spans="1:12">
      <c r="A898" s="242" t="s">
        <v>1404</v>
      </c>
      <c r="B898" s="243" t="s">
        <v>5190</v>
      </c>
      <c r="C898" s="242" t="s">
        <v>5513</v>
      </c>
      <c r="D898" s="242" t="s">
        <v>1404</v>
      </c>
      <c r="E898" s="247" t="s">
        <v>4382</v>
      </c>
      <c r="F898" s="247"/>
      <c r="G898" s="245">
        <v>3</v>
      </c>
      <c r="H898" s="246"/>
      <c r="I898" s="248"/>
      <c r="J898" s="58"/>
      <c r="K898" s="248"/>
      <c r="L898" s="246" t="e">
        <f>VLOOKUP(TRIM(B898),'Team Rosters'!$B$1:$M$3794,2,FALSE)</f>
        <v>#N/A</v>
      </c>
    </row>
    <row r="899" spans="1:12">
      <c r="A899" s="242" t="s">
        <v>2351</v>
      </c>
      <c r="B899" s="243" t="s">
        <v>4063</v>
      </c>
      <c r="C899" s="242" t="s">
        <v>82</v>
      </c>
      <c r="D899" s="242" t="s">
        <v>4270</v>
      </c>
      <c r="E899" s="144"/>
      <c r="F899" s="144"/>
      <c r="G899" s="144"/>
      <c r="H899" s="246"/>
      <c r="I899" s="245">
        <v>4</v>
      </c>
      <c r="J899" s="245"/>
      <c r="K899" s="245">
        <v>4</v>
      </c>
      <c r="L899" s="246" t="str">
        <f>VLOOKUP(TRIM(B899),'Team Rosters'!$B$1:$M$3794,2,FALSE)</f>
        <v>DEL</v>
      </c>
    </row>
    <row r="900" spans="1:12">
      <c r="A900" s="242" t="s">
        <v>2437</v>
      </c>
      <c r="B900" s="243" t="s">
        <v>4065</v>
      </c>
      <c r="C900" s="242" t="s">
        <v>833</v>
      </c>
      <c r="D900" s="242" t="s">
        <v>4304</v>
      </c>
      <c r="E900" s="247" t="s">
        <v>4385</v>
      </c>
      <c r="F900" s="247"/>
      <c r="G900" s="245">
        <v>0</v>
      </c>
      <c r="H900" s="246"/>
      <c r="I900" s="245"/>
      <c r="J900" s="245"/>
      <c r="K900" s="245"/>
      <c r="L900" s="246" t="str">
        <f>VLOOKUP(TRIM(B900),'Team Rosters'!$B$1:$M$3794,2,FALSE)</f>
        <v>ANN</v>
      </c>
    </row>
    <row r="901" spans="1:12" ht="12.75" customHeight="1">
      <c r="A901" s="242" t="s">
        <v>2314</v>
      </c>
      <c r="B901" s="243" t="s">
        <v>3263</v>
      </c>
      <c r="C901" s="242" t="s">
        <v>814</v>
      </c>
      <c r="D901" s="242" t="s">
        <v>4303</v>
      </c>
      <c r="E901" s="247" t="s">
        <v>4385</v>
      </c>
      <c r="F901" s="247"/>
      <c r="G901" s="245">
        <v>3</v>
      </c>
      <c r="H901" s="246"/>
      <c r="I901" s="245"/>
      <c r="J901" s="58"/>
      <c r="K901" s="245"/>
      <c r="L901" s="246" t="e">
        <f>VLOOKUP(TRIM(B901),'Team Rosters'!$B$1:$M$3794,2,FALSE)</f>
        <v>#N/A</v>
      </c>
    </row>
    <row r="902" spans="1:12">
      <c r="A902" s="242" t="s">
        <v>172</v>
      </c>
      <c r="B902" s="243" t="s">
        <v>6697</v>
      </c>
      <c r="C902" s="242" t="s">
        <v>833</v>
      </c>
      <c r="D902" s="242" t="s">
        <v>4298</v>
      </c>
      <c r="E902" s="250" t="s">
        <v>4391</v>
      </c>
      <c r="F902" s="250"/>
      <c r="G902" s="58">
        <v>0</v>
      </c>
      <c r="H902" s="246"/>
      <c r="I902" s="245"/>
      <c r="J902" s="58"/>
      <c r="K902" s="245"/>
      <c r="L902" s="246" t="e">
        <f>VLOOKUP(TRIM(B902),'Team Rosters'!$B$1:$M$3794,2,FALSE)</f>
        <v>#N/A</v>
      </c>
    </row>
    <row r="903" spans="1:12" ht="12.75" customHeight="1">
      <c r="A903" s="242" t="s">
        <v>1663</v>
      </c>
      <c r="B903" s="243" t="s">
        <v>5592</v>
      </c>
      <c r="C903" s="242" t="s">
        <v>837</v>
      </c>
      <c r="D903" s="242" t="s">
        <v>4302</v>
      </c>
      <c r="E903" s="247" t="s">
        <v>4389</v>
      </c>
      <c r="F903" s="247"/>
      <c r="G903" s="245">
        <v>3</v>
      </c>
      <c r="H903" s="246"/>
      <c r="I903" s="245"/>
      <c r="J903" s="58"/>
      <c r="K903" s="245"/>
      <c r="L903" s="246" t="str">
        <f>VLOOKUP(TRIM(B903),'Team Rosters'!$B$1:$M$3794,2,FALSE)</f>
        <v>LAS</v>
      </c>
    </row>
    <row r="904" spans="1:12">
      <c r="A904" s="242" t="s">
        <v>3060</v>
      </c>
      <c r="B904" s="243" t="s">
        <v>6305</v>
      </c>
      <c r="C904" s="242" t="s">
        <v>831</v>
      </c>
      <c r="D904" s="242" t="s">
        <v>4290</v>
      </c>
      <c r="E904" s="247" t="s">
        <v>4384</v>
      </c>
      <c r="F904" s="247"/>
      <c r="G904" s="245"/>
      <c r="H904" s="246"/>
      <c r="I904" s="245"/>
      <c r="J904" s="58"/>
      <c r="K904" s="245"/>
      <c r="L904" s="246" t="e">
        <f>VLOOKUP(TRIM(B904),'Team Rosters'!$B$1:$M$3794,2,FALSE)</f>
        <v>#N/A</v>
      </c>
    </row>
    <row r="905" spans="1:12">
      <c r="A905" s="242" t="s">
        <v>2314</v>
      </c>
      <c r="B905" s="243" t="s">
        <v>4711</v>
      </c>
      <c r="C905" s="242" t="s">
        <v>808</v>
      </c>
      <c r="D905" s="242" t="s">
        <v>4279</v>
      </c>
      <c r="E905" s="144"/>
      <c r="F905" s="144"/>
      <c r="G905" s="144"/>
      <c r="H905" s="246"/>
      <c r="I905" s="245">
        <v>0</v>
      </c>
      <c r="J905" s="245"/>
      <c r="K905" s="245">
        <v>0</v>
      </c>
      <c r="L905" s="246" t="str">
        <f>VLOOKUP(TRIM(B905),'Team Rosters'!$B$1:$M$3794,2,FALSE)</f>
        <v>TEM</v>
      </c>
    </row>
    <row r="906" spans="1:12" ht="12.75" customHeight="1">
      <c r="A906" s="242" t="s">
        <v>3060</v>
      </c>
      <c r="B906" s="243" t="s">
        <v>6278</v>
      </c>
      <c r="C906" s="242" t="s">
        <v>816</v>
      </c>
      <c r="D906" s="242" t="s">
        <v>4290</v>
      </c>
      <c r="E906" s="247" t="s">
        <v>4384</v>
      </c>
      <c r="F906" s="247"/>
      <c r="G906" s="245"/>
      <c r="H906" s="246"/>
      <c r="I906" s="245"/>
      <c r="J906" s="58"/>
      <c r="K906" s="245"/>
      <c r="L906" s="246" t="e">
        <f>VLOOKUP(TRIM(B906),'Team Rosters'!$B$1:$M$3794,2,FALSE)</f>
        <v>#N/A</v>
      </c>
    </row>
    <row r="907" spans="1:12" ht="12.75" customHeight="1">
      <c r="A907" s="242" t="s">
        <v>1891</v>
      </c>
      <c r="B907" s="243" t="s">
        <v>234</v>
      </c>
      <c r="C907" s="242" t="s">
        <v>813</v>
      </c>
      <c r="D907" s="242" t="s">
        <v>1891</v>
      </c>
      <c r="E907" s="58"/>
      <c r="F907" s="58"/>
      <c r="G907" s="58"/>
      <c r="H907" s="246"/>
      <c r="I907" s="245"/>
      <c r="J907" s="58"/>
      <c r="K907" s="245"/>
      <c r="L907" s="246" t="e">
        <f>VLOOKUP(TRIM(B907),'Team Rosters'!$B$1:$M$3794,2,FALSE)</f>
        <v>#N/A</v>
      </c>
    </row>
    <row r="908" spans="1:12">
      <c r="A908" s="193" t="s">
        <v>197</v>
      </c>
      <c r="B908" s="194" t="s">
        <v>5855</v>
      </c>
      <c r="C908" s="193" t="s">
        <v>808</v>
      </c>
      <c r="D908" s="193" t="s">
        <v>197</v>
      </c>
      <c r="E908" s="144"/>
      <c r="F908" s="144"/>
      <c r="G908" s="144"/>
      <c r="H908" s="264"/>
      <c r="I908" s="265"/>
      <c r="J908" s="144"/>
      <c r="K908" s="265"/>
      <c r="L908" s="236" t="str">
        <f>VLOOKUP(TRIM(B908),'Team Rosters'!$B$1:$M$3794,2,FALSE)</f>
        <v>VER</v>
      </c>
    </row>
    <row r="909" spans="1:12" ht="12.75" customHeight="1">
      <c r="A909" s="242" t="s">
        <v>1404</v>
      </c>
      <c r="B909" s="243" t="s">
        <v>6799</v>
      </c>
      <c r="C909" s="242" t="s">
        <v>3448</v>
      </c>
      <c r="D909" s="242" t="s">
        <v>1404</v>
      </c>
      <c r="E909" s="250" t="s">
        <v>4384</v>
      </c>
      <c r="F909" s="250"/>
      <c r="G909" s="58">
        <v>6</v>
      </c>
      <c r="H909" s="246"/>
      <c r="I909" s="245"/>
      <c r="J909" s="58"/>
      <c r="K909" s="245"/>
      <c r="L909" s="246" t="str">
        <f>VLOOKUP(TRIM(B909),'Team Rosters'!$B$1:$M$3794,2,FALSE)</f>
        <v>CAVE</v>
      </c>
    </row>
    <row r="910" spans="1:12">
      <c r="A910" s="242" t="s">
        <v>1404</v>
      </c>
      <c r="B910" s="243" t="s">
        <v>4490</v>
      </c>
      <c r="C910" s="242" t="s">
        <v>810</v>
      </c>
      <c r="D910" s="242" t="s">
        <v>1404</v>
      </c>
      <c r="E910" s="247" t="s">
        <v>4388</v>
      </c>
      <c r="F910" s="247"/>
      <c r="G910" s="245">
        <v>4</v>
      </c>
      <c r="H910" s="246"/>
      <c r="I910" s="245"/>
      <c r="J910" s="58"/>
      <c r="K910" s="245"/>
      <c r="L910" s="246" t="str">
        <f>VLOOKUP(TRIM(B910),'Team Rosters'!$B$1:$M$3794,2,FALSE)</f>
        <v>WIX</v>
      </c>
    </row>
    <row r="911" spans="1:12">
      <c r="A911" s="242" t="s">
        <v>1404</v>
      </c>
      <c r="B911" s="243" t="s">
        <v>5193</v>
      </c>
      <c r="C911" s="242" t="s">
        <v>824</v>
      </c>
      <c r="D911" s="242" t="s">
        <v>1404</v>
      </c>
      <c r="E911" s="247" t="s">
        <v>4384</v>
      </c>
      <c r="F911" s="247"/>
      <c r="G911" s="245">
        <v>0</v>
      </c>
      <c r="H911" s="246"/>
      <c r="I911" s="245"/>
      <c r="J911" s="58"/>
      <c r="K911" s="245"/>
      <c r="L911" s="246" t="e">
        <f>VLOOKUP(TRIM(B911),'Team Rosters'!$B$1:$M$3794,2,FALSE)</f>
        <v>#N/A</v>
      </c>
    </row>
    <row r="912" spans="1:12" ht="12.75" customHeight="1">
      <c r="A912" s="242" t="s">
        <v>3518</v>
      </c>
      <c r="B912" s="243" t="s">
        <v>3631</v>
      </c>
      <c r="C912" s="242" t="s">
        <v>832</v>
      </c>
      <c r="D912" s="242" t="s">
        <v>3518</v>
      </c>
      <c r="E912" s="247"/>
      <c r="F912" s="247"/>
      <c r="G912" s="245"/>
      <c r="H912" s="246"/>
      <c r="I912" s="245">
        <v>0</v>
      </c>
      <c r="J912" s="58"/>
      <c r="K912" s="245">
        <v>4</v>
      </c>
      <c r="L912" s="246" t="e">
        <f>VLOOKUP(TRIM(B912),'Team Rosters'!$B$1:$M$3794,2,FALSE)</f>
        <v>#N/A</v>
      </c>
    </row>
    <row r="913" spans="1:12" ht="12.75" customHeight="1">
      <c r="A913" s="242" t="s">
        <v>3060</v>
      </c>
      <c r="B913" s="243" t="s">
        <v>6325</v>
      </c>
      <c r="C913" s="242" t="s">
        <v>815</v>
      </c>
      <c r="D913" s="242" t="s">
        <v>4290</v>
      </c>
      <c r="E913" s="247" t="s">
        <v>4384</v>
      </c>
      <c r="F913" s="247"/>
      <c r="G913" s="245"/>
      <c r="H913" s="246"/>
      <c r="I913" s="245"/>
      <c r="J913" s="58"/>
      <c r="K913" s="245"/>
      <c r="L913" s="246" t="e">
        <f>VLOOKUP(TRIM(B913),'Team Rosters'!$B$1:$M$3794,2,FALSE)</f>
        <v>#N/A</v>
      </c>
    </row>
    <row r="914" spans="1:12" ht="12.75" customHeight="1">
      <c r="A914" s="242" t="s">
        <v>2351</v>
      </c>
      <c r="B914" s="243" t="s">
        <v>1367</v>
      </c>
      <c r="C914" s="242" t="s">
        <v>809</v>
      </c>
      <c r="D914" s="242" t="s">
        <v>4270</v>
      </c>
      <c r="E914" s="144"/>
      <c r="F914" s="144"/>
      <c r="G914" s="144"/>
      <c r="H914" s="246"/>
      <c r="I914" s="245">
        <v>6</v>
      </c>
      <c r="J914" s="245"/>
      <c r="K914" s="245">
        <v>7</v>
      </c>
      <c r="L914" s="246" t="str">
        <f>VLOOKUP(TRIM(B914),'Team Rosters'!$B$1:$M$3794,2,FALSE)</f>
        <v>FER</v>
      </c>
    </row>
    <row r="915" spans="1:12">
      <c r="A915" s="242" t="s">
        <v>2319</v>
      </c>
      <c r="B915" s="243" t="s">
        <v>4459</v>
      </c>
      <c r="C915" s="242" t="s">
        <v>810</v>
      </c>
      <c r="D915" s="242" t="s">
        <v>2319</v>
      </c>
      <c r="E915" s="247" t="s">
        <v>4395</v>
      </c>
      <c r="F915" s="247"/>
      <c r="G915" s="245">
        <v>12</v>
      </c>
      <c r="H915" s="246">
        <v>2</v>
      </c>
      <c r="I915" s="245"/>
      <c r="J915" s="58"/>
      <c r="K915" s="245"/>
      <c r="L915" s="246" t="str">
        <f>VLOOKUP(TRIM(B915),'Team Rosters'!$B$1:$M$3794,2,FALSE)</f>
        <v>IND</v>
      </c>
    </row>
    <row r="916" spans="1:12">
      <c r="A916" s="242" t="s">
        <v>3518</v>
      </c>
      <c r="B916" s="243" t="s">
        <v>6364</v>
      </c>
      <c r="C916" s="242" t="s">
        <v>813</v>
      </c>
      <c r="D916" s="242" t="s">
        <v>3518</v>
      </c>
      <c r="E916" s="247"/>
      <c r="F916" s="247"/>
      <c r="G916" s="245"/>
      <c r="H916" s="246"/>
      <c r="I916" s="245"/>
      <c r="J916" s="58"/>
      <c r="K916" s="245">
        <v>2</v>
      </c>
      <c r="L916" s="246" t="str">
        <f>VLOOKUP(TRIM(B916),'Team Rosters'!$B$1:$M$3794,2,FALSE)</f>
        <v>TOK</v>
      </c>
    </row>
    <row r="917" spans="1:12">
      <c r="A917" s="242" t="s">
        <v>1591</v>
      </c>
      <c r="B917" s="243" t="s">
        <v>6382</v>
      </c>
      <c r="C917" s="242" t="s">
        <v>831</v>
      </c>
      <c r="D917" s="242" t="s">
        <v>1591</v>
      </c>
      <c r="E917" s="247"/>
      <c r="F917" s="247"/>
      <c r="G917" s="245"/>
      <c r="H917" s="246"/>
      <c r="I917" s="245">
        <v>5</v>
      </c>
      <c r="J917" s="58"/>
      <c r="K917" s="245"/>
      <c r="L917" s="246" t="e">
        <f>VLOOKUP(TRIM(B917),'Team Rosters'!$B$1:$M$3794,2,FALSE)</f>
        <v>#N/A</v>
      </c>
    </row>
    <row r="918" spans="1:12">
      <c r="A918" s="242" t="s">
        <v>3060</v>
      </c>
      <c r="B918" s="243" t="s">
        <v>6818</v>
      </c>
      <c r="C918" s="242" t="s">
        <v>821</v>
      </c>
      <c r="D918" s="242" t="s">
        <v>4290</v>
      </c>
      <c r="E918" s="247" t="s">
        <v>4382</v>
      </c>
      <c r="F918" s="247"/>
      <c r="G918" s="245"/>
      <c r="H918" s="246"/>
      <c r="I918" s="248"/>
      <c r="J918" s="58"/>
      <c r="K918" s="248"/>
      <c r="L918" s="246" t="str">
        <f>VLOOKUP(TRIM(B918),'Team Rosters'!$B$1:$M$3794,2,FALSE)</f>
        <v>ACM</v>
      </c>
    </row>
    <row r="919" spans="1:12" ht="12.75" customHeight="1">
      <c r="A919" s="242" t="s">
        <v>651</v>
      </c>
      <c r="B919" s="243" t="s">
        <v>6161</v>
      </c>
      <c r="C919" s="242" t="s">
        <v>815</v>
      </c>
      <c r="D919" s="242" t="s">
        <v>6995</v>
      </c>
      <c r="E919" s="144"/>
      <c r="F919" s="144"/>
      <c r="G919" s="144"/>
      <c r="H919" s="246"/>
      <c r="I919" s="245">
        <v>0</v>
      </c>
      <c r="J919" s="245">
        <v>0</v>
      </c>
      <c r="K919" s="245">
        <v>0</v>
      </c>
      <c r="L919" s="246" t="e">
        <f>VLOOKUP(TRIM(B919),'Team Rosters'!$B$1:$M$3794,2,FALSE)</f>
        <v>#N/A</v>
      </c>
    </row>
    <row r="920" spans="1:12">
      <c r="A920" s="193" t="s">
        <v>197</v>
      </c>
      <c r="B920" s="194" t="s">
        <v>6981</v>
      </c>
      <c r="C920" s="193" t="s">
        <v>82</v>
      </c>
      <c r="D920" s="193" t="s">
        <v>197</v>
      </c>
      <c r="E920" s="144"/>
      <c r="F920" s="144"/>
      <c r="G920" s="144"/>
      <c r="H920" s="264"/>
      <c r="I920" s="265"/>
      <c r="J920" s="144"/>
      <c r="K920" s="265"/>
      <c r="L920" s="236" t="e">
        <f>VLOOKUP(TRIM(B920),'Team Rosters'!$B$1:$M$3794,2,FALSE)</f>
        <v>#N/A</v>
      </c>
    </row>
    <row r="921" spans="1:12" ht="12.75" customHeight="1">
      <c r="A921" s="242" t="s">
        <v>1891</v>
      </c>
      <c r="B921" s="243" t="s">
        <v>6346</v>
      </c>
      <c r="C921" s="242" t="s">
        <v>816</v>
      </c>
      <c r="D921" s="242" t="s">
        <v>1891</v>
      </c>
      <c r="E921" s="245"/>
      <c r="F921" s="245"/>
      <c r="G921" s="245"/>
      <c r="H921" s="246"/>
      <c r="I921" s="245"/>
      <c r="J921" s="245"/>
      <c r="K921" s="245"/>
      <c r="L921" s="246" t="str">
        <f>VLOOKUP(TRIM(B921),'Team Rosters'!$B$1:$M$3794,2,FALSE)</f>
        <v>VER</v>
      </c>
    </row>
    <row r="922" spans="1:12">
      <c r="A922" s="242" t="s">
        <v>172</v>
      </c>
      <c r="B922" s="243" t="s">
        <v>6279</v>
      </c>
      <c r="C922" s="242" t="s">
        <v>807</v>
      </c>
      <c r="D922" s="242" t="s">
        <v>4298</v>
      </c>
      <c r="E922" s="247" t="s">
        <v>4391</v>
      </c>
      <c r="F922" s="247"/>
      <c r="G922" s="245">
        <v>3</v>
      </c>
      <c r="H922" s="246"/>
      <c r="I922" s="245"/>
      <c r="J922" s="58"/>
      <c r="K922" s="245"/>
      <c r="L922" s="246" t="e">
        <f>VLOOKUP(TRIM(B922),'Team Rosters'!$B$1:$M$3794,2,FALSE)</f>
        <v>#N/A</v>
      </c>
    </row>
    <row r="923" spans="1:12">
      <c r="A923" s="242" t="s">
        <v>836</v>
      </c>
      <c r="B923" s="243" t="s">
        <v>5337</v>
      </c>
      <c r="C923" s="242" t="s">
        <v>85</v>
      </c>
      <c r="D923" s="242" t="s">
        <v>6988</v>
      </c>
      <c r="E923" s="144"/>
      <c r="F923" s="144"/>
      <c r="G923" s="144"/>
      <c r="H923" s="246"/>
      <c r="I923" s="245">
        <v>0</v>
      </c>
      <c r="J923" s="245">
        <v>0</v>
      </c>
      <c r="K923" s="245">
        <v>0</v>
      </c>
      <c r="L923" s="246" t="str">
        <f>VLOOKUP(TRIM(B923),'Team Rosters'!$B$1:$M$3794,2,FALSE)</f>
        <v>GOT</v>
      </c>
    </row>
    <row r="924" spans="1:12">
      <c r="A924" s="193" t="s">
        <v>828</v>
      </c>
      <c r="B924" s="194" t="s">
        <v>5738</v>
      </c>
      <c r="C924" s="193" t="s">
        <v>814</v>
      </c>
      <c r="D924" s="193" t="s">
        <v>828</v>
      </c>
      <c r="E924" s="144"/>
      <c r="F924" s="144"/>
      <c r="G924" s="144"/>
      <c r="H924" s="264"/>
      <c r="I924" s="144">
        <v>4</v>
      </c>
      <c r="J924" s="144">
        <v>0</v>
      </c>
      <c r="K924" s="265">
        <v>0</v>
      </c>
      <c r="L924" s="236" t="str">
        <f>VLOOKUP(TRIM(B924),'Team Rosters'!$B$1:$M$3794,2,FALSE)</f>
        <v>BLD</v>
      </c>
    </row>
    <row r="925" spans="1:12" ht="12.75" customHeight="1">
      <c r="A925" s="242" t="s">
        <v>1891</v>
      </c>
      <c r="B925" s="243" t="s">
        <v>3596</v>
      </c>
      <c r="C925" s="242" t="s">
        <v>90</v>
      </c>
      <c r="D925" s="242" t="s">
        <v>1891</v>
      </c>
      <c r="E925" s="58"/>
      <c r="F925" s="58"/>
      <c r="G925" s="58"/>
      <c r="H925" s="246"/>
      <c r="I925" s="245"/>
      <c r="J925" s="58"/>
      <c r="K925" s="245"/>
      <c r="L925" s="246" t="str">
        <f>VLOOKUP(TRIM(B925),'Team Rosters'!$B$1:$M$3794,2,FALSE)</f>
        <v>TEM</v>
      </c>
    </row>
    <row r="926" spans="1:12">
      <c r="A926" s="242" t="s">
        <v>1891</v>
      </c>
      <c r="B926" s="243" t="s">
        <v>6347</v>
      </c>
      <c r="C926" s="242" t="s">
        <v>5513</v>
      </c>
      <c r="D926" s="242" t="s">
        <v>1891</v>
      </c>
      <c r="E926" s="247"/>
      <c r="F926" s="247"/>
      <c r="G926" s="245"/>
      <c r="H926" s="246"/>
      <c r="I926" s="245"/>
      <c r="J926" s="58"/>
      <c r="K926" s="245"/>
      <c r="L926" s="246" t="e">
        <f>VLOOKUP(TRIM(B926),'Team Rosters'!$B$1:$M$3794,2,FALSE)</f>
        <v>#N/A</v>
      </c>
    </row>
    <row r="927" spans="1:12" ht="12.75" customHeight="1">
      <c r="A927" s="242" t="s">
        <v>2440</v>
      </c>
      <c r="B927" s="243" t="s">
        <v>6727</v>
      </c>
      <c r="C927" s="242" t="s">
        <v>82</v>
      </c>
      <c r="D927" s="242" t="s">
        <v>2440</v>
      </c>
      <c r="E927" s="247" t="s">
        <v>4384</v>
      </c>
      <c r="F927" s="247"/>
      <c r="G927" s="245">
        <v>0</v>
      </c>
      <c r="H927" s="246"/>
      <c r="I927" s="245"/>
      <c r="J927" s="58"/>
      <c r="K927" s="245"/>
      <c r="L927" s="246" t="e">
        <f>VLOOKUP(TRIM(B927),'Team Rosters'!$B$1:$M$3794,2,FALSE)</f>
        <v>#N/A</v>
      </c>
    </row>
    <row r="928" spans="1:12">
      <c r="A928" s="242" t="s">
        <v>4574</v>
      </c>
      <c r="B928" s="243" t="s">
        <v>5303</v>
      </c>
      <c r="C928" s="242" t="s">
        <v>170</v>
      </c>
      <c r="D928" s="242" t="s">
        <v>4574</v>
      </c>
      <c r="E928" s="247"/>
      <c r="F928" s="247"/>
      <c r="G928" s="245"/>
      <c r="H928" s="246"/>
      <c r="I928" s="245"/>
      <c r="J928" s="58"/>
      <c r="K928" s="245"/>
      <c r="L928" s="246" t="str">
        <f>VLOOKUP(TRIM(B928),'Team Rosters'!$B$1:$M$3794,2,FALSE)</f>
        <v>BLU</v>
      </c>
    </row>
    <row r="929" spans="1:12">
      <c r="A929" s="242" t="s">
        <v>3060</v>
      </c>
      <c r="B929" s="243" t="s">
        <v>6698</v>
      </c>
      <c r="C929" s="242" t="s">
        <v>833</v>
      </c>
      <c r="D929" s="242" t="s">
        <v>4290</v>
      </c>
      <c r="E929" s="247" t="s">
        <v>4384</v>
      </c>
      <c r="F929" s="247"/>
      <c r="G929" s="245"/>
      <c r="H929" s="246"/>
      <c r="I929" s="245"/>
      <c r="J929" s="58"/>
      <c r="K929" s="245"/>
      <c r="L929" s="246" t="e">
        <f>VLOOKUP(TRIM(B929),'Team Rosters'!$B$1:$M$3794,2,FALSE)</f>
        <v>#N/A</v>
      </c>
    </row>
    <row r="930" spans="1:12">
      <c r="A930" s="242" t="s">
        <v>1870</v>
      </c>
      <c r="B930" s="243" t="s">
        <v>5269</v>
      </c>
      <c r="C930" s="242" t="s">
        <v>824</v>
      </c>
      <c r="D930" s="242" t="s">
        <v>4273</v>
      </c>
      <c r="E930" s="144"/>
      <c r="F930" s="144"/>
      <c r="G930" s="144"/>
      <c r="H930" s="246"/>
      <c r="I930" s="245">
        <v>6</v>
      </c>
      <c r="J930" s="245"/>
      <c r="K930" s="245">
        <v>7</v>
      </c>
      <c r="L930" s="246" t="str">
        <f>VLOOKUP(TRIM(B930),'Team Rosters'!$B$1:$M$3794,2,FALSE)</f>
        <v>BLD</v>
      </c>
    </row>
    <row r="931" spans="1:12" ht="12.75" customHeight="1">
      <c r="A931" s="242" t="s">
        <v>172</v>
      </c>
      <c r="B931" s="243" t="s">
        <v>4523</v>
      </c>
      <c r="C931" s="242" t="s">
        <v>815</v>
      </c>
      <c r="D931" s="242" t="s">
        <v>4298</v>
      </c>
      <c r="E931" s="247" t="s">
        <v>4391</v>
      </c>
      <c r="F931" s="247"/>
      <c r="G931" s="245">
        <v>6</v>
      </c>
      <c r="H931" s="246"/>
      <c r="I931" s="245"/>
      <c r="J931" s="58"/>
      <c r="K931" s="245"/>
      <c r="L931" s="246" t="str">
        <f>VLOOKUP(TRIM(B931),'Team Rosters'!$B$1:$M$3794,2,FALSE)</f>
        <v>VER</v>
      </c>
    </row>
    <row r="932" spans="1:12">
      <c r="A932" s="242" t="s">
        <v>1139</v>
      </c>
      <c r="B932" s="243" t="s">
        <v>4069</v>
      </c>
      <c r="C932" s="242" t="s">
        <v>826</v>
      </c>
      <c r="D932" s="242" t="s">
        <v>1139</v>
      </c>
      <c r="E932" s="247" t="s">
        <v>4390</v>
      </c>
      <c r="F932" s="247"/>
      <c r="G932" s="245">
        <v>0</v>
      </c>
      <c r="H932" s="246"/>
      <c r="I932" s="245"/>
      <c r="J932" s="58"/>
      <c r="K932" s="245"/>
      <c r="L932" s="246" t="e">
        <f>VLOOKUP(TRIM(B932),'Team Rosters'!$B$1:$M$3794,2,FALSE)</f>
        <v>#N/A</v>
      </c>
    </row>
    <row r="933" spans="1:12" ht="12.75" customHeight="1">
      <c r="A933" s="242" t="s">
        <v>3518</v>
      </c>
      <c r="B933" s="243" t="s">
        <v>385</v>
      </c>
      <c r="C933" s="242" t="s">
        <v>832</v>
      </c>
      <c r="D933" s="242" t="s">
        <v>3518</v>
      </c>
      <c r="E933" s="58"/>
      <c r="F933" s="58"/>
      <c r="G933" s="58"/>
      <c r="H933" s="246"/>
      <c r="I933" s="245">
        <v>0</v>
      </c>
      <c r="J933" s="58"/>
      <c r="K933" s="245">
        <v>5</v>
      </c>
      <c r="L933" s="246" t="e">
        <f>VLOOKUP(TRIM(B933),'Team Rosters'!$B$1:$M$3794,2,FALSE)</f>
        <v>#N/A</v>
      </c>
    </row>
    <row r="934" spans="1:12">
      <c r="A934" s="242" t="s">
        <v>172</v>
      </c>
      <c r="B934" s="243" t="s">
        <v>6831</v>
      </c>
      <c r="C934" s="242" t="s">
        <v>831</v>
      </c>
      <c r="D934" s="242" t="s">
        <v>4298</v>
      </c>
      <c r="E934" s="247" t="s">
        <v>4391</v>
      </c>
      <c r="F934" s="247"/>
      <c r="G934" s="245">
        <v>4</v>
      </c>
      <c r="H934" s="246"/>
      <c r="I934" s="245"/>
      <c r="J934" s="58"/>
      <c r="K934" s="245"/>
      <c r="L934" s="246" t="e">
        <f>VLOOKUP(TRIM(B934),'Team Rosters'!$B$1:$M$3794,2,FALSE)</f>
        <v>#N/A</v>
      </c>
    </row>
    <row r="935" spans="1:12">
      <c r="A935" s="242" t="s">
        <v>2443</v>
      </c>
      <c r="B935" s="243" t="s">
        <v>4505</v>
      </c>
      <c r="C935" s="242" t="s">
        <v>90</v>
      </c>
      <c r="D935" s="242" t="s">
        <v>2443</v>
      </c>
      <c r="E935" s="247" t="s">
        <v>4390</v>
      </c>
      <c r="F935" s="247"/>
      <c r="G935" s="245">
        <v>4</v>
      </c>
      <c r="H935" s="246"/>
      <c r="I935" s="245"/>
      <c r="J935" s="58"/>
      <c r="K935" s="245"/>
      <c r="L935" s="246" t="str">
        <f>VLOOKUP(TRIM(B935),'Team Rosters'!$B$1:$M$3794,2,FALSE)</f>
        <v>BIR</v>
      </c>
    </row>
    <row r="936" spans="1:12" ht="12.75" customHeight="1">
      <c r="A936" s="242" t="s">
        <v>2351</v>
      </c>
      <c r="B936" s="243" t="s">
        <v>6133</v>
      </c>
      <c r="C936" s="242" t="s">
        <v>85</v>
      </c>
      <c r="D936" s="242" t="s">
        <v>4270</v>
      </c>
      <c r="E936" s="144"/>
      <c r="F936" s="144"/>
      <c r="G936" s="144"/>
      <c r="H936" s="246"/>
      <c r="I936" s="245">
        <v>0</v>
      </c>
      <c r="J936" s="245"/>
      <c r="K936" s="245">
        <v>3</v>
      </c>
      <c r="L936" s="246" t="str">
        <f>VLOOKUP(TRIM(B936),'Team Rosters'!$B$1:$M$3794,2,FALSE)</f>
        <v>ESC</v>
      </c>
    </row>
    <row r="937" spans="1:12">
      <c r="A937" s="246" t="s">
        <v>203</v>
      </c>
      <c r="B937" s="243" t="s">
        <v>4072</v>
      </c>
      <c r="C937" s="242" t="s">
        <v>83</v>
      </c>
      <c r="D937" s="246" t="s">
        <v>203</v>
      </c>
      <c r="E937" s="144"/>
      <c r="F937" s="144"/>
      <c r="G937" s="144"/>
      <c r="H937" s="264"/>
      <c r="I937" s="265"/>
      <c r="J937" s="144"/>
      <c r="K937" s="265"/>
      <c r="L937" s="236" t="str">
        <f>VLOOKUP(TRIM(B937),'Team Rosters'!$B$1:$M$3794,2,FALSE)</f>
        <v>FER</v>
      </c>
    </row>
    <row r="938" spans="1:12">
      <c r="A938" s="242" t="s">
        <v>2317</v>
      </c>
      <c r="B938" s="243" t="s">
        <v>4641</v>
      </c>
      <c r="C938" s="242" t="s">
        <v>82</v>
      </c>
      <c r="D938" s="242" t="s">
        <v>4272</v>
      </c>
      <c r="E938" s="144"/>
      <c r="F938" s="144"/>
      <c r="G938" s="144"/>
      <c r="H938" s="246"/>
      <c r="I938" s="245">
        <v>6</v>
      </c>
      <c r="J938" s="245"/>
      <c r="K938" s="245">
        <v>5</v>
      </c>
      <c r="L938" s="246" t="str">
        <f>VLOOKUP(TRIM(B938),'Team Rosters'!$B$1:$M$3794,2,FALSE)</f>
        <v>BEA</v>
      </c>
    </row>
    <row r="939" spans="1:12">
      <c r="A939" s="242" t="s">
        <v>2335</v>
      </c>
      <c r="B939" s="243" t="s">
        <v>5565</v>
      </c>
      <c r="C939" s="242" t="s">
        <v>837</v>
      </c>
      <c r="D939" s="242" t="s">
        <v>2335</v>
      </c>
      <c r="E939" s="247" t="s">
        <v>4400</v>
      </c>
      <c r="F939" s="247"/>
      <c r="G939" s="245">
        <v>7</v>
      </c>
      <c r="H939" s="246"/>
      <c r="I939" s="245"/>
      <c r="J939" s="58"/>
      <c r="K939" s="245"/>
      <c r="L939" s="246" t="str">
        <f>VLOOKUP(TRIM(B939),'Team Rosters'!$B$1:$M$3794,2,FALSE)</f>
        <v>GOT</v>
      </c>
    </row>
    <row r="940" spans="1:12" ht="12.75" customHeight="1">
      <c r="A940" s="242" t="s">
        <v>2314</v>
      </c>
      <c r="B940" s="243" t="s">
        <v>6679</v>
      </c>
      <c r="C940" s="242" t="s">
        <v>170</v>
      </c>
      <c r="D940" s="242" t="s">
        <v>4279</v>
      </c>
      <c r="E940" s="144"/>
      <c r="F940" s="144"/>
      <c r="G940" s="144"/>
      <c r="H940" s="246"/>
      <c r="I940" s="245">
        <v>0</v>
      </c>
      <c r="J940" s="245"/>
      <c r="K940" s="245">
        <v>0</v>
      </c>
      <c r="L940" s="246" t="e">
        <f>VLOOKUP(TRIM(B940),'Team Rosters'!$B$1:$M$3794,2,FALSE)</f>
        <v>#N/A</v>
      </c>
    </row>
    <row r="941" spans="1:12" ht="12.75" customHeight="1">
      <c r="A941" s="242" t="s">
        <v>2317</v>
      </c>
      <c r="B941" s="243" t="s">
        <v>5313</v>
      </c>
      <c r="C941" s="242" t="s">
        <v>802</v>
      </c>
      <c r="D941" s="242" t="s">
        <v>4272</v>
      </c>
      <c r="E941" s="144"/>
      <c r="F941" s="144"/>
      <c r="G941" s="144"/>
      <c r="H941" s="246"/>
      <c r="I941" s="245">
        <v>6</v>
      </c>
      <c r="J941" s="245"/>
      <c r="K941" s="245">
        <v>7</v>
      </c>
      <c r="L941" s="246" t="str">
        <f>VLOOKUP(TRIM(B941),'Team Rosters'!$B$1:$M$3794,2,FALSE)</f>
        <v>BEA</v>
      </c>
    </row>
    <row r="942" spans="1:12">
      <c r="A942" s="242" t="s">
        <v>2437</v>
      </c>
      <c r="B942" s="243" t="s">
        <v>390</v>
      </c>
      <c r="C942" s="242" t="s">
        <v>810</v>
      </c>
      <c r="D942" s="242" t="s">
        <v>4278</v>
      </c>
      <c r="E942" s="144"/>
      <c r="F942" s="144"/>
      <c r="G942" s="144"/>
      <c r="H942" s="246"/>
      <c r="I942" s="245">
        <v>4</v>
      </c>
      <c r="J942" s="245"/>
      <c r="K942" s="245">
        <v>4</v>
      </c>
      <c r="L942" s="246" t="str">
        <f>VLOOKUP(TRIM(B942),'Team Rosters'!$B$1:$M$3794,2,FALSE)</f>
        <v>BEA</v>
      </c>
    </row>
    <row r="943" spans="1:12">
      <c r="A943" s="242" t="s">
        <v>1139</v>
      </c>
      <c r="B943" s="243" t="s">
        <v>5570</v>
      </c>
      <c r="C943" s="242" t="s">
        <v>820</v>
      </c>
      <c r="D943" s="242" t="s">
        <v>1139</v>
      </c>
      <c r="E943" s="247" t="s">
        <v>4384</v>
      </c>
      <c r="F943" s="247"/>
      <c r="G943" s="245">
        <v>0</v>
      </c>
      <c r="H943" s="246"/>
      <c r="I943" s="245"/>
      <c r="J943" s="58"/>
      <c r="K943" s="245"/>
      <c r="L943" s="246" t="e">
        <f>VLOOKUP(TRIM(B943),'Team Rosters'!$B$1:$M$3794,2,FALSE)</f>
        <v>#N/A</v>
      </c>
    </row>
    <row r="944" spans="1:12">
      <c r="A944" s="242" t="s">
        <v>3061</v>
      </c>
      <c r="B944" s="243" t="s">
        <v>4074</v>
      </c>
      <c r="C944" s="242" t="s">
        <v>85</v>
      </c>
      <c r="D944" s="242" t="s">
        <v>4297</v>
      </c>
      <c r="E944" s="247" t="s">
        <v>4400</v>
      </c>
      <c r="F944" s="247"/>
      <c r="G944" s="245"/>
      <c r="H944" s="246"/>
      <c r="I944" s="245"/>
      <c r="J944" s="58"/>
      <c r="K944" s="245"/>
      <c r="L944" s="246" t="str">
        <f>VLOOKUP(TRIM(B944),'Team Rosters'!$B$1:$M$3794,2,FALSE)</f>
        <v>DEL</v>
      </c>
    </row>
    <row r="945" spans="1:12">
      <c r="A945" s="242" t="s">
        <v>2443</v>
      </c>
      <c r="B945" s="243" t="s">
        <v>391</v>
      </c>
      <c r="C945" s="242" t="s">
        <v>837</v>
      </c>
      <c r="D945" s="242" t="s">
        <v>2443</v>
      </c>
      <c r="E945" s="247" t="s">
        <v>4382</v>
      </c>
      <c r="F945" s="247"/>
      <c r="G945" s="245">
        <v>6</v>
      </c>
      <c r="H945" s="246"/>
      <c r="I945" s="245"/>
      <c r="J945" s="58"/>
      <c r="K945" s="245"/>
      <c r="L945" s="246" t="str">
        <f>VLOOKUP(TRIM(B945),'Team Rosters'!$B$1:$M$3794,2,FALSE)</f>
        <v>BIR</v>
      </c>
    </row>
    <row r="946" spans="1:12" ht="12.75" customHeight="1">
      <c r="A946" s="242" t="s">
        <v>2438</v>
      </c>
      <c r="B946" s="243" t="s">
        <v>4693</v>
      </c>
      <c r="C946" s="242" t="s">
        <v>809</v>
      </c>
      <c r="D946" s="242" t="s">
        <v>4277</v>
      </c>
      <c r="E946" s="144"/>
      <c r="F946" s="144"/>
      <c r="G946" s="144"/>
      <c r="H946" s="246"/>
      <c r="I946" s="245">
        <v>5</v>
      </c>
      <c r="J946" s="245"/>
      <c r="K946" s="245">
        <v>7</v>
      </c>
      <c r="L946" s="246" t="str">
        <f>VLOOKUP(TRIM(B946),'Team Rosters'!$B$1:$M$3794,2,FALSE)</f>
        <v>FER</v>
      </c>
    </row>
    <row r="947" spans="1:12">
      <c r="A947" s="242" t="s">
        <v>560</v>
      </c>
      <c r="B947" s="194" t="s">
        <v>4650</v>
      </c>
      <c r="C947" s="193" t="s">
        <v>821</v>
      </c>
      <c r="D947" s="242" t="s">
        <v>4265</v>
      </c>
      <c r="E947" s="245"/>
      <c r="F947" s="245"/>
      <c r="G947" s="245"/>
      <c r="H947" s="246"/>
      <c r="I947" s="245"/>
      <c r="J947" s="245"/>
      <c r="K947" s="245"/>
      <c r="L947" s="246" t="e">
        <f>VLOOKUP(TRIM(B947),'Team Rosters'!$B$1:$M$3794,2,FALSE)</f>
        <v>#N/A</v>
      </c>
    </row>
    <row r="948" spans="1:12" ht="12.75" customHeight="1">
      <c r="A948" s="242" t="s">
        <v>173</v>
      </c>
      <c r="B948" s="243" t="s">
        <v>4551</v>
      </c>
      <c r="C948" s="242" t="s">
        <v>90</v>
      </c>
      <c r="D948" s="242" t="s">
        <v>4306</v>
      </c>
      <c r="E948" s="247" t="s">
        <v>4385</v>
      </c>
      <c r="F948" s="247" t="s">
        <v>4391</v>
      </c>
      <c r="G948" s="245">
        <v>1</v>
      </c>
      <c r="H948" s="246"/>
      <c r="I948" s="245"/>
      <c r="J948" s="58"/>
      <c r="K948" s="245"/>
      <c r="L948" s="246" t="e">
        <f>VLOOKUP(TRIM(B948),'Team Rosters'!$B$1:$M$3794,2,FALSE)</f>
        <v>#N/A</v>
      </c>
    </row>
    <row r="949" spans="1:12">
      <c r="A949" s="242" t="s">
        <v>1891</v>
      </c>
      <c r="B949" s="243" t="s">
        <v>6860</v>
      </c>
      <c r="C949" s="242" t="s">
        <v>812</v>
      </c>
      <c r="D949" s="242" t="s">
        <v>1891</v>
      </c>
      <c r="E949" s="245"/>
      <c r="F949" s="245"/>
      <c r="G949" s="245"/>
      <c r="H949" s="246"/>
      <c r="I949" s="245"/>
      <c r="J949" s="245"/>
      <c r="K949" s="245"/>
      <c r="L949" s="246" t="str">
        <f>VLOOKUP(TRIM(B949),'Team Rosters'!$B$1:$M$3794,2,FALSE)</f>
        <v>JER</v>
      </c>
    </row>
    <row r="950" spans="1:12" ht="12.75" customHeight="1">
      <c r="A950" s="242" t="s">
        <v>2440</v>
      </c>
      <c r="B950" s="243" t="s">
        <v>5547</v>
      </c>
      <c r="C950" s="242" t="s">
        <v>814</v>
      </c>
      <c r="D950" s="242" t="s">
        <v>2440</v>
      </c>
      <c r="E950" s="247" t="s">
        <v>4384</v>
      </c>
      <c r="F950" s="247"/>
      <c r="G950" s="245">
        <v>0</v>
      </c>
      <c r="H950" s="246"/>
      <c r="I950" s="245"/>
      <c r="J950" s="58"/>
      <c r="K950" s="245"/>
      <c r="L950" s="246" t="str">
        <f>VLOOKUP(TRIM(B950),'Team Rosters'!$B$1:$M$3794,2,FALSE)</f>
        <v>TOL</v>
      </c>
    </row>
    <row r="951" spans="1:12">
      <c r="A951" s="242" t="s">
        <v>172</v>
      </c>
      <c r="B951" s="243" t="s">
        <v>4456</v>
      </c>
      <c r="C951" s="242" t="s">
        <v>807</v>
      </c>
      <c r="D951" s="242" t="s">
        <v>4298</v>
      </c>
      <c r="E951" s="247" t="s">
        <v>4391</v>
      </c>
      <c r="F951" s="247"/>
      <c r="G951" s="245">
        <v>6</v>
      </c>
      <c r="H951" s="246"/>
      <c r="I951" s="248"/>
      <c r="J951" s="58"/>
      <c r="K951" s="248"/>
      <c r="L951" s="246" t="str">
        <f>VLOOKUP(TRIM(B951),'Team Rosters'!$B$1:$M$3794,2,FALSE)</f>
        <v>OMA</v>
      </c>
    </row>
    <row r="952" spans="1:12">
      <c r="A952" s="242" t="s">
        <v>3518</v>
      </c>
      <c r="B952" s="243" t="s">
        <v>6369</v>
      </c>
      <c r="C952" s="242" t="s">
        <v>814</v>
      </c>
      <c r="D952" s="242" t="s">
        <v>3518</v>
      </c>
      <c r="E952" s="247"/>
      <c r="F952" s="247"/>
      <c r="G952" s="245"/>
      <c r="H952" s="246"/>
      <c r="I952" s="245">
        <v>0</v>
      </c>
      <c r="J952" s="58"/>
      <c r="K952" s="245">
        <v>5</v>
      </c>
      <c r="L952" s="246" t="str">
        <f>VLOOKUP(TRIM(B952),'Team Rosters'!$B$1:$M$3794,2,FALSE)</f>
        <v>ACM</v>
      </c>
    </row>
    <row r="953" spans="1:12">
      <c r="A953" s="242" t="s">
        <v>3060</v>
      </c>
      <c r="B953" s="243" t="s">
        <v>5133</v>
      </c>
      <c r="C953" s="242" t="s">
        <v>1664</v>
      </c>
      <c r="D953" s="242" t="s">
        <v>4290</v>
      </c>
      <c r="E953" s="247" t="s">
        <v>4384</v>
      </c>
      <c r="F953" s="247"/>
      <c r="G953" s="245"/>
      <c r="H953" s="246"/>
      <c r="I953" s="58"/>
      <c r="J953" s="58"/>
      <c r="K953" s="245"/>
      <c r="L953" s="246" t="str">
        <f>VLOOKUP(TRIM(B953),'Team Rosters'!$B$1:$M$3794,2,FALSE)</f>
        <v>ACM</v>
      </c>
    </row>
    <row r="954" spans="1:12">
      <c r="A954" s="242" t="s">
        <v>2314</v>
      </c>
      <c r="B954" s="243" t="s">
        <v>1026</v>
      </c>
      <c r="C954" s="242" t="s">
        <v>809</v>
      </c>
      <c r="D954" s="242" t="s">
        <v>4303</v>
      </c>
      <c r="E954" s="247" t="s">
        <v>4391</v>
      </c>
      <c r="F954" s="247"/>
      <c r="G954" s="245">
        <v>1</v>
      </c>
      <c r="H954" s="246"/>
      <c r="I954" s="245"/>
      <c r="J954" s="58"/>
      <c r="K954" s="245"/>
      <c r="L954" s="246" t="e">
        <f>VLOOKUP(TRIM(B954),'Team Rosters'!$B$1:$M$3794,2,FALSE)</f>
        <v>#N/A</v>
      </c>
    </row>
    <row r="955" spans="1:12" ht="12.75" customHeight="1">
      <c r="A955" s="242" t="s">
        <v>1139</v>
      </c>
      <c r="B955" s="243" t="s">
        <v>1027</v>
      </c>
      <c r="C955" s="242" t="s">
        <v>802</v>
      </c>
      <c r="D955" s="242" t="s">
        <v>1139</v>
      </c>
      <c r="E955" s="247" t="s">
        <v>4384</v>
      </c>
      <c r="F955" s="247"/>
      <c r="G955" s="245">
        <v>0</v>
      </c>
      <c r="H955" s="246"/>
      <c r="I955" s="245"/>
      <c r="J955" s="245"/>
      <c r="K955" s="245"/>
      <c r="L955" s="246" t="e">
        <f>VLOOKUP(TRIM(B955),'Team Rosters'!$B$1:$M$3794,2,FALSE)</f>
        <v>#N/A</v>
      </c>
    </row>
    <row r="956" spans="1:12">
      <c r="A956" s="242" t="s">
        <v>3063</v>
      </c>
      <c r="B956" s="243" t="s">
        <v>2144</v>
      </c>
      <c r="C956" s="242" t="s">
        <v>802</v>
      </c>
      <c r="D956" s="242" t="s">
        <v>4289</v>
      </c>
      <c r="E956" s="247" t="s">
        <v>4394</v>
      </c>
      <c r="F956" s="247"/>
      <c r="G956" s="245"/>
      <c r="H956" s="246"/>
      <c r="I956" s="58"/>
      <c r="J956" s="58"/>
      <c r="K956" s="245"/>
      <c r="L956" s="246" t="str">
        <f>VLOOKUP(TRIM(B956),'Team Rosters'!$B$1:$M$3794,2,FALSE)</f>
        <v>TOK</v>
      </c>
    </row>
    <row r="957" spans="1:12" ht="12.75" customHeight="1">
      <c r="A957" s="242" t="s">
        <v>2328</v>
      </c>
      <c r="B957" s="243" t="s">
        <v>1278</v>
      </c>
      <c r="C957" s="242" t="s">
        <v>802</v>
      </c>
      <c r="D957" s="242" t="s">
        <v>4295</v>
      </c>
      <c r="E957" s="247" t="s">
        <v>4389</v>
      </c>
      <c r="F957" s="247"/>
      <c r="G957" s="245"/>
      <c r="H957" s="246"/>
      <c r="I957" s="245"/>
      <c r="J957" s="58"/>
      <c r="K957" s="245"/>
      <c r="L957" s="246" t="str">
        <f>VLOOKUP(TRIM(B957),'Team Rosters'!$B$1:$M$3794,2,FALSE)</f>
        <v>BLU</v>
      </c>
    </row>
    <row r="958" spans="1:12" ht="12.75" customHeight="1">
      <c r="A958" s="242" t="s">
        <v>1891</v>
      </c>
      <c r="B958" s="243" t="s">
        <v>572</v>
      </c>
      <c r="C958" s="242" t="s">
        <v>3448</v>
      </c>
      <c r="D958" s="242" t="s">
        <v>1891</v>
      </c>
      <c r="E958" s="247"/>
      <c r="F958" s="247"/>
      <c r="G958" s="245"/>
      <c r="H958" s="246"/>
      <c r="I958" s="245"/>
      <c r="J958" s="58"/>
      <c r="K958" s="245"/>
      <c r="L958" s="246" t="str">
        <f>VLOOKUP(TRIM(B958),'Team Rosters'!$B$1:$M$3794,2,FALSE)</f>
        <v>JER</v>
      </c>
    </row>
    <row r="959" spans="1:12">
      <c r="A959" s="242" t="s">
        <v>1891</v>
      </c>
      <c r="B959" s="243" t="s">
        <v>2146</v>
      </c>
      <c r="C959" s="242" t="s">
        <v>817</v>
      </c>
      <c r="D959" s="242" t="s">
        <v>1891</v>
      </c>
      <c r="E959" s="247"/>
      <c r="F959" s="247"/>
      <c r="G959" s="245"/>
      <c r="H959" s="246"/>
      <c r="I959" s="58"/>
      <c r="J959" s="58"/>
      <c r="K959" s="245"/>
      <c r="L959" s="246" t="e">
        <f>VLOOKUP(TRIM(B959),'Team Rosters'!$B$1:$M$3794,2,FALSE)</f>
        <v>#N/A</v>
      </c>
    </row>
    <row r="960" spans="1:12" ht="12.75" customHeight="1">
      <c r="A960" s="242" t="s">
        <v>2438</v>
      </c>
      <c r="B960" s="243" t="s">
        <v>2147</v>
      </c>
      <c r="C960" s="242" t="s">
        <v>824</v>
      </c>
      <c r="D960" s="242" t="s">
        <v>4305</v>
      </c>
      <c r="E960" s="247" t="s">
        <v>4389</v>
      </c>
      <c r="F960" s="247"/>
      <c r="G960" s="245">
        <v>6</v>
      </c>
      <c r="H960" s="246"/>
      <c r="I960" s="58"/>
      <c r="J960" s="58"/>
      <c r="K960" s="245"/>
      <c r="L960" s="246" t="str">
        <f>VLOOKUP(TRIM(B960),'Team Rosters'!$B$1:$M$3794,2,FALSE)</f>
        <v>BIR</v>
      </c>
    </row>
    <row r="961" spans="1:12">
      <c r="A961" s="242" t="s">
        <v>3518</v>
      </c>
      <c r="B961" s="243" t="s">
        <v>1163</v>
      </c>
      <c r="C961" s="242" t="s">
        <v>833</v>
      </c>
      <c r="D961" s="242" t="s">
        <v>3518</v>
      </c>
      <c r="E961" s="247"/>
      <c r="F961" s="247"/>
      <c r="G961" s="245"/>
      <c r="H961" s="246"/>
      <c r="I961" s="245">
        <v>0</v>
      </c>
      <c r="J961" s="58"/>
      <c r="K961" s="245">
        <v>3</v>
      </c>
      <c r="L961" s="246" t="str">
        <f>VLOOKUP(TRIM(B961),'Team Rosters'!$B$1:$M$3794,2,FALSE)</f>
        <v>TOK</v>
      </c>
    </row>
    <row r="962" spans="1:12">
      <c r="A962" s="242" t="s">
        <v>830</v>
      </c>
      <c r="B962" s="243" t="s">
        <v>6129</v>
      </c>
      <c r="C962" s="242" t="s">
        <v>837</v>
      </c>
      <c r="D962" s="242" t="s">
        <v>6989</v>
      </c>
      <c r="E962" s="144"/>
      <c r="F962" s="144"/>
      <c r="G962" s="144"/>
      <c r="H962" s="246"/>
      <c r="I962" s="245">
        <v>0</v>
      </c>
      <c r="J962" s="245">
        <v>0</v>
      </c>
      <c r="K962" s="245">
        <v>0</v>
      </c>
      <c r="L962" s="246" t="e">
        <f>VLOOKUP(TRIM(B962),'Team Rosters'!$B$1:$M$3794,2,FALSE)</f>
        <v>#N/A</v>
      </c>
    </row>
    <row r="963" spans="1:12" ht="12.75" customHeight="1">
      <c r="A963" s="242" t="s">
        <v>5040</v>
      </c>
      <c r="B963" s="243" t="s">
        <v>4431</v>
      </c>
      <c r="C963" s="242" t="s">
        <v>822</v>
      </c>
      <c r="D963" s="242" t="s">
        <v>5914</v>
      </c>
      <c r="E963" s="247" t="s">
        <v>4384</v>
      </c>
      <c r="F963" s="247" t="s">
        <v>4391</v>
      </c>
      <c r="G963" s="245">
        <v>3</v>
      </c>
      <c r="H963" s="246"/>
      <c r="I963" s="58"/>
      <c r="J963" s="58"/>
      <c r="K963" s="245"/>
      <c r="L963" s="246" t="e">
        <f>VLOOKUP(TRIM(B963),'Team Rosters'!$B$1:$M$3794,2,FALSE)</f>
        <v>#N/A</v>
      </c>
    </row>
    <row r="964" spans="1:12" ht="12.75" customHeight="1">
      <c r="A964" s="242" t="s">
        <v>2314</v>
      </c>
      <c r="B964" s="243" t="s">
        <v>4532</v>
      </c>
      <c r="C964" s="242" t="s">
        <v>820</v>
      </c>
      <c r="D964" s="242" t="s">
        <v>4303</v>
      </c>
      <c r="E964" s="247" t="s">
        <v>4391</v>
      </c>
      <c r="F964" s="247"/>
      <c r="G964" s="245">
        <v>1</v>
      </c>
      <c r="H964" s="246"/>
      <c r="I964" s="245"/>
      <c r="J964" s="245"/>
      <c r="K964" s="245"/>
      <c r="L964" s="246" t="e">
        <f>VLOOKUP(TRIM(B964),'Team Rosters'!$B$1:$M$3794,2,FALSE)</f>
        <v>#N/A</v>
      </c>
    </row>
    <row r="965" spans="1:12">
      <c r="A965" s="242" t="s">
        <v>2314</v>
      </c>
      <c r="B965" s="243" t="s">
        <v>6118</v>
      </c>
      <c r="C965" s="242" t="s">
        <v>833</v>
      </c>
      <c r="D965" s="242" t="s">
        <v>4279</v>
      </c>
      <c r="E965" s="144"/>
      <c r="F965" s="144"/>
      <c r="G965" s="144"/>
      <c r="H965" s="246"/>
      <c r="I965" s="245">
        <v>0</v>
      </c>
      <c r="J965" s="245"/>
      <c r="K965" s="245">
        <v>0</v>
      </c>
      <c r="L965" s="246" t="e">
        <f>VLOOKUP(TRIM(B965),'Team Rosters'!$B$1:$M$3794,2,FALSE)</f>
        <v>#N/A</v>
      </c>
    </row>
    <row r="966" spans="1:12">
      <c r="A966" s="242" t="s">
        <v>2314</v>
      </c>
      <c r="B966" s="243" t="s">
        <v>5017</v>
      </c>
      <c r="C966" s="242" t="s">
        <v>832</v>
      </c>
      <c r="D966" s="242" t="s">
        <v>4303</v>
      </c>
      <c r="E966" s="247" t="s">
        <v>4391</v>
      </c>
      <c r="F966" s="247"/>
      <c r="G966" s="245">
        <v>3</v>
      </c>
      <c r="H966" s="246"/>
      <c r="I966" s="58"/>
      <c r="J966" s="58"/>
      <c r="K966" s="58"/>
      <c r="L966" s="246" t="str">
        <f>VLOOKUP(TRIM(B966),'Team Rosters'!$B$1:$M$3794,2,FALSE)</f>
        <v>BIR</v>
      </c>
    </row>
    <row r="967" spans="1:12">
      <c r="A967" s="242" t="s">
        <v>3063</v>
      </c>
      <c r="B967" s="243" t="s">
        <v>4080</v>
      </c>
      <c r="C967" s="242" t="s">
        <v>1664</v>
      </c>
      <c r="D967" s="242" t="s">
        <v>4289</v>
      </c>
      <c r="E967" s="247" t="s">
        <v>4383</v>
      </c>
      <c r="F967" s="247"/>
      <c r="G967" s="245"/>
      <c r="H967" s="246"/>
      <c r="I967" s="245"/>
      <c r="J967" s="58"/>
      <c r="K967" s="245"/>
      <c r="L967" s="246" t="e">
        <f>VLOOKUP(TRIM(B967),'Team Rosters'!$B$1:$M$3794,2,FALSE)</f>
        <v>#N/A</v>
      </c>
    </row>
    <row r="968" spans="1:12" ht="12.75" customHeight="1">
      <c r="A968" s="193" t="s">
        <v>1406</v>
      </c>
      <c r="B968" s="194" t="s">
        <v>4081</v>
      </c>
      <c r="C968" s="193" t="s">
        <v>820</v>
      </c>
      <c r="D968" s="193" t="s">
        <v>1406</v>
      </c>
      <c r="E968" s="144"/>
      <c r="F968" s="144"/>
      <c r="G968" s="144"/>
      <c r="H968" s="264"/>
      <c r="I968" s="144">
        <v>5</v>
      </c>
      <c r="J968" s="144"/>
      <c r="K968" s="144">
        <v>0</v>
      </c>
      <c r="L968" s="236" t="str">
        <f>VLOOKUP(TRIM(B968),'Team Rosters'!$B$1:$M$3794,2,FALSE)</f>
        <v>BLU</v>
      </c>
    </row>
    <row r="969" spans="1:12">
      <c r="A969" s="242" t="s">
        <v>3061</v>
      </c>
      <c r="B969" s="243" t="s">
        <v>4426</v>
      </c>
      <c r="C969" s="242" t="s">
        <v>831</v>
      </c>
      <c r="D969" s="242" t="s">
        <v>4297</v>
      </c>
      <c r="E969" s="247" t="s">
        <v>4400</v>
      </c>
      <c r="F969" s="247"/>
      <c r="G969" s="245"/>
      <c r="H969" s="246"/>
      <c r="I969" s="58"/>
      <c r="J969" s="58"/>
      <c r="K969" s="245"/>
      <c r="L969" s="246" t="str">
        <f>VLOOKUP(TRIM(B969),'Team Rosters'!$B$1:$M$3794,2,FALSE)</f>
        <v>LON</v>
      </c>
    </row>
    <row r="970" spans="1:12" ht="12.75" customHeight="1">
      <c r="A970" s="242" t="s">
        <v>172</v>
      </c>
      <c r="B970" s="243" t="s">
        <v>4084</v>
      </c>
      <c r="C970" s="242" t="s">
        <v>817</v>
      </c>
      <c r="D970" s="242" t="s">
        <v>4298</v>
      </c>
      <c r="E970" s="247" t="s">
        <v>4391</v>
      </c>
      <c r="F970" s="247"/>
      <c r="G970" s="245">
        <v>1</v>
      </c>
      <c r="H970" s="246"/>
      <c r="I970" s="58"/>
      <c r="J970" s="58"/>
      <c r="K970" s="58"/>
      <c r="L970" s="246" t="e">
        <f>VLOOKUP(TRIM(B970),'Team Rosters'!$B$1:$M$3794,2,FALSE)</f>
        <v>#N/A</v>
      </c>
    </row>
    <row r="971" spans="1:12">
      <c r="A971" s="242" t="s">
        <v>2314</v>
      </c>
      <c r="B971" s="243" t="s">
        <v>5202</v>
      </c>
      <c r="C971" s="242" t="s">
        <v>6142</v>
      </c>
      <c r="D971" s="242" t="s">
        <v>4303</v>
      </c>
      <c r="E971" s="247" t="s">
        <v>4391</v>
      </c>
      <c r="F971" s="247"/>
      <c r="G971" s="245">
        <v>0</v>
      </c>
      <c r="H971" s="246"/>
      <c r="I971" s="58"/>
      <c r="J971" s="58"/>
      <c r="K971" s="245"/>
      <c r="L971" s="246" t="e">
        <f>VLOOKUP(TRIM(B971),'Team Rosters'!$B$1:$M$3794,2,FALSE)</f>
        <v>#N/A</v>
      </c>
    </row>
    <row r="972" spans="1:12">
      <c r="A972" s="242" t="s">
        <v>835</v>
      </c>
      <c r="B972" s="243" t="s">
        <v>6675</v>
      </c>
      <c r="C972" s="242" t="s">
        <v>815</v>
      </c>
      <c r="D972" s="242" t="s">
        <v>6996</v>
      </c>
      <c r="E972" s="144"/>
      <c r="F972" s="144"/>
      <c r="G972" s="144"/>
      <c r="H972" s="246"/>
      <c r="I972" s="245">
        <v>5</v>
      </c>
      <c r="J972" s="245">
        <v>0</v>
      </c>
      <c r="K972" s="245">
        <v>4</v>
      </c>
      <c r="L972" s="246" t="str">
        <f>VLOOKUP(TRIM(B972),'Team Rosters'!$B$1:$M$3794,2,FALSE)</f>
        <v>ESC</v>
      </c>
    </row>
    <row r="973" spans="1:12">
      <c r="A973" s="242" t="s">
        <v>841</v>
      </c>
      <c r="B973" s="243" t="s">
        <v>6127</v>
      </c>
      <c r="C973" s="242" t="s">
        <v>826</v>
      </c>
      <c r="D973" s="242" t="s">
        <v>6993</v>
      </c>
      <c r="E973" s="144"/>
      <c r="F973" s="144"/>
      <c r="G973" s="144"/>
      <c r="H973" s="246"/>
      <c r="I973" s="245">
        <v>4</v>
      </c>
      <c r="J973" s="245">
        <v>0</v>
      </c>
      <c r="K973" s="245">
        <v>3</v>
      </c>
      <c r="L973" s="246" t="str">
        <f>VLOOKUP(TRIM(B973),'Team Rosters'!$B$1:$M$3794,2,FALSE)</f>
        <v>TOK</v>
      </c>
    </row>
    <row r="974" spans="1:12" ht="12.75" customHeight="1">
      <c r="A974" s="242" t="s">
        <v>3518</v>
      </c>
      <c r="B974" s="243" t="s">
        <v>6379</v>
      </c>
      <c r="C974" s="242" t="s">
        <v>3448</v>
      </c>
      <c r="D974" s="242" t="s">
        <v>3518</v>
      </c>
      <c r="E974" s="58"/>
      <c r="F974" s="58"/>
      <c r="G974" s="58"/>
      <c r="H974" s="246"/>
      <c r="I974" s="245">
        <v>0</v>
      </c>
      <c r="J974" s="58"/>
      <c r="K974" s="248">
        <v>3</v>
      </c>
      <c r="L974" s="246" t="e">
        <f>VLOOKUP(TRIM(B974),'Team Rosters'!$B$1:$M$3794,2,FALSE)</f>
        <v>#N/A</v>
      </c>
    </row>
    <row r="975" spans="1:12">
      <c r="A975" s="242" t="s">
        <v>222</v>
      </c>
      <c r="B975" s="194" t="s">
        <v>6441</v>
      </c>
      <c r="C975" s="193" t="s">
        <v>833</v>
      </c>
      <c r="D975" s="242" t="s">
        <v>4266</v>
      </c>
      <c r="E975" s="263"/>
      <c r="F975" s="263"/>
      <c r="G975" s="263"/>
      <c r="H975" s="268"/>
      <c r="I975" s="263"/>
      <c r="J975" s="263"/>
      <c r="K975" s="269"/>
      <c r="L975" s="246" t="str">
        <f>VLOOKUP(TRIM(B975),'Team Rosters'!$B$1:$M$3794,2,FALSE)</f>
        <v>GOT</v>
      </c>
    </row>
    <row r="976" spans="1:12">
      <c r="A976" s="242" t="s">
        <v>222</v>
      </c>
      <c r="B976" s="243" t="s">
        <v>6441</v>
      </c>
      <c r="C976" s="242" t="s">
        <v>833</v>
      </c>
      <c r="D976" s="242" t="s">
        <v>4266</v>
      </c>
      <c r="E976" s="247"/>
      <c r="F976" s="247"/>
      <c r="G976" s="245"/>
      <c r="H976" s="246"/>
      <c r="I976" s="58"/>
      <c r="J976" s="58"/>
      <c r="K976" s="245"/>
      <c r="L976" s="246" t="str">
        <f>VLOOKUP(TRIM(B976),'Team Rosters'!$B$1:$M$3794,2,FALSE)</f>
        <v>GOT</v>
      </c>
    </row>
    <row r="977" spans="1:12">
      <c r="A977" s="242" t="s">
        <v>1667</v>
      </c>
      <c r="B977" s="243" t="s">
        <v>6171</v>
      </c>
      <c r="C977" s="242" t="s">
        <v>809</v>
      </c>
      <c r="D977" s="242" t="s">
        <v>4300</v>
      </c>
      <c r="E977" s="247" t="s">
        <v>4391</v>
      </c>
      <c r="F977" s="247"/>
      <c r="G977" s="245">
        <v>7</v>
      </c>
      <c r="H977" s="246"/>
      <c r="I977" s="245"/>
      <c r="J977" s="58"/>
      <c r="K977" s="245"/>
      <c r="L977" s="246" t="str">
        <f>VLOOKUP(TRIM(B977),'Team Rosters'!$B$1:$M$3794,2,FALSE)</f>
        <v>JER</v>
      </c>
    </row>
    <row r="978" spans="1:12" ht="12.75" customHeight="1">
      <c r="A978" s="242" t="s">
        <v>2335</v>
      </c>
      <c r="B978" s="243" t="s">
        <v>5147</v>
      </c>
      <c r="C978" s="242" t="s">
        <v>85</v>
      </c>
      <c r="D978" s="242" t="s">
        <v>2335</v>
      </c>
      <c r="E978" s="247" t="s">
        <v>4395</v>
      </c>
      <c r="F978" s="247"/>
      <c r="G978" s="245">
        <v>4</v>
      </c>
      <c r="H978" s="246"/>
      <c r="I978" s="58"/>
      <c r="J978" s="58"/>
      <c r="K978" s="245"/>
      <c r="L978" s="246" t="str">
        <f>VLOOKUP(TRIM(B978),'Team Rosters'!$B$1:$M$3794,2,FALSE)</f>
        <v>DEL</v>
      </c>
    </row>
    <row r="979" spans="1:12">
      <c r="A979" s="251" t="s">
        <v>1404</v>
      </c>
      <c r="B979" s="252" t="s">
        <v>6855</v>
      </c>
      <c r="C979" s="251" t="s">
        <v>817</v>
      </c>
      <c r="D979" s="251" t="s">
        <v>1404</v>
      </c>
      <c r="E979" s="255" t="s">
        <v>4384</v>
      </c>
      <c r="F979" s="255"/>
      <c r="G979" s="256">
        <v>0</v>
      </c>
      <c r="H979" s="257"/>
      <c r="I979" s="245"/>
      <c r="J979" s="245"/>
      <c r="K979" s="245"/>
      <c r="L979" s="246" t="e">
        <f>VLOOKUP(TRIM(B979),'Team Rosters'!$B$1:$M$3794,2,FALSE)</f>
        <v>#N/A</v>
      </c>
    </row>
    <row r="980" spans="1:12" ht="12.75" customHeight="1">
      <c r="A980" s="244" t="s">
        <v>98</v>
      </c>
      <c r="B980" s="244" t="s">
        <v>2015</v>
      </c>
      <c r="C980" s="244" t="s">
        <v>3448</v>
      </c>
      <c r="D980" s="244" t="s">
        <v>4309</v>
      </c>
      <c r="E980" s="247" t="s">
        <v>4389</v>
      </c>
      <c r="F980" s="247" t="s">
        <v>4389</v>
      </c>
      <c r="G980" s="245">
        <v>0</v>
      </c>
      <c r="H980" s="245"/>
      <c r="I980" s="58"/>
      <c r="J980" s="58"/>
      <c r="K980" s="245"/>
      <c r="L980" s="246" t="str">
        <f>VLOOKUP(TRIM(B980),'Team Rosters'!$B$1:$M$3794,2,FALSE)</f>
        <v>LON</v>
      </c>
    </row>
    <row r="981" spans="1:12" ht="12.75" customHeight="1">
      <c r="A981" s="278" t="s">
        <v>7084</v>
      </c>
      <c r="B981" s="244" t="s">
        <v>3709</v>
      </c>
      <c r="C981" s="244" t="s">
        <v>810</v>
      </c>
      <c r="D981" s="278" t="s">
        <v>7085</v>
      </c>
      <c r="E981" s="247" t="s">
        <v>4385</v>
      </c>
      <c r="F981" s="247"/>
      <c r="G981" s="245"/>
      <c r="H981" s="245"/>
      <c r="I981" s="245"/>
      <c r="J981" s="58"/>
      <c r="K981" s="245"/>
      <c r="L981" s="246" t="str">
        <f>VLOOKUP(TRIM(B981),'Team Rosters'!$B$1:$M$3794,2,FALSE)</f>
        <v>BLU</v>
      </c>
    </row>
    <row r="982" spans="1:12" ht="12.75" customHeight="1">
      <c r="A982" s="235" t="s">
        <v>197</v>
      </c>
      <c r="B982" s="235" t="s">
        <v>5354</v>
      </c>
      <c r="C982" s="235" t="s">
        <v>826</v>
      </c>
      <c r="D982" s="235" t="s">
        <v>197</v>
      </c>
      <c r="E982" s="144"/>
      <c r="F982" s="144"/>
      <c r="G982" s="144"/>
      <c r="H982" s="144"/>
      <c r="I982" s="144"/>
      <c r="J982" s="144"/>
      <c r="K982" s="265"/>
      <c r="L982" s="236" t="str">
        <f>VLOOKUP(TRIM(B982),'Team Rosters'!$B$1:$M$3794,2,FALSE)</f>
        <v>JER</v>
      </c>
    </row>
    <row r="983" spans="1:12" ht="12.75" customHeight="1">
      <c r="A983" s="244" t="s">
        <v>2458</v>
      </c>
      <c r="B983" s="244" t="s">
        <v>6785</v>
      </c>
      <c r="C983" s="244" t="s">
        <v>1664</v>
      </c>
      <c r="D983" s="244" t="s">
        <v>2458</v>
      </c>
      <c r="E983" s="247" t="s">
        <v>4383</v>
      </c>
      <c r="F983" s="247"/>
      <c r="G983" s="245">
        <v>0</v>
      </c>
      <c r="H983" s="245"/>
      <c r="I983" s="245"/>
      <c r="J983" s="245"/>
      <c r="K983" s="245"/>
      <c r="L983" s="246" t="str">
        <f>VLOOKUP(TRIM(B983),'Team Rosters'!$B$1:$M$3794,2,FALSE)</f>
        <v>CHA</v>
      </c>
    </row>
    <row r="984" spans="1:12">
      <c r="A984" s="244" t="s">
        <v>1404</v>
      </c>
      <c r="B984" s="244" t="s">
        <v>1032</v>
      </c>
      <c r="C984" s="244" t="s">
        <v>817</v>
      </c>
      <c r="D984" s="244" t="s">
        <v>1404</v>
      </c>
      <c r="E984" s="247" t="s">
        <v>4382</v>
      </c>
      <c r="F984" s="247"/>
      <c r="G984" s="245">
        <v>0</v>
      </c>
      <c r="H984" s="245"/>
      <c r="I984" s="245"/>
      <c r="J984" s="58"/>
      <c r="K984" s="245"/>
      <c r="L984" s="246" t="str">
        <f>VLOOKUP(TRIM(B984),'Team Rosters'!$B$1:$M$3794,2,FALSE)</f>
        <v>ESC</v>
      </c>
    </row>
    <row r="985" spans="1:12">
      <c r="A985" s="244" t="s">
        <v>3060</v>
      </c>
      <c r="B985" s="244" t="s">
        <v>6280</v>
      </c>
      <c r="C985" s="244" t="s">
        <v>1664</v>
      </c>
      <c r="D985" s="244" t="s">
        <v>4290</v>
      </c>
      <c r="E985" s="247" t="s">
        <v>4382</v>
      </c>
      <c r="F985" s="247"/>
      <c r="G985" s="245"/>
      <c r="H985" s="245"/>
      <c r="I985" s="245"/>
      <c r="J985" s="58"/>
      <c r="K985" s="245"/>
      <c r="L985" s="246" t="e">
        <f>VLOOKUP(TRIM(B985),'Team Rosters'!$B$1:$M$3794,2,FALSE)</f>
        <v>#N/A</v>
      </c>
    </row>
    <row r="986" spans="1:12">
      <c r="A986" s="244" t="s">
        <v>172</v>
      </c>
      <c r="B986" s="244" t="s">
        <v>4088</v>
      </c>
      <c r="C986" s="244" t="s">
        <v>809</v>
      </c>
      <c r="D986" s="244" t="s">
        <v>4298</v>
      </c>
      <c r="E986" s="247" t="s">
        <v>4391</v>
      </c>
      <c r="F986" s="247"/>
      <c r="G986" s="245">
        <v>1</v>
      </c>
      <c r="H986" s="245"/>
      <c r="I986" s="245"/>
      <c r="J986" s="58"/>
      <c r="K986" s="245"/>
      <c r="L986" s="246" t="e">
        <f>VLOOKUP(TRIM(B986),'Team Rosters'!$B$1:$M$3794,2,FALSE)</f>
        <v>#N/A</v>
      </c>
    </row>
    <row r="987" spans="1:12">
      <c r="A987" s="244" t="s">
        <v>2437</v>
      </c>
      <c r="B987" s="244" t="s">
        <v>1921</v>
      </c>
      <c r="C987" s="244" t="s">
        <v>6142</v>
      </c>
      <c r="D987" s="244" t="s">
        <v>4304</v>
      </c>
      <c r="E987" s="247" t="s">
        <v>4385</v>
      </c>
      <c r="F987" s="247"/>
      <c r="G987" s="245">
        <v>2</v>
      </c>
      <c r="H987" s="245"/>
      <c r="I987" s="245"/>
      <c r="J987" s="245"/>
      <c r="K987" s="245"/>
      <c r="L987" s="246" t="e">
        <f>VLOOKUP(TRIM(B987),'Team Rosters'!$B$1:$M$3794,2,FALSE)</f>
        <v>#N/A</v>
      </c>
    </row>
    <row r="988" spans="1:12" ht="12.75" customHeight="1">
      <c r="A988" s="244" t="s">
        <v>3060</v>
      </c>
      <c r="B988" s="244" t="s">
        <v>6767</v>
      </c>
      <c r="C988" s="244" t="s">
        <v>822</v>
      </c>
      <c r="D988" s="244" t="s">
        <v>4290</v>
      </c>
      <c r="E988" s="247" t="s">
        <v>4384</v>
      </c>
      <c r="F988" s="247"/>
      <c r="G988" s="245"/>
      <c r="H988" s="245"/>
      <c r="I988" s="58"/>
      <c r="J988" s="58"/>
      <c r="K988" s="245"/>
      <c r="L988" s="246" t="e">
        <f>VLOOKUP(TRIM(B988),'Team Rosters'!$B$1:$M$3794,2,FALSE)</f>
        <v>#N/A</v>
      </c>
    </row>
    <row r="989" spans="1:12">
      <c r="A989" s="244" t="s">
        <v>3060</v>
      </c>
      <c r="B989" s="244" t="s">
        <v>4447</v>
      </c>
      <c r="C989" s="244" t="s">
        <v>832</v>
      </c>
      <c r="D989" s="244" t="s">
        <v>4290</v>
      </c>
      <c r="E989" s="247" t="s">
        <v>4384</v>
      </c>
      <c r="F989" s="247"/>
      <c r="G989" s="245"/>
      <c r="H989" s="245"/>
      <c r="I989" s="58"/>
      <c r="J989" s="58"/>
      <c r="K989" s="245"/>
      <c r="L989" s="246" t="e">
        <f>VLOOKUP(TRIM(B989),'Team Rosters'!$B$1:$M$3794,2,FALSE)</f>
        <v>#N/A</v>
      </c>
    </row>
    <row r="990" spans="1:12" ht="12.75" customHeight="1">
      <c r="A990" s="244" t="s">
        <v>2443</v>
      </c>
      <c r="B990" s="244" t="s">
        <v>400</v>
      </c>
      <c r="C990" s="244" t="s">
        <v>85</v>
      </c>
      <c r="D990" s="244" t="s">
        <v>2443</v>
      </c>
      <c r="E990" s="247" t="s">
        <v>4397</v>
      </c>
      <c r="F990" s="247"/>
      <c r="G990" s="245">
        <v>6</v>
      </c>
      <c r="H990" s="245"/>
      <c r="I990" s="58"/>
      <c r="J990" s="58"/>
      <c r="K990" s="245"/>
      <c r="L990" s="246" t="str">
        <f>VLOOKUP(TRIM(B990),'Team Rosters'!$B$1:$M$3794,2,FALSE)</f>
        <v>VIR</v>
      </c>
    </row>
    <row r="991" spans="1:12">
      <c r="A991" s="244" t="s">
        <v>3518</v>
      </c>
      <c r="B991" s="244" t="s">
        <v>6893</v>
      </c>
      <c r="C991" s="244" t="s">
        <v>802</v>
      </c>
      <c r="D991" s="244" t="s">
        <v>3518</v>
      </c>
      <c r="E991" s="58"/>
      <c r="F991" s="58"/>
      <c r="G991" s="58"/>
      <c r="H991" s="245"/>
      <c r="I991" s="245">
        <v>0</v>
      </c>
      <c r="J991" s="58"/>
      <c r="K991" s="245">
        <v>3</v>
      </c>
      <c r="L991" s="246" t="str">
        <f>VLOOKUP(TRIM(B991),'Team Rosters'!$B$1:$M$3794,2,FALSE)</f>
        <v>BEA</v>
      </c>
    </row>
    <row r="992" spans="1:12" ht="12.75" customHeight="1">
      <c r="A992" s="242" t="s">
        <v>5377</v>
      </c>
      <c r="B992" s="242" t="s">
        <v>6444</v>
      </c>
      <c r="C992" s="242" t="s">
        <v>822</v>
      </c>
      <c r="D992" s="242" t="s">
        <v>5377</v>
      </c>
      <c r="E992" s="247"/>
      <c r="F992" s="247"/>
      <c r="G992" s="245"/>
      <c r="H992" s="245"/>
      <c r="I992" s="58"/>
      <c r="J992" s="58"/>
      <c r="K992" s="245"/>
      <c r="L992" s="246" t="e">
        <f>VLOOKUP(TRIM(B992),'Team Rosters'!$B$1:$M$3794,2,FALSE)</f>
        <v>#N/A</v>
      </c>
    </row>
    <row r="993" spans="1:12">
      <c r="A993" s="242" t="s">
        <v>2314</v>
      </c>
      <c r="B993" s="242" t="s">
        <v>6126</v>
      </c>
      <c r="C993" s="242" t="s">
        <v>90</v>
      </c>
      <c r="D993" s="242" t="s">
        <v>4279</v>
      </c>
      <c r="E993" s="144"/>
      <c r="F993" s="144"/>
      <c r="G993" s="144"/>
      <c r="H993" s="245"/>
      <c r="I993" s="245">
        <v>0</v>
      </c>
      <c r="J993" s="245"/>
      <c r="K993" s="245">
        <v>2</v>
      </c>
      <c r="L993" s="246" t="e">
        <f>VLOOKUP(TRIM(B993),'Team Rosters'!$B$1:$M$3794,2,FALSE)</f>
        <v>#N/A</v>
      </c>
    </row>
    <row r="994" spans="1:12" ht="12.75" customHeight="1">
      <c r="A994" s="242" t="s">
        <v>2313</v>
      </c>
      <c r="B994" s="242" t="s">
        <v>6185</v>
      </c>
      <c r="C994" s="242" t="s">
        <v>833</v>
      </c>
      <c r="D994" s="242" t="s">
        <v>2313</v>
      </c>
      <c r="E994" s="247" t="s">
        <v>4394</v>
      </c>
      <c r="F994" s="247"/>
      <c r="G994" s="245">
        <v>4</v>
      </c>
      <c r="H994" s="245"/>
      <c r="I994" s="245"/>
      <c r="J994" s="58"/>
      <c r="K994" s="245"/>
      <c r="L994" s="246" t="str">
        <f>VLOOKUP(TRIM(B994),'Team Rosters'!$B$1:$M$3794,2,FALSE)</f>
        <v>TOL</v>
      </c>
    </row>
    <row r="995" spans="1:12" ht="12.75" customHeight="1">
      <c r="A995" s="242" t="s">
        <v>3060</v>
      </c>
      <c r="B995" s="242" t="s">
        <v>5050</v>
      </c>
      <c r="C995" s="242" t="s">
        <v>3448</v>
      </c>
      <c r="D995" s="242" t="s">
        <v>4290</v>
      </c>
      <c r="E995" s="247" t="s">
        <v>4382</v>
      </c>
      <c r="F995" s="247"/>
      <c r="G995" s="245"/>
      <c r="H995" s="245"/>
      <c r="I995" s="58"/>
      <c r="J995" s="58"/>
      <c r="K995" s="245"/>
      <c r="L995" s="246" t="e">
        <f>VLOOKUP(TRIM(B995),'Team Rosters'!$B$1:$M$3794,2,FALSE)</f>
        <v>#N/A</v>
      </c>
    </row>
    <row r="996" spans="1:12">
      <c r="A996" s="242" t="s">
        <v>560</v>
      </c>
      <c r="B996" s="193" t="s">
        <v>6915</v>
      </c>
      <c r="C996" s="193" t="s">
        <v>810</v>
      </c>
      <c r="D996" s="242" t="s">
        <v>4265</v>
      </c>
      <c r="E996" s="247"/>
      <c r="F996" s="247"/>
      <c r="G996" s="245"/>
      <c r="H996" s="245"/>
      <c r="I996" s="58"/>
      <c r="J996" s="58"/>
      <c r="K996" s="245"/>
      <c r="L996" s="246" t="str">
        <f>VLOOKUP(TRIM(B996),'Team Rosters'!$B$1:$M$3794,2,FALSE)</f>
        <v>LON</v>
      </c>
    </row>
    <row r="997" spans="1:12">
      <c r="A997" s="242" t="s">
        <v>2317</v>
      </c>
      <c r="B997" s="242" t="s">
        <v>5329</v>
      </c>
      <c r="C997" s="242" t="s">
        <v>833</v>
      </c>
      <c r="D997" s="242" t="s">
        <v>4272</v>
      </c>
      <c r="E997" s="144"/>
      <c r="F997" s="144"/>
      <c r="G997" s="144"/>
      <c r="H997" s="245"/>
      <c r="I997" s="245">
        <v>0</v>
      </c>
      <c r="J997" s="245"/>
      <c r="K997" s="245">
        <v>4</v>
      </c>
      <c r="L997" s="246" t="str">
        <f>VLOOKUP(TRIM(B997),'Team Rosters'!$B$1:$M$3794,2,FALSE)</f>
        <v>VER</v>
      </c>
    </row>
    <row r="998" spans="1:12" ht="12.75" customHeight="1">
      <c r="A998" s="242" t="s">
        <v>2438</v>
      </c>
      <c r="B998" s="242" t="s">
        <v>6668</v>
      </c>
      <c r="C998" s="242" t="s">
        <v>832</v>
      </c>
      <c r="D998" s="242" t="s">
        <v>4277</v>
      </c>
      <c r="E998" s="144"/>
      <c r="F998" s="144"/>
      <c r="G998" s="144"/>
      <c r="H998" s="245"/>
      <c r="I998" s="245">
        <v>0</v>
      </c>
      <c r="J998" s="245"/>
      <c r="K998" s="245">
        <v>2</v>
      </c>
      <c r="L998" s="246" t="str">
        <f>VLOOKUP(TRIM(B998),'Team Rosters'!$B$1:$M$3794,2,FALSE)</f>
        <v>OMA</v>
      </c>
    </row>
    <row r="999" spans="1:12">
      <c r="A999" s="242" t="s">
        <v>3518</v>
      </c>
      <c r="B999" s="242" t="s">
        <v>403</v>
      </c>
      <c r="C999" s="242" t="s">
        <v>85</v>
      </c>
      <c r="D999" s="242" t="s">
        <v>3518</v>
      </c>
      <c r="E999" s="247"/>
      <c r="F999" s="247"/>
      <c r="G999" s="245"/>
      <c r="H999" s="245"/>
      <c r="I999" s="245">
        <v>0</v>
      </c>
      <c r="J999" s="58"/>
      <c r="K999" s="245">
        <v>4</v>
      </c>
      <c r="L999" s="246" t="str">
        <f>VLOOKUP(TRIM(B999),'Team Rosters'!$B$1:$M$3794,2,FALSE)</f>
        <v>WIX</v>
      </c>
    </row>
    <row r="1000" spans="1:12">
      <c r="A1000" s="242" t="s">
        <v>2443</v>
      </c>
      <c r="B1000" s="242" t="s">
        <v>854</v>
      </c>
      <c r="C1000" s="242" t="s">
        <v>826</v>
      </c>
      <c r="D1000" s="242" t="s">
        <v>2443</v>
      </c>
      <c r="E1000" s="247" t="s">
        <v>4395</v>
      </c>
      <c r="F1000" s="247"/>
      <c r="G1000" s="245">
        <v>12</v>
      </c>
      <c r="H1000" s="245">
        <v>9</v>
      </c>
      <c r="I1000" s="58"/>
      <c r="J1000" s="58"/>
      <c r="K1000" s="245"/>
      <c r="L1000" s="246" t="str">
        <f>VLOOKUP(TRIM(B1000),'Team Rosters'!$B$1:$M$3794,2,FALSE)</f>
        <v>TOK</v>
      </c>
    </row>
    <row r="1001" spans="1:12">
      <c r="A1001" s="242" t="s">
        <v>2328</v>
      </c>
      <c r="B1001" s="242" t="s">
        <v>5622</v>
      </c>
      <c r="C1001" s="242" t="s">
        <v>821</v>
      </c>
      <c r="D1001" s="242" t="s">
        <v>4295</v>
      </c>
      <c r="E1001" s="247" t="s">
        <v>4391</v>
      </c>
      <c r="F1001" s="247"/>
      <c r="G1001" s="245"/>
      <c r="H1001" s="245"/>
      <c r="I1001" s="245"/>
      <c r="J1001" s="58"/>
      <c r="K1001" s="245"/>
      <c r="L1001" s="246" t="str">
        <f>VLOOKUP(TRIM(B1001),'Team Rosters'!$B$1:$M$3794,2,FALSE)</f>
        <v>JER</v>
      </c>
    </row>
    <row r="1002" spans="1:12">
      <c r="A1002" s="242" t="s">
        <v>2437</v>
      </c>
      <c r="B1002" s="242" t="s">
        <v>4090</v>
      </c>
      <c r="C1002" s="242" t="s">
        <v>833</v>
      </c>
      <c r="D1002" s="242" t="s">
        <v>4278</v>
      </c>
      <c r="E1002" s="144"/>
      <c r="F1002" s="144"/>
      <c r="G1002" s="144"/>
      <c r="H1002" s="245"/>
      <c r="I1002" s="245">
        <v>0</v>
      </c>
      <c r="J1002" s="245"/>
      <c r="K1002" s="245">
        <v>5</v>
      </c>
      <c r="L1002" s="246" t="e">
        <f>VLOOKUP(TRIM(B1002),'Team Rosters'!$B$1:$M$3794,2,FALSE)</f>
        <v>#N/A</v>
      </c>
    </row>
    <row r="1003" spans="1:12">
      <c r="A1003" s="242" t="s">
        <v>2312</v>
      </c>
      <c r="B1003" s="242" t="s">
        <v>4091</v>
      </c>
      <c r="C1003" s="242" t="s">
        <v>831</v>
      </c>
      <c r="D1003" s="242" t="s">
        <v>2312</v>
      </c>
      <c r="E1003" s="247" t="s">
        <v>4390</v>
      </c>
      <c r="F1003" s="247"/>
      <c r="G1003" s="245">
        <v>3</v>
      </c>
      <c r="H1003" s="245"/>
      <c r="I1003" s="58"/>
      <c r="J1003" s="58"/>
      <c r="K1003" s="58"/>
      <c r="L1003" s="246" t="str">
        <f>VLOOKUP(TRIM(B1003),'Team Rosters'!$B$1:$M$3794,2,FALSE)</f>
        <v>LAS</v>
      </c>
    </row>
    <row r="1004" spans="1:12" ht="12.75" customHeight="1">
      <c r="A1004" s="242" t="s">
        <v>2440</v>
      </c>
      <c r="B1004" s="242" t="s">
        <v>4437</v>
      </c>
      <c r="C1004" s="242" t="s">
        <v>824</v>
      </c>
      <c r="D1004" s="242" t="s">
        <v>2440</v>
      </c>
      <c r="E1004" s="247" t="s">
        <v>4384</v>
      </c>
      <c r="F1004" s="247"/>
      <c r="G1004" s="245">
        <v>3</v>
      </c>
      <c r="H1004" s="245"/>
      <c r="I1004" s="245"/>
      <c r="J1004" s="245"/>
      <c r="K1004" s="245"/>
      <c r="L1004" s="246" t="str">
        <f>VLOOKUP(TRIM(B1004),'Team Rosters'!$B$1:$M$3794,2,FALSE)</f>
        <v>ESC</v>
      </c>
    </row>
    <row r="1005" spans="1:12" ht="12.75" customHeight="1">
      <c r="A1005" s="242" t="s">
        <v>2438</v>
      </c>
      <c r="B1005" s="242" t="s">
        <v>2022</v>
      </c>
      <c r="C1005" s="242" t="s">
        <v>815</v>
      </c>
      <c r="D1005" s="242" t="s">
        <v>4305</v>
      </c>
      <c r="E1005" s="247" t="s">
        <v>4385</v>
      </c>
      <c r="F1005" s="247"/>
      <c r="G1005" s="245">
        <v>0</v>
      </c>
      <c r="H1005" s="245"/>
      <c r="I1005" s="245"/>
      <c r="J1005" s="245"/>
      <c r="K1005" s="245"/>
      <c r="L1005" s="246" t="e">
        <f>VLOOKUP(TRIM(B1005),'Team Rosters'!$B$1:$M$3794,2,FALSE)</f>
        <v>#N/A</v>
      </c>
    </row>
    <row r="1006" spans="1:12">
      <c r="A1006" s="242" t="s">
        <v>3060</v>
      </c>
      <c r="B1006" s="242" t="s">
        <v>1253</v>
      </c>
      <c r="C1006" s="242" t="s">
        <v>813</v>
      </c>
      <c r="D1006" s="242" t="s">
        <v>4290</v>
      </c>
      <c r="E1006" s="247" t="s">
        <v>4382</v>
      </c>
      <c r="F1006" s="247"/>
      <c r="G1006" s="245"/>
      <c r="H1006" s="245"/>
      <c r="I1006" s="245"/>
      <c r="J1006" s="245"/>
      <c r="K1006" s="245"/>
      <c r="L1006" s="246" t="e">
        <f>VLOOKUP(TRIM(B1006),'Team Rosters'!$B$1:$M$3794,2,FALSE)</f>
        <v>#N/A</v>
      </c>
    </row>
    <row r="1007" spans="1:12">
      <c r="A1007" s="242" t="s">
        <v>3060</v>
      </c>
      <c r="B1007" s="242" t="s">
        <v>5061</v>
      </c>
      <c r="C1007" s="242" t="s">
        <v>812</v>
      </c>
      <c r="D1007" s="242" t="s">
        <v>4290</v>
      </c>
      <c r="E1007" s="247" t="s">
        <v>4384</v>
      </c>
      <c r="F1007" s="247"/>
      <c r="G1007" s="245"/>
      <c r="H1007" s="245"/>
      <c r="I1007" s="245"/>
      <c r="J1007" s="58"/>
      <c r="K1007" s="245"/>
      <c r="L1007" s="246" t="str">
        <f>VLOOKUP(TRIM(B1007),'Team Rosters'!$B$1:$M$3794,2,FALSE)</f>
        <v>VER</v>
      </c>
    </row>
    <row r="1008" spans="1:12">
      <c r="A1008" s="242" t="s">
        <v>3518</v>
      </c>
      <c r="B1008" s="242" t="s">
        <v>6365</v>
      </c>
      <c r="C1008" s="242" t="s">
        <v>81</v>
      </c>
      <c r="D1008" s="242" t="s">
        <v>3518</v>
      </c>
      <c r="E1008" s="247"/>
      <c r="F1008" s="247"/>
      <c r="G1008" s="245"/>
      <c r="H1008" s="245"/>
      <c r="I1008" s="245"/>
      <c r="J1008" s="58"/>
      <c r="K1008" s="245">
        <v>0</v>
      </c>
      <c r="L1008" s="246" t="str">
        <f>VLOOKUP(TRIM(B1008),'Team Rosters'!$B$1:$M$3794,2,FALSE)</f>
        <v>ESC</v>
      </c>
    </row>
    <row r="1009" spans="1:12">
      <c r="A1009" s="242" t="s">
        <v>211</v>
      </c>
      <c r="B1009" s="242" t="s">
        <v>6970</v>
      </c>
      <c r="C1009" s="242" t="s">
        <v>810</v>
      </c>
      <c r="D1009" s="242" t="s">
        <v>211</v>
      </c>
      <c r="E1009" s="58"/>
      <c r="F1009" s="58"/>
      <c r="G1009" s="58"/>
      <c r="H1009" s="245"/>
      <c r="I1009" s="58"/>
      <c r="J1009" s="58"/>
      <c r="K1009" s="245"/>
      <c r="L1009" s="246" t="e">
        <f>VLOOKUP(TRIM(B1009),'Team Rosters'!$B$1:$M$3794,2,FALSE)</f>
        <v>#N/A</v>
      </c>
    </row>
    <row r="1010" spans="1:12">
      <c r="A1010" s="242" t="s">
        <v>2323</v>
      </c>
      <c r="B1010" s="193" t="s">
        <v>4666</v>
      </c>
      <c r="C1010" s="193" t="s">
        <v>822</v>
      </c>
      <c r="D1010" s="242" t="s">
        <v>4265</v>
      </c>
      <c r="E1010" s="245"/>
      <c r="F1010" s="245"/>
      <c r="G1010" s="245"/>
      <c r="H1010" s="245"/>
      <c r="I1010" s="245"/>
      <c r="J1010" s="245"/>
      <c r="K1010" s="245"/>
      <c r="L1010" s="246" t="e">
        <f>VLOOKUP(TRIM(B1010),'Team Rosters'!$B$1:$M$3794,2,FALSE)</f>
        <v>#N/A</v>
      </c>
    </row>
    <row r="1011" spans="1:12">
      <c r="A1011" s="242" t="s">
        <v>221</v>
      </c>
      <c r="B1011" s="193" t="s">
        <v>6395</v>
      </c>
      <c r="C1011" s="193" t="s">
        <v>818</v>
      </c>
      <c r="D1011" s="242" t="s">
        <v>4268</v>
      </c>
      <c r="E1011" s="247"/>
      <c r="F1011" s="247"/>
      <c r="G1011" s="245"/>
      <c r="H1011" s="245"/>
      <c r="I1011" s="58"/>
      <c r="J1011" s="58"/>
      <c r="K1011" s="245"/>
      <c r="L1011" s="246" t="e">
        <f>VLOOKUP(TRIM(B1011),'Team Rosters'!$B$1:$M$3794,2,FALSE)</f>
        <v>#N/A</v>
      </c>
    </row>
    <row r="1012" spans="1:12" ht="12.75" customHeight="1">
      <c r="A1012" s="242" t="s">
        <v>221</v>
      </c>
      <c r="B1012" s="242" t="s">
        <v>6395</v>
      </c>
      <c r="C1012" s="242" t="s">
        <v>818</v>
      </c>
      <c r="D1012" s="242" t="s">
        <v>4268</v>
      </c>
      <c r="E1012" s="247"/>
      <c r="F1012" s="247"/>
      <c r="G1012" s="245"/>
      <c r="H1012" s="245"/>
      <c r="I1012" s="58"/>
      <c r="J1012" s="58"/>
      <c r="K1012" s="245"/>
      <c r="L1012" s="246" t="e">
        <f>VLOOKUP(TRIM(B1012),'Team Rosters'!$B$1:$M$3794,2,FALSE)</f>
        <v>#N/A</v>
      </c>
    </row>
    <row r="1013" spans="1:12" ht="12.75" customHeight="1">
      <c r="A1013" s="242" t="s">
        <v>2477</v>
      </c>
      <c r="B1013" s="193" t="s">
        <v>3711</v>
      </c>
      <c r="C1013" s="193" t="s">
        <v>814</v>
      </c>
      <c r="D1013" s="242" t="s">
        <v>4265</v>
      </c>
      <c r="E1013" s="58"/>
      <c r="F1013" s="58"/>
      <c r="G1013" s="58"/>
      <c r="H1013" s="245"/>
      <c r="I1013" s="58"/>
      <c r="J1013" s="58"/>
      <c r="K1013" s="245"/>
      <c r="L1013" s="246" t="str">
        <f>VLOOKUP(TRIM(B1013),'Team Rosters'!$B$1:$M$3794,2,FALSE)</f>
        <v>BLU</v>
      </c>
    </row>
    <row r="1014" spans="1:12">
      <c r="A1014" s="242" t="s">
        <v>2323</v>
      </c>
      <c r="B1014" s="193" t="s">
        <v>6922</v>
      </c>
      <c r="C1014" s="193" t="s">
        <v>831</v>
      </c>
      <c r="D1014" s="242" t="s">
        <v>4265</v>
      </c>
      <c r="E1014" s="58"/>
      <c r="F1014" s="58"/>
      <c r="G1014" s="58"/>
      <c r="H1014" s="245"/>
      <c r="I1014" s="58"/>
      <c r="J1014" s="58"/>
      <c r="K1014" s="245"/>
      <c r="L1014" s="246" t="str">
        <f>VLOOKUP(TRIM(B1014),'Team Rosters'!$B$1:$M$3794,2,FALSE)</f>
        <v>VER</v>
      </c>
    </row>
    <row r="1015" spans="1:12">
      <c r="A1015" s="242" t="s">
        <v>211</v>
      </c>
      <c r="B1015" s="242" t="s">
        <v>6967</v>
      </c>
      <c r="C1015" s="242" t="s">
        <v>837</v>
      </c>
      <c r="D1015" s="242" t="s">
        <v>211</v>
      </c>
      <c r="E1015" s="247"/>
      <c r="F1015" s="247"/>
      <c r="G1015" s="245"/>
      <c r="H1015" s="245"/>
      <c r="I1015" s="58"/>
      <c r="J1015" s="58"/>
      <c r="K1015" s="245"/>
      <c r="L1015" s="246" t="e">
        <f>VLOOKUP(TRIM(B1015),'Team Rosters'!$B$1:$M$3794,2,FALSE)</f>
        <v>#N/A</v>
      </c>
    </row>
    <row r="1016" spans="1:12" ht="12.75" customHeight="1">
      <c r="A1016" s="242" t="s">
        <v>2445</v>
      </c>
      <c r="B1016" s="242" t="s">
        <v>6252</v>
      </c>
      <c r="C1016" s="242" t="s">
        <v>813</v>
      </c>
      <c r="D1016" s="242" t="s">
        <v>4294</v>
      </c>
      <c r="E1016" s="247" t="s">
        <v>4385</v>
      </c>
      <c r="F1016" s="247"/>
      <c r="G1016" s="245"/>
      <c r="H1016" s="245"/>
      <c r="I1016" s="245"/>
      <c r="J1016" s="58"/>
      <c r="K1016" s="245"/>
      <c r="L1016" s="246" t="str">
        <f>VLOOKUP(TRIM(B1016),'Team Rosters'!$B$1:$M$3794,2,FALSE)</f>
        <v>LON</v>
      </c>
    </row>
    <row r="1017" spans="1:12">
      <c r="A1017" s="242" t="s">
        <v>2440</v>
      </c>
      <c r="B1017" s="242" t="s">
        <v>6756</v>
      </c>
      <c r="C1017" s="242" t="s">
        <v>813</v>
      </c>
      <c r="D1017" s="242" t="s">
        <v>2440</v>
      </c>
      <c r="E1017" s="247" t="s">
        <v>4384</v>
      </c>
      <c r="F1017" s="247"/>
      <c r="G1017" s="245">
        <v>0</v>
      </c>
      <c r="H1017" s="245"/>
      <c r="I1017" s="245"/>
      <c r="J1017" s="58"/>
      <c r="K1017" s="245"/>
      <c r="L1017" s="246" t="e">
        <f>VLOOKUP(TRIM(B1017),'Team Rosters'!$B$1:$M$3794,2,FALSE)</f>
        <v>#N/A</v>
      </c>
    </row>
    <row r="1018" spans="1:12">
      <c r="A1018" s="242" t="s">
        <v>3060</v>
      </c>
      <c r="B1018" s="242" t="s">
        <v>6835</v>
      </c>
      <c r="C1018" s="242" t="s">
        <v>815</v>
      </c>
      <c r="D1018" s="242" t="s">
        <v>4290</v>
      </c>
      <c r="E1018" s="247" t="s">
        <v>4382</v>
      </c>
      <c r="F1018" s="247"/>
      <c r="G1018" s="245"/>
      <c r="H1018" s="245"/>
      <c r="I1018" s="245"/>
      <c r="J1018" s="58"/>
      <c r="K1018" s="245"/>
      <c r="L1018" s="246" t="str">
        <f>VLOOKUP(TRIM(B1018),'Team Rosters'!$B$1:$M$3794,2,FALSE)</f>
        <v>LON</v>
      </c>
    </row>
    <row r="1019" spans="1:12">
      <c r="A1019" s="242" t="s">
        <v>172</v>
      </c>
      <c r="B1019" s="242" t="s">
        <v>4512</v>
      </c>
      <c r="C1019" s="242" t="s">
        <v>807</v>
      </c>
      <c r="D1019" s="242" t="s">
        <v>4298</v>
      </c>
      <c r="E1019" s="247" t="s">
        <v>4391</v>
      </c>
      <c r="F1019" s="247"/>
      <c r="G1019" s="245">
        <v>6</v>
      </c>
      <c r="H1019" s="245"/>
      <c r="I1019" s="245"/>
      <c r="J1019" s="58"/>
      <c r="K1019" s="245"/>
      <c r="L1019" s="246" t="e">
        <f>VLOOKUP(TRIM(B1019),'Team Rosters'!$B$1:$M$3794,2,FALSE)</f>
        <v>#N/A</v>
      </c>
    </row>
    <row r="1020" spans="1:12" ht="12.75" customHeight="1">
      <c r="A1020" s="242" t="s">
        <v>2328</v>
      </c>
      <c r="B1020" s="242" t="s">
        <v>6856</v>
      </c>
      <c r="C1020" s="242" t="s">
        <v>817</v>
      </c>
      <c r="D1020" s="242" t="s">
        <v>4295</v>
      </c>
      <c r="E1020" s="247" t="s">
        <v>4391</v>
      </c>
      <c r="F1020" s="247"/>
      <c r="G1020" s="245"/>
      <c r="H1020" s="245"/>
      <c r="I1020" s="245"/>
      <c r="J1020" s="58"/>
      <c r="K1020" s="245"/>
      <c r="L1020" s="246" t="str">
        <f>VLOOKUP(TRIM(B1020),'Team Rosters'!$B$1:$M$3794,2,FALSE)</f>
        <v>ESC</v>
      </c>
    </row>
    <row r="1021" spans="1:12">
      <c r="A1021" s="193" t="s">
        <v>1406</v>
      </c>
      <c r="B1021" s="193" t="s">
        <v>5795</v>
      </c>
      <c r="C1021" s="193" t="s">
        <v>2832</v>
      </c>
      <c r="D1021" s="193" t="s">
        <v>1406</v>
      </c>
      <c r="E1021" s="144"/>
      <c r="F1021" s="144"/>
      <c r="G1021" s="144"/>
      <c r="H1021" s="265"/>
      <c r="I1021" s="144">
        <v>4</v>
      </c>
      <c r="J1021" s="144"/>
      <c r="K1021" s="144">
        <v>0</v>
      </c>
      <c r="L1021" s="236" t="e">
        <f>VLOOKUP(TRIM(B1021),'Team Rosters'!$B$1:$M$3794,2,FALSE)</f>
        <v>#N/A</v>
      </c>
    </row>
    <row r="1022" spans="1:12">
      <c r="A1022" s="242" t="s">
        <v>2443</v>
      </c>
      <c r="B1022" s="242" t="s">
        <v>2029</v>
      </c>
      <c r="C1022" s="242" t="s">
        <v>170</v>
      </c>
      <c r="D1022" s="242" t="s">
        <v>2443</v>
      </c>
      <c r="E1022" s="247" t="s">
        <v>4397</v>
      </c>
      <c r="F1022" s="247"/>
      <c r="G1022" s="245">
        <v>3</v>
      </c>
      <c r="H1022" s="245"/>
      <c r="I1022" s="58"/>
      <c r="J1022" s="58"/>
      <c r="K1022" s="245"/>
      <c r="L1022" s="246" t="e">
        <f>VLOOKUP(TRIM(B1022),'Team Rosters'!$B$1:$M$3794,2,FALSE)</f>
        <v>#N/A</v>
      </c>
    </row>
    <row r="1023" spans="1:12" ht="12.75" customHeight="1">
      <c r="A1023" s="242" t="s">
        <v>3518</v>
      </c>
      <c r="B1023" s="242" t="s">
        <v>408</v>
      </c>
      <c r="C1023" s="242" t="s">
        <v>815</v>
      </c>
      <c r="D1023" s="242" t="s">
        <v>3518</v>
      </c>
      <c r="E1023" s="58"/>
      <c r="F1023" s="58"/>
      <c r="G1023" s="58"/>
      <c r="H1023" s="245"/>
      <c r="I1023" s="245">
        <v>0</v>
      </c>
      <c r="J1023" s="58"/>
      <c r="K1023" s="245">
        <v>4</v>
      </c>
      <c r="L1023" s="246" t="e">
        <f>VLOOKUP(TRIM(B1023),'Team Rosters'!$B$1:$M$3794,2,FALSE)</f>
        <v>#N/A</v>
      </c>
    </row>
    <row r="1024" spans="1:12">
      <c r="A1024" s="242" t="s">
        <v>2330</v>
      </c>
      <c r="B1024" s="242" t="s">
        <v>5564</v>
      </c>
      <c r="C1024" s="242" t="s">
        <v>837</v>
      </c>
      <c r="D1024" s="242" t="s">
        <v>2330</v>
      </c>
      <c r="E1024" s="247" t="s">
        <v>4382</v>
      </c>
      <c r="F1024" s="247"/>
      <c r="G1024" s="245">
        <v>3</v>
      </c>
      <c r="H1024" s="245"/>
      <c r="I1024" s="245"/>
      <c r="J1024" s="245"/>
      <c r="K1024" s="245"/>
      <c r="L1024" s="246" t="e">
        <f>VLOOKUP(TRIM(B1024),'Team Rosters'!$B$1:$M$3794,2,FALSE)</f>
        <v>#N/A</v>
      </c>
    </row>
    <row r="1025" spans="1:12">
      <c r="A1025" s="242" t="s">
        <v>2313</v>
      </c>
      <c r="B1025" s="242" t="s">
        <v>6308</v>
      </c>
      <c r="C1025" s="242" t="s">
        <v>832</v>
      </c>
      <c r="D1025" s="242" t="s">
        <v>2313</v>
      </c>
      <c r="E1025" s="247" t="s">
        <v>4384</v>
      </c>
      <c r="F1025" s="247"/>
      <c r="G1025" s="245">
        <v>4</v>
      </c>
      <c r="H1025" s="245"/>
      <c r="I1025" s="58"/>
      <c r="J1025" s="58"/>
      <c r="K1025" s="245"/>
      <c r="L1025" s="246" t="e">
        <f>VLOOKUP(TRIM(B1025),'Team Rosters'!$B$1:$M$3794,2,FALSE)</f>
        <v>#N/A</v>
      </c>
    </row>
    <row r="1026" spans="1:12" ht="12.75" customHeight="1">
      <c r="A1026" s="242" t="s">
        <v>2351</v>
      </c>
      <c r="B1026" s="242" t="s">
        <v>5326</v>
      </c>
      <c r="C1026" s="242" t="s">
        <v>816</v>
      </c>
      <c r="D1026" s="242" t="s">
        <v>4270</v>
      </c>
      <c r="E1026" s="144"/>
      <c r="F1026" s="144"/>
      <c r="G1026" s="144"/>
      <c r="H1026" s="245"/>
      <c r="I1026" s="245">
        <v>4</v>
      </c>
      <c r="J1026" s="245"/>
      <c r="K1026" s="245">
        <v>7</v>
      </c>
      <c r="L1026" s="246" t="str">
        <f>VLOOKUP(TRIM(B1026),'Team Rosters'!$B$1:$M$3794,2,FALSE)</f>
        <v>VER</v>
      </c>
    </row>
    <row r="1027" spans="1:12" ht="12.75" customHeight="1">
      <c r="A1027" s="246" t="s">
        <v>203</v>
      </c>
      <c r="B1027" s="242" t="s">
        <v>2623</v>
      </c>
      <c r="C1027" s="242" t="s">
        <v>808</v>
      </c>
      <c r="D1027" s="246" t="s">
        <v>203</v>
      </c>
      <c r="E1027" s="247"/>
      <c r="F1027" s="247"/>
      <c r="G1027" s="245"/>
      <c r="H1027" s="245"/>
      <c r="I1027" s="58"/>
      <c r="J1027" s="58"/>
      <c r="K1027" s="58"/>
      <c r="L1027" s="246" t="str">
        <f>VLOOKUP(TRIM(B1027),'Team Rosters'!$B$1:$M$3794,2,FALSE)</f>
        <v>VER</v>
      </c>
    </row>
    <row r="1028" spans="1:12" ht="12.75" customHeight="1">
      <c r="A1028" s="242" t="s">
        <v>2437</v>
      </c>
      <c r="B1028" s="242" t="s">
        <v>4644</v>
      </c>
      <c r="C1028" s="242" t="s">
        <v>817</v>
      </c>
      <c r="D1028" s="242" t="s">
        <v>4278</v>
      </c>
      <c r="E1028" s="144"/>
      <c r="F1028" s="144"/>
      <c r="G1028" s="144"/>
      <c r="H1028" s="245"/>
      <c r="I1028" s="245">
        <v>5</v>
      </c>
      <c r="J1028" s="245"/>
      <c r="K1028" s="245">
        <v>4</v>
      </c>
      <c r="L1028" s="246" t="str">
        <f>VLOOKUP(TRIM(B1028),'Team Rosters'!$B$1:$M$3794,2,FALSE)</f>
        <v>LON</v>
      </c>
    </row>
    <row r="1029" spans="1:12">
      <c r="A1029" s="242" t="s">
        <v>2335</v>
      </c>
      <c r="B1029" s="242" t="s">
        <v>3715</v>
      </c>
      <c r="C1029" s="242" t="s">
        <v>818</v>
      </c>
      <c r="D1029" s="242" t="s">
        <v>2335</v>
      </c>
      <c r="E1029" s="247" t="s">
        <v>4395</v>
      </c>
      <c r="F1029" s="247"/>
      <c r="G1029" s="245">
        <v>2</v>
      </c>
      <c r="H1029" s="245"/>
      <c r="I1029" s="58"/>
      <c r="J1029" s="58"/>
      <c r="K1029" s="245"/>
      <c r="L1029" s="246" t="str">
        <f>VLOOKUP(TRIM(B1029),'Team Rosters'!$B$1:$M$3794,2,FALSE)</f>
        <v>CAVE</v>
      </c>
    </row>
    <row r="1030" spans="1:12">
      <c r="A1030" s="242" t="s">
        <v>2437</v>
      </c>
      <c r="B1030" s="242" t="s">
        <v>6120</v>
      </c>
      <c r="C1030" s="242" t="s">
        <v>814</v>
      </c>
      <c r="D1030" s="242" t="s">
        <v>4278</v>
      </c>
      <c r="E1030" s="144"/>
      <c r="F1030" s="144"/>
      <c r="G1030" s="144"/>
      <c r="H1030" s="245"/>
      <c r="I1030" s="245">
        <v>4</v>
      </c>
      <c r="J1030" s="245"/>
      <c r="K1030" s="245">
        <v>7</v>
      </c>
      <c r="L1030" s="246" t="str">
        <f>VLOOKUP(TRIM(B1030),'Team Rosters'!$B$1:$M$3794,2,FALSE)</f>
        <v>TOL</v>
      </c>
    </row>
    <row r="1031" spans="1:12" ht="12.75" customHeight="1">
      <c r="A1031" s="242" t="s">
        <v>1663</v>
      </c>
      <c r="B1031" s="242" t="s">
        <v>6757</v>
      </c>
      <c r="C1031" s="242" t="s">
        <v>813</v>
      </c>
      <c r="D1031" s="242" t="s">
        <v>4302</v>
      </c>
      <c r="E1031" s="247" t="s">
        <v>4385</v>
      </c>
      <c r="F1031" s="247"/>
      <c r="G1031" s="245">
        <v>0</v>
      </c>
      <c r="H1031" s="245"/>
      <c r="I1031" s="245"/>
      <c r="J1031" s="245"/>
      <c r="K1031" s="245"/>
      <c r="L1031" s="246" t="str">
        <f>VLOOKUP(TRIM(B1031),'Team Rosters'!$B$1:$M$3794,2,FALSE)</f>
        <v>FER</v>
      </c>
    </row>
    <row r="1032" spans="1:12">
      <c r="A1032" s="242" t="s">
        <v>1891</v>
      </c>
      <c r="B1032" s="242" t="s">
        <v>6861</v>
      </c>
      <c r="C1032" s="242" t="s">
        <v>815</v>
      </c>
      <c r="D1032" s="242" t="s">
        <v>1891</v>
      </c>
      <c r="E1032" s="247"/>
      <c r="F1032" s="247"/>
      <c r="G1032" s="245"/>
      <c r="H1032" s="245"/>
      <c r="I1032" s="58"/>
      <c r="J1032" s="58"/>
      <c r="K1032" s="245"/>
      <c r="L1032" s="246" t="str">
        <f>VLOOKUP(TRIM(B1032),'Team Rosters'!$B$1:$M$3794,2,FALSE)</f>
        <v>GOT</v>
      </c>
    </row>
    <row r="1033" spans="1:12">
      <c r="A1033" s="193" t="s">
        <v>828</v>
      </c>
      <c r="B1033" s="193" t="s">
        <v>6956</v>
      </c>
      <c r="C1033" s="193" t="s">
        <v>5513</v>
      </c>
      <c r="D1033" s="193" t="s">
        <v>828</v>
      </c>
      <c r="E1033" s="144"/>
      <c r="F1033" s="144"/>
      <c r="G1033" s="144"/>
      <c r="H1033" s="265"/>
      <c r="I1033" s="144">
        <v>4</v>
      </c>
      <c r="J1033" s="144">
        <v>0</v>
      </c>
      <c r="K1033" s="265">
        <v>0</v>
      </c>
      <c r="L1033" s="236" t="e">
        <f>VLOOKUP(TRIM(B1033),'Team Rosters'!$B$1:$M$3794,2,FALSE)</f>
        <v>#N/A</v>
      </c>
    </row>
    <row r="1034" spans="1:12">
      <c r="A1034" s="242" t="s">
        <v>3060</v>
      </c>
      <c r="B1034" s="242" t="s">
        <v>3234</v>
      </c>
      <c r="C1034" s="242" t="s">
        <v>814</v>
      </c>
      <c r="D1034" s="242" t="s">
        <v>4290</v>
      </c>
      <c r="E1034" s="247" t="s">
        <v>4384</v>
      </c>
      <c r="F1034" s="247"/>
      <c r="G1034" s="245"/>
      <c r="H1034" s="245"/>
      <c r="I1034" s="245"/>
      <c r="J1034" s="58"/>
      <c r="K1034" s="245"/>
      <c r="L1034" s="246" t="e">
        <f>VLOOKUP(TRIM(B1034),'Team Rosters'!$B$1:$M$3794,2,FALSE)</f>
        <v>#N/A</v>
      </c>
    </row>
    <row r="1035" spans="1:12" ht="12.75" customHeight="1">
      <c r="A1035" s="242" t="s">
        <v>836</v>
      </c>
      <c r="B1035" s="242" t="s">
        <v>6111</v>
      </c>
      <c r="C1035" s="242" t="s">
        <v>807</v>
      </c>
      <c r="D1035" s="242" t="s">
        <v>6988</v>
      </c>
      <c r="E1035" s="144"/>
      <c r="F1035" s="144"/>
      <c r="G1035" s="144"/>
      <c r="H1035" s="245"/>
      <c r="I1035" s="245">
        <v>0</v>
      </c>
      <c r="J1035" s="245">
        <v>0</v>
      </c>
      <c r="K1035" s="245">
        <v>0</v>
      </c>
      <c r="L1035" s="246" t="e">
        <f>VLOOKUP(TRIM(B1035),'Team Rosters'!$B$1:$M$3794,2,FALSE)</f>
        <v>#N/A</v>
      </c>
    </row>
    <row r="1036" spans="1:12">
      <c r="A1036" s="242" t="s">
        <v>220</v>
      </c>
      <c r="B1036" s="242" t="s">
        <v>5365</v>
      </c>
      <c r="C1036" s="242" t="s">
        <v>833</v>
      </c>
      <c r="D1036" s="242" t="s">
        <v>220</v>
      </c>
      <c r="E1036" s="247"/>
      <c r="F1036" s="247"/>
      <c r="G1036" s="245"/>
      <c r="H1036" s="245"/>
      <c r="I1036" s="245"/>
      <c r="J1036" s="58"/>
      <c r="K1036" s="245">
        <v>0</v>
      </c>
      <c r="L1036" s="246" t="e">
        <f>VLOOKUP(TRIM(B1036),'Team Rosters'!$B$1:$M$3794,2,FALSE)</f>
        <v>#N/A</v>
      </c>
    </row>
    <row r="1037" spans="1:12">
      <c r="A1037" s="242" t="s">
        <v>1663</v>
      </c>
      <c r="B1037" s="242" t="s">
        <v>4473</v>
      </c>
      <c r="C1037" s="242" t="s">
        <v>833</v>
      </c>
      <c r="D1037" s="242" t="s">
        <v>4302</v>
      </c>
      <c r="E1037" s="247" t="s">
        <v>4385</v>
      </c>
      <c r="F1037" s="247"/>
      <c r="G1037" s="245">
        <v>4</v>
      </c>
      <c r="H1037" s="245"/>
      <c r="I1037" s="245"/>
      <c r="J1037" s="58"/>
      <c r="K1037" s="245"/>
      <c r="L1037" s="246" t="str">
        <f>VLOOKUP(TRIM(B1037),'Team Rosters'!$B$1:$M$3794,2,FALSE)</f>
        <v>GOT</v>
      </c>
    </row>
    <row r="1038" spans="1:12">
      <c r="A1038" s="242" t="s">
        <v>3063</v>
      </c>
      <c r="B1038" s="242" t="s">
        <v>5571</v>
      </c>
      <c r="C1038" s="242" t="s">
        <v>816</v>
      </c>
      <c r="D1038" s="242" t="s">
        <v>4289</v>
      </c>
      <c r="E1038" s="247" t="s">
        <v>4390</v>
      </c>
      <c r="F1038" s="247"/>
      <c r="G1038" s="245"/>
      <c r="H1038" s="245"/>
      <c r="I1038" s="58"/>
      <c r="J1038" s="58"/>
      <c r="K1038" s="58"/>
      <c r="L1038" s="246" t="str">
        <f>VLOOKUP(TRIM(B1038),'Team Rosters'!$B$1:$M$3794,2,FALSE)</f>
        <v>LON</v>
      </c>
    </row>
    <row r="1039" spans="1:12">
      <c r="A1039" s="242" t="s">
        <v>3200</v>
      </c>
      <c r="B1039" s="242" t="s">
        <v>6669</v>
      </c>
      <c r="C1039" s="242" t="s">
        <v>832</v>
      </c>
      <c r="D1039" s="242" t="s">
        <v>4275</v>
      </c>
      <c r="E1039" s="144"/>
      <c r="F1039" s="144"/>
      <c r="G1039" s="144"/>
      <c r="H1039" s="245"/>
      <c r="I1039" s="245">
        <v>0</v>
      </c>
      <c r="J1039" s="245"/>
      <c r="K1039" s="245">
        <v>0</v>
      </c>
      <c r="L1039" s="246" t="str">
        <f>VLOOKUP(TRIM(B1039),'Team Rosters'!$B$1:$M$3794,2,FALSE)</f>
        <v>FER</v>
      </c>
    </row>
    <row r="1040" spans="1:12" ht="12.75" customHeight="1">
      <c r="A1040" s="242" t="s">
        <v>3518</v>
      </c>
      <c r="B1040" s="242" t="s">
        <v>4621</v>
      </c>
      <c r="C1040" s="242" t="s">
        <v>2832</v>
      </c>
      <c r="D1040" s="242" t="s">
        <v>3518</v>
      </c>
      <c r="E1040" s="247"/>
      <c r="F1040" s="247"/>
      <c r="G1040" s="245"/>
      <c r="H1040" s="245"/>
      <c r="I1040" s="245">
        <v>0</v>
      </c>
      <c r="J1040" s="58"/>
      <c r="K1040" s="245">
        <v>4</v>
      </c>
      <c r="L1040" s="246" t="str">
        <f>VLOOKUP(TRIM(B1040),'Team Rosters'!$B$1:$M$3794,2,FALSE)</f>
        <v>VIR</v>
      </c>
    </row>
    <row r="1041" spans="1:12">
      <c r="A1041" s="193" t="s">
        <v>197</v>
      </c>
      <c r="B1041" s="193" t="s">
        <v>5357</v>
      </c>
      <c r="C1041" s="193" t="s">
        <v>3448</v>
      </c>
      <c r="D1041" s="193" t="s">
        <v>197</v>
      </c>
      <c r="E1041" s="144"/>
      <c r="F1041" s="144"/>
      <c r="G1041" s="144"/>
      <c r="H1041" s="265"/>
      <c r="I1041" s="144"/>
      <c r="J1041" s="144"/>
      <c r="K1041" s="265"/>
      <c r="L1041" s="236" t="str">
        <f>VLOOKUP(TRIM(B1041),'Team Rosters'!$B$1:$M$3794,2,FALSE)</f>
        <v>ACM</v>
      </c>
    </row>
    <row r="1042" spans="1:12">
      <c r="A1042" s="242" t="s">
        <v>1663</v>
      </c>
      <c r="B1042" s="242" t="s">
        <v>5591</v>
      </c>
      <c r="C1042" s="242" t="s">
        <v>824</v>
      </c>
      <c r="D1042" s="242" t="s">
        <v>4302</v>
      </c>
      <c r="E1042" s="247" t="s">
        <v>4385</v>
      </c>
      <c r="F1042" s="247"/>
      <c r="G1042" s="245">
        <v>7</v>
      </c>
      <c r="H1042" s="245"/>
      <c r="I1042" s="58"/>
      <c r="J1042" s="58"/>
      <c r="K1042" s="58"/>
      <c r="L1042" s="246" t="str">
        <f>VLOOKUP(TRIM(B1042),'Team Rosters'!$B$1:$M$3794,2,FALSE)</f>
        <v>VER</v>
      </c>
    </row>
    <row r="1043" spans="1:12" ht="12.75" customHeight="1">
      <c r="A1043" s="242" t="s">
        <v>2966</v>
      </c>
      <c r="B1043" s="242" t="s">
        <v>6445</v>
      </c>
      <c r="C1043" s="242" t="s">
        <v>5513</v>
      </c>
      <c r="D1043" s="242" t="s">
        <v>2966</v>
      </c>
      <c r="E1043" s="245"/>
      <c r="F1043" s="245"/>
      <c r="G1043" s="245"/>
      <c r="H1043" s="245"/>
      <c r="I1043" s="245"/>
      <c r="J1043" s="245"/>
      <c r="K1043" s="245"/>
      <c r="L1043" s="246" t="str">
        <f>VLOOKUP(TRIM(B1043),'Team Rosters'!$B$1:$M$3794,2,FALSE)</f>
        <v>IRN</v>
      </c>
    </row>
    <row r="1044" spans="1:12" ht="12.75" customHeight="1">
      <c r="A1044" s="242" t="s">
        <v>3060</v>
      </c>
      <c r="B1044" s="242" t="s">
        <v>5660</v>
      </c>
      <c r="C1044" s="242" t="s">
        <v>809</v>
      </c>
      <c r="D1044" s="242" t="s">
        <v>4290</v>
      </c>
      <c r="E1044" s="247" t="s">
        <v>4382</v>
      </c>
      <c r="F1044" s="247"/>
      <c r="G1044" s="245"/>
      <c r="H1044" s="245"/>
      <c r="I1044" s="245"/>
      <c r="J1044" s="58"/>
      <c r="K1044" s="245"/>
      <c r="L1044" s="246" t="e">
        <f>VLOOKUP(TRIM(B1044),'Team Rosters'!$B$1:$M$3794,2,FALSE)</f>
        <v>#N/A</v>
      </c>
    </row>
    <row r="1045" spans="1:12" ht="12.75" customHeight="1">
      <c r="A1045" s="242" t="s">
        <v>2477</v>
      </c>
      <c r="B1045" s="193" t="s">
        <v>1468</v>
      </c>
      <c r="C1045" s="193" t="s">
        <v>832</v>
      </c>
      <c r="D1045" s="242" t="s">
        <v>4265</v>
      </c>
      <c r="E1045" s="58"/>
      <c r="F1045" s="58"/>
      <c r="G1045" s="58"/>
      <c r="H1045" s="245"/>
      <c r="I1045" s="58"/>
      <c r="J1045" s="58"/>
      <c r="K1045" s="245"/>
      <c r="L1045" s="246" t="e">
        <f>VLOOKUP(TRIM(B1045),'Team Rosters'!$B$1:$M$3794,2,FALSE)</f>
        <v>#N/A</v>
      </c>
    </row>
    <row r="1046" spans="1:12">
      <c r="A1046" s="242" t="s">
        <v>3060</v>
      </c>
      <c r="B1046" s="242" t="s">
        <v>6813</v>
      </c>
      <c r="C1046" s="242" t="s">
        <v>832</v>
      </c>
      <c r="D1046" s="242" t="s">
        <v>4290</v>
      </c>
      <c r="E1046" s="247" t="s">
        <v>4384</v>
      </c>
      <c r="F1046" s="247"/>
      <c r="G1046" s="245"/>
      <c r="H1046" s="245"/>
      <c r="I1046" s="58"/>
      <c r="J1046" s="58"/>
      <c r="K1046" s="245"/>
      <c r="L1046" s="246" t="e">
        <f>VLOOKUP(TRIM(B1046),'Team Rosters'!$B$1:$M$3794,2,FALSE)</f>
        <v>#N/A</v>
      </c>
    </row>
    <row r="1047" spans="1:12" ht="12.75" customHeight="1">
      <c r="A1047" s="242" t="s">
        <v>1870</v>
      </c>
      <c r="B1047" s="242" t="s">
        <v>6656</v>
      </c>
      <c r="C1047" s="242" t="s">
        <v>813</v>
      </c>
      <c r="D1047" s="242" t="s">
        <v>4273</v>
      </c>
      <c r="E1047" s="144"/>
      <c r="F1047" s="144"/>
      <c r="G1047" s="144"/>
      <c r="H1047" s="245"/>
      <c r="I1047" s="245">
        <v>6</v>
      </c>
      <c r="J1047" s="245"/>
      <c r="K1047" s="245">
        <v>7</v>
      </c>
      <c r="L1047" s="246" t="str">
        <f>VLOOKUP(TRIM(B1047),'Team Rosters'!$B$1:$M$3794,2,FALSE)</f>
        <v>ANN</v>
      </c>
    </row>
    <row r="1048" spans="1:12" ht="12.75" customHeight="1">
      <c r="A1048" s="242" t="s">
        <v>3060</v>
      </c>
      <c r="B1048" s="242" t="s">
        <v>1803</v>
      </c>
      <c r="C1048" s="242" t="s">
        <v>832</v>
      </c>
      <c r="D1048" s="242" t="s">
        <v>4290</v>
      </c>
      <c r="E1048" s="247" t="s">
        <v>4384</v>
      </c>
      <c r="F1048" s="247"/>
      <c r="G1048" s="245"/>
      <c r="H1048" s="245"/>
      <c r="I1048" s="58"/>
      <c r="J1048" s="58"/>
      <c r="K1048" s="58"/>
      <c r="L1048" s="246" t="e">
        <f>VLOOKUP(TRIM(B1048),'Team Rosters'!$B$1:$M$3794,2,FALSE)</f>
        <v>#N/A</v>
      </c>
    </row>
    <row r="1049" spans="1:12">
      <c r="A1049" s="242" t="s">
        <v>2445</v>
      </c>
      <c r="B1049" s="242" t="s">
        <v>5536</v>
      </c>
      <c r="C1049" s="242" t="s">
        <v>816</v>
      </c>
      <c r="D1049" s="242" t="s">
        <v>4294</v>
      </c>
      <c r="E1049" s="247" t="s">
        <v>4385</v>
      </c>
      <c r="F1049" s="247"/>
      <c r="G1049" s="245"/>
      <c r="H1049" s="245"/>
      <c r="I1049" s="245"/>
      <c r="J1049" s="58"/>
      <c r="K1049" s="245"/>
      <c r="L1049" s="246" t="str">
        <f>VLOOKUP(TRIM(B1049),'Team Rosters'!$B$1:$M$3794,2,FALSE)</f>
        <v>JER</v>
      </c>
    </row>
    <row r="1050" spans="1:12">
      <c r="A1050" s="242" t="s">
        <v>2314</v>
      </c>
      <c r="B1050" s="242" t="s">
        <v>871</v>
      </c>
      <c r="C1050" s="242" t="s">
        <v>814</v>
      </c>
      <c r="D1050" s="242" t="s">
        <v>4279</v>
      </c>
      <c r="E1050" s="144"/>
      <c r="F1050" s="144"/>
      <c r="G1050" s="144"/>
      <c r="H1050" s="245"/>
      <c r="I1050" s="245">
        <v>0</v>
      </c>
      <c r="J1050" s="245"/>
      <c r="K1050" s="245">
        <v>0</v>
      </c>
      <c r="L1050" s="246" t="str">
        <f>VLOOKUP(TRIM(B1050),'Team Rosters'!$B$1:$M$3794,2,FALSE)</f>
        <v>WIX</v>
      </c>
    </row>
    <row r="1051" spans="1:12">
      <c r="A1051" s="242" t="s">
        <v>4574</v>
      </c>
      <c r="B1051" s="242" t="s">
        <v>688</v>
      </c>
      <c r="C1051" s="242" t="s">
        <v>814</v>
      </c>
      <c r="D1051" s="242" t="s">
        <v>4574</v>
      </c>
      <c r="E1051" s="58"/>
      <c r="F1051" s="58"/>
      <c r="G1051" s="58"/>
      <c r="H1051" s="245"/>
      <c r="I1051" s="245"/>
      <c r="J1051" s="58"/>
      <c r="K1051" s="245"/>
      <c r="L1051" s="246" t="str">
        <f>VLOOKUP(TRIM(B1051),'Team Rosters'!$B$1:$M$3794,2,FALSE)</f>
        <v>VIR</v>
      </c>
    </row>
    <row r="1052" spans="1:12">
      <c r="A1052" s="242" t="s">
        <v>2314</v>
      </c>
      <c r="B1052" s="242" t="s">
        <v>872</v>
      </c>
      <c r="C1052" s="242" t="s">
        <v>808</v>
      </c>
      <c r="D1052" s="242" t="s">
        <v>4279</v>
      </c>
      <c r="E1052" s="144"/>
      <c r="F1052" s="144"/>
      <c r="G1052" s="144"/>
      <c r="H1052" s="245"/>
      <c r="I1052" s="245">
        <v>0</v>
      </c>
      <c r="J1052" s="245"/>
      <c r="K1052" s="245">
        <v>0</v>
      </c>
      <c r="L1052" s="246" t="e">
        <f>VLOOKUP(TRIM(B1052),'Team Rosters'!$B$1:$M$3794,2,FALSE)</f>
        <v>#N/A</v>
      </c>
    </row>
    <row r="1053" spans="1:12">
      <c r="A1053" s="242" t="s">
        <v>1663</v>
      </c>
      <c r="B1053" s="242" t="s">
        <v>5627</v>
      </c>
      <c r="C1053" s="242" t="s">
        <v>822</v>
      </c>
      <c r="D1053" s="242" t="s">
        <v>4302</v>
      </c>
      <c r="E1053" s="247" t="s">
        <v>4391</v>
      </c>
      <c r="F1053" s="247"/>
      <c r="G1053" s="245">
        <v>10</v>
      </c>
      <c r="H1053" s="245"/>
      <c r="I1053" s="245"/>
      <c r="J1053" s="58"/>
      <c r="K1053" s="245"/>
      <c r="L1053" s="246" t="str">
        <f>VLOOKUP(TRIM(B1053),'Team Rosters'!$B$1:$M$3794,2,FALSE)</f>
        <v>GOT</v>
      </c>
    </row>
    <row r="1054" spans="1:12" ht="12.75" customHeight="1">
      <c r="A1054" s="242" t="s">
        <v>2437</v>
      </c>
      <c r="B1054" s="242" t="s">
        <v>2273</v>
      </c>
      <c r="C1054" s="242" t="s">
        <v>821</v>
      </c>
      <c r="D1054" s="242" t="s">
        <v>4304</v>
      </c>
      <c r="E1054" s="247" t="s">
        <v>4385</v>
      </c>
      <c r="F1054" s="247"/>
      <c r="G1054" s="245">
        <v>1</v>
      </c>
      <c r="H1054" s="245"/>
      <c r="I1054" s="258"/>
      <c r="J1054" s="58"/>
      <c r="K1054" s="259"/>
      <c r="L1054" s="246" t="str">
        <f>VLOOKUP(TRIM(B1054),'Team Rosters'!$B$1:$M$3794,2,FALSE)</f>
        <v>BIR</v>
      </c>
    </row>
    <row r="1055" spans="1:12">
      <c r="A1055" s="242" t="s">
        <v>4406</v>
      </c>
      <c r="B1055" s="242" t="s">
        <v>6712</v>
      </c>
      <c r="C1055" s="242" t="s">
        <v>810</v>
      </c>
      <c r="D1055" s="242" t="s">
        <v>7002</v>
      </c>
      <c r="E1055" s="247" t="s">
        <v>4389</v>
      </c>
      <c r="F1055" s="247" t="s">
        <v>4385</v>
      </c>
      <c r="G1055" s="245">
        <v>3</v>
      </c>
      <c r="H1055" s="245"/>
      <c r="I1055" s="260"/>
      <c r="J1055" s="58"/>
      <c r="K1055" s="261"/>
      <c r="L1055" s="246" t="str">
        <f>VLOOKUP(TRIM(B1055),'Team Rosters'!$B$1:$M$3794,2,FALSE)</f>
        <v>IRN</v>
      </c>
    </row>
    <row r="1056" spans="1:12">
      <c r="A1056" s="242" t="s">
        <v>3060</v>
      </c>
      <c r="B1056" s="242" t="s">
        <v>6338</v>
      </c>
      <c r="C1056" s="242" t="s">
        <v>817</v>
      </c>
      <c r="D1056" s="242" t="s">
        <v>4290</v>
      </c>
      <c r="E1056" s="247" t="s">
        <v>4382</v>
      </c>
      <c r="F1056" s="247"/>
      <c r="G1056" s="245"/>
      <c r="H1056" s="58"/>
      <c r="I1056" s="260"/>
      <c r="J1056" s="58"/>
      <c r="K1056" s="261"/>
      <c r="L1056" s="246" t="str">
        <f>VLOOKUP(TRIM(B1056),'Team Rosters'!$B$1:$M$3794,2,FALSE)</f>
        <v>CAVE</v>
      </c>
    </row>
    <row r="1057" spans="1:12" ht="12.75" customHeight="1">
      <c r="A1057" s="242" t="s">
        <v>2458</v>
      </c>
      <c r="B1057" s="242" t="s">
        <v>6210</v>
      </c>
      <c r="C1057" s="242" t="s">
        <v>81</v>
      </c>
      <c r="D1057" s="242" t="s">
        <v>2458</v>
      </c>
      <c r="E1057" s="247" t="s">
        <v>4384</v>
      </c>
      <c r="F1057" s="247"/>
      <c r="G1057" s="245">
        <v>0</v>
      </c>
      <c r="H1057" s="245"/>
      <c r="I1057" s="258"/>
      <c r="J1057" s="58"/>
      <c r="K1057" s="259"/>
      <c r="L1057" s="246" t="e">
        <f>VLOOKUP(TRIM(B1057),'Team Rosters'!$B$1:$M$3794,2,FALSE)</f>
        <v>#N/A</v>
      </c>
    </row>
    <row r="1058" spans="1:12" ht="12.75" customHeight="1">
      <c r="A1058" s="242" t="s">
        <v>3060</v>
      </c>
      <c r="B1058" s="242" t="s">
        <v>6800</v>
      </c>
      <c r="C1058" s="242" t="s">
        <v>3448</v>
      </c>
      <c r="D1058" s="242" t="s">
        <v>4290</v>
      </c>
      <c r="E1058" s="247" t="s">
        <v>4382</v>
      </c>
      <c r="F1058" s="247"/>
      <c r="G1058" s="245"/>
      <c r="H1058" s="245"/>
      <c r="I1058" s="260"/>
      <c r="J1058" s="58"/>
      <c r="K1058" s="261"/>
      <c r="L1058" s="246" t="e">
        <f>VLOOKUP(TRIM(B1058),'Team Rosters'!$B$1:$M$3794,2,FALSE)</f>
        <v>#N/A</v>
      </c>
    </row>
    <row r="1059" spans="1:12" ht="12.75" customHeight="1">
      <c r="A1059" s="242" t="s">
        <v>1139</v>
      </c>
      <c r="B1059" s="242" t="s">
        <v>6768</v>
      </c>
      <c r="C1059" s="242" t="s">
        <v>816</v>
      </c>
      <c r="D1059" s="242" t="s">
        <v>1139</v>
      </c>
      <c r="E1059" s="250" t="s">
        <v>4384</v>
      </c>
      <c r="F1059" s="250"/>
      <c r="G1059" s="58">
        <v>0</v>
      </c>
      <c r="H1059" s="245"/>
      <c r="I1059" s="260"/>
      <c r="J1059" s="245"/>
      <c r="K1059" s="261"/>
      <c r="L1059" s="246" t="str">
        <f>VLOOKUP(TRIM(B1059),'Team Rosters'!$B$1:$M$3794,2,FALSE)</f>
        <v>TEM</v>
      </c>
    </row>
    <row r="1060" spans="1:12" ht="12.75" customHeight="1">
      <c r="A1060" s="242" t="s">
        <v>1591</v>
      </c>
      <c r="B1060" s="242" t="s">
        <v>5246</v>
      </c>
      <c r="C1060" s="242" t="s">
        <v>820</v>
      </c>
      <c r="D1060" s="242" t="s">
        <v>1591</v>
      </c>
      <c r="E1060" s="58"/>
      <c r="F1060" s="58"/>
      <c r="G1060" s="58"/>
      <c r="H1060" s="245"/>
      <c r="I1060" s="258">
        <v>4</v>
      </c>
      <c r="J1060" s="58"/>
      <c r="K1060" s="259">
        <v>4</v>
      </c>
      <c r="L1060" s="246" t="e">
        <f>VLOOKUP(TRIM(B1060),'Team Rosters'!$B$1:$M$3794,2,FALSE)</f>
        <v>#N/A</v>
      </c>
    </row>
    <row r="1061" spans="1:12">
      <c r="A1061" s="193" t="s">
        <v>848</v>
      </c>
      <c r="B1061" s="193" t="s">
        <v>6410</v>
      </c>
      <c r="C1061" s="193" t="s">
        <v>812</v>
      </c>
      <c r="D1061" s="193" t="s">
        <v>848</v>
      </c>
      <c r="E1061" s="144"/>
      <c r="F1061" s="144"/>
      <c r="G1061" s="144"/>
      <c r="H1061" s="265"/>
      <c r="I1061" s="266">
        <v>0</v>
      </c>
      <c r="J1061" s="144">
        <v>0</v>
      </c>
      <c r="K1061" s="267">
        <v>0</v>
      </c>
      <c r="L1061" s="236" t="str">
        <f>VLOOKUP(TRIM(B1061),'Team Rosters'!$B$1:$M$3794,2,FALSE)</f>
        <v>IRN</v>
      </c>
    </row>
    <row r="1062" spans="1:12">
      <c r="A1062" s="242" t="s">
        <v>2314</v>
      </c>
      <c r="B1062" s="242" t="s">
        <v>6673</v>
      </c>
      <c r="C1062" s="242" t="s">
        <v>831</v>
      </c>
      <c r="D1062" s="242" t="s">
        <v>4279</v>
      </c>
      <c r="E1062" s="144"/>
      <c r="F1062" s="144"/>
      <c r="G1062" s="144"/>
      <c r="H1062" s="245"/>
      <c r="I1062" s="260">
        <v>0</v>
      </c>
      <c r="J1062" s="58"/>
      <c r="K1062" s="261">
        <v>0</v>
      </c>
      <c r="L1062" s="246" t="e">
        <f>VLOOKUP(TRIM(B1062),'Team Rosters'!$B$1:$M$3794,2,FALSE)</f>
        <v>#N/A</v>
      </c>
    </row>
    <row r="1063" spans="1:12">
      <c r="A1063" s="242" t="s">
        <v>2314</v>
      </c>
      <c r="B1063" s="242" t="s">
        <v>6166</v>
      </c>
      <c r="C1063" s="242" t="s">
        <v>807</v>
      </c>
      <c r="D1063" s="242" t="s">
        <v>4303</v>
      </c>
      <c r="E1063" s="247" t="s">
        <v>4391</v>
      </c>
      <c r="F1063" s="247"/>
      <c r="G1063" s="245">
        <v>7</v>
      </c>
      <c r="H1063" s="245"/>
      <c r="I1063" s="258"/>
      <c r="J1063" s="58"/>
      <c r="K1063" s="259"/>
      <c r="L1063" s="246" t="str">
        <f>VLOOKUP(TRIM(B1063),'Team Rosters'!$B$1:$M$3794,2,FALSE)</f>
        <v>VIR</v>
      </c>
    </row>
    <row r="1064" spans="1:12" ht="12.75" customHeight="1">
      <c r="A1064" s="242" t="s">
        <v>2436</v>
      </c>
      <c r="B1064" s="242" t="s">
        <v>6769</v>
      </c>
      <c r="C1064" s="242" t="s">
        <v>816</v>
      </c>
      <c r="D1064" s="242" t="s">
        <v>4307</v>
      </c>
      <c r="E1064" s="247" t="s">
        <v>4385</v>
      </c>
      <c r="F1064" s="247"/>
      <c r="G1064" s="245">
        <v>0</v>
      </c>
      <c r="H1064" s="245"/>
      <c r="I1064" s="258"/>
      <c r="J1064" s="58"/>
      <c r="K1064" s="259"/>
      <c r="L1064" s="246" t="str">
        <f>VLOOKUP(TRIM(B1064),'Team Rosters'!$B$1:$M$3794,2,FALSE)</f>
        <v>WIX</v>
      </c>
    </row>
    <row r="1065" spans="1:12">
      <c r="A1065" s="242" t="s">
        <v>2445</v>
      </c>
      <c r="B1065" s="242" t="s">
        <v>4925</v>
      </c>
      <c r="C1065" s="242" t="s">
        <v>817</v>
      </c>
      <c r="D1065" s="242" t="s">
        <v>4294</v>
      </c>
      <c r="E1065" s="247" t="s">
        <v>4389</v>
      </c>
      <c r="F1065" s="247"/>
      <c r="G1065" s="245"/>
      <c r="H1065" s="245"/>
      <c r="I1065" s="260"/>
      <c r="J1065" s="58"/>
      <c r="K1065" s="261"/>
      <c r="L1065" s="246" t="str">
        <f>VLOOKUP(TRIM(B1065),'Team Rosters'!$B$1:$M$3794,2,FALSE)</f>
        <v>TOK</v>
      </c>
    </row>
    <row r="1066" spans="1:12">
      <c r="A1066" s="242" t="s">
        <v>1870</v>
      </c>
      <c r="B1066" s="242" t="s">
        <v>4728</v>
      </c>
      <c r="C1066" s="242" t="s">
        <v>822</v>
      </c>
      <c r="D1066" s="242" t="s">
        <v>4273</v>
      </c>
      <c r="E1066" s="144"/>
      <c r="F1066" s="144"/>
      <c r="G1066" s="144"/>
      <c r="H1066" s="245"/>
      <c r="I1066" s="260">
        <v>4</v>
      </c>
      <c r="J1066" s="245"/>
      <c r="K1066" s="261">
        <v>5</v>
      </c>
      <c r="L1066" s="246" t="str">
        <f>VLOOKUP(TRIM(B1066),'Team Rosters'!$B$1:$M$3794,2,FALSE)</f>
        <v>ESC</v>
      </c>
    </row>
    <row r="1067" spans="1:12">
      <c r="A1067" s="242" t="s">
        <v>830</v>
      </c>
      <c r="B1067" s="242" t="s">
        <v>6663</v>
      </c>
      <c r="C1067" s="242" t="s">
        <v>5513</v>
      </c>
      <c r="D1067" s="242" t="s">
        <v>6989</v>
      </c>
      <c r="E1067" s="144"/>
      <c r="F1067" s="144"/>
      <c r="G1067" s="144"/>
      <c r="H1067" s="245"/>
      <c r="I1067" s="260">
        <v>0</v>
      </c>
      <c r="J1067" s="245">
        <v>0</v>
      </c>
      <c r="K1067" s="261">
        <v>0</v>
      </c>
      <c r="L1067" s="246" t="e">
        <f>VLOOKUP(TRIM(B1067),'Team Rosters'!$B$1:$M$3794,2,FALSE)</f>
        <v>#N/A</v>
      </c>
    </row>
    <row r="1068" spans="1:12">
      <c r="A1068" s="242" t="s">
        <v>830</v>
      </c>
      <c r="B1068" s="242" t="s">
        <v>5212</v>
      </c>
      <c r="C1068" s="242" t="s">
        <v>817</v>
      </c>
      <c r="D1068" s="242" t="s">
        <v>6989</v>
      </c>
      <c r="E1068" s="144"/>
      <c r="F1068" s="144"/>
      <c r="G1068" s="144"/>
      <c r="H1068" s="245"/>
      <c r="I1068" s="260">
        <v>4</v>
      </c>
      <c r="J1068" s="245">
        <v>0</v>
      </c>
      <c r="K1068" s="261">
        <v>0</v>
      </c>
      <c r="L1068" s="246" t="e">
        <f>VLOOKUP(TRIM(B1068),'Team Rosters'!$B$1:$M$3794,2,FALSE)</f>
        <v>#N/A</v>
      </c>
    </row>
    <row r="1069" spans="1:12">
      <c r="A1069" s="242" t="s">
        <v>1404</v>
      </c>
      <c r="B1069" s="242" t="s">
        <v>6778</v>
      </c>
      <c r="C1069" s="242" t="s">
        <v>6142</v>
      </c>
      <c r="D1069" s="242" t="s">
        <v>1404</v>
      </c>
      <c r="E1069" s="247" t="s">
        <v>4384</v>
      </c>
      <c r="F1069" s="247"/>
      <c r="G1069" s="245">
        <v>6</v>
      </c>
      <c r="H1069" s="245"/>
      <c r="I1069" s="258"/>
      <c r="J1069" s="58"/>
      <c r="K1069" s="259"/>
      <c r="L1069" s="246" t="str">
        <f>VLOOKUP(TRIM(B1069),'Team Rosters'!$B$1:$M$3794,2,FALSE)</f>
        <v>LON</v>
      </c>
    </row>
    <row r="1070" spans="1:12">
      <c r="A1070" s="242" t="s">
        <v>2440</v>
      </c>
      <c r="B1070" s="242" t="s">
        <v>6836</v>
      </c>
      <c r="C1070" s="242" t="s">
        <v>815</v>
      </c>
      <c r="D1070" s="242" t="s">
        <v>2440</v>
      </c>
      <c r="E1070" s="247" t="s">
        <v>4384</v>
      </c>
      <c r="F1070" s="247"/>
      <c r="G1070" s="245">
        <v>3</v>
      </c>
      <c r="H1070" s="245"/>
      <c r="I1070" s="258"/>
      <c r="J1070" s="58"/>
      <c r="K1070" s="259"/>
      <c r="L1070" s="246" t="e">
        <f>VLOOKUP(TRIM(B1070),'Team Rosters'!$B$1:$M$3794,2,FALSE)</f>
        <v>#N/A</v>
      </c>
    </row>
    <row r="1071" spans="1:12">
      <c r="A1071" s="242" t="s">
        <v>172</v>
      </c>
      <c r="B1071" s="242" t="s">
        <v>6707</v>
      </c>
      <c r="C1071" s="242" t="s">
        <v>814</v>
      </c>
      <c r="D1071" s="242" t="s">
        <v>4298</v>
      </c>
      <c r="E1071" s="247" t="s">
        <v>4391</v>
      </c>
      <c r="F1071" s="247"/>
      <c r="G1071" s="245">
        <v>3</v>
      </c>
      <c r="H1071" s="245"/>
      <c r="I1071" s="260"/>
      <c r="J1071" s="58"/>
      <c r="K1071" s="261"/>
      <c r="L1071" s="246" t="e">
        <f>VLOOKUP(TRIM(B1071),'Team Rosters'!$B$1:$M$3794,2,FALSE)</f>
        <v>#N/A</v>
      </c>
    </row>
    <row r="1072" spans="1:12" ht="12.75" customHeight="1">
      <c r="A1072" s="242" t="s">
        <v>1139</v>
      </c>
      <c r="B1072" s="242" t="s">
        <v>6770</v>
      </c>
      <c r="C1072" s="242" t="s">
        <v>816</v>
      </c>
      <c r="D1072" s="242" t="s">
        <v>1139</v>
      </c>
      <c r="E1072" s="247" t="s">
        <v>4384</v>
      </c>
      <c r="F1072" s="247"/>
      <c r="G1072" s="245">
        <v>0</v>
      </c>
      <c r="H1072" s="245"/>
      <c r="I1072" s="260"/>
      <c r="J1072" s="58"/>
      <c r="K1072" s="261"/>
      <c r="L1072" s="246" t="e">
        <f>VLOOKUP(TRIM(B1072),'Team Rosters'!$B$1:$M$3794,2,FALSE)</f>
        <v>#N/A</v>
      </c>
    </row>
    <row r="1073" spans="1:12">
      <c r="A1073" s="246" t="s">
        <v>203</v>
      </c>
      <c r="B1073" s="242" t="s">
        <v>4748</v>
      </c>
      <c r="C1073" s="242" t="s">
        <v>810</v>
      </c>
      <c r="D1073" s="246" t="s">
        <v>203</v>
      </c>
      <c r="E1073" s="144"/>
      <c r="F1073" s="144"/>
      <c r="G1073" s="144"/>
      <c r="H1073" s="265"/>
      <c r="I1073" s="266"/>
      <c r="J1073" s="144"/>
      <c r="K1073" s="267"/>
      <c r="L1073" s="246" t="str">
        <f>VLOOKUP(TRIM(B1073),'Team Rosters'!$B$1:$M$3794,2,FALSE)</f>
        <v>TOL</v>
      </c>
    </row>
    <row r="1074" spans="1:12">
      <c r="A1074" s="242" t="s">
        <v>3060</v>
      </c>
      <c r="B1074" s="242" t="s">
        <v>6758</v>
      </c>
      <c r="C1074" s="242" t="s">
        <v>813</v>
      </c>
      <c r="D1074" s="242" t="s">
        <v>4290</v>
      </c>
      <c r="E1074" s="247" t="s">
        <v>4384</v>
      </c>
      <c r="F1074" s="247"/>
      <c r="G1074" s="245"/>
      <c r="H1074" s="245"/>
      <c r="I1074" s="260"/>
      <c r="J1074" s="58"/>
      <c r="K1074" s="261"/>
      <c r="L1074" s="246" t="e">
        <f>VLOOKUP(TRIM(B1074),'Team Rosters'!$B$1:$M$3794,2,FALSE)</f>
        <v>#N/A</v>
      </c>
    </row>
    <row r="1075" spans="1:12">
      <c r="A1075" s="242" t="s">
        <v>1667</v>
      </c>
      <c r="B1075" s="242" t="s">
        <v>5595</v>
      </c>
      <c r="C1075" s="242" t="s">
        <v>812</v>
      </c>
      <c r="D1075" s="242" t="s">
        <v>4300</v>
      </c>
      <c r="E1075" s="247" t="s">
        <v>4385</v>
      </c>
      <c r="F1075" s="247"/>
      <c r="G1075" s="245">
        <v>3</v>
      </c>
      <c r="H1075" s="245"/>
      <c r="I1075" s="260"/>
      <c r="J1075" s="58"/>
      <c r="K1075" s="261"/>
      <c r="L1075" s="246" t="str">
        <f>VLOOKUP(TRIM(B1075),'Team Rosters'!$B$1:$M$3794,2,FALSE)</f>
        <v>TOL</v>
      </c>
    </row>
    <row r="1076" spans="1:12" ht="12.75" customHeight="1">
      <c r="A1076" s="242" t="s">
        <v>2314</v>
      </c>
      <c r="B1076" s="242" t="s">
        <v>5278</v>
      </c>
      <c r="C1076" s="242" t="s">
        <v>81</v>
      </c>
      <c r="D1076" s="242" t="s">
        <v>4279</v>
      </c>
      <c r="E1076" s="144"/>
      <c r="F1076" s="144"/>
      <c r="G1076" s="144"/>
      <c r="H1076" s="245"/>
      <c r="I1076" s="260">
        <v>0</v>
      </c>
      <c r="J1076" s="245"/>
      <c r="K1076" s="261">
        <v>0</v>
      </c>
      <c r="L1076" s="246" t="str">
        <f>VLOOKUP(TRIM(B1076),'Team Rosters'!$B$1:$M$3794,2,FALSE)</f>
        <v>CAVE</v>
      </c>
    </row>
    <row r="1077" spans="1:12" ht="12.75" customHeight="1">
      <c r="A1077" s="242" t="s">
        <v>2335</v>
      </c>
      <c r="B1077" s="242" t="s">
        <v>4104</v>
      </c>
      <c r="C1077" s="242" t="s">
        <v>90</v>
      </c>
      <c r="D1077" s="242" t="s">
        <v>2335</v>
      </c>
      <c r="E1077" s="247" t="s">
        <v>4390</v>
      </c>
      <c r="F1077" s="247"/>
      <c r="G1077" s="245">
        <v>3</v>
      </c>
      <c r="H1077" s="245"/>
      <c r="I1077" s="260"/>
      <c r="J1077" s="58"/>
      <c r="K1077" s="261"/>
      <c r="L1077" s="246" t="str">
        <f>VLOOKUP(TRIM(B1077),'Team Rosters'!$B$1:$M$3794,2,FALSE)</f>
        <v>CAVE</v>
      </c>
    </row>
    <row r="1078" spans="1:12" ht="12.75" customHeight="1">
      <c r="A1078" s="242" t="s">
        <v>211</v>
      </c>
      <c r="B1078" s="242" t="s">
        <v>6971</v>
      </c>
      <c r="C1078" s="242" t="s">
        <v>824</v>
      </c>
      <c r="D1078" s="242" t="s">
        <v>211</v>
      </c>
      <c r="E1078" s="247"/>
      <c r="F1078" s="247"/>
      <c r="G1078" s="245"/>
      <c r="H1078" s="245"/>
      <c r="I1078" s="260"/>
      <c r="J1078" s="58"/>
      <c r="K1078" s="261"/>
      <c r="L1078" s="246" t="str">
        <f>VLOOKUP(TRIM(B1078),'Team Rosters'!$B$1:$M$3794,2,FALSE)</f>
        <v>IRN</v>
      </c>
    </row>
    <row r="1079" spans="1:12">
      <c r="A1079" s="242" t="s">
        <v>2438</v>
      </c>
      <c r="B1079" s="242" t="s">
        <v>6201</v>
      </c>
      <c r="C1079" s="242" t="s">
        <v>812</v>
      </c>
      <c r="D1079" s="242" t="s">
        <v>4305</v>
      </c>
      <c r="E1079" s="247" t="s">
        <v>4389</v>
      </c>
      <c r="F1079" s="247"/>
      <c r="G1079" s="245">
        <v>6</v>
      </c>
      <c r="H1079" s="245"/>
      <c r="I1079" s="260"/>
      <c r="J1079" s="58"/>
      <c r="K1079" s="261"/>
      <c r="L1079" s="246" t="str">
        <f>VLOOKUP(TRIM(B1079),'Team Rosters'!$B$1:$M$3794,2,FALSE)</f>
        <v>TEM</v>
      </c>
    </row>
    <row r="1080" spans="1:12">
      <c r="A1080" s="242" t="s">
        <v>1667</v>
      </c>
      <c r="B1080" s="242" t="s">
        <v>4105</v>
      </c>
      <c r="C1080" s="242" t="s">
        <v>808</v>
      </c>
      <c r="D1080" s="242" t="s">
        <v>4300</v>
      </c>
      <c r="E1080" s="247" t="s">
        <v>4385</v>
      </c>
      <c r="F1080" s="247"/>
      <c r="G1080" s="245">
        <v>5</v>
      </c>
      <c r="H1080" s="245"/>
      <c r="I1080" s="260"/>
      <c r="J1080" s="245"/>
      <c r="K1080" s="261"/>
      <c r="L1080" s="246" t="str">
        <f>VLOOKUP(TRIM(B1080),'Team Rosters'!$B$1:$M$3794,2,FALSE)</f>
        <v>IND</v>
      </c>
    </row>
    <row r="1081" spans="1:12" ht="12.75" customHeight="1">
      <c r="A1081" s="242" t="s">
        <v>87</v>
      </c>
      <c r="B1081" s="242" t="s">
        <v>6671</v>
      </c>
      <c r="C1081" s="242" t="s">
        <v>820</v>
      </c>
      <c r="D1081" s="242" t="s">
        <v>7007</v>
      </c>
      <c r="E1081" s="144"/>
      <c r="F1081" s="144"/>
      <c r="G1081" s="144"/>
      <c r="H1081" s="245"/>
      <c r="I1081" s="260">
        <v>0</v>
      </c>
      <c r="J1081" s="245">
        <v>0</v>
      </c>
      <c r="K1081" s="261">
        <v>0</v>
      </c>
      <c r="L1081" s="246" t="e">
        <f>VLOOKUP(TRIM(B1081),'Team Rosters'!$B$1:$M$3794,2,FALSE)</f>
        <v>#N/A</v>
      </c>
    </row>
    <row r="1082" spans="1:12" ht="12.75" customHeight="1">
      <c r="A1082" s="242" t="s">
        <v>2438</v>
      </c>
      <c r="B1082" s="242" t="s">
        <v>2176</v>
      </c>
      <c r="C1082" s="242" t="s">
        <v>6142</v>
      </c>
      <c r="D1082" s="242" t="s">
        <v>4277</v>
      </c>
      <c r="E1082" s="144"/>
      <c r="F1082" s="144"/>
      <c r="G1082" s="144"/>
      <c r="H1082" s="245"/>
      <c r="I1082" s="260">
        <v>5</v>
      </c>
      <c r="J1082" s="245"/>
      <c r="K1082" s="261">
        <v>7</v>
      </c>
      <c r="L1082" s="246" t="e">
        <f>VLOOKUP(TRIM(B1082),'Team Rosters'!$B$1:$M$3794,2,FALSE)</f>
        <v>#N/A</v>
      </c>
    </row>
    <row r="1083" spans="1:12" ht="12.75" customHeight="1">
      <c r="A1083" s="242" t="s">
        <v>1663</v>
      </c>
      <c r="B1083" s="242" t="s">
        <v>5677</v>
      </c>
      <c r="C1083" s="242" t="s">
        <v>83</v>
      </c>
      <c r="D1083" s="242" t="s">
        <v>4302</v>
      </c>
      <c r="E1083" s="247" t="s">
        <v>4385</v>
      </c>
      <c r="F1083" s="247"/>
      <c r="G1083" s="245">
        <v>9</v>
      </c>
      <c r="H1083" s="245"/>
      <c r="I1083" s="260"/>
      <c r="J1083" s="58"/>
      <c r="K1083" s="261"/>
      <c r="L1083" s="246" t="str">
        <f>VLOOKUP(TRIM(B1083),'Team Rosters'!$B$1:$M$3794,2,FALSE)</f>
        <v>TEM</v>
      </c>
    </row>
    <row r="1084" spans="1:12">
      <c r="A1084" s="242" t="s">
        <v>87</v>
      </c>
      <c r="B1084" s="242" t="s">
        <v>4655</v>
      </c>
      <c r="C1084" s="242" t="s">
        <v>808</v>
      </c>
      <c r="D1084" s="242" t="s">
        <v>7007</v>
      </c>
      <c r="E1084" s="144"/>
      <c r="F1084" s="144"/>
      <c r="G1084" s="144"/>
      <c r="H1084" s="245"/>
      <c r="I1084" s="260">
        <v>0</v>
      </c>
      <c r="J1084" s="245">
        <v>4</v>
      </c>
      <c r="K1084" s="261">
        <v>0</v>
      </c>
      <c r="L1084" s="246" t="e">
        <f>VLOOKUP(TRIM(B1084),'Team Rosters'!$B$1:$M$3794,2,FALSE)</f>
        <v>#N/A</v>
      </c>
    </row>
    <row r="1085" spans="1:12">
      <c r="A1085" s="193" t="s">
        <v>87</v>
      </c>
      <c r="B1085" s="193" t="s">
        <v>4655</v>
      </c>
      <c r="C1085" s="193" t="s">
        <v>808</v>
      </c>
      <c r="D1085" s="193" t="s">
        <v>7007</v>
      </c>
      <c r="E1085" s="144"/>
      <c r="F1085" s="144"/>
      <c r="G1085" s="144"/>
      <c r="H1085" s="265"/>
      <c r="I1085" s="266">
        <v>0</v>
      </c>
      <c r="J1085" s="144"/>
      <c r="K1085" s="267">
        <v>0</v>
      </c>
      <c r="L1085" s="236" t="e">
        <f>VLOOKUP(TRIM(B1085),'Team Rosters'!$B$1:$M$3794,2,FALSE)</f>
        <v>#N/A</v>
      </c>
    </row>
    <row r="1086" spans="1:12">
      <c r="A1086" s="242" t="s">
        <v>1591</v>
      </c>
      <c r="B1086" s="242" t="s">
        <v>4106</v>
      </c>
      <c r="C1086" s="242" t="s">
        <v>82</v>
      </c>
      <c r="D1086" s="242" t="s">
        <v>1591</v>
      </c>
      <c r="E1086" s="247"/>
      <c r="F1086" s="247"/>
      <c r="G1086" s="245"/>
      <c r="H1086" s="245"/>
      <c r="I1086" s="260">
        <v>0</v>
      </c>
      <c r="J1086" s="58"/>
      <c r="K1086" s="261">
        <v>4</v>
      </c>
      <c r="L1086" s="246" t="str">
        <f>VLOOKUP(TRIM(B1086),'Team Rosters'!$B$1:$M$3794,2,FALSE)</f>
        <v>TOL</v>
      </c>
    </row>
    <row r="1087" spans="1:12">
      <c r="A1087" s="193" t="s">
        <v>828</v>
      </c>
      <c r="B1087" s="193" t="s">
        <v>5728</v>
      </c>
      <c r="C1087" s="193" t="s">
        <v>1664</v>
      </c>
      <c r="D1087" s="193" t="s">
        <v>828</v>
      </c>
      <c r="E1087" s="144"/>
      <c r="F1087" s="144"/>
      <c r="G1087" s="144"/>
      <c r="H1087" s="265"/>
      <c r="I1087" s="266">
        <v>4</v>
      </c>
      <c r="J1087" s="144">
        <v>0</v>
      </c>
      <c r="K1087" s="267">
        <v>0</v>
      </c>
      <c r="L1087" s="236" t="str">
        <f>VLOOKUP(TRIM(B1087),'Team Rosters'!$B$1:$M$3794,2,FALSE)</f>
        <v>ACM</v>
      </c>
    </row>
    <row r="1088" spans="1:12">
      <c r="A1088" s="242" t="s">
        <v>3060</v>
      </c>
      <c r="B1088" s="242" t="s">
        <v>6686</v>
      </c>
      <c r="C1088" s="242" t="s">
        <v>809</v>
      </c>
      <c r="D1088" s="242" t="s">
        <v>4290</v>
      </c>
      <c r="E1088" s="247" t="s">
        <v>4384</v>
      </c>
      <c r="F1088" s="247"/>
      <c r="G1088" s="245"/>
      <c r="H1088" s="245"/>
      <c r="I1088" s="258"/>
      <c r="J1088" s="58"/>
      <c r="K1088" s="259"/>
      <c r="L1088" s="246" t="str">
        <f>VLOOKUP(TRIM(B1088),'Team Rosters'!$B$1:$M$3794,2,FALSE)</f>
        <v>ESC</v>
      </c>
    </row>
    <row r="1089" spans="1:12">
      <c r="A1089" s="193" t="s">
        <v>1406</v>
      </c>
      <c r="B1089" s="193" t="s">
        <v>1383</v>
      </c>
      <c r="C1089" s="193" t="s">
        <v>814</v>
      </c>
      <c r="D1089" s="193" t="s">
        <v>1406</v>
      </c>
      <c r="E1089" s="144"/>
      <c r="F1089" s="144"/>
      <c r="G1089" s="144"/>
      <c r="H1089" s="265"/>
      <c r="I1089" s="266">
        <v>4</v>
      </c>
      <c r="J1089" s="144"/>
      <c r="K1089" s="267">
        <v>0</v>
      </c>
      <c r="L1089" s="236" t="str">
        <f>VLOOKUP(TRIM(B1089),'Team Rosters'!$B$1:$M$3794,2,FALSE)</f>
        <v>WIX</v>
      </c>
    </row>
    <row r="1090" spans="1:12" ht="12.75" customHeight="1">
      <c r="A1090" s="242" t="s">
        <v>2440</v>
      </c>
      <c r="B1090" s="242" t="s">
        <v>6687</v>
      </c>
      <c r="C1090" s="242" t="s">
        <v>809</v>
      </c>
      <c r="D1090" s="242" t="s">
        <v>2440</v>
      </c>
      <c r="E1090" s="247" t="s">
        <v>4384</v>
      </c>
      <c r="F1090" s="247"/>
      <c r="G1090" s="245">
        <v>0</v>
      </c>
      <c r="H1090" s="245"/>
      <c r="I1090" s="260"/>
      <c r="J1090" s="245"/>
      <c r="K1090" s="261"/>
      <c r="L1090" s="246" t="str">
        <f>VLOOKUP(TRIM(B1090),'Team Rosters'!$B$1:$M$3794,2,FALSE)</f>
        <v>JER</v>
      </c>
    </row>
    <row r="1091" spans="1:12" ht="12.75" customHeight="1">
      <c r="A1091" s="242" t="s">
        <v>830</v>
      </c>
      <c r="B1091" s="242" t="s">
        <v>4602</v>
      </c>
      <c r="C1091" s="242" t="s">
        <v>822</v>
      </c>
      <c r="D1091" s="242" t="s">
        <v>6989</v>
      </c>
      <c r="E1091" s="144"/>
      <c r="F1091" s="144"/>
      <c r="G1091" s="144"/>
      <c r="H1091" s="245"/>
      <c r="I1091" s="260">
        <v>0</v>
      </c>
      <c r="J1091" s="245">
        <v>0</v>
      </c>
      <c r="K1091" s="261">
        <v>0</v>
      </c>
      <c r="L1091" s="246" t="str">
        <f>VLOOKUP(TRIM(B1091),'Team Rosters'!$B$1:$M$3794,2,FALSE)</f>
        <v>ANN</v>
      </c>
    </row>
    <row r="1092" spans="1:12" ht="12.75" customHeight="1">
      <c r="A1092" s="242" t="s">
        <v>2437</v>
      </c>
      <c r="B1092" s="242" t="s">
        <v>6664</v>
      </c>
      <c r="C1092" s="242" t="s">
        <v>2832</v>
      </c>
      <c r="D1092" s="242" t="s">
        <v>4278</v>
      </c>
      <c r="E1092" s="144"/>
      <c r="F1092" s="144"/>
      <c r="G1092" s="144"/>
      <c r="H1092" s="245"/>
      <c r="I1092" s="260">
        <v>4</v>
      </c>
      <c r="J1092" s="245"/>
      <c r="K1092" s="261">
        <v>5</v>
      </c>
      <c r="L1092" s="246" t="str">
        <f>VLOOKUP(TRIM(B1092),'Team Rosters'!$B$1:$M$3794,2,FALSE)</f>
        <v>ESC</v>
      </c>
    </row>
    <row r="1093" spans="1:12" ht="12.75" customHeight="1">
      <c r="A1093" s="242" t="s">
        <v>2330</v>
      </c>
      <c r="B1093" s="242" t="s">
        <v>5678</v>
      </c>
      <c r="C1093" s="242" t="s">
        <v>818</v>
      </c>
      <c r="D1093" s="242" t="s">
        <v>2330</v>
      </c>
      <c r="E1093" s="247" t="s">
        <v>4390</v>
      </c>
      <c r="F1093" s="247"/>
      <c r="G1093" s="245">
        <v>7</v>
      </c>
      <c r="H1093" s="245"/>
      <c r="I1093" s="260"/>
      <c r="J1093" s="58"/>
      <c r="K1093" s="261"/>
      <c r="L1093" s="246" t="str">
        <f>VLOOKUP(TRIM(B1093),'Team Rosters'!$B$1:$M$3794,2,FALSE)</f>
        <v>CHA</v>
      </c>
    </row>
    <row r="1094" spans="1:12">
      <c r="A1094" s="242" t="s">
        <v>2314</v>
      </c>
      <c r="B1094" s="242" t="s">
        <v>5651</v>
      </c>
      <c r="C1094" s="242" t="s">
        <v>808</v>
      </c>
      <c r="D1094" s="242" t="s">
        <v>4303</v>
      </c>
      <c r="E1094" s="247" t="s">
        <v>4385</v>
      </c>
      <c r="F1094" s="247"/>
      <c r="G1094" s="245">
        <v>5</v>
      </c>
      <c r="H1094" s="245"/>
      <c r="I1094" s="260"/>
      <c r="J1094" s="58"/>
      <c r="K1094" s="261"/>
      <c r="L1094" s="246" t="str">
        <f>VLOOKUP(TRIM(B1094),'Team Rosters'!$B$1:$M$3794,2,FALSE)</f>
        <v>DEL</v>
      </c>
    </row>
    <row r="1095" spans="1:12" ht="12.75" customHeight="1">
      <c r="A1095" s="242" t="s">
        <v>2319</v>
      </c>
      <c r="B1095" s="242" t="s">
        <v>1340</v>
      </c>
      <c r="C1095" s="242" t="s">
        <v>170</v>
      </c>
      <c r="D1095" s="242" t="s">
        <v>2319</v>
      </c>
      <c r="E1095" s="247" t="s">
        <v>4397</v>
      </c>
      <c r="F1095" s="247"/>
      <c r="G1095" s="245">
        <v>4</v>
      </c>
      <c r="H1095" s="245"/>
      <c r="I1095" s="260"/>
      <c r="J1095" s="58"/>
      <c r="K1095" s="261"/>
      <c r="L1095" s="246" t="e">
        <f>VLOOKUP(TRIM(B1095),'Team Rosters'!$B$1:$M$3794,2,FALSE)</f>
        <v>#N/A</v>
      </c>
    </row>
    <row r="1096" spans="1:12" ht="12.75" customHeight="1">
      <c r="A1096" s="242" t="s">
        <v>1591</v>
      </c>
      <c r="B1096" s="242" t="s">
        <v>6903</v>
      </c>
      <c r="C1096" s="242" t="s">
        <v>809</v>
      </c>
      <c r="D1096" s="242" t="s">
        <v>1591</v>
      </c>
      <c r="E1096" s="245"/>
      <c r="F1096" s="245"/>
      <c r="G1096" s="245"/>
      <c r="H1096" s="245"/>
      <c r="I1096" s="260">
        <v>4</v>
      </c>
      <c r="J1096" s="245"/>
      <c r="K1096" s="261">
        <v>5</v>
      </c>
      <c r="L1096" s="246" t="e">
        <f>VLOOKUP(TRIM(B1096),'Team Rosters'!$B$1:$M$3794,2,FALSE)</f>
        <v>#N/A</v>
      </c>
    </row>
    <row r="1097" spans="1:12">
      <c r="A1097" s="242" t="s">
        <v>565</v>
      </c>
      <c r="B1097" s="242" t="s">
        <v>242</v>
      </c>
      <c r="C1097" s="242" t="s">
        <v>832</v>
      </c>
      <c r="D1097" s="242" t="s">
        <v>6991</v>
      </c>
      <c r="E1097" s="144"/>
      <c r="F1097" s="144"/>
      <c r="G1097" s="144"/>
      <c r="H1097" s="245"/>
      <c r="I1097" s="260">
        <v>5</v>
      </c>
      <c r="J1097" s="245">
        <v>0</v>
      </c>
      <c r="K1097" s="261">
        <v>4</v>
      </c>
      <c r="L1097" s="246" t="str">
        <f>VLOOKUP(TRIM(B1097),'Team Rosters'!$B$1:$M$3794,2,FALSE)</f>
        <v>OMA</v>
      </c>
    </row>
    <row r="1098" spans="1:12">
      <c r="A1098" s="193" t="s">
        <v>1406</v>
      </c>
      <c r="B1098" s="193" t="s">
        <v>5327</v>
      </c>
      <c r="C1098" s="193" t="s">
        <v>822</v>
      </c>
      <c r="D1098" s="193" t="s">
        <v>1406</v>
      </c>
      <c r="E1098" s="144"/>
      <c r="F1098" s="144"/>
      <c r="G1098" s="144"/>
      <c r="H1098" s="265"/>
      <c r="I1098" s="266">
        <v>6</v>
      </c>
      <c r="J1098" s="144"/>
      <c r="K1098" s="267">
        <v>0</v>
      </c>
      <c r="L1098" s="236" t="str">
        <f>VLOOKUP(TRIM(B1098),'Team Rosters'!$B$1:$M$3794,2,FALSE)</f>
        <v>BIR</v>
      </c>
    </row>
    <row r="1099" spans="1:12" ht="12.75" customHeight="1">
      <c r="A1099" s="242" t="s">
        <v>1891</v>
      </c>
      <c r="B1099" s="242" t="s">
        <v>233</v>
      </c>
      <c r="C1099" s="242" t="s">
        <v>1664</v>
      </c>
      <c r="D1099" s="242" t="s">
        <v>1891</v>
      </c>
      <c r="E1099" s="245"/>
      <c r="F1099" s="245"/>
      <c r="G1099" s="245"/>
      <c r="H1099" s="245"/>
      <c r="I1099" s="260"/>
      <c r="J1099" s="245"/>
      <c r="K1099" s="261"/>
      <c r="L1099" s="246" t="e">
        <f>VLOOKUP(TRIM(B1099),'Team Rosters'!$B$1:$M$3794,2,FALSE)</f>
        <v>#N/A</v>
      </c>
    </row>
    <row r="1100" spans="1:12">
      <c r="A1100" s="246" t="s">
        <v>203</v>
      </c>
      <c r="B1100" s="242" t="s">
        <v>5868</v>
      </c>
      <c r="C1100" s="242" t="s">
        <v>814</v>
      </c>
      <c r="D1100" s="246" t="s">
        <v>203</v>
      </c>
      <c r="E1100" s="144"/>
      <c r="F1100" s="144"/>
      <c r="G1100" s="144"/>
      <c r="H1100" s="265"/>
      <c r="I1100" s="266"/>
      <c r="J1100" s="144"/>
      <c r="K1100" s="267"/>
      <c r="L1100" s="236" t="e">
        <f>VLOOKUP(TRIM(B1100),'Team Rosters'!$B$1:$M$3794,2,FALSE)</f>
        <v>#N/A</v>
      </c>
    </row>
    <row r="1101" spans="1:12" ht="12.75" customHeight="1">
      <c r="A1101" s="242" t="s">
        <v>2314</v>
      </c>
      <c r="B1101" s="242" t="s">
        <v>4700</v>
      </c>
      <c r="C1101" s="242" t="s">
        <v>170</v>
      </c>
      <c r="D1101" s="242" t="s">
        <v>4279</v>
      </c>
      <c r="E1101" s="144"/>
      <c r="F1101" s="144"/>
      <c r="G1101" s="144"/>
      <c r="H1101" s="245"/>
      <c r="I1101" s="260">
        <v>0</v>
      </c>
      <c r="J1101" s="245"/>
      <c r="K1101" s="261">
        <v>0</v>
      </c>
      <c r="L1101" s="246" t="e">
        <f>VLOOKUP(TRIM(B1101),'Team Rosters'!$B$1:$M$3794,2,FALSE)</f>
        <v>#N/A</v>
      </c>
    </row>
    <row r="1102" spans="1:12" ht="12.75" customHeight="1">
      <c r="A1102" s="242" t="s">
        <v>2351</v>
      </c>
      <c r="B1102" s="242" t="s">
        <v>5242</v>
      </c>
      <c r="C1102" s="242" t="s">
        <v>826</v>
      </c>
      <c r="D1102" s="242" t="s">
        <v>4270</v>
      </c>
      <c r="E1102" s="144"/>
      <c r="F1102" s="144"/>
      <c r="G1102" s="144"/>
      <c r="H1102" s="245"/>
      <c r="I1102" s="260">
        <v>6</v>
      </c>
      <c r="J1102" s="245"/>
      <c r="K1102" s="261">
        <v>7</v>
      </c>
      <c r="L1102" s="246" t="str">
        <f>VLOOKUP(TRIM(B1102),'Team Rosters'!$B$1:$M$3794,2,FALSE)</f>
        <v>WIX</v>
      </c>
    </row>
    <row r="1103" spans="1:12">
      <c r="A1103" s="242" t="s">
        <v>2437</v>
      </c>
      <c r="B1103" s="242" t="s">
        <v>6670</v>
      </c>
      <c r="C1103" s="242" t="s">
        <v>832</v>
      </c>
      <c r="D1103" s="242" t="s">
        <v>4278</v>
      </c>
      <c r="E1103" s="144"/>
      <c r="F1103" s="144"/>
      <c r="G1103" s="144"/>
      <c r="H1103" s="245"/>
      <c r="I1103" s="260">
        <v>0</v>
      </c>
      <c r="J1103" s="245"/>
      <c r="K1103" s="261">
        <v>2</v>
      </c>
      <c r="L1103" s="246" t="str">
        <f>VLOOKUP(TRIM(B1103),'Team Rosters'!$B$1:$M$3794,2,FALSE)</f>
        <v>ESC</v>
      </c>
    </row>
    <row r="1104" spans="1:12">
      <c r="A1104" s="242" t="s">
        <v>2323</v>
      </c>
      <c r="B1104" s="193" t="s">
        <v>5290</v>
      </c>
      <c r="C1104" s="193" t="s">
        <v>1664</v>
      </c>
      <c r="D1104" s="242" t="s">
        <v>4265</v>
      </c>
      <c r="E1104" s="58"/>
      <c r="F1104" s="58"/>
      <c r="G1104" s="58"/>
      <c r="H1104" s="58"/>
      <c r="I1104" s="258"/>
      <c r="J1104" s="58"/>
      <c r="K1104" s="259"/>
      <c r="L1104" s="246" t="str">
        <f>VLOOKUP(TRIM(B1104),'Team Rosters'!$B$1:$M$3794,2,FALSE)</f>
        <v>BEA</v>
      </c>
    </row>
    <row r="1105" spans="1:12" ht="12.75" customHeight="1">
      <c r="A1105" s="242" t="s">
        <v>3061</v>
      </c>
      <c r="B1105" s="242" t="s">
        <v>243</v>
      </c>
      <c r="C1105" s="242" t="s">
        <v>816</v>
      </c>
      <c r="D1105" s="242" t="s">
        <v>4297</v>
      </c>
      <c r="E1105" s="247" t="s">
        <v>4382</v>
      </c>
      <c r="F1105" s="247"/>
      <c r="G1105" s="245"/>
      <c r="H1105" s="245"/>
      <c r="I1105" s="260"/>
      <c r="J1105" s="58"/>
      <c r="K1105" s="261"/>
      <c r="L1105" s="246" t="e">
        <f>VLOOKUP(TRIM(B1105),'Team Rosters'!$B$1:$M$3794,2,FALSE)</f>
        <v>#N/A</v>
      </c>
    </row>
    <row r="1106" spans="1:12" ht="12.75" customHeight="1">
      <c r="A1106" s="193" t="s">
        <v>197</v>
      </c>
      <c r="B1106" s="193" t="s">
        <v>4735</v>
      </c>
      <c r="C1106" s="193" t="s">
        <v>810</v>
      </c>
      <c r="D1106" s="193" t="s">
        <v>197</v>
      </c>
      <c r="E1106" s="144"/>
      <c r="F1106" s="144"/>
      <c r="G1106" s="144"/>
      <c r="H1106" s="265"/>
      <c r="I1106" s="266"/>
      <c r="J1106" s="144"/>
      <c r="K1106" s="267"/>
      <c r="L1106" s="236" t="e">
        <f>VLOOKUP(TRIM(B1106),'Team Rosters'!$B$1:$M$3794,2,FALSE)</f>
        <v>#N/A</v>
      </c>
    </row>
    <row r="1107" spans="1:12">
      <c r="A1107" s="242" t="s">
        <v>2874</v>
      </c>
      <c r="B1107" s="242" t="s">
        <v>5653</v>
      </c>
      <c r="C1107" s="242" t="s">
        <v>826</v>
      </c>
      <c r="D1107" s="242" t="s">
        <v>2874</v>
      </c>
      <c r="E1107" s="247" t="s">
        <v>4382</v>
      </c>
      <c r="F1107" s="247"/>
      <c r="G1107" s="245"/>
      <c r="H1107" s="245"/>
      <c r="I1107" s="260"/>
      <c r="J1107" s="58"/>
      <c r="K1107" s="261"/>
      <c r="L1107" s="246" t="str">
        <f>VLOOKUP(TRIM(B1107),'Team Rosters'!$B$1:$M$3794,2,FALSE)</f>
        <v>BLD</v>
      </c>
    </row>
    <row r="1108" spans="1:12" ht="12.75" customHeight="1">
      <c r="A1108" s="242" t="s">
        <v>2437</v>
      </c>
      <c r="B1108" s="242" t="s">
        <v>675</v>
      </c>
      <c r="C1108" s="242" t="s">
        <v>822</v>
      </c>
      <c r="D1108" s="242" t="s">
        <v>4278</v>
      </c>
      <c r="E1108" s="144"/>
      <c r="F1108" s="144"/>
      <c r="G1108" s="144"/>
      <c r="H1108" s="58"/>
      <c r="I1108" s="260">
        <v>4</v>
      </c>
      <c r="J1108" s="245"/>
      <c r="K1108" s="261">
        <v>4</v>
      </c>
      <c r="L1108" s="246" t="e">
        <f>VLOOKUP(TRIM(B1108),'Team Rosters'!$B$1:$M$3794,2,FALSE)</f>
        <v>#N/A</v>
      </c>
    </row>
    <row r="1109" spans="1:12" ht="12.75" customHeight="1">
      <c r="A1109" s="242" t="s">
        <v>2314</v>
      </c>
      <c r="B1109" s="242" t="s">
        <v>5135</v>
      </c>
      <c r="C1109" s="242" t="s">
        <v>2832</v>
      </c>
      <c r="D1109" s="242" t="s">
        <v>4303</v>
      </c>
      <c r="E1109" s="247" t="s">
        <v>4391</v>
      </c>
      <c r="F1109" s="247"/>
      <c r="G1109" s="245">
        <v>3</v>
      </c>
      <c r="H1109" s="245"/>
      <c r="I1109" s="260"/>
      <c r="J1109" s="58"/>
      <c r="K1109" s="261"/>
      <c r="L1109" s="246" t="e">
        <f>VLOOKUP(TRIM(B1109),'Team Rosters'!$B$1:$M$3794,2,FALSE)</f>
        <v>#N/A</v>
      </c>
    </row>
    <row r="1110" spans="1:12">
      <c r="A1110" s="242" t="s">
        <v>221</v>
      </c>
      <c r="B1110" s="193" t="s">
        <v>6930</v>
      </c>
      <c r="C1110" s="193" t="s">
        <v>813</v>
      </c>
      <c r="D1110" s="242" t="s">
        <v>4268</v>
      </c>
      <c r="E1110" s="247"/>
      <c r="F1110" s="247"/>
      <c r="G1110" s="245"/>
      <c r="H1110" s="245"/>
      <c r="I1110" s="260"/>
      <c r="J1110" s="58"/>
      <c r="K1110" s="261"/>
      <c r="L1110" s="246" t="str">
        <f>VLOOKUP(TRIM(B1110),'Team Rosters'!$B$1:$M$3794,2,FALSE)</f>
        <v>ESC</v>
      </c>
    </row>
    <row r="1111" spans="1:12">
      <c r="A1111" s="242" t="s">
        <v>221</v>
      </c>
      <c r="B1111" s="242" t="s">
        <v>6930</v>
      </c>
      <c r="C1111" s="242" t="s">
        <v>813</v>
      </c>
      <c r="D1111" s="242" t="s">
        <v>4268</v>
      </c>
      <c r="E1111" s="247"/>
      <c r="F1111" s="247"/>
      <c r="G1111" s="245"/>
      <c r="H1111" s="245"/>
      <c r="I1111" s="260"/>
      <c r="J1111" s="58"/>
      <c r="K1111" s="261"/>
      <c r="L1111" s="246" t="str">
        <f>VLOOKUP(TRIM(B1111),'Team Rosters'!$B$1:$M$3794,2,FALSE)</f>
        <v>ESC</v>
      </c>
    </row>
    <row r="1112" spans="1:12" ht="12.75" customHeight="1">
      <c r="A1112" s="242" t="s">
        <v>3060</v>
      </c>
      <c r="B1112" s="242" t="s">
        <v>4566</v>
      </c>
      <c r="C1112" s="242" t="s">
        <v>822</v>
      </c>
      <c r="D1112" s="242" t="s">
        <v>4290</v>
      </c>
      <c r="E1112" s="247" t="s">
        <v>4384</v>
      </c>
      <c r="F1112" s="247"/>
      <c r="G1112" s="245"/>
      <c r="H1112" s="245"/>
      <c r="I1112" s="260"/>
      <c r="J1112" s="58"/>
      <c r="K1112" s="261"/>
      <c r="L1112" s="246" t="e">
        <f>VLOOKUP(TRIM(B1112),'Team Rosters'!$B$1:$M$3794,2,FALSE)</f>
        <v>#N/A</v>
      </c>
    </row>
    <row r="1113" spans="1:12" ht="12.75" customHeight="1">
      <c r="A1113" s="242" t="s">
        <v>836</v>
      </c>
      <c r="B1113" s="242" t="s">
        <v>6130</v>
      </c>
      <c r="C1113" s="242" t="s">
        <v>837</v>
      </c>
      <c r="D1113" s="242" t="s">
        <v>6988</v>
      </c>
      <c r="E1113" s="144"/>
      <c r="F1113" s="144"/>
      <c r="G1113" s="144"/>
      <c r="H1113" s="245"/>
      <c r="I1113" s="260">
        <v>0</v>
      </c>
      <c r="J1113" s="245">
        <v>0</v>
      </c>
      <c r="K1113" s="261">
        <v>0</v>
      </c>
      <c r="L1113" s="246" t="str">
        <f>VLOOKUP(TRIM(B1113),'Team Rosters'!$B$1:$M$3794,2,FALSE)</f>
        <v>CAVE</v>
      </c>
    </row>
    <row r="1114" spans="1:12">
      <c r="A1114" s="242" t="s">
        <v>560</v>
      </c>
      <c r="B1114" s="193" t="s">
        <v>6917</v>
      </c>
      <c r="C1114" s="193" t="s">
        <v>826</v>
      </c>
      <c r="D1114" s="242" t="s">
        <v>4265</v>
      </c>
      <c r="E1114" s="245"/>
      <c r="F1114" s="245"/>
      <c r="G1114" s="245"/>
      <c r="H1114" s="245"/>
      <c r="I1114" s="260"/>
      <c r="J1114" s="245"/>
      <c r="K1114" s="261"/>
      <c r="L1114" s="246" t="str">
        <f>VLOOKUP(TRIM(B1114),'Team Rosters'!$B$1:$M$3794,2,FALSE)</f>
        <v>TEM</v>
      </c>
    </row>
    <row r="1115" spans="1:12" ht="12.75" customHeight="1">
      <c r="A1115" s="242" t="s">
        <v>6874</v>
      </c>
      <c r="B1115" s="242" t="s">
        <v>3865</v>
      </c>
      <c r="C1115" s="242" t="s">
        <v>802</v>
      </c>
      <c r="D1115" s="242" t="s">
        <v>4999</v>
      </c>
      <c r="E1115" s="245"/>
      <c r="F1115" s="245"/>
      <c r="G1115" s="245"/>
      <c r="H1115" s="245"/>
      <c r="I1115" s="260"/>
      <c r="J1115" s="245"/>
      <c r="K1115" s="261">
        <v>0</v>
      </c>
      <c r="L1115" s="246" t="str">
        <f>VLOOKUP(TRIM(B1115),'Team Rosters'!$B$1:$M$3794,2,FALSE)</f>
        <v>CHA</v>
      </c>
    </row>
    <row r="1116" spans="1:12">
      <c r="A1116" s="193" t="s">
        <v>1406</v>
      </c>
      <c r="B1116" s="193" t="s">
        <v>676</v>
      </c>
      <c r="C1116" s="193" t="s">
        <v>809</v>
      </c>
      <c r="D1116" s="193" t="s">
        <v>1406</v>
      </c>
      <c r="E1116" s="144"/>
      <c r="F1116" s="144"/>
      <c r="G1116" s="144"/>
      <c r="H1116" s="265"/>
      <c r="I1116" s="266">
        <v>4</v>
      </c>
      <c r="J1116" s="144"/>
      <c r="K1116" s="267">
        <v>0</v>
      </c>
      <c r="L1116" s="236" t="e">
        <f>VLOOKUP(TRIM(B1116),'Team Rosters'!$B$1:$M$3794,2,FALSE)</f>
        <v>#N/A</v>
      </c>
    </row>
    <row r="1117" spans="1:12">
      <c r="A1117" s="242" t="s">
        <v>2436</v>
      </c>
      <c r="B1117" s="242" t="s">
        <v>6857</v>
      </c>
      <c r="C1117" s="242" t="s">
        <v>817</v>
      </c>
      <c r="D1117" s="242" t="s">
        <v>4307</v>
      </c>
      <c r="E1117" s="247" t="s">
        <v>4389</v>
      </c>
      <c r="F1117" s="247"/>
      <c r="G1117" s="245">
        <v>5</v>
      </c>
      <c r="H1117" s="245"/>
      <c r="I1117" s="260"/>
      <c r="J1117" s="58"/>
      <c r="K1117" s="261"/>
      <c r="L1117" s="246" t="str">
        <f>VLOOKUP(TRIM(B1117),'Team Rosters'!$B$1:$M$3794,2,FALSE)</f>
        <v>TOK</v>
      </c>
    </row>
    <row r="1118" spans="1:12">
      <c r="A1118" s="242" t="s">
        <v>565</v>
      </c>
      <c r="B1118" s="242" t="s">
        <v>5298</v>
      </c>
      <c r="C1118" s="242" t="s">
        <v>808</v>
      </c>
      <c r="D1118" s="242" t="s">
        <v>6991</v>
      </c>
      <c r="E1118" s="144"/>
      <c r="F1118" s="144"/>
      <c r="G1118" s="144"/>
      <c r="H1118" s="245"/>
      <c r="I1118" s="260">
        <v>4</v>
      </c>
      <c r="J1118" s="245">
        <v>4</v>
      </c>
      <c r="K1118" s="261">
        <v>5</v>
      </c>
      <c r="L1118" s="246" t="str">
        <f>VLOOKUP(TRIM(B1118),'Team Rosters'!$B$1:$M$3794,2,FALSE)</f>
        <v>OMA</v>
      </c>
    </row>
    <row r="1119" spans="1:12" ht="12.75" customHeight="1">
      <c r="A1119" s="242" t="s">
        <v>2436</v>
      </c>
      <c r="B1119" s="242" t="s">
        <v>1677</v>
      </c>
      <c r="C1119" s="242" t="s">
        <v>826</v>
      </c>
      <c r="D1119" s="242" t="s">
        <v>4307</v>
      </c>
      <c r="E1119" s="247" t="s">
        <v>4389</v>
      </c>
      <c r="F1119" s="247"/>
      <c r="G1119" s="245">
        <v>1</v>
      </c>
      <c r="H1119" s="245"/>
      <c r="I1119" s="260"/>
      <c r="J1119" s="58"/>
      <c r="K1119" s="261"/>
      <c r="L1119" s="246" t="str">
        <f>VLOOKUP(TRIM(B1119),'Team Rosters'!$B$1:$M$3794,2,FALSE)</f>
        <v>CHA</v>
      </c>
    </row>
    <row r="1120" spans="1:12">
      <c r="A1120" s="242" t="s">
        <v>2436</v>
      </c>
      <c r="B1120" s="242" t="s">
        <v>4539</v>
      </c>
      <c r="C1120" s="242" t="s">
        <v>3448</v>
      </c>
      <c r="D1120" s="242" t="s">
        <v>4307</v>
      </c>
      <c r="E1120" s="247" t="s">
        <v>4386</v>
      </c>
      <c r="F1120" s="247"/>
      <c r="G1120" s="245">
        <v>0</v>
      </c>
      <c r="H1120" s="245"/>
      <c r="I1120" s="258"/>
      <c r="J1120" s="58"/>
      <c r="K1120" s="259"/>
      <c r="L1120" s="246" t="str">
        <f>VLOOKUP(TRIM(B1120),'Team Rosters'!$B$1:$M$3794,2,FALSE)</f>
        <v>VER</v>
      </c>
    </row>
    <row r="1121" spans="1:12">
      <c r="A1121" s="242" t="s">
        <v>1591</v>
      </c>
      <c r="B1121" s="242" t="s">
        <v>6373</v>
      </c>
      <c r="C1121" s="242" t="s">
        <v>90</v>
      </c>
      <c r="D1121" s="242" t="s">
        <v>1591</v>
      </c>
      <c r="E1121" s="58"/>
      <c r="F1121" s="58"/>
      <c r="G1121" s="58"/>
      <c r="H1121" s="245"/>
      <c r="I1121" s="260">
        <v>5</v>
      </c>
      <c r="J1121" s="58"/>
      <c r="K1121" s="261">
        <v>4</v>
      </c>
      <c r="L1121" s="246" t="e">
        <f>VLOOKUP(TRIM(B1121),'Team Rosters'!$B$1:$M$3794,2,FALSE)</f>
        <v>#N/A</v>
      </c>
    </row>
    <row r="1122" spans="1:12">
      <c r="A1122" s="242" t="s">
        <v>220</v>
      </c>
      <c r="B1122" s="242" t="s">
        <v>6892</v>
      </c>
      <c r="C1122" s="242" t="s">
        <v>831</v>
      </c>
      <c r="D1122" s="242" t="s">
        <v>220</v>
      </c>
      <c r="E1122" s="245"/>
      <c r="F1122" s="245"/>
      <c r="G1122" s="245"/>
      <c r="H1122" s="245"/>
      <c r="I1122" s="260">
        <v>0</v>
      </c>
      <c r="J1122" s="245"/>
      <c r="K1122" s="261">
        <v>3</v>
      </c>
      <c r="L1122" s="246" t="str">
        <f>VLOOKUP(TRIM(B1122),'Team Rosters'!$B$1:$M$3794,2,FALSE)</f>
        <v>TOK</v>
      </c>
    </row>
    <row r="1123" spans="1:12">
      <c r="A1123" s="242" t="s">
        <v>6716</v>
      </c>
      <c r="B1123" s="242" t="s">
        <v>6203</v>
      </c>
      <c r="C1123" s="242" t="s">
        <v>812</v>
      </c>
      <c r="D1123" s="242" t="s">
        <v>7000</v>
      </c>
      <c r="E1123" s="247" t="s">
        <v>4400</v>
      </c>
      <c r="F1123" s="247"/>
      <c r="G1123" s="245"/>
      <c r="H1123" s="245"/>
      <c r="I1123" s="260"/>
      <c r="J1123" s="245"/>
      <c r="K1123" s="261"/>
      <c r="L1123" s="246" t="str">
        <f>VLOOKUP(TRIM(B1123),'Team Rosters'!$B$1:$M$3794,2,FALSE)</f>
        <v>CHA</v>
      </c>
    </row>
    <row r="1124" spans="1:12">
      <c r="A1124" s="242" t="s">
        <v>1663</v>
      </c>
      <c r="B1124" s="242" t="s">
        <v>1783</v>
      </c>
      <c r="C1124" s="242" t="s">
        <v>814</v>
      </c>
      <c r="D1124" s="242" t="s">
        <v>4302</v>
      </c>
      <c r="E1124" s="247" t="s">
        <v>4385</v>
      </c>
      <c r="F1124" s="247"/>
      <c r="G1124" s="245">
        <v>6</v>
      </c>
      <c r="H1124" s="245"/>
      <c r="I1124" s="260"/>
      <c r="J1124" s="58"/>
      <c r="K1124" s="261"/>
      <c r="L1124" s="246" t="e">
        <f>VLOOKUP(TRIM(B1124),'Team Rosters'!$B$1:$M$3794,2,FALSE)</f>
        <v>#N/A</v>
      </c>
    </row>
    <row r="1125" spans="1:12" ht="12.75" customHeight="1">
      <c r="A1125" s="193" t="s">
        <v>828</v>
      </c>
      <c r="B1125" s="193" t="s">
        <v>6943</v>
      </c>
      <c r="C1125" s="193" t="s">
        <v>821</v>
      </c>
      <c r="D1125" s="193" t="s">
        <v>828</v>
      </c>
      <c r="E1125" s="144"/>
      <c r="F1125" s="144"/>
      <c r="G1125" s="144"/>
      <c r="H1125" s="265"/>
      <c r="I1125" s="266">
        <v>6</v>
      </c>
      <c r="J1125" s="144">
        <v>4</v>
      </c>
      <c r="K1125" s="267">
        <v>0</v>
      </c>
      <c r="L1125" s="236" t="e">
        <f>VLOOKUP(TRIM(B1125),'Team Rosters'!$B$1:$M$3794,2,FALSE)</f>
        <v>#N/A</v>
      </c>
    </row>
    <row r="1126" spans="1:12">
      <c r="A1126" s="242" t="s">
        <v>560</v>
      </c>
      <c r="B1126" s="193" t="s">
        <v>5737</v>
      </c>
      <c r="C1126" s="193" t="s">
        <v>812</v>
      </c>
      <c r="D1126" s="242" t="s">
        <v>4265</v>
      </c>
      <c r="E1126" s="245"/>
      <c r="F1126" s="245"/>
      <c r="G1126" s="245"/>
      <c r="H1126" s="245"/>
      <c r="I1126" s="260"/>
      <c r="J1126" s="58"/>
      <c r="K1126" s="261"/>
      <c r="L1126" s="246" t="str">
        <f>VLOOKUP(TRIM(B1126),'Team Rosters'!$B$1:$M$3794,2,FALSE)</f>
        <v>BIR</v>
      </c>
    </row>
    <row r="1127" spans="1:12">
      <c r="A1127" s="242" t="s">
        <v>1404</v>
      </c>
      <c r="B1127" s="242" t="s">
        <v>247</v>
      </c>
      <c r="C1127" s="242" t="s">
        <v>837</v>
      </c>
      <c r="D1127" s="242" t="s">
        <v>1404</v>
      </c>
      <c r="E1127" s="247" t="s">
        <v>4384</v>
      </c>
      <c r="F1127" s="247"/>
      <c r="G1127" s="245">
        <v>4</v>
      </c>
      <c r="H1127" s="245"/>
      <c r="I1127" s="260"/>
      <c r="J1127" s="58"/>
      <c r="K1127" s="261"/>
      <c r="L1127" s="246" t="e">
        <f>VLOOKUP(TRIM(B1127),'Team Rosters'!$B$1:$M$3794,2,FALSE)</f>
        <v>#N/A</v>
      </c>
    </row>
    <row r="1128" spans="1:12">
      <c r="A1128" s="242" t="s">
        <v>2458</v>
      </c>
      <c r="B1128" s="242" t="s">
        <v>5115</v>
      </c>
      <c r="C1128" s="242" t="s">
        <v>6142</v>
      </c>
      <c r="D1128" s="242" t="s">
        <v>2458</v>
      </c>
      <c r="E1128" s="247" t="s">
        <v>4388</v>
      </c>
      <c r="F1128" s="247"/>
      <c r="G1128" s="245">
        <v>0</v>
      </c>
      <c r="H1128" s="245"/>
      <c r="I1128" s="260"/>
      <c r="J1128" s="58"/>
      <c r="K1128" s="261"/>
      <c r="L1128" s="246" t="str">
        <f>VLOOKUP(TRIM(B1128),'Team Rosters'!$B$1:$M$3794,2,FALSE)</f>
        <v>WIX</v>
      </c>
    </row>
    <row r="1129" spans="1:12">
      <c r="A1129" s="242" t="s">
        <v>841</v>
      </c>
      <c r="B1129" s="242" t="s">
        <v>4580</v>
      </c>
      <c r="C1129" s="242" t="s">
        <v>815</v>
      </c>
      <c r="D1129" s="242" t="s">
        <v>6993</v>
      </c>
      <c r="E1129" s="144"/>
      <c r="F1129" s="144"/>
      <c r="G1129" s="144"/>
      <c r="H1129" s="245"/>
      <c r="I1129" s="260">
        <v>4</v>
      </c>
      <c r="J1129" s="245">
        <v>0</v>
      </c>
      <c r="K1129" s="261">
        <v>4</v>
      </c>
      <c r="L1129" s="246" t="str">
        <f>VLOOKUP(TRIM(B1129),'Team Rosters'!$B$1:$M$3794,2,FALSE)</f>
        <v>IND</v>
      </c>
    </row>
    <row r="1130" spans="1:12">
      <c r="A1130" s="242" t="s">
        <v>1891</v>
      </c>
      <c r="B1130" s="242" t="s">
        <v>6344</v>
      </c>
      <c r="C1130" s="242" t="s">
        <v>832</v>
      </c>
      <c r="D1130" s="242" t="s">
        <v>1891</v>
      </c>
      <c r="E1130" s="247"/>
      <c r="F1130" s="247"/>
      <c r="G1130" s="245"/>
      <c r="H1130" s="245"/>
      <c r="I1130" s="260"/>
      <c r="J1130" s="58"/>
      <c r="K1130" s="261"/>
      <c r="L1130" s="246" t="e">
        <f>VLOOKUP(TRIM(B1130),'Team Rosters'!$B$1:$M$3794,2,FALSE)</f>
        <v>#N/A</v>
      </c>
    </row>
    <row r="1131" spans="1:12">
      <c r="A1131" s="242" t="s">
        <v>1139</v>
      </c>
      <c r="B1131" s="242" t="s">
        <v>6246</v>
      </c>
      <c r="C1131" s="242" t="s">
        <v>85</v>
      </c>
      <c r="D1131" s="242" t="s">
        <v>1139</v>
      </c>
      <c r="E1131" s="247" t="s">
        <v>4384</v>
      </c>
      <c r="F1131" s="247"/>
      <c r="G1131" s="245">
        <v>0</v>
      </c>
      <c r="H1131" s="245"/>
      <c r="I1131" s="260"/>
      <c r="J1131" s="58"/>
      <c r="K1131" s="261"/>
      <c r="L1131" s="246" t="e">
        <f>VLOOKUP(TRIM(B1131),'Team Rosters'!$B$1:$M$3794,2,FALSE)</f>
        <v>#N/A</v>
      </c>
    </row>
    <row r="1132" spans="1:12" ht="12.75" customHeight="1">
      <c r="A1132" s="242" t="s">
        <v>2437</v>
      </c>
      <c r="B1132" s="242" t="s">
        <v>2187</v>
      </c>
      <c r="C1132" s="242" t="s">
        <v>807</v>
      </c>
      <c r="D1132" s="242" t="s">
        <v>4304</v>
      </c>
      <c r="E1132" s="247" t="s">
        <v>4385</v>
      </c>
      <c r="F1132" s="247"/>
      <c r="G1132" s="245">
        <v>5</v>
      </c>
      <c r="H1132" s="245"/>
      <c r="I1132" s="260"/>
      <c r="J1132" s="58"/>
      <c r="K1132" s="261"/>
      <c r="L1132" s="246" t="str">
        <f>VLOOKUP(TRIM(B1132),'Team Rosters'!$B$1:$M$3794,2,FALSE)</f>
        <v>CHA</v>
      </c>
    </row>
    <row r="1133" spans="1:12">
      <c r="A1133" s="242" t="s">
        <v>2438</v>
      </c>
      <c r="B1133" s="242" t="s">
        <v>2393</v>
      </c>
      <c r="C1133" s="242" t="s">
        <v>821</v>
      </c>
      <c r="D1133" s="242" t="s">
        <v>4277</v>
      </c>
      <c r="E1133" s="144"/>
      <c r="F1133" s="144"/>
      <c r="G1133" s="144"/>
      <c r="H1133" s="245"/>
      <c r="I1133" s="260">
        <v>5</v>
      </c>
      <c r="J1133" s="245"/>
      <c r="K1133" s="261">
        <v>5</v>
      </c>
      <c r="L1133" s="246" t="str">
        <f>VLOOKUP(TRIM(B1133),'Team Rosters'!$B$1:$M$3794,2,FALSE)</f>
        <v>CHA</v>
      </c>
    </row>
    <row r="1134" spans="1:12">
      <c r="A1134" s="242" t="s">
        <v>2328</v>
      </c>
      <c r="B1134" s="242" t="s">
        <v>5145</v>
      </c>
      <c r="C1134" s="242" t="s">
        <v>5513</v>
      </c>
      <c r="D1134" s="242" t="s">
        <v>4295</v>
      </c>
      <c r="E1134" s="247" t="s">
        <v>4391</v>
      </c>
      <c r="F1134" s="247"/>
      <c r="G1134" s="245"/>
      <c r="H1134" s="245"/>
      <c r="I1134" s="260"/>
      <c r="J1134" s="58"/>
      <c r="K1134" s="261"/>
      <c r="L1134" s="246" t="str">
        <f>VLOOKUP(TRIM(B1134),'Team Rosters'!$B$1:$M$3794,2,FALSE)</f>
        <v>ACM</v>
      </c>
    </row>
    <row r="1135" spans="1:12" ht="12.75" customHeight="1">
      <c r="A1135" s="242" t="s">
        <v>3518</v>
      </c>
      <c r="B1135" s="242" t="s">
        <v>249</v>
      </c>
      <c r="C1135" s="242" t="s">
        <v>817</v>
      </c>
      <c r="D1135" s="242" t="s">
        <v>3518</v>
      </c>
      <c r="E1135" s="247"/>
      <c r="F1135" s="247"/>
      <c r="G1135" s="245"/>
      <c r="H1135" s="245"/>
      <c r="I1135" s="260"/>
      <c r="J1135" s="58"/>
      <c r="K1135" s="261">
        <v>2</v>
      </c>
      <c r="L1135" s="246" t="str">
        <f>VLOOKUP(TRIM(B1135),'Team Rosters'!$B$1:$M$3794,2,FALSE)</f>
        <v>IRN</v>
      </c>
    </row>
    <row r="1136" spans="1:12">
      <c r="A1136" s="242" t="s">
        <v>712</v>
      </c>
      <c r="B1136" s="242" t="s">
        <v>680</v>
      </c>
      <c r="C1136" s="242" t="s">
        <v>807</v>
      </c>
      <c r="D1136" s="242" t="s">
        <v>4296</v>
      </c>
      <c r="E1136" s="247" t="s">
        <v>4386</v>
      </c>
      <c r="F1136" s="247"/>
      <c r="G1136" s="245"/>
      <c r="H1136" s="245"/>
      <c r="I1136" s="260"/>
      <c r="J1136" s="58"/>
      <c r="K1136" s="261"/>
      <c r="L1136" s="246" t="str">
        <f>VLOOKUP(TRIM(B1136),'Team Rosters'!$B$1:$M$3794,2,FALSE)</f>
        <v>BLU</v>
      </c>
    </row>
    <row r="1137" spans="1:12">
      <c r="A1137" s="242" t="s">
        <v>2323</v>
      </c>
      <c r="B1137" s="193" t="s">
        <v>6905</v>
      </c>
      <c r="C1137" s="193" t="s">
        <v>815</v>
      </c>
      <c r="D1137" s="242" t="s">
        <v>4265</v>
      </c>
      <c r="E1137" s="245"/>
      <c r="F1137" s="245"/>
      <c r="G1137" s="245"/>
      <c r="H1137" s="245"/>
      <c r="I1137" s="260"/>
      <c r="J1137" s="245"/>
      <c r="K1137" s="261"/>
      <c r="L1137" s="246" t="str">
        <f>VLOOKUP(TRIM(B1137),'Team Rosters'!$B$1:$M$3794,2,FALSE)</f>
        <v>BEA</v>
      </c>
    </row>
    <row r="1138" spans="1:12" ht="12.75" customHeight="1">
      <c r="A1138" s="242" t="s">
        <v>3060</v>
      </c>
      <c r="B1138" s="242" t="s">
        <v>5090</v>
      </c>
      <c r="C1138" s="242" t="s">
        <v>6142</v>
      </c>
      <c r="D1138" s="242" t="s">
        <v>4290</v>
      </c>
      <c r="E1138" s="247" t="s">
        <v>4397</v>
      </c>
      <c r="F1138" s="247"/>
      <c r="G1138" s="245"/>
      <c r="H1138" s="245"/>
      <c r="I1138" s="260"/>
      <c r="J1138" s="58"/>
      <c r="K1138" s="261"/>
      <c r="L1138" s="246" t="str">
        <f>VLOOKUP(TRIM(B1138),'Team Rosters'!$B$1:$M$3794,2,FALSE)</f>
        <v>LAS</v>
      </c>
    </row>
    <row r="1139" spans="1:12">
      <c r="A1139" s="242" t="s">
        <v>172</v>
      </c>
      <c r="B1139" s="242" t="s">
        <v>6759</v>
      </c>
      <c r="C1139" s="242" t="s">
        <v>813</v>
      </c>
      <c r="D1139" s="242" t="s">
        <v>4298</v>
      </c>
      <c r="E1139" s="247" t="s">
        <v>4391</v>
      </c>
      <c r="F1139" s="247"/>
      <c r="G1139" s="245">
        <v>0</v>
      </c>
      <c r="H1139" s="245"/>
      <c r="I1139" s="260"/>
      <c r="J1139" s="58"/>
      <c r="K1139" s="261"/>
      <c r="L1139" s="246" t="e">
        <f>VLOOKUP(TRIM(B1139),'Team Rosters'!$B$1:$M$3794,2,FALSE)</f>
        <v>#N/A</v>
      </c>
    </row>
    <row r="1140" spans="1:12" ht="12.75" customHeight="1">
      <c r="A1140" s="242" t="s">
        <v>3060</v>
      </c>
      <c r="B1140" s="242" t="s">
        <v>6722</v>
      </c>
      <c r="C1140" s="242" t="s">
        <v>81</v>
      </c>
      <c r="D1140" s="242" t="s">
        <v>4290</v>
      </c>
      <c r="E1140" s="247" t="s">
        <v>4382</v>
      </c>
      <c r="F1140" s="247"/>
      <c r="G1140" s="245"/>
      <c r="H1140" s="245"/>
      <c r="I1140" s="260"/>
      <c r="J1140" s="58"/>
      <c r="K1140" s="261"/>
      <c r="L1140" s="246" t="str">
        <f>VLOOKUP(TRIM(B1140),'Team Rosters'!$B$1:$M$3794,2,FALSE)</f>
        <v>IND</v>
      </c>
    </row>
    <row r="1141" spans="1:12">
      <c r="A1141" s="242" t="s">
        <v>2314</v>
      </c>
      <c r="B1141" s="242" t="s">
        <v>6699</v>
      </c>
      <c r="C1141" s="242" t="s">
        <v>833</v>
      </c>
      <c r="D1141" s="242" t="s">
        <v>4303</v>
      </c>
      <c r="E1141" s="247" t="s">
        <v>4391</v>
      </c>
      <c r="F1141" s="247"/>
      <c r="G1141" s="245">
        <v>0</v>
      </c>
      <c r="H1141" s="245"/>
      <c r="I1141" s="258"/>
      <c r="J1141" s="58"/>
      <c r="K1141" s="259"/>
      <c r="L1141" s="246" t="e">
        <f>VLOOKUP(TRIM(B1141),'Team Rosters'!$B$1:$M$3794,2,FALSE)</f>
        <v>#N/A</v>
      </c>
    </row>
    <row r="1142" spans="1:12">
      <c r="A1142" s="193" t="s">
        <v>1406</v>
      </c>
      <c r="B1142" s="193" t="s">
        <v>3241</v>
      </c>
      <c r="C1142" s="193" t="s">
        <v>807</v>
      </c>
      <c r="D1142" s="193" t="s">
        <v>1406</v>
      </c>
      <c r="E1142" s="144"/>
      <c r="F1142" s="144"/>
      <c r="G1142" s="144"/>
      <c r="H1142" s="265"/>
      <c r="I1142" s="266">
        <v>4</v>
      </c>
      <c r="J1142" s="144"/>
      <c r="K1142" s="267">
        <v>0</v>
      </c>
      <c r="L1142" s="236" t="e">
        <f>VLOOKUP(TRIM(B1142),'Team Rosters'!$B$1:$M$3794,2,FALSE)</f>
        <v>#N/A</v>
      </c>
    </row>
    <row r="1143" spans="1:12" ht="12.75" customHeight="1">
      <c r="A1143" s="242" t="s">
        <v>173</v>
      </c>
      <c r="B1143" s="242" t="s">
        <v>5148</v>
      </c>
      <c r="C1143" s="242" t="s">
        <v>833</v>
      </c>
      <c r="D1143" s="242" t="s">
        <v>4306</v>
      </c>
      <c r="E1143" s="247" t="s">
        <v>4391</v>
      </c>
      <c r="F1143" s="247" t="s">
        <v>4391</v>
      </c>
      <c r="G1143" s="245">
        <v>1</v>
      </c>
      <c r="H1143" s="245"/>
      <c r="I1143" s="260"/>
      <c r="J1143" s="245"/>
      <c r="K1143" s="261"/>
      <c r="L1143" s="246" t="str">
        <f>VLOOKUP(TRIM(B1143),'Team Rosters'!$B$1:$M$3794,2,FALSE)</f>
        <v>OMA</v>
      </c>
    </row>
    <row r="1144" spans="1:12">
      <c r="A1144" s="242" t="s">
        <v>2438</v>
      </c>
      <c r="B1144" s="242" t="s">
        <v>5165</v>
      </c>
      <c r="C1144" s="242" t="s">
        <v>6142</v>
      </c>
      <c r="D1144" s="242" t="s">
        <v>4305</v>
      </c>
      <c r="E1144" s="247" t="s">
        <v>4385</v>
      </c>
      <c r="F1144" s="247"/>
      <c r="G1144" s="245">
        <v>5</v>
      </c>
      <c r="H1144" s="245"/>
      <c r="I1144" s="260"/>
      <c r="J1144" s="58"/>
      <c r="K1144" s="261"/>
      <c r="L1144" s="246" t="e">
        <f>VLOOKUP(TRIM(B1144),'Team Rosters'!$B$1:$M$3794,2,FALSE)</f>
        <v>#N/A</v>
      </c>
    </row>
    <row r="1145" spans="1:12" ht="12.75" customHeight="1">
      <c r="A1145" s="242" t="s">
        <v>2314</v>
      </c>
      <c r="B1145" s="242" t="s">
        <v>5680</v>
      </c>
      <c r="C1145" s="242" t="s">
        <v>818</v>
      </c>
      <c r="D1145" s="242" t="s">
        <v>4303</v>
      </c>
      <c r="E1145" s="247" t="s">
        <v>4389</v>
      </c>
      <c r="F1145" s="247"/>
      <c r="G1145" s="245">
        <v>0</v>
      </c>
      <c r="H1145" s="245"/>
      <c r="I1145" s="260"/>
      <c r="J1145" s="58"/>
      <c r="K1145" s="261"/>
      <c r="L1145" s="246" t="str">
        <f>VLOOKUP(TRIM(B1145),'Team Rosters'!$B$1:$M$3794,2,FALSE)</f>
        <v>IRN</v>
      </c>
    </row>
    <row r="1146" spans="1:12" ht="12.75" customHeight="1">
      <c r="A1146" s="242" t="s">
        <v>2314</v>
      </c>
      <c r="B1146" s="242" t="s">
        <v>6167</v>
      </c>
      <c r="C1146" s="242" t="s">
        <v>807</v>
      </c>
      <c r="D1146" s="242" t="s">
        <v>4303</v>
      </c>
      <c r="E1146" s="247" t="s">
        <v>4391</v>
      </c>
      <c r="F1146" s="247"/>
      <c r="G1146" s="245">
        <v>0</v>
      </c>
      <c r="H1146" s="245"/>
      <c r="I1146" s="260"/>
      <c r="J1146" s="58"/>
      <c r="K1146" s="261"/>
      <c r="L1146" s="246" t="e">
        <f>VLOOKUP(TRIM(B1146),'Team Rosters'!$B$1:$M$3794,2,FALSE)</f>
        <v>#N/A</v>
      </c>
    </row>
    <row r="1147" spans="1:12">
      <c r="A1147" s="242" t="s">
        <v>1139</v>
      </c>
      <c r="B1147" s="242" t="s">
        <v>4480</v>
      </c>
      <c r="C1147" s="242" t="s">
        <v>3448</v>
      </c>
      <c r="D1147" s="242" t="s">
        <v>1139</v>
      </c>
      <c r="E1147" s="247" t="s">
        <v>4384</v>
      </c>
      <c r="F1147" s="247"/>
      <c r="G1147" s="245">
        <v>4</v>
      </c>
      <c r="H1147" s="245"/>
      <c r="I1147" s="260"/>
      <c r="J1147" s="58"/>
      <c r="K1147" s="261"/>
      <c r="L1147" s="246" t="e">
        <f>VLOOKUP(TRIM(B1147),'Team Rosters'!$B$1:$M$3794,2,FALSE)</f>
        <v>#N/A</v>
      </c>
    </row>
    <row r="1148" spans="1:12">
      <c r="A1148" s="242" t="s">
        <v>1667</v>
      </c>
      <c r="B1148" s="242" t="s">
        <v>2190</v>
      </c>
      <c r="C1148" s="242" t="s">
        <v>824</v>
      </c>
      <c r="D1148" s="242" t="s">
        <v>4300</v>
      </c>
      <c r="E1148" s="247" t="s">
        <v>4385</v>
      </c>
      <c r="F1148" s="247"/>
      <c r="G1148" s="245">
        <v>12</v>
      </c>
      <c r="H1148" s="245">
        <v>1</v>
      </c>
      <c r="I1148" s="260"/>
      <c r="J1148" s="58"/>
      <c r="K1148" s="261"/>
      <c r="L1148" s="246" t="str">
        <f>VLOOKUP(TRIM(B1148),'Team Rosters'!$B$1:$M$3794,2,FALSE)</f>
        <v>LON</v>
      </c>
    </row>
    <row r="1149" spans="1:12" ht="12.75" customHeight="1">
      <c r="A1149" s="246" t="s">
        <v>203</v>
      </c>
      <c r="B1149" s="242" t="s">
        <v>5374</v>
      </c>
      <c r="C1149" s="242" t="s">
        <v>815</v>
      </c>
      <c r="D1149" s="246" t="s">
        <v>203</v>
      </c>
      <c r="E1149" s="144"/>
      <c r="F1149" s="144"/>
      <c r="G1149" s="144"/>
      <c r="H1149" s="265"/>
      <c r="I1149" s="266"/>
      <c r="J1149" s="144"/>
      <c r="K1149" s="267"/>
      <c r="L1149" s="236" t="str">
        <f>VLOOKUP(TRIM(B1149),'Team Rosters'!$B$1:$M$3794,2,FALSE)</f>
        <v>BEA</v>
      </c>
    </row>
    <row r="1150" spans="1:12">
      <c r="A1150" s="242" t="s">
        <v>3060</v>
      </c>
      <c r="B1150" s="242" t="s">
        <v>6186</v>
      </c>
      <c r="C1150" s="242" t="s">
        <v>833</v>
      </c>
      <c r="D1150" s="242" t="s">
        <v>4290</v>
      </c>
      <c r="E1150" s="247" t="s">
        <v>4384</v>
      </c>
      <c r="F1150" s="247"/>
      <c r="G1150" s="245"/>
      <c r="H1150" s="245"/>
      <c r="I1150" s="260"/>
      <c r="J1150" s="58"/>
      <c r="K1150" s="261"/>
      <c r="L1150" s="246" t="e">
        <f>VLOOKUP(TRIM(B1150),'Team Rosters'!$B$1:$M$3794,2,FALSE)</f>
        <v>#N/A</v>
      </c>
    </row>
    <row r="1151" spans="1:12">
      <c r="A1151" s="242" t="s">
        <v>3060</v>
      </c>
      <c r="B1151" s="242" t="s">
        <v>4111</v>
      </c>
      <c r="C1151" s="242" t="s">
        <v>837</v>
      </c>
      <c r="D1151" s="242" t="s">
        <v>4290</v>
      </c>
      <c r="E1151" s="247" t="s">
        <v>4384</v>
      </c>
      <c r="F1151" s="247"/>
      <c r="G1151" s="245"/>
      <c r="H1151" s="245"/>
      <c r="I1151" s="260"/>
      <c r="J1151" s="245"/>
      <c r="K1151" s="261"/>
      <c r="L1151" s="246" t="e">
        <f>VLOOKUP(TRIM(B1151),'Team Rosters'!$B$1:$M$3794,2,FALSE)</f>
        <v>#N/A</v>
      </c>
    </row>
    <row r="1152" spans="1:12" ht="12.75" customHeight="1">
      <c r="A1152" s="242" t="s">
        <v>3200</v>
      </c>
      <c r="B1152" s="242" t="s">
        <v>6159</v>
      </c>
      <c r="C1152" s="242" t="s">
        <v>831</v>
      </c>
      <c r="D1152" s="242" t="s">
        <v>4275</v>
      </c>
      <c r="E1152" s="144"/>
      <c r="F1152" s="144"/>
      <c r="G1152" s="144"/>
      <c r="H1152" s="245"/>
      <c r="I1152" s="260">
        <v>0</v>
      </c>
      <c r="J1152" s="245"/>
      <c r="K1152" s="261">
        <v>0</v>
      </c>
      <c r="L1152" s="246" t="str">
        <f>VLOOKUP(TRIM(B1152),'Team Rosters'!$B$1:$M$3794,2,FALSE)</f>
        <v>BLU</v>
      </c>
    </row>
    <row r="1153" spans="1:12">
      <c r="A1153" s="242" t="s">
        <v>2438</v>
      </c>
      <c r="B1153" s="242" t="s">
        <v>112</v>
      </c>
      <c r="C1153" s="242" t="s">
        <v>814</v>
      </c>
      <c r="D1153" s="242" t="s">
        <v>4305</v>
      </c>
      <c r="E1153" s="247" t="s">
        <v>4389</v>
      </c>
      <c r="F1153" s="247"/>
      <c r="G1153" s="245">
        <v>2</v>
      </c>
      <c r="H1153" s="245"/>
      <c r="I1153" s="260"/>
      <c r="J1153" s="245"/>
      <c r="K1153" s="261"/>
      <c r="L1153" s="246" t="str">
        <f>VLOOKUP(TRIM(B1153),'Team Rosters'!$B$1:$M$3794,2,FALSE)</f>
        <v>IND</v>
      </c>
    </row>
    <row r="1154" spans="1:12" ht="12.75" customHeight="1">
      <c r="A1154" s="253" t="s">
        <v>7084</v>
      </c>
      <c r="B1154" s="242" t="s">
        <v>5661</v>
      </c>
      <c r="C1154" s="242" t="s">
        <v>809</v>
      </c>
      <c r="D1154" s="253" t="s">
        <v>7085</v>
      </c>
      <c r="E1154" s="247" t="s">
        <v>4391</v>
      </c>
      <c r="F1154" s="247"/>
      <c r="G1154" s="245"/>
      <c r="H1154" s="245"/>
      <c r="I1154" s="260"/>
      <c r="J1154" s="58"/>
      <c r="K1154" s="261"/>
      <c r="L1154" s="246" t="str">
        <f>VLOOKUP(TRIM(B1154),'Team Rosters'!$B$1:$M$3794,2,FALSE)</f>
        <v>IRN</v>
      </c>
    </row>
    <row r="1155" spans="1:12" ht="12.75" customHeight="1">
      <c r="A1155" s="242" t="s">
        <v>2351</v>
      </c>
      <c r="B1155" s="242" t="s">
        <v>2196</v>
      </c>
      <c r="C1155" s="242" t="s">
        <v>820</v>
      </c>
      <c r="D1155" s="242" t="s">
        <v>4270</v>
      </c>
      <c r="E1155" s="144"/>
      <c r="F1155" s="144"/>
      <c r="G1155" s="144"/>
      <c r="H1155" s="245"/>
      <c r="I1155" s="260">
        <v>6</v>
      </c>
      <c r="J1155" s="245"/>
      <c r="K1155" s="261">
        <v>5</v>
      </c>
      <c r="L1155" s="246" t="str">
        <f>VLOOKUP(TRIM(B1155),'Team Rosters'!$B$1:$M$3794,2,FALSE)</f>
        <v>BEA</v>
      </c>
    </row>
    <row r="1156" spans="1:12">
      <c r="A1156" s="242" t="s">
        <v>2351</v>
      </c>
      <c r="B1156" s="242" t="s">
        <v>898</v>
      </c>
      <c r="C1156" s="242" t="s">
        <v>6142</v>
      </c>
      <c r="D1156" s="242" t="s">
        <v>4270</v>
      </c>
      <c r="E1156" s="144"/>
      <c r="F1156" s="144"/>
      <c r="G1156" s="144"/>
      <c r="H1156" s="245"/>
      <c r="I1156" s="260">
        <v>5</v>
      </c>
      <c r="J1156" s="245"/>
      <c r="K1156" s="261">
        <v>7</v>
      </c>
      <c r="L1156" s="246" t="str">
        <f>VLOOKUP(TRIM(B1156),'Team Rosters'!$B$1:$M$3794,2,FALSE)</f>
        <v>BIR</v>
      </c>
    </row>
    <row r="1157" spans="1:12">
      <c r="A1157" s="242" t="s">
        <v>3518</v>
      </c>
      <c r="B1157" s="242" t="s">
        <v>900</v>
      </c>
      <c r="C1157" s="242" t="s">
        <v>3448</v>
      </c>
      <c r="D1157" s="242" t="s">
        <v>3518</v>
      </c>
      <c r="E1157" s="58"/>
      <c r="F1157" s="58"/>
      <c r="G1157" s="58"/>
      <c r="H1157" s="245"/>
      <c r="I1157" s="260"/>
      <c r="J1157" s="58"/>
      <c r="K1157" s="261">
        <v>2</v>
      </c>
      <c r="L1157" s="246" t="str">
        <f>VLOOKUP(TRIM(B1157),'Team Rosters'!$B$1:$M$3794,2,FALSE)</f>
        <v>WIX</v>
      </c>
    </row>
    <row r="1158" spans="1:12">
      <c r="A1158" s="242" t="s">
        <v>3060</v>
      </c>
      <c r="B1158" s="242" t="s">
        <v>6837</v>
      </c>
      <c r="C1158" s="242" t="s">
        <v>815</v>
      </c>
      <c r="D1158" s="242" t="s">
        <v>4290</v>
      </c>
      <c r="E1158" s="247" t="s">
        <v>4384</v>
      </c>
      <c r="F1158" s="247"/>
      <c r="G1158" s="245"/>
      <c r="H1158" s="245"/>
      <c r="I1158" s="272"/>
      <c r="J1158" s="263"/>
      <c r="K1158" s="273"/>
      <c r="L1158" s="246" t="e">
        <f>VLOOKUP(TRIM(B1158),'Team Rosters'!$B$1:$M$3794,2,FALSE)</f>
        <v>#N/A</v>
      </c>
    </row>
    <row r="1159" spans="1:12">
      <c r="A1159" s="242" t="s">
        <v>3063</v>
      </c>
      <c r="B1159" s="242" t="s">
        <v>3853</v>
      </c>
      <c r="C1159" s="242" t="s">
        <v>833</v>
      </c>
      <c r="D1159" s="242" t="s">
        <v>4289</v>
      </c>
      <c r="E1159" s="247" t="s">
        <v>4394</v>
      </c>
      <c r="F1159" s="247"/>
      <c r="G1159" s="245"/>
      <c r="H1159" s="245"/>
      <c r="I1159" s="260"/>
      <c r="J1159" s="58"/>
      <c r="K1159" s="261"/>
      <c r="L1159" s="246" t="str">
        <f>VLOOKUP(TRIM(B1159),'Team Rosters'!$B$1:$M$3794,2,FALSE)</f>
        <v>DEL</v>
      </c>
    </row>
    <row r="1160" spans="1:12" ht="12.75" customHeight="1">
      <c r="A1160" s="193" t="s">
        <v>197</v>
      </c>
      <c r="B1160" s="193" t="s">
        <v>2641</v>
      </c>
      <c r="C1160" s="193" t="s">
        <v>83</v>
      </c>
      <c r="D1160" s="193" t="s">
        <v>197</v>
      </c>
      <c r="E1160" s="144"/>
      <c r="F1160" s="144"/>
      <c r="G1160" s="144"/>
      <c r="H1160" s="265"/>
      <c r="I1160" s="266"/>
      <c r="J1160" s="144"/>
      <c r="K1160" s="267"/>
      <c r="L1160" s="236" t="str">
        <f>VLOOKUP(TRIM(B1160),'Team Rosters'!$B$1:$M$3794,2,FALSE)</f>
        <v>IND</v>
      </c>
    </row>
    <row r="1161" spans="1:12" ht="12.75" customHeight="1">
      <c r="A1161" s="242" t="s">
        <v>4574</v>
      </c>
      <c r="B1161" s="244" t="s">
        <v>5789</v>
      </c>
      <c r="C1161" s="244" t="s">
        <v>82</v>
      </c>
      <c r="D1161" s="242" t="s">
        <v>4574</v>
      </c>
      <c r="E1161" s="247"/>
      <c r="F1161" s="247"/>
      <c r="G1161" s="245"/>
      <c r="H1161" s="245"/>
      <c r="I1161" s="290"/>
      <c r="J1161" s="58"/>
      <c r="K1161" s="290"/>
      <c r="L1161" s="246" t="str">
        <f>VLOOKUP(TRIM(B1161),'Team Rosters'!$B$1:$M$3794,2,FALSE)</f>
        <v>WIX</v>
      </c>
    </row>
    <row r="1162" spans="1:12" ht="12.75" customHeight="1">
      <c r="A1162" s="242" t="s">
        <v>2351</v>
      </c>
      <c r="B1162" s="244" t="s">
        <v>6648</v>
      </c>
      <c r="C1162" s="244" t="s">
        <v>81</v>
      </c>
      <c r="D1162" s="242" t="s">
        <v>4270</v>
      </c>
      <c r="E1162" s="144"/>
      <c r="F1162" s="144"/>
      <c r="G1162" s="144"/>
      <c r="H1162" s="245"/>
      <c r="I1162" s="245">
        <v>4</v>
      </c>
      <c r="J1162" s="245"/>
      <c r="K1162" s="245">
        <v>4</v>
      </c>
      <c r="L1162" s="246" t="str">
        <f>VLOOKUP(TRIM(B1162),'Team Rosters'!$B$1:$M$3794,2,FALSE)</f>
        <v>TOL</v>
      </c>
    </row>
    <row r="1163" spans="1:12">
      <c r="A1163" s="242" t="s">
        <v>2314</v>
      </c>
      <c r="B1163" s="244" t="s">
        <v>902</v>
      </c>
      <c r="C1163" s="244" t="s">
        <v>812</v>
      </c>
      <c r="D1163" s="242" t="s">
        <v>4303</v>
      </c>
      <c r="E1163" s="247" t="s">
        <v>4391</v>
      </c>
      <c r="F1163" s="247"/>
      <c r="G1163" s="245">
        <v>0</v>
      </c>
      <c r="H1163" s="245"/>
      <c r="I1163" s="245"/>
      <c r="J1163" s="245"/>
      <c r="K1163" s="245"/>
      <c r="L1163" s="246" t="e">
        <f>VLOOKUP(TRIM(B1163),'Team Rosters'!$B$1:$M$3794,2,FALSE)</f>
        <v>#N/A</v>
      </c>
    </row>
    <row r="1164" spans="1:12">
      <c r="A1164" s="193" t="s">
        <v>828</v>
      </c>
      <c r="B1164" s="235" t="s">
        <v>6945</v>
      </c>
      <c r="C1164" s="235" t="s">
        <v>170</v>
      </c>
      <c r="D1164" s="193" t="s">
        <v>828</v>
      </c>
      <c r="E1164" s="144"/>
      <c r="F1164" s="144"/>
      <c r="G1164" s="144"/>
      <c r="H1164" s="265"/>
      <c r="I1164" s="144">
        <v>0</v>
      </c>
      <c r="J1164" s="144">
        <v>0</v>
      </c>
      <c r="K1164" s="144">
        <v>0</v>
      </c>
      <c r="L1164" s="236" t="e">
        <f>VLOOKUP(TRIM(B1164),'Team Rosters'!$B$1:$M$3794,2,FALSE)</f>
        <v>#N/A</v>
      </c>
    </row>
    <row r="1165" spans="1:12">
      <c r="A1165" s="242" t="s">
        <v>2440</v>
      </c>
      <c r="B1165" s="244" t="s">
        <v>5117</v>
      </c>
      <c r="C1165" s="244" t="s">
        <v>6142</v>
      </c>
      <c r="D1165" s="242" t="s">
        <v>2440</v>
      </c>
      <c r="E1165" s="247" t="s">
        <v>4384</v>
      </c>
      <c r="F1165" s="247"/>
      <c r="G1165" s="245">
        <v>0</v>
      </c>
      <c r="H1165" s="245"/>
      <c r="I1165" s="58"/>
      <c r="J1165" s="58"/>
      <c r="K1165" s="245"/>
      <c r="L1165" s="246" t="e">
        <f>VLOOKUP(TRIM(B1165),'Team Rosters'!$B$1:$M$3794,2,FALSE)</f>
        <v>#N/A</v>
      </c>
    </row>
    <row r="1166" spans="1:12">
      <c r="A1166" s="242" t="s">
        <v>2351</v>
      </c>
      <c r="B1166" s="244" t="s">
        <v>5851</v>
      </c>
      <c r="C1166" s="244" t="s">
        <v>90</v>
      </c>
      <c r="D1166" s="242" t="s">
        <v>4270</v>
      </c>
      <c r="E1166" s="144"/>
      <c r="F1166" s="144"/>
      <c r="G1166" s="144"/>
      <c r="H1166" s="245"/>
      <c r="I1166" s="245">
        <v>0</v>
      </c>
      <c r="J1166" s="245"/>
      <c r="K1166" s="245">
        <v>4</v>
      </c>
      <c r="L1166" s="246" t="str">
        <f>VLOOKUP(TRIM(B1166),'Team Rosters'!$B$1:$M$3794,2,FALSE)</f>
        <v>IND</v>
      </c>
    </row>
    <row r="1167" spans="1:12">
      <c r="A1167" s="242" t="s">
        <v>2351</v>
      </c>
      <c r="B1167" s="244" t="s">
        <v>6660</v>
      </c>
      <c r="C1167" s="244" t="s">
        <v>6142</v>
      </c>
      <c r="D1167" s="242" t="s">
        <v>4270</v>
      </c>
      <c r="E1167" s="144"/>
      <c r="F1167" s="144"/>
      <c r="G1167" s="144"/>
      <c r="H1167" s="245"/>
      <c r="I1167" s="245">
        <v>0</v>
      </c>
      <c r="J1167" s="245"/>
      <c r="K1167" s="245">
        <v>0</v>
      </c>
      <c r="L1167" s="246" t="str">
        <f>VLOOKUP(TRIM(B1167),'Team Rosters'!$B$1:$M$3794,2,FALSE)</f>
        <v>BLD</v>
      </c>
    </row>
    <row r="1168" spans="1:12" ht="12.75" customHeight="1">
      <c r="A1168" s="242" t="s">
        <v>3063</v>
      </c>
      <c r="B1168" s="244" t="s">
        <v>1045</v>
      </c>
      <c r="C1168" s="244" t="s">
        <v>83</v>
      </c>
      <c r="D1168" s="242" t="s">
        <v>4289</v>
      </c>
      <c r="E1168" s="247" t="s">
        <v>4397</v>
      </c>
      <c r="F1168" s="247"/>
      <c r="G1168" s="245"/>
      <c r="H1168" s="245"/>
      <c r="I1168" s="58"/>
      <c r="J1168" s="58"/>
      <c r="K1168" s="245"/>
      <c r="L1168" s="246" t="e">
        <f>VLOOKUP(TRIM(B1168),'Team Rosters'!$B$1:$M$3794,2,FALSE)</f>
        <v>#N/A</v>
      </c>
    </row>
    <row r="1169" spans="1:12">
      <c r="A1169" s="242" t="s">
        <v>1667</v>
      </c>
      <c r="B1169" s="244" t="s">
        <v>906</v>
      </c>
      <c r="C1169" s="244" t="s">
        <v>1664</v>
      </c>
      <c r="D1169" s="242" t="s">
        <v>4300</v>
      </c>
      <c r="E1169" s="247" t="s">
        <v>4391</v>
      </c>
      <c r="F1169" s="247"/>
      <c r="G1169" s="245">
        <v>9</v>
      </c>
      <c r="H1169" s="245"/>
      <c r="I1169" s="58"/>
      <c r="J1169" s="58"/>
      <c r="K1169" s="245"/>
      <c r="L1169" s="246" t="str">
        <f>VLOOKUP(TRIM(B1169),'Team Rosters'!$B$1:$M$3794,2,FALSE)</f>
        <v>BLU</v>
      </c>
    </row>
    <row r="1170" spans="1:12" ht="12.75" customHeight="1">
      <c r="A1170" s="242" t="s">
        <v>2966</v>
      </c>
      <c r="B1170" s="244" t="s">
        <v>6957</v>
      </c>
      <c r="C1170" s="244" t="s">
        <v>817</v>
      </c>
      <c r="D1170" s="242" t="s">
        <v>2966</v>
      </c>
      <c r="E1170" s="58"/>
      <c r="F1170" s="58"/>
      <c r="G1170" s="58"/>
      <c r="H1170" s="245"/>
      <c r="I1170" s="58"/>
      <c r="J1170" s="58"/>
      <c r="K1170" s="245"/>
      <c r="L1170" s="246" t="e">
        <f>VLOOKUP(TRIM(B1170),'Team Rosters'!$B$1:$M$3794,2,FALSE)</f>
        <v>#N/A</v>
      </c>
    </row>
    <row r="1171" spans="1:12" ht="12.75" customHeight="1">
      <c r="A1171" s="242" t="s">
        <v>87</v>
      </c>
      <c r="B1171" s="244" t="s">
        <v>5257</v>
      </c>
      <c r="C1171" s="244" t="s">
        <v>3448</v>
      </c>
      <c r="D1171" s="242" t="s">
        <v>7007</v>
      </c>
      <c r="E1171" s="144"/>
      <c r="F1171" s="144"/>
      <c r="G1171" s="144"/>
      <c r="H1171" s="245"/>
      <c r="I1171" s="245">
        <v>0</v>
      </c>
      <c r="J1171" s="245">
        <v>0</v>
      </c>
      <c r="K1171" s="245">
        <v>0</v>
      </c>
      <c r="L1171" s="246" t="str">
        <f>VLOOKUP(TRIM(B1171),'Team Rosters'!$B$1:$M$3794,2,FALSE)</f>
        <v>VER</v>
      </c>
    </row>
    <row r="1172" spans="1:12">
      <c r="A1172" s="193" t="s">
        <v>87</v>
      </c>
      <c r="B1172" s="235" t="s">
        <v>5257</v>
      </c>
      <c r="C1172" s="235" t="s">
        <v>3448</v>
      </c>
      <c r="D1172" s="193" t="s">
        <v>7007</v>
      </c>
      <c r="E1172" s="144"/>
      <c r="F1172" s="144"/>
      <c r="G1172" s="144"/>
      <c r="H1172" s="265"/>
      <c r="I1172" s="144">
        <v>0</v>
      </c>
      <c r="J1172" s="144"/>
      <c r="K1172" s="144">
        <v>0</v>
      </c>
      <c r="L1172" s="236" t="str">
        <f>VLOOKUP(TRIM(B1172),'Team Rosters'!$B$1:$M$3794,2,FALSE)</f>
        <v>VER</v>
      </c>
    </row>
    <row r="1173" spans="1:12">
      <c r="A1173" s="242" t="s">
        <v>2330</v>
      </c>
      <c r="B1173" s="244" t="s">
        <v>6264</v>
      </c>
      <c r="C1173" s="244" t="s">
        <v>816</v>
      </c>
      <c r="D1173" s="242" t="s">
        <v>2330</v>
      </c>
      <c r="E1173" s="247" t="s">
        <v>4390</v>
      </c>
      <c r="F1173" s="247"/>
      <c r="G1173" s="245">
        <v>2</v>
      </c>
      <c r="H1173" s="245"/>
      <c r="I1173" s="58"/>
      <c r="J1173" s="58"/>
      <c r="K1173" s="245"/>
      <c r="L1173" s="246" t="str">
        <f>VLOOKUP(TRIM(B1173),'Team Rosters'!$B$1:$M$3794,2,FALSE)</f>
        <v>CAVE</v>
      </c>
    </row>
    <row r="1174" spans="1:12">
      <c r="A1174" s="242" t="s">
        <v>839</v>
      </c>
      <c r="B1174" s="244" t="s">
        <v>6651</v>
      </c>
      <c r="C1174" s="244" t="s">
        <v>83</v>
      </c>
      <c r="D1174" s="242" t="s">
        <v>6992</v>
      </c>
      <c r="E1174" s="144"/>
      <c r="F1174" s="144"/>
      <c r="G1174" s="144"/>
      <c r="H1174" s="245"/>
      <c r="I1174" s="58">
        <v>5</v>
      </c>
      <c r="J1174" s="58">
        <v>0</v>
      </c>
      <c r="K1174" s="245">
        <v>3</v>
      </c>
      <c r="L1174" s="246" t="str">
        <f>VLOOKUP(TRIM(B1174),'Team Rosters'!$B$1:$M$3794,2,FALSE)</f>
        <v>CAVE</v>
      </c>
    </row>
    <row r="1175" spans="1:12">
      <c r="A1175" s="242" t="s">
        <v>2437</v>
      </c>
      <c r="B1175" s="244" t="s">
        <v>6152</v>
      </c>
      <c r="C1175" s="244" t="s">
        <v>808</v>
      </c>
      <c r="D1175" s="242" t="s">
        <v>4278</v>
      </c>
      <c r="E1175" s="144"/>
      <c r="F1175" s="144"/>
      <c r="G1175" s="144"/>
      <c r="H1175" s="245"/>
      <c r="I1175" s="245">
        <v>6</v>
      </c>
      <c r="J1175" s="245"/>
      <c r="K1175" s="245">
        <v>7</v>
      </c>
      <c r="L1175" s="246" t="str">
        <f>VLOOKUP(TRIM(B1175),'Team Rosters'!$B$1:$M$3794,2,FALSE)</f>
        <v>LAS</v>
      </c>
    </row>
    <row r="1176" spans="1:12">
      <c r="A1176" s="242" t="s">
        <v>2328</v>
      </c>
      <c r="B1176" s="244" t="s">
        <v>5596</v>
      </c>
      <c r="C1176" s="244" t="s">
        <v>822</v>
      </c>
      <c r="D1176" s="242" t="s">
        <v>4295</v>
      </c>
      <c r="E1176" s="247" t="s">
        <v>4386</v>
      </c>
      <c r="F1176" s="247"/>
      <c r="G1176" s="245"/>
      <c r="H1176" s="245"/>
      <c r="I1176" s="58"/>
      <c r="J1176" s="58"/>
      <c r="K1176" s="245"/>
      <c r="L1176" s="246" t="str">
        <f>VLOOKUP(TRIM(B1176),'Team Rosters'!$B$1:$M$3794,2,FALSE)</f>
        <v>VIR</v>
      </c>
    </row>
    <row r="1177" spans="1:12" ht="12.75" customHeight="1">
      <c r="A1177" s="242" t="s">
        <v>3063</v>
      </c>
      <c r="B1177" s="244" t="s">
        <v>5129</v>
      </c>
      <c r="C1177" s="244" t="s">
        <v>812</v>
      </c>
      <c r="D1177" s="242" t="s">
        <v>4289</v>
      </c>
      <c r="E1177" s="247" t="s">
        <v>4397</v>
      </c>
      <c r="F1177" s="247"/>
      <c r="G1177" s="245"/>
      <c r="H1177" s="245"/>
      <c r="I1177" s="245"/>
      <c r="J1177" s="58"/>
      <c r="K1177" s="245"/>
      <c r="L1177" s="246" t="str">
        <f>VLOOKUP(TRIM(B1177),'Team Rosters'!$B$1:$M$3794,2,FALSE)</f>
        <v>FER</v>
      </c>
    </row>
    <row r="1178" spans="1:12" ht="12.75" customHeight="1">
      <c r="A1178" s="242" t="s">
        <v>3917</v>
      </c>
      <c r="B1178" s="244" t="s">
        <v>6655</v>
      </c>
      <c r="C1178" s="244" t="s">
        <v>85</v>
      </c>
      <c r="D1178" s="242" t="s">
        <v>7011</v>
      </c>
      <c r="E1178" s="144"/>
      <c r="F1178" s="144"/>
      <c r="G1178" s="144"/>
      <c r="H1178" s="245"/>
      <c r="I1178" s="245">
        <v>0</v>
      </c>
      <c r="J1178" s="245">
        <v>0</v>
      </c>
      <c r="K1178" s="245">
        <v>0</v>
      </c>
      <c r="L1178" s="246" t="e">
        <f>VLOOKUP(TRIM(B1178),'Team Rosters'!$B$1:$M$3794,2,FALSE)</f>
        <v>#N/A</v>
      </c>
    </row>
    <row r="1179" spans="1:12">
      <c r="A1179" s="242" t="s">
        <v>2438</v>
      </c>
      <c r="B1179" s="244" t="s">
        <v>5580</v>
      </c>
      <c r="C1179" s="244" t="s">
        <v>808</v>
      </c>
      <c r="D1179" s="242" t="s">
        <v>4305</v>
      </c>
      <c r="E1179" s="247" t="s">
        <v>4389</v>
      </c>
      <c r="F1179" s="247"/>
      <c r="G1179" s="245">
        <v>9</v>
      </c>
      <c r="H1179" s="245"/>
      <c r="I1179" s="58"/>
      <c r="J1179" s="58"/>
      <c r="K1179" s="245"/>
      <c r="L1179" s="246" t="str">
        <f>VLOOKUP(TRIM(B1179),'Team Rosters'!$B$1:$M$3794,2,FALSE)</f>
        <v>LON</v>
      </c>
    </row>
    <row r="1180" spans="1:12">
      <c r="A1180" s="242" t="s">
        <v>1404</v>
      </c>
      <c r="B1180" s="244" t="s">
        <v>5141</v>
      </c>
      <c r="C1180" s="244" t="s">
        <v>826</v>
      </c>
      <c r="D1180" s="242" t="s">
        <v>1404</v>
      </c>
      <c r="E1180" s="247" t="s">
        <v>4384</v>
      </c>
      <c r="F1180" s="247"/>
      <c r="G1180" s="245">
        <v>3</v>
      </c>
      <c r="H1180" s="245"/>
      <c r="I1180" s="245"/>
      <c r="J1180" s="58"/>
      <c r="K1180" s="245"/>
      <c r="L1180" s="246" t="e">
        <f>VLOOKUP(TRIM(B1180),'Team Rosters'!$B$1:$M$3794,2,FALSE)</f>
        <v>#N/A</v>
      </c>
    </row>
    <row r="1181" spans="1:12" ht="12.75" customHeight="1">
      <c r="A1181" s="242" t="s">
        <v>4406</v>
      </c>
      <c r="B1181" s="244" t="s">
        <v>5624</v>
      </c>
      <c r="C1181" s="244" t="s">
        <v>85</v>
      </c>
      <c r="D1181" s="242" t="s">
        <v>7002</v>
      </c>
      <c r="E1181" s="247" t="s">
        <v>4389</v>
      </c>
      <c r="F1181" s="247" t="s">
        <v>4385</v>
      </c>
      <c r="G1181" s="245">
        <v>2</v>
      </c>
      <c r="H1181" s="245"/>
      <c r="I1181" s="58"/>
      <c r="J1181" s="58"/>
      <c r="K1181" s="245"/>
      <c r="L1181" s="246" t="str">
        <f>VLOOKUP(TRIM(B1181),'Team Rosters'!$B$1:$M$3794,2,FALSE)</f>
        <v>ESC</v>
      </c>
    </row>
    <row r="1182" spans="1:12" ht="12.75" customHeight="1">
      <c r="A1182" s="242" t="s">
        <v>2312</v>
      </c>
      <c r="B1182" s="244" t="s">
        <v>6168</v>
      </c>
      <c r="C1182" s="244" t="s">
        <v>807</v>
      </c>
      <c r="D1182" s="242" t="s">
        <v>2312</v>
      </c>
      <c r="E1182" s="247" t="s">
        <v>4384</v>
      </c>
      <c r="F1182" s="247"/>
      <c r="G1182" s="245">
        <v>8</v>
      </c>
      <c r="H1182" s="245"/>
      <c r="I1182" s="245"/>
      <c r="J1182" s="245"/>
      <c r="K1182" s="245"/>
      <c r="L1182" s="246" t="str">
        <f>VLOOKUP(TRIM(B1182),'Team Rosters'!$B$1:$M$3794,2,FALSE)</f>
        <v>CHA</v>
      </c>
    </row>
    <row r="1183" spans="1:12" ht="12.75" customHeight="1">
      <c r="A1183" s="242" t="s">
        <v>836</v>
      </c>
      <c r="B1183" s="244" t="s">
        <v>6119</v>
      </c>
      <c r="C1183" s="244" t="s">
        <v>82</v>
      </c>
      <c r="D1183" s="242" t="s">
        <v>6988</v>
      </c>
      <c r="E1183" s="144"/>
      <c r="F1183" s="144"/>
      <c r="G1183" s="144"/>
      <c r="H1183" s="269"/>
      <c r="I1183" s="245">
        <v>0</v>
      </c>
      <c r="J1183" s="245">
        <v>0</v>
      </c>
      <c r="K1183" s="245">
        <v>0</v>
      </c>
      <c r="L1183" s="246" t="e">
        <f>VLOOKUP(TRIM(B1183),'Team Rosters'!$B$1:$M$3794,2,FALSE)</f>
        <v>#N/A</v>
      </c>
    </row>
    <row r="1184" spans="1:12">
      <c r="A1184" s="242" t="s">
        <v>2317</v>
      </c>
      <c r="B1184" s="244" t="s">
        <v>6124</v>
      </c>
      <c r="C1184" s="244" t="s">
        <v>81</v>
      </c>
      <c r="D1184" s="242" t="s">
        <v>4272</v>
      </c>
      <c r="E1184" s="144"/>
      <c r="F1184" s="144"/>
      <c r="G1184" s="144"/>
      <c r="H1184" s="245"/>
      <c r="I1184" s="245">
        <v>0</v>
      </c>
      <c r="J1184" s="245"/>
      <c r="K1184" s="245">
        <v>2</v>
      </c>
      <c r="L1184" s="246" t="e">
        <f>VLOOKUP(TRIM(B1184),'Team Rosters'!$B$1:$M$3794,2,FALSE)</f>
        <v>#N/A</v>
      </c>
    </row>
    <row r="1185" spans="1:12" ht="12.75" customHeight="1">
      <c r="A1185" s="242" t="s">
        <v>1663</v>
      </c>
      <c r="B1185" s="244" t="s">
        <v>911</v>
      </c>
      <c r="C1185" s="244" t="s">
        <v>809</v>
      </c>
      <c r="D1185" s="242" t="s">
        <v>4302</v>
      </c>
      <c r="E1185" s="247" t="s">
        <v>4385</v>
      </c>
      <c r="F1185" s="247"/>
      <c r="G1185" s="245">
        <v>1</v>
      </c>
      <c r="H1185" s="245"/>
      <c r="I1185" s="248"/>
      <c r="J1185" s="58"/>
      <c r="K1185" s="248"/>
      <c r="L1185" s="246" t="str">
        <f>VLOOKUP(TRIM(B1185),'Team Rosters'!$B$1:$M$3794,2,FALSE)</f>
        <v>BLD</v>
      </c>
    </row>
    <row r="1186" spans="1:12">
      <c r="A1186" s="242" t="s">
        <v>3200</v>
      </c>
      <c r="B1186" s="244" t="s">
        <v>5751</v>
      </c>
      <c r="C1186" s="244" t="s">
        <v>822</v>
      </c>
      <c r="D1186" s="242" t="s">
        <v>4275</v>
      </c>
      <c r="E1186" s="144"/>
      <c r="F1186" s="144"/>
      <c r="G1186" s="144"/>
      <c r="H1186" s="245"/>
      <c r="I1186" s="245">
        <v>0</v>
      </c>
      <c r="J1186" s="245"/>
      <c r="K1186" s="245">
        <v>0</v>
      </c>
      <c r="L1186" s="246" t="str">
        <f>VLOOKUP(TRIM(B1186),'Team Rosters'!$B$1:$M$3794,2,FALSE)</f>
        <v>IRN</v>
      </c>
    </row>
    <row r="1187" spans="1:12">
      <c r="A1187" s="242" t="s">
        <v>94</v>
      </c>
      <c r="B1187" s="244" t="s">
        <v>6838</v>
      </c>
      <c r="C1187" s="244" t="s">
        <v>815</v>
      </c>
      <c r="D1187" s="242" t="s">
        <v>4292</v>
      </c>
      <c r="E1187" s="247" t="s">
        <v>4382</v>
      </c>
      <c r="F1187" s="247"/>
      <c r="G1187" s="245"/>
      <c r="H1187" s="245"/>
      <c r="I1187" s="245"/>
      <c r="J1187" s="58"/>
      <c r="K1187" s="245"/>
      <c r="L1187" s="246" t="str">
        <f>VLOOKUP(TRIM(B1187),'Team Rosters'!$B$1:$M$3794,2,FALSE)</f>
        <v>TOL</v>
      </c>
    </row>
    <row r="1188" spans="1:12">
      <c r="A1188" s="242" t="s">
        <v>94</v>
      </c>
      <c r="B1188" s="244" t="s">
        <v>6838</v>
      </c>
      <c r="C1188" s="244" t="s">
        <v>815</v>
      </c>
      <c r="D1188" s="242" t="s">
        <v>94</v>
      </c>
      <c r="E1188" s="247"/>
      <c r="F1188" s="247"/>
      <c r="G1188" s="245"/>
      <c r="H1188" s="245"/>
      <c r="I1188" s="58"/>
      <c r="J1188" s="58"/>
      <c r="K1188" s="245"/>
      <c r="L1188" s="246" t="str">
        <f>VLOOKUP(TRIM(B1188),'Team Rosters'!$B$1:$M$3794,2,FALSE)</f>
        <v>TOL</v>
      </c>
    </row>
    <row r="1189" spans="1:12">
      <c r="A1189" s="242" t="s">
        <v>2438</v>
      </c>
      <c r="B1189" s="244" t="s">
        <v>5576</v>
      </c>
      <c r="C1189" s="244" t="s">
        <v>831</v>
      </c>
      <c r="D1189" s="242" t="s">
        <v>4305</v>
      </c>
      <c r="E1189" s="247" t="s">
        <v>4385</v>
      </c>
      <c r="F1189" s="247"/>
      <c r="G1189" s="245">
        <v>11</v>
      </c>
      <c r="H1189" s="245"/>
      <c r="I1189" s="58"/>
      <c r="J1189" s="58"/>
      <c r="K1189" s="245"/>
      <c r="L1189" s="246" t="str">
        <f>VLOOKUP(TRIM(B1189),'Team Rosters'!$B$1:$M$3794,2,FALSE)</f>
        <v>LON</v>
      </c>
    </row>
    <row r="1190" spans="1:12">
      <c r="A1190" s="193" t="s">
        <v>1406</v>
      </c>
      <c r="B1190" s="235" t="s">
        <v>4123</v>
      </c>
      <c r="C1190" s="235" t="s">
        <v>817</v>
      </c>
      <c r="D1190" s="193" t="s">
        <v>1406</v>
      </c>
      <c r="E1190" s="144"/>
      <c r="F1190" s="144"/>
      <c r="G1190" s="144"/>
      <c r="H1190" s="265"/>
      <c r="I1190" s="144">
        <v>4</v>
      </c>
      <c r="J1190" s="144"/>
      <c r="K1190" s="265">
        <v>0</v>
      </c>
      <c r="L1190" s="236" t="str">
        <f>VLOOKUP(TRIM(B1190),'Team Rosters'!$B$1:$M$3794,2,FALSE)</f>
        <v>CAVE</v>
      </c>
    </row>
    <row r="1191" spans="1:12" ht="12.75" customHeight="1">
      <c r="A1191" s="242" t="s">
        <v>2440</v>
      </c>
      <c r="B1191" s="244" t="s">
        <v>6226</v>
      </c>
      <c r="C1191" s="244" t="s">
        <v>83</v>
      </c>
      <c r="D1191" s="242" t="s">
        <v>2440</v>
      </c>
      <c r="E1191" s="247" t="s">
        <v>4384</v>
      </c>
      <c r="F1191" s="247"/>
      <c r="G1191" s="245">
        <v>0</v>
      </c>
      <c r="H1191" s="245"/>
      <c r="I1191" s="245"/>
      <c r="J1191" s="58"/>
      <c r="K1191" s="245"/>
      <c r="L1191" s="246" t="str">
        <f>VLOOKUP(TRIM(B1191),'Team Rosters'!$B$1:$M$3794,2,FALSE)</f>
        <v>JER</v>
      </c>
    </row>
    <row r="1192" spans="1:12" ht="12.75" customHeight="1">
      <c r="A1192" s="242" t="s">
        <v>2314</v>
      </c>
      <c r="B1192" s="244" t="s">
        <v>5067</v>
      </c>
      <c r="C1192" s="244" t="s">
        <v>82</v>
      </c>
      <c r="D1192" s="242" t="s">
        <v>4303</v>
      </c>
      <c r="E1192" s="247" t="s">
        <v>4391</v>
      </c>
      <c r="F1192" s="247"/>
      <c r="G1192" s="245">
        <v>2</v>
      </c>
      <c r="H1192" s="245"/>
      <c r="I1192" s="245"/>
      <c r="J1192" s="58"/>
      <c r="K1192" s="245"/>
      <c r="L1192" s="246" t="e">
        <f>VLOOKUP(TRIM(B1192),'Team Rosters'!$B$1:$M$3794,2,FALSE)</f>
        <v>#N/A</v>
      </c>
    </row>
    <row r="1193" spans="1:12">
      <c r="A1193" s="242" t="s">
        <v>3061</v>
      </c>
      <c r="B1193" s="244" t="s">
        <v>4124</v>
      </c>
      <c r="C1193" s="244" t="s">
        <v>814</v>
      </c>
      <c r="D1193" s="242" t="s">
        <v>4297</v>
      </c>
      <c r="E1193" s="247" t="s">
        <v>4397</v>
      </c>
      <c r="F1193" s="247"/>
      <c r="G1193" s="245"/>
      <c r="H1193" s="245"/>
      <c r="I1193" s="245"/>
      <c r="J1193" s="58"/>
      <c r="K1193" s="245"/>
      <c r="L1193" s="246" t="str">
        <f>VLOOKUP(TRIM(B1193),'Team Rosters'!$B$1:$M$3794,2,FALSE)</f>
        <v>TOK</v>
      </c>
    </row>
    <row r="1194" spans="1:12">
      <c r="A1194" s="242" t="s">
        <v>3063</v>
      </c>
      <c r="B1194" s="244" t="s">
        <v>6749</v>
      </c>
      <c r="C1194" s="244" t="s">
        <v>85</v>
      </c>
      <c r="D1194" s="242" t="s">
        <v>4289</v>
      </c>
      <c r="E1194" s="247" t="s">
        <v>4400</v>
      </c>
      <c r="F1194" s="247"/>
      <c r="G1194" s="245"/>
      <c r="H1194" s="245"/>
      <c r="I1194" s="58"/>
      <c r="J1194" s="58"/>
      <c r="K1194" s="245"/>
      <c r="L1194" s="246" t="str">
        <f>VLOOKUP(TRIM(B1194),'Team Rosters'!$B$1:$M$3794,2,FALSE)</f>
        <v>TOL</v>
      </c>
    </row>
    <row r="1195" spans="1:12" ht="12.75" customHeight="1">
      <c r="A1195" s="242" t="s">
        <v>2438</v>
      </c>
      <c r="B1195" s="244" t="s">
        <v>263</v>
      </c>
      <c r="C1195" s="244" t="s">
        <v>2832</v>
      </c>
      <c r="D1195" s="242" t="s">
        <v>4277</v>
      </c>
      <c r="E1195" s="144"/>
      <c r="F1195" s="144"/>
      <c r="G1195" s="144"/>
      <c r="H1195" s="245"/>
      <c r="I1195" s="245">
        <v>5</v>
      </c>
      <c r="J1195" s="245"/>
      <c r="K1195" s="245">
        <v>7</v>
      </c>
      <c r="L1195" s="246" t="str">
        <f>VLOOKUP(TRIM(B1195),'Team Rosters'!$B$1:$M$3794,2,FALSE)</f>
        <v>IND</v>
      </c>
    </row>
    <row r="1196" spans="1:12">
      <c r="A1196" s="242" t="s">
        <v>2351</v>
      </c>
      <c r="B1196" s="244" t="s">
        <v>5745</v>
      </c>
      <c r="C1196" s="244" t="s">
        <v>816</v>
      </c>
      <c r="D1196" s="242" t="s">
        <v>4270</v>
      </c>
      <c r="E1196" s="144"/>
      <c r="F1196" s="144"/>
      <c r="G1196" s="144"/>
      <c r="H1196" s="245"/>
      <c r="I1196" s="245">
        <v>0</v>
      </c>
      <c r="J1196" s="245"/>
      <c r="K1196" s="245">
        <v>4</v>
      </c>
      <c r="L1196" s="246" t="str">
        <f>VLOOKUP(TRIM(B1196),'Team Rosters'!$B$1:$M$3794,2,FALSE)</f>
        <v>ANN</v>
      </c>
    </row>
    <row r="1197" spans="1:12">
      <c r="A1197" s="242" t="s">
        <v>2317</v>
      </c>
      <c r="B1197" s="244" t="s">
        <v>4594</v>
      </c>
      <c r="C1197" s="244" t="s">
        <v>2832</v>
      </c>
      <c r="D1197" s="242" t="s">
        <v>4272</v>
      </c>
      <c r="E1197" s="144"/>
      <c r="F1197" s="144"/>
      <c r="G1197" s="144"/>
      <c r="H1197" s="245"/>
      <c r="I1197" s="245">
        <v>4</v>
      </c>
      <c r="J1197" s="245"/>
      <c r="K1197" s="245">
        <v>5</v>
      </c>
      <c r="L1197" s="246" t="str">
        <f>VLOOKUP(TRIM(B1197),'Team Rosters'!$B$1:$M$3794,2,FALSE)</f>
        <v>ESC</v>
      </c>
    </row>
    <row r="1198" spans="1:12" ht="12.75" customHeight="1">
      <c r="A1198" s="242" t="s">
        <v>2440</v>
      </c>
      <c r="B1198" s="244" t="s">
        <v>914</v>
      </c>
      <c r="C1198" s="244" t="s">
        <v>81</v>
      </c>
      <c r="D1198" s="242" t="s">
        <v>2440</v>
      </c>
      <c r="E1198" s="247" t="s">
        <v>4384</v>
      </c>
      <c r="F1198" s="247"/>
      <c r="G1198" s="245">
        <v>0</v>
      </c>
      <c r="H1198" s="245"/>
      <c r="I1198" s="248"/>
      <c r="J1198" s="58"/>
      <c r="K1198" s="248"/>
      <c r="L1198" s="246" t="e">
        <f>VLOOKUP(TRIM(B1198),'Team Rosters'!$B$1:$M$3794,2,FALSE)</f>
        <v>#N/A</v>
      </c>
    </row>
    <row r="1199" spans="1:12">
      <c r="A1199" s="242" t="s">
        <v>560</v>
      </c>
      <c r="B1199" s="235" t="s">
        <v>6402</v>
      </c>
      <c r="C1199" s="235" t="s">
        <v>5513</v>
      </c>
      <c r="D1199" s="242" t="s">
        <v>4265</v>
      </c>
      <c r="E1199" s="245"/>
      <c r="F1199" s="245"/>
      <c r="G1199" s="245"/>
      <c r="H1199" s="245"/>
      <c r="I1199" s="245"/>
      <c r="J1199" s="245"/>
      <c r="K1199" s="245"/>
      <c r="L1199" s="246" t="str">
        <f>VLOOKUP(TRIM(B1199),'Team Rosters'!$B$1:$M$3794,2,FALSE)</f>
        <v>TOL</v>
      </c>
    </row>
    <row r="1200" spans="1:12">
      <c r="A1200" s="242" t="s">
        <v>2440</v>
      </c>
      <c r="B1200" s="244" t="s">
        <v>4126</v>
      </c>
      <c r="C1200" s="244" t="s">
        <v>821</v>
      </c>
      <c r="D1200" s="242" t="s">
        <v>2440</v>
      </c>
      <c r="E1200" s="247" t="s">
        <v>4384</v>
      </c>
      <c r="F1200" s="247"/>
      <c r="G1200" s="245">
        <v>0</v>
      </c>
      <c r="H1200" s="245"/>
      <c r="I1200" s="245"/>
      <c r="J1200" s="245"/>
      <c r="K1200" s="245"/>
      <c r="L1200" s="246" t="e">
        <f>VLOOKUP(TRIM(B1200),'Team Rosters'!$B$1:$M$3794,2,FALSE)</f>
        <v>#N/A</v>
      </c>
    </row>
    <row r="1201" spans="1:12">
      <c r="A1201" s="242" t="s">
        <v>2445</v>
      </c>
      <c r="B1201" s="244" t="s">
        <v>4127</v>
      </c>
      <c r="C1201" s="244" t="s">
        <v>2832</v>
      </c>
      <c r="D1201" s="242" t="s">
        <v>4294</v>
      </c>
      <c r="E1201" s="247" t="s">
        <v>4389</v>
      </c>
      <c r="F1201" s="247"/>
      <c r="G1201" s="245"/>
      <c r="H1201" s="245"/>
      <c r="I1201" s="58"/>
      <c r="J1201" s="58"/>
      <c r="K1201" s="245"/>
      <c r="L1201" s="246" t="str">
        <f>VLOOKUP(TRIM(B1201),'Team Rosters'!$B$1:$M$3794,2,FALSE)</f>
        <v>IND</v>
      </c>
    </row>
    <row r="1202" spans="1:12">
      <c r="A1202" s="242" t="s">
        <v>3518</v>
      </c>
      <c r="B1202" s="244" t="s">
        <v>5853</v>
      </c>
      <c r="C1202" s="244" t="s">
        <v>832</v>
      </c>
      <c r="D1202" s="242" t="s">
        <v>3518</v>
      </c>
      <c r="E1202" s="58"/>
      <c r="F1202" s="58"/>
      <c r="G1202" s="58"/>
      <c r="H1202" s="245"/>
      <c r="I1202" s="245"/>
      <c r="J1202" s="58"/>
      <c r="K1202" s="245">
        <v>0</v>
      </c>
      <c r="L1202" s="246" t="str">
        <f>VLOOKUP(TRIM(B1202),'Team Rosters'!$B$1:$M$3794,2,FALSE)</f>
        <v>CAVE</v>
      </c>
    </row>
    <row r="1203" spans="1:12">
      <c r="A1203" s="242" t="s">
        <v>3061</v>
      </c>
      <c r="B1203" s="244" t="s">
        <v>5131</v>
      </c>
      <c r="C1203" s="244" t="s">
        <v>809</v>
      </c>
      <c r="D1203" s="242" t="s">
        <v>4297</v>
      </c>
      <c r="E1203" s="247" t="s">
        <v>4382</v>
      </c>
      <c r="F1203" s="247"/>
      <c r="G1203" s="245"/>
      <c r="H1203" s="245"/>
      <c r="I1203" s="248"/>
      <c r="J1203" s="58"/>
      <c r="K1203" s="248"/>
      <c r="L1203" s="246" t="str">
        <f>VLOOKUP(TRIM(B1203),'Team Rosters'!$B$1:$M$3794,2,FALSE)</f>
        <v>OMA</v>
      </c>
    </row>
    <row r="1204" spans="1:12">
      <c r="A1204" s="242" t="s">
        <v>560</v>
      </c>
      <c r="B1204" s="235" t="s">
        <v>4645</v>
      </c>
      <c r="C1204" s="235" t="s">
        <v>817</v>
      </c>
      <c r="D1204" s="242" t="s">
        <v>4265</v>
      </c>
      <c r="E1204" s="245"/>
      <c r="F1204" s="245"/>
      <c r="G1204" s="245"/>
      <c r="H1204" s="58"/>
      <c r="I1204" s="245"/>
      <c r="J1204" s="245"/>
      <c r="K1204" s="245"/>
      <c r="L1204" s="246" t="str">
        <f>VLOOKUP(TRIM(B1204),'Team Rosters'!$B$1:$M$3794,2,FALSE)</f>
        <v>BEA</v>
      </c>
    </row>
    <row r="1205" spans="1:12" ht="12.75" customHeight="1">
      <c r="A1205" s="242" t="s">
        <v>2438</v>
      </c>
      <c r="B1205" s="244" t="s">
        <v>4128</v>
      </c>
      <c r="C1205" s="244" t="s">
        <v>2832</v>
      </c>
      <c r="D1205" s="242" t="s">
        <v>4305</v>
      </c>
      <c r="E1205" s="247" t="s">
        <v>4385</v>
      </c>
      <c r="F1205" s="247"/>
      <c r="G1205" s="245">
        <v>6</v>
      </c>
      <c r="H1205" s="245"/>
      <c r="I1205" s="58"/>
      <c r="J1205" s="58"/>
      <c r="K1205" s="245"/>
      <c r="L1205" s="246" t="str">
        <f>VLOOKUP(TRIM(B1205),'Team Rosters'!$B$1:$M$3794,2,FALSE)</f>
        <v>VER</v>
      </c>
    </row>
    <row r="1206" spans="1:12">
      <c r="A1206" s="242" t="s">
        <v>2351</v>
      </c>
      <c r="B1206" s="244" t="s">
        <v>4680</v>
      </c>
      <c r="C1206" s="244" t="s">
        <v>815</v>
      </c>
      <c r="D1206" s="242" t="s">
        <v>4270</v>
      </c>
      <c r="E1206" s="144"/>
      <c r="F1206" s="144"/>
      <c r="G1206" s="144"/>
      <c r="H1206" s="245"/>
      <c r="I1206" s="245">
        <v>0</v>
      </c>
      <c r="J1206" s="245"/>
      <c r="K1206" s="245">
        <v>4</v>
      </c>
      <c r="L1206" s="246" t="str">
        <f>VLOOKUP(TRIM(B1206),'Team Rosters'!$B$1:$M$3794,2,FALSE)</f>
        <v>JER</v>
      </c>
    </row>
    <row r="1207" spans="1:12">
      <c r="A1207" s="242" t="s">
        <v>6375</v>
      </c>
      <c r="B1207" s="244" t="s">
        <v>4129</v>
      </c>
      <c r="C1207" s="244" t="s">
        <v>83</v>
      </c>
      <c r="D1207" s="242" t="s">
        <v>6616</v>
      </c>
      <c r="E1207" s="247"/>
      <c r="F1207" s="247"/>
      <c r="G1207" s="245"/>
      <c r="H1207" s="245"/>
      <c r="I1207" s="245"/>
      <c r="J1207" s="58"/>
      <c r="K1207" s="245">
        <v>0</v>
      </c>
      <c r="L1207" s="246" t="str">
        <f>VLOOKUP(TRIM(B1207),'Team Rosters'!$B$1:$M$3794,2,FALSE)</f>
        <v>CHA</v>
      </c>
    </row>
    <row r="1208" spans="1:12">
      <c r="A1208" s="242" t="s">
        <v>560</v>
      </c>
      <c r="B1208" s="235" t="s">
        <v>6912</v>
      </c>
      <c r="C1208" s="235" t="s">
        <v>809</v>
      </c>
      <c r="D1208" s="242" t="s">
        <v>4265</v>
      </c>
      <c r="E1208" s="247"/>
      <c r="F1208" s="247"/>
      <c r="G1208" s="245"/>
      <c r="H1208" s="245"/>
      <c r="I1208" s="58"/>
      <c r="J1208" s="58"/>
      <c r="K1208" s="245"/>
      <c r="L1208" s="246" t="str">
        <f>VLOOKUP(TRIM(B1208),'Team Rosters'!$B$1:$M$3794,2,FALSE)</f>
        <v>GOT</v>
      </c>
    </row>
    <row r="1209" spans="1:12" ht="12.75" customHeight="1">
      <c r="A1209" s="242" t="s">
        <v>3518</v>
      </c>
      <c r="B1209" s="244" t="s">
        <v>915</v>
      </c>
      <c r="C1209" s="244" t="s">
        <v>820</v>
      </c>
      <c r="D1209" s="242" t="s">
        <v>3518</v>
      </c>
      <c r="E1209" s="58"/>
      <c r="F1209" s="58"/>
      <c r="G1209" s="58"/>
      <c r="H1209" s="245"/>
      <c r="I1209" s="245"/>
      <c r="J1209" s="58"/>
      <c r="K1209" s="245">
        <v>2</v>
      </c>
      <c r="L1209" s="246" t="e">
        <f>VLOOKUP(TRIM(B1209),'Team Rosters'!$B$1:$M$3794,2,FALSE)</f>
        <v>#N/A</v>
      </c>
    </row>
    <row r="1210" spans="1:12">
      <c r="A1210" s="242" t="s">
        <v>3063</v>
      </c>
      <c r="B1210" s="244" t="s">
        <v>6334</v>
      </c>
      <c r="C1210" s="244" t="s">
        <v>90</v>
      </c>
      <c r="D1210" s="242" t="s">
        <v>4289</v>
      </c>
      <c r="E1210" s="247" t="s">
        <v>4384</v>
      </c>
      <c r="F1210" s="247"/>
      <c r="G1210" s="245"/>
      <c r="H1210" s="245"/>
      <c r="I1210" s="58"/>
      <c r="J1210" s="58"/>
      <c r="K1210" s="245"/>
      <c r="L1210" s="246" t="e">
        <f>VLOOKUP(TRIM(B1210),'Team Rosters'!$B$1:$M$3794,2,FALSE)</f>
        <v>#N/A</v>
      </c>
    </row>
    <row r="1211" spans="1:12">
      <c r="A1211" s="242" t="s">
        <v>2440</v>
      </c>
      <c r="B1211" s="244" t="s">
        <v>6172</v>
      </c>
      <c r="C1211" s="244" t="s">
        <v>809</v>
      </c>
      <c r="D1211" s="242" t="s">
        <v>2440</v>
      </c>
      <c r="E1211" s="247" t="s">
        <v>4384</v>
      </c>
      <c r="F1211" s="247"/>
      <c r="G1211" s="245">
        <v>0</v>
      </c>
      <c r="H1211" s="245"/>
      <c r="I1211" s="245"/>
      <c r="J1211" s="58"/>
      <c r="K1211" s="245"/>
      <c r="L1211" s="246" t="e">
        <f>VLOOKUP(TRIM(B1211),'Team Rosters'!$B$1:$M$3794,2,FALSE)</f>
        <v>#N/A</v>
      </c>
    </row>
    <row r="1212" spans="1:12">
      <c r="A1212" s="242" t="s">
        <v>2314</v>
      </c>
      <c r="B1212" s="244" t="s">
        <v>5548</v>
      </c>
      <c r="C1212" s="244" t="s">
        <v>81</v>
      </c>
      <c r="D1212" s="242" t="s">
        <v>4303</v>
      </c>
      <c r="E1212" s="247" t="s">
        <v>4391</v>
      </c>
      <c r="F1212" s="247"/>
      <c r="G1212" s="245">
        <v>3</v>
      </c>
      <c r="H1212" s="245"/>
      <c r="I1212" s="269"/>
      <c r="J1212" s="263"/>
      <c r="K1212" s="269"/>
      <c r="L1212" s="246" t="e">
        <f>VLOOKUP(TRIM(B1212),'Team Rosters'!$B$1:$M$3794,2,FALSE)</f>
        <v>#N/A</v>
      </c>
    </row>
    <row r="1213" spans="1:12">
      <c r="A1213" s="242" t="s">
        <v>172</v>
      </c>
      <c r="B1213" s="244" t="s">
        <v>6794</v>
      </c>
      <c r="C1213" s="244" t="s">
        <v>802</v>
      </c>
      <c r="D1213" s="242" t="s">
        <v>4298</v>
      </c>
      <c r="E1213" s="247" t="s">
        <v>4391</v>
      </c>
      <c r="F1213" s="247"/>
      <c r="G1213" s="245">
        <v>1</v>
      </c>
      <c r="H1213" s="245"/>
      <c r="I1213" s="245"/>
      <c r="J1213" s="58"/>
      <c r="K1213" s="245"/>
      <c r="L1213" s="246" t="e">
        <f>VLOOKUP(TRIM(B1213),'Team Rosters'!$B$1:$M$3794,2,FALSE)</f>
        <v>#N/A</v>
      </c>
    </row>
    <row r="1214" spans="1:12">
      <c r="A1214" s="242" t="s">
        <v>1891</v>
      </c>
      <c r="B1214" s="244" t="s">
        <v>3078</v>
      </c>
      <c r="C1214" s="244" t="s">
        <v>6142</v>
      </c>
      <c r="D1214" s="242" t="s">
        <v>1891</v>
      </c>
      <c r="E1214" s="245"/>
      <c r="F1214" s="245"/>
      <c r="G1214" s="245"/>
      <c r="H1214" s="245"/>
      <c r="I1214" s="245"/>
      <c r="J1214" s="245"/>
      <c r="K1214" s="245"/>
      <c r="L1214" s="246" t="str">
        <f>VLOOKUP(TRIM(B1214),'Team Rosters'!$B$1:$M$3794,2,FALSE)</f>
        <v>OMA</v>
      </c>
    </row>
    <row r="1215" spans="1:12">
      <c r="A1215" s="242" t="s">
        <v>213</v>
      </c>
      <c r="B1215" s="244" t="s">
        <v>2208</v>
      </c>
      <c r="C1215" s="244" t="s">
        <v>3448</v>
      </c>
      <c r="D1215" s="242" t="s">
        <v>213</v>
      </c>
      <c r="E1215" s="58"/>
      <c r="F1215" s="58"/>
      <c r="G1215" s="58"/>
      <c r="H1215" s="58"/>
      <c r="I1215" s="245"/>
      <c r="J1215" s="58"/>
      <c r="K1215" s="245"/>
      <c r="L1215" s="246" t="str">
        <f>VLOOKUP(TRIM(B1215),'Team Rosters'!$B$1:$M$3794,2,FALSE)</f>
        <v>ANN</v>
      </c>
    </row>
    <row r="1216" spans="1:12" ht="12.75" customHeight="1">
      <c r="A1216" s="242" t="s">
        <v>3063</v>
      </c>
      <c r="B1216" s="244" t="s">
        <v>5545</v>
      </c>
      <c r="C1216" s="244" t="s">
        <v>3448</v>
      </c>
      <c r="D1216" s="242" t="s">
        <v>4289</v>
      </c>
      <c r="E1216" s="247" t="s">
        <v>4383</v>
      </c>
      <c r="F1216" s="247"/>
      <c r="G1216" s="245"/>
      <c r="H1216" s="245"/>
      <c r="I1216" s="58"/>
      <c r="J1216" s="58"/>
      <c r="K1216" s="245"/>
      <c r="L1216" s="246" t="str">
        <f>VLOOKUP(TRIM(B1216),'Team Rosters'!$B$1:$M$3794,2,FALSE)</f>
        <v>ACM</v>
      </c>
    </row>
    <row r="1217" spans="1:12">
      <c r="A1217" s="242" t="s">
        <v>2458</v>
      </c>
      <c r="B1217" s="244" t="s">
        <v>5648</v>
      </c>
      <c r="C1217" s="244" t="s">
        <v>802</v>
      </c>
      <c r="D1217" s="242" t="s">
        <v>2458</v>
      </c>
      <c r="E1217" s="247" t="s">
        <v>4382</v>
      </c>
      <c r="F1217" s="247"/>
      <c r="G1217" s="245">
        <v>3</v>
      </c>
      <c r="H1217" s="245"/>
      <c r="I1217" s="58"/>
      <c r="J1217" s="58"/>
      <c r="K1217" s="245"/>
      <c r="L1217" s="246" t="str">
        <f>VLOOKUP(TRIM(B1217),'Team Rosters'!$B$1:$M$3794,2,FALSE)</f>
        <v>LAS</v>
      </c>
    </row>
    <row r="1218" spans="1:12">
      <c r="A1218" s="193" t="s">
        <v>828</v>
      </c>
      <c r="B1218" s="235" t="s">
        <v>6416</v>
      </c>
      <c r="C1218" s="235" t="s">
        <v>83</v>
      </c>
      <c r="D1218" s="193" t="s">
        <v>828</v>
      </c>
      <c r="E1218" s="144"/>
      <c r="F1218" s="144"/>
      <c r="G1218" s="144"/>
      <c r="H1218" s="265"/>
      <c r="I1218" s="144">
        <v>4</v>
      </c>
      <c r="J1218" s="144">
        <v>0</v>
      </c>
      <c r="K1218" s="144">
        <v>0</v>
      </c>
      <c r="L1218" s="236" t="e">
        <f>VLOOKUP(TRIM(B1218),'Team Rosters'!$B$1:$M$3794,2,FALSE)</f>
        <v>#N/A</v>
      </c>
    </row>
    <row r="1219" spans="1:12" ht="12.75" customHeight="1">
      <c r="A1219" s="242" t="s">
        <v>560</v>
      </c>
      <c r="B1219" s="235" t="s">
        <v>5259</v>
      </c>
      <c r="C1219" s="235" t="s">
        <v>832</v>
      </c>
      <c r="D1219" s="242" t="s">
        <v>4265</v>
      </c>
      <c r="E1219" s="247"/>
      <c r="F1219" s="247"/>
      <c r="G1219" s="245"/>
      <c r="H1219" s="245"/>
      <c r="I1219" s="58"/>
      <c r="J1219" s="58"/>
      <c r="K1219" s="245"/>
      <c r="L1219" s="246" t="str">
        <f>VLOOKUP(TRIM(B1219),'Team Rosters'!$B$1:$M$3794,2,FALSE)</f>
        <v>ACM</v>
      </c>
    </row>
    <row r="1220" spans="1:12" ht="12.75" customHeight="1">
      <c r="A1220" s="242" t="s">
        <v>1404</v>
      </c>
      <c r="B1220" s="244" t="s">
        <v>272</v>
      </c>
      <c r="C1220" s="244" t="s">
        <v>808</v>
      </c>
      <c r="D1220" s="242" t="s">
        <v>1404</v>
      </c>
      <c r="E1220" s="247" t="s">
        <v>4382</v>
      </c>
      <c r="F1220" s="247"/>
      <c r="G1220" s="245">
        <v>3</v>
      </c>
      <c r="H1220" s="245"/>
      <c r="I1220" s="58"/>
      <c r="J1220" s="58"/>
      <c r="K1220" s="245"/>
      <c r="L1220" s="246" t="e">
        <f>VLOOKUP(TRIM(B1220),'Team Rosters'!$B$1:$M$3794,2,FALSE)</f>
        <v>#N/A</v>
      </c>
    </row>
    <row r="1221" spans="1:12" ht="12.75" customHeight="1">
      <c r="A1221" s="242" t="s">
        <v>172</v>
      </c>
      <c r="B1221" s="244" t="s">
        <v>6550</v>
      </c>
      <c r="C1221" s="244" t="s">
        <v>810</v>
      </c>
      <c r="D1221" s="242" t="s">
        <v>4298</v>
      </c>
      <c r="E1221" s="247" t="s">
        <v>4385</v>
      </c>
      <c r="F1221" s="247"/>
      <c r="G1221" s="245">
        <v>3</v>
      </c>
      <c r="H1221" s="245"/>
      <c r="I1221" s="269"/>
      <c r="J1221" s="263"/>
      <c r="K1221" s="269"/>
      <c r="L1221" s="246" t="str">
        <f>VLOOKUP(TRIM(B1221),'Team Rosters'!$B$1:$M$3794,2,FALSE)</f>
        <v>TEM</v>
      </c>
    </row>
    <row r="1222" spans="1:12" ht="12.75" customHeight="1">
      <c r="A1222" s="253" t="s">
        <v>7084</v>
      </c>
      <c r="B1222" s="244" t="s">
        <v>5519</v>
      </c>
      <c r="C1222" s="244" t="s">
        <v>5513</v>
      </c>
      <c r="D1222" s="253" t="s">
        <v>7085</v>
      </c>
      <c r="E1222" s="247" t="s">
        <v>4389</v>
      </c>
      <c r="F1222" s="247"/>
      <c r="G1222" s="245"/>
      <c r="H1222" s="245"/>
      <c r="I1222" s="58"/>
      <c r="J1222" s="58"/>
      <c r="K1222" s="245"/>
      <c r="L1222" s="246" t="str">
        <f>VLOOKUP(TRIM(B1222),'Team Rosters'!$B$1:$M$3794,2,FALSE)</f>
        <v>TEM</v>
      </c>
    </row>
    <row r="1223" spans="1:12" ht="12.75" customHeight="1">
      <c r="A1223" s="242" t="s">
        <v>560</v>
      </c>
      <c r="B1223" s="235" t="s">
        <v>122</v>
      </c>
      <c r="C1223" s="235" t="s">
        <v>2832</v>
      </c>
      <c r="D1223" s="242" t="s">
        <v>4265</v>
      </c>
      <c r="E1223" s="58"/>
      <c r="F1223" s="58"/>
      <c r="G1223" s="58"/>
      <c r="H1223" s="245"/>
      <c r="I1223" s="245"/>
      <c r="J1223" s="58"/>
      <c r="K1223" s="245"/>
      <c r="L1223" s="246" t="e">
        <f>VLOOKUP(TRIM(B1223),'Team Rosters'!$B$1:$M$3794,2,FALSE)</f>
        <v>#N/A</v>
      </c>
    </row>
    <row r="1224" spans="1:12">
      <c r="A1224" s="242" t="s">
        <v>2323</v>
      </c>
      <c r="B1224" s="235" t="s">
        <v>4654</v>
      </c>
      <c r="C1224" s="235" t="s">
        <v>810</v>
      </c>
      <c r="D1224" s="242" t="s">
        <v>4265</v>
      </c>
      <c r="E1224" s="247"/>
      <c r="F1224" s="247"/>
      <c r="G1224" s="245"/>
      <c r="H1224" s="245"/>
      <c r="I1224" s="58"/>
      <c r="J1224" s="58"/>
      <c r="K1224" s="245"/>
      <c r="L1224" s="246" t="str">
        <f>VLOOKUP(TRIM(B1224),'Team Rosters'!$B$1:$M$3794,2,FALSE)</f>
        <v>CHA</v>
      </c>
    </row>
    <row r="1225" spans="1:12" ht="12.75" customHeight="1">
      <c r="A1225" s="242" t="s">
        <v>2314</v>
      </c>
      <c r="B1225" s="244" t="s">
        <v>5589</v>
      </c>
      <c r="C1225" s="244" t="s">
        <v>83</v>
      </c>
      <c r="D1225" s="242" t="s">
        <v>4303</v>
      </c>
      <c r="E1225" s="247" t="s">
        <v>4389</v>
      </c>
      <c r="F1225" s="247"/>
      <c r="G1225" s="245">
        <v>2</v>
      </c>
      <c r="H1225" s="245"/>
      <c r="I1225" s="245"/>
      <c r="J1225" s="245"/>
      <c r="K1225" s="245"/>
      <c r="L1225" s="246" t="str">
        <f>VLOOKUP(TRIM(B1225),'Team Rosters'!$B$1:$M$3794,2,FALSE)</f>
        <v>ACM</v>
      </c>
    </row>
    <row r="1226" spans="1:12">
      <c r="A1226" s="242" t="s">
        <v>2314</v>
      </c>
      <c r="B1226" s="244" t="s">
        <v>5722</v>
      </c>
      <c r="C1226" s="244" t="s">
        <v>822</v>
      </c>
      <c r="D1226" s="242" t="s">
        <v>4279</v>
      </c>
      <c r="E1226" s="144"/>
      <c r="F1226" s="144"/>
      <c r="G1226" s="144"/>
      <c r="H1226" s="269"/>
      <c r="I1226" s="245">
        <v>0</v>
      </c>
      <c r="J1226" s="245"/>
      <c r="K1226" s="245">
        <v>0</v>
      </c>
      <c r="L1226" s="246" t="e">
        <f>VLOOKUP(TRIM(B1226),'Team Rosters'!$B$1:$M$3794,2,FALSE)</f>
        <v>#N/A</v>
      </c>
    </row>
    <row r="1227" spans="1:12">
      <c r="A1227" s="242" t="s">
        <v>560</v>
      </c>
      <c r="B1227" s="235" t="s">
        <v>6405</v>
      </c>
      <c r="C1227" s="235" t="s">
        <v>816</v>
      </c>
      <c r="D1227" s="242" t="s">
        <v>4265</v>
      </c>
      <c r="E1227" s="58"/>
      <c r="F1227" s="58"/>
      <c r="G1227" s="58"/>
      <c r="H1227" s="245"/>
      <c r="I1227" s="248"/>
      <c r="J1227" s="58"/>
      <c r="K1227" s="248"/>
      <c r="L1227" s="246" t="str">
        <f>VLOOKUP(TRIM(B1227),'Team Rosters'!$B$1:$M$3794,2,FALSE)</f>
        <v>BLD</v>
      </c>
    </row>
    <row r="1228" spans="1:12">
      <c r="A1228" s="242" t="s">
        <v>2438</v>
      </c>
      <c r="B1228" s="244" t="s">
        <v>4633</v>
      </c>
      <c r="C1228" s="244" t="s">
        <v>812</v>
      </c>
      <c r="D1228" s="242" t="s">
        <v>4277</v>
      </c>
      <c r="E1228" s="144"/>
      <c r="F1228" s="144"/>
      <c r="G1228" s="144"/>
      <c r="H1228" s="245"/>
      <c r="I1228" s="245">
        <v>4</v>
      </c>
      <c r="J1228" s="245"/>
      <c r="K1228" s="245">
        <v>4</v>
      </c>
      <c r="L1228" s="246" t="str">
        <f>VLOOKUP(TRIM(B1228),'Team Rosters'!$B$1:$M$3794,2,FALSE)</f>
        <v>TOL</v>
      </c>
    </row>
    <row r="1229" spans="1:12" ht="12.75" customHeight="1">
      <c r="A1229" s="242" t="s">
        <v>3060</v>
      </c>
      <c r="B1229" s="244" t="s">
        <v>123</v>
      </c>
      <c r="C1229" s="244" t="s">
        <v>808</v>
      </c>
      <c r="D1229" s="242" t="s">
        <v>4290</v>
      </c>
      <c r="E1229" s="247" t="s">
        <v>4384</v>
      </c>
      <c r="F1229" s="247"/>
      <c r="G1229" s="245"/>
      <c r="H1229" s="245"/>
      <c r="I1229" s="58"/>
      <c r="J1229" s="58"/>
      <c r="K1229" s="245"/>
      <c r="L1229" s="246" t="e">
        <f>VLOOKUP(TRIM(B1229),'Team Rosters'!$B$1:$M$3794,2,FALSE)</f>
        <v>#N/A</v>
      </c>
    </row>
    <row r="1230" spans="1:12" ht="12.75" customHeight="1">
      <c r="A1230" s="242" t="s">
        <v>3060</v>
      </c>
      <c r="B1230" s="244" t="s">
        <v>5640</v>
      </c>
      <c r="C1230" s="244" t="s">
        <v>3448</v>
      </c>
      <c r="D1230" s="242" t="s">
        <v>4290</v>
      </c>
      <c r="E1230" s="247" t="s">
        <v>4384</v>
      </c>
      <c r="F1230" s="247"/>
      <c r="G1230" s="245"/>
      <c r="H1230" s="245"/>
      <c r="I1230" s="245"/>
      <c r="J1230" s="245"/>
      <c r="K1230" s="245"/>
      <c r="L1230" s="246" t="e">
        <f>VLOOKUP(TRIM(B1230),'Team Rosters'!$B$1:$M$3794,2,FALSE)</f>
        <v>#N/A</v>
      </c>
    </row>
    <row r="1231" spans="1:12">
      <c r="A1231" s="242" t="s">
        <v>2328</v>
      </c>
      <c r="B1231" s="244" t="s">
        <v>4475</v>
      </c>
      <c r="C1231" s="244" t="s">
        <v>826</v>
      </c>
      <c r="D1231" s="242" t="s">
        <v>4295</v>
      </c>
      <c r="E1231" s="247" t="s">
        <v>4385</v>
      </c>
      <c r="F1231" s="247"/>
      <c r="G1231" s="245"/>
      <c r="H1231" s="245"/>
      <c r="I1231" s="269"/>
      <c r="J1231" s="263"/>
      <c r="K1231" s="269"/>
      <c r="L1231" s="246" t="str">
        <f>VLOOKUP(TRIM(B1231),'Team Rosters'!$B$1:$M$3794,2,FALSE)</f>
        <v>BIR</v>
      </c>
    </row>
    <row r="1232" spans="1:12">
      <c r="A1232" s="242" t="s">
        <v>172</v>
      </c>
      <c r="B1232" s="244" t="s">
        <v>6268</v>
      </c>
      <c r="C1232" s="244" t="s">
        <v>6142</v>
      </c>
      <c r="D1232" s="242" t="s">
        <v>4298</v>
      </c>
      <c r="E1232" s="247" t="s">
        <v>4391</v>
      </c>
      <c r="F1232" s="247"/>
      <c r="G1232" s="245">
        <v>6</v>
      </c>
      <c r="H1232" s="245"/>
      <c r="I1232" s="58"/>
      <c r="J1232" s="58"/>
      <c r="K1232" s="245"/>
      <c r="L1232" s="246" t="str">
        <f>VLOOKUP(TRIM(B1232),'Team Rosters'!$B$1:$M$3794,2,FALSE)</f>
        <v>WIX</v>
      </c>
    </row>
    <row r="1233" spans="1:12" ht="12.75" customHeight="1">
      <c r="A1233" s="242" t="s">
        <v>1891</v>
      </c>
      <c r="B1233" s="244" t="s">
        <v>2255</v>
      </c>
      <c r="C1233" s="244" t="s">
        <v>837</v>
      </c>
      <c r="D1233" s="242" t="s">
        <v>1891</v>
      </c>
      <c r="E1233" s="58"/>
      <c r="F1233" s="58"/>
      <c r="G1233" s="58"/>
      <c r="H1233" s="58"/>
      <c r="I1233" s="58"/>
      <c r="J1233" s="58"/>
      <c r="K1233" s="245"/>
      <c r="L1233" s="246" t="str">
        <f>VLOOKUP(TRIM(B1233),'Team Rosters'!$B$1:$M$3794,2,FALSE)</f>
        <v>GOT</v>
      </c>
    </row>
    <row r="1234" spans="1:12" ht="12.75" customHeight="1">
      <c r="A1234" s="242" t="s">
        <v>3518</v>
      </c>
      <c r="B1234" s="244" t="s">
        <v>701</v>
      </c>
      <c r="C1234" s="244" t="s">
        <v>824</v>
      </c>
      <c r="D1234" s="242" t="s">
        <v>3518</v>
      </c>
      <c r="E1234" s="247"/>
      <c r="F1234" s="247"/>
      <c r="G1234" s="245"/>
      <c r="H1234" s="245"/>
      <c r="I1234" s="245"/>
      <c r="J1234" s="58"/>
      <c r="K1234" s="245">
        <v>0</v>
      </c>
      <c r="L1234" s="246" t="e">
        <f>VLOOKUP(TRIM(B1234),'Team Rosters'!$B$1:$M$3794,2,FALSE)</f>
        <v>#N/A</v>
      </c>
    </row>
    <row r="1235" spans="1:12">
      <c r="A1235" s="242" t="s">
        <v>1891</v>
      </c>
      <c r="B1235" s="244" t="s">
        <v>2124</v>
      </c>
      <c r="C1235" s="244" t="s">
        <v>820</v>
      </c>
      <c r="D1235" s="242" t="s">
        <v>1891</v>
      </c>
      <c r="E1235" s="58"/>
      <c r="F1235" s="58"/>
      <c r="G1235" s="58"/>
      <c r="H1235" s="245"/>
      <c r="I1235" s="248"/>
      <c r="J1235" s="58"/>
      <c r="K1235" s="248"/>
      <c r="L1235" s="246" t="str">
        <f>VLOOKUP(TRIM(B1235),'Team Rosters'!$B$1:$M$3794,2,FALSE)</f>
        <v>LON</v>
      </c>
    </row>
    <row r="1236" spans="1:12">
      <c r="A1236" s="242" t="s">
        <v>223</v>
      </c>
      <c r="B1236" s="235" t="s">
        <v>5830</v>
      </c>
      <c r="C1236" s="235" t="s">
        <v>813</v>
      </c>
      <c r="D1236" s="242" t="s">
        <v>4267</v>
      </c>
      <c r="E1236" s="58"/>
      <c r="F1236" s="58"/>
      <c r="G1236" s="58"/>
      <c r="H1236" s="245"/>
      <c r="I1236" s="245"/>
      <c r="J1236" s="58"/>
      <c r="K1236" s="245"/>
      <c r="L1236" s="246" t="str">
        <f>VLOOKUP(TRIM(B1236),'Team Rosters'!$B$1:$M$3794,2,FALSE)</f>
        <v>LAS</v>
      </c>
    </row>
    <row r="1237" spans="1:12">
      <c r="A1237" s="242" t="s">
        <v>223</v>
      </c>
      <c r="B1237" s="244" t="s">
        <v>5830</v>
      </c>
      <c r="C1237" s="244" t="s">
        <v>813</v>
      </c>
      <c r="D1237" s="242" t="s">
        <v>4267</v>
      </c>
      <c r="E1237" s="245"/>
      <c r="F1237" s="245"/>
      <c r="G1237" s="245"/>
      <c r="H1237" s="245"/>
      <c r="I1237" s="245"/>
      <c r="J1237" s="245"/>
      <c r="K1237" s="245"/>
      <c r="L1237" s="246" t="str">
        <f>VLOOKUP(TRIM(B1237),'Team Rosters'!$B$1:$M$3794,2,FALSE)</f>
        <v>LAS</v>
      </c>
    </row>
    <row r="1238" spans="1:12">
      <c r="A1238" s="193" t="s">
        <v>197</v>
      </c>
      <c r="B1238" s="235" t="s">
        <v>6424</v>
      </c>
      <c r="C1238" s="235" t="s">
        <v>90</v>
      </c>
      <c r="D1238" s="193" t="s">
        <v>197</v>
      </c>
      <c r="E1238" s="144"/>
      <c r="F1238" s="144"/>
      <c r="G1238" s="144"/>
      <c r="H1238" s="265"/>
      <c r="I1238" s="144"/>
      <c r="J1238" s="144"/>
      <c r="K1238" s="265"/>
      <c r="L1238" s="236" t="e">
        <f>VLOOKUP(TRIM(B1238),'Team Rosters'!$B$1:$M$3794,2,FALSE)</f>
        <v>#N/A</v>
      </c>
    </row>
    <row r="1239" spans="1:12" ht="12.75" customHeight="1">
      <c r="A1239" s="242" t="s">
        <v>1891</v>
      </c>
      <c r="B1239" s="244" t="s">
        <v>6863</v>
      </c>
      <c r="C1239" s="244" t="s">
        <v>807</v>
      </c>
      <c r="D1239" s="242" t="s">
        <v>1891</v>
      </c>
      <c r="E1239" s="58"/>
      <c r="F1239" s="58"/>
      <c r="G1239" s="58"/>
      <c r="H1239" s="245"/>
      <c r="I1239" s="58"/>
      <c r="J1239" s="58"/>
      <c r="K1239" s="245"/>
      <c r="L1239" s="246" t="str">
        <f>VLOOKUP(TRIM(B1239),'Team Rosters'!$B$1:$M$3794,2,FALSE)</f>
        <v>BIR</v>
      </c>
    </row>
    <row r="1240" spans="1:12">
      <c r="A1240" s="242" t="s">
        <v>173</v>
      </c>
      <c r="B1240" s="244" t="s">
        <v>6218</v>
      </c>
      <c r="C1240" s="244" t="s">
        <v>82</v>
      </c>
      <c r="D1240" s="242" t="s">
        <v>4306</v>
      </c>
      <c r="E1240" s="247" t="s">
        <v>4385</v>
      </c>
      <c r="F1240" s="247" t="s">
        <v>4385</v>
      </c>
      <c r="G1240" s="245">
        <v>2</v>
      </c>
      <c r="H1240" s="245"/>
      <c r="I1240" s="248"/>
      <c r="J1240" s="58"/>
      <c r="K1240" s="248"/>
      <c r="L1240" s="246" t="e">
        <f>VLOOKUP(TRIM(B1240),'Team Rosters'!$B$1:$M$3794,2,FALSE)</f>
        <v>#N/A</v>
      </c>
    </row>
    <row r="1241" spans="1:12" ht="12.75" customHeight="1">
      <c r="A1241" s="242" t="s">
        <v>560</v>
      </c>
      <c r="B1241" s="235" t="s">
        <v>6926</v>
      </c>
      <c r="C1241" s="235" t="s">
        <v>81</v>
      </c>
      <c r="D1241" s="242" t="s">
        <v>4265</v>
      </c>
      <c r="E1241" s="247"/>
      <c r="F1241" s="247"/>
      <c r="G1241" s="245"/>
      <c r="H1241" s="245"/>
      <c r="I1241" s="245"/>
      <c r="J1241" s="58"/>
      <c r="K1241" s="245"/>
      <c r="L1241" s="246" t="str">
        <f>VLOOKUP(TRIM(B1241),'Team Rosters'!$B$1:$M$3794,2,FALSE)</f>
        <v>VIR</v>
      </c>
    </row>
    <row r="1242" spans="1:12">
      <c r="A1242" s="242" t="s">
        <v>2351</v>
      </c>
      <c r="B1242" s="244" t="s">
        <v>6163</v>
      </c>
      <c r="C1242" s="244" t="s">
        <v>817</v>
      </c>
      <c r="D1242" s="242" t="s">
        <v>4270</v>
      </c>
      <c r="E1242" s="144"/>
      <c r="F1242" s="144"/>
      <c r="G1242" s="144"/>
      <c r="H1242" s="245"/>
      <c r="I1242" s="245">
        <v>0</v>
      </c>
      <c r="J1242" s="245"/>
      <c r="K1242" s="245">
        <v>5</v>
      </c>
      <c r="L1242" s="246" t="str">
        <f>VLOOKUP(TRIM(B1242),'Team Rosters'!$B$1:$M$3794,2,FALSE)</f>
        <v>ACM</v>
      </c>
    </row>
    <row r="1243" spans="1:12">
      <c r="A1243" s="242" t="s">
        <v>3060</v>
      </c>
      <c r="B1243" s="244" t="s">
        <v>5093</v>
      </c>
      <c r="C1243" s="244" t="s">
        <v>802</v>
      </c>
      <c r="D1243" s="242" t="s">
        <v>4290</v>
      </c>
      <c r="E1243" s="247" t="s">
        <v>4384</v>
      </c>
      <c r="F1243" s="247"/>
      <c r="G1243" s="245"/>
      <c r="H1243" s="245"/>
      <c r="I1243" s="245"/>
      <c r="J1243" s="58"/>
      <c r="K1243" s="245"/>
      <c r="L1243" s="246" t="str">
        <f>VLOOKUP(TRIM(B1243),'Team Rosters'!$B$1:$M$3794,2,FALSE)</f>
        <v>BLU</v>
      </c>
    </row>
    <row r="1244" spans="1:12" ht="12.75" customHeight="1">
      <c r="A1244" s="242" t="s">
        <v>1663</v>
      </c>
      <c r="B1244" s="244" t="s">
        <v>3725</v>
      </c>
      <c r="C1244" s="244" t="s">
        <v>832</v>
      </c>
      <c r="D1244" s="242" t="s">
        <v>4302</v>
      </c>
      <c r="E1244" s="247" t="s">
        <v>4391</v>
      </c>
      <c r="F1244" s="247"/>
      <c r="G1244" s="245">
        <v>0</v>
      </c>
      <c r="H1244" s="245"/>
      <c r="I1244" s="245"/>
      <c r="J1244" s="245"/>
      <c r="K1244" s="245"/>
      <c r="L1244" s="246" t="e">
        <f>VLOOKUP(TRIM(B1244),'Team Rosters'!$B$1:$M$3794,2,FALSE)</f>
        <v>#N/A</v>
      </c>
    </row>
    <row r="1245" spans="1:12">
      <c r="A1245" s="193" t="s">
        <v>1406</v>
      </c>
      <c r="B1245" s="235" t="s">
        <v>923</v>
      </c>
      <c r="C1245" s="235" t="s">
        <v>2832</v>
      </c>
      <c r="D1245" s="193" t="s">
        <v>1406</v>
      </c>
      <c r="E1245" s="144"/>
      <c r="F1245" s="144"/>
      <c r="G1245" s="144"/>
      <c r="H1245" s="265"/>
      <c r="I1245" s="144">
        <v>4</v>
      </c>
      <c r="J1245" s="144"/>
      <c r="K1245" s="144">
        <v>0</v>
      </c>
      <c r="L1245" s="236" t="str">
        <f>VLOOKUP(TRIM(B1245),'Team Rosters'!$B$1:$M$3794,2,FALSE)</f>
        <v>LON</v>
      </c>
    </row>
    <row r="1246" spans="1:12">
      <c r="A1246" s="242" t="s">
        <v>1891</v>
      </c>
      <c r="B1246" s="244" t="s">
        <v>6349</v>
      </c>
      <c r="C1246" s="244" t="s">
        <v>82</v>
      </c>
      <c r="D1246" s="242" t="s">
        <v>1891</v>
      </c>
      <c r="E1246" s="247"/>
      <c r="F1246" s="247"/>
      <c r="G1246" s="245"/>
      <c r="H1246" s="245"/>
      <c r="I1246" s="245"/>
      <c r="J1246" s="58"/>
      <c r="K1246" s="245"/>
      <c r="L1246" s="246" t="e">
        <f>VLOOKUP(TRIM(B1246),'Team Rosters'!$B$1:$M$3794,2,FALSE)</f>
        <v>#N/A</v>
      </c>
    </row>
    <row r="1247" spans="1:12">
      <c r="A1247" s="242" t="s">
        <v>3060</v>
      </c>
      <c r="B1247" s="244" t="s">
        <v>5641</v>
      </c>
      <c r="C1247" s="244" t="s">
        <v>81</v>
      </c>
      <c r="D1247" s="242" t="s">
        <v>4290</v>
      </c>
      <c r="E1247" s="247" t="s">
        <v>4384</v>
      </c>
      <c r="F1247" s="247"/>
      <c r="G1247" s="245"/>
      <c r="H1247" s="245"/>
      <c r="I1247" s="245"/>
      <c r="J1247" s="245"/>
      <c r="K1247" s="245"/>
      <c r="L1247" s="246" t="e">
        <f>VLOOKUP(TRIM(B1247),'Team Rosters'!$B$1:$M$3794,2,FALSE)</f>
        <v>#N/A</v>
      </c>
    </row>
    <row r="1248" spans="1:12">
      <c r="A1248" s="253" t="s">
        <v>7084</v>
      </c>
      <c r="B1248" s="244" t="s">
        <v>4138</v>
      </c>
      <c r="C1248" s="244" t="s">
        <v>170</v>
      </c>
      <c r="D1248" s="253" t="s">
        <v>7085</v>
      </c>
      <c r="E1248" s="247" t="s">
        <v>4385</v>
      </c>
      <c r="F1248" s="247"/>
      <c r="G1248" s="245"/>
      <c r="H1248" s="245"/>
      <c r="I1248" s="245"/>
      <c r="J1248" s="245"/>
      <c r="K1248" s="245"/>
      <c r="L1248" s="246" t="str">
        <f>VLOOKUP(TRIM(B1248),'Team Rosters'!$B$1:$M$3794,2,FALSE)</f>
        <v>IND</v>
      </c>
    </row>
    <row r="1249" spans="1:12">
      <c r="A1249" s="242" t="s">
        <v>1891</v>
      </c>
      <c r="B1249" s="244" t="s">
        <v>3464</v>
      </c>
      <c r="C1249" s="244" t="s">
        <v>809</v>
      </c>
      <c r="D1249" s="242" t="s">
        <v>1891</v>
      </c>
      <c r="E1249" s="58"/>
      <c r="F1249" s="58"/>
      <c r="G1249" s="58"/>
      <c r="H1249" s="245"/>
      <c r="I1249" s="245"/>
      <c r="J1249" s="245"/>
      <c r="K1249" s="245"/>
      <c r="L1249" s="246" t="str">
        <f>VLOOKUP(TRIM(B1249),'Team Rosters'!$B$1:$M$3794,2,FALSE)</f>
        <v>CHA</v>
      </c>
    </row>
    <row r="1250" spans="1:12" ht="12.75" customHeight="1">
      <c r="A1250" s="242" t="s">
        <v>1870</v>
      </c>
      <c r="B1250" s="244" t="s">
        <v>2078</v>
      </c>
      <c r="C1250" s="244" t="s">
        <v>5513</v>
      </c>
      <c r="D1250" s="242" t="s">
        <v>4273</v>
      </c>
      <c r="E1250" s="144"/>
      <c r="F1250" s="144"/>
      <c r="G1250" s="144"/>
      <c r="H1250" s="245"/>
      <c r="I1250" s="245">
        <v>6</v>
      </c>
      <c r="J1250" s="245"/>
      <c r="K1250" s="245">
        <v>4</v>
      </c>
      <c r="L1250" s="246" t="str">
        <f>VLOOKUP(TRIM(B1250),'Team Rosters'!$B$1:$M$3794,2,FALSE)</f>
        <v>LON</v>
      </c>
    </row>
    <row r="1251" spans="1:12">
      <c r="A1251" s="242" t="s">
        <v>830</v>
      </c>
      <c r="B1251" s="244" t="s">
        <v>5723</v>
      </c>
      <c r="C1251" s="244" t="s">
        <v>809</v>
      </c>
      <c r="D1251" s="242" t="s">
        <v>6989</v>
      </c>
      <c r="E1251" s="144"/>
      <c r="F1251" s="144"/>
      <c r="G1251" s="144"/>
      <c r="H1251" s="245"/>
      <c r="I1251" s="245">
        <v>0</v>
      </c>
      <c r="J1251" s="245">
        <v>0</v>
      </c>
      <c r="K1251" s="245">
        <v>4</v>
      </c>
      <c r="L1251" s="246" t="str">
        <f>VLOOKUP(TRIM(B1251),'Team Rosters'!$B$1:$M$3794,2,FALSE)</f>
        <v>VIR</v>
      </c>
    </row>
    <row r="1252" spans="1:12" ht="12.75" customHeight="1">
      <c r="A1252" s="242" t="s">
        <v>221</v>
      </c>
      <c r="B1252" s="235" t="s">
        <v>6404</v>
      </c>
      <c r="C1252" s="235" t="s">
        <v>814</v>
      </c>
      <c r="D1252" s="242" t="s">
        <v>4268</v>
      </c>
      <c r="E1252" s="245"/>
      <c r="F1252" s="245"/>
      <c r="G1252" s="245"/>
      <c r="H1252" s="245"/>
      <c r="I1252" s="245"/>
      <c r="J1252" s="245"/>
      <c r="K1252" s="245"/>
      <c r="L1252" s="246" t="str">
        <f>VLOOKUP(TRIM(B1252),'Team Rosters'!$B$1:$M$3794,2,FALSE)</f>
        <v>BEA</v>
      </c>
    </row>
    <row r="1253" spans="1:12">
      <c r="A1253" s="242" t="s">
        <v>221</v>
      </c>
      <c r="B1253" s="244" t="s">
        <v>6404</v>
      </c>
      <c r="C1253" s="244" t="s">
        <v>814</v>
      </c>
      <c r="D1253" s="242" t="s">
        <v>4268</v>
      </c>
      <c r="E1253" s="58"/>
      <c r="F1253" s="58"/>
      <c r="G1253" s="58"/>
      <c r="H1253" s="58"/>
      <c r="I1253" s="58"/>
      <c r="J1253" s="58"/>
      <c r="K1253" s="245"/>
      <c r="L1253" s="246" t="str">
        <f>VLOOKUP(TRIM(B1253),'Team Rosters'!$B$1:$M$3794,2,FALSE)</f>
        <v>BEA</v>
      </c>
    </row>
    <row r="1254" spans="1:12">
      <c r="A1254" s="242" t="s">
        <v>3518</v>
      </c>
      <c r="B1254" s="244" t="s">
        <v>6876</v>
      </c>
      <c r="C1254" s="244" t="s">
        <v>820</v>
      </c>
      <c r="D1254" s="242" t="s">
        <v>3518</v>
      </c>
      <c r="E1254" s="245"/>
      <c r="F1254" s="245"/>
      <c r="G1254" s="245"/>
      <c r="H1254" s="245"/>
      <c r="I1254" s="245"/>
      <c r="J1254" s="245"/>
      <c r="K1254" s="245">
        <v>2</v>
      </c>
      <c r="L1254" s="246" t="str">
        <f>VLOOKUP(TRIM(B1254),'Team Rosters'!$B$1:$M$3794,2,FALSE)</f>
        <v>LAS</v>
      </c>
    </row>
    <row r="1255" spans="1:12" ht="12.75" customHeight="1">
      <c r="A1255" s="242" t="s">
        <v>1891</v>
      </c>
      <c r="B1255" s="244" t="s">
        <v>2636</v>
      </c>
      <c r="C1255" s="244" t="s">
        <v>817</v>
      </c>
      <c r="D1255" s="242" t="s">
        <v>1891</v>
      </c>
      <c r="E1255" s="247"/>
      <c r="F1255" s="247"/>
      <c r="G1255" s="245"/>
      <c r="H1255" s="245"/>
      <c r="I1255" s="58"/>
      <c r="J1255" s="58"/>
      <c r="K1255" s="245"/>
      <c r="L1255" s="246" t="e">
        <f>VLOOKUP(TRIM(B1255),'Team Rosters'!$B$1:$M$3794,2,FALSE)</f>
        <v>#N/A</v>
      </c>
    </row>
    <row r="1256" spans="1:12">
      <c r="A1256" s="246" t="s">
        <v>203</v>
      </c>
      <c r="B1256" s="244" t="s">
        <v>6427</v>
      </c>
      <c r="C1256" s="244" t="s">
        <v>813</v>
      </c>
      <c r="D1256" s="246" t="s">
        <v>203</v>
      </c>
      <c r="E1256" s="247"/>
      <c r="F1256" s="247"/>
      <c r="G1256" s="245"/>
      <c r="H1256" s="245"/>
      <c r="I1256" s="245"/>
      <c r="J1256" s="58"/>
      <c r="K1256" s="245"/>
      <c r="L1256" s="246" t="str">
        <f>VLOOKUP(TRIM(B1256),'Team Rosters'!$B$1:$M$3794,2,FALSE)</f>
        <v>JER</v>
      </c>
    </row>
    <row r="1257" spans="1:12">
      <c r="A1257" s="242" t="s">
        <v>2477</v>
      </c>
      <c r="B1257" s="235" t="s">
        <v>2079</v>
      </c>
      <c r="C1257" s="235" t="s">
        <v>826</v>
      </c>
      <c r="D1257" s="242" t="s">
        <v>4265</v>
      </c>
      <c r="E1257" s="58"/>
      <c r="F1257" s="58"/>
      <c r="G1257" s="58"/>
      <c r="H1257" s="245"/>
      <c r="I1257" s="245"/>
      <c r="J1257" s="58"/>
      <c r="K1257" s="245"/>
      <c r="L1257" s="246" t="str">
        <f>VLOOKUP(TRIM(B1257),'Team Rosters'!$B$1:$M$3794,2,FALSE)</f>
        <v>CHA</v>
      </c>
    </row>
    <row r="1258" spans="1:12" ht="12.75" customHeight="1">
      <c r="A1258" s="193" t="s">
        <v>197</v>
      </c>
      <c r="B1258" s="235" t="s">
        <v>6985</v>
      </c>
      <c r="C1258" s="235" t="s">
        <v>1664</v>
      </c>
      <c r="D1258" s="193" t="s">
        <v>197</v>
      </c>
      <c r="E1258" s="144"/>
      <c r="F1258" s="144"/>
      <c r="G1258" s="144"/>
      <c r="H1258" s="265"/>
      <c r="I1258" s="144"/>
      <c r="J1258" s="144"/>
      <c r="K1258" s="265"/>
      <c r="L1258" s="236" t="e">
        <f>VLOOKUP(TRIM(B1258),'Team Rosters'!$B$1:$M$3794,2,FALSE)</f>
        <v>#N/A</v>
      </c>
    </row>
    <row r="1259" spans="1:12">
      <c r="A1259" s="193" t="s">
        <v>197</v>
      </c>
      <c r="B1259" s="235" t="s">
        <v>4736</v>
      </c>
      <c r="C1259" s="235" t="s">
        <v>824</v>
      </c>
      <c r="D1259" s="193" t="s">
        <v>197</v>
      </c>
      <c r="E1259" s="144"/>
      <c r="F1259" s="144"/>
      <c r="G1259" s="144"/>
      <c r="H1259" s="265"/>
      <c r="I1259" s="144"/>
      <c r="J1259" s="144"/>
      <c r="K1259" s="265"/>
      <c r="L1259" s="236" t="e">
        <f>VLOOKUP(TRIM(B1259),'Team Rosters'!$B$1:$M$3794,2,FALSE)</f>
        <v>#N/A</v>
      </c>
    </row>
    <row r="1260" spans="1:12" ht="12.75" customHeight="1">
      <c r="A1260" s="242" t="s">
        <v>2477</v>
      </c>
      <c r="B1260" s="235" t="s">
        <v>131</v>
      </c>
      <c r="C1260" s="235" t="s">
        <v>809</v>
      </c>
      <c r="D1260" s="242" t="s">
        <v>4265</v>
      </c>
      <c r="E1260" s="245"/>
      <c r="F1260" s="245"/>
      <c r="G1260" s="245"/>
      <c r="H1260" s="245"/>
      <c r="I1260" s="245"/>
      <c r="J1260" s="245"/>
      <c r="K1260" s="245"/>
      <c r="L1260" s="246" t="str">
        <f>VLOOKUP(TRIM(B1260),'Team Rosters'!$B$1:$M$3794,2,FALSE)</f>
        <v>IND</v>
      </c>
    </row>
    <row r="1261" spans="1:12">
      <c r="A1261" s="193" t="s">
        <v>828</v>
      </c>
      <c r="B1261" s="235" t="s">
        <v>6419</v>
      </c>
      <c r="C1261" s="235" t="s">
        <v>809</v>
      </c>
      <c r="D1261" s="193" t="s">
        <v>828</v>
      </c>
      <c r="E1261" s="144"/>
      <c r="F1261" s="144"/>
      <c r="G1261" s="144"/>
      <c r="H1261" s="265"/>
      <c r="I1261" s="144">
        <v>5</v>
      </c>
      <c r="J1261" s="144">
        <v>4</v>
      </c>
      <c r="K1261" s="144">
        <v>0</v>
      </c>
      <c r="L1261" s="236" t="e">
        <f>VLOOKUP(TRIM(B1261),'Team Rosters'!$B$1:$M$3794,2,FALSE)</f>
        <v>#N/A</v>
      </c>
    </row>
    <row r="1262" spans="1:12">
      <c r="A1262" s="242" t="s">
        <v>3060</v>
      </c>
      <c r="B1262" s="244" t="s">
        <v>3532</v>
      </c>
      <c r="C1262" s="244" t="s">
        <v>816</v>
      </c>
      <c r="D1262" s="242" t="s">
        <v>4290</v>
      </c>
      <c r="E1262" s="247" t="s">
        <v>4382</v>
      </c>
      <c r="F1262" s="247"/>
      <c r="G1262" s="245"/>
      <c r="H1262" s="245"/>
      <c r="I1262" s="245"/>
      <c r="J1262" s="245"/>
      <c r="K1262" s="245"/>
      <c r="L1262" s="246" t="e">
        <f>VLOOKUP(TRIM(B1262),'Team Rosters'!$B$1:$M$3794,2,FALSE)</f>
        <v>#N/A</v>
      </c>
    </row>
    <row r="1263" spans="1:12">
      <c r="A1263" s="242" t="s">
        <v>2440</v>
      </c>
      <c r="B1263" s="244" t="s">
        <v>5681</v>
      </c>
      <c r="C1263" s="244" t="s">
        <v>85</v>
      </c>
      <c r="D1263" s="242" t="s">
        <v>2440</v>
      </c>
      <c r="E1263" s="247" t="s">
        <v>4397</v>
      </c>
      <c r="F1263" s="247"/>
      <c r="G1263" s="245">
        <v>0</v>
      </c>
      <c r="H1263" s="245"/>
      <c r="I1263" s="58"/>
      <c r="J1263" s="58"/>
      <c r="K1263" s="245"/>
      <c r="L1263" s="246" t="str">
        <f>VLOOKUP(TRIM(B1263),'Team Rosters'!$B$1:$M$3794,2,FALSE)</f>
        <v>LAS</v>
      </c>
    </row>
    <row r="1264" spans="1:12">
      <c r="A1264" s="242" t="s">
        <v>1891</v>
      </c>
      <c r="B1264" s="244" t="s">
        <v>1852</v>
      </c>
      <c r="C1264" s="244" t="s">
        <v>809</v>
      </c>
      <c r="D1264" s="242" t="s">
        <v>1891</v>
      </c>
      <c r="E1264" s="58"/>
      <c r="F1264" s="58"/>
      <c r="G1264" s="58"/>
      <c r="H1264" s="245"/>
      <c r="I1264" s="248"/>
      <c r="J1264" s="58"/>
      <c r="K1264" s="248"/>
      <c r="L1264" s="246" t="str">
        <f>VLOOKUP(TRIM(B1264),'Team Rosters'!$B$1:$M$3794,2,FALSE)</f>
        <v>WIX</v>
      </c>
    </row>
    <row r="1265" spans="1:12" ht="12.75" customHeight="1">
      <c r="A1265" s="242" t="s">
        <v>2317</v>
      </c>
      <c r="B1265" s="244" t="s">
        <v>5263</v>
      </c>
      <c r="C1265" s="244" t="s">
        <v>817</v>
      </c>
      <c r="D1265" s="242" t="s">
        <v>4272</v>
      </c>
      <c r="E1265" s="144"/>
      <c r="F1265" s="144"/>
      <c r="G1265" s="144"/>
      <c r="H1265" s="245"/>
      <c r="I1265" s="245">
        <v>4</v>
      </c>
      <c r="J1265" s="245"/>
      <c r="K1265" s="245">
        <v>5</v>
      </c>
      <c r="L1265" s="246" t="str">
        <f>VLOOKUP(TRIM(B1265),'Team Rosters'!$B$1:$M$3794,2,FALSE)</f>
        <v>WIX</v>
      </c>
    </row>
    <row r="1266" spans="1:12">
      <c r="A1266" s="242" t="s">
        <v>2458</v>
      </c>
      <c r="B1266" s="244" t="s">
        <v>5567</v>
      </c>
      <c r="C1266" s="244" t="s">
        <v>812</v>
      </c>
      <c r="D1266" s="242" t="s">
        <v>2458</v>
      </c>
      <c r="E1266" s="247" t="s">
        <v>4408</v>
      </c>
      <c r="F1266" s="247"/>
      <c r="G1266" s="245">
        <v>5</v>
      </c>
      <c r="H1266" s="245"/>
      <c r="I1266" s="245"/>
      <c r="J1266" s="245"/>
      <c r="K1266" s="245"/>
      <c r="L1266" s="246" t="str">
        <f>VLOOKUP(TRIM(B1266),'Team Rosters'!$B$1:$M$3794,2,FALSE)</f>
        <v>ESC</v>
      </c>
    </row>
    <row r="1267" spans="1:12">
      <c r="A1267" s="242" t="s">
        <v>2317</v>
      </c>
      <c r="B1267" s="244" t="s">
        <v>5233</v>
      </c>
      <c r="C1267" s="244" t="s">
        <v>6142</v>
      </c>
      <c r="D1267" s="242" t="s">
        <v>4272</v>
      </c>
      <c r="E1267" s="144"/>
      <c r="F1267" s="144"/>
      <c r="G1267" s="144"/>
      <c r="H1267" s="245"/>
      <c r="I1267" s="245">
        <v>4</v>
      </c>
      <c r="J1267" s="245"/>
      <c r="K1267" s="245">
        <v>5</v>
      </c>
      <c r="L1267" s="246" t="str">
        <f>VLOOKUP(TRIM(B1267),'Team Rosters'!$B$1:$M$3794,2,FALSE)</f>
        <v>DEL</v>
      </c>
    </row>
    <row r="1268" spans="1:12" ht="12.75" customHeight="1">
      <c r="A1268" s="242" t="s">
        <v>2437</v>
      </c>
      <c r="B1268" s="244" t="s">
        <v>4140</v>
      </c>
      <c r="C1268" s="244" t="s">
        <v>809</v>
      </c>
      <c r="D1268" s="242" t="s">
        <v>4278</v>
      </c>
      <c r="E1268" s="144"/>
      <c r="F1268" s="144"/>
      <c r="G1268" s="144"/>
      <c r="H1268" s="245"/>
      <c r="I1268" s="245">
        <v>5</v>
      </c>
      <c r="J1268" s="245"/>
      <c r="K1268" s="245">
        <v>3</v>
      </c>
      <c r="L1268" s="246" t="e">
        <f>VLOOKUP(TRIM(B1268),'Team Rosters'!$B$1:$M$3794,2,FALSE)</f>
        <v>#N/A</v>
      </c>
    </row>
    <row r="1269" spans="1:12" ht="12.75" customHeight="1">
      <c r="A1269" s="193" t="s">
        <v>828</v>
      </c>
      <c r="B1269" s="235" t="s">
        <v>6950</v>
      </c>
      <c r="C1269" s="235" t="s">
        <v>82</v>
      </c>
      <c r="D1269" s="193" t="s">
        <v>828</v>
      </c>
      <c r="E1269" s="144"/>
      <c r="F1269" s="144"/>
      <c r="G1269" s="144"/>
      <c r="H1269" s="265"/>
      <c r="I1269" s="144">
        <v>4</v>
      </c>
      <c r="J1269" s="144">
        <v>0</v>
      </c>
      <c r="K1269" s="144">
        <v>0</v>
      </c>
      <c r="L1269" s="236" t="str">
        <f>VLOOKUP(TRIM(B1269),'Team Rosters'!$B$1:$M$3794,2,FALSE)</f>
        <v>LON</v>
      </c>
    </row>
    <row r="1270" spans="1:12">
      <c r="A1270" s="242" t="s">
        <v>2437</v>
      </c>
      <c r="B1270" s="244" t="s">
        <v>133</v>
      </c>
      <c r="C1270" s="244" t="s">
        <v>816</v>
      </c>
      <c r="D1270" s="242" t="s">
        <v>4278</v>
      </c>
      <c r="E1270" s="144"/>
      <c r="F1270" s="144"/>
      <c r="G1270" s="144"/>
      <c r="H1270" s="245"/>
      <c r="I1270" s="245">
        <v>6</v>
      </c>
      <c r="J1270" s="245"/>
      <c r="K1270" s="245">
        <v>7</v>
      </c>
      <c r="L1270" s="246" t="str">
        <f>VLOOKUP(TRIM(B1270),'Team Rosters'!$B$1:$M$3794,2,FALSE)</f>
        <v>GOT</v>
      </c>
    </row>
    <row r="1271" spans="1:12" ht="12.75" customHeight="1">
      <c r="A1271" s="242" t="s">
        <v>1870</v>
      </c>
      <c r="B1271" s="244" t="s">
        <v>6114</v>
      </c>
      <c r="C1271" s="244" t="s">
        <v>809</v>
      </c>
      <c r="D1271" s="242" t="s">
        <v>4273</v>
      </c>
      <c r="E1271" s="144"/>
      <c r="F1271" s="144"/>
      <c r="G1271" s="144"/>
      <c r="H1271" s="245"/>
      <c r="I1271" s="245">
        <v>4</v>
      </c>
      <c r="J1271" s="245"/>
      <c r="K1271" s="245">
        <v>3</v>
      </c>
      <c r="L1271" s="246" t="str">
        <f>VLOOKUP(TRIM(B1271),'Team Rosters'!$B$1:$M$3794,2,FALSE)</f>
        <v>TOL</v>
      </c>
    </row>
    <row r="1272" spans="1:12">
      <c r="A1272" s="242" t="s">
        <v>2351</v>
      </c>
      <c r="B1272" s="244" t="s">
        <v>4141</v>
      </c>
      <c r="C1272" s="244" t="s">
        <v>802</v>
      </c>
      <c r="D1272" s="242" t="s">
        <v>4270</v>
      </c>
      <c r="E1272" s="144"/>
      <c r="F1272" s="144"/>
      <c r="G1272" s="144"/>
      <c r="H1272" s="245"/>
      <c r="I1272" s="245">
        <v>0</v>
      </c>
      <c r="J1272" s="245"/>
      <c r="K1272" s="245">
        <v>0</v>
      </c>
      <c r="L1272" s="246" t="e">
        <f>VLOOKUP(TRIM(B1272),'Team Rosters'!$B$1:$M$3794,2,FALSE)</f>
        <v>#N/A</v>
      </c>
    </row>
    <row r="1273" spans="1:12">
      <c r="A1273" s="242" t="s">
        <v>211</v>
      </c>
      <c r="B1273" s="244" t="s">
        <v>6968</v>
      </c>
      <c r="C1273" s="244" t="s">
        <v>821</v>
      </c>
      <c r="D1273" s="242" t="s">
        <v>211</v>
      </c>
      <c r="E1273" s="247"/>
      <c r="F1273" s="247"/>
      <c r="G1273" s="245"/>
      <c r="H1273" s="245"/>
      <c r="I1273" s="245"/>
      <c r="J1273" s="58"/>
      <c r="K1273" s="245"/>
      <c r="L1273" s="246" t="str">
        <f>VLOOKUP(TRIM(B1273),'Team Rosters'!$B$1:$M$3794,2,FALSE)</f>
        <v>TOL</v>
      </c>
    </row>
    <row r="1274" spans="1:12">
      <c r="A1274" s="246" t="s">
        <v>203</v>
      </c>
      <c r="B1274" s="244" t="s">
        <v>6975</v>
      </c>
      <c r="C1274" s="244" t="s">
        <v>837</v>
      </c>
      <c r="D1274" s="246" t="s">
        <v>203</v>
      </c>
      <c r="E1274" s="144"/>
      <c r="F1274" s="144"/>
      <c r="G1274" s="144"/>
      <c r="H1274" s="265"/>
      <c r="I1274" s="144"/>
      <c r="J1274" s="144"/>
      <c r="K1274" s="265"/>
      <c r="L1274" s="236" t="str">
        <f>VLOOKUP(TRIM(B1274),'Team Rosters'!$B$1:$M$3794,2,FALSE)</f>
        <v>GOT</v>
      </c>
    </row>
    <row r="1275" spans="1:12">
      <c r="A1275" s="242" t="s">
        <v>2314</v>
      </c>
      <c r="B1275" s="244" t="s">
        <v>6723</v>
      </c>
      <c r="C1275" s="244" t="s">
        <v>81</v>
      </c>
      <c r="D1275" s="242" t="s">
        <v>4303</v>
      </c>
      <c r="E1275" s="247" t="s">
        <v>4391</v>
      </c>
      <c r="F1275" s="247"/>
      <c r="G1275" s="245">
        <v>0</v>
      </c>
      <c r="H1275" s="245"/>
      <c r="I1275" s="245"/>
      <c r="J1275" s="58"/>
      <c r="K1275" s="245"/>
      <c r="L1275" s="246" t="e">
        <f>VLOOKUP(TRIM(B1275),'Team Rosters'!$B$1:$M$3794,2,FALSE)</f>
        <v>#N/A</v>
      </c>
    </row>
    <row r="1276" spans="1:12">
      <c r="A1276" s="242" t="s">
        <v>2314</v>
      </c>
      <c r="B1276" s="244" t="s">
        <v>6661</v>
      </c>
      <c r="C1276" s="244" t="s">
        <v>6142</v>
      </c>
      <c r="D1276" s="242" t="s">
        <v>4279</v>
      </c>
      <c r="E1276" s="144"/>
      <c r="F1276" s="144"/>
      <c r="G1276" s="144"/>
      <c r="H1276" s="245"/>
      <c r="I1276" s="58">
        <v>0</v>
      </c>
      <c r="J1276" s="58"/>
      <c r="K1276" s="245">
        <v>0</v>
      </c>
      <c r="L1276" s="246" t="str">
        <f>VLOOKUP(TRIM(B1276),'Team Rosters'!$B$1:$M$3794,2,FALSE)</f>
        <v>WIX</v>
      </c>
    </row>
    <row r="1277" spans="1:12">
      <c r="A1277" s="193" t="s">
        <v>848</v>
      </c>
      <c r="B1277" s="235" t="s">
        <v>6552</v>
      </c>
      <c r="C1277" s="235" t="s">
        <v>807</v>
      </c>
      <c r="D1277" s="193" t="s">
        <v>848</v>
      </c>
      <c r="E1277" s="144"/>
      <c r="F1277" s="144"/>
      <c r="G1277" s="144"/>
      <c r="H1277" s="265"/>
      <c r="I1277" s="144">
        <v>0</v>
      </c>
      <c r="J1277" s="144">
        <v>0</v>
      </c>
      <c r="K1277" s="144">
        <v>0</v>
      </c>
      <c r="L1277" s="236" t="str">
        <f>VLOOKUP(TRIM(B1277),'Team Rosters'!$B$1:$M$3794,2,FALSE)</f>
        <v>BLU</v>
      </c>
    </row>
    <row r="1278" spans="1:12" ht="12.75" customHeight="1">
      <c r="A1278" s="193" t="s">
        <v>1406</v>
      </c>
      <c r="B1278" s="235" t="s">
        <v>5232</v>
      </c>
      <c r="C1278" s="235" t="s">
        <v>822</v>
      </c>
      <c r="D1278" s="193" t="s">
        <v>1406</v>
      </c>
      <c r="E1278" s="144"/>
      <c r="F1278" s="144"/>
      <c r="G1278" s="144"/>
      <c r="H1278" s="265"/>
      <c r="I1278" s="144">
        <v>5</v>
      </c>
      <c r="J1278" s="144"/>
      <c r="K1278" s="265">
        <v>0</v>
      </c>
      <c r="L1278" s="236" t="e">
        <f>VLOOKUP(TRIM(B1278),'Team Rosters'!$B$1:$M$3794,2,FALSE)</f>
        <v>#N/A</v>
      </c>
    </row>
    <row r="1279" spans="1:12" ht="12.75" customHeight="1">
      <c r="A1279" s="242" t="s">
        <v>2314</v>
      </c>
      <c r="B1279" s="244" t="s">
        <v>6688</v>
      </c>
      <c r="C1279" s="244" t="s">
        <v>809</v>
      </c>
      <c r="D1279" s="242" t="s">
        <v>4303</v>
      </c>
      <c r="E1279" s="247" t="s">
        <v>4391</v>
      </c>
      <c r="F1279" s="247"/>
      <c r="G1279" s="245">
        <v>0</v>
      </c>
      <c r="H1279" s="245"/>
      <c r="I1279" s="245"/>
      <c r="J1279" s="58"/>
      <c r="K1279" s="245"/>
      <c r="L1279" s="246" t="e">
        <f>VLOOKUP(TRIM(B1279),'Team Rosters'!$B$1:$M$3794,2,FALSE)</f>
        <v>#N/A</v>
      </c>
    </row>
    <row r="1280" spans="1:12">
      <c r="A1280" s="242" t="s">
        <v>2445</v>
      </c>
      <c r="B1280" s="244" t="s">
        <v>135</v>
      </c>
      <c r="C1280" s="244" t="s">
        <v>820</v>
      </c>
      <c r="D1280" s="242" t="s">
        <v>4294</v>
      </c>
      <c r="E1280" s="247" t="s">
        <v>4385</v>
      </c>
      <c r="F1280" s="247"/>
      <c r="G1280" s="245"/>
      <c r="H1280" s="245"/>
      <c r="I1280" s="245"/>
      <c r="J1280" s="245"/>
      <c r="K1280" s="245"/>
      <c r="L1280" s="246" t="str">
        <f>VLOOKUP(TRIM(B1280),'Team Rosters'!$B$1:$M$3794,2,FALSE)</f>
        <v>ANN</v>
      </c>
    </row>
    <row r="1281" spans="1:12" ht="12.75" customHeight="1">
      <c r="A1281" s="242" t="s">
        <v>2314</v>
      </c>
      <c r="B1281" s="244" t="s">
        <v>6858</v>
      </c>
      <c r="C1281" s="244" t="s">
        <v>817</v>
      </c>
      <c r="D1281" s="242" t="s">
        <v>4303</v>
      </c>
      <c r="E1281" s="247" t="s">
        <v>4391</v>
      </c>
      <c r="F1281" s="247"/>
      <c r="G1281" s="245">
        <v>0</v>
      </c>
      <c r="H1281" s="245"/>
      <c r="I1281" s="245"/>
      <c r="J1281" s="58"/>
      <c r="K1281" s="245"/>
      <c r="L1281" s="246" t="e">
        <f>VLOOKUP(TRIM(B1281),'Team Rosters'!$B$1:$M$3794,2,FALSE)</f>
        <v>#N/A</v>
      </c>
    </row>
    <row r="1282" spans="1:12">
      <c r="A1282" s="242" t="s">
        <v>651</v>
      </c>
      <c r="B1282" s="244" t="s">
        <v>5825</v>
      </c>
      <c r="C1282" s="244" t="s">
        <v>821</v>
      </c>
      <c r="D1282" s="242" t="s">
        <v>6995</v>
      </c>
      <c r="E1282" s="144"/>
      <c r="F1282" s="144"/>
      <c r="G1282" s="144"/>
      <c r="H1282" s="245"/>
      <c r="I1282" s="245">
        <v>0</v>
      </c>
      <c r="J1282" s="245">
        <v>0</v>
      </c>
      <c r="K1282" s="245">
        <v>0</v>
      </c>
      <c r="L1282" s="246" t="str">
        <f>VLOOKUP(TRIM(B1282),'Team Rosters'!$B$1:$M$3794,2,FALSE)</f>
        <v>ACM</v>
      </c>
    </row>
    <row r="1283" spans="1:12">
      <c r="A1283" s="193" t="s">
        <v>1406</v>
      </c>
      <c r="B1283" s="235" t="s">
        <v>6412</v>
      </c>
      <c r="C1283" s="235" t="s">
        <v>810</v>
      </c>
      <c r="D1283" s="193" t="s">
        <v>1406</v>
      </c>
      <c r="E1283" s="144"/>
      <c r="F1283" s="144"/>
      <c r="G1283" s="144"/>
      <c r="H1283" s="265"/>
      <c r="I1283" s="265">
        <v>4</v>
      </c>
      <c r="J1283" s="144"/>
      <c r="K1283" s="265">
        <v>0</v>
      </c>
      <c r="L1283" s="236" t="e">
        <f>VLOOKUP(TRIM(B1283),'Team Rosters'!$B$1:$M$3794,2,FALSE)</f>
        <v>#N/A</v>
      </c>
    </row>
    <row r="1284" spans="1:12">
      <c r="A1284" s="242" t="s">
        <v>2314</v>
      </c>
      <c r="B1284" s="244" t="s">
        <v>6156</v>
      </c>
      <c r="C1284" s="244" t="s">
        <v>832</v>
      </c>
      <c r="D1284" s="242" t="s">
        <v>4279</v>
      </c>
      <c r="E1284" s="144"/>
      <c r="F1284" s="144"/>
      <c r="G1284" s="144"/>
      <c r="H1284" s="245"/>
      <c r="I1284" s="245">
        <v>0</v>
      </c>
      <c r="J1284" s="245"/>
      <c r="K1284" s="245">
        <v>0</v>
      </c>
      <c r="L1284" s="246" t="e">
        <f>VLOOKUP(TRIM(B1284),'Team Rosters'!$B$1:$M$3794,2,FALSE)</f>
        <v>#N/A</v>
      </c>
    </row>
    <row r="1285" spans="1:12">
      <c r="A1285" s="242" t="s">
        <v>2323</v>
      </c>
      <c r="B1285" s="235" t="s">
        <v>5798</v>
      </c>
      <c r="C1285" s="235" t="s">
        <v>170</v>
      </c>
      <c r="D1285" s="242" t="s">
        <v>4265</v>
      </c>
      <c r="E1285" s="247"/>
      <c r="F1285" s="247"/>
      <c r="G1285" s="245"/>
      <c r="H1285" s="245"/>
      <c r="I1285" s="245"/>
      <c r="J1285" s="58"/>
      <c r="K1285" s="245"/>
      <c r="L1285" s="246" t="str">
        <f>VLOOKUP(TRIM(B1285),'Team Rosters'!$B$1:$M$3794,2,FALSE)</f>
        <v>BLD</v>
      </c>
    </row>
    <row r="1286" spans="1:12" ht="12.75" customHeight="1">
      <c r="A1286" s="242" t="s">
        <v>4604</v>
      </c>
      <c r="B1286" s="244" t="s">
        <v>4720</v>
      </c>
      <c r="C1286" s="244" t="s">
        <v>822</v>
      </c>
      <c r="D1286" s="242" t="s">
        <v>5001</v>
      </c>
      <c r="E1286" s="144"/>
      <c r="F1286" s="144"/>
      <c r="G1286" s="144"/>
      <c r="H1286" s="245"/>
      <c r="I1286" s="245">
        <v>0</v>
      </c>
      <c r="J1286" s="245">
        <v>4</v>
      </c>
      <c r="K1286" s="246">
        <v>4</v>
      </c>
      <c r="L1286" s="246" t="e">
        <f>VLOOKUP(TRIM(B1286),'Team Rosters'!$B$1:$M$3794,2,FALSE)</f>
        <v>#N/A</v>
      </c>
    </row>
    <row r="1287" spans="1:12">
      <c r="A1287" s="193" t="s">
        <v>4604</v>
      </c>
      <c r="B1287" s="235" t="s">
        <v>4720</v>
      </c>
      <c r="C1287" s="235" t="s">
        <v>822</v>
      </c>
      <c r="D1287" s="193" t="s">
        <v>7010</v>
      </c>
      <c r="E1287" s="144"/>
      <c r="F1287" s="144"/>
      <c r="G1287" s="144"/>
      <c r="H1287" s="265"/>
      <c r="I1287" s="144">
        <v>0</v>
      </c>
      <c r="J1287" s="144"/>
      <c r="K1287" s="264">
        <v>4</v>
      </c>
      <c r="L1287" s="236" t="e">
        <f>VLOOKUP(TRIM(B1287),'Team Rosters'!$B$1:$M$3794,2,FALSE)</f>
        <v>#N/A</v>
      </c>
    </row>
    <row r="1288" spans="1:12">
      <c r="A1288" s="242" t="s">
        <v>3060</v>
      </c>
      <c r="B1288" s="242" t="s">
        <v>5094</v>
      </c>
      <c r="C1288" s="242" t="s">
        <v>824</v>
      </c>
      <c r="D1288" s="242" t="s">
        <v>4290</v>
      </c>
      <c r="E1288" s="247" t="s">
        <v>4384</v>
      </c>
      <c r="F1288" s="247"/>
      <c r="G1288" s="245"/>
      <c r="H1288" s="245"/>
      <c r="I1288" s="58"/>
      <c r="J1288" s="58"/>
      <c r="K1288" s="246"/>
      <c r="L1288" s="246" t="e">
        <f>VLOOKUP(TRIM(B1288),'Team Rosters'!$B$1:$M$3794,2,FALSE)</f>
        <v>#N/A</v>
      </c>
    </row>
    <row r="1289" spans="1:12">
      <c r="A1289" s="242" t="s">
        <v>3060</v>
      </c>
      <c r="B1289" s="242" t="s">
        <v>4421</v>
      </c>
      <c r="C1289" s="242" t="s">
        <v>83</v>
      </c>
      <c r="D1289" s="242" t="s">
        <v>4290</v>
      </c>
      <c r="E1289" s="247" t="s">
        <v>4384</v>
      </c>
      <c r="F1289" s="247"/>
      <c r="G1289" s="245"/>
      <c r="H1289" s="245"/>
      <c r="I1289" s="245"/>
      <c r="J1289" s="58"/>
      <c r="K1289" s="246"/>
      <c r="L1289" s="246" t="e">
        <f>VLOOKUP(TRIM(B1289),'Team Rosters'!$B$1:$M$3794,2,FALSE)</f>
        <v>#N/A</v>
      </c>
    </row>
    <row r="1290" spans="1:12">
      <c r="A1290" s="242" t="s">
        <v>1667</v>
      </c>
      <c r="B1290" s="242" t="s">
        <v>935</v>
      </c>
      <c r="C1290" s="242" t="s">
        <v>813</v>
      </c>
      <c r="D1290" s="242" t="s">
        <v>4300</v>
      </c>
      <c r="E1290" s="247" t="s">
        <v>4389</v>
      </c>
      <c r="F1290" s="247"/>
      <c r="G1290" s="245">
        <v>6</v>
      </c>
      <c r="H1290" s="245"/>
      <c r="I1290" s="58"/>
      <c r="J1290" s="58"/>
      <c r="K1290" s="246"/>
      <c r="L1290" s="246" t="str">
        <f>VLOOKUP(TRIM(B1290),'Team Rosters'!$B$1:$M$3794,2,FALSE)</f>
        <v>ANN</v>
      </c>
    </row>
    <row r="1291" spans="1:12" ht="12.75" customHeight="1">
      <c r="A1291" s="242" t="s">
        <v>172</v>
      </c>
      <c r="B1291" s="242" t="s">
        <v>288</v>
      </c>
      <c r="C1291" s="242" t="s">
        <v>809</v>
      </c>
      <c r="D1291" s="242" t="s">
        <v>4298</v>
      </c>
      <c r="E1291" s="247" t="s">
        <v>4391</v>
      </c>
      <c r="F1291" s="247"/>
      <c r="G1291" s="245">
        <v>0</v>
      </c>
      <c r="H1291" s="245"/>
      <c r="I1291" s="245"/>
      <c r="J1291" s="58"/>
      <c r="K1291" s="246"/>
      <c r="L1291" s="246" t="e">
        <f>VLOOKUP(TRIM(B1291),'Team Rosters'!$B$1:$M$3794,2,FALSE)</f>
        <v>#N/A</v>
      </c>
    </row>
    <row r="1292" spans="1:12" ht="12.75" customHeight="1">
      <c r="A1292" s="242" t="s">
        <v>2437</v>
      </c>
      <c r="B1292" s="242" t="s">
        <v>5769</v>
      </c>
      <c r="C1292" s="242" t="s">
        <v>3448</v>
      </c>
      <c r="D1292" s="242" t="s">
        <v>4278</v>
      </c>
      <c r="E1292" s="144"/>
      <c r="F1292" s="144"/>
      <c r="G1292" s="144"/>
      <c r="H1292" s="245"/>
      <c r="I1292" s="245">
        <v>4</v>
      </c>
      <c r="J1292" s="245"/>
      <c r="K1292" s="246">
        <v>5</v>
      </c>
      <c r="L1292" s="246" t="str">
        <f>VLOOKUP(TRIM(B1292),'Team Rosters'!$B$1:$M$3794,2,FALSE)</f>
        <v>LON</v>
      </c>
    </row>
    <row r="1293" spans="1:12">
      <c r="A1293" s="242" t="s">
        <v>2314</v>
      </c>
      <c r="B1293" s="242" t="s">
        <v>5123</v>
      </c>
      <c r="C1293" s="242" t="s">
        <v>802</v>
      </c>
      <c r="D1293" s="242" t="s">
        <v>4303</v>
      </c>
      <c r="E1293" s="247" t="s">
        <v>4385</v>
      </c>
      <c r="F1293" s="247"/>
      <c r="G1293" s="245">
        <v>0</v>
      </c>
      <c r="H1293" s="245"/>
      <c r="I1293" s="58"/>
      <c r="J1293" s="58"/>
      <c r="K1293" s="246"/>
      <c r="L1293" s="246" t="str">
        <f>VLOOKUP(TRIM(B1293),'Team Rosters'!$B$1:$M$3794,2,FALSE)</f>
        <v>DEL</v>
      </c>
    </row>
    <row r="1294" spans="1:12">
      <c r="A1294" s="242" t="s">
        <v>560</v>
      </c>
      <c r="B1294" s="193" t="s">
        <v>4630</v>
      </c>
      <c r="C1294" s="193" t="s">
        <v>90</v>
      </c>
      <c r="D1294" s="242" t="s">
        <v>4265</v>
      </c>
      <c r="E1294" s="245"/>
      <c r="F1294" s="245"/>
      <c r="G1294" s="245"/>
      <c r="H1294" s="245"/>
      <c r="I1294" s="245"/>
      <c r="J1294" s="245"/>
      <c r="K1294" s="246"/>
      <c r="L1294" s="246" t="e">
        <f>VLOOKUP(TRIM(B1294),'Team Rosters'!$B$1:$M$3794,2,FALSE)</f>
        <v>#N/A</v>
      </c>
    </row>
    <row r="1295" spans="1:12" ht="12.75" customHeight="1">
      <c r="A1295" s="242" t="s">
        <v>2477</v>
      </c>
      <c r="B1295" s="193" t="s">
        <v>5794</v>
      </c>
      <c r="C1295" s="193" t="s">
        <v>90</v>
      </c>
      <c r="D1295" s="242" t="s">
        <v>4265</v>
      </c>
      <c r="E1295" s="247"/>
      <c r="F1295" s="247"/>
      <c r="G1295" s="245"/>
      <c r="H1295" s="245"/>
      <c r="I1295" s="245"/>
      <c r="J1295" s="58"/>
      <c r="K1295" s="246"/>
      <c r="L1295" s="246" t="str">
        <f>VLOOKUP(TRIM(B1295),'Team Rosters'!$B$1:$M$3794,2,FALSE)</f>
        <v>TOL</v>
      </c>
    </row>
    <row r="1296" spans="1:12">
      <c r="A1296" s="242" t="s">
        <v>173</v>
      </c>
      <c r="B1296" s="242" t="s">
        <v>6801</v>
      </c>
      <c r="C1296" s="242" t="s">
        <v>3448</v>
      </c>
      <c r="D1296" s="242" t="s">
        <v>4306</v>
      </c>
      <c r="E1296" s="247" t="s">
        <v>4391</v>
      </c>
      <c r="F1296" s="247" t="s">
        <v>4391</v>
      </c>
      <c r="G1296" s="245">
        <v>0</v>
      </c>
      <c r="H1296" s="245"/>
      <c r="I1296" s="245"/>
      <c r="J1296" s="58"/>
      <c r="K1296" s="246"/>
      <c r="L1296" s="246" t="e">
        <f>VLOOKUP(TRIM(B1296),'Team Rosters'!$B$1:$M$3794,2,FALSE)</f>
        <v>#N/A</v>
      </c>
    </row>
    <row r="1297" spans="1:12" ht="12.75" customHeight="1">
      <c r="A1297" s="242" t="s">
        <v>573</v>
      </c>
      <c r="B1297" s="242" t="s">
        <v>939</v>
      </c>
      <c r="C1297" s="242" t="s">
        <v>2832</v>
      </c>
      <c r="D1297" s="242" t="s">
        <v>4291</v>
      </c>
      <c r="E1297" s="247" t="s">
        <v>4384</v>
      </c>
      <c r="F1297" s="247"/>
      <c r="G1297" s="245"/>
      <c r="H1297" s="245"/>
      <c r="I1297" s="245"/>
      <c r="J1297" s="58"/>
      <c r="K1297" s="246"/>
      <c r="L1297" s="246" t="e">
        <f>VLOOKUP(TRIM(B1297),'Team Rosters'!$B$1:$M$3794,2,FALSE)</f>
        <v>#N/A</v>
      </c>
    </row>
    <row r="1298" spans="1:12" ht="12.75" customHeight="1">
      <c r="A1298" s="242" t="s">
        <v>560</v>
      </c>
      <c r="B1298" s="193" t="s">
        <v>6933</v>
      </c>
      <c r="C1298" s="193" t="s">
        <v>807</v>
      </c>
      <c r="D1298" s="242" t="s">
        <v>4265</v>
      </c>
      <c r="E1298" s="58"/>
      <c r="F1298" s="58"/>
      <c r="G1298" s="58"/>
      <c r="H1298" s="245"/>
      <c r="I1298" s="58"/>
      <c r="J1298" s="58"/>
      <c r="K1298" s="246"/>
      <c r="L1298" s="246" t="e">
        <f>VLOOKUP(TRIM(B1298),'Team Rosters'!$B$1:$M$3794,2,FALSE)</f>
        <v>#N/A</v>
      </c>
    </row>
    <row r="1299" spans="1:12" ht="12.75" customHeight="1">
      <c r="A1299" s="242" t="s">
        <v>1591</v>
      </c>
      <c r="B1299" s="242" t="s">
        <v>940</v>
      </c>
      <c r="C1299" s="242" t="s">
        <v>816</v>
      </c>
      <c r="D1299" s="242" t="s">
        <v>1591</v>
      </c>
      <c r="E1299" s="247"/>
      <c r="F1299" s="247"/>
      <c r="G1299" s="245"/>
      <c r="H1299" s="245"/>
      <c r="I1299" s="245">
        <v>6</v>
      </c>
      <c r="J1299" s="58"/>
      <c r="K1299" s="246"/>
      <c r="L1299" s="246" t="str">
        <f>VLOOKUP(TRIM(B1299),'Team Rosters'!$B$1:$M$3794,2,FALSE)</f>
        <v>BIR</v>
      </c>
    </row>
    <row r="1300" spans="1:12" ht="12.75" customHeight="1">
      <c r="A1300" s="242" t="s">
        <v>2328</v>
      </c>
      <c r="B1300" s="242" t="s">
        <v>941</v>
      </c>
      <c r="C1300" s="242" t="s">
        <v>815</v>
      </c>
      <c r="D1300" s="242" t="s">
        <v>4295</v>
      </c>
      <c r="E1300" s="247" t="s">
        <v>4389</v>
      </c>
      <c r="F1300" s="247"/>
      <c r="G1300" s="245"/>
      <c r="H1300" s="245"/>
      <c r="I1300" s="58"/>
      <c r="J1300" s="58"/>
      <c r="K1300" s="246"/>
      <c r="L1300" s="246" t="str">
        <f>VLOOKUP(TRIM(B1300),'Team Rosters'!$B$1:$M$3794,2,FALSE)</f>
        <v>WIX</v>
      </c>
    </row>
    <row r="1301" spans="1:12">
      <c r="A1301" s="242" t="s">
        <v>3060</v>
      </c>
      <c r="B1301" s="242" t="s">
        <v>2089</v>
      </c>
      <c r="C1301" s="242" t="s">
        <v>5513</v>
      </c>
      <c r="D1301" s="242" t="s">
        <v>4290</v>
      </c>
      <c r="E1301" s="247" t="s">
        <v>4383</v>
      </c>
      <c r="F1301" s="247"/>
      <c r="G1301" s="245"/>
      <c r="H1301" s="245"/>
      <c r="I1301" s="58"/>
      <c r="J1301" s="58"/>
      <c r="K1301" s="246"/>
      <c r="L1301" s="246" t="e">
        <f>VLOOKUP(TRIM(B1301),'Team Rosters'!$B$1:$M$3794,2,FALSE)</f>
        <v>#N/A</v>
      </c>
    </row>
    <row r="1302" spans="1:12">
      <c r="A1302" s="242" t="s">
        <v>2437</v>
      </c>
      <c r="B1302" s="242" t="s">
        <v>4144</v>
      </c>
      <c r="C1302" s="242" t="s">
        <v>814</v>
      </c>
      <c r="D1302" s="242" t="s">
        <v>4304</v>
      </c>
      <c r="E1302" s="247" t="s">
        <v>4386</v>
      </c>
      <c r="F1302" s="247"/>
      <c r="G1302" s="245">
        <v>4</v>
      </c>
      <c r="H1302" s="245"/>
      <c r="I1302" s="245"/>
      <c r="J1302" s="245"/>
      <c r="K1302" s="246"/>
      <c r="L1302" s="246" t="str">
        <f>VLOOKUP(TRIM(B1302),'Team Rosters'!$B$1:$M$3794,2,FALSE)</f>
        <v>ESC</v>
      </c>
    </row>
    <row r="1303" spans="1:12">
      <c r="A1303" s="242" t="s">
        <v>1891</v>
      </c>
      <c r="B1303" s="242" t="s">
        <v>5747</v>
      </c>
      <c r="C1303" s="242" t="s">
        <v>2832</v>
      </c>
      <c r="D1303" s="242" t="s">
        <v>1891</v>
      </c>
      <c r="E1303" s="58"/>
      <c r="F1303" s="58"/>
      <c r="G1303" s="58"/>
      <c r="H1303" s="245"/>
      <c r="I1303" s="248"/>
      <c r="J1303" s="58"/>
      <c r="K1303" s="249"/>
      <c r="L1303" s="246" t="str">
        <f>VLOOKUP(TRIM(B1303),'Team Rosters'!$B$1:$M$3794,2,FALSE)</f>
        <v>CAVE</v>
      </c>
    </row>
    <row r="1304" spans="1:12">
      <c r="A1304" s="242" t="s">
        <v>2314</v>
      </c>
      <c r="B1304" s="242" t="s">
        <v>290</v>
      </c>
      <c r="C1304" s="242" t="s">
        <v>814</v>
      </c>
      <c r="D1304" s="242" t="s">
        <v>4279</v>
      </c>
      <c r="E1304" s="144"/>
      <c r="F1304" s="144"/>
      <c r="G1304" s="144"/>
      <c r="H1304" s="245"/>
      <c r="I1304" s="245">
        <v>0</v>
      </c>
      <c r="J1304" s="245"/>
      <c r="K1304" s="246">
        <v>0</v>
      </c>
      <c r="L1304" s="246" t="e">
        <f>VLOOKUP(TRIM(B1304),'Team Rosters'!$B$1:$M$3794,2,FALSE)</f>
        <v>#N/A</v>
      </c>
    </row>
    <row r="1305" spans="1:12">
      <c r="A1305" s="242" t="s">
        <v>3200</v>
      </c>
      <c r="B1305" s="242" t="s">
        <v>6674</v>
      </c>
      <c r="C1305" s="242" t="s">
        <v>831</v>
      </c>
      <c r="D1305" s="242" t="s">
        <v>4275</v>
      </c>
      <c r="E1305" s="144"/>
      <c r="F1305" s="144"/>
      <c r="G1305" s="144"/>
      <c r="H1305" s="245"/>
      <c r="I1305" s="245">
        <v>0</v>
      </c>
      <c r="J1305" s="245"/>
      <c r="K1305" s="246">
        <v>0</v>
      </c>
      <c r="L1305" s="246" t="e">
        <f>VLOOKUP(TRIM(B1305),'Team Rosters'!$B$1:$M$3794,2,FALSE)</f>
        <v>#N/A</v>
      </c>
    </row>
    <row r="1306" spans="1:12">
      <c r="A1306" s="242" t="s">
        <v>3063</v>
      </c>
      <c r="B1306" s="242" t="s">
        <v>5644</v>
      </c>
      <c r="C1306" s="242" t="s">
        <v>826</v>
      </c>
      <c r="D1306" s="242" t="s">
        <v>4289</v>
      </c>
      <c r="E1306" s="247" t="s">
        <v>4388</v>
      </c>
      <c r="F1306" s="247"/>
      <c r="G1306" s="245"/>
      <c r="H1306" s="245"/>
      <c r="I1306" s="58"/>
      <c r="J1306" s="58"/>
      <c r="K1306" s="246"/>
      <c r="L1306" s="246" t="str">
        <f>VLOOKUP(TRIM(B1306),'Team Rosters'!$B$1:$M$3794,2,FALSE)</f>
        <v>BLD</v>
      </c>
    </row>
    <row r="1307" spans="1:12" ht="12.75" customHeight="1">
      <c r="A1307" s="242" t="s">
        <v>5040</v>
      </c>
      <c r="B1307" s="242" t="s">
        <v>4428</v>
      </c>
      <c r="C1307" s="242" t="s">
        <v>802</v>
      </c>
      <c r="D1307" s="242" t="s">
        <v>5914</v>
      </c>
      <c r="E1307" s="247" t="s">
        <v>4382</v>
      </c>
      <c r="F1307" s="247" t="s">
        <v>4391</v>
      </c>
      <c r="G1307" s="245">
        <v>4</v>
      </c>
      <c r="H1307" s="245"/>
      <c r="I1307" s="245"/>
      <c r="J1307" s="245"/>
      <c r="K1307" s="246"/>
      <c r="L1307" s="246" t="str">
        <f>VLOOKUP(TRIM(B1307),'Team Rosters'!$B$1:$M$3794,2,FALSE)</f>
        <v>ACM</v>
      </c>
    </row>
    <row r="1308" spans="1:12">
      <c r="A1308" s="193" t="s">
        <v>1406</v>
      </c>
      <c r="B1308" s="193" t="s">
        <v>5260</v>
      </c>
      <c r="C1308" s="193" t="s">
        <v>90</v>
      </c>
      <c r="D1308" s="193" t="s">
        <v>1406</v>
      </c>
      <c r="E1308" s="144"/>
      <c r="F1308" s="144"/>
      <c r="G1308" s="144"/>
      <c r="H1308" s="265"/>
      <c r="I1308" s="144">
        <v>0</v>
      </c>
      <c r="J1308" s="144"/>
      <c r="K1308" s="264">
        <v>0</v>
      </c>
      <c r="L1308" s="236" t="e">
        <f>VLOOKUP(TRIM(B1308),'Team Rosters'!$B$1:$M$3794,2,FALSE)</f>
        <v>#N/A</v>
      </c>
    </row>
    <row r="1309" spans="1:12" ht="12.75" customHeight="1">
      <c r="A1309" s="242" t="s">
        <v>3060</v>
      </c>
      <c r="B1309" s="242" t="s">
        <v>5645</v>
      </c>
      <c r="C1309" s="242" t="s">
        <v>170</v>
      </c>
      <c r="D1309" s="242" t="s">
        <v>4290</v>
      </c>
      <c r="E1309" s="247" t="s">
        <v>4384</v>
      </c>
      <c r="F1309" s="247"/>
      <c r="G1309" s="245"/>
      <c r="H1309" s="245"/>
      <c r="I1309" s="248"/>
      <c r="J1309" s="58"/>
      <c r="K1309" s="249"/>
      <c r="L1309" s="246" t="str">
        <f>VLOOKUP(TRIM(B1309),'Team Rosters'!$B$1:$M$3794,2,FALSE)</f>
        <v>BIR</v>
      </c>
    </row>
    <row r="1310" spans="1:12" ht="12.75" customHeight="1">
      <c r="A1310" s="242" t="s">
        <v>3917</v>
      </c>
      <c r="B1310" s="242" t="s">
        <v>5714</v>
      </c>
      <c r="C1310" s="242" t="s">
        <v>833</v>
      </c>
      <c r="D1310" s="242" t="s">
        <v>7011</v>
      </c>
      <c r="E1310" s="144"/>
      <c r="F1310" s="144"/>
      <c r="G1310" s="144"/>
      <c r="H1310" s="245"/>
      <c r="I1310" s="245">
        <v>0</v>
      </c>
      <c r="J1310" s="245">
        <v>0</v>
      </c>
      <c r="K1310" s="246">
        <v>0</v>
      </c>
      <c r="L1310" s="246" t="e">
        <f>VLOOKUP(TRIM(B1310),'Team Rosters'!$B$1:$M$3794,2,FALSE)</f>
        <v>#N/A</v>
      </c>
    </row>
    <row r="1311" spans="1:12">
      <c r="A1311" s="242" t="s">
        <v>3060</v>
      </c>
      <c r="B1311" s="242" t="s">
        <v>946</v>
      </c>
      <c r="C1311" s="242" t="s">
        <v>3448</v>
      </c>
      <c r="D1311" s="242" t="s">
        <v>4290</v>
      </c>
      <c r="E1311" s="247" t="s">
        <v>4383</v>
      </c>
      <c r="F1311" s="247"/>
      <c r="G1311" s="245"/>
      <c r="H1311" s="245"/>
      <c r="I1311" s="58"/>
      <c r="J1311" s="58"/>
      <c r="K1311" s="246"/>
      <c r="L1311" s="246" t="str">
        <f>VLOOKUP(TRIM(B1311),'Team Rosters'!$B$1:$M$3794,2,FALSE)</f>
        <v>CHA</v>
      </c>
    </row>
    <row r="1312" spans="1:12" ht="12.75" customHeight="1">
      <c r="A1312" s="242" t="s">
        <v>2351</v>
      </c>
      <c r="B1312" s="242" t="s">
        <v>6116</v>
      </c>
      <c r="C1312" s="242" t="s">
        <v>818</v>
      </c>
      <c r="D1312" s="242" t="s">
        <v>4270</v>
      </c>
      <c r="E1312" s="144"/>
      <c r="F1312" s="144"/>
      <c r="G1312" s="144"/>
      <c r="H1312" s="245"/>
      <c r="I1312" s="245">
        <v>4</v>
      </c>
      <c r="J1312" s="245"/>
      <c r="K1312" s="246">
        <v>5</v>
      </c>
      <c r="L1312" s="246" t="str">
        <f>VLOOKUP(TRIM(B1312),'Team Rosters'!$B$1:$M$3794,2,FALSE)</f>
        <v>BLD</v>
      </c>
    </row>
    <row r="1313" spans="1:12">
      <c r="A1313" s="242" t="s">
        <v>2328</v>
      </c>
      <c r="B1313" s="242" t="s">
        <v>4147</v>
      </c>
      <c r="C1313" s="242" t="s">
        <v>83</v>
      </c>
      <c r="D1313" s="242" t="s">
        <v>4295</v>
      </c>
      <c r="E1313" s="247" t="s">
        <v>4389</v>
      </c>
      <c r="F1313" s="247"/>
      <c r="G1313" s="245"/>
      <c r="H1313" s="245"/>
      <c r="I1313" s="58"/>
      <c r="J1313" s="58"/>
      <c r="K1313" s="246"/>
      <c r="L1313" s="246" t="str">
        <f>VLOOKUP(TRIM(B1313),'Team Rosters'!$B$1:$M$3794,2,FALSE)</f>
        <v>FER</v>
      </c>
    </row>
    <row r="1314" spans="1:12" ht="12.75" customHeight="1">
      <c r="A1314" s="242" t="s">
        <v>3518</v>
      </c>
      <c r="B1314" s="242" t="s">
        <v>5819</v>
      </c>
      <c r="C1314" s="242" t="s">
        <v>821</v>
      </c>
      <c r="D1314" s="242" t="s">
        <v>3518</v>
      </c>
      <c r="E1314" s="263"/>
      <c r="F1314" s="263"/>
      <c r="G1314" s="263"/>
      <c r="H1314" s="269"/>
      <c r="I1314" s="269"/>
      <c r="J1314" s="263"/>
      <c r="K1314" s="268">
        <v>2</v>
      </c>
      <c r="L1314" s="246" t="e">
        <f>VLOOKUP(TRIM(B1314),'Team Rosters'!$B$1:$M$3794,2,FALSE)</f>
        <v>#N/A</v>
      </c>
    </row>
    <row r="1315" spans="1:12" ht="12.75" customHeight="1">
      <c r="A1315" s="242" t="s">
        <v>2314</v>
      </c>
      <c r="B1315" s="242" t="s">
        <v>6273</v>
      </c>
      <c r="C1315" s="242" t="s">
        <v>5513</v>
      </c>
      <c r="D1315" s="242" t="s">
        <v>4303</v>
      </c>
      <c r="E1315" s="247" t="s">
        <v>4391</v>
      </c>
      <c r="F1315" s="247"/>
      <c r="G1315" s="245">
        <v>0</v>
      </c>
      <c r="H1315" s="245"/>
      <c r="I1315" s="58"/>
      <c r="J1315" s="58"/>
      <c r="K1315" s="246"/>
      <c r="L1315" s="246" t="e">
        <f>VLOOKUP(TRIM(B1315),'Team Rosters'!$B$1:$M$3794,2,FALSE)</f>
        <v>#N/A</v>
      </c>
    </row>
    <row r="1316" spans="1:12">
      <c r="A1316" s="242" t="s">
        <v>1891</v>
      </c>
      <c r="B1316" s="242" t="s">
        <v>1430</v>
      </c>
      <c r="C1316" s="242" t="s">
        <v>817</v>
      </c>
      <c r="D1316" s="242" t="s">
        <v>1891</v>
      </c>
      <c r="E1316" s="247"/>
      <c r="F1316" s="247"/>
      <c r="G1316" s="245"/>
      <c r="H1316" s="245"/>
      <c r="I1316" s="58"/>
      <c r="J1316" s="58"/>
      <c r="K1316" s="246"/>
      <c r="L1316" s="246" t="e">
        <f>VLOOKUP(TRIM(B1316),'Team Rosters'!$B$1:$M$3794,2,FALSE)</f>
        <v>#N/A</v>
      </c>
    </row>
    <row r="1317" spans="1:12" ht="12.75" customHeight="1">
      <c r="A1317" s="242" t="s">
        <v>2314</v>
      </c>
      <c r="B1317" s="242" t="s">
        <v>1361</v>
      </c>
      <c r="C1317" s="242" t="s">
        <v>81</v>
      </c>
      <c r="D1317" s="242" t="s">
        <v>4279</v>
      </c>
      <c r="E1317" s="144"/>
      <c r="F1317" s="144"/>
      <c r="G1317" s="144"/>
      <c r="H1317" s="245"/>
      <c r="I1317" s="245">
        <v>0</v>
      </c>
      <c r="J1317" s="245"/>
      <c r="K1317" s="246">
        <v>0</v>
      </c>
      <c r="L1317" s="246" t="str">
        <f>VLOOKUP(TRIM(B1317),'Team Rosters'!$B$1:$M$3794,2,FALSE)</f>
        <v>BEA</v>
      </c>
    </row>
    <row r="1318" spans="1:12">
      <c r="A1318" s="242" t="s">
        <v>1404</v>
      </c>
      <c r="B1318" s="242" t="s">
        <v>1361</v>
      </c>
      <c r="C1318" s="242" t="s">
        <v>814</v>
      </c>
      <c r="D1318" s="242" t="s">
        <v>1404</v>
      </c>
      <c r="E1318" s="247" t="s">
        <v>4384</v>
      </c>
      <c r="F1318" s="247"/>
      <c r="G1318" s="245">
        <v>0</v>
      </c>
      <c r="H1318" s="245"/>
      <c r="I1318" s="245"/>
      <c r="J1318" s="58"/>
      <c r="K1318" s="246"/>
      <c r="L1318" s="246" t="str">
        <f>VLOOKUP(TRIM(B1318),'Team Rosters'!$B$1:$M$3794,2,FALSE)</f>
        <v>BEA</v>
      </c>
    </row>
    <row r="1319" spans="1:12" ht="12.75" customHeight="1">
      <c r="A1319" s="242" t="s">
        <v>2437</v>
      </c>
      <c r="B1319" s="242" t="s">
        <v>6657</v>
      </c>
      <c r="C1319" s="242" t="s">
        <v>813</v>
      </c>
      <c r="D1319" s="242" t="s">
        <v>4278</v>
      </c>
      <c r="E1319" s="144"/>
      <c r="F1319" s="144"/>
      <c r="G1319" s="144"/>
      <c r="H1319" s="245"/>
      <c r="I1319" s="245">
        <v>4</v>
      </c>
      <c r="J1319" s="245"/>
      <c r="K1319" s="246">
        <v>5</v>
      </c>
      <c r="L1319" s="246" t="str">
        <f>VLOOKUP(TRIM(B1319),'Team Rosters'!$B$1:$M$3794,2,FALSE)</f>
        <v>OMA</v>
      </c>
    </row>
    <row r="1320" spans="1:12" ht="12.75" customHeight="1">
      <c r="A1320" s="242" t="s">
        <v>172</v>
      </c>
      <c r="B1320" s="242" t="s">
        <v>4496</v>
      </c>
      <c r="C1320" s="242" t="s">
        <v>812</v>
      </c>
      <c r="D1320" s="242" t="s">
        <v>4298</v>
      </c>
      <c r="E1320" s="247" t="s">
        <v>4391</v>
      </c>
      <c r="F1320" s="247"/>
      <c r="G1320" s="245">
        <v>1</v>
      </c>
      <c r="H1320" s="245"/>
      <c r="I1320" s="245"/>
      <c r="J1320" s="58"/>
      <c r="K1320" s="246"/>
      <c r="L1320" s="246" t="e">
        <f>VLOOKUP(TRIM(B1320),'Team Rosters'!$B$1:$M$3794,2,FALSE)</f>
        <v>#N/A</v>
      </c>
    </row>
    <row r="1321" spans="1:12" ht="12.75" customHeight="1">
      <c r="A1321" s="242" t="s">
        <v>2438</v>
      </c>
      <c r="B1321" s="242" t="s">
        <v>5300</v>
      </c>
      <c r="C1321" s="242" t="s">
        <v>824</v>
      </c>
      <c r="D1321" s="242" t="s">
        <v>4277</v>
      </c>
      <c r="E1321" s="144"/>
      <c r="F1321" s="144"/>
      <c r="G1321" s="144"/>
      <c r="H1321" s="269"/>
      <c r="I1321" s="245">
        <v>4</v>
      </c>
      <c r="J1321" s="245"/>
      <c r="K1321" s="246">
        <v>5</v>
      </c>
      <c r="L1321" s="246" t="str">
        <f>VLOOKUP(TRIM(B1321),'Team Rosters'!$B$1:$M$3794,2,FALSE)</f>
        <v>BLU</v>
      </c>
    </row>
    <row r="1322" spans="1:12">
      <c r="A1322" s="242" t="s">
        <v>836</v>
      </c>
      <c r="B1322" s="242" t="s">
        <v>5206</v>
      </c>
      <c r="C1322" s="242" t="s">
        <v>824</v>
      </c>
      <c r="D1322" s="242" t="s">
        <v>6988</v>
      </c>
      <c r="E1322" s="144"/>
      <c r="F1322" s="144"/>
      <c r="G1322" s="144"/>
      <c r="H1322" s="245"/>
      <c r="I1322" s="245">
        <v>0</v>
      </c>
      <c r="J1322" s="245">
        <v>0</v>
      </c>
      <c r="K1322" s="246">
        <v>0</v>
      </c>
      <c r="L1322" s="246" t="e">
        <f>VLOOKUP(TRIM(B1322),'Team Rosters'!$B$1:$M$3794,2,FALSE)</f>
        <v>#N/A</v>
      </c>
    </row>
    <row r="1323" spans="1:12">
      <c r="A1323" s="242" t="s">
        <v>1891</v>
      </c>
      <c r="B1323" s="242" t="s">
        <v>4149</v>
      </c>
      <c r="C1323" s="242" t="s">
        <v>6142</v>
      </c>
      <c r="D1323" s="242" t="s">
        <v>1891</v>
      </c>
      <c r="E1323" s="247"/>
      <c r="F1323" s="247"/>
      <c r="G1323" s="245"/>
      <c r="H1323" s="245"/>
      <c r="I1323" s="58"/>
      <c r="J1323" s="58"/>
      <c r="K1323" s="246"/>
      <c r="L1323" s="246" t="e">
        <f>VLOOKUP(TRIM(B1323),'Team Rosters'!$B$1:$M$3794,2,FALSE)</f>
        <v>#N/A</v>
      </c>
    </row>
    <row r="1324" spans="1:12">
      <c r="A1324" s="242" t="s">
        <v>3063</v>
      </c>
      <c r="B1324" s="242" t="s">
        <v>296</v>
      </c>
      <c r="C1324" s="242" t="s">
        <v>2832</v>
      </c>
      <c r="D1324" s="242" t="s">
        <v>4289</v>
      </c>
      <c r="E1324" s="247" t="s">
        <v>4395</v>
      </c>
      <c r="F1324" s="247"/>
      <c r="G1324" s="245"/>
      <c r="H1324" s="245"/>
      <c r="I1324" s="245"/>
      <c r="J1324" s="58"/>
      <c r="K1324" s="246"/>
      <c r="L1324" s="246" t="str">
        <f>VLOOKUP(TRIM(B1324),'Team Rosters'!$B$1:$M$3794,2,FALSE)</f>
        <v>ACM</v>
      </c>
    </row>
    <row r="1325" spans="1:12">
      <c r="A1325" s="242" t="s">
        <v>3518</v>
      </c>
      <c r="B1325" s="242" t="s">
        <v>6891</v>
      </c>
      <c r="C1325" s="242" t="s">
        <v>809</v>
      </c>
      <c r="D1325" s="242" t="s">
        <v>3518</v>
      </c>
      <c r="E1325" s="247"/>
      <c r="F1325" s="247"/>
      <c r="G1325" s="245"/>
      <c r="H1325" s="245"/>
      <c r="I1325" s="245"/>
      <c r="J1325" s="58"/>
      <c r="K1325" s="246">
        <v>2</v>
      </c>
      <c r="L1325" s="246" t="str">
        <f>VLOOKUP(TRIM(B1325),'Team Rosters'!$B$1:$M$3794,2,FALSE)</f>
        <v>TOL</v>
      </c>
    </row>
    <row r="1326" spans="1:12">
      <c r="A1326" s="242" t="s">
        <v>2458</v>
      </c>
      <c r="B1326" s="242" t="s">
        <v>6219</v>
      </c>
      <c r="C1326" s="242" t="s">
        <v>82</v>
      </c>
      <c r="D1326" s="242" t="s">
        <v>2458</v>
      </c>
      <c r="E1326" s="247" t="s">
        <v>4400</v>
      </c>
      <c r="F1326" s="247"/>
      <c r="G1326" s="245">
        <v>6</v>
      </c>
      <c r="H1326" s="245"/>
      <c r="I1326" s="58"/>
      <c r="J1326" s="58"/>
      <c r="K1326" s="246"/>
      <c r="L1326" s="246" t="str">
        <f>VLOOKUP(TRIM(B1326),'Team Rosters'!$B$1:$M$3794,2,FALSE)</f>
        <v>TEM</v>
      </c>
    </row>
    <row r="1327" spans="1:12" ht="12.75" customHeight="1">
      <c r="A1327" s="242" t="s">
        <v>2445</v>
      </c>
      <c r="B1327" s="242" t="s">
        <v>735</v>
      </c>
      <c r="C1327" s="242" t="s">
        <v>818</v>
      </c>
      <c r="D1327" s="242" t="s">
        <v>4294</v>
      </c>
      <c r="E1327" s="247" t="s">
        <v>4385</v>
      </c>
      <c r="F1327" s="247"/>
      <c r="G1327" s="245"/>
      <c r="H1327" s="245"/>
      <c r="I1327" s="58"/>
      <c r="J1327" s="58"/>
      <c r="K1327" s="246"/>
      <c r="L1327" s="246" t="str">
        <f>VLOOKUP(TRIM(B1327),'Team Rosters'!$B$1:$M$3794,2,FALSE)</f>
        <v>BEA</v>
      </c>
    </row>
    <row r="1328" spans="1:12">
      <c r="A1328" s="193" t="s">
        <v>1406</v>
      </c>
      <c r="B1328" s="193" t="s">
        <v>6553</v>
      </c>
      <c r="C1328" s="193" t="s">
        <v>170</v>
      </c>
      <c r="D1328" s="193" t="s">
        <v>1406</v>
      </c>
      <c r="E1328" s="144"/>
      <c r="F1328" s="144"/>
      <c r="G1328" s="144"/>
      <c r="H1328" s="265"/>
      <c r="I1328" s="144">
        <v>4</v>
      </c>
      <c r="J1328" s="144"/>
      <c r="K1328" s="264">
        <v>0</v>
      </c>
      <c r="L1328" s="236" t="str">
        <f>VLOOKUP(TRIM(B1328),'Team Rosters'!$B$1:$M$3794,2,FALSE)</f>
        <v>TEM</v>
      </c>
    </row>
    <row r="1329" spans="1:12" ht="12.75" customHeight="1">
      <c r="A1329" s="193" t="s">
        <v>828</v>
      </c>
      <c r="B1329" s="193" t="s">
        <v>737</v>
      </c>
      <c r="C1329" s="193" t="s">
        <v>832</v>
      </c>
      <c r="D1329" s="193" t="s">
        <v>828</v>
      </c>
      <c r="E1329" s="144"/>
      <c r="F1329" s="144"/>
      <c r="G1329" s="144"/>
      <c r="H1329" s="265"/>
      <c r="I1329" s="144">
        <v>6</v>
      </c>
      <c r="J1329" s="144">
        <v>4</v>
      </c>
      <c r="K1329" s="264">
        <v>0</v>
      </c>
      <c r="L1329" s="236" t="str">
        <f>VLOOKUP(TRIM(B1329),'Team Rosters'!$B$1:$M$3794,2,FALSE)</f>
        <v>TOK</v>
      </c>
    </row>
    <row r="1330" spans="1:12" ht="12.75" customHeight="1">
      <c r="A1330" s="242" t="s">
        <v>2312</v>
      </c>
      <c r="B1330" s="242" t="s">
        <v>738</v>
      </c>
      <c r="C1330" s="242" t="s">
        <v>815</v>
      </c>
      <c r="D1330" s="242" t="s">
        <v>2312</v>
      </c>
      <c r="E1330" s="247" t="s">
        <v>4397</v>
      </c>
      <c r="F1330" s="247"/>
      <c r="G1330" s="245">
        <v>0</v>
      </c>
      <c r="H1330" s="245"/>
      <c r="I1330" s="248"/>
      <c r="J1330" s="58"/>
      <c r="K1330" s="249"/>
      <c r="L1330" s="246" t="e">
        <f>VLOOKUP(TRIM(B1330),'Team Rosters'!$B$1:$M$3794,2,FALSE)</f>
        <v>#N/A</v>
      </c>
    </row>
    <row r="1331" spans="1:12">
      <c r="A1331" s="242" t="s">
        <v>3060</v>
      </c>
      <c r="B1331" s="242" t="s">
        <v>6786</v>
      </c>
      <c r="C1331" s="242" t="s">
        <v>1664</v>
      </c>
      <c r="D1331" s="242" t="s">
        <v>4290</v>
      </c>
      <c r="E1331" s="247" t="s">
        <v>4384</v>
      </c>
      <c r="F1331" s="247"/>
      <c r="G1331" s="245"/>
      <c r="H1331" s="245"/>
      <c r="I1331" s="245"/>
      <c r="J1331" s="245"/>
      <c r="K1331" s="246"/>
      <c r="L1331" s="246" t="e">
        <f>VLOOKUP(TRIM(B1331),'Team Rosters'!$B$1:$M$3794,2,FALSE)</f>
        <v>#N/A</v>
      </c>
    </row>
    <row r="1332" spans="1:12">
      <c r="A1332" s="242" t="s">
        <v>2319</v>
      </c>
      <c r="B1332" s="242" t="s">
        <v>5102</v>
      </c>
      <c r="C1332" s="242" t="s">
        <v>817</v>
      </c>
      <c r="D1332" s="242" t="s">
        <v>2319</v>
      </c>
      <c r="E1332" s="247" t="s">
        <v>4388</v>
      </c>
      <c r="F1332" s="247"/>
      <c r="G1332" s="245">
        <v>6</v>
      </c>
      <c r="H1332" s="245"/>
      <c r="I1332" s="248"/>
      <c r="J1332" s="58"/>
      <c r="K1332" s="249"/>
      <c r="L1332" s="246" t="str">
        <f>VLOOKUP(TRIM(B1332),'Team Rosters'!$B$1:$M$3794,2,FALSE)</f>
        <v>LON</v>
      </c>
    </row>
    <row r="1333" spans="1:12" ht="12.75" customHeight="1">
      <c r="A1333" s="242" t="s">
        <v>3518</v>
      </c>
      <c r="B1333" s="242" t="s">
        <v>6374</v>
      </c>
      <c r="C1333" s="242" t="s">
        <v>82</v>
      </c>
      <c r="D1333" s="242" t="s">
        <v>3518</v>
      </c>
      <c r="E1333" s="58"/>
      <c r="F1333" s="58"/>
      <c r="G1333" s="58"/>
      <c r="H1333" s="245"/>
      <c r="I1333" s="245"/>
      <c r="J1333" s="58"/>
      <c r="K1333" s="246">
        <v>2</v>
      </c>
      <c r="L1333" s="246" t="e">
        <f>VLOOKUP(TRIM(B1333),'Team Rosters'!$B$1:$M$3794,2,FALSE)</f>
        <v>#N/A</v>
      </c>
    </row>
    <row r="1334" spans="1:12">
      <c r="A1334" s="242" t="s">
        <v>2330</v>
      </c>
      <c r="B1334" s="242" t="s">
        <v>6713</v>
      </c>
      <c r="C1334" s="242" t="s">
        <v>810</v>
      </c>
      <c r="D1334" s="242" t="s">
        <v>2330</v>
      </c>
      <c r="E1334" s="247" t="s">
        <v>4411</v>
      </c>
      <c r="F1334" s="247"/>
      <c r="G1334" s="245">
        <v>6</v>
      </c>
      <c r="H1334" s="245"/>
      <c r="I1334" s="245"/>
      <c r="J1334" s="245"/>
      <c r="K1334" s="246"/>
      <c r="L1334" s="246" t="str">
        <f>VLOOKUP(TRIM(B1334),'Team Rosters'!$B$1:$M$3794,2,FALSE)</f>
        <v>VIR</v>
      </c>
    </row>
    <row r="1335" spans="1:12">
      <c r="A1335" s="242" t="s">
        <v>3060</v>
      </c>
      <c r="B1335" s="242" t="s">
        <v>5863</v>
      </c>
      <c r="C1335" s="242" t="s">
        <v>824</v>
      </c>
      <c r="D1335" s="242" t="s">
        <v>4290</v>
      </c>
      <c r="E1335" s="247" t="s">
        <v>4384</v>
      </c>
      <c r="F1335" s="247"/>
      <c r="G1335" s="245"/>
      <c r="H1335" s="245"/>
      <c r="I1335" s="58"/>
      <c r="J1335" s="58"/>
      <c r="K1335" s="246"/>
      <c r="L1335" s="246" t="e">
        <f>VLOOKUP(TRIM(B1335),'Team Rosters'!$B$1:$M$3794,2,FALSE)</f>
        <v>#N/A</v>
      </c>
    </row>
    <row r="1336" spans="1:12">
      <c r="A1336" s="242" t="s">
        <v>2313</v>
      </c>
      <c r="B1336" s="242" t="s">
        <v>4500</v>
      </c>
      <c r="C1336" s="242" t="s">
        <v>822</v>
      </c>
      <c r="D1336" s="242" t="s">
        <v>2313</v>
      </c>
      <c r="E1336" s="247" t="s">
        <v>4400</v>
      </c>
      <c r="F1336" s="247"/>
      <c r="G1336" s="245">
        <v>3</v>
      </c>
      <c r="H1336" s="245"/>
      <c r="I1336" s="245"/>
      <c r="J1336" s="58"/>
      <c r="K1336" s="246"/>
      <c r="L1336" s="246" t="e">
        <f>VLOOKUP(TRIM(B1336),'Team Rosters'!$B$1:$M$3794,2,FALSE)</f>
        <v>#N/A</v>
      </c>
    </row>
    <row r="1337" spans="1:12" ht="12.75" customHeight="1">
      <c r="A1337" s="242" t="s">
        <v>1139</v>
      </c>
      <c r="B1337" s="242" t="s">
        <v>5687</v>
      </c>
      <c r="C1337" s="242" t="s">
        <v>816</v>
      </c>
      <c r="D1337" s="242" t="s">
        <v>1139</v>
      </c>
      <c r="E1337" s="247" t="s">
        <v>4384</v>
      </c>
      <c r="F1337" s="247"/>
      <c r="G1337" s="245">
        <v>3</v>
      </c>
      <c r="H1337" s="245"/>
      <c r="I1337" s="245"/>
      <c r="J1337" s="58"/>
      <c r="K1337" s="246"/>
      <c r="L1337" s="246" t="e">
        <f>VLOOKUP(TRIM(B1337),'Team Rosters'!$B$1:$M$3794,2,FALSE)</f>
        <v>#N/A</v>
      </c>
    </row>
    <row r="1338" spans="1:12" ht="12.75" customHeight="1">
      <c r="A1338" s="242" t="s">
        <v>560</v>
      </c>
      <c r="B1338" s="193" t="s">
        <v>739</v>
      </c>
      <c r="C1338" s="193" t="s">
        <v>814</v>
      </c>
      <c r="D1338" s="242" t="s">
        <v>4265</v>
      </c>
      <c r="E1338" s="58"/>
      <c r="F1338" s="58"/>
      <c r="G1338" s="58"/>
      <c r="H1338" s="245"/>
      <c r="I1338" s="58"/>
      <c r="J1338" s="58"/>
      <c r="K1338" s="246"/>
      <c r="L1338" s="246" t="e">
        <f>VLOOKUP(TRIM(B1338),'Team Rosters'!$B$1:$M$3794,2,FALSE)</f>
        <v>#N/A</v>
      </c>
    </row>
    <row r="1339" spans="1:12" ht="12.75" customHeight="1">
      <c r="A1339" s="242" t="s">
        <v>94</v>
      </c>
      <c r="B1339" s="242" t="s">
        <v>6771</v>
      </c>
      <c r="C1339" s="242" t="s">
        <v>816</v>
      </c>
      <c r="D1339" s="242" t="s">
        <v>4292</v>
      </c>
      <c r="E1339" s="247" t="s">
        <v>4384</v>
      </c>
      <c r="F1339" s="247"/>
      <c r="G1339" s="245"/>
      <c r="H1339" s="245"/>
      <c r="I1339" s="58"/>
      <c r="J1339" s="58"/>
      <c r="K1339" s="246"/>
      <c r="L1339" s="246" t="e">
        <f>VLOOKUP(TRIM(B1339),'Team Rosters'!$B$1:$M$3794,2,FALSE)</f>
        <v>#N/A</v>
      </c>
    </row>
    <row r="1340" spans="1:12">
      <c r="A1340" s="242" t="s">
        <v>94</v>
      </c>
      <c r="B1340" s="242" t="s">
        <v>6771</v>
      </c>
      <c r="C1340" s="242" t="s">
        <v>816</v>
      </c>
      <c r="D1340" s="242" t="s">
        <v>94</v>
      </c>
      <c r="E1340" s="247"/>
      <c r="F1340" s="247"/>
      <c r="G1340" s="245"/>
      <c r="H1340" s="245"/>
      <c r="I1340" s="245"/>
      <c r="J1340" s="58"/>
      <c r="K1340" s="246"/>
      <c r="L1340" s="246" t="e">
        <f>VLOOKUP(TRIM(B1340),'Team Rosters'!$B$1:$M$3794,2,FALSE)</f>
        <v>#N/A</v>
      </c>
    </row>
    <row r="1341" spans="1:12" ht="12.75" customHeight="1">
      <c r="A1341" s="242" t="s">
        <v>2477</v>
      </c>
      <c r="B1341" s="193" t="s">
        <v>6918</v>
      </c>
      <c r="C1341" s="193" t="s">
        <v>808</v>
      </c>
      <c r="D1341" s="242" t="s">
        <v>4265</v>
      </c>
      <c r="E1341" s="245"/>
      <c r="F1341" s="245"/>
      <c r="G1341" s="245"/>
      <c r="H1341" s="245"/>
      <c r="I1341" s="245"/>
      <c r="J1341" s="245"/>
      <c r="K1341" s="246"/>
      <c r="L1341" s="246" t="str">
        <f>VLOOKUP(TRIM(B1341),'Team Rosters'!$B$1:$M$3794,2,FALSE)</f>
        <v>BIR</v>
      </c>
    </row>
    <row r="1342" spans="1:12">
      <c r="A1342" s="242" t="s">
        <v>2438</v>
      </c>
      <c r="B1342" s="242" t="s">
        <v>740</v>
      </c>
      <c r="C1342" s="242" t="s">
        <v>82</v>
      </c>
      <c r="D1342" s="242" t="s">
        <v>4277</v>
      </c>
      <c r="E1342" s="144"/>
      <c r="F1342" s="144"/>
      <c r="G1342" s="144"/>
      <c r="H1342" s="245"/>
      <c r="I1342" s="245">
        <v>6</v>
      </c>
      <c r="J1342" s="245"/>
      <c r="K1342" s="246">
        <v>5</v>
      </c>
      <c r="L1342" s="246" t="str">
        <f>VLOOKUP(TRIM(B1342),'Team Rosters'!$B$1:$M$3794,2,FALSE)</f>
        <v>BIR</v>
      </c>
    </row>
    <row r="1343" spans="1:12">
      <c r="A1343" s="242" t="s">
        <v>4412</v>
      </c>
      <c r="B1343" s="242" t="s">
        <v>5104</v>
      </c>
      <c r="C1343" s="242" t="s">
        <v>818</v>
      </c>
      <c r="D1343" s="242" t="s">
        <v>7003</v>
      </c>
      <c r="E1343" s="247" t="s">
        <v>4382</v>
      </c>
      <c r="F1343" s="247" t="s">
        <v>4391</v>
      </c>
      <c r="G1343" s="245">
        <v>10</v>
      </c>
      <c r="H1343" s="245"/>
      <c r="I1343" s="58"/>
      <c r="J1343" s="58"/>
      <c r="K1343" s="246"/>
      <c r="L1343" s="246" t="str">
        <f>VLOOKUP(TRIM(B1343),'Team Rosters'!$B$1:$M$3794,2,FALSE)</f>
        <v>DEL</v>
      </c>
    </row>
    <row r="1344" spans="1:12" ht="12.75" customHeight="1">
      <c r="A1344" s="242" t="s">
        <v>2477</v>
      </c>
      <c r="B1344" s="193" t="s">
        <v>6386</v>
      </c>
      <c r="C1344" s="193" t="s">
        <v>820</v>
      </c>
      <c r="D1344" s="242" t="s">
        <v>4265</v>
      </c>
      <c r="E1344" s="245"/>
      <c r="F1344" s="245"/>
      <c r="G1344" s="245"/>
      <c r="H1344" s="245"/>
      <c r="I1344" s="245"/>
      <c r="J1344" s="245"/>
      <c r="K1344" s="246"/>
      <c r="L1344" s="246" t="str">
        <f>VLOOKUP(TRIM(B1344),'Team Rosters'!$B$1:$M$3794,2,FALSE)</f>
        <v>TOK</v>
      </c>
    </row>
    <row r="1345" spans="1:12" ht="12.75" customHeight="1">
      <c r="A1345" s="242" t="s">
        <v>172</v>
      </c>
      <c r="B1345" s="242" t="s">
        <v>6260</v>
      </c>
      <c r="C1345" s="242" t="s">
        <v>822</v>
      </c>
      <c r="D1345" s="242" t="s">
        <v>4298</v>
      </c>
      <c r="E1345" s="247" t="s">
        <v>4391</v>
      </c>
      <c r="F1345" s="247"/>
      <c r="G1345" s="245">
        <v>0</v>
      </c>
      <c r="H1345" s="245"/>
      <c r="I1345" s="245"/>
      <c r="J1345" s="245"/>
      <c r="K1345" s="246"/>
      <c r="L1345" s="246" t="str">
        <f>VLOOKUP(TRIM(B1345),'Team Rosters'!$B$1:$M$3794,2,FALSE)</f>
        <v>CAVE</v>
      </c>
    </row>
    <row r="1346" spans="1:12">
      <c r="A1346" s="193" t="s">
        <v>1406</v>
      </c>
      <c r="B1346" s="193" t="s">
        <v>6946</v>
      </c>
      <c r="C1346" s="193" t="s">
        <v>1664</v>
      </c>
      <c r="D1346" s="193" t="s">
        <v>1406</v>
      </c>
      <c r="E1346" s="144"/>
      <c r="F1346" s="144"/>
      <c r="G1346" s="144"/>
      <c r="H1346" s="265"/>
      <c r="I1346" s="144">
        <v>4</v>
      </c>
      <c r="J1346" s="144"/>
      <c r="K1346" s="264">
        <v>0</v>
      </c>
      <c r="L1346" s="236" t="str">
        <f>VLOOKUP(TRIM(B1346),'Team Rosters'!$B$1:$M$3794,2,FALSE)</f>
        <v>ESC</v>
      </c>
    </row>
    <row r="1347" spans="1:12">
      <c r="A1347" s="242" t="s">
        <v>560</v>
      </c>
      <c r="B1347" s="193" t="s">
        <v>5248</v>
      </c>
      <c r="C1347" s="193" t="s">
        <v>818</v>
      </c>
      <c r="D1347" s="242" t="s">
        <v>4265</v>
      </c>
      <c r="E1347" s="245"/>
      <c r="F1347" s="245"/>
      <c r="G1347" s="245"/>
      <c r="H1347" s="245"/>
      <c r="I1347" s="245"/>
      <c r="J1347" s="245"/>
      <c r="K1347" s="246"/>
      <c r="L1347" s="246" t="str">
        <f>VLOOKUP(TRIM(B1347),'Team Rosters'!$B$1:$M$3794,2,FALSE)</f>
        <v>IRN</v>
      </c>
    </row>
    <row r="1348" spans="1:12">
      <c r="A1348" s="242" t="s">
        <v>2438</v>
      </c>
      <c r="B1348" s="242" t="s">
        <v>743</v>
      </c>
      <c r="C1348" s="242" t="s">
        <v>90</v>
      </c>
      <c r="D1348" s="242" t="s">
        <v>4277</v>
      </c>
      <c r="E1348" s="144"/>
      <c r="F1348" s="144"/>
      <c r="G1348" s="144"/>
      <c r="H1348" s="245"/>
      <c r="I1348" s="245">
        <v>4</v>
      </c>
      <c r="J1348" s="245"/>
      <c r="K1348" s="246">
        <v>5</v>
      </c>
      <c r="L1348" s="246" t="str">
        <f>VLOOKUP(TRIM(B1348),'Team Rosters'!$B$1:$M$3794,2,FALSE)</f>
        <v>VIR</v>
      </c>
    </row>
    <row r="1349" spans="1:12">
      <c r="A1349" s="242" t="s">
        <v>3060</v>
      </c>
      <c r="B1349" s="242" t="s">
        <v>4541</v>
      </c>
      <c r="C1349" s="242" t="s">
        <v>816</v>
      </c>
      <c r="D1349" s="242" t="s">
        <v>4290</v>
      </c>
      <c r="E1349" s="247" t="s">
        <v>4384</v>
      </c>
      <c r="F1349" s="247"/>
      <c r="G1349" s="245"/>
      <c r="H1349" s="245"/>
      <c r="I1349" s="245"/>
      <c r="J1349" s="245"/>
      <c r="K1349" s="246"/>
      <c r="L1349" s="246" t="str">
        <f>VLOOKUP(TRIM(B1349),'Team Rosters'!$B$1:$M$3794,2,FALSE)</f>
        <v>ANN</v>
      </c>
    </row>
    <row r="1350" spans="1:12">
      <c r="A1350" s="242" t="s">
        <v>87</v>
      </c>
      <c r="B1350" s="242" t="s">
        <v>301</v>
      </c>
      <c r="C1350" s="242" t="s">
        <v>810</v>
      </c>
      <c r="D1350" s="242" t="s">
        <v>87</v>
      </c>
      <c r="E1350" s="144"/>
      <c r="F1350" s="144"/>
      <c r="G1350" s="144"/>
      <c r="H1350" s="245"/>
      <c r="I1350" s="245">
        <v>0</v>
      </c>
      <c r="J1350" s="245">
        <v>0</v>
      </c>
      <c r="K1350" s="246">
        <v>0</v>
      </c>
      <c r="L1350" s="246" t="e">
        <f>VLOOKUP(TRIM(B1350),'Team Rosters'!$B$1:$M$3794,2,FALSE)</f>
        <v>#N/A</v>
      </c>
    </row>
    <row r="1351" spans="1:12" ht="12.75" customHeight="1">
      <c r="A1351" s="193" t="s">
        <v>87</v>
      </c>
      <c r="B1351" s="193" t="s">
        <v>301</v>
      </c>
      <c r="C1351" s="193" t="s">
        <v>810</v>
      </c>
      <c r="D1351" s="193" t="s">
        <v>7007</v>
      </c>
      <c r="E1351" s="144"/>
      <c r="F1351" s="144"/>
      <c r="G1351" s="144"/>
      <c r="H1351" s="265"/>
      <c r="I1351" s="144">
        <v>0</v>
      </c>
      <c r="J1351" s="144"/>
      <c r="K1351" s="264">
        <v>0</v>
      </c>
      <c r="L1351" s="236" t="e">
        <f>VLOOKUP(TRIM(B1351),'Team Rosters'!$B$1:$M$3794,2,FALSE)</f>
        <v>#N/A</v>
      </c>
    </row>
    <row r="1352" spans="1:12" ht="12.75" customHeight="1">
      <c r="A1352" s="242" t="s">
        <v>1870</v>
      </c>
      <c r="B1352" s="242" t="s">
        <v>5347</v>
      </c>
      <c r="C1352" s="242" t="s">
        <v>170</v>
      </c>
      <c r="D1352" s="242" t="s">
        <v>4273</v>
      </c>
      <c r="E1352" s="144"/>
      <c r="F1352" s="144"/>
      <c r="G1352" s="144"/>
      <c r="H1352" s="245"/>
      <c r="I1352" s="245">
        <v>4</v>
      </c>
      <c r="J1352" s="245"/>
      <c r="K1352" s="246">
        <v>2</v>
      </c>
      <c r="L1352" s="246" t="str">
        <f>VLOOKUP(TRIM(B1352),'Team Rosters'!$B$1:$M$3794,2,FALSE)</f>
        <v>ACM</v>
      </c>
    </row>
    <row r="1353" spans="1:12" ht="12.75" customHeight="1">
      <c r="A1353" s="242" t="s">
        <v>1404</v>
      </c>
      <c r="B1353" s="242" t="s">
        <v>6772</v>
      </c>
      <c r="C1353" s="242" t="s">
        <v>816</v>
      </c>
      <c r="D1353" s="242" t="s">
        <v>1404</v>
      </c>
      <c r="E1353" s="247" t="s">
        <v>4382</v>
      </c>
      <c r="F1353" s="247"/>
      <c r="G1353" s="245">
        <v>3</v>
      </c>
      <c r="H1353" s="245"/>
      <c r="I1353" s="58"/>
      <c r="J1353" s="58"/>
      <c r="K1353" s="246"/>
      <c r="L1353" s="246" t="str">
        <f>VLOOKUP(TRIM(B1353),'Team Rosters'!$B$1:$M$3794,2,FALSE)</f>
        <v>CHA</v>
      </c>
    </row>
    <row r="1354" spans="1:12" ht="12.75" customHeight="1">
      <c r="A1354" s="242" t="s">
        <v>2437</v>
      </c>
      <c r="B1354" s="242" t="s">
        <v>4150</v>
      </c>
      <c r="C1354" s="242" t="s">
        <v>1664</v>
      </c>
      <c r="D1354" s="242" t="s">
        <v>4304</v>
      </c>
      <c r="E1354" s="247" t="s">
        <v>4391</v>
      </c>
      <c r="F1354" s="247"/>
      <c r="G1354" s="245">
        <v>4</v>
      </c>
      <c r="H1354" s="245"/>
      <c r="I1354" s="58"/>
      <c r="J1354" s="58"/>
      <c r="K1354" s="246"/>
      <c r="L1354" s="246" t="e">
        <f>VLOOKUP(TRIM(B1354),'Team Rosters'!$B$1:$M$3794,2,FALSE)</f>
        <v>#N/A</v>
      </c>
    </row>
    <row r="1355" spans="1:12">
      <c r="A1355" s="242" t="s">
        <v>172</v>
      </c>
      <c r="B1355" s="242" t="s">
        <v>5603</v>
      </c>
      <c r="C1355" s="242" t="s">
        <v>824</v>
      </c>
      <c r="D1355" s="242" t="s">
        <v>4298</v>
      </c>
      <c r="E1355" s="247" t="s">
        <v>4391</v>
      </c>
      <c r="F1355" s="247"/>
      <c r="G1355" s="245">
        <v>0</v>
      </c>
      <c r="H1355" s="245"/>
      <c r="I1355" s="245"/>
      <c r="J1355" s="58"/>
      <c r="K1355" s="246"/>
      <c r="L1355" s="246" t="e">
        <f>VLOOKUP(TRIM(B1355),'Team Rosters'!$B$1:$M$3794,2,FALSE)</f>
        <v>#N/A</v>
      </c>
    </row>
    <row r="1356" spans="1:12">
      <c r="A1356" s="242" t="s">
        <v>2314</v>
      </c>
      <c r="B1356" s="242" t="s">
        <v>5772</v>
      </c>
      <c r="C1356" s="242" t="s">
        <v>837</v>
      </c>
      <c r="D1356" s="242" t="s">
        <v>4279</v>
      </c>
      <c r="E1356" s="144"/>
      <c r="F1356" s="144"/>
      <c r="G1356" s="144"/>
      <c r="H1356" s="245"/>
      <c r="I1356" s="245">
        <v>0</v>
      </c>
      <c r="J1356" s="245"/>
      <c r="K1356" s="246">
        <v>4</v>
      </c>
      <c r="L1356" s="246" t="e">
        <f>VLOOKUP(TRIM(B1356),'Team Rosters'!$B$1:$M$3794,2,FALSE)</f>
        <v>#N/A</v>
      </c>
    </row>
    <row r="1357" spans="1:12">
      <c r="A1357" s="193" t="s">
        <v>3932</v>
      </c>
      <c r="B1357" s="193" t="s">
        <v>6875</v>
      </c>
      <c r="C1357" s="193" t="s">
        <v>817</v>
      </c>
      <c r="D1357" s="193" t="s">
        <v>3932</v>
      </c>
      <c r="E1357" s="144"/>
      <c r="F1357" s="144"/>
      <c r="G1357" s="144"/>
      <c r="H1357" s="265"/>
      <c r="I1357" s="144">
        <v>4</v>
      </c>
      <c r="J1357" s="144"/>
      <c r="K1357" s="264">
        <v>0</v>
      </c>
      <c r="L1357" s="236" t="str">
        <f>VLOOKUP(TRIM(B1357),'Team Rosters'!$B$1:$M$3794,2,FALSE)</f>
        <v>BEA</v>
      </c>
    </row>
    <row r="1358" spans="1:12" ht="12.75" customHeight="1">
      <c r="A1358" s="242" t="s">
        <v>4572</v>
      </c>
      <c r="B1358" s="242" t="s">
        <v>1899</v>
      </c>
      <c r="C1358" s="242" t="s">
        <v>821</v>
      </c>
      <c r="D1358" s="242" t="s">
        <v>4572</v>
      </c>
      <c r="E1358" s="247"/>
      <c r="F1358" s="247"/>
      <c r="G1358" s="245"/>
      <c r="H1358" s="245"/>
      <c r="I1358" s="245"/>
      <c r="J1358" s="58"/>
      <c r="K1358" s="246">
        <v>0</v>
      </c>
      <c r="L1358" s="246" t="str">
        <f>VLOOKUP(TRIM(B1358),'Team Rosters'!$B$1:$M$3794,2,FALSE)</f>
        <v>ACM</v>
      </c>
    </row>
    <row r="1359" spans="1:12">
      <c r="A1359" s="242" t="s">
        <v>173</v>
      </c>
      <c r="B1359" s="242" t="s">
        <v>4151</v>
      </c>
      <c r="C1359" s="242" t="s">
        <v>6142</v>
      </c>
      <c r="D1359" s="242" t="s">
        <v>4306</v>
      </c>
      <c r="E1359" s="247" t="s">
        <v>4391</v>
      </c>
      <c r="F1359" s="247" t="s">
        <v>4391</v>
      </c>
      <c r="G1359" s="245">
        <v>4</v>
      </c>
      <c r="H1359" s="245"/>
      <c r="I1359" s="58"/>
      <c r="J1359" s="58"/>
      <c r="K1359" s="246"/>
      <c r="L1359" s="246" t="str">
        <f>VLOOKUP(TRIM(B1359),'Team Rosters'!$B$1:$M$3794,2,FALSE)</f>
        <v>IND</v>
      </c>
    </row>
    <row r="1360" spans="1:12">
      <c r="A1360" s="242" t="s">
        <v>560</v>
      </c>
      <c r="B1360" s="193" t="s">
        <v>6910</v>
      </c>
      <c r="C1360" s="193" t="s">
        <v>837</v>
      </c>
      <c r="D1360" s="242" t="s">
        <v>4265</v>
      </c>
      <c r="E1360" s="247"/>
      <c r="F1360" s="247"/>
      <c r="G1360" s="245"/>
      <c r="H1360" s="245"/>
      <c r="I1360" s="58"/>
      <c r="J1360" s="58"/>
      <c r="K1360" s="246"/>
      <c r="L1360" s="246" t="e">
        <f>VLOOKUP(TRIM(B1360),'Team Rosters'!$B$1:$M$3794,2,FALSE)</f>
        <v>#N/A</v>
      </c>
    </row>
    <row r="1361" spans="1:12" ht="12.75" customHeight="1">
      <c r="A1361" s="242" t="s">
        <v>1891</v>
      </c>
      <c r="B1361" s="242" t="s">
        <v>1280</v>
      </c>
      <c r="C1361" s="242" t="s">
        <v>83</v>
      </c>
      <c r="D1361" s="242" t="s">
        <v>1891</v>
      </c>
      <c r="E1361" s="247"/>
      <c r="F1361" s="247"/>
      <c r="G1361" s="245"/>
      <c r="H1361" s="245"/>
      <c r="I1361" s="245"/>
      <c r="J1361" s="58"/>
      <c r="K1361" s="246"/>
      <c r="L1361" s="246" t="str">
        <f>VLOOKUP(TRIM(B1361),'Team Rosters'!$B$1:$M$3794,2,FALSE)</f>
        <v>IND</v>
      </c>
    </row>
    <row r="1362" spans="1:12" ht="12.75" customHeight="1">
      <c r="A1362" s="242" t="s">
        <v>2438</v>
      </c>
      <c r="B1362" s="242" t="s">
        <v>1826</v>
      </c>
      <c r="C1362" s="242" t="s">
        <v>815</v>
      </c>
      <c r="D1362" s="242" t="s">
        <v>4277</v>
      </c>
      <c r="E1362" s="144"/>
      <c r="F1362" s="144"/>
      <c r="G1362" s="144"/>
      <c r="H1362" s="58"/>
      <c r="I1362" s="245">
        <v>6</v>
      </c>
      <c r="J1362" s="245"/>
      <c r="K1362" s="246">
        <v>5</v>
      </c>
      <c r="L1362" s="246" t="str">
        <f>VLOOKUP(TRIM(B1362),'Team Rosters'!$B$1:$M$3794,2,FALSE)</f>
        <v>ANN</v>
      </c>
    </row>
    <row r="1363" spans="1:12">
      <c r="A1363" s="242" t="s">
        <v>2314</v>
      </c>
      <c r="B1363" s="242" t="s">
        <v>6798</v>
      </c>
      <c r="C1363" s="242" t="s">
        <v>808</v>
      </c>
      <c r="D1363" s="242" t="s">
        <v>4303</v>
      </c>
      <c r="E1363" s="247" t="s">
        <v>4391</v>
      </c>
      <c r="F1363" s="247"/>
      <c r="G1363" s="245">
        <v>2</v>
      </c>
      <c r="H1363" s="245"/>
      <c r="I1363" s="245"/>
      <c r="J1363" s="58"/>
      <c r="K1363" s="246"/>
      <c r="L1363" s="246" t="e">
        <f>VLOOKUP(TRIM(B1363),'Team Rosters'!$B$1:$M$3794,2,FALSE)</f>
        <v>#N/A</v>
      </c>
    </row>
    <row r="1364" spans="1:12">
      <c r="A1364" s="242" t="s">
        <v>2458</v>
      </c>
      <c r="B1364" s="242" t="s">
        <v>304</v>
      </c>
      <c r="C1364" s="242" t="s">
        <v>833</v>
      </c>
      <c r="D1364" s="242" t="s">
        <v>2458</v>
      </c>
      <c r="E1364" s="247" t="s">
        <v>4382</v>
      </c>
      <c r="F1364" s="247"/>
      <c r="G1364" s="245">
        <v>4</v>
      </c>
      <c r="H1364" s="245"/>
      <c r="I1364" s="245"/>
      <c r="J1364" s="58"/>
      <c r="K1364" s="246"/>
      <c r="L1364" s="246" t="e">
        <f>VLOOKUP(TRIM(B1364),'Team Rosters'!$B$1:$M$3794,2,FALSE)</f>
        <v>#N/A</v>
      </c>
    </row>
    <row r="1365" spans="1:12" ht="12.75" customHeight="1">
      <c r="A1365" s="242" t="s">
        <v>2438</v>
      </c>
      <c r="B1365" s="242" t="s">
        <v>5777</v>
      </c>
      <c r="C1365" s="242" t="s">
        <v>818</v>
      </c>
      <c r="D1365" s="242" t="s">
        <v>4277</v>
      </c>
      <c r="E1365" s="144"/>
      <c r="F1365" s="144"/>
      <c r="G1365" s="144"/>
      <c r="H1365" s="245"/>
      <c r="I1365" s="245">
        <v>4</v>
      </c>
      <c r="J1365" s="245"/>
      <c r="K1365" s="246">
        <v>7</v>
      </c>
      <c r="L1365" s="246" t="str">
        <f>VLOOKUP(TRIM(B1365),'Team Rosters'!$B$1:$M$3794,2,FALSE)</f>
        <v>BLD</v>
      </c>
    </row>
    <row r="1366" spans="1:12">
      <c r="A1366" s="242" t="s">
        <v>2437</v>
      </c>
      <c r="B1366" s="242" t="s">
        <v>4498</v>
      </c>
      <c r="C1366" s="242" t="s">
        <v>831</v>
      </c>
      <c r="D1366" s="242" t="s">
        <v>4304</v>
      </c>
      <c r="E1366" s="247" t="s">
        <v>4385</v>
      </c>
      <c r="F1366" s="247"/>
      <c r="G1366" s="245">
        <v>3</v>
      </c>
      <c r="H1366" s="245"/>
      <c r="I1366" s="58"/>
      <c r="J1366" s="58"/>
      <c r="K1366" s="246"/>
      <c r="L1366" s="246" t="str">
        <f>VLOOKUP(TRIM(B1366),'Team Rosters'!$B$1:$M$3794,2,FALSE)</f>
        <v>TEM</v>
      </c>
    </row>
    <row r="1367" spans="1:12" ht="12.75" customHeight="1">
      <c r="A1367" s="242" t="s">
        <v>2314</v>
      </c>
      <c r="B1367" s="242" t="s">
        <v>6147</v>
      </c>
      <c r="C1367" s="242" t="s">
        <v>1664</v>
      </c>
      <c r="D1367" s="242" t="s">
        <v>4279</v>
      </c>
      <c r="E1367" s="144"/>
      <c r="F1367" s="144"/>
      <c r="G1367" s="144"/>
      <c r="H1367" s="245"/>
      <c r="I1367" s="245">
        <v>0</v>
      </c>
      <c r="J1367" s="245"/>
      <c r="K1367" s="246">
        <v>0</v>
      </c>
      <c r="L1367" s="246" t="e">
        <f>VLOOKUP(TRIM(B1367),'Team Rosters'!$B$1:$M$3794,2,FALSE)</f>
        <v>#N/A</v>
      </c>
    </row>
    <row r="1368" spans="1:12" ht="12.75" customHeight="1">
      <c r="A1368" s="242" t="s">
        <v>3061</v>
      </c>
      <c r="B1368" s="242" t="s">
        <v>3829</v>
      </c>
      <c r="C1368" s="242" t="s">
        <v>826</v>
      </c>
      <c r="D1368" s="242" t="s">
        <v>4297</v>
      </c>
      <c r="E1368" s="247" t="s">
        <v>4382</v>
      </c>
      <c r="F1368" s="247"/>
      <c r="G1368" s="245"/>
      <c r="H1368" s="245"/>
      <c r="I1368" s="58"/>
      <c r="J1368" s="58"/>
      <c r="K1368" s="246"/>
      <c r="L1368" s="246" t="str">
        <f>VLOOKUP(TRIM(B1368),'Team Rosters'!$B$1:$M$3794,2,FALSE)</f>
        <v>LAS</v>
      </c>
    </row>
    <row r="1369" spans="1:12">
      <c r="A1369" s="242" t="s">
        <v>2314</v>
      </c>
      <c r="B1369" s="242" t="s">
        <v>6253</v>
      </c>
      <c r="C1369" s="242" t="s">
        <v>813</v>
      </c>
      <c r="D1369" s="242" t="s">
        <v>4303</v>
      </c>
      <c r="E1369" s="247" t="s">
        <v>4391</v>
      </c>
      <c r="F1369" s="247"/>
      <c r="G1369" s="245">
        <v>0</v>
      </c>
      <c r="H1369" s="245"/>
      <c r="I1369" s="58"/>
      <c r="J1369" s="58"/>
      <c r="K1369" s="246"/>
      <c r="L1369" s="246" t="str">
        <f>VLOOKUP(TRIM(B1369),'Team Rosters'!$B$1:$M$3794,2,FALSE)</f>
        <v>BEA</v>
      </c>
    </row>
    <row r="1370" spans="1:12">
      <c r="A1370" s="242" t="s">
        <v>3060</v>
      </c>
      <c r="B1370" s="242" t="s">
        <v>6844</v>
      </c>
      <c r="C1370" s="242" t="s">
        <v>824</v>
      </c>
      <c r="D1370" s="242" t="s">
        <v>4290</v>
      </c>
      <c r="E1370" s="247" t="s">
        <v>4382</v>
      </c>
      <c r="F1370" s="247"/>
      <c r="G1370" s="245"/>
      <c r="H1370" s="245"/>
      <c r="I1370" s="248"/>
      <c r="J1370" s="58"/>
      <c r="K1370" s="249"/>
      <c r="L1370" s="246" t="str">
        <f>VLOOKUP(TRIM(B1370),'Team Rosters'!$B$1:$M$3794,2,FALSE)</f>
        <v>BEA</v>
      </c>
    </row>
    <row r="1371" spans="1:12">
      <c r="A1371" s="242" t="s">
        <v>2477</v>
      </c>
      <c r="B1371" s="193" t="s">
        <v>4155</v>
      </c>
      <c r="C1371" s="193" t="s">
        <v>1664</v>
      </c>
      <c r="D1371" s="242" t="s">
        <v>4265</v>
      </c>
      <c r="E1371" s="245"/>
      <c r="F1371" s="245"/>
      <c r="G1371" s="245"/>
      <c r="H1371" s="245"/>
      <c r="I1371" s="245"/>
      <c r="J1371" s="245"/>
      <c r="K1371" s="246"/>
      <c r="L1371" s="246" t="str">
        <f>VLOOKUP(TRIM(B1371),'Team Rosters'!$B$1:$M$3794,2,FALSE)</f>
        <v>CHA</v>
      </c>
    </row>
    <row r="1372" spans="1:12" ht="12.75" customHeight="1">
      <c r="A1372" s="193" t="s">
        <v>848</v>
      </c>
      <c r="B1372" s="193" t="s">
        <v>593</v>
      </c>
      <c r="C1372" s="193" t="s">
        <v>170</v>
      </c>
      <c r="D1372" s="193" t="s">
        <v>848</v>
      </c>
      <c r="E1372" s="144"/>
      <c r="F1372" s="144"/>
      <c r="G1372" s="144"/>
      <c r="H1372" s="265"/>
      <c r="I1372" s="144">
        <v>4</v>
      </c>
      <c r="J1372" s="144">
        <v>0</v>
      </c>
      <c r="K1372" s="264">
        <v>4</v>
      </c>
      <c r="L1372" s="236" t="str">
        <f>VLOOKUP(TRIM(B1372),'Team Rosters'!$B$1:$M$3794,2,FALSE)</f>
        <v>VIR</v>
      </c>
    </row>
    <row r="1373" spans="1:12" ht="12.75" customHeight="1">
      <c r="A1373" s="242" t="s">
        <v>4535</v>
      </c>
      <c r="B1373" s="242" t="s">
        <v>6859</v>
      </c>
      <c r="C1373" s="242" t="s">
        <v>817</v>
      </c>
      <c r="D1373" s="242" t="s">
        <v>5003</v>
      </c>
      <c r="E1373" s="247" t="s">
        <v>4382</v>
      </c>
      <c r="F1373" s="247"/>
      <c r="G1373" s="245"/>
      <c r="H1373" s="245"/>
      <c r="I1373" s="245"/>
      <c r="J1373" s="58"/>
      <c r="K1373" s="246"/>
      <c r="L1373" s="246" t="str">
        <f>VLOOKUP(TRIM(B1373),'Team Rosters'!$B$1:$M$3794,2,FALSE)</f>
        <v>LON</v>
      </c>
    </row>
    <row r="1374" spans="1:12" ht="12.75" customHeight="1">
      <c r="A1374" s="242" t="s">
        <v>1139</v>
      </c>
      <c r="B1374" s="242" t="s">
        <v>4419</v>
      </c>
      <c r="C1374" s="242" t="s">
        <v>90</v>
      </c>
      <c r="D1374" s="242" t="s">
        <v>1139</v>
      </c>
      <c r="E1374" s="247" t="s">
        <v>4384</v>
      </c>
      <c r="F1374" s="247"/>
      <c r="G1374" s="245">
        <v>0</v>
      </c>
      <c r="H1374" s="245"/>
      <c r="I1374" s="58"/>
      <c r="J1374" s="58"/>
      <c r="K1374" s="246"/>
      <c r="L1374" s="246" t="e">
        <f>VLOOKUP(TRIM(B1374),'Team Rosters'!$B$1:$M$3794,2,FALSE)</f>
        <v>#N/A</v>
      </c>
    </row>
    <row r="1375" spans="1:12">
      <c r="A1375" s="242" t="s">
        <v>1870</v>
      </c>
      <c r="B1375" s="242" t="s">
        <v>4673</v>
      </c>
      <c r="C1375" s="242" t="s">
        <v>82</v>
      </c>
      <c r="D1375" s="242" t="s">
        <v>4273</v>
      </c>
      <c r="E1375" s="144"/>
      <c r="F1375" s="144"/>
      <c r="G1375" s="144"/>
      <c r="H1375" s="245"/>
      <c r="I1375" s="245">
        <v>4</v>
      </c>
      <c r="J1375" s="245"/>
      <c r="K1375" s="246">
        <v>0</v>
      </c>
      <c r="L1375" s="246" t="str">
        <f>VLOOKUP(TRIM(B1375),'Team Rosters'!$B$1:$M$3794,2,FALSE)</f>
        <v>TOK</v>
      </c>
    </row>
    <row r="1376" spans="1:12" ht="12.75" customHeight="1">
      <c r="A1376" s="193" t="s">
        <v>197</v>
      </c>
      <c r="B1376" s="193" t="s">
        <v>2633</v>
      </c>
      <c r="C1376" s="193" t="s">
        <v>170</v>
      </c>
      <c r="D1376" s="193" t="s">
        <v>197</v>
      </c>
      <c r="E1376" s="144"/>
      <c r="F1376" s="144"/>
      <c r="G1376" s="144"/>
      <c r="H1376" s="265"/>
      <c r="I1376" s="265"/>
      <c r="J1376" s="144"/>
      <c r="K1376" s="264"/>
      <c r="L1376" s="236" t="e">
        <f>VLOOKUP(TRIM(B1376),'Team Rosters'!$B$1:$M$3794,2,FALSE)</f>
        <v>#N/A</v>
      </c>
    </row>
    <row r="1377" spans="1:12" ht="12.75" customHeight="1">
      <c r="A1377" s="242" t="s">
        <v>2319</v>
      </c>
      <c r="B1377" s="242" t="s">
        <v>3513</v>
      </c>
      <c r="C1377" s="242" t="s">
        <v>818</v>
      </c>
      <c r="D1377" s="242" t="s">
        <v>2319</v>
      </c>
      <c r="E1377" s="247" t="s">
        <v>4382</v>
      </c>
      <c r="F1377" s="247"/>
      <c r="G1377" s="245">
        <v>9</v>
      </c>
      <c r="H1377" s="245"/>
      <c r="I1377" s="245"/>
      <c r="J1377" s="58"/>
      <c r="K1377" s="246"/>
      <c r="L1377" s="246" t="str">
        <f>VLOOKUP(TRIM(B1377),'Team Rosters'!$B$1:$M$3794,2,FALSE)</f>
        <v>VIR</v>
      </c>
    </row>
    <row r="1378" spans="1:12">
      <c r="A1378" s="242" t="s">
        <v>2436</v>
      </c>
      <c r="B1378" s="242" t="s">
        <v>3355</v>
      </c>
      <c r="C1378" s="242" t="s">
        <v>5513</v>
      </c>
      <c r="D1378" s="242" t="s">
        <v>4307</v>
      </c>
      <c r="E1378" s="247" t="s">
        <v>4386</v>
      </c>
      <c r="F1378" s="247"/>
      <c r="G1378" s="245">
        <v>4</v>
      </c>
      <c r="H1378" s="245"/>
      <c r="I1378" s="58"/>
      <c r="J1378" s="58"/>
      <c r="K1378" s="246"/>
      <c r="L1378" s="246" t="str">
        <f>VLOOKUP(TRIM(B1378),'Team Rosters'!$B$1:$M$3794,2,FALSE)</f>
        <v>WIX</v>
      </c>
    </row>
    <row r="1379" spans="1:12">
      <c r="A1379" s="242" t="s">
        <v>3060</v>
      </c>
      <c r="B1379" s="242" t="s">
        <v>6819</v>
      </c>
      <c r="C1379" s="242" t="s">
        <v>821</v>
      </c>
      <c r="D1379" s="242" t="s">
        <v>4290</v>
      </c>
      <c r="E1379" s="247" t="s">
        <v>4384</v>
      </c>
      <c r="F1379" s="247"/>
      <c r="G1379" s="245"/>
      <c r="H1379" s="245"/>
      <c r="I1379" s="245"/>
      <c r="J1379" s="58"/>
      <c r="K1379" s="246"/>
      <c r="L1379" s="246" t="str">
        <f>VLOOKUP(TRIM(B1379),'Team Rosters'!$B$1:$M$3794,2,FALSE)</f>
        <v>TEM</v>
      </c>
    </row>
    <row r="1380" spans="1:12">
      <c r="A1380" s="242" t="s">
        <v>2351</v>
      </c>
      <c r="B1380" s="242" t="s">
        <v>1832</v>
      </c>
      <c r="C1380" s="242" t="s">
        <v>5513</v>
      </c>
      <c r="D1380" s="242" t="s">
        <v>4270</v>
      </c>
      <c r="E1380" s="144"/>
      <c r="F1380" s="144"/>
      <c r="G1380" s="144"/>
      <c r="H1380" s="245"/>
      <c r="I1380" s="245">
        <v>4</v>
      </c>
      <c r="J1380" s="245"/>
      <c r="K1380" s="246">
        <v>3</v>
      </c>
      <c r="L1380" s="246" t="e">
        <f>VLOOKUP(TRIM(B1380),'Team Rosters'!$B$1:$M$3794,2,FALSE)</f>
        <v>#N/A</v>
      </c>
    </row>
    <row r="1381" spans="1:12">
      <c r="A1381" s="242" t="s">
        <v>3060</v>
      </c>
      <c r="B1381" s="242" t="s">
        <v>6820</v>
      </c>
      <c r="C1381" s="242" t="s">
        <v>821</v>
      </c>
      <c r="D1381" s="242" t="s">
        <v>4290</v>
      </c>
      <c r="E1381" s="247" t="s">
        <v>4384</v>
      </c>
      <c r="F1381" s="247"/>
      <c r="G1381" s="245"/>
      <c r="H1381" s="245"/>
      <c r="I1381" s="58"/>
      <c r="J1381" s="58"/>
      <c r="K1381" s="246"/>
      <c r="L1381" s="246" t="e">
        <f>VLOOKUP(TRIM(B1381),'Team Rosters'!$B$1:$M$3794,2,FALSE)</f>
        <v>#N/A</v>
      </c>
    </row>
    <row r="1382" spans="1:12">
      <c r="A1382" s="242" t="s">
        <v>3060</v>
      </c>
      <c r="B1382" s="242" t="s">
        <v>6315</v>
      </c>
      <c r="C1382" s="242" t="s">
        <v>820</v>
      </c>
      <c r="D1382" s="242" t="s">
        <v>4290</v>
      </c>
      <c r="E1382" s="247" t="s">
        <v>4384</v>
      </c>
      <c r="F1382" s="247"/>
      <c r="G1382" s="245"/>
      <c r="H1382" s="245"/>
      <c r="I1382" s="58"/>
      <c r="J1382" s="58"/>
      <c r="K1382" s="246"/>
      <c r="L1382" s="246" t="str">
        <f>VLOOKUP(TRIM(B1382),'Team Rosters'!$B$1:$M$3794,2,FALSE)</f>
        <v>ESC</v>
      </c>
    </row>
    <row r="1383" spans="1:12">
      <c r="A1383" s="242" t="s">
        <v>2323</v>
      </c>
      <c r="B1383" s="193" t="s">
        <v>6920</v>
      </c>
      <c r="C1383" s="193" t="s">
        <v>826</v>
      </c>
      <c r="D1383" s="242" t="s">
        <v>4265</v>
      </c>
      <c r="E1383" s="247"/>
      <c r="F1383" s="247"/>
      <c r="G1383" s="245"/>
      <c r="H1383" s="245"/>
      <c r="I1383" s="58"/>
      <c r="J1383" s="58"/>
      <c r="K1383" s="246"/>
      <c r="L1383" s="246" t="str">
        <f>VLOOKUP(TRIM(B1383),'Team Rosters'!$B$1:$M$3794,2,FALSE)</f>
        <v>CAVE</v>
      </c>
    </row>
    <row r="1384" spans="1:12">
      <c r="A1384" s="193" t="s">
        <v>1406</v>
      </c>
      <c r="B1384" s="193" t="s">
        <v>5746</v>
      </c>
      <c r="C1384" s="193" t="s">
        <v>82</v>
      </c>
      <c r="D1384" s="193" t="s">
        <v>1406</v>
      </c>
      <c r="E1384" s="144"/>
      <c r="F1384" s="144"/>
      <c r="G1384" s="144"/>
      <c r="H1384" s="265"/>
      <c r="I1384" s="144">
        <v>4</v>
      </c>
      <c r="J1384" s="144"/>
      <c r="K1384" s="264">
        <v>0</v>
      </c>
      <c r="L1384" s="236" t="e">
        <f>VLOOKUP(TRIM(B1384),'Team Rosters'!$B$1:$M$3794,2,FALSE)</f>
        <v>#N/A</v>
      </c>
    </row>
    <row r="1385" spans="1:12">
      <c r="A1385" s="242" t="s">
        <v>2351</v>
      </c>
      <c r="B1385" s="242" t="s">
        <v>4652</v>
      </c>
      <c r="C1385" s="242" t="s">
        <v>1664</v>
      </c>
      <c r="D1385" s="242" t="s">
        <v>4270</v>
      </c>
      <c r="E1385" s="144"/>
      <c r="F1385" s="144"/>
      <c r="G1385" s="144"/>
      <c r="H1385" s="245"/>
      <c r="I1385" s="245">
        <v>4</v>
      </c>
      <c r="J1385" s="245"/>
      <c r="K1385" s="246">
        <v>0</v>
      </c>
      <c r="L1385" s="246" t="e">
        <f>VLOOKUP(TRIM(B1385),'Team Rosters'!$B$1:$M$3794,2,FALSE)</f>
        <v>#N/A</v>
      </c>
    </row>
    <row r="1386" spans="1:12" ht="12.75" customHeight="1">
      <c r="A1386" s="242" t="s">
        <v>3061</v>
      </c>
      <c r="B1386" s="242" t="s">
        <v>4159</v>
      </c>
      <c r="C1386" s="242" t="s">
        <v>817</v>
      </c>
      <c r="D1386" s="242" t="s">
        <v>4297</v>
      </c>
      <c r="E1386" s="247" t="s">
        <v>4394</v>
      </c>
      <c r="F1386" s="247"/>
      <c r="G1386" s="245"/>
      <c r="H1386" s="245"/>
      <c r="I1386" s="245"/>
      <c r="J1386" s="58"/>
      <c r="K1386" s="246"/>
      <c r="L1386" s="246" t="str">
        <f>VLOOKUP(TRIM(B1386),'Team Rosters'!$B$1:$M$3794,2,FALSE)</f>
        <v>OMA</v>
      </c>
    </row>
    <row r="1387" spans="1:12">
      <c r="A1387" s="242" t="s">
        <v>172</v>
      </c>
      <c r="B1387" s="242" t="s">
        <v>6821</v>
      </c>
      <c r="C1387" s="242" t="s">
        <v>821</v>
      </c>
      <c r="D1387" s="242" t="s">
        <v>4298</v>
      </c>
      <c r="E1387" s="247" t="s">
        <v>4391</v>
      </c>
      <c r="F1387" s="247"/>
      <c r="G1387" s="245">
        <v>0</v>
      </c>
      <c r="H1387" s="245"/>
      <c r="I1387" s="58"/>
      <c r="J1387" s="58"/>
      <c r="K1387" s="246"/>
      <c r="L1387" s="246" t="str">
        <f>VLOOKUP(TRIM(B1387),'Team Rosters'!$B$1:$M$3794,2,FALSE)</f>
        <v>ACM</v>
      </c>
    </row>
    <row r="1388" spans="1:12">
      <c r="A1388" s="242" t="s">
        <v>1870</v>
      </c>
      <c r="B1388" s="242" t="s">
        <v>308</v>
      </c>
      <c r="C1388" s="242" t="s">
        <v>831</v>
      </c>
      <c r="D1388" s="242" t="s">
        <v>4273</v>
      </c>
      <c r="E1388" s="144"/>
      <c r="F1388" s="144"/>
      <c r="G1388" s="144"/>
      <c r="H1388" s="245"/>
      <c r="I1388" s="245">
        <v>4</v>
      </c>
      <c r="J1388" s="245"/>
      <c r="K1388" s="246">
        <v>0</v>
      </c>
      <c r="L1388" s="246" t="str">
        <f>VLOOKUP(TRIM(B1388),'Team Rosters'!$B$1:$M$3794,2,FALSE)</f>
        <v>CHA</v>
      </c>
    </row>
    <row r="1389" spans="1:12">
      <c r="A1389" s="242" t="s">
        <v>222</v>
      </c>
      <c r="B1389" s="193" t="s">
        <v>6442</v>
      </c>
      <c r="C1389" s="193" t="s">
        <v>820</v>
      </c>
      <c r="D1389" s="242" t="s">
        <v>4266</v>
      </c>
      <c r="E1389" s="245"/>
      <c r="F1389" s="245"/>
      <c r="G1389" s="245"/>
      <c r="H1389" s="245"/>
      <c r="I1389" s="245"/>
      <c r="J1389" s="245"/>
      <c r="K1389" s="246"/>
      <c r="L1389" s="246" t="str">
        <f>VLOOKUP(TRIM(B1389),'Team Rosters'!$B$1:$M$3794,2,FALSE)</f>
        <v>JER</v>
      </c>
    </row>
    <row r="1390" spans="1:12" ht="12.75" customHeight="1">
      <c r="A1390" s="242" t="s">
        <v>222</v>
      </c>
      <c r="B1390" s="242" t="s">
        <v>6442</v>
      </c>
      <c r="C1390" s="242" t="s">
        <v>820</v>
      </c>
      <c r="D1390" s="242" t="s">
        <v>4266</v>
      </c>
      <c r="E1390" s="247"/>
      <c r="F1390" s="247"/>
      <c r="G1390" s="245"/>
      <c r="H1390" s="245"/>
      <c r="I1390" s="245"/>
      <c r="J1390" s="58"/>
      <c r="K1390" s="246"/>
      <c r="L1390" s="246" t="str">
        <f>VLOOKUP(TRIM(B1390),'Team Rosters'!$B$1:$M$3794,2,FALSE)</f>
        <v>JER</v>
      </c>
    </row>
    <row r="1391" spans="1:12" ht="12.75" customHeight="1">
      <c r="A1391" s="193" t="s">
        <v>828</v>
      </c>
      <c r="B1391" s="193" t="s">
        <v>5713</v>
      </c>
      <c r="C1391" s="193" t="s">
        <v>813</v>
      </c>
      <c r="D1391" s="193" t="s">
        <v>828</v>
      </c>
      <c r="E1391" s="144"/>
      <c r="F1391" s="144"/>
      <c r="G1391" s="144"/>
      <c r="H1391" s="265"/>
      <c r="I1391" s="144">
        <v>0</v>
      </c>
      <c r="J1391" s="144">
        <v>0</v>
      </c>
      <c r="K1391" s="264">
        <v>0</v>
      </c>
      <c r="L1391" s="236" t="e">
        <f>VLOOKUP(TRIM(B1391),'Team Rosters'!$B$1:$M$3794,2,FALSE)</f>
        <v>#N/A</v>
      </c>
    </row>
    <row r="1392" spans="1:12" ht="12.75" customHeight="1">
      <c r="A1392" s="242" t="s">
        <v>3060</v>
      </c>
      <c r="B1392" s="242" t="s">
        <v>6227</v>
      </c>
      <c r="C1392" s="242" t="s">
        <v>83</v>
      </c>
      <c r="D1392" s="242" t="s">
        <v>4290</v>
      </c>
      <c r="E1392" s="247" t="s">
        <v>4384</v>
      </c>
      <c r="F1392" s="247"/>
      <c r="G1392" s="245"/>
      <c r="H1392" s="245"/>
      <c r="I1392" s="58"/>
      <c r="J1392" s="58"/>
      <c r="K1392" s="246"/>
      <c r="L1392" s="246" t="e">
        <f>VLOOKUP(TRIM(B1392),'Team Rosters'!$B$1:$M$3794,2,FALSE)</f>
        <v>#N/A</v>
      </c>
    </row>
    <row r="1393" spans="1:12">
      <c r="A1393" s="242" t="s">
        <v>2445</v>
      </c>
      <c r="B1393" s="242" t="s">
        <v>1414</v>
      </c>
      <c r="C1393" s="242" t="s">
        <v>5513</v>
      </c>
      <c r="D1393" s="242" t="s">
        <v>4294</v>
      </c>
      <c r="E1393" s="247" t="s">
        <v>4389</v>
      </c>
      <c r="F1393" s="247"/>
      <c r="G1393" s="245"/>
      <c r="H1393" s="245"/>
      <c r="I1393" s="245"/>
      <c r="J1393" s="58"/>
      <c r="K1393" s="246"/>
      <c r="L1393" s="246" t="e">
        <f>VLOOKUP(TRIM(B1393),'Team Rosters'!$B$1:$M$3794,2,FALSE)</f>
        <v>#N/A</v>
      </c>
    </row>
    <row r="1394" spans="1:12">
      <c r="A1394" s="242" t="s">
        <v>1891</v>
      </c>
      <c r="B1394" s="242" t="s">
        <v>235</v>
      </c>
      <c r="C1394" s="242" t="s">
        <v>1664</v>
      </c>
      <c r="D1394" s="242" t="s">
        <v>1891</v>
      </c>
      <c r="E1394" s="245"/>
      <c r="F1394" s="245"/>
      <c r="G1394" s="245"/>
      <c r="H1394" s="245"/>
      <c r="I1394" s="245"/>
      <c r="J1394" s="245"/>
      <c r="K1394" s="246"/>
      <c r="L1394" s="246" t="str">
        <f>VLOOKUP(TRIM(B1394),'Team Rosters'!$B$1:$M$3794,2,FALSE)</f>
        <v>FER</v>
      </c>
    </row>
    <row r="1395" spans="1:12">
      <c r="A1395" s="242" t="s">
        <v>3061</v>
      </c>
      <c r="B1395" s="242" t="s">
        <v>5130</v>
      </c>
      <c r="C1395" s="242" t="s">
        <v>815</v>
      </c>
      <c r="D1395" s="242" t="s">
        <v>4297</v>
      </c>
      <c r="E1395" s="247" t="s">
        <v>4383</v>
      </c>
      <c r="F1395" s="247"/>
      <c r="G1395" s="245"/>
      <c r="H1395" s="245"/>
      <c r="I1395" s="248"/>
      <c r="J1395" s="58"/>
      <c r="K1395" s="249"/>
      <c r="L1395" s="246" t="str">
        <f>VLOOKUP(TRIM(B1395),'Team Rosters'!$B$1:$M$3794,2,FALSE)</f>
        <v>OMA</v>
      </c>
    </row>
    <row r="1396" spans="1:12">
      <c r="A1396" s="242" t="s">
        <v>2314</v>
      </c>
      <c r="B1396" s="242" t="s">
        <v>6684</v>
      </c>
      <c r="C1396" s="242" t="s">
        <v>807</v>
      </c>
      <c r="D1396" s="242" t="s">
        <v>4303</v>
      </c>
      <c r="E1396" s="247" t="s">
        <v>4391</v>
      </c>
      <c r="F1396" s="247"/>
      <c r="G1396" s="245">
        <v>0</v>
      </c>
      <c r="H1396" s="245"/>
      <c r="I1396" s="245"/>
      <c r="J1396" s="58"/>
      <c r="K1396" s="246"/>
      <c r="L1396" s="246" t="e">
        <f>VLOOKUP(TRIM(B1396),'Team Rosters'!$B$1:$M$3794,2,FALSE)</f>
        <v>#N/A</v>
      </c>
    </row>
    <row r="1397" spans="1:12" ht="12.75" customHeight="1">
      <c r="A1397" s="242" t="s">
        <v>560</v>
      </c>
      <c r="B1397" s="193" t="s">
        <v>3361</v>
      </c>
      <c r="C1397" s="193" t="s">
        <v>821</v>
      </c>
      <c r="D1397" s="242" t="s">
        <v>4265</v>
      </c>
      <c r="E1397" s="247"/>
      <c r="F1397" s="247"/>
      <c r="G1397" s="245"/>
      <c r="H1397" s="245"/>
      <c r="I1397" s="58"/>
      <c r="J1397" s="58"/>
      <c r="K1397" s="246"/>
      <c r="L1397" s="246" t="str">
        <f>VLOOKUP(TRIM(B1397),'Team Rosters'!$B$1:$M$3794,2,FALSE)</f>
        <v>BLU</v>
      </c>
    </row>
    <row r="1398" spans="1:12">
      <c r="A1398" s="242" t="s">
        <v>5040</v>
      </c>
      <c r="B1398" s="242" t="s">
        <v>6839</v>
      </c>
      <c r="C1398" s="242" t="s">
        <v>815</v>
      </c>
      <c r="D1398" s="242" t="s">
        <v>5914</v>
      </c>
      <c r="E1398" s="247" t="s">
        <v>4384</v>
      </c>
      <c r="F1398" s="247" t="s">
        <v>4391</v>
      </c>
      <c r="G1398" s="245">
        <v>0</v>
      </c>
      <c r="H1398" s="245"/>
      <c r="I1398" s="58"/>
      <c r="J1398" s="58"/>
      <c r="K1398" s="245"/>
      <c r="L1398" s="246" t="e">
        <f>VLOOKUP(TRIM(B1398),'Team Rosters'!$B$1:$M$3794,2,FALSE)</f>
        <v>#N/A</v>
      </c>
    </row>
    <row r="1399" spans="1:12" ht="12.75" customHeight="1">
      <c r="A1399" s="242" t="s">
        <v>823</v>
      </c>
      <c r="B1399" t="s">
        <v>6845</v>
      </c>
      <c r="C1399" s="242" t="s">
        <v>824</v>
      </c>
      <c r="D1399" s="242" t="s">
        <v>823</v>
      </c>
      <c r="E1399" s="247" t="s">
        <v>4382</v>
      </c>
      <c r="F1399" s="247" t="s">
        <v>4382</v>
      </c>
      <c r="G1399" s="245">
        <v>3</v>
      </c>
      <c r="H1399" s="245"/>
      <c r="I1399" s="58"/>
      <c r="J1399" s="58"/>
      <c r="K1399" s="245"/>
      <c r="L1399" s="246" t="str">
        <f>VLOOKUP(TRIM(B1399),'Team Rosters'!$B$1:$M$3794,2,FALSE)</f>
        <v>BIR</v>
      </c>
    </row>
    <row r="1400" spans="1:12">
      <c r="A1400" s="242" t="s">
        <v>3060</v>
      </c>
      <c r="B1400" s="242" t="s">
        <v>4166</v>
      </c>
      <c r="C1400" s="242" t="s">
        <v>826</v>
      </c>
      <c r="D1400" s="242" t="s">
        <v>4290</v>
      </c>
      <c r="E1400" s="247" t="s">
        <v>4382</v>
      </c>
      <c r="F1400" s="247"/>
      <c r="G1400" s="245"/>
      <c r="H1400" s="245"/>
      <c r="I1400" s="245"/>
      <c r="J1400" s="245"/>
      <c r="K1400" s="245"/>
      <c r="L1400" s="246" t="str">
        <f>VLOOKUP(TRIM(B1400),'Team Rosters'!$B$1:$M$3794,2,FALSE)</f>
        <v>BLU</v>
      </c>
    </row>
    <row r="1401" spans="1:12">
      <c r="A1401" s="242" t="s">
        <v>1870</v>
      </c>
      <c r="B1401" s="242" t="s">
        <v>4168</v>
      </c>
      <c r="C1401" s="242" t="s">
        <v>837</v>
      </c>
      <c r="D1401" s="242" t="s">
        <v>4273</v>
      </c>
      <c r="E1401" s="144"/>
      <c r="F1401" s="144"/>
      <c r="G1401" s="144"/>
      <c r="H1401" s="245"/>
      <c r="I1401" s="245">
        <v>4</v>
      </c>
      <c r="J1401" s="245"/>
      <c r="K1401" s="245">
        <v>2</v>
      </c>
      <c r="L1401" s="246" t="str">
        <f>VLOOKUP(TRIM(B1401),'Team Rosters'!$B$1:$M$3794,2,FALSE)</f>
        <v>TOL</v>
      </c>
    </row>
    <row r="1402" spans="1:12">
      <c r="A1402" s="242" t="s">
        <v>560</v>
      </c>
      <c r="B1402" s="193" t="s">
        <v>6394</v>
      </c>
      <c r="C1402" s="193" t="s">
        <v>170</v>
      </c>
      <c r="D1402" s="242" t="s">
        <v>4265</v>
      </c>
      <c r="E1402" s="247"/>
      <c r="F1402" s="247"/>
      <c r="G1402" s="245"/>
      <c r="H1402" s="245"/>
      <c r="I1402" s="58"/>
      <c r="J1402" s="58"/>
      <c r="K1402" s="58"/>
      <c r="L1402" s="246" t="e">
        <f>VLOOKUP(TRIM(B1402),'Team Rosters'!$B$1:$M$3794,2,FALSE)</f>
        <v>#N/A</v>
      </c>
    </row>
    <row r="1403" spans="1:12">
      <c r="A1403" s="242" t="s">
        <v>2966</v>
      </c>
      <c r="B1403" s="242" t="s">
        <v>6401</v>
      </c>
      <c r="C1403" s="242" t="s">
        <v>815</v>
      </c>
      <c r="D1403" s="242" t="s">
        <v>2966</v>
      </c>
      <c r="E1403" s="247"/>
      <c r="F1403" s="247"/>
      <c r="G1403" s="245"/>
      <c r="H1403" s="245"/>
      <c r="I1403" s="58"/>
      <c r="J1403" s="58"/>
      <c r="K1403" s="245"/>
      <c r="L1403" s="246" t="e">
        <f>VLOOKUP(TRIM(B1403),'Team Rosters'!$B$1:$M$3794,2,FALSE)</f>
        <v>#N/A</v>
      </c>
    </row>
    <row r="1404" spans="1:12">
      <c r="A1404" s="242" t="s">
        <v>1891</v>
      </c>
      <c r="B1404" s="242" t="s">
        <v>711</v>
      </c>
      <c r="C1404" s="242" t="s">
        <v>812</v>
      </c>
      <c r="D1404" s="242" t="s">
        <v>1891</v>
      </c>
      <c r="E1404" s="245"/>
      <c r="F1404" s="245"/>
      <c r="G1404" s="245"/>
      <c r="H1404" s="245"/>
      <c r="I1404" s="245"/>
      <c r="J1404" s="245"/>
      <c r="K1404" s="245"/>
      <c r="L1404" s="246" t="str">
        <f>VLOOKUP(TRIM(B1404),'Team Rosters'!$B$1:$M$3794,2,FALSE)</f>
        <v>LAS</v>
      </c>
    </row>
    <row r="1405" spans="1:12" ht="12.75" customHeight="1">
      <c r="A1405" s="242" t="s">
        <v>2314</v>
      </c>
      <c r="B1405" s="242" t="s">
        <v>6282</v>
      </c>
      <c r="C1405" s="242" t="s">
        <v>1664</v>
      </c>
      <c r="D1405" s="242" t="s">
        <v>4303</v>
      </c>
      <c r="E1405" s="247" t="s">
        <v>4391</v>
      </c>
      <c r="F1405" s="247"/>
      <c r="G1405" s="245">
        <v>4</v>
      </c>
      <c r="H1405" s="245"/>
      <c r="I1405" s="58"/>
      <c r="J1405" s="58"/>
      <c r="K1405" s="58"/>
      <c r="L1405" s="246" t="str">
        <f>VLOOKUP(TRIM(B1405),'Team Rosters'!$B$1:$M$3794,2,FALSE)</f>
        <v>IRN</v>
      </c>
    </row>
    <row r="1406" spans="1:12">
      <c r="A1406" s="242" t="s">
        <v>3200</v>
      </c>
      <c r="B1406" s="242" t="s">
        <v>6644</v>
      </c>
      <c r="C1406" s="242" t="s">
        <v>833</v>
      </c>
      <c r="D1406" s="242" t="s">
        <v>4275</v>
      </c>
      <c r="E1406" s="144"/>
      <c r="F1406" s="144"/>
      <c r="G1406" s="144"/>
      <c r="H1406" s="245"/>
      <c r="I1406" s="245">
        <v>0</v>
      </c>
      <c r="J1406" s="245"/>
      <c r="K1406" s="245">
        <v>2</v>
      </c>
      <c r="L1406" s="246" t="e">
        <f>VLOOKUP(TRIM(B1406),'Team Rosters'!$B$1:$M$3794,2,FALSE)</f>
        <v>#N/A</v>
      </c>
    </row>
    <row r="1407" spans="1:12">
      <c r="A1407" s="242" t="s">
        <v>2458</v>
      </c>
      <c r="B1407" s="242" t="s">
        <v>4171</v>
      </c>
      <c r="C1407" s="242" t="s">
        <v>808</v>
      </c>
      <c r="D1407" s="242" t="s">
        <v>2458</v>
      </c>
      <c r="E1407" s="247" t="s">
        <v>4397</v>
      </c>
      <c r="F1407" s="247"/>
      <c r="G1407" s="245">
        <v>0</v>
      </c>
      <c r="H1407" s="245"/>
      <c r="I1407" s="58"/>
      <c r="J1407" s="58"/>
      <c r="K1407" s="245"/>
      <c r="L1407" s="246" t="str">
        <f>VLOOKUP(TRIM(B1407),'Team Rosters'!$B$1:$M$3794,2,FALSE)</f>
        <v>LAS</v>
      </c>
    </row>
    <row r="1408" spans="1:12" ht="12.75" customHeight="1">
      <c r="A1408" s="242" t="s">
        <v>2437</v>
      </c>
      <c r="B1408" s="242" t="s">
        <v>6144</v>
      </c>
      <c r="C1408" s="242" t="s">
        <v>6142</v>
      </c>
      <c r="D1408" s="242" t="s">
        <v>4278</v>
      </c>
      <c r="E1408" s="144"/>
      <c r="F1408" s="144"/>
      <c r="G1408" s="144"/>
      <c r="H1408" s="245"/>
      <c r="I1408" s="245">
        <v>4</v>
      </c>
      <c r="J1408" s="245"/>
      <c r="K1408" s="245">
        <v>3</v>
      </c>
      <c r="L1408" s="246" t="str">
        <f>VLOOKUP(TRIM(B1408),'Team Rosters'!$B$1:$M$3794,2,FALSE)</f>
        <v>VIR</v>
      </c>
    </row>
    <row r="1409" spans="1:12">
      <c r="A1409" s="242" t="s">
        <v>2323</v>
      </c>
      <c r="B1409" s="193" t="s">
        <v>5227</v>
      </c>
      <c r="C1409" s="193" t="s">
        <v>2832</v>
      </c>
      <c r="D1409" s="242" t="s">
        <v>4265</v>
      </c>
      <c r="E1409" s="58"/>
      <c r="F1409" s="58"/>
      <c r="G1409" s="58"/>
      <c r="H1409" s="58"/>
      <c r="I1409" s="245"/>
      <c r="J1409" s="58"/>
      <c r="K1409" s="245"/>
      <c r="L1409" s="246" t="str">
        <f>VLOOKUP(TRIM(B1409),'Team Rosters'!$B$1:$M$3794,2,FALSE)</f>
        <v>VER</v>
      </c>
    </row>
    <row r="1410" spans="1:12" ht="12.75" customHeight="1">
      <c r="A1410" s="242" t="s">
        <v>173</v>
      </c>
      <c r="B1410" s="242" t="s">
        <v>6717</v>
      </c>
      <c r="C1410" s="242" t="s">
        <v>812</v>
      </c>
      <c r="D1410" s="242" t="s">
        <v>4306</v>
      </c>
      <c r="E1410" s="247" t="s">
        <v>4391</v>
      </c>
      <c r="F1410" s="247" t="s">
        <v>4391</v>
      </c>
      <c r="G1410" s="245">
        <v>0</v>
      </c>
      <c r="H1410" s="245"/>
      <c r="I1410" s="269"/>
      <c r="J1410" s="263"/>
      <c r="K1410" s="269"/>
      <c r="L1410" s="246" t="str">
        <f>VLOOKUP(TRIM(B1410),'Team Rosters'!$B$1:$M$3794,2,FALSE)</f>
        <v>VIR</v>
      </c>
    </row>
    <row r="1411" spans="1:12">
      <c r="A1411" s="242" t="s">
        <v>2477</v>
      </c>
      <c r="B1411" s="193" t="s">
        <v>3370</v>
      </c>
      <c r="C1411" s="193" t="s">
        <v>85</v>
      </c>
      <c r="D1411" s="242" t="s">
        <v>4265</v>
      </c>
      <c r="E1411" s="58"/>
      <c r="F1411" s="58"/>
      <c r="G1411" s="58"/>
      <c r="H1411" s="58"/>
      <c r="I1411" s="58"/>
      <c r="J1411" s="58"/>
      <c r="K1411" s="245"/>
      <c r="L1411" s="246" t="str">
        <f>VLOOKUP(TRIM(B1411),'Team Rosters'!$B$1:$M$3794,2,FALSE)</f>
        <v>GOT</v>
      </c>
    </row>
    <row r="1412" spans="1:12">
      <c r="A1412" s="242" t="s">
        <v>3060</v>
      </c>
      <c r="B1412" s="242" t="s">
        <v>6233</v>
      </c>
      <c r="C1412" s="242" t="s">
        <v>826</v>
      </c>
      <c r="D1412" s="242" t="s">
        <v>4290</v>
      </c>
      <c r="E1412" s="247" t="s">
        <v>4384</v>
      </c>
      <c r="F1412" s="247"/>
      <c r="G1412" s="245"/>
      <c r="H1412" s="245"/>
      <c r="I1412" s="245"/>
      <c r="J1412" s="245"/>
      <c r="K1412" s="245"/>
      <c r="L1412" s="246" t="e">
        <f>VLOOKUP(TRIM(B1412),'Team Rosters'!$B$1:$M$3794,2,FALSE)</f>
        <v>#N/A</v>
      </c>
    </row>
    <row r="1413" spans="1:12" ht="12.75" customHeight="1">
      <c r="A1413" s="193" t="s">
        <v>848</v>
      </c>
      <c r="B1413" s="193" t="s">
        <v>6936</v>
      </c>
      <c r="C1413" s="193" t="s">
        <v>814</v>
      </c>
      <c r="D1413" s="193" t="s">
        <v>848</v>
      </c>
      <c r="E1413" s="144"/>
      <c r="F1413" s="144"/>
      <c r="G1413" s="144"/>
      <c r="H1413" s="265"/>
      <c r="I1413" s="144">
        <v>0</v>
      </c>
      <c r="J1413" s="144">
        <v>0</v>
      </c>
      <c r="K1413" s="265">
        <v>5</v>
      </c>
      <c r="L1413" s="236" t="str">
        <f>VLOOKUP(TRIM(B1413),'Team Rosters'!$B$1:$M$3794,2,FALSE)</f>
        <v>FER</v>
      </c>
    </row>
    <row r="1414" spans="1:12">
      <c r="A1414" s="242" t="s">
        <v>2440</v>
      </c>
      <c r="B1414" s="242" t="s">
        <v>5079</v>
      </c>
      <c r="C1414" s="242" t="s">
        <v>82</v>
      </c>
      <c r="D1414" s="242" t="s">
        <v>2440</v>
      </c>
      <c r="E1414" s="247" t="s">
        <v>4384</v>
      </c>
      <c r="F1414" s="247"/>
      <c r="G1414" s="245">
        <v>0</v>
      </c>
      <c r="H1414" s="245"/>
      <c r="I1414" s="245"/>
      <c r="J1414" s="245"/>
      <c r="K1414" s="245"/>
      <c r="L1414" s="246" t="str">
        <f>VLOOKUP(TRIM(B1414),'Team Rosters'!$B$1:$M$3794,2,FALSE)</f>
        <v>BLD</v>
      </c>
    </row>
    <row r="1415" spans="1:12">
      <c r="A1415" s="193" t="s">
        <v>1406</v>
      </c>
      <c r="B1415" s="193" t="s">
        <v>6944</v>
      </c>
      <c r="C1415" s="193" t="s">
        <v>85</v>
      </c>
      <c r="D1415" s="193" t="s">
        <v>1406</v>
      </c>
      <c r="E1415" s="144"/>
      <c r="F1415" s="144"/>
      <c r="G1415" s="144"/>
      <c r="H1415" s="265"/>
      <c r="I1415" s="144">
        <v>0</v>
      </c>
      <c r="J1415" s="144"/>
      <c r="K1415" s="144">
        <v>0</v>
      </c>
      <c r="L1415" s="236" t="str">
        <f>VLOOKUP(TRIM(B1415),'Team Rosters'!$B$1:$M$3794,2,FALSE)</f>
        <v>TOL</v>
      </c>
    </row>
    <row r="1416" spans="1:12">
      <c r="A1416" s="193" t="s">
        <v>828</v>
      </c>
      <c r="B1416" s="193" t="s">
        <v>6952</v>
      </c>
      <c r="C1416" s="193" t="s">
        <v>833</v>
      </c>
      <c r="D1416" s="193" t="s">
        <v>828</v>
      </c>
      <c r="E1416" s="144"/>
      <c r="F1416" s="144"/>
      <c r="G1416" s="144"/>
      <c r="H1416" s="265"/>
      <c r="I1416" s="144">
        <v>4</v>
      </c>
      <c r="J1416" s="144">
        <v>0</v>
      </c>
      <c r="K1416" s="144">
        <v>0</v>
      </c>
      <c r="L1416" s="236" t="str">
        <f>VLOOKUP(TRIM(B1416),'Team Rosters'!$B$1:$M$3794,2,FALSE)</f>
        <v>ACM</v>
      </c>
    </row>
    <row r="1417" spans="1:12" ht="12.75" customHeight="1">
      <c r="A1417" s="242" t="s">
        <v>2440</v>
      </c>
      <c r="B1417" s="242" t="s">
        <v>6824</v>
      </c>
      <c r="C1417" s="242" t="s">
        <v>820</v>
      </c>
      <c r="D1417" s="242" t="s">
        <v>2440</v>
      </c>
      <c r="E1417" s="247" t="s">
        <v>4384</v>
      </c>
      <c r="F1417" s="247"/>
      <c r="G1417" s="245">
        <v>0</v>
      </c>
      <c r="H1417" s="245"/>
      <c r="I1417" s="58"/>
      <c r="J1417" s="58"/>
      <c r="K1417" s="245"/>
      <c r="L1417" s="246" t="str">
        <f>VLOOKUP(TRIM(B1417),'Team Rosters'!$B$1:$M$3794,2,FALSE)</f>
        <v>TOL</v>
      </c>
    </row>
    <row r="1418" spans="1:12">
      <c r="A1418" s="242" t="s">
        <v>3060</v>
      </c>
      <c r="B1418" s="242" t="s">
        <v>4173</v>
      </c>
      <c r="C1418" s="242" t="s">
        <v>90</v>
      </c>
      <c r="D1418" s="242" t="s">
        <v>4290</v>
      </c>
      <c r="E1418" s="247" t="s">
        <v>4384</v>
      </c>
      <c r="F1418" s="247"/>
      <c r="G1418" s="245"/>
      <c r="H1418" s="245"/>
      <c r="I1418" s="58"/>
      <c r="J1418" s="58"/>
      <c r="K1418" s="58"/>
      <c r="L1418" s="246" t="e">
        <f>VLOOKUP(TRIM(B1418),'Team Rosters'!$B$1:$M$3794,2,FALSE)</f>
        <v>#N/A</v>
      </c>
    </row>
    <row r="1419" spans="1:12" ht="12.75" customHeight="1">
      <c r="A1419" s="242" t="s">
        <v>2323</v>
      </c>
      <c r="B1419" s="288" t="s">
        <v>5877</v>
      </c>
      <c r="C1419" s="193" t="s">
        <v>808</v>
      </c>
      <c r="D1419" s="242" t="s">
        <v>4265</v>
      </c>
      <c r="E1419" s="247"/>
      <c r="F1419" s="247"/>
      <c r="G1419" s="245"/>
      <c r="H1419" s="245"/>
      <c r="I1419" s="58"/>
      <c r="J1419" s="58"/>
      <c r="K1419" s="245"/>
      <c r="L1419" s="246" t="str">
        <f>VLOOKUP(TRIM(B1419),'Team Rosters'!$B$1:$M$3794,2,FALSE)</f>
        <v>ACM</v>
      </c>
    </row>
    <row r="1420" spans="1:12">
      <c r="A1420" s="242" t="s">
        <v>2314</v>
      </c>
      <c r="B1420" s="242" t="s">
        <v>5532</v>
      </c>
      <c r="C1420" s="242" t="s">
        <v>833</v>
      </c>
      <c r="D1420" s="242" t="s">
        <v>4303</v>
      </c>
      <c r="E1420" s="247" t="s">
        <v>4391</v>
      </c>
      <c r="F1420" s="247"/>
      <c r="G1420" s="245">
        <v>0</v>
      </c>
      <c r="H1420" s="245"/>
      <c r="I1420" s="245"/>
      <c r="J1420" s="58"/>
      <c r="K1420" s="245"/>
      <c r="L1420" s="246" t="e">
        <f>VLOOKUP(TRIM(B1420),'Team Rosters'!$B$1:$M$3794,2,FALSE)</f>
        <v>#N/A</v>
      </c>
    </row>
    <row r="1421" spans="1:12">
      <c r="A1421" s="242" t="s">
        <v>3518</v>
      </c>
      <c r="B1421" s="242" t="s">
        <v>6896</v>
      </c>
      <c r="C1421" s="242" t="s">
        <v>2832</v>
      </c>
      <c r="D1421" s="242" t="s">
        <v>3518</v>
      </c>
      <c r="E1421" s="247"/>
      <c r="F1421" s="247"/>
      <c r="G1421" s="245"/>
      <c r="H1421" s="245"/>
      <c r="I1421" s="245"/>
      <c r="J1421" s="58"/>
      <c r="K1421" s="245">
        <v>0</v>
      </c>
      <c r="L1421" s="246" t="e">
        <f>VLOOKUP(TRIM(B1421),'Team Rosters'!$B$1:$M$3794,2,FALSE)</f>
        <v>#N/A</v>
      </c>
    </row>
    <row r="1422" spans="1:12">
      <c r="A1422" s="242" t="s">
        <v>1663</v>
      </c>
      <c r="B1422" s="242" t="s">
        <v>6326</v>
      </c>
      <c r="C1422" s="242" t="s">
        <v>815</v>
      </c>
      <c r="D1422" s="242" t="s">
        <v>4302</v>
      </c>
      <c r="E1422" s="247" t="s">
        <v>4385</v>
      </c>
      <c r="F1422" s="247"/>
      <c r="G1422" s="245">
        <v>2</v>
      </c>
      <c r="H1422" s="245"/>
      <c r="I1422" s="58"/>
      <c r="J1422" s="58"/>
      <c r="K1422" s="58"/>
      <c r="L1422" s="246" t="str">
        <f>VLOOKUP(TRIM(B1422),'Team Rosters'!$B$1:$M$3794,2,FALSE)</f>
        <v>OMA</v>
      </c>
    </row>
    <row r="1423" spans="1:12" ht="12.75" customHeight="1">
      <c r="A1423" s="242" t="s">
        <v>3518</v>
      </c>
      <c r="B1423" s="242" t="s">
        <v>5222</v>
      </c>
      <c r="C1423" s="242" t="s">
        <v>817</v>
      </c>
      <c r="D1423" s="242" t="s">
        <v>3518</v>
      </c>
      <c r="E1423" s="245"/>
      <c r="F1423" s="245"/>
      <c r="G1423" s="245"/>
      <c r="H1423" s="245"/>
      <c r="I1423" s="245"/>
      <c r="J1423" s="245"/>
      <c r="K1423" s="245">
        <v>0</v>
      </c>
      <c r="L1423" s="246" t="str">
        <f>VLOOKUP(TRIM(B1423),'Team Rosters'!$B$1:$M$3794,2,FALSE)</f>
        <v>VER</v>
      </c>
    </row>
    <row r="1424" spans="1:12" ht="12.75" customHeight="1">
      <c r="A1424" s="242" t="s">
        <v>1404</v>
      </c>
      <c r="B1424" s="242" t="s">
        <v>6700</v>
      </c>
      <c r="C1424" s="242" t="s">
        <v>833</v>
      </c>
      <c r="D1424" s="242" t="s">
        <v>1404</v>
      </c>
      <c r="E1424" s="247" t="s">
        <v>4390</v>
      </c>
      <c r="F1424" s="247"/>
      <c r="G1424" s="245">
        <v>0</v>
      </c>
      <c r="H1424" s="245"/>
      <c r="I1424" s="245"/>
      <c r="J1424" s="58"/>
      <c r="K1424" s="245"/>
      <c r="L1424" s="246" t="str">
        <f>VLOOKUP(TRIM(B1424),'Team Rosters'!$B$1:$M$3794,2,FALSE)</f>
        <v>VER</v>
      </c>
    </row>
    <row r="1425" spans="1:12">
      <c r="A1425" s="242" t="s">
        <v>211</v>
      </c>
      <c r="B1425" s="242" t="s">
        <v>210</v>
      </c>
      <c r="C1425" s="242" t="s">
        <v>82</v>
      </c>
      <c r="D1425" s="242" t="s">
        <v>211</v>
      </c>
      <c r="E1425" s="245"/>
      <c r="F1425" s="245"/>
      <c r="G1425" s="245"/>
      <c r="H1425" s="245"/>
      <c r="I1425" s="245"/>
      <c r="J1425" s="245"/>
      <c r="K1425" s="245"/>
      <c r="L1425" s="246" t="e">
        <f>VLOOKUP(TRIM(B1425),'Team Rosters'!$B$1:$M$3794,2,FALSE)</f>
        <v>#N/A</v>
      </c>
    </row>
    <row r="1426" spans="1:12">
      <c r="A1426" s="242" t="s">
        <v>2312</v>
      </c>
      <c r="B1426" s="242" t="s">
        <v>5139</v>
      </c>
      <c r="C1426" s="242" t="s">
        <v>814</v>
      </c>
      <c r="D1426" s="242" t="s">
        <v>2312</v>
      </c>
      <c r="E1426" s="247" t="s">
        <v>4388</v>
      </c>
      <c r="F1426" s="247"/>
      <c r="G1426" s="245">
        <v>6</v>
      </c>
      <c r="H1426" s="245"/>
      <c r="I1426" s="58"/>
      <c r="J1426" s="58"/>
      <c r="K1426" s="58"/>
      <c r="L1426" s="246" t="str">
        <f>VLOOKUP(TRIM(B1426),'Team Rosters'!$B$1:$M$3794,2,FALSE)</f>
        <v>TOL</v>
      </c>
    </row>
    <row r="1427" spans="1:12" ht="12.75" customHeight="1">
      <c r="A1427" s="242" t="s">
        <v>3063</v>
      </c>
      <c r="B1427" s="242" t="s">
        <v>6832</v>
      </c>
      <c r="C1427" s="242" t="s">
        <v>831</v>
      </c>
      <c r="D1427" s="242" t="s">
        <v>4289</v>
      </c>
      <c r="E1427" s="247" t="s">
        <v>4390</v>
      </c>
      <c r="F1427" s="247"/>
      <c r="G1427" s="245"/>
      <c r="H1427" s="245"/>
      <c r="I1427" s="248"/>
      <c r="J1427" s="58"/>
      <c r="K1427" s="248"/>
      <c r="L1427" s="246" t="e">
        <f>VLOOKUP(TRIM(B1427),'Team Rosters'!$B$1:$M$3794,2,FALSE)</f>
        <v>#N/A</v>
      </c>
    </row>
    <row r="1428" spans="1:12">
      <c r="A1428" s="242" t="s">
        <v>3060</v>
      </c>
      <c r="B1428" s="242" t="s">
        <v>315</v>
      </c>
      <c r="C1428" s="242" t="s">
        <v>831</v>
      </c>
      <c r="D1428" s="242" t="s">
        <v>4290</v>
      </c>
      <c r="E1428" s="247" t="s">
        <v>4384</v>
      </c>
      <c r="F1428" s="247"/>
      <c r="G1428" s="245"/>
      <c r="H1428" s="245"/>
      <c r="I1428" s="245"/>
      <c r="J1428" s="245"/>
      <c r="K1428" s="245"/>
      <c r="L1428" s="246" t="e">
        <f>VLOOKUP(TRIM(B1428),'Team Rosters'!$B$1:$M$3794,2,FALSE)</f>
        <v>#N/A</v>
      </c>
    </row>
    <row r="1429" spans="1:12">
      <c r="A1429" s="242" t="s">
        <v>565</v>
      </c>
      <c r="B1429" s="242" t="s">
        <v>5793</v>
      </c>
      <c r="C1429" s="242" t="s">
        <v>802</v>
      </c>
      <c r="D1429" s="242" t="s">
        <v>6991</v>
      </c>
      <c r="E1429" s="144"/>
      <c r="F1429" s="144"/>
      <c r="G1429" s="144"/>
      <c r="H1429" s="245"/>
      <c r="I1429" s="245">
        <v>5</v>
      </c>
      <c r="J1429" s="245">
        <v>0</v>
      </c>
      <c r="K1429" s="245">
        <v>7</v>
      </c>
      <c r="L1429" s="246" t="str">
        <f>VLOOKUP(TRIM(B1429),'Team Rosters'!$B$1:$M$3794,2,FALSE)</f>
        <v>TEM</v>
      </c>
    </row>
    <row r="1430" spans="1:12" ht="12.75" customHeight="1">
      <c r="A1430" s="193" t="s">
        <v>1406</v>
      </c>
      <c r="B1430" s="193" t="s">
        <v>4177</v>
      </c>
      <c r="C1430" s="193" t="s">
        <v>83</v>
      </c>
      <c r="D1430" s="193" t="s">
        <v>1406</v>
      </c>
      <c r="E1430" s="144"/>
      <c r="F1430" s="144"/>
      <c r="G1430" s="144"/>
      <c r="H1430" s="265"/>
      <c r="I1430" s="144">
        <v>4</v>
      </c>
      <c r="J1430" s="144"/>
      <c r="K1430" s="144">
        <v>0</v>
      </c>
      <c r="L1430" s="236" t="str">
        <f>VLOOKUP(TRIM(B1430),'Team Rosters'!$B$1:$M$3794,2,FALSE)</f>
        <v>WIX</v>
      </c>
    </row>
    <row r="1431" spans="1:12">
      <c r="A1431" s="242" t="s">
        <v>3060</v>
      </c>
      <c r="B1431" s="242" t="s">
        <v>6714</v>
      </c>
      <c r="C1431" s="242" t="s">
        <v>810</v>
      </c>
      <c r="D1431" s="242" t="s">
        <v>4290</v>
      </c>
      <c r="E1431" s="247" t="s">
        <v>4384</v>
      </c>
      <c r="F1431" s="247"/>
      <c r="G1431" s="245"/>
      <c r="H1431" s="245"/>
      <c r="I1431" s="245"/>
      <c r="J1431" s="58"/>
      <c r="K1431" s="245"/>
      <c r="L1431" s="246" t="e">
        <f>VLOOKUP(TRIM(B1431),'Team Rosters'!$B$1:$M$3794,2,FALSE)</f>
        <v>#N/A</v>
      </c>
    </row>
    <row r="1432" spans="1:12">
      <c r="A1432" s="242" t="s">
        <v>651</v>
      </c>
      <c r="B1432" s="242" t="s">
        <v>6666</v>
      </c>
      <c r="C1432" s="242" t="s">
        <v>808</v>
      </c>
      <c r="D1432" s="242" t="s">
        <v>6995</v>
      </c>
      <c r="E1432" s="144"/>
      <c r="F1432" s="144"/>
      <c r="G1432" s="144"/>
      <c r="H1432" s="245"/>
      <c r="I1432" s="245">
        <v>0</v>
      </c>
      <c r="J1432" s="245">
        <v>0</v>
      </c>
      <c r="K1432" s="245">
        <v>0</v>
      </c>
      <c r="L1432" s="246" t="e">
        <f>VLOOKUP(TRIM(B1432),'Team Rosters'!$B$1:$M$3794,2,FALSE)</f>
        <v>#N/A</v>
      </c>
    </row>
    <row r="1433" spans="1:12">
      <c r="A1433" s="242" t="s">
        <v>2436</v>
      </c>
      <c r="B1433" s="242" t="s">
        <v>6300</v>
      </c>
      <c r="C1433" s="242" t="s">
        <v>90</v>
      </c>
      <c r="D1433" s="242" t="s">
        <v>4307</v>
      </c>
      <c r="E1433" s="247" t="s">
        <v>4389</v>
      </c>
      <c r="F1433" s="247"/>
      <c r="G1433" s="245">
        <v>0</v>
      </c>
      <c r="H1433" s="245"/>
      <c r="I1433" s="58"/>
      <c r="J1433" s="58"/>
      <c r="K1433" s="245"/>
      <c r="L1433" s="246" t="str">
        <f>VLOOKUP(TRIM(B1433),'Team Rosters'!$B$1:$M$3794,2,FALSE)</f>
        <v>VIR</v>
      </c>
    </row>
    <row r="1434" spans="1:12">
      <c r="A1434" s="193" t="s">
        <v>828</v>
      </c>
      <c r="B1434" s="193" t="s">
        <v>6417</v>
      </c>
      <c r="C1434" s="193" t="s">
        <v>3448</v>
      </c>
      <c r="D1434" s="193" t="s">
        <v>828</v>
      </c>
      <c r="E1434" s="144"/>
      <c r="F1434" s="144"/>
      <c r="G1434" s="144"/>
      <c r="H1434" s="265"/>
      <c r="I1434" s="144">
        <v>4</v>
      </c>
      <c r="J1434" s="144">
        <v>0</v>
      </c>
      <c r="K1434" s="265">
        <v>0</v>
      </c>
      <c r="L1434" s="236" t="e">
        <f>VLOOKUP(TRIM(B1434),'Team Rosters'!$B$1:$M$3794,2,FALSE)</f>
        <v>#N/A</v>
      </c>
    </row>
    <row r="1435" spans="1:12" ht="12.75" customHeight="1">
      <c r="A1435" s="242" t="s">
        <v>1870</v>
      </c>
      <c r="B1435" s="242" t="s">
        <v>5275</v>
      </c>
      <c r="C1435" s="242" t="s">
        <v>815</v>
      </c>
      <c r="D1435" s="242" t="s">
        <v>4273</v>
      </c>
      <c r="E1435" s="144"/>
      <c r="F1435" s="144"/>
      <c r="G1435" s="144"/>
      <c r="H1435" s="245"/>
      <c r="I1435" s="245">
        <v>4</v>
      </c>
      <c r="J1435" s="245"/>
      <c r="K1435" s="245">
        <v>5</v>
      </c>
      <c r="L1435" s="246" t="str">
        <f>VLOOKUP(TRIM(B1435),'Team Rosters'!$B$1:$M$3794,2,FALSE)</f>
        <v>TEM</v>
      </c>
    </row>
    <row r="1436" spans="1:12" ht="12.75" customHeight="1">
      <c r="A1436" s="193" t="s">
        <v>3932</v>
      </c>
      <c r="B1436" s="193" t="s">
        <v>6881</v>
      </c>
      <c r="C1436" s="193" t="s">
        <v>837</v>
      </c>
      <c r="D1436" s="193" t="s">
        <v>3932</v>
      </c>
      <c r="E1436" s="144"/>
      <c r="F1436" s="144"/>
      <c r="G1436" s="144"/>
      <c r="H1436" s="265"/>
      <c r="I1436" s="144">
        <v>6</v>
      </c>
      <c r="J1436" s="144">
        <v>4</v>
      </c>
      <c r="K1436" s="144">
        <v>0</v>
      </c>
      <c r="L1436" s="236" t="str">
        <f>VLOOKUP(TRIM(B1436),'Team Rosters'!$B$1:$M$3794,2,FALSE)</f>
        <v>VER</v>
      </c>
    </row>
    <row r="1437" spans="1:12" ht="12.75" customHeight="1">
      <c r="A1437" s="242" t="s">
        <v>2440</v>
      </c>
      <c r="B1437" s="242" t="s">
        <v>5516</v>
      </c>
      <c r="C1437" s="242" t="s">
        <v>837</v>
      </c>
      <c r="D1437" s="242" t="s">
        <v>2440</v>
      </c>
      <c r="E1437" s="247" t="s">
        <v>4384</v>
      </c>
      <c r="F1437" s="247"/>
      <c r="G1437" s="245">
        <v>0</v>
      </c>
      <c r="H1437" s="245"/>
      <c r="I1437" s="245"/>
      <c r="J1437" s="58"/>
      <c r="K1437" s="245"/>
      <c r="L1437" s="246" t="e">
        <f>VLOOKUP(TRIM(B1437),'Team Rosters'!$B$1:$M$3794,2,FALSE)</f>
        <v>#N/A</v>
      </c>
    </row>
    <row r="1438" spans="1:12" ht="12.75" customHeight="1">
      <c r="A1438" s="246" t="s">
        <v>203</v>
      </c>
      <c r="B1438" s="242" t="s">
        <v>6980</v>
      </c>
      <c r="C1438" s="242" t="s">
        <v>832</v>
      </c>
      <c r="D1438" s="246" t="s">
        <v>203</v>
      </c>
      <c r="E1438" s="144"/>
      <c r="F1438" s="144"/>
      <c r="G1438" s="144"/>
      <c r="H1438" s="265"/>
      <c r="I1438" s="144"/>
      <c r="J1438" s="144"/>
      <c r="K1438" s="144"/>
      <c r="L1438" s="236" t="e">
        <f>VLOOKUP(TRIM(B1438),'Team Rosters'!$B$1:$M$3794,2,FALSE)</f>
        <v>#N/A</v>
      </c>
    </row>
    <row r="1439" spans="1:12" ht="12.75" customHeight="1">
      <c r="A1439" s="242" t="s">
        <v>560</v>
      </c>
      <c r="B1439" s="193" t="s">
        <v>6403</v>
      </c>
      <c r="C1439" s="193" t="s">
        <v>2832</v>
      </c>
      <c r="D1439" s="242" t="s">
        <v>4265</v>
      </c>
      <c r="E1439" s="247"/>
      <c r="F1439" s="247"/>
      <c r="G1439" s="245"/>
      <c r="H1439" s="245"/>
      <c r="I1439" s="58"/>
      <c r="J1439" s="58"/>
      <c r="K1439" s="245"/>
      <c r="L1439" s="246" t="str">
        <f>VLOOKUP(TRIM(B1439),'Team Rosters'!$B$1:$M$3794,2,FALSE)</f>
        <v>CHA</v>
      </c>
    </row>
    <row r="1440" spans="1:12" ht="12.75" customHeight="1">
      <c r="A1440" s="242" t="s">
        <v>2351</v>
      </c>
      <c r="B1440" s="253" t="s">
        <v>4619</v>
      </c>
      <c r="C1440" s="242" t="s">
        <v>812</v>
      </c>
      <c r="D1440" s="242" t="s">
        <v>4270</v>
      </c>
      <c r="E1440" s="144"/>
      <c r="F1440" s="144"/>
      <c r="G1440" s="144"/>
      <c r="H1440" s="245"/>
      <c r="I1440" s="245">
        <v>4</v>
      </c>
      <c r="J1440" s="245"/>
      <c r="K1440" s="245">
        <v>7</v>
      </c>
      <c r="L1440" s="246" t="str">
        <f>VLOOKUP(TRIM(B1440),'Team Rosters'!$B$1:$M$3794,2,FALSE)</f>
        <v>BLU</v>
      </c>
    </row>
    <row r="1441" spans="1:12" ht="12.75" customHeight="1">
      <c r="A1441" s="242" t="s">
        <v>2335</v>
      </c>
      <c r="B1441" s="242" t="s">
        <v>317</v>
      </c>
      <c r="C1441" s="242" t="s">
        <v>810</v>
      </c>
      <c r="D1441" s="242" t="s">
        <v>2335</v>
      </c>
      <c r="E1441" s="247" t="s">
        <v>4388</v>
      </c>
      <c r="F1441" s="247"/>
      <c r="G1441" s="245">
        <v>3</v>
      </c>
      <c r="H1441" s="245"/>
      <c r="I1441" s="245"/>
      <c r="J1441" s="245"/>
      <c r="K1441" s="245"/>
      <c r="L1441" s="246" t="str">
        <f>VLOOKUP(TRIM(B1441),'Team Rosters'!$B$1:$M$3794,2,FALSE)</f>
        <v>LON</v>
      </c>
    </row>
    <row r="1442" spans="1:12" ht="12.75" customHeight="1">
      <c r="A1442" s="242" t="s">
        <v>4574</v>
      </c>
      <c r="B1442" s="242" t="s">
        <v>6341</v>
      </c>
      <c r="C1442" s="242" t="s">
        <v>810</v>
      </c>
      <c r="D1442" s="242" t="s">
        <v>4574</v>
      </c>
      <c r="E1442" s="247"/>
      <c r="F1442" s="247"/>
      <c r="G1442" s="245"/>
      <c r="H1442" s="245"/>
      <c r="I1442" s="58"/>
      <c r="J1442" s="58"/>
      <c r="K1442" s="245"/>
      <c r="L1442" s="246" t="str">
        <f>VLOOKUP(TRIM(B1442),'Team Rosters'!$B$1:$M$3794,2,FALSE)</f>
        <v>DEL</v>
      </c>
    </row>
    <row r="1443" spans="1:12" ht="12.75" customHeight="1">
      <c r="A1443" s="242" t="s">
        <v>2328</v>
      </c>
      <c r="B1443" s="242" t="s">
        <v>4180</v>
      </c>
      <c r="C1443" s="242" t="s">
        <v>809</v>
      </c>
      <c r="D1443" s="242" t="s">
        <v>4295</v>
      </c>
      <c r="E1443" s="247" t="s">
        <v>4389</v>
      </c>
      <c r="F1443" s="247"/>
      <c r="G1443" s="245"/>
      <c r="H1443" s="245"/>
      <c r="I1443" s="58"/>
      <c r="J1443" s="58"/>
      <c r="K1443" s="245"/>
      <c r="L1443" s="246" t="str">
        <f>VLOOKUP(TRIM(B1443),'Team Rosters'!$B$1:$M$3794,2,FALSE)</f>
        <v>WIX</v>
      </c>
    </row>
    <row r="1444" spans="1:12" ht="12.75" customHeight="1">
      <c r="A1444" s="193" t="s">
        <v>197</v>
      </c>
      <c r="B1444" s="193" t="s">
        <v>198</v>
      </c>
      <c r="C1444" s="193" t="s">
        <v>818</v>
      </c>
      <c r="D1444" s="193" t="s">
        <v>197</v>
      </c>
      <c r="E1444" s="144"/>
      <c r="F1444" s="144"/>
      <c r="G1444" s="144"/>
      <c r="H1444" s="265"/>
      <c r="I1444" s="144"/>
      <c r="J1444" s="144"/>
      <c r="K1444" s="144"/>
      <c r="L1444" s="236" t="str">
        <f>VLOOKUP(TRIM(B1444),'Team Rosters'!$B$1:$M$3794,2,FALSE)</f>
        <v>ESC</v>
      </c>
    </row>
    <row r="1445" spans="1:12" ht="12.75" customHeight="1">
      <c r="A1445" s="262" t="s">
        <v>1667</v>
      </c>
      <c r="B1445" s="262" t="s">
        <v>4463</v>
      </c>
      <c r="C1445" s="262" t="s">
        <v>820</v>
      </c>
      <c r="D1445" s="262" t="s">
        <v>4300</v>
      </c>
      <c r="E1445" s="247" t="s">
        <v>4386</v>
      </c>
      <c r="F1445" s="247"/>
      <c r="G1445" s="245">
        <v>5</v>
      </c>
      <c r="H1445" s="245"/>
      <c r="I1445" s="58"/>
      <c r="J1445" s="58"/>
      <c r="K1445" s="245"/>
      <c r="L1445" s="246" t="str">
        <f>VLOOKUP(TRIM(B1445),'Team Rosters'!$B$1:$M$3794,2,FALSE)</f>
        <v>CAVE</v>
      </c>
    </row>
    <row r="1446" spans="1:12" ht="12.75" customHeight="1">
      <c r="A1446" s="262" t="s">
        <v>2438</v>
      </c>
      <c r="B1446" s="262" t="s">
        <v>5775</v>
      </c>
      <c r="C1446" s="262" t="s">
        <v>1664</v>
      </c>
      <c r="D1446" s="262" t="s">
        <v>4277</v>
      </c>
      <c r="E1446" s="144"/>
      <c r="F1446" s="144"/>
      <c r="G1446" s="144"/>
      <c r="H1446" s="245"/>
      <c r="I1446" s="245">
        <v>5</v>
      </c>
      <c r="J1446" s="245"/>
      <c r="K1446" s="245">
        <v>5</v>
      </c>
      <c r="L1446" s="246" t="str">
        <f>VLOOKUP(TRIM(B1446),'Team Rosters'!$B$1:$M$3794,2,FALSE)</f>
        <v>LON</v>
      </c>
    </row>
    <row r="1447" spans="1:12" ht="12.75" customHeight="1">
      <c r="A1447" s="262" t="s">
        <v>2314</v>
      </c>
      <c r="B1447" s="262" t="s">
        <v>6724</v>
      </c>
      <c r="C1447" s="262" t="s">
        <v>81</v>
      </c>
      <c r="D1447" s="262" t="s">
        <v>4303</v>
      </c>
      <c r="E1447" s="247" t="s">
        <v>4391</v>
      </c>
      <c r="F1447" s="247"/>
      <c r="G1447" s="245">
        <v>0</v>
      </c>
      <c r="H1447" s="245"/>
      <c r="I1447" s="248"/>
      <c r="J1447" s="58"/>
      <c r="K1447" s="248"/>
      <c r="L1447" s="246" t="e">
        <f>VLOOKUP(TRIM(B1447),'Team Rosters'!$B$1:$M$3794,2,FALSE)</f>
        <v>#N/A</v>
      </c>
    </row>
    <row r="1448" spans="1:12" ht="12.75" customHeight="1">
      <c r="A1448" s="262" t="s">
        <v>172</v>
      </c>
      <c r="B1448" s="262" t="s">
        <v>6760</v>
      </c>
      <c r="C1448" s="262" t="s">
        <v>813</v>
      </c>
      <c r="D1448" s="262" t="s">
        <v>4298</v>
      </c>
      <c r="E1448" s="247" t="s">
        <v>4391</v>
      </c>
      <c r="F1448" s="247"/>
      <c r="G1448" s="245">
        <v>5</v>
      </c>
      <c r="H1448" s="245"/>
      <c r="I1448" s="245"/>
      <c r="J1448" s="58"/>
      <c r="K1448" s="245"/>
      <c r="L1448" s="246" t="str">
        <f>VLOOKUP(TRIM(B1448),'Team Rosters'!$B$1:$M$3794,2,FALSE)</f>
        <v>IRN</v>
      </c>
    </row>
    <row r="1449" spans="1:12" ht="12.75" customHeight="1">
      <c r="A1449" s="262" t="s">
        <v>565</v>
      </c>
      <c r="B1449" s="262" t="s">
        <v>4688</v>
      </c>
      <c r="C1449" s="262" t="s">
        <v>826</v>
      </c>
      <c r="D1449" s="262" t="s">
        <v>6991</v>
      </c>
      <c r="E1449" s="144"/>
      <c r="F1449" s="144"/>
      <c r="G1449" s="144"/>
      <c r="H1449" s="245"/>
      <c r="I1449" s="245">
        <v>4</v>
      </c>
      <c r="J1449" s="245">
        <v>0</v>
      </c>
      <c r="K1449" s="245">
        <v>5</v>
      </c>
      <c r="L1449" s="246" t="str">
        <f>VLOOKUP(TRIM(B1449),'Team Rosters'!$B$1:$M$3794,2,FALSE)</f>
        <v>GOT</v>
      </c>
    </row>
    <row r="1450" spans="1:12" ht="12.75" customHeight="1">
      <c r="A1450" s="262" t="s">
        <v>2317</v>
      </c>
      <c r="B1450" s="262" t="s">
        <v>4665</v>
      </c>
      <c r="C1450" s="262" t="s">
        <v>814</v>
      </c>
      <c r="D1450" s="262" t="s">
        <v>4272</v>
      </c>
      <c r="E1450" s="144"/>
      <c r="F1450" s="144"/>
      <c r="G1450" s="144"/>
      <c r="H1450" s="245"/>
      <c r="I1450" s="245">
        <v>5</v>
      </c>
      <c r="J1450" s="245"/>
      <c r="K1450" s="245">
        <v>7</v>
      </c>
      <c r="L1450" s="246" t="str">
        <f>VLOOKUP(TRIM(B1450),'Team Rosters'!$B$1:$M$3794,2,FALSE)</f>
        <v>DEL</v>
      </c>
    </row>
    <row r="1451" spans="1:12" ht="12.75" customHeight="1">
      <c r="A1451" s="262" t="s">
        <v>2440</v>
      </c>
      <c r="B1451" s="287" t="s">
        <v>6685</v>
      </c>
      <c r="C1451" s="262" t="s">
        <v>807</v>
      </c>
      <c r="D1451" s="262" t="s">
        <v>2440</v>
      </c>
      <c r="E1451" s="250" t="s">
        <v>4384</v>
      </c>
      <c r="F1451" s="250"/>
      <c r="G1451" s="58">
        <v>0</v>
      </c>
      <c r="H1451" s="245"/>
      <c r="I1451" s="245"/>
      <c r="J1451" s="58"/>
      <c r="K1451" s="245"/>
      <c r="L1451" s="246" t="e">
        <f>VLOOKUP(TRIM(B1451),'Team Rosters'!$B$1:$M$3794,2,FALSE)</f>
        <v>#N/A</v>
      </c>
    </row>
    <row r="1452" spans="1:12" ht="12.75" customHeight="1">
      <c r="A1452" s="262" t="s">
        <v>3060</v>
      </c>
      <c r="B1452" s="262" t="s">
        <v>6750</v>
      </c>
      <c r="C1452" s="262" t="s">
        <v>85</v>
      </c>
      <c r="D1452" s="262" t="s">
        <v>4290</v>
      </c>
      <c r="E1452" s="247" t="s">
        <v>4384</v>
      </c>
      <c r="F1452" s="247"/>
      <c r="G1452" s="245"/>
      <c r="H1452" s="245"/>
      <c r="I1452" s="58"/>
      <c r="J1452" s="58"/>
      <c r="K1452" s="245"/>
      <c r="L1452" s="246" t="e">
        <f>VLOOKUP(TRIM(B1452),'Team Rosters'!$B$1:$M$3794,2,FALSE)</f>
        <v>#N/A</v>
      </c>
    </row>
    <row r="1453" spans="1:12" ht="12.75" customHeight="1">
      <c r="A1453" s="262" t="s">
        <v>2351</v>
      </c>
      <c r="B1453" s="262" t="s">
        <v>1329</v>
      </c>
      <c r="C1453" s="262" t="s">
        <v>808</v>
      </c>
      <c r="D1453" s="262" t="s">
        <v>4270</v>
      </c>
      <c r="E1453" s="144"/>
      <c r="F1453" s="144"/>
      <c r="G1453" s="144"/>
      <c r="H1453" s="245"/>
      <c r="I1453" s="245">
        <v>5</v>
      </c>
      <c r="J1453" s="245"/>
      <c r="K1453" s="245">
        <v>7</v>
      </c>
      <c r="L1453" s="246" t="e">
        <f>VLOOKUP(TRIM(B1453),'Team Rosters'!$B$1:$M$3794,2,FALSE)</f>
        <v>#N/A</v>
      </c>
    </row>
    <row r="1454" spans="1:12" ht="12.75" customHeight="1">
      <c r="A1454" s="262" t="s">
        <v>1663</v>
      </c>
      <c r="B1454" s="262" t="s">
        <v>5068</v>
      </c>
      <c r="C1454" s="262" t="s">
        <v>818</v>
      </c>
      <c r="D1454" s="262" t="s">
        <v>4302</v>
      </c>
      <c r="E1454" s="247" t="s">
        <v>4389</v>
      </c>
      <c r="F1454" s="247"/>
      <c r="G1454" s="245">
        <v>1</v>
      </c>
      <c r="H1454" s="245"/>
      <c r="I1454" s="245"/>
      <c r="J1454" s="245"/>
      <c r="K1454" s="245"/>
      <c r="L1454" s="246" t="str">
        <f>VLOOKUP(TRIM(B1454),'Team Rosters'!$B$1:$M$3794,2,FALSE)</f>
        <v>BIR</v>
      </c>
    </row>
    <row r="1455" spans="1:12" ht="12.75" customHeight="1">
      <c r="A1455" s="211" t="s">
        <v>1406</v>
      </c>
      <c r="B1455" s="211" t="s">
        <v>5734</v>
      </c>
      <c r="C1455" s="211" t="s">
        <v>81</v>
      </c>
      <c r="D1455" s="211" t="s">
        <v>1406</v>
      </c>
      <c r="E1455" s="144"/>
      <c r="F1455" s="144"/>
      <c r="G1455" s="144"/>
      <c r="H1455" s="265"/>
      <c r="I1455" s="265">
        <v>4</v>
      </c>
      <c r="J1455" s="144"/>
      <c r="K1455" s="265">
        <v>0</v>
      </c>
      <c r="L1455" s="236" t="str">
        <f>VLOOKUP(TRIM(B1455),'Team Rosters'!$B$1:$M$3794,2,FALSE)</f>
        <v>JER</v>
      </c>
    </row>
    <row r="1456" spans="1:12" ht="12.75" customHeight="1">
      <c r="A1456" s="262" t="s">
        <v>3061</v>
      </c>
      <c r="B1456" s="262" t="s">
        <v>4185</v>
      </c>
      <c r="C1456" s="262" t="s">
        <v>170</v>
      </c>
      <c r="D1456" s="262" t="s">
        <v>4297</v>
      </c>
      <c r="E1456" s="247" t="s">
        <v>4382</v>
      </c>
      <c r="F1456" s="247"/>
      <c r="G1456" s="245"/>
      <c r="H1456" s="245"/>
      <c r="I1456" s="58"/>
      <c r="J1456" s="58"/>
      <c r="K1456" s="245"/>
      <c r="L1456" s="245" t="str">
        <f>VLOOKUP(TRIM(B1456),'Team Rosters'!$B$1:$M$3794,2,FALSE)</f>
        <v>GOT</v>
      </c>
    </row>
    <row r="1457" spans="1:12" ht="12.75" customHeight="1">
      <c r="A1457" s="262" t="s">
        <v>2314</v>
      </c>
      <c r="B1457" s="262" t="s">
        <v>5688</v>
      </c>
      <c r="C1457" s="262" t="s">
        <v>821</v>
      </c>
      <c r="D1457" s="262" t="s">
        <v>4303</v>
      </c>
      <c r="E1457" s="247" t="s">
        <v>4391</v>
      </c>
      <c r="F1457" s="247"/>
      <c r="G1457" s="245">
        <v>1</v>
      </c>
      <c r="H1457" s="245"/>
      <c r="I1457" s="58"/>
      <c r="J1457" s="58"/>
      <c r="K1457" s="245"/>
      <c r="L1457" s="245" t="e">
        <f>VLOOKUP(TRIM(B1457),'Team Rosters'!$B$1:$M$3794,2,FALSE)</f>
        <v>#N/A</v>
      </c>
    </row>
    <row r="1458" spans="1:12" ht="12.75" customHeight="1">
      <c r="A1458" s="262" t="s">
        <v>2314</v>
      </c>
      <c r="B1458" s="262" t="s">
        <v>5771</v>
      </c>
      <c r="C1458" s="262" t="s">
        <v>821</v>
      </c>
      <c r="D1458" s="262" t="s">
        <v>4279</v>
      </c>
      <c r="E1458" s="144"/>
      <c r="F1458" s="144"/>
      <c r="G1458" s="144"/>
      <c r="H1458" s="245"/>
      <c r="I1458" s="245">
        <v>0</v>
      </c>
      <c r="J1458" s="245"/>
      <c r="K1458" s="245">
        <v>2</v>
      </c>
      <c r="L1458" s="245" t="str">
        <f>VLOOKUP(TRIM(B1458),'Team Rosters'!$B$1:$M$3794,2,FALSE)</f>
        <v>BLD</v>
      </c>
    </row>
    <row r="1459" spans="1:12" ht="12.75" customHeight="1">
      <c r="A1459" s="262" t="s">
        <v>2477</v>
      </c>
      <c r="B1459" t="s">
        <v>6914</v>
      </c>
      <c r="C1459" s="211" t="s">
        <v>837</v>
      </c>
      <c r="D1459" s="262" t="s">
        <v>4265</v>
      </c>
      <c r="E1459" s="245"/>
      <c r="F1459" s="245"/>
      <c r="G1459" s="245"/>
      <c r="H1459" s="245"/>
      <c r="I1459" s="245"/>
      <c r="J1459" s="245"/>
      <c r="K1459" s="245"/>
      <c r="L1459" s="245" t="str">
        <f>VLOOKUP(TRIM(B1459),'Team Rosters'!$B$1:$M$3794,2,FALSE)</f>
        <v>ANN</v>
      </c>
    </row>
    <row r="1460" spans="1:12" ht="12.75" customHeight="1">
      <c r="A1460" s="262" t="s">
        <v>2314</v>
      </c>
      <c r="B1460" s="262" t="s">
        <v>5631</v>
      </c>
      <c r="C1460" s="262" t="s">
        <v>807</v>
      </c>
      <c r="D1460" s="262" t="s">
        <v>4303</v>
      </c>
      <c r="E1460" s="247" t="s">
        <v>4391</v>
      </c>
      <c r="F1460" s="247"/>
      <c r="G1460" s="245">
        <v>0</v>
      </c>
      <c r="H1460" s="245"/>
      <c r="I1460" s="245"/>
      <c r="J1460" s="58"/>
      <c r="K1460" s="245"/>
      <c r="L1460" s="245" t="e">
        <f>VLOOKUP(TRIM(B1460),'Team Rosters'!$B$1:$M$3794,2,FALSE)</f>
        <v>#N/A</v>
      </c>
    </row>
    <row r="1461" spans="1:12" ht="12.75" customHeight="1">
      <c r="A1461" s="262" t="s">
        <v>2440</v>
      </c>
      <c r="B1461" s="262" t="s">
        <v>6187</v>
      </c>
      <c r="C1461" s="262" t="s">
        <v>812</v>
      </c>
      <c r="D1461" s="262" t="s">
        <v>2440</v>
      </c>
      <c r="E1461" s="247" t="s">
        <v>4384</v>
      </c>
      <c r="F1461" s="247"/>
      <c r="G1461" s="245">
        <v>0</v>
      </c>
      <c r="H1461" s="245"/>
      <c r="I1461" s="245"/>
      <c r="J1461" s="245"/>
      <c r="K1461" s="245"/>
      <c r="L1461" s="245" t="str">
        <f>VLOOKUP(TRIM(B1461),'Team Rosters'!$B$1:$M$3794,2,FALSE)</f>
        <v>IND</v>
      </c>
    </row>
    <row r="1462" spans="1:12" ht="12.75" customHeight="1">
      <c r="A1462" s="262" t="s">
        <v>2313</v>
      </c>
      <c r="B1462" s="262" t="s">
        <v>4497</v>
      </c>
      <c r="C1462" s="262" t="s">
        <v>802</v>
      </c>
      <c r="D1462" s="262" t="s">
        <v>2313</v>
      </c>
      <c r="E1462" s="247" t="s">
        <v>4397</v>
      </c>
      <c r="F1462" s="247"/>
      <c r="G1462" s="245">
        <v>6</v>
      </c>
      <c r="H1462" s="245"/>
      <c r="I1462" s="245"/>
      <c r="J1462" s="58"/>
      <c r="K1462" s="245"/>
      <c r="L1462" s="245" t="str">
        <f>VLOOKUP(TRIM(B1462),'Team Rosters'!$B$1:$M$3794,2,FALSE)</f>
        <v>TEM</v>
      </c>
    </row>
    <row r="1463" spans="1:12" ht="12.75" customHeight="1">
      <c r="A1463" s="262" t="s">
        <v>1870</v>
      </c>
      <c r="B1463" s="262" t="s">
        <v>322</v>
      </c>
      <c r="C1463" s="262" t="s">
        <v>814</v>
      </c>
      <c r="D1463" s="262" t="s">
        <v>4273</v>
      </c>
      <c r="E1463" s="144"/>
      <c r="F1463" s="144"/>
      <c r="G1463" s="144"/>
      <c r="H1463" s="245"/>
      <c r="I1463" s="245">
        <v>0</v>
      </c>
      <c r="J1463" s="245"/>
      <c r="K1463" s="245">
        <v>5</v>
      </c>
      <c r="L1463" s="245" t="str">
        <f>VLOOKUP(TRIM(B1463),'Team Rosters'!$B$1:$M$3794,2,FALSE)</f>
        <v>VER</v>
      </c>
    </row>
    <row r="1464" spans="1:12" ht="12.75" customHeight="1">
      <c r="A1464" s="262" t="s">
        <v>2313</v>
      </c>
      <c r="B1464" s="262" t="s">
        <v>6728</v>
      </c>
      <c r="C1464" s="262" t="s">
        <v>82</v>
      </c>
      <c r="D1464" s="262" t="s">
        <v>2313</v>
      </c>
      <c r="E1464" s="247" t="s">
        <v>4400</v>
      </c>
      <c r="F1464" s="247"/>
      <c r="G1464" s="245">
        <v>0</v>
      </c>
      <c r="H1464" s="245"/>
      <c r="I1464" s="245"/>
      <c r="J1464" s="58"/>
      <c r="K1464" s="245"/>
      <c r="L1464" s="245" t="str">
        <f>VLOOKUP(TRIM(B1464),'Team Rosters'!$B$1:$M$3794,2,FALSE)</f>
        <v>FER</v>
      </c>
    </row>
    <row r="1465" spans="1:12" ht="12.75" customHeight="1">
      <c r="A1465" s="211" t="s">
        <v>1406</v>
      </c>
      <c r="B1465" s="211" t="s">
        <v>6414</v>
      </c>
      <c r="C1465" s="211" t="s">
        <v>831</v>
      </c>
      <c r="D1465" s="211" t="s">
        <v>1406</v>
      </c>
      <c r="E1465" s="144"/>
      <c r="F1465" s="144"/>
      <c r="G1465" s="144"/>
      <c r="H1465" s="265"/>
      <c r="I1465" s="144">
        <v>5</v>
      </c>
      <c r="J1465" s="144"/>
      <c r="K1465" s="144">
        <v>0</v>
      </c>
      <c r="L1465" s="274" t="str">
        <f>VLOOKUP(TRIM(B1465),'Team Rosters'!$B$1:$M$3794,2,FALSE)</f>
        <v>VIR</v>
      </c>
    </row>
    <row r="1466" spans="1:12" ht="12.75" customHeight="1">
      <c r="A1466" s="262" t="s">
        <v>2437</v>
      </c>
      <c r="B1466" s="262" t="s">
        <v>6846</v>
      </c>
      <c r="C1466" s="262" t="s">
        <v>824</v>
      </c>
      <c r="D1466" s="262" t="s">
        <v>4304</v>
      </c>
      <c r="E1466" s="247" t="s">
        <v>4385</v>
      </c>
      <c r="F1466" s="247"/>
      <c r="G1466" s="245">
        <v>3</v>
      </c>
      <c r="H1466" s="245"/>
      <c r="I1466" s="58"/>
      <c r="J1466" s="58"/>
      <c r="K1466" s="245"/>
      <c r="L1466" s="245" t="str">
        <f>VLOOKUP(TRIM(B1466),'Team Rosters'!$B$1:$M$3794,2,FALSE)</f>
        <v>ACM</v>
      </c>
    </row>
    <row r="1467" spans="1:12" ht="12.75" customHeight="1">
      <c r="A1467" s="262" t="s">
        <v>2437</v>
      </c>
      <c r="B1467" s="262" t="s">
        <v>2768</v>
      </c>
      <c r="C1467" s="262" t="s">
        <v>826</v>
      </c>
      <c r="D1467" s="262" t="s">
        <v>4278</v>
      </c>
      <c r="E1467" s="144"/>
      <c r="F1467" s="144"/>
      <c r="G1467" s="144"/>
      <c r="H1467" s="245"/>
      <c r="I1467" s="245">
        <v>4</v>
      </c>
      <c r="J1467" s="245"/>
      <c r="K1467" s="245">
        <v>5</v>
      </c>
      <c r="L1467" s="245" t="e">
        <f>VLOOKUP(TRIM(B1467),'Team Rosters'!$B$1:$M$3794,2,FALSE)</f>
        <v>#N/A</v>
      </c>
    </row>
    <row r="1468" spans="1:12" ht="12.75" customHeight="1">
      <c r="A1468" s="262" t="s">
        <v>2319</v>
      </c>
      <c r="B1468" s="262" t="s">
        <v>323</v>
      </c>
      <c r="C1468" s="262" t="s">
        <v>90</v>
      </c>
      <c r="D1468" s="262" t="s">
        <v>2319</v>
      </c>
      <c r="E1468" s="247" t="s">
        <v>4388</v>
      </c>
      <c r="F1468" s="247"/>
      <c r="G1468" s="245">
        <v>11</v>
      </c>
      <c r="H1468" s="245"/>
      <c r="I1468" s="58"/>
      <c r="J1468" s="58"/>
      <c r="K1468" s="58"/>
      <c r="L1468" s="245" t="str">
        <f>VLOOKUP(TRIM(B1468),'Team Rosters'!$B$1:$M$3794,2,FALSE)</f>
        <v>IND</v>
      </c>
    </row>
    <row r="1469" spans="1:12" ht="12.75" customHeight="1">
      <c r="A1469" s="262" t="s">
        <v>2312</v>
      </c>
      <c r="B1469" s="262" t="s">
        <v>5632</v>
      </c>
      <c r="C1469" s="262" t="s">
        <v>81</v>
      </c>
      <c r="D1469" s="262" t="s">
        <v>2312</v>
      </c>
      <c r="E1469" s="247" t="s">
        <v>4397</v>
      </c>
      <c r="F1469" s="247"/>
      <c r="G1469" s="245">
        <v>0</v>
      </c>
      <c r="H1469" s="245"/>
      <c r="I1469" s="245"/>
      <c r="J1469" s="58"/>
      <c r="K1469" s="245"/>
      <c r="L1469" s="245" t="str">
        <f>VLOOKUP(TRIM(B1469),'Team Rosters'!$B$1:$M$3794,2,FALSE)</f>
        <v>IRN</v>
      </c>
    </row>
    <row r="1470" spans="1:12" ht="12.75" customHeight="1">
      <c r="A1470" s="262" t="s">
        <v>2440</v>
      </c>
      <c r="B1470" s="262" t="s">
        <v>5186</v>
      </c>
      <c r="C1470" s="262" t="s">
        <v>817</v>
      </c>
      <c r="D1470" s="262" t="s">
        <v>2440</v>
      </c>
      <c r="E1470" s="247" t="s">
        <v>4384</v>
      </c>
      <c r="F1470" s="247"/>
      <c r="G1470" s="245">
        <v>0</v>
      </c>
      <c r="H1470" s="245"/>
      <c r="I1470" s="58"/>
      <c r="J1470" s="58"/>
      <c r="K1470" s="58"/>
      <c r="L1470" s="245" t="e">
        <f>VLOOKUP(TRIM(B1470),'Team Rosters'!$B$1:$M$3794,2,FALSE)</f>
        <v>#N/A</v>
      </c>
    </row>
    <row r="1471" spans="1:12" ht="12.75" customHeight="1">
      <c r="A1471" s="211" t="s">
        <v>4573</v>
      </c>
      <c r="B1471" s="211" t="s">
        <v>5241</v>
      </c>
      <c r="C1471" s="211" t="s">
        <v>820</v>
      </c>
      <c r="D1471" s="211" t="s">
        <v>7009</v>
      </c>
      <c r="E1471" s="144"/>
      <c r="F1471" s="144"/>
      <c r="G1471" s="144"/>
      <c r="H1471" s="265"/>
      <c r="I1471" s="144">
        <v>5</v>
      </c>
      <c r="J1471" s="144">
        <v>0</v>
      </c>
      <c r="K1471" s="265">
        <v>7</v>
      </c>
      <c r="L1471" s="274" t="str">
        <f>VLOOKUP(TRIM(B1471),'Team Rosters'!$B$1:$M$3794,2,FALSE)</f>
        <v>BIR</v>
      </c>
    </row>
    <row r="1472" spans="1:12" ht="12.75" customHeight="1">
      <c r="A1472" s="211" t="s">
        <v>197</v>
      </c>
      <c r="B1472" s="211" t="s">
        <v>2670</v>
      </c>
      <c r="C1472" s="211" t="s">
        <v>813</v>
      </c>
      <c r="D1472" s="211" t="s">
        <v>197</v>
      </c>
      <c r="E1472" s="144"/>
      <c r="F1472" s="144"/>
      <c r="G1472" s="144"/>
      <c r="H1472" s="265"/>
      <c r="I1472" s="144"/>
      <c r="J1472" s="144"/>
      <c r="K1472" s="265"/>
      <c r="L1472" s="274" t="e">
        <f>VLOOKUP(TRIM(B1472),'Team Rosters'!$B$1:$M$3794,2,FALSE)</f>
        <v>#N/A</v>
      </c>
    </row>
    <row r="1473" spans="1:12" ht="12.75" customHeight="1">
      <c r="A1473" s="244" t="s">
        <v>3200</v>
      </c>
      <c r="B1473" s="244" t="s">
        <v>6139</v>
      </c>
      <c r="C1473" s="244" t="s">
        <v>807</v>
      </c>
      <c r="D1473" s="244" t="s">
        <v>4275</v>
      </c>
      <c r="E1473" s="144"/>
      <c r="F1473" s="144"/>
      <c r="G1473" s="144"/>
      <c r="H1473" s="245"/>
      <c r="I1473" s="245">
        <v>0</v>
      </c>
      <c r="J1473" s="245"/>
      <c r="K1473" s="245">
        <v>0</v>
      </c>
      <c r="L1473" s="245" t="e">
        <f>VLOOKUP(TRIM(B1473),'Team Rosters'!$B$1:$M$3794,2,FALSE)</f>
        <v>#N/A</v>
      </c>
    </row>
    <row r="1474" spans="1:12" ht="12.75" customHeight="1">
      <c r="A1474" s="244" t="s">
        <v>2314</v>
      </c>
      <c r="B1474" s="244" t="s">
        <v>4187</v>
      </c>
      <c r="C1474" s="244" t="s">
        <v>802</v>
      </c>
      <c r="D1474" s="244" t="s">
        <v>4279</v>
      </c>
      <c r="E1474" s="144"/>
      <c r="F1474" s="144"/>
      <c r="G1474" s="144"/>
      <c r="H1474" s="245"/>
      <c r="I1474" s="245">
        <v>0</v>
      </c>
      <c r="J1474" s="245"/>
      <c r="K1474" s="245">
        <v>0</v>
      </c>
      <c r="L1474" s="245" t="e">
        <f>VLOOKUP(TRIM(B1474),'Team Rosters'!$B$1:$M$3794,2,FALSE)</f>
        <v>#N/A</v>
      </c>
    </row>
    <row r="1475" spans="1:12" ht="12.75" customHeight="1">
      <c r="A1475" s="245" t="s">
        <v>203</v>
      </c>
      <c r="B1475" s="244" t="s">
        <v>6977</v>
      </c>
      <c r="C1475" s="244" t="s">
        <v>826</v>
      </c>
      <c r="D1475" s="245" t="s">
        <v>203</v>
      </c>
      <c r="E1475" s="144"/>
      <c r="F1475" s="144"/>
      <c r="G1475" s="144"/>
      <c r="H1475" s="265"/>
      <c r="I1475" s="144"/>
      <c r="J1475" s="144"/>
      <c r="K1475" s="144"/>
      <c r="L1475" s="274" t="e">
        <f>VLOOKUP(TRIM(B1475),'Team Rosters'!$B$1:$M$3794,2,FALSE)</f>
        <v>#N/A</v>
      </c>
    </row>
    <row r="1476" spans="1:12" ht="12.75" customHeight="1">
      <c r="A1476" s="244" t="s">
        <v>2458</v>
      </c>
      <c r="B1476" s="244" t="s">
        <v>326</v>
      </c>
      <c r="C1476" s="244" t="s">
        <v>831</v>
      </c>
      <c r="D1476" s="244" t="s">
        <v>2458</v>
      </c>
      <c r="E1476" s="247" t="s">
        <v>4398</v>
      </c>
      <c r="F1476" s="247"/>
      <c r="G1476" s="245">
        <v>3</v>
      </c>
      <c r="H1476" s="245"/>
      <c r="I1476" s="58"/>
      <c r="J1476" s="58"/>
      <c r="K1476" s="245"/>
      <c r="L1476" s="245" t="str">
        <f>VLOOKUP(TRIM(B1476),'Team Rosters'!$B$1:$M$3794,2,FALSE)</f>
        <v>FER</v>
      </c>
    </row>
    <row r="1477" spans="1:12" ht="12.75" customHeight="1">
      <c r="A1477" s="244" t="s">
        <v>2437</v>
      </c>
      <c r="B1477" s="244" t="s">
        <v>4188</v>
      </c>
      <c r="C1477" s="244" t="s">
        <v>83</v>
      </c>
      <c r="D1477" s="244" t="s">
        <v>4278</v>
      </c>
      <c r="E1477" s="144"/>
      <c r="F1477" s="144"/>
      <c r="G1477" s="144"/>
      <c r="H1477" s="245"/>
      <c r="I1477" s="245">
        <v>4</v>
      </c>
      <c r="J1477" s="245"/>
      <c r="K1477" s="245">
        <v>5</v>
      </c>
      <c r="L1477" s="245" t="str">
        <f>VLOOKUP(TRIM(B1477),'Team Rosters'!$B$1:$M$3794,2,FALSE)</f>
        <v>CAVE</v>
      </c>
    </row>
    <row r="1478" spans="1:12" ht="12.75" customHeight="1">
      <c r="A1478" s="244" t="s">
        <v>1663</v>
      </c>
      <c r="B1478" s="244" t="s">
        <v>1080</v>
      </c>
      <c r="C1478" s="244" t="s">
        <v>1664</v>
      </c>
      <c r="D1478" s="244" t="s">
        <v>4302</v>
      </c>
      <c r="E1478" s="247" t="s">
        <v>4385</v>
      </c>
      <c r="F1478" s="247"/>
      <c r="G1478" s="245">
        <v>8</v>
      </c>
      <c r="H1478" s="245"/>
      <c r="I1478" s="245"/>
      <c r="J1478" s="245"/>
      <c r="K1478" s="245"/>
      <c r="L1478" s="245" t="str">
        <f>VLOOKUP(TRIM(B1478),'Team Rosters'!$B$1:$M$3794,2,FALSE)</f>
        <v>CHA</v>
      </c>
    </row>
    <row r="1479" spans="1:12" ht="12.75" customHeight="1">
      <c r="A1479" s="244" t="s">
        <v>2458</v>
      </c>
      <c r="B1479" s="244" t="s">
        <v>6254</v>
      </c>
      <c r="C1479" s="244" t="s">
        <v>813</v>
      </c>
      <c r="D1479" s="244" t="s">
        <v>2458</v>
      </c>
      <c r="E1479" s="247" t="s">
        <v>4397</v>
      </c>
      <c r="F1479" s="247"/>
      <c r="G1479" s="245">
        <v>4</v>
      </c>
      <c r="H1479" s="245"/>
      <c r="I1479" s="58"/>
      <c r="J1479" s="58"/>
      <c r="K1479" s="58"/>
      <c r="L1479" s="245" t="str">
        <f>VLOOKUP(TRIM(B1479),'Team Rosters'!$B$1:$M$3794,2,FALSE)</f>
        <v>BLU</v>
      </c>
    </row>
    <row r="1480" spans="1:12" ht="12.75" customHeight="1">
      <c r="A1480" s="244" t="s">
        <v>172</v>
      </c>
      <c r="B1480" s="244" t="s">
        <v>6234</v>
      </c>
      <c r="C1480" s="244" t="s">
        <v>826</v>
      </c>
      <c r="D1480" s="244" t="s">
        <v>4298</v>
      </c>
      <c r="E1480" s="247" t="s">
        <v>4391</v>
      </c>
      <c r="F1480" s="247"/>
      <c r="G1480" s="245">
        <v>1</v>
      </c>
      <c r="H1480" s="245"/>
      <c r="I1480" s="58"/>
      <c r="J1480" s="58"/>
      <c r="K1480" s="58"/>
      <c r="L1480" s="245" t="str">
        <f>VLOOKUP(TRIM(B1480),'Team Rosters'!$B$1:$M$3794,2,FALSE)</f>
        <v>OMA</v>
      </c>
    </row>
    <row r="1481" spans="1:12" ht="12.75" customHeight="1">
      <c r="A1481" s="244" t="s">
        <v>2314</v>
      </c>
      <c r="B1481" s="244" t="s">
        <v>5249</v>
      </c>
      <c r="C1481" s="244" t="s">
        <v>822</v>
      </c>
      <c r="D1481" s="244" t="s">
        <v>4279</v>
      </c>
      <c r="E1481" s="144"/>
      <c r="F1481" s="144"/>
      <c r="G1481" s="144"/>
      <c r="H1481" s="245"/>
      <c r="I1481" s="245">
        <v>0</v>
      </c>
      <c r="J1481" s="245"/>
      <c r="K1481" s="245">
        <v>0</v>
      </c>
      <c r="L1481" s="245" t="e">
        <f>VLOOKUP(TRIM(B1481),'Team Rosters'!$B$1:$M$3794,2,FALSE)</f>
        <v>#N/A</v>
      </c>
    </row>
    <row r="1482" spans="1:12" ht="12.75" customHeight="1">
      <c r="A1482" s="244" t="s">
        <v>2874</v>
      </c>
      <c r="B1482" s="244" t="s">
        <v>6733</v>
      </c>
      <c r="C1482" s="244" t="s">
        <v>83</v>
      </c>
      <c r="D1482" s="244" t="s">
        <v>4288</v>
      </c>
      <c r="E1482" s="247" t="s">
        <v>4397</v>
      </c>
      <c r="F1482" s="247"/>
      <c r="G1482" s="245"/>
      <c r="H1482" s="245"/>
      <c r="I1482" s="245"/>
      <c r="J1482" s="58"/>
      <c r="K1482" s="245"/>
      <c r="L1482" s="245" t="str">
        <f>VLOOKUP(TRIM(B1482),'Team Rosters'!$B$1:$M$3794,2,FALSE)</f>
        <v>CHA</v>
      </c>
    </row>
    <row r="1483" spans="1:12" ht="12.75" customHeight="1">
      <c r="A1483" s="244" t="s">
        <v>2445</v>
      </c>
      <c r="B1483" s="244" t="s">
        <v>6701</v>
      </c>
      <c r="C1483" s="244" t="s">
        <v>833</v>
      </c>
      <c r="D1483" s="244" t="s">
        <v>4294</v>
      </c>
      <c r="E1483" s="247" t="s">
        <v>4389</v>
      </c>
      <c r="F1483" s="247"/>
      <c r="G1483" s="245"/>
      <c r="H1483" s="245"/>
      <c r="I1483" s="248"/>
      <c r="J1483" s="58"/>
      <c r="K1483" s="248"/>
      <c r="L1483" s="245" t="str">
        <f>VLOOKUP(TRIM(B1483),'Team Rosters'!$B$1:$M$3794,2,FALSE)</f>
        <v>DEL</v>
      </c>
    </row>
    <row r="1484" spans="1:12" ht="12.75" customHeight="1">
      <c r="A1484" s="244" t="s">
        <v>172</v>
      </c>
      <c r="B1484" s="244" t="s">
        <v>5137</v>
      </c>
      <c r="C1484" s="244" t="s">
        <v>820</v>
      </c>
      <c r="D1484" s="244" t="s">
        <v>4298</v>
      </c>
      <c r="E1484" s="247" t="s">
        <v>4391</v>
      </c>
      <c r="F1484" s="247"/>
      <c r="G1484" s="245">
        <v>0</v>
      </c>
      <c r="H1484" s="245"/>
      <c r="I1484" s="245"/>
      <c r="J1484" s="245"/>
      <c r="K1484" s="245"/>
      <c r="L1484" s="245" t="e">
        <f>VLOOKUP(TRIM(B1484),'Team Rosters'!$B$1:$M$3794,2,FALSE)</f>
        <v>#N/A</v>
      </c>
    </row>
    <row r="1485" spans="1:12" ht="12.75" customHeight="1">
      <c r="A1485" s="244" t="s">
        <v>3518</v>
      </c>
      <c r="B1485" s="244" t="s">
        <v>6900</v>
      </c>
      <c r="C1485" s="244" t="s">
        <v>81</v>
      </c>
      <c r="D1485" s="244" t="s">
        <v>3518</v>
      </c>
      <c r="E1485" s="58"/>
      <c r="F1485" s="58"/>
      <c r="G1485" s="58"/>
      <c r="H1485" s="245"/>
      <c r="I1485" s="245"/>
      <c r="J1485" s="245"/>
      <c r="K1485" s="245">
        <v>0</v>
      </c>
      <c r="L1485" s="245" t="str">
        <f>VLOOKUP(TRIM(B1485),'Team Rosters'!$B$1:$M$3794,2,FALSE)</f>
        <v>BLD</v>
      </c>
    </row>
    <row r="1486" spans="1:12" ht="12.75" customHeight="1">
      <c r="A1486" s="244" t="s">
        <v>3060</v>
      </c>
      <c r="B1486" s="244" t="s">
        <v>6773</v>
      </c>
      <c r="C1486" s="244" t="s">
        <v>816</v>
      </c>
      <c r="D1486" s="244" t="s">
        <v>4290</v>
      </c>
      <c r="E1486" s="250" t="s">
        <v>4384</v>
      </c>
      <c r="F1486" s="250"/>
      <c r="G1486" s="58"/>
      <c r="H1486" s="245"/>
      <c r="I1486" s="58"/>
      <c r="J1486" s="58"/>
      <c r="K1486" s="245"/>
      <c r="L1486" s="245" t="str">
        <f>VLOOKUP(TRIM(B1486),'Team Rosters'!$B$1:$M$3794,2,FALSE)</f>
        <v>LAS</v>
      </c>
    </row>
    <row r="1487" spans="1:12" ht="12.75" customHeight="1">
      <c r="A1487" s="244" t="s">
        <v>2328</v>
      </c>
      <c r="B1487" s="244" t="s">
        <v>6718</v>
      </c>
      <c r="C1487" s="244" t="s">
        <v>812</v>
      </c>
      <c r="D1487" s="244" t="s">
        <v>4295</v>
      </c>
      <c r="E1487" s="247" t="s">
        <v>4389</v>
      </c>
      <c r="F1487" s="247"/>
      <c r="G1487" s="245"/>
      <c r="H1487" s="245"/>
      <c r="I1487" s="245"/>
      <c r="J1487" s="58"/>
      <c r="K1487" s="245"/>
      <c r="L1487" s="245" t="str">
        <f>VLOOKUP(TRIM(B1487),'Team Rosters'!$B$1:$M$3794,2,FALSE)</f>
        <v>TOL</v>
      </c>
    </row>
    <row r="1488" spans="1:12" ht="12.75" customHeight="1">
      <c r="A1488" s="244" t="s">
        <v>2314</v>
      </c>
      <c r="B1488" s="244" t="s">
        <v>5582</v>
      </c>
      <c r="C1488" s="244" t="s">
        <v>813</v>
      </c>
      <c r="D1488" s="244" t="s">
        <v>4303</v>
      </c>
      <c r="E1488" s="247" t="s">
        <v>4391</v>
      </c>
      <c r="F1488" s="247"/>
      <c r="G1488" s="245">
        <v>4</v>
      </c>
      <c r="H1488" s="245"/>
      <c r="I1488" s="245"/>
      <c r="J1488" s="245"/>
      <c r="K1488" s="245"/>
      <c r="L1488" s="245" t="e">
        <f>VLOOKUP(TRIM(B1488),'Team Rosters'!$B$1:$M$3794,2,FALSE)</f>
        <v>#N/A</v>
      </c>
    </row>
    <row r="1489" spans="1:12" ht="12.75" customHeight="1">
      <c r="A1489" s="244" t="s">
        <v>3060</v>
      </c>
      <c r="B1489" s="244" t="s">
        <v>4507</v>
      </c>
      <c r="C1489" s="244" t="s">
        <v>815</v>
      </c>
      <c r="D1489" s="244" t="s">
        <v>4290</v>
      </c>
      <c r="E1489" s="247" t="s">
        <v>4382</v>
      </c>
      <c r="F1489" s="247"/>
      <c r="G1489" s="245"/>
      <c r="H1489" s="245"/>
      <c r="I1489" s="245"/>
      <c r="J1489" s="58"/>
      <c r="K1489" s="245"/>
      <c r="L1489" s="245" t="str">
        <f>VLOOKUP(TRIM(B1489),'Team Rosters'!$B$1:$M$3794,2,FALSE)</f>
        <v>IND</v>
      </c>
    </row>
    <row r="1490" spans="1:12" ht="12.75" customHeight="1">
      <c r="A1490" s="244" t="s">
        <v>3518</v>
      </c>
      <c r="B1490" s="244" t="s">
        <v>5223</v>
      </c>
      <c r="C1490" s="244" t="s">
        <v>816</v>
      </c>
      <c r="D1490" s="244" t="s">
        <v>3518</v>
      </c>
      <c r="E1490" s="58"/>
      <c r="F1490" s="58"/>
      <c r="G1490" s="58"/>
      <c r="H1490" s="245"/>
      <c r="I1490" s="245">
        <v>0</v>
      </c>
      <c r="J1490" s="58"/>
      <c r="K1490" s="248">
        <v>4</v>
      </c>
      <c r="L1490" s="245" t="e">
        <f>VLOOKUP(TRIM(B1490),'Team Rosters'!$B$1:$M$3794,2,FALSE)</f>
        <v>#N/A</v>
      </c>
    </row>
    <row r="1491" spans="1:12" ht="12.75" customHeight="1">
      <c r="A1491" s="244" t="s">
        <v>2317</v>
      </c>
      <c r="B1491" s="244" t="s">
        <v>4190</v>
      </c>
      <c r="C1491" s="244" t="s">
        <v>808</v>
      </c>
      <c r="D1491" s="244" t="s">
        <v>4272</v>
      </c>
      <c r="E1491" s="144"/>
      <c r="F1491" s="144"/>
      <c r="G1491" s="144"/>
      <c r="H1491" s="245"/>
      <c r="I1491" s="245">
        <v>4</v>
      </c>
      <c r="J1491" s="245"/>
      <c r="K1491" s="245">
        <v>5</v>
      </c>
      <c r="L1491" s="245" t="str">
        <f>VLOOKUP(TRIM(B1491),'Team Rosters'!$B$1:$M$3794,2,FALSE)</f>
        <v>WIX</v>
      </c>
    </row>
    <row r="1492" spans="1:12" ht="12.75" customHeight="1">
      <c r="A1492" s="244" t="s">
        <v>830</v>
      </c>
      <c r="B1492" s="244" t="s">
        <v>4191</v>
      </c>
      <c r="C1492" s="244" t="s">
        <v>821</v>
      </c>
      <c r="D1492" s="244" t="s">
        <v>6989</v>
      </c>
      <c r="E1492" s="144"/>
      <c r="F1492" s="144"/>
      <c r="G1492" s="144"/>
      <c r="H1492" s="245"/>
      <c r="I1492" s="245">
        <v>0</v>
      </c>
      <c r="J1492" s="245">
        <v>0</v>
      </c>
      <c r="K1492" s="245">
        <v>0</v>
      </c>
      <c r="L1492" s="245" t="e">
        <f>VLOOKUP(TRIM(B1492),'Team Rosters'!$B$1:$M$3794,2,FALSE)</f>
        <v>#N/A</v>
      </c>
    </row>
    <row r="1493" spans="1:12" ht="12.75" customHeight="1">
      <c r="A1493" s="244" t="s">
        <v>2458</v>
      </c>
      <c r="B1493" s="244" t="s">
        <v>6840</v>
      </c>
      <c r="C1493" s="244" t="s">
        <v>815</v>
      </c>
      <c r="D1493" s="244" t="s">
        <v>2458</v>
      </c>
      <c r="E1493" s="247" t="s">
        <v>4394</v>
      </c>
      <c r="F1493" s="247"/>
      <c r="G1493" s="245">
        <v>0</v>
      </c>
      <c r="H1493" s="245"/>
      <c r="I1493" s="245"/>
      <c r="J1493" s="58"/>
      <c r="K1493" s="245"/>
      <c r="L1493" s="245" t="str">
        <f>VLOOKUP(TRIM(B1493),'Team Rosters'!$B$1:$M$3794,2,FALSE)</f>
        <v>ANN</v>
      </c>
    </row>
    <row r="1494" spans="1:12" ht="12.75" customHeight="1">
      <c r="A1494" s="244" t="s">
        <v>2314</v>
      </c>
      <c r="B1494" s="244" t="s">
        <v>5575</v>
      </c>
      <c r="C1494" s="244" t="s">
        <v>81</v>
      </c>
      <c r="D1494" s="244" t="s">
        <v>4303</v>
      </c>
      <c r="E1494" s="247" t="s">
        <v>4391</v>
      </c>
      <c r="F1494" s="247"/>
      <c r="G1494" s="245">
        <v>2</v>
      </c>
      <c r="H1494" s="245"/>
      <c r="I1494" s="245"/>
      <c r="J1494" s="58"/>
      <c r="K1494" s="245"/>
      <c r="L1494" s="245" t="e">
        <f>VLOOKUP(TRIM(B1494),'Team Rosters'!$B$1:$M$3794,2,FALSE)</f>
        <v>#N/A</v>
      </c>
    </row>
    <row r="1495" spans="1:12" ht="12.75" customHeight="1">
      <c r="A1495" s="244" t="s">
        <v>3518</v>
      </c>
      <c r="B1495" s="244" t="s">
        <v>5827</v>
      </c>
      <c r="C1495" s="244" t="s">
        <v>808</v>
      </c>
      <c r="D1495" s="244" t="s">
        <v>3518</v>
      </c>
      <c r="E1495" s="58"/>
      <c r="F1495" s="58"/>
      <c r="G1495" s="58"/>
      <c r="H1495" s="245"/>
      <c r="I1495" s="245"/>
      <c r="J1495" s="58"/>
      <c r="K1495" s="245">
        <v>0</v>
      </c>
      <c r="L1495" s="245" t="e">
        <f>VLOOKUP(TRIM(B1495),'Team Rosters'!$B$1:$M$3794,2,FALSE)</f>
        <v>#N/A</v>
      </c>
    </row>
    <row r="1496" spans="1:12" ht="12.75" customHeight="1">
      <c r="A1496" s="244" t="s">
        <v>560</v>
      </c>
      <c r="B1496" s="235" t="s">
        <v>6923</v>
      </c>
      <c r="C1496" s="235" t="s">
        <v>820</v>
      </c>
      <c r="D1496" s="244" t="s">
        <v>4265</v>
      </c>
      <c r="E1496" s="58"/>
      <c r="F1496" s="58"/>
      <c r="G1496" s="58"/>
      <c r="H1496" s="245"/>
      <c r="I1496" s="245"/>
      <c r="J1496" s="58"/>
      <c r="K1496" s="245"/>
      <c r="L1496" s="245" t="str">
        <f>VLOOKUP(TRIM(B1496),'Team Rosters'!$B$1:$M$3794,2,FALSE)</f>
        <v>IRN</v>
      </c>
    </row>
    <row r="1497" spans="1:12" ht="12.75" customHeight="1">
      <c r="A1497" s="235" t="s">
        <v>4125</v>
      </c>
      <c r="B1497" s="235" t="s">
        <v>4601</v>
      </c>
      <c r="C1497" s="235" t="s">
        <v>812</v>
      </c>
      <c r="D1497" s="235" t="s">
        <v>4276</v>
      </c>
      <c r="E1497" s="144"/>
      <c r="F1497" s="144"/>
      <c r="G1497" s="144"/>
      <c r="H1497" s="265"/>
      <c r="I1497" s="144">
        <v>0</v>
      </c>
      <c r="J1497" s="144">
        <v>0</v>
      </c>
      <c r="K1497" s="265">
        <v>0</v>
      </c>
      <c r="L1497" s="274" t="str">
        <f>VLOOKUP(TRIM(B1497),'Team Rosters'!$B$1:$M$3794,2,FALSE)</f>
        <v>DEL</v>
      </c>
    </row>
    <row r="1498" spans="1:12" ht="12.75" customHeight="1">
      <c r="A1498" s="244" t="s">
        <v>173</v>
      </c>
      <c r="B1498" s="244" t="s">
        <v>6247</v>
      </c>
      <c r="C1498" s="244" t="s">
        <v>85</v>
      </c>
      <c r="D1498" s="244" t="s">
        <v>4306</v>
      </c>
      <c r="E1498" s="247" t="s">
        <v>4391</v>
      </c>
      <c r="F1498" s="247" t="s">
        <v>4391</v>
      </c>
      <c r="G1498" s="245">
        <v>1</v>
      </c>
      <c r="H1498" s="245"/>
      <c r="I1498" s="245"/>
      <c r="J1498" s="58"/>
      <c r="K1498" s="245"/>
      <c r="L1498" s="245" t="str">
        <f>VLOOKUP(TRIM(B1498),'Team Rosters'!$B$1:$M$3794,2,FALSE)</f>
        <v>TEM</v>
      </c>
    </row>
    <row r="1499" spans="1:12" ht="12.75" customHeight="1">
      <c r="A1499" s="244" t="s">
        <v>2323</v>
      </c>
      <c r="B1499" s="235" t="s">
        <v>4632</v>
      </c>
      <c r="C1499" s="235" t="s">
        <v>816</v>
      </c>
      <c r="D1499" s="244" t="s">
        <v>4265</v>
      </c>
      <c r="E1499" s="58"/>
      <c r="F1499" s="58"/>
      <c r="G1499" s="58"/>
      <c r="H1499" s="245"/>
      <c r="I1499" s="248"/>
      <c r="J1499" s="58"/>
      <c r="K1499" s="248"/>
      <c r="L1499" s="245" t="str">
        <f>VLOOKUP(TRIM(B1499),'Team Rosters'!$B$1:$M$3794,2,FALSE)</f>
        <v>IND</v>
      </c>
    </row>
    <row r="1500" spans="1:12" ht="12.75" customHeight="1">
      <c r="A1500" s="235" t="s">
        <v>1406</v>
      </c>
      <c r="B1500" s="235" t="s">
        <v>5205</v>
      </c>
      <c r="C1500" s="235" t="s">
        <v>808</v>
      </c>
      <c r="D1500" s="235" t="s">
        <v>1406</v>
      </c>
      <c r="E1500" s="144"/>
      <c r="F1500" s="144"/>
      <c r="G1500" s="144"/>
      <c r="H1500" s="265"/>
      <c r="I1500" s="144">
        <v>4</v>
      </c>
      <c r="J1500" s="144"/>
      <c r="K1500" s="144">
        <v>0</v>
      </c>
      <c r="L1500" s="274" t="str">
        <f>VLOOKUP(TRIM(B1500),'Team Rosters'!$B$1:$M$3794,2,FALSE)</f>
        <v>OMA</v>
      </c>
    </row>
    <row r="1501" spans="1:12" ht="12.75" customHeight="1">
      <c r="A1501" s="244" t="s">
        <v>5040</v>
      </c>
      <c r="B1501" s="244" t="s">
        <v>2683</v>
      </c>
      <c r="C1501" s="244" t="s">
        <v>815</v>
      </c>
      <c r="D1501" s="244" t="s">
        <v>5914</v>
      </c>
      <c r="E1501" s="247" t="s">
        <v>4384</v>
      </c>
      <c r="F1501" s="247" t="s">
        <v>4391</v>
      </c>
      <c r="G1501" s="245">
        <v>4</v>
      </c>
      <c r="H1501" s="245"/>
      <c r="I1501" s="58"/>
      <c r="J1501" s="58"/>
      <c r="K1501" s="245"/>
      <c r="L1501" s="245" t="e">
        <f>VLOOKUP(TRIM(B1501),'Team Rosters'!$B$1:$M$3794,2,FALSE)</f>
        <v>#N/A</v>
      </c>
    </row>
    <row r="1502" spans="1:12" ht="12.75" customHeight="1">
      <c r="A1502" s="244" t="s">
        <v>4574</v>
      </c>
      <c r="B1502" s="244" t="s">
        <v>6339</v>
      </c>
      <c r="C1502" s="244" t="s">
        <v>85</v>
      </c>
      <c r="D1502" s="244" t="s">
        <v>4574</v>
      </c>
      <c r="E1502" s="247"/>
      <c r="F1502" s="247"/>
      <c r="G1502" s="245"/>
      <c r="H1502" s="245"/>
      <c r="I1502" s="58"/>
      <c r="J1502" s="58"/>
      <c r="K1502" s="58"/>
      <c r="L1502" s="245" t="str">
        <f>VLOOKUP(TRIM(B1502),'Team Rosters'!$B$1:$M$3794,2,FALSE)</f>
        <v>BLD</v>
      </c>
    </row>
    <row r="1503" spans="1:12" ht="12.75" customHeight="1">
      <c r="A1503" s="244" t="s">
        <v>1591</v>
      </c>
      <c r="B1503" s="244" t="s">
        <v>5782</v>
      </c>
      <c r="C1503" s="244" t="s">
        <v>6142</v>
      </c>
      <c r="D1503" s="244" t="s">
        <v>1591</v>
      </c>
      <c r="E1503" s="247"/>
      <c r="F1503" s="247"/>
      <c r="G1503" s="245"/>
      <c r="H1503" s="245"/>
      <c r="I1503" s="245">
        <v>4</v>
      </c>
      <c r="J1503" s="58"/>
      <c r="K1503" s="245">
        <v>4</v>
      </c>
      <c r="L1503" s="245" t="str">
        <f>VLOOKUP(TRIM(B1503),'Team Rosters'!$B$1:$M$3794,2,FALSE)</f>
        <v>WIX</v>
      </c>
    </row>
    <row r="1504" spans="1:12" ht="12.75" customHeight="1">
      <c r="A1504" s="244" t="s">
        <v>1663</v>
      </c>
      <c r="B1504" s="244" t="s">
        <v>617</v>
      </c>
      <c r="C1504" s="244" t="s">
        <v>85</v>
      </c>
      <c r="D1504" s="244" t="s">
        <v>4302</v>
      </c>
      <c r="E1504" s="247" t="s">
        <v>4386</v>
      </c>
      <c r="F1504" s="247"/>
      <c r="G1504" s="245">
        <v>12</v>
      </c>
      <c r="H1504" s="245">
        <v>3</v>
      </c>
      <c r="I1504" s="58"/>
      <c r="J1504" s="58"/>
      <c r="K1504" s="245"/>
      <c r="L1504" s="245" t="str">
        <f>VLOOKUP(TRIM(B1504),'Team Rosters'!$B$1:$M$3794,2,FALSE)</f>
        <v>ESC</v>
      </c>
    </row>
    <row r="1505" spans="1:12" ht="12.75" customHeight="1">
      <c r="A1505" s="244" t="s">
        <v>2443</v>
      </c>
      <c r="B1505" s="244" t="s">
        <v>6316</v>
      </c>
      <c r="C1505" s="244" t="s">
        <v>820</v>
      </c>
      <c r="D1505" s="244" t="s">
        <v>2443</v>
      </c>
      <c r="E1505" s="247" t="s">
        <v>4388</v>
      </c>
      <c r="F1505" s="247"/>
      <c r="G1505" s="245">
        <v>12</v>
      </c>
      <c r="H1505" s="245">
        <v>5</v>
      </c>
      <c r="I1505" s="58"/>
      <c r="J1505" s="58"/>
      <c r="K1505" s="58"/>
      <c r="L1505" s="245" t="str">
        <f>VLOOKUP(TRIM(B1505),'Team Rosters'!$B$1:$M$3794,2,FALSE)</f>
        <v>TOK</v>
      </c>
    </row>
    <row r="1506" spans="1:12" ht="12.75" customHeight="1">
      <c r="A1506" s="245" t="s">
        <v>203</v>
      </c>
      <c r="B1506" s="244" t="s">
        <v>4746</v>
      </c>
      <c r="C1506" s="244" t="s">
        <v>817</v>
      </c>
      <c r="D1506" s="245" t="s">
        <v>203</v>
      </c>
      <c r="E1506" s="144"/>
      <c r="F1506" s="144"/>
      <c r="G1506" s="144"/>
      <c r="H1506" s="265"/>
      <c r="I1506" s="144"/>
      <c r="J1506" s="144"/>
      <c r="K1506" s="265"/>
      <c r="L1506" s="274" t="str">
        <f>VLOOKUP(TRIM(B1506),'Team Rosters'!$B$1:$M$3794,2,FALSE)</f>
        <v>CHA</v>
      </c>
    </row>
    <row r="1507" spans="1:12" ht="12.75" customHeight="1">
      <c r="A1507" s="244" t="s">
        <v>2328</v>
      </c>
      <c r="B1507" s="244" t="s">
        <v>5140</v>
      </c>
      <c r="C1507" s="244" t="s">
        <v>2832</v>
      </c>
      <c r="D1507" s="244" t="s">
        <v>4295</v>
      </c>
      <c r="E1507" s="247" t="s">
        <v>4385</v>
      </c>
      <c r="F1507" s="247"/>
      <c r="G1507" s="245"/>
      <c r="H1507" s="245"/>
      <c r="I1507" s="58"/>
      <c r="J1507" s="58"/>
      <c r="K1507" s="58"/>
      <c r="L1507" s="245" t="str">
        <f>VLOOKUP(TRIM(B1507),'Team Rosters'!$B$1:$M$3794,2,FALSE)</f>
        <v>VIR</v>
      </c>
    </row>
    <row r="1508" spans="1:12" ht="12.75" customHeight="1">
      <c r="A1508" s="244" t="s">
        <v>172</v>
      </c>
      <c r="B1508" s="244" t="s">
        <v>5633</v>
      </c>
      <c r="C1508" s="244" t="s">
        <v>2832</v>
      </c>
      <c r="D1508" s="244" t="s">
        <v>4298</v>
      </c>
      <c r="E1508" s="247" t="s">
        <v>4391</v>
      </c>
      <c r="F1508" s="247"/>
      <c r="G1508" s="245">
        <v>5</v>
      </c>
      <c r="H1508" s="245"/>
      <c r="I1508" s="58"/>
      <c r="J1508" s="58"/>
      <c r="K1508" s="245"/>
      <c r="L1508" s="245" t="str">
        <f>VLOOKUP(TRIM(B1508),'Team Rosters'!$B$1:$M$3794,2,FALSE)</f>
        <v>BEA</v>
      </c>
    </row>
    <row r="1509" spans="1:12" ht="12.75" customHeight="1">
      <c r="A1509" s="244" t="s">
        <v>2328</v>
      </c>
      <c r="B1509" s="244" t="s">
        <v>4195</v>
      </c>
      <c r="C1509" s="244" t="s">
        <v>90</v>
      </c>
      <c r="D1509" s="244" t="s">
        <v>4295</v>
      </c>
      <c r="E1509" s="247" t="s">
        <v>4391</v>
      </c>
      <c r="F1509" s="247"/>
      <c r="G1509" s="245"/>
      <c r="H1509" s="245"/>
      <c r="I1509" s="58"/>
      <c r="J1509" s="58"/>
      <c r="K1509" s="245"/>
      <c r="L1509" s="245" t="e">
        <f>VLOOKUP(TRIM(B1509),'Team Rosters'!$B$1:$M$3794,2,FALSE)</f>
        <v>#N/A</v>
      </c>
    </row>
    <row r="1510" spans="1:12" ht="12.75" customHeight="1">
      <c r="A1510" s="244" t="s">
        <v>2314</v>
      </c>
      <c r="B1510" s="244" t="s">
        <v>2686</v>
      </c>
      <c r="C1510" s="244" t="s">
        <v>813</v>
      </c>
      <c r="D1510" s="244" t="s">
        <v>4279</v>
      </c>
      <c r="E1510" s="144"/>
      <c r="F1510" s="144"/>
      <c r="G1510" s="144"/>
      <c r="H1510" s="245"/>
      <c r="I1510" s="245">
        <v>0</v>
      </c>
      <c r="J1510" s="245"/>
      <c r="K1510" s="245">
        <v>0</v>
      </c>
      <c r="L1510" s="245" t="e">
        <f>VLOOKUP(TRIM(B1510),'Team Rosters'!$B$1:$M$3794,2,FALSE)</f>
        <v>#N/A</v>
      </c>
    </row>
    <row r="1511" spans="1:12" ht="12.75" customHeight="1">
      <c r="A1511" s="244" t="s">
        <v>3063</v>
      </c>
      <c r="B1511" s="244" t="s">
        <v>3481</v>
      </c>
      <c r="C1511" s="244" t="s">
        <v>818</v>
      </c>
      <c r="D1511" s="244" t="s">
        <v>4289</v>
      </c>
      <c r="E1511" s="247" t="s">
        <v>4400</v>
      </c>
      <c r="F1511" s="247"/>
      <c r="G1511" s="245"/>
      <c r="H1511" s="245"/>
      <c r="I1511" s="58"/>
      <c r="J1511" s="58"/>
      <c r="K1511" s="245"/>
      <c r="L1511" s="245" t="str">
        <f>VLOOKUP(TRIM(B1511),'Team Rosters'!$B$1:$M$3794,2,FALSE)</f>
        <v>BIR</v>
      </c>
    </row>
    <row r="1512" spans="1:12" ht="12.75" customHeight="1">
      <c r="A1512" s="244" t="s">
        <v>1891</v>
      </c>
      <c r="B1512" s="244" t="s">
        <v>232</v>
      </c>
      <c r="C1512" s="244" t="s">
        <v>85</v>
      </c>
      <c r="D1512" s="244" t="s">
        <v>1891</v>
      </c>
      <c r="E1512" s="245"/>
      <c r="F1512" s="245"/>
      <c r="G1512" s="245"/>
      <c r="H1512" s="245"/>
      <c r="I1512" s="248"/>
      <c r="J1512" s="58"/>
      <c r="K1512" s="248"/>
      <c r="L1512" s="245" t="e">
        <f>VLOOKUP(TRIM(B1512),'Team Rosters'!$B$1:$M$3794,2,FALSE)</f>
        <v>#N/A</v>
      </c>
    </row>
    <row r="1513" spans="1:12" ht="12.75" customHeight="1">
      <c r="A1513" s="244" t="s">
        <v>2314</v>
      </c>
      <c r="B1513" s="244" t="s">
        <v>4722</v>
      </c>
      <c r="C1513" s="244" t="s">
        <v>822</v>
      </c>
      <c r="D1513" s="244" t="s">
        <v>4279</v>
      </c>
      <c r="E1513" s="144"/>
      <c r="F1513" s="144"/>
      <c r="G1513" s="144"/>
      <c r="H1513" s="245"/>
      <c r="I1513" s="245">
        <v>0</v>
      </c>
      <c r="J1513" s="245"/>
      <c r="K1513" s="245">
        <v>0</v>
      </c>
      <c r="L1513" s="245" t="e">
        <f>VLOOKUP(TRIM(B1513),'Team Rosters'!$B$1:$M$3794,2,FALSE)</f>
        <v>#N/A</v>
      </c>
    </row>
    <row r="1514" spans="1:12" ht="12.75" customHeight="1">
      <c r="A1514" s="244" t="s">
        <v>1891</v>
      </c>
      <c r="B1514" s="244" t="s">
        <v>5788</v>
      </c>
      <c r="C1514" s="244" t="s">
        <v>821</v>
      </c>
      <c r="D1514" s="244" t="s">
        <v>1891</v>
      </c>
      <c r="E1514" s="247"/>
      <c r="F1514" s="247"/>
      <c r="G1514" s="245"/>
      <c r="H1514" s="245"/>
      <c r="I1514" s="58"/>
      <c r="J1514" s="58"/>
      <c r="K1514" s="58"/>
      <c r="L1514" s="245" t="str">
        <f>VLOOKUP(TRIM(B1514),'Team Rosters'!$B$1:$M$3794,2,FALSE)</f>
        <v>TEM</v>
      </c>
    </row>
    <row r="1515" spans="1:12" ht="12.75" customHeight="1">
      <c r="A1515" s="244" t="s">
        <v>844</v>
      </c>
      <c r="B1515" s="235" t="s">
        <v>6391</v>
      </c>
      <c r="C1515" s="235" t="s">
        <v>822</v>
      </c>
      <c r="D1515" s="244" t="s">
        <v>4267</v>
      </c>
      <c r="E1515" s="247"/>
      <c r="F1515" s="247"/>
      <c r="G1515" s="245"/>
      <c r="H1515" s="245"/>
      <c r="I1515" s="58"/>
      <c r="J1515" s="58"/>
      <c r="K1515" s="245"/>
      <c r="L1515" s="245" t="str">
        <f>VLOOKUP(TRIM(B1515),'Team Rosters'!$B$1:$M$3794,2,FALSE)</f>
        <v>TEM</v>
      </c>
    </row>
    <row r="1516" spans="1:12" ht="12.75" customHeight="1">
      <c r="A1516" s="244" t="s">
        <v>2314</v>
      </c>
      <c r="B1516" s="244" t="s">
        <v>4553</v>
      </c>
      <c r="C1516" s="244" t="s">
        <v>5513</v>
      </c>
      <c r="D1516" s="244" t="s">
        <v>4303</v>
      </c>
      <c r="E1516" s="247" t="s">
        <v>4391</v>
      </c>
      <c r="F1516" s="247"/>
      <c r="G1516" s="245">
        <v>1</v>
      </c>
      <c r="H1516" s="245"/>
      <c r="I1516" s="58"/>
      <c r="J1516" s="58"/>
      <c r="K1516" s="245"/>
      <c r="L1516" s="245" t="e">
        <f>VLOOKUP(TRIM(B1516),'Team Rosters'!$B$1:$M$3794,2,FALSE)</f>
        <v>#N/A</v>
      </c>
    </row>
    <row r="1517" spans="1:12" ht="12.75" customHeight="1">
      <c r="A1517" s="244" t="s">
        <v>2314</v>
      </c>
      <c r="B1517" s="244" t="s">
        <v>5849</v>
      </c>
      <c r="C1517" s="244" t="s">
        <v>824</v>
      </c>
      <c r="D1517" s="244" t="s">
        <v>4279</v>
      </c>
      <c r="E1517" s="144"/>
      <c r="F1517" s="144"/>
      <c r="G1517" s="144"/>
      <c r="H1517" s="245"/>
      <c r="I1517" s="245">
        <v>0</v>
      </c>
      <c r="J1517" s="245"/>
      <c r="K1517" s="245">
        <v>0</v>
      </c>
      <c r="L1517" s="245" t="e">
        <f>VLOOKUP(TRIM(B1517),'Team Rosters'!$B$1:$M$3794,2,FALSE)</f>
        <v>#N/A</v>
      </c>
    </row>
    <row r="1518" spans="1:12" ht="12.75" customHeight="1">
      <c r="A1518" s="244" t="s">
        <v>3200</v>
      </c>
      <c r="B1518" s="244" t="s">
        <v>6125</v>
      </c>
      <c r="C1518" s="244" t="s">
        <v>81</v>
      </c>
      <c r="D1518" s="244" t="s">
        <v>4275</v>
      </c>
      <c r="E1518" s="144"/>
      <c r="F1518" s="144"/>
      <c r="G1518" s="144"/>
      <c r="H1518" s="245"/>
      <c r="I1518" s="245">
        <v>0</v>
      </c>
      <c r="J1518" s="245"/>
      <c r="K1518" s="245">
        <v>0</v>
      </c>
      <c r="L1518" s="245" t="e">
        <f>VLOOKUP(TRIM(B1518),'Team Rosters'!$B$1:$M$3794,2,FALSE)</f>
        <v>#N/A</v>
      </c>
    </row>
    <row r="1519" spans="1:12" ht="12.75" customHeight="1">
      <c r="A1519" s="244" t="s">
        <v>830</v>
      </c>
      <c r="B1519" s="244" t="s">
        <v>5703</v>
      </c>
      <c r="C1519" s="244" t="s">
        <v>807</v>
      </c>
      <c r="D1519" s="244" t="s">
        <v>6989</v>
      </c>
      <c r="E1519" s="144"/>
      <c r="F1519" s="144"/>
      <c r="G1519" s="144"/>
      <c r="H1519" s="245"/>
      <c r="I1519" s="245">
        <v>0</v>
      </c>
      <c r="J1519" s="245">
        <v>0</v>
      </c>
      <c r="K1519" s="245">
        <v>0</v>
      </c>
      <c r="L1519" s="245" t="e">
        <f>VLOOKUP(TRIM(B1519),'Team Rosters'!$B$1:$M$3794,2,FALSE)</f>
        <v>#N/A</v>
      </c>
    </row>
    <row r="1520" spans="1:12" ht="12.75" customHeight="1">
      <c r="A1520" s="244" t="s">
        <v>2437</v>
      </c>
      <c r="B1520" s="244" t="s">
        <v>6155</v>
      </c>
      <c r="C1520" s="244" t="s">
        <v>90</v>
      </c>
      <c r="D1520" s="244" t="s">
        <v>4278</v>
      </c>
      <c r="E1520" s="144"/>
      <c r="F1520" s="144"/>
      <c r="G1520" s="144"/>
      <c r="H1520" s="245"/>
      <c r="I1520" s="245">
        <v>4</v>
      </c>
      <c r="J1520" s="245"/>
      <c r="K1520" s="245">
        <v>3</v>
      </c>
      <c r="L1520" s="245" t="e">
        <f>VLOOKUP(TRIM(B1520),'Team Rosters'!$B$1:$M$3794,2,FALSE)</f>
        <v>#N/A</v>
      </c>
    </row>
    <row r="1521" spans="1:12" ht="12.75" customHeight="1">
      <c r="A1521" s="244" t="s">
        <v>3518</v>
      </c>
      <c r="B1521" s="244" t="s">
        <v>5235</v>
      </c>
      <c r="C1521" s="244" t="s">
        <v>802</v>
      </c>
      <c r="D1521" s="244" t="s">
        <v>3518</v>
      </c>
      <c r="E1521" s="247"/>
      <c r="F1521" s="247"/>
      <c r="G1521" s="245"/>
      <c r="H1521" s="245"/>
      <c r="I1521" s="245">
        <v>0</v>
      </c>
      <c r="J1521" s="58"/>
      <c r="K1521" s="245">
        <v>4</v>
      </c>
      <c r="L1521" s="245" t="str">
        <f>VLOOKUP(TRIM(B1521),'Team Rosters'!$B$1:$M$3794,2,FALSE)</f>
        <v>TEM</v>
      </c>
    </row>
    <row r="1522" spans="1:12" ht="12.75" customHeight="1">
      <c r="A1522" s="244" t="s">
        <v>5377</v>
      </c>
      <c r="B1522" s="244" t="s">
        <v>6958</v>
      </c>
      <c r="C1522" s="244" t="s">
        <v>818</v>
      </c>
      <c r="D1522" s="244" t="s">
        <v>5377</v>
      </c>
      <c r="E1522" s="247"/>
      <c r="F1522" s="247"/>
      <c r="G1522" s="245"/>
      <c r="H1522" s="245"/>
      <c r="I1522" s="58"/>
      <c r="J1522" s="58"/>
      <c r="K1522" s="245"/>
      <c r="L1522" s="245" t="e">
        <f>VLOOKUP(TRIM(B1522),'Team Rosters'!$B$1:$M$3794,2,FALSE)</f>
        <v>#N/A</v>
      </c>
    </row>
    <row r="1523" spans="1:12" ht="12.75" customHeight="1">
      <c r="A1523" s="244" t="s">
        <v>2328</v>
      </c>
      <c r="B1523" s="244" t="s">
        <v>6188</v>
      </c>
      <c r="C1523" s="244" t="s">
        <v>833</v>
      </c>
      <c r="D1523" s="244" t="s">
        <v>4295</v>
      </c>
      <c r="E1523" s="247" t="s">
        <v>4386</v>
      </c>
      <c r="F1523" s="247"/>
      <c r="G1523" s="245"/>
      <c r="H1523" s="245"/>
      <c r="I1523" s="58"/>
      <c r="J1523" s="58"/>
      <c r="K1523" s="245"/>
      <c r="L1523" s="245" t="str">
        <f>VLOOKUP(TRIM(B1523),'Team Rosters'!$B$1:$M$3794,2,FALSE)</f>
        <v>LAS</v>
      </c>
    </row>
    <row r="1524" spans="1:12" ht="12.75" customHeight="1">
      <c r="A1524" s="244" t="s">
        <v>2351</v>
      </c>
      <c r="B1524" s="244" t="s">
        <v>5756</v>
      </c>
      <c r="C1524" s="244" t="s">
        <v>810</v>
      </c>
      <c r="D1524" s="244" t="s">
        <v>4270</v>
      </c>
      <c r="E1524" s="144"/>
      <c r="F1524" s="144"/>
      <c r="G1524" s="144"/>
      <c r="H1524" s="245"/>
      <c r="I1524" s="245">
        <v>4</v>
      </c>
      <c r="J1524" s="245"/>
      <c r="K1524" s="245">
        <v>4</v>
      </c>
      <c r="L1524" s="245" t="str">
        <f>VLOOKUP(TRIM(B1524),'Team Rosters'!$B$1:$M$3794,2,FALSE)</f>
        <v>ANN</v>
      </c>
    </row>
    <row r="1525" spans="1:12" ht="12.75" customHeight="1">
      <c r="A1525" s="244" t="s">
        <v>3060</v>
      </c>
      <c r="B1525" s="244" t="s">
        <v>6719</v>
      </c>
      <c r="C1525" s="244" t="s">
        <v>812</v>
      </c>
      <c r="D1525" s="244" t="s">
        <v>4290</v>
      </c>
      <c r="E1525" s="247" t="s">
        <v>4384</v>
      </c>
      <c r="F1525" s="247"/>
      <c r="G1525" s="245"/>
      <c r="H1525" s="245"/>
      <c r="I1525" s="245"/>
      <c r="J1525" s="245"/>
      <c r="K1525" s="245"/>
      <c r="L1525" s="245" t="e">
        <f>VLOOKUP(TRIM(B1525),'Team Rosters'!$B$1:$M$3794,2,FALSE)</f>
        <v>#N/A</v>
      </c>
    </row>
    <row r="1526" spans="1:12" ht="12.75" customHeight="1">
      <c r="A1526" s="244" t="s">
        <v>3061</v>
      </c>
      <c r="B1526" s="244" t="s">
        <v>6847</v>
      </c>
      <c r="C1526" s="244" t="s">
        <v>824</v>
      </c>
      <c r="D1526" s="244" t="s">
        <v>4297</v>
      </c>
      <c r="E1526" s="247" t="s">
        <v>4390</v>
      </c>
      <c r="F1526" s="247"/>
      <c r="G1526" s="245"/>
      <c r="H1526" s="245"/>
      <c r="I1526" s="248"/>
      <c r="J1526" s="58"/>
      <c r="K1526" s="248"/>
      <c r="L1526" s="245" t="str">
        <f>VLOOKUP(TRIM(B1526),'Team Rosters'!$B$1:$M$3794,2,FALSE)</f>
        <v>VER</v>
      </c>
    </row>
    <row r="1527" spans="1:12" ht="12.75" customHeight="1">
      <c r="A1527" s="244" t="s">
        <v>823</v>
      </c>
      <c r="B1527" s="244" t="s">
        <v>4199</v>
      </c>
      <c r="C1527" s="244" t="s">
        <v>832</v>
      </c>
      <c r="D1527" s="244" t="s">
        <v>823</v>
      </c>
      <c r="E1527" s="247" t="s">
        <v>4382</v>
      </c>
      <c r="F1527" s="247" t="s">
        <v>4382</v>
      </c>
      <c r="G1527" s="245">
        <v>0</v>
      </c>
      <c r="H1527" s="245"/>
      <c r="I1527" s="245"/>
      <c r="J1527" s="245"/>
      <c r="K1527" s="245"/>
      <c r="L1527" s="245" t="str">
        <f>VLOOKUP(TRIM(B1527),'Team Rosters'!$B$1:$M$3794,2,FALSE)</f>
        <v>BLU</v>
      </c>
    </row>
    <row r="1528" spans="1:12" ht="12.75" customHeight="1">
      <c r="A1528" s="244" t="s">
        <v>2438</v>
      </c>
      <c r="B1528" s="244" t="s">
        <v>2240</v>
      </c>
      <c r="C1528" s="244" t="s">
        <v>5513</v>
      </c>
      <c r="D1528" s="244" t="s">
        <v>4277</v>
      </c>
      <c r="E1528" s="144"/>
      <c r="F1528" s="144"/>
      <c r="G1528" s="144"/>
      <c r="H1528" s="245"/>
      <c r="I1528" s="245">
        <v>6</v>
      </c>
      <c r="J1528" s="245"/>
      <c r="K1528" s="245">
        <v>7</v>
      </c>
      <c r="L1528" s="245" t="str">
        <f>VLOOKUP(TRIM(B1528),'Team Rosters'!$B$1:$M$3794,2,FALSE)</f>
        <v>WIX</v>
      </c>
    </row>
    <row r="1529" spans="1:12" ht="12.75" customHeight="1">
      <c r="A1529" s="244" t="s">
        <v>2317</v>
      </c>
      <c r="B1529" s="244" t="s">
        <v>5207</v>
      </c>
      <c r="C1529" s="244" t="s">
        <v>83</v>
      </c>
      <c r="D1529" s="244" t="s">
        <v>4272</v>
      </c>
      <c r="E1529" s="144"/>
      <c r="F1529" s="144"/>
      <c r="G1529" s="144"/>
      <c r="H1529" s="245"/>
      <c r="I1529" s="245">
        <v>0</v>
      </c>
      <c r="J1529" s="245"/>
      <c r="K1529" s="245">
        <v>5</v>
      </c>
      <c r="L1529" s="245" t="str">
        <f>VLOOKUP(TRIM(B1529),'Team Rosters'!$B$1:$M$3794,2,FALSE)</f>
        <v>LON</v>
      </c>
    </row>
    <row r="1530" spans="1:12" ht="12.75" customHeight="1">
      <c r="A1530" s="245" t="s">
        <v>203</v>
      </c>
      <c r="B1530" s="244" t="s">
        <v>6974</v>
      </c>
      <c r="C1530" s="244" t="s">
        <v>2832</v>
      </c>
      <c r="D1530" s="245" t="s">
        <v>203</v>
      </c>
      <c r="E1530" s="247"/>
      <c r="F1530" s="247"/>
      <c r="G1530" s="245"/>
      <c r="H1530" s="245"/>
      <c r="I1530" s="58"/>
      <c r="J1530" s="58"/>
      <c r="K1530" s="245"/>
      <c r="L1530" s="245" t="e">
        <f>VLOOKUP(TRIM(B1530),'Team Rosters'!$B$1:$M$3794,2,FALSE)</f>
        <v>#N/A</v>
      </c>
    </row>
    <row r="1531" spans="1:12" ht="12.75" customHeight="1">
      <c r="A1531" s="244" t="s">
        <v>3518</v>
      </c>
      <c r="B1531" s="244" t="s">
        <v>6897</v>
      </c>
      <c r="C1531" s="244" t="s">
        <v>813</v>
      </c>
      <c r="D1531" s="244" t="s">
        <v>3518</v>
      </c>
      <c r="E1531" s="58"/>
      <c r="F1531" s="58"/>
      <c r="G1531" s="58"/>
      <c r="H1531" s="245"/>
      <c r="I1531" s="245">
        <v>0</v>
      </c>
      <c r="J1531" s="58"/>
      <c r="K1531" s="245">
        <v>4</v>
      </c>
      <c r="L1531" s="245" t="str">
        <f>VLOOKUP(TRIM(B1531),'Team Rosters'!$B$1:$M$3794,2,FALSE)</f>
        <v>OMA</v>
      </c>
    </row>
    <row r="1532" spans="1:12" ht="12.75" customHeight="1">
      <c r="A1532" s="244" t="s">
        <v>830</v>
      </c>
      <c r="B1532" s="244" t="s">
        <v>6128</v>
      </c>
      <c r="C1532" s="244" t="s">
        <v>826</v>
      </c>
      <c r="D1532" s="244" t="s">
        <v>6989</v>
      </c>
      <c r="E1532" s="144"/>
      <c r="F1532" s="144"/>
      <c r="G1532" s="144"/>
      <c r="H1532" s="245"/>
      <c r="I1532" s="245">
        <v>0</v>
      </c>
      <c r="J1532" s="245">
        <v>4</v>
      </c>
      <c r="K1532" s="245">
        <v>0</v>
      </c>
      <c r="L1532" s="245" t="str">
        <f>VLOOKUP(TRIM(B1532),'Team Rosters'!$B$1:$M$3794,2,FALSE)</f>
        <v>ANN</v>
      </c>
    </row>
    <row r="1533" spans="1:12" ht="12.75" customHeight="1">
      <c r="A1533" s="244" t="s">
        <v>94</v>
      </c>
      <c r="B1533" s="244" t="s">
        <v>4203</v>
      </c>
      <c r="C1533" s="244" t="s">
        <v>807</v>
      </c>
      <c r="D1533" s="244" t="s">
        <v>4292</v>
      </c>
      <c r="E1533" s="247" t="s">
        <v>4384</v>
      </c>
      <c r="F1533" s="247"/>
      <c r="G1533" s="245"/>
      <c r="H1533" s="245"/>
      <c r="I1533" s="245"/>
      <c r="J1533" s="58"/>
      <c r="K1533" s="245"/>
      <c r="L1533" s="245" t="e">
        <f>VLOOKUP(TRIM(B1533),'Team Rosters'!$B$1:$M$3794,2,FALSE)</f>
        <v>#N/A</v>
      </c>
    </row>
    <row r="1534" spans="1:12" ht="12.75" customHeight="1">
      <c r="A1534" s="244" t="s">
        <v>2436</v>
      </c>
      <c r="B1534" s="244" t="s">
        <v>6430</v>
      </c>
      <c r="C1534" s="244" t="s">
        <v>818</v>
      </c>
      <c r="D1534" s="244" t="s">
        <v>4307</v>
      </c>
      <c r="E1534" s="247" t="s">
        <v>4389</v>
      </c>
      <c r="F1534" s="247"/>
      <c r="G1534" s="245">
        <v>1</v>
      </c>
      <c r="H1534" s="245"/>
      <c r="I1534" s="248"/>
      <c r="J1534" s="58"/>
      <c r="K1534" s="248"/>
      <c r="L1534" s="245" t="str">
        <f>VLOOKUP(TRIM(B1534),'Team Rosters'!$B$1:$M$3794,2,FALSE)</f>
        <v>TOL</v>
      </c>
    </row>
    <row r="1535" spans="1:12" ht="12.75" customHeight="1">
      <c r="A1535" s="244" t="s">
        <v>560</v>
      </c>
      <c r="B1535" s="235" t="s">
        <v>6932</v>
      </c>
      <c r="C1535" s="235" t="s">
        <v>807</v>
      </c>
      <c r="D1535" s="244" t="s">
        <v>4265</v>
      </c>
      <c r="E1535" s="263"/>
      <c r="F1535" s="263"/>
      <c r="G1535" s="263"/>
      <c r="H1535" s="269"/>
      <c r="I1535" s="263"/>
      <c r="J1535" s="263"/>
      <c r="K1535" s="263"/>
      <c r="L1535" s="245" t="e">
        <f>VLOOKUP(TRIM(B1535),'Team Rosters'!$B$1:$M$3794,2,FALSE)</f>
        <v>#N/A</v>
      </c>
    </row>
    <row r="1536" spans="1:12" ht="12.75" customHeight="1">
      <c r="A1536" s="244" t="s">
        <v>830</v>
      </c>
      <c r="B1536" s="244" t="s">
        <v>6649</v>
      </c>
      <c r="C1536" s="244" t="s">
        <v>82</v>
      </c>
      <c r="D1536" s="244" t="s">
        <v>6989</v>
      </c>
      <c r="E1536" s="144"/>
      <c r="F1536" s="144"/>
      <c r="G1536" s="144"/>
      <c r="H1536" s="245"/>
      <c r="I1536" s="245">
        <v>0</v>
      </c>
      <c r="J1536" s="245">
        <v>0</v>
      </c>
      <c r="K1536" s="245">
        <v>0</v>
      </c>
      <c r="L1536" s="245" t="str">
        <f>VLOOKUP(TRIM(B1536),'Team Rosters'!$B$1:$M$3794,2,FALSE)</f>
        <v>IRN</v>
      </c>
    </row>
    <row r="1537" spans="1:12" ht="12.75" customHeight="1">
      <c r="A1537" s="244" t="s">
        <v>3518</v>
      </c>
      <c r="B1537" s="244" t="s">
        <v>4725</v>
      </c>
      <c r="C1537" s="244" t="s">
        <v>816</v>
      </c>
      <c r="D1537" s="244" t="s">
        <v>3518</v>
      </c>
      <c r="E1537" s="58"/>
      <c r="F1537" s="58"/>
      <c r="G1537" s="58"/>
      <c r="H1537" s="245"/>
      <c r="I1537" s="245">
        <v>0</v>
      </c>
      <c r="J1537" s="58"/>
      <c r="K1537" s="245">
        <v>4</v>
      </c>
      <c r="L1537" s="245" t="str">
        <f>VLOOKUP(TRIM(B1537),'Team Rosters'!$B$1:$M$3794,2,FALSE)</f>
        <v>OMA</v>
      </c>
    </row>
    <row r="1538" spans="1:12" ht="12.75" customHeight="1">
      <c r="A1538" s="244" t="s">
        <v>3518</v>
      </c>
      <c r="B1538" s="244" t="s">
        <v>6363</v>
      </c>
      <c r="C1538" s="244" t="s">
        <v>837</v>
      </c>
      <c r="D1538" s="244" t="s">
        <v>3518</v>
      </c>
      <c r="E1538" s="247"/>
      <c r="F1538" s="247"/>
      <c r="G1538" s="245"/>
      <c r="H1538" s="245"/>
      <c r="I1538" s="245">
        <v>0</v>
      </c>
      <c r="J1538" s="58"/>
      <c r="K1538" s="245">
        <v>4</v>
      </c>
      <c r="L1538" s="245" t="str">
        <f>VLOOKUP(TRIM(B1538),'Team Rosters'!$B$1:$M$3794,2,FALSE)</f>
        <v>IRN</v>
      </c>
    </row>
    <row r="1539" spans="1:12" ht="12.75" customHeight="1">
      <c r="A1539" s="244" t="s">
        <v>3060</v>
      </c>
      <c r="B1539" s="244" t="s">
        <v>4565</v>
      </c>
      <c r="C1539" s="244" t="s">
        <v>815</v>
      </c>
      <c r="D1539" s="244" t="s">
        <v>4290</v>
      </c>
      <c r="E1539" s="247" t="s">
        <v>4382</v>
      </c>
      <c r="F1539" s="247"/>
      <c r="G1539" s="245"/>
      <c r="H1539" s="245"/>
      <c r="I1539" s="58"/>
      <c r="J1539" s="58"/>
      <c r="K1539" s="58"/>
      <c r="L1539" s="245" t="str">
        <f>VLOOKUP(TRIM(B1539),'Team Rosters'!$B$1:$M$3794,2,FALSE)</f>
        <v>FER</v>
      </c>
    </row>
    <row r="1540" spans="1:12" ht="12.75" customHeight="1">
      <c r="A1540" s="244" t="s">
        <v>2438</v>
      </c>
      <c r="B1540" s="244" t="s">
        <v>1859</v>
      </c>
      <c r="C1540" s="244" t="s">
        <v>833</v>
      </c>
      <c r="D1540" s="244" t="s">
        <v>4305</v>
      </c>
      <c r="E1540" s="247" t="s">
        <v>4389</v>
      </c>
      <c r="F1540" s="247"/>
      <c r="G1540" s="245">
        <v>5</v>
      </c>
      <c r="H1540" s="245"/>
      <c r="I1540" s="58"/>
      <c r="J1540" s="58"/>
      <c r="K1540" s="245"/>
      <c r="L1540" s="245" t="e">
        <f>VLOOKUP(TRIM(B1540),'Team Rosters'!$B$1:$M$3794,2,FALSE)</f>
        <v>#N/A</v>
      </c>
    </row>
    <row r="1541" spans="1:12" ht="12.75" customHeight="1">
      <c r="A1541" s="244" t="s">
        <v>1663</v>
      </c>
      <c r="B1541" s="244" t="s">
        <v>5144</v>
      </c>
      <c r="C1541" s="244" t="s">
        <v>3448</v>
      </c>
      <c r="D1541" s="244" t="s">
        <v>4302</v>
      </c>
      <c r="E1541" s="247" t="s">
        <v>4389</v>
      </c>
      <c r="F1541" s="247"/>
      <c r="G1541" s="245">
        <v>5</v>
      </c>
      <c r="H1541" s="245"/>
      <c r="I1541" s="58"/>
      <c r="J1541" s="58"/>
      <c r="K1541" s="58"/>
      <c r="L1541" s="245" t="str">
        <f>VLOOKUP(TRIM(B1541),'Team Rosters'!$B$1:$M$3794,2,FALSE)</f>
        <v>LON</v>
      </c>
    </row>
    <row r="1542" spans="1:12" ht="12.75" customHeight="1">
      <c r="A1542" s="244" t="s">
        <v>3063</v>
      </c>
      <c r="B1542" s="244" t="s">
        <v>6292</v>
      </c>
      <c r="C1542" s="244" t="s">
        <v>808</v>
      </c>
      <c r="D1542" s="244" t="s">
        <v>4289</v>
      </c>
      <c r="E1542" s="247" t="s">
        <v>4400</v>
      </c>
      <c r="F1542" s="247"/>
      <c r="G1542" s="245"/>
      <c r="H1542" s="245"/>
      <c r="I1542" s="58"/>
      <c r="J1542" s="58"/>
      <c r="K1542" s="245"/>
      <c r="L1542" s="245" t="str">
        <f>VLOOKUP(TRIM(B1542),'Team Rosters'!$B$1:$M$3794,2,FALSE)</f>
        <v>LAS</v>
      </c>
    </row>
    <row r="1543" spans="1:12" ht="12.75" customHeight="1">
      <c r="A1543" s="235" t="s">
        <v>3932</v>
      </c>
      <c r="B1543" s="235" t="s">
        <v>5305</v>
      </c>
      <c r="C1543" s="235" t="s">
        <v>818</v>
      </c>
      <c r="D1543" s="235" t="s">
        <v>3932</v>
      </c>
      <c r="E1543" s="144"/>
      <c r="F1543" s="144"/>
      <c r="G1543" s="144"/>
      <c r="H1543" s="265"/>
      <c r="I1543" s="144">
        <v>6</v>
      </c>
      <c r="J1543" s="144">
        <v>4</v>
      </c>
      <c r="K1543" s="265">
        <v>0</v>
      </c>
      <c r="L1543" s="274" t="str">
        <f>VLOOKUP(TRIM(B1543),'Team Rosters'!$B$1:$M$3794,2,FALSE)</f>
        <v>ANN</v>
      </c>
    </row>
    <row r="1544" spans="1:12" ht="12.75" customHeight="1">
      <c r="A1544" s="244" t="s">
        <v>560</v>
      </c>
      <c r="B1544" s="241" t="s">
        <v>6602</v>
      </c>
      <c r="C1544" s="235" t="s">
        <v>6142</v>
      </c>
      <c r="D1544" s="244" t="s">
        <v>4265</v>
      </c>
      <c r="E1544" s="247"/>
      <c r="F1544" s="247"/>
      <c r="G1544" s="245"/>
      <c r="H1544" s="245"/>
      <c r="I1544" s="245"/>
      <c r="J1544" s="58"/>
      <c r="K1544" s="245"/>
      <c r="L1544" s="245" t="str">
        <f>VLOOKUP(TRIM(B1544),'Team Rosters'!$B$1:$M$3794,2,FALSE)</f>
        <v>JER</v>
      </c>
    </row>
    <row r="1545" spans="1:12" ht="12.75" customHeight="1">
      <c r="A1545" s="244" t="s">
        <v>2314</v>
      </c>
      <c r="B1545" s="244" t="s">
        <v>5051</v>
      </c>
      <c r="C1545" s="244" t="s">
        <v>810</v>
      </c>
      <c r="D1545" s="244" t="s">
        <v>4303</v>
      </c>
      <c r="E1545" s="247" t="s">
        <v>4391</v>
      </c>
      <c r="F1545" s="247"/>
      <c r="G1545" s="245">
        <v>0</v>
      </c>
      <c r="H1545" s="245"/>
      <c r="I1545" s="245"/>
      <c r="J1545" s="58"/>
      <c r="K1545" s="245"/>
      <c r="L1545" s="245" t="str">
        <f>VLOOKUP(TRIM(B1545),'Team Rosters'!$B$1:$M$3794,2,FALSE)</f>
        <v>VIR</v>
      </c>
    </row>
    <row r="1546" spans="1:12" ht="12.75" customHeight="1">
      <c r="A1546" s="244" t="s">
        <v>2966</v>
      </c>
      <c r="B1546" s="244" t="s">
        <v>6959</v>
      </c>
      <c r="C1546" s="244" t="s">
        <v>170</v>
      </c>
      <c r="D1546" s="244" t="s">
        <v>2966</v>
      </c>
      <c r="E1546" s="247"/>
      <c r="F1546" s="247"/>
      <c r="G1546" s="245"/>
      <c r="H1546" s="245"/>
      <c r="I1546" s="245"/>
      <c r="J1546" s="58"/>
      <c r="K1546" s="245"/>
      <c r="L1546" s="245" t="e">
        <f>VLOOKUP(TRIM(B1546),'Team Rosters'!$B$1:$M$3794,2,FALSE)</f>
        <v>#N/A</v>
      </c>
    </row>
    <row r="1547" spans="1:12" ht="12.75" customHeight="1">
      <c r="A1547" s="244" t="s">
        <v>3060</v>
      </c>
      <c r="B1547" s="244" t="s">
        <v>6293</v>
      </c>
      <c r="C1547" s="244" t="s">
        <v>808</v>
      </c>
      <c r="D1547" s="244" t="s">
        <v>4290</v>
      </c>
      <c r="E1547" s="247" t="s">
        <v>4384</v>
      </c>
      <c r="F1547" s="247"/>
      <c r="G1547" s="245"/>
      <c r="H1547" s="245"/>
      <c r="I1547" s="58"/>
      <c r="J1547" s="58"/>
      <c r="K1547" s="58"/>
      <c r="L1547" s="245" t="e">
        <f>VLOOKUP(TRIM(B1547),'Team Rosters'!$B$1:$M$3794,2,FALSE)</f>
        <v>#N/A</v>
      </c>
    </row>
    <row r="1548" spans="1:12" ht="12.75" customHeight="1">
      <c r="A1548" s="244" t="s">
        <v>3061</v>
      </c>
      <c r="B1548" s="244" t="s">
        <v>4204</v>
      </c>
      <c r="C1548" s="244" t="s">
        <v>81</v>
      </c>
      <c r="D1548" s="244" t="s">
        <v>4297</v>
      </c>
      <c r="E1548" s="247" t="s">
        <v>4394</v>
      </c>
      <c r="F1548" s="247"/>
      <c r="G1548" s="245"/>
      <c r="H1548" s="245"/>
      <c r="I1548" s="58"/>
      <c r="J1548" s="58"/>
      <c r="K1548" s="245"/>
      <c r="L1548" s="245" t="str">
        <f>VLOOKUP(TRIM(B1548),'Team Rosters'!$B$1:$M$3794,2,FALSE)</f>
        <v>TEM</v>
      </c>
    </row>
    <row r="1549" spans="1:12" ht="12.75" customHeight="1">
      <c r="A1549" s="244" t="s">
        <v>2314</v>
      </c>
      <c r="B1549" s="244" t="s">
        <v>4205</v>
      </c>
      <c r="C1549" s="244" t="s">
        <v>1664</v>
      </c>
      <c r="D1549" s="244" t="s">
        <v>4303</v>
      </c>
      <c r="E1549" s="247" t="s">
        <v>4391</v>
      </c>
      <c r="F1549" s="247"/>
      <c r="G1549" s="245">
        <v>0</v>
      </c>
      <c r="H1549" s="245"/>
      <c r="I1549" s="248"/>
      <c r="J1549" s="58"/>
      <c r="K1549" s="248"/>
      <c r="L1549" s="245" t="e">
        <f>VLOOKUP(TRIM(B1549),'Team Rosters'!$B$1:$M$3794,2,FALSE)</f>
        <v>#N/A</v>
      </c>
    </row>
    <row r="1550" spans="1:12" ht="12.75" customHeight="1">
      <c r="A1550" s="244" t="s">
        <v>1404</v>
      </c>
      <c r="B1550" s="244" t="s">
        <v>6180</v>
      </c>
      <c r="C1550" s="244" t="s">
        <v>818</v>
      </c>
      <c r="D1550" s="244" t="s">
        <v>1404</v>
      </c>
      <c r="E1550" s="247" t="s">
        <v>4382</v>
      </c>
      <c r="F1550" s="247"/>
      <c r="G1550" s="245">
        <v>4</v>
      </c>
      <c r="H1550" s="245"/>
      <c r="I1550" s="245"/>
      <c r="J1550" s="58"/>
      <c r="K1550" s="245"/>
      <c r="L1550" s="245" t="e">
        <f>VLOOKUP(TRIM(B1550),'Team Rosters'!$B$1:$M$3794,2,FALSE)</f>
        <v>#N/A</v>
      </c>
    </row>
    <row r="1551" spans="1:12" ht="12.75" customHeight="1">
      <c r="A1551" s="244" t="s">
        <v>6746</v>
      </c>
      <c r="B1551" s="244" t="s">
        <v>2435</v>
      </c>
      <c r="C1551" s="244" t="s">
        <v>837</v>
      </c>
      <c r="D1551" s="244" t="s">
        <v>7001</v>
      </c>
      <c r="E1551" s="247" t="s">
        <v>4397</v>
      </c>
      <c r="F1551" s="247"/>
      <c r="G1551" s="245"/>
      <c r="H1551" s="245"/>
      <c r="I1551" s="245"/>
      <c r="J1551" s="58"/>
      <c r="K1551" s="245"/>
      <c r="L1551" s="245" t="str">
        <f>VLOOKUP(TRIM(B1551),'Team Rosters'!$B$1:$M$3794,2,FALSE)</f>
        <v>WIX</v>
      </c>
    </row>
    <row r="1552" spans="1:12" ht="12.75" customHeight="1">
      <c r="A1552" s="244" t="s">
        <v>2438</v>
      </c>
      <c r="B1552" s="244" t="s">
        <v>2789</v>
      </c>
      <c r="C1552" s="244" t="s">
        <v>817</v>
      </c>
      <c r="D1552" s="244" t="s">
        <v>4277</v>
      </c>
      <c r="E1552" s="144"/>
      <c r="F1552" s="144"/>
      <c r="G1552" s="144"/>
      <c r="H1552" s="245"/>
      <c r="I1552" s="245">
        <v>6</v>
      </c>
      <c r="J1552" s="245"/>
      <c r="K1552" s="245">
        <v>7</v>
      </c>
      <c r="L1552" s="245" t="str">
        <f>VLOOKUP(TRIM(B1552),'Team Rosters'!$B$1:$M$3794,2,FALSE)</f>
        <v>FER</v>
      </c>
    </row>
    <row r="1553" spans="1:12" ht="12.75" customHeight="1">
      <c r="A1553" s="244" t="s">
        <v>3060</v>
      </c>
      <c r="B1553" s="244" t="s">
        <v>5693</v>
      </c>
      <c r="C1553" s="244" t="s">
        <v>6142</v>
      </c>
      <c r="D1553" s="244" t="s">
        <v>4290</v>
      </c>
      <c r="E1553" s="247" t="s">
        <v>4382</v>
      </c>
      <c r="F1553" s="247"/>
      <c r="G1553" s="245"/>
      <c r="H1553" s="245"/>
      <c r="I1553" s="245"/>
      <c r="J1553" s="245"/>
      <c r="K1553" s="245"/>
      <c r="L1553" s="245" t="e">
        <f>VLOOKUP(TRIM(B1553),'Team Rosters'!$B$1:$M$3794,2,FALSE)</f>
        <v>#N/A</v>
      </c>
    </row>
    <row r="1554" spans="1:12" ht="12.75" customHeight="1">
      <c r="A1554" s="244" t="s">
        <v>2323</v>
      </c>
      <c r="B1554" s="235" t="s">
        <v>5755</v>
      </c>
      <c r="C1554" s="235" t="s">
        <v>6142</v>
      </c>
      <c r="D1554" s="244" t="s">
        <v>4265</v>
      </c>
      <c r="E1554" s="58"/>
      <c r="F1554" s="58"/>
      <c r="G1554" s="58"/>
      <c r="H1554" s="245"/>
      <c r="I1554" s="58"/>
      <c r="J1554" s="58"/>
      <c r="K1554" s="58"/>
      <c r="L1554" s="245" t="str">
        <f>VLOOKUP(TRIM(B1554),'Team Rosters'!$B$1:$M$3794,2,FALSE)</f>
        <v>VIR</v>
      </c>
    </row>
    <row r="1555" spans="1:12" ht="12.75" customHeight="1">
      <c r="A1555" s="244" t="s">
        <v>2330</v>
      </c>
      <c r="B1555" s="244" t="s">
        <v>4207</v>
      </c>
      <c r="C1555" s="244" t="s">
        <v>820</v>
      </c>
      <c r="D1555" s="244" t="s">
        <v>2330</v>
      </c>
      <c r="E1555" s="247" t="s">
        <v>4382</v>
      </c>
      <c r="F1555" s="247"/>
      <c r="G1555" s="245">
        <v>6</v>
      </c>
      <c r="H1555" s="245"/>
      <c r="I1555" s="58"/>
      <c r="J1555" s="58"/>
      <c r="K1555" s="245"/>
      <c r="L1555" s="245" t="str">
        <f>VLOOKUP(TRIM(B1555),'Team Rosters'!$B$1:$M$3794,2,FALSE)</f>
        <v>ANN</v>
      </c>
    </row>
    <row r="1556" spans="1:12" ht="12.75" customHeight="1">
      <c r="A1556" s="244" t="s">
        <v>2314</v>
      </c>
      <c r="B1556" s="244" t="s">
        <v>5192</v>
      </c>
      <c r="C1556" s="244" t="s">
        <v>816</v>
      </c>
      <c r="D1556" s="244" t="s">
        <v>4303</v>
      </c>
      <c r="E1556" s="247" t="s">
        <v>4391</v>
      </c>
      <c r="F1556" s="247"/>
      <c r="G1556" s="245">
        <v>2</v>
      </c>
      <c r="H1556" s="245"/>
      <c r="I1556" s="58"/>
      <c r="J1556" s="58"/>
      <c r="K1556" s="245"/>
      <c r="L1556" s="245" t="str">
        <f>VLOOKUP(TRIM(B1556),'Team Rosters'!$B$1:$M$3794,2,FALSE)</f>
        <v>ANN</v>
      </c>
    </row>
    <row r="1557" spans="1:12" ht="12.75" customHeight="1">
      <c r="A1557" s="244" t="s">
        <v>2330</v>
      </c>
      <c r="B1557" s="244" t="s">
        <v>4484</v>
      </c>
      <c r="C1557" s="244" t="s">
        <v>3448</v>
      </c>
      <c r="D1557" s="244" t="s">
        <v>2330</v>
      </c>
      <c r="E1557" s="247" t="s">
        <v>5037</v>
      </c>
      <c r="F1557" s="247"/>
      <c r="G1557" s="245">
        <v>6</v>
      </c>
      <c r="H1557" s="245"/>
      <c r="I1557" s="58"/>
      <c r="J1557" s="58"/>
      <c r="K1557" s="245"/>
      <c r="L1557" s="245" t="str">
        <f>VLOOKUP(TRIM(B1557),'Team Rosters'!$B$1:$M$3794,2,FALSE)</f>
        <v>TEM</v>
      </c>
    </row>
    <row r="1558" spans="1:12" ht="12.75" customHeight="1">
      <c r="A1558" s="244" t="s">
        <v>172</v>
      </c>
      <c r="B1558" s="244" t="s">
        <v>6211</v>
      </c>
      <c r="C1558" s="244" t="s">
        <v>81</v>
      </c>
      <c r="D1558" s="244" t="s">
        <v>4298</v>
      </c>
      <c r="E1558" s="247" t="s">
        <v>4391</v>
      </c>
      <c r="F1558" s="247"/>
      <c r="G1558" s="245">
        <v>2</v>
      </c>
      <c r="H1558" s="245"/>
      <c r="I1558" s="58"/>
      <c r="J1558" s="58"/>
      <c r="K1558" s="245"/>
      <c r="L1558" s="245" t="e">
        <f>VLOOKUP(TRIM(B1558),'Team Rosters'!$B$1:$M$3794,2,FALSE)</f>
        <v>#N/A</v>
      </c>
    </row>
    <row r="1559" spans="1:12" ht="12.75" customHeight="1">
      <c r="A1559" s="235" t="s">
        <v>848</v>
      </c>
      <c r="B1559" s="235" t="s">
        <v>4208</v>
      </c>
      <c r="C1559" s="235" t="s">
        <v>83</v>
      </c>
      <c r="D1559" s="235" t="s">
        <v>848</v>
      </c>
      <c r="E1559" s="144"/>
      <c r="F1559" s="144"/>
      <c r="G1559" s="144"/>
      <c r="H1559" s="265"/>
      <c r="I1559" s="144">
        <v>4</v>
      </c>
      <c r="J1559" s="144">
        <v>0</v>
      </c>
      <c r="K1559" s="265">
        <v>4</v>
      </c>
      <c r="L1559" s="274" t="e">
        <f>VLOOKUP(TRIM(B1559),'Team Rosters'!$B$1:$M$3794,2,FALSE)</f>
        <v>#N/A</v>
      </c>
    </row>
    <row r="1560" spans="1:12" ht="12.75" customHeight="1">
      <c r="A1560" s="244" t="s">
        <v>560</v>
      </c>
      <c r="B1560" s="235" t="s">
        <v>4715</v>
      </c>
      <c r="C1560" s="235" t="s">
        <v>1664</v>
      </c>
      <c r="D1560" s="244" t="s">
        <v>4265</v>
      </c>
      <c r="E1560" s="58"/>
      <c r="F1560" s="58"/>
      <c r="G1560" s="58"/>
      <c r="H1560" s="245"/>
      <c r="I1560" s="245"/>
      <c r="J1560" s="58"/>
      <c r="K1560" s="245"/>
      <c r="L1560" s="245" t="str">
        <f>VLOOKUP(TRIM(B1560),'Team Rosters'!$B$1:$M$3794,2,FALSE)</f>
        <v>BEA</v>
      </c>
    </row>
    <row r="1561" spans="1:12" ht="12.75" customHeight="1">
      <c r="A1561" s="244" t="s">
        <v>211</v>
      </c>
      <c r="B1561" s="244" t="s">
        <v>6965</v>
      </c>
      <c r="C1561" s="244" t="s">
        <v>824</v>
      </c>
      <c r="D1561" s="244" t="s">
        <v>211</v>
      </c>
      <c r="E1561" s="58"/>
      <c r="F1561" s="58"/>
      <c r="G1561" s="58"/>
      <c r="H1561" s="245"/>
      <c r="I1561" s="58"/>
      <c r="J1561" s="58"/>
      <c r="K1561" s="245"/>
      <c r="L1561" s="245" t="e">
        <f>VLOOKUP(TRIM(B1561),'Team Rosters'!$B$1:$M$3794,2,FALSE)</f>
        <v>#N/A</v>
      </c>
    </row>
    <row r="1562" spans="1:12" ht="12.75" customHeight="1">
      <c r="A1562" s="244" t="s">
        <v>3060</v>
      </c>
      <c r="B1562" s="244" t="s">
        <v>6725</v>
      </c>
      <c r="C1562" s="244" t="s">
        <v>81</v>
      </c>
      <c r="D1562" s="244" t="s">
        <v>4290</v>
      </c>
      <c r="E1562" s="247" t="s">
        <v>4384</v>
      </c>
      <c r="F1562" s="247"/>
      <c r="G1562" s="245"/>
      <c r="H1562" s="245"/>
      <c r="I1562" s="245"/>
      <c r="J1562" s="58"/>
      <c r="K1562" s="245"/>
      <c r="L1562" s="245" t="str">
        <f>VLOOKUP(TRIM(B1562),'Team Rosters'!$B$1:$M$3794,2,FALSE)</f>
        <v>VER</v>
      </c>
    </row>
    <row r="1563" spans="1:12" ht="12.75" customHeight="1">
      <c r="A1563" s="244" t="s">
        <v>2312</v>
      </c>
      <c r="B1563" s="244" t="s">
        <v>5167</v>
      </c>
      <c r="C1563" s="244" t="s">
        <v>82</v>
      </c>
      <c r="D1563" s="244" t="s">
        <v>2312</v>
      </c>
      <c r="E1563" s="247" t="s">
        <v>4390</v>
      </c>
      <c r="F1563" s="247"/>
      <c r="G1563" s="245">
        <v>3</v>
      </c>
      <c r="H1563" s="245"/>
      <c r="I1563" s="245"/>
      <c r="J1563" s="245"/>
      <c r="K1563" s="245"/>
      <c r="L1563" s="245" t="str">
        <f>VLOOKUP(TRIM(B1563),'Team Rosters'!$B$1:$M$3794,2,FALSE)</f>
        <v>DEL</v>
      </c>
    </row>
    <row r="1564" spans="1:12" ht="12.75" customHeight="1">
      <c r="A1564" s="244" t="s">
        <v>2440</v>
      </c>
      <c r="B1564" s="244" t="s">
        <v>6791</v>
      </c>
      <c r="C1564" s="244" t="s">
        <v>2832</v>
      </c>
      <c r="D1564" s="244" t="s">
        <v>2440</v>
      </c>
      <c r="E1564" s="247" t="s">
        <v>4382</v>
      </c>
      <c r="F1564" s="247"/>
      <c r="G1564" s="245">
        <v>5</v>
      </c>
      <c r="H1564" s="245"/>
      <c r="I1564" s="245"/>
      <c r="J1564" s="58"/>
      <c r="K1564" s="245"/>
      <c r="L1564" s="245" t="str">
        <f>VLOOKUP(TRIM(B1564),'Team Rosters'!$B$1:$M$3794,2,FALSE)</f>
        <v>VER</v>
      </c>
    </row>
    <row r="1565" spans="1:12" ht="12.75" customHeight="1">
      <c r="A1565" s="244" t="s">
        <v>3060</v>
      </c>
      <c r="B1565" s="244" t="s">
        <v>5683</v>
      </c>
      <c r="C1565" s="244" t="s">
        <v>822</v>
      </c>
      <c r="D1565" s="244" t="s">
        <v>4290</v>
      </c>
      <c r="E1565" s="247" t="s">
        <v>4384</v>
      </c>
      <c r="F1565" s="247"/>
      <c r="G1565" s="245"/>
      <c r="H1565" s="245"/>
      <c r="I1565" s="245"/>
      <c r="J1565" s="58"/>
      <c r="K1565" s="245"/>
      <c r="L1565" s="245" t="str">
        <f>VLOOKUP(TRIM(B1565),'Team Rosters'!$B$1:$M$3794,2,FALSE)</f>
        <v>VIR</v>
      </c>
    </row>
    <row r="1566" spans="1:12" ht="12.75" customHeight="1">
      <c r="A1566" s="244" t="s">
        <v>3518</v>
      </c>
      <c r="B1566" s="244" t="s">
        <v>6890</v>
      </c>
      <c r="C1566" s="244" t="s">
        <v>815</v>
      </c>
      <c r="D1566" s="244" t="s">
        <v>3518</v>
      </c>
      <c r="E1566" s="247"/>
      <c r="F1566" s="247"/>
      <c r="G1566" s="245"/>
      <c r="H1566" s="245"/>
      <c r="I1566" s="245">
        <v>0</v>
      </c>
      <c r="J1566" s="58"/>
      <c r="K1566" s="245">
        <v>4</v>
      </c>
      <c r="L1566" s="245" t="str">
        <f>VLOOKUP(TRIM(B1566),'Team Rosters'!$B$1:$M$3794,2,FALSE)</f>
        <v>LAS</v>
      </c>
    </row>
    <row r="1567" spans="1:12" ht="12.75" customHeight="1">
      <c r="A1567" s="278" t="s">
        <v>7084</v>
      </c>
      <c r="B1567" s="244" t="s">
        <v>6255</v>
      </c>
      <c r="C1567" s="244" t="s">
        <v>813</v>
      </c>
      <c r="D1567" s="278" t="s">
        <v>7085</v>
      </c>
      <c r="E1567" s="247" t="s">
        <v>4385</v>
      </c>
      <c r="F1567" s="247"/>
      <c r="G1567" s="245"/>
      <c r="H1567" s="245"/>
      <c r="I1567" s="245"/>
      <c r="J1567" s="58"/>
      <c r="K1567" s="245"/>
      <c r="L1567" s="245" t="str">
        <f>VLOOKUP(TRIM(B1567),'Team Rosters'!$B$1:$M$3794,2,FALSE)</f>
        <v>OMA</v>
      </c>
    </row>
    <row r="1568" spans="1:12" ht="12.75" customHeight="1">
      <c r="A1568" s="244" t="s">
        <v>1139</v>
      </c>
      <c r="B1568" s="244" t="s">
        <v>5121</v>
      </c>
      <c r="C1568" s="244" t="s">
        <v>5513</v>
      </c>
      <c r="D1568" s="244" t="s">
        <v>1139</v>
      </c>
      <c r="E1568" s="247" t="s">
        <v>4390</v>
      </c>
      <c r="F1568" s="247"/>
      <c r="G1568" s="245">
        <v>0</v>
      </c>
      <c r="H1568" s="245"/>
      <c r="I1568" s="245"/>
      <c r="J1568" s="58"/>
      <c r="K1568" s="245"/>
      <c r="L1568" s="245" t="e">
        <f>VLOOKUP(TRIM(B1568),'Team Rosters'!$B$1:$M$3794,2,FALSE)</f>
        <v>#N/A</v>
      </c>
    </row>
    <row r="1569" spans="1:12" ht="12.75" customHeight="1">
      <c r="A1569" s="244" t="s">
        <v>4574</v>
      </c>
      <c r="B1569" s="244" t="s">
        <v>228</v>
      </c>
      <c r="C1569" s="244" t="s">
        <v>831</v>
      </c>
      <c r="D1569" s="244" t="s">
        <v>4574</v>
      </c>
      <c r="E1569" s="58"/>
      <c r="F1569" s="58"/>
      <c r="G1569" s="58"/>
      <c r="H1569" s="245"/>
      <c r="I1569" s="58"/>
      <c r="J1569" s="58"/>
      <c r="K1569" s="245"/>
      <c r="L1569" s="245" t="str">
        <f>VLOOKUP(TRIM(B1569),'Team Rosters'!$B$1:$M$3794,2,FALSE)</f>
        <v>TOK</v>
      </c>
    </row>
    <row r="1570" spans="1:12" ht="12.75" customHeight="1">
      <c r="A1570" s="244" t="s">
        <v>3060</v>
      </c>
      <c r="B1570" s="244" t="s">
        <v>336</v>
      </c>
      <c r="C1570" s="244" t="s">
        <v>83</v>
      </c>
      <c r="D1570" s="244" t="s">
        <v>4290</v>
      </c>
      <c r="E1570" s="247" t="s">
        <v>4384</v>
      </c>
      <c r="F1570" s="247"/>
      <c r="G1570" s="245"/>
      <c r="H1570" s="245"/>
      <c r="I1570" s="58"/>
      <c r="J1570" s="58"/>
      <c r="K1570" s="58"/>
      <c r="L1570" s="245" t="str">
        <f>VLOOKUP(TRIM(B1570),'Team Rosters'!$B$1:$M$3794,2,FALSE)</f>
        <v>TEM</v>
      </c>
    </row>
    <row r="1571" spans="1:12" ht="12.75" customHeight="1">
      <c r="A1571" s="244" t="s">
        <v>1891</v>
      </c>
      <c r="B1571" s="244" t="s">
        <v>5264</v>
      </c>
      <c r="C1571" s="244" t="s">
        <v>824</v>
      </c>
      <c r="D1571" s="244" t="s">
        <v>1891</v>
      </c>
      <c r="E1571" s="247"/>
      <c r="F1571" s="247"/>
      <c r="G1571" s="245"/>
      <c r="H1571" s="245"/>
      <c r="I1571" s="58"/>
      <c r="J1571" s="58"/>
      <c r="K1571" s="245"/>
      <c r="L1571" s="245" t="str">
        <f>VLOOKUP(TRIM(B1571),'Team Rosters'!$B$1:$M$3794,2,FALSE)</f>
        <v>ANN</v>
      </c>
    </row>
    <row r="1572" spans="1:12" ht="12.75" customHeight="1">
      <c r="A1572" s="244" t="s">
        <v>2317</v>
      </c>
      <c r="B1572" s="244" t="s">
        <v>4211</v>
      </c>
      <c r="C1572" s="244" t="s">
        <v>3448</v>
      </c>
      <c r="D1572" s="244" t="s">
        <v>4272</v>
      </c>
      <c r="E1572" s="144"/>
      <c r="F1572" s="144"/>
      <c r="G1572" s="144"/>
      <c r="H1572" s="245"/>
      <c r="I1572" s="245">
        <v>0</v>
      </c>
      <c r="J1572" s="245"/>
      <c r="K1572" s="245">
        <v>4</v>
      </c>
      <c r="L1572" s="245" t="str">
        <f>VLOOKUP(TRIM(B1572),'Team Rosters'!$B$1:$M$3794,2,FALSE)</f>
        <v>ACM</v>
      </c>
    </row>
    <row r="1573" spans="1:12" ht="12.75" customHeight="1">
      <c r="A1573" s="244" t="s">
        <v>4406</v>
      </c>
      <c r="B1573" s="244" t="s">
        <v>6289</v>
      </c>
      <c r="C1573" s="244" t="s">
        <v>802</v>
      </c>
      <c r="D1573" s="244" t="s">
        <v>7002</v>
      </c>
      <c r="E1573" s="247" t="s">
        <v>4385</v>
      </c>
      <c r="F1573" s="247" t="s">
        <v>4391</v>
      </c>
      <c r="G1573" s="245">
        <v>4</v>
      </c>
      <c r="H1573" s="245"/>
      <c r="I1573" s="245"/>
      <c r="J1573" s="245"/>
      <c r="K1573" s="245"/>
      <c r="L1573" s="245" t="str">
        <f>VLOOKUP(TRIM(B1573),'Team Rosters'!$B$1:$M$3794,2,FALSE)</f>
        <v>TOL</v>
      </c>
    </row>
    <row r="1574" spans="1:12" ht="12.75" customHeight="1">
      <c r="A1574" s="244" t="s">
        <v>839</v>
      </c>
      <c r="B1574" s="244" t="s">
        <v>794</v>
      </c>
      <c r="C1574" s="244" t="s">
        <v>821</v>
      </c>
      <c r="D1574" s="244" t="s">
        <v>6992</v>
      </c>
      <c r="E1574" s="144"/>
      <c r="F1574" s="144"/>
      <c r="G1574" s="144"/>
      <c r="H1574" s="245"/>
      <c r="I1574" s="245">
        <v>0</v>
      </c>
      <c r="J1574" s="245">
        <v>0</v>
      </c>
      <c r="K1574" s="245">
        <v>2</v>
      </c>
      <c r="L1574" s="245" t="str">
        <f>VLOOKUP(TRIM(B1574),'Team Rosters'!$B$1:$M$3794,2,FALSE)</f>
        <v>LAS</v>
      </c>
    </row>
    <row r="1575" spans="1:12" ht="12.75" customHeight="1">
      <c r="A1575" s="244" t="s">
        <v>2445</v>
      </c>
      <c r="B1575" s="244" t="s">
        <v>6327</v>
      </c>
      <c r="C1575" s="244" t="s">
        <v>815</v>
      </c>
      <c r="D1575" s="244" t="s">
        <v>4294</v>
      </c>
      <c r="E1575" s="247" t="s">
        <v>4385</v>
      </c>
      <c r="F1575" s="247"/>
      <c r="G1575" s="245"/>
      <c r="H1575" s="245"/>
      <c r="I1575" s="245"/>
      <c r="J1575" s="58"/>
      <c r="K1575" s="245"/>
      <c r="L1575" s="245" t="str">
        <f>VLOOKUP(TRIM(B1575),'Team Rosters'!$B$1:$M$3794,2,FALSE)</f>
        <v>JER</v>
      </c>
    </row>
    <row r="1576" spans="1:12" ht="12.75" customHeight="1">
      <c r="A1576" s="244" t="s">
        <v>3200</v>
      </c>
      <c r="B1576" s="244" t="s">
        <v>5718</v>
      </c>
      <c r="C1576" s="244" t="s">
        <v>810</v>
      </c>
      <c r="D1576" s="244" t="s">
        <v>4275</v>
      </c>
      <c r="E1576" s="144"/>
      <c r="F1576" s="144"/>
      <c r="G1576" s="144"/>
      <c r="H1576" s="245"/>
      <c r="I1576" s="245">
        <v>0</v>
      </c>
      <c r="J1576" s="245"/>
      <c r="K1576" s="245">
        <v>2</v>
      </c>
      <c r="L1576" s="245" t="e">
        <f>VLOOKUP(TRIM(B1576),'Team Rosters'!$B$1:$M$3794,2,FALSE)</f>
        <v>#N/A</v>
      </c>
    </row>
    <row r="1577" spans="1:12" ht="12.75" customHeight="1">
      <c r="A1577" s="244" t="s">
        <v>1663</v>
      </c>
      <c r="B1577" s="244" t="s">
        <v>148</v>
      </c>
      <c r="C1577" s="244" t="s">
        <v>826</v>
      </c>
      <c r="D1577" s="244" t="s">
        <v>4302</v>
      </c>
      <c r="E1577" s="247" t="s">
        <v>4389</v>
      </c>
      <c r="F1577" s="247"/>
      <c r="G1577" s="245">
        <v>2</v>
      </c>
      <c r="H1577" s="245"/>
      <c r="I1577" s="245"/>
      <c r="J1577" s="245"/>
      <c r="K1577" s="245"/>
      <c r="L1577" s="245" t="str">
        <f>VLOOKUP(TRIM(B1577),'Team Rosters'!$B$1:$M$3794,2,FALSE)</f>
        <v>CHA</v>
      </c>
    </row>
    <row r="1578" spans="1:12" ht="12.75" customHeight="1">
      <c r="A1578" s="244" t="s">
        <v>172</v>
      </c>
      <c r="B1578" s="244" t="s">
        <v>6787</v>
      </c>
      <c r="C1578" s="244" t="s">
        <v>1664</v>
      </c>
      <c r="D1578" s="244" t="s">
        <v>4298</v>
      </c>
      <c r="E1578" s="247" t="s">
        <v>4391</v>
      </c>
      <c r="F1578" s="247"/>
      <c r="G1578" s="245">
        <v>3</v>
      </c>
      <c r="H1578" s="245"/>
      <c r="I1578" s="245"/>
      <c r="J1578" s="58"/>
      <c r="K1578" s="245"/>
      <c r="L1578" s="245" t="e">
        <f>VLOOKUP(TRIM(B1578),'Team Rosters'!$B$1:$M$3794,2,FALSE)</f>
        <v>#N/A</v>
      </c>
    </row>
    <row r="1579" spans="1:12" ht="12.75" customHeight="1">
      <c r="A1579" s="244" t="s">
        <v>2314</v>
      </c>
      <c r="B1579" s="244" t="s">
        <v>3840</v>
      </c>
      <c r="C1579" s="244" t="s">
        <v>813</v>
      </c>
      <c r="D1579" s="244" t="s">
        <v>4303</v>
      </c>
      <c r="E1579" s="247" t="s">
        <v>4385</v>
      </c>
      <c r="F1579" s="247"/>
      <c r="G1579" s="245">
        <v>0</v>
      </c>
      <c r="H1579" s="245"/>
      <c r="I1579" s="245"/>
      <c r="J1579" s="58"/>
      <c r="K1579" s="245"/>
      <c r="L1579" s="245" t="str">
        <f>VLOOKUP(TRIM(B1579),'Team Rosters'!$B$1:$M$3794,2,FALSE)</f>
        <v>JER</v>
      </c>
    </row>
    <row r="1580" spans="1:12" ht="12.75" customHeight="1">
      <c r="A1580" s="244" t="s">
        <v>2438</v>
      </c>
      <c r="B1580" s="244" t="s">
        <v>6729</v>
      </c>
      <c r="C1580" s="244" t="s">
        <v>82</v>
      </c>
      <c r="D1580" s="244" t="s">
        <v>4305</v>
      </c>
      <c r="E1580" s="247" t="s">
        <v>4385</v>
      </c>
      <c r="F1580" s="247"/>
      <c r="G1580" s="245">
        <v>3</v>
      </c>
      <c r="H1580" s="245"/>
      <c r="I1580" s="245"/>
      <c r="J1580" s="58"/>
      <c r="K1580" s="245"/>
      <c r="L1580" s="245" t="str">
        <f>VLOOKUP(TRIM(B1580),'Team Rosters'!$B$1:$M$3794,2,FALSE)</f>
        <v>BEA</v>
      </c>
    </row>
    <row r="1581" spans="1:12" ht="12.75" customHeight="1">
      <c r="A1581" s="244" t="s">
        <v>2477</v>
      </c>
      <c r="B1581" s="235" t="s">
        <v>4213</v>
      </c>
      <c r="C1581" s="235" t="s">
        <v>5513</v>
      </c>
      <c r="D1581" s="244" t="s">
        <v>4265</v>
      </c>
      <c r="E1581" s="58"/>
      <c r="F1581" s="58"/>
      <c r="G1581" s="58"/>
      <c r="H1581" s="58"/>
      <c r="I1581" s="245"/>
      <c r="J1581" s="58"/>
      <c r="K1581" s="245"/>
      <c r="L1581" s="245" t="str">
        <f>VLOOKUP(TRIM(B1581),'Team Rosters'!$B$1:$M$3794,2,FALSE)</f>
        <v>ACM</v>
      </c>
    </row>
    <row r="1582" spans="1:12" ht="12.75" customHeight="1">
      <c r="A1582" s="244" t="s">
        <v>3063</v>
      </c>
      <c r="B1582" s="244" t="s">
        <v>6221</v>
      </c>
      <c r="C1582" s="244" t="s">
        <v>82</v>
      </c>
      <c r="D1582" s="244" t="s">
        <v>4289</v>
      </c>
      <c r="E1582" s="247" t="s">
        <v>4397</v>
      </c>
      <c r="F1582" s="247"/>
      <c r="G1582" s="245"/>
      <c r="H1582" s="245"/>
      <c r="I1582" s="58"/>
      <c r="J1582" s="58"/>
      <c r="K1582" s="245"/>
      <c r="L1582" s="245" t="str">
        <f>VLOOKUP(TRIM(B1582),'Team Rosters'!$B$1:$M$3794,2,FALSE)</f>
        <v>GOT</v>
      </c>
    </row>
    <row r="1583" spans="1:12" ht="12.75" customHeight="1">
      <c r="A1583" s="244" t="s">
        <v>2335</v>
      </c>
      <c r="B1583" s="244" t="s">
        <v>3610</v>
      </c>
      <c r="C1583" s="244" t="s">
        <v>170</v>
      </c>
      <c r="D1583" s="244" t="s">
        <v>2335</v>
      </c>
      <c r="E1583" s="247" t="s">
        <v>4394</v>
      </c>
      <c r="F1583" s="247"/>
      <c r="G1583" s="245">
        <v>7</v>
      </c>
      <c r="H1583" s="245"/>
      <c r="I1583" s="248"/>
      <c r="J1583" s="58"/>
      <c r="K1583" s="248"/>
      <c r="L1583" s="245" t="str">
        <f>VLOOKUP(TRIM(B1583),'Team Rosters'!$B$1:$M$3794,2,FALSE)</f>
        <v>CAVE</v>
      </c>
    </row>
    <row r="1584" spans="1:12" ht="12.75" customHeight="1">
      <c r="A1584" s="244" t="s">
        <v>2328</v>
      </c>
      <c r="B1584" s="244" t="s">
        <v>5625</v>
      </c>
      <c r="C1584" s="244" t="s">
        <v>832</v>
      </c>
      <c r="D1584" s="244" t="s">
        <v>4295</v>
      </c>
      <c r="E1584" s="247" t="s">
        <v>4391</v>
      </c>
      <c r="F1584" s="247"/>
      <c r="G1584" s="245"/>
      <c r="H1584" s="245"/>
      <c r="I1584" s="245"/>
      <c r="J1584" s="58"/>
      <c r="K1584" s="245"/>
      <c r="L1584" s="245" t="str">
        <f>VLOOKUP(TRIM(B1584),'Team Rosters'!$B$1:$M$3794,2,FALSE)</f>
        <v>ANN</v>
      </c>
    </row>
    <row r="1585" spans="1:12" ht="12.75" customHeight="1">
      <c r="A1585" s="244" t="s">
        <v>173</v>
      </c>
      <c r="B1585" s="244" t="s">
        <v>6181</v>
      </c>
      <c r="C1585" s="244" t="s">
        <v>818</v>
      </c>
      <c r="D1585" s="244" t="s">
        <v>4306</v>
      </c>
      <c r="E1585" s="247" t="s">
        <v>4385</v>
      </c>
      <c r="F1585" s="247" t="s">
        <v>4391</v>
      </c>
      <c r="G1585" s="245">
        <v>1</v>
      </c>
      <c r="H1585" s="245"/>
      <c r="I1585" s="58"/>
      <c r="J1585" s="58"/>
      <c r="K1585" s="58"/>
      <c r="L1585" s="245" t="str">
        <f>VLOOKUP(TRIM(B1585),'Team Rosters'!$B$1:$M$3794,2,FALSE)</f>
        <v>ESC</v>
      </c>
    </row>
    <row r="1586" spans="1:12" ht="12.75" customHeight="1">
      <c r="A1586" s="244" t="s">
        <v>3060</v>
      </c>
      <c r="B1586" s="244" t="s">
        <v>4215</v>
      </c>
      <c r="C1586" s="244" t="s">
        <v>809</v>
      </c>
      <c r="D1586" s="244" t="s">
        <v>4290</v>
      </c>
      <c r="E1586" s="247" t="s">
        <v>4384</v>
      </c>
      <c r="F1586" s="247"/>
      <c r="G1586" s="245"/>
      <c r="H1586" s="245"/>
      <c r="I1586" s="245"/>
      <c r="J1586" s="58"/>
      <c r="K1586" s="245"/>
      <c r="L1586" s="245" t="e">
        <f>VLOOKUP(TRIM(B1586),'Team Rosters'!$B$1:$M$3794,2,FALSE)</f>
        <v>#N/A</v>
      </c>
    </row>
    <row r="1587" spans="1:12" ht="12.75" customHeight="1">
      <c r="A1587" s="244" t="s">
        <v>560</v>
      </c>
      <c r="B1587" s="235" t="s">
        <v>152</v>
      </c>
      <c r="C1587" s="235" t="s">
        <v>814</v>
      </c>
      <c r="D1587" s="244" t="s">
        <v>4265</v>
      </c>
      <c r="E1587" s="245"/>
      <c r="F1587" s="245"/>
      <c r="G1587" s="245"/>
      <c r="H1587" s="245"/>
      <c r="I1587" s="58"/>
      <c r="J1587" s="58"/>
      <c r="K1587" s="245"/>
      <c r="L1587" s="245" t="e">
        <f>VLOOKUP(TRIM(B1587),'Team Rosters'!$B$1:$M$3794,2,FALSE)</f>
        <v>#N/A</v>
      </c>
    </row>
    <row r="1588" spans="1:12" ht="12.75" customHeight="1">
      <c r="A1588" s="244" t="s">
        <v>2313</v>
      </c>
      <c r="B1588" s="244" t="s">
        <v>797</v>
      </c>
      <c r="C1588" s="244" t="s">
        <v>831</v>
      </c>
      <c r="D1588" s="244" t="s">
        <v>2313</v>
      </c>
      <c r="E1588" s="247" t="s">
        <v>4381</v>
      </c>
      <c r="F1588" s="247"/>
      <c r="G1588" s="245">
        <v>0</v>
      </c>
      <c r="H1588" s="245"/>
      <c r="I1588" s="58"/>
      <c r="J1588" s="58"/>
      <c r="K1588" s="58"/>
      <c r="L1588" s="245" t="str">
        <f>VLOOKUP(TRIM(B1588),'Team Rosters'!$B$1:$M$3794,2,FALSE)</f>
        <v>WIX</v>
      </c>
    </row>
    <row r="1589" spans="1:12" ht="12.75" customHeight="1">
      <c r="A1589" s="244" t="s">
        <v>3060</v>
      </c>
      <c r="B1589" s="244" t="s">
        <v>798</v>
      </c>
      <c r="C1589" s="244" t="s">
        <v>85</v>
      </c>
      <c r="D1589" s="244" t="s">
        <v>4290</v>
      </c>
      <c r="E1589" s="247" t="s">
        <v>4382</v>
      </c>
      <c r="F1589" s="247"/>
      <c r="G1589" s="245"/>
      <c r="H1589" s="245"/>
      <c r="I1589" s="263"/>
      <c r="J1589" s="263"/>
      <c r="K1589" s="263"/>
      <c r="L1589" s="245" t="e">
        <f>VLOOKUP(TRIM(B1589),'Team Rosters'!$B$1:$M$3794,2,FALSE)</f>
        <v>#N/A</v>
      </c>
    </row>
    <row r="1590" spans="1:12" ht="12.75" customHeight="1">
      <c r="A1590" s="244" t="s">
        <v>2317</v>
      </c>
      <c r="B1590" s="244" t="s">
        <v>6658</v>
      </c>
      <c r="C1590" s="244" t="s">
        <v>816</v>
      </c>
      <c r="D1590" s="244" t="s">
        <v>4272</v>
      </c>
      <c r="E1590" s="144"/>
      <c r="F1590" s="144"/>
      <c r="G1590" s="144"/>
      <c r="H1590" s="245"/>
      <c r="I1590" s="245">
        <v>4</v>
      </c>
      <c r="J1590" s="245"/>
      <c r="K1590" s="245">
        <v>3</v>
      </c>
      <c r="L1590" s="245" t="str">
        <f>VLOOKUP(TRIM(B1590),'Team Rosters'!$B$1:$M$3794,2,FALSE)</f>
        <v>CAVE</v>
      </c>
    </row>
    <row r="1591" spans="1:12" ht="12.75" customHeight="1">
      <c r="A1591" s="244" t="s">
        <v>1667</v>
      </c>
      <c r="B1591" s="244" t="s">
        <v>4545</v>
      </c>
      <c r="C1591" s="244" t="s">
        <v>90</v>
      </c>
      <c r="D1591" s="244" t="s">
        <v>4300</v>
      </c>
      <c r="E1591" s="247" t="s">
        <v>4385</v>
      </c>
      <c r="F1591" s="247"/>
      <c r="G1591" s="245">
        <v>2</v>
      </c>
      <c r="H1591" s="245"/>
      <c r="I1591" s="58"/>
      <c r="J1591" s="58"/>
      <c r="K1591" s="245"/>
      <c r="L1591" s="245" t="e">
        <f>VLOOKUP(TRIM(B1591),'Team Rosters'!$B$1:$M$3794,2,FALSE)</f>
        <v>#N/A</v>
      </c>
    </row>
    <row r="1592" spans="1:12" ht="12.75" customHeight="1">
      <c r="A1592" s="244" t="s">
        <v>2317</v>
      </c>
      <c r="B1592" s="244" t="s">
        <v>2717</v>
      </c>
      <c r="C1592" s="244" t="s">
        <v>818</v>
      </c>
      <c r="D1592" s="244" t="s">
        <v>4272</v>
      </c>
      <c r="E1592" s="144"/>
      <c r="F1592" s="144"/>
      <c r="G1592" s="144"/>
      <c r="H1592" s="245"/>
      <c r="I1592" s="245">
        <v>6</v>
      </c>
      <c r="J1592" s="245"/>
      <c r="K1592" s="245">
        <v>7</v>
      </c>
      <c r="L1592" s="245" t="str">
        <f>VLOOKUP(TRIM(B1592),'Team Rosters'!$B$1:$M$3794,2,FALSE)</f>
        <v>FER</v>
      </c>
    </row>
    <row r="1593" spans="1:12" ht="12.75" customHeight="1">
      <c r="A1593" s="244" t="s">
        <v>172</v>
      </c>
      <c r="B1593" s="244" t="s">
        <v>6189</v>
      </c>
      <c r="C1593" s="244" t="s">
        <v>833</v>
      </c>
      <c r="D1593" s="244" t="s">
        <v>4298</v>
      </c>
      <c r="E1593" s="247" t="s">
        <v>4391</v>
      </c>
      <c r="F1593" s="247"/>
      <c r="G1593" s="245">
        <v>0</v>
      </c>
      <c r="H1593" s="245"/>
      <c r="I1593" s="245"/>
      <c r="J1593" s="58"/>
      <c r="K1593" s="245"/>
      <c r="L1593" s="245" t="e">
        <f>VLOOKUP(TRIM(B1593),'Team Rosters'!$B$1:$M$3794,2,FALSE)</f>
        <v>#N/A</v>
      </c>
    </row>
    <row r="1594" spans="1:12" ht="12.75" customHeight="1">
      <c r="A1594" s="244" t="s">
        <v>3518</v>
      </c>
      <c r="B1594" s="244" t="s">
        <v>5307</v>
      </c>
      <c r="C1594" s="244" t="s">
        <v>822</v>
      </c>
      <c r="D1594" s="244" t="s">
        <v>3518</v>
      </c>
      <c r="E1594" s="58"/>
      <c r="F1594" s="58"/>
      <c r="G1594" s="58"/>
      <c r="H1594" s="245"/>
      <c r="I1594" s="245"/>
      <c r="J1594" s="58"/>
      <c r="K1594" s="245">
        <v>0</v>
      </c>
      <c r="L1594" s="245" t="str">
        <f>VLOOKUP(TRIM(B1594),'Team Rosters'!$B$1:$M$3794,2,FALSE)</f>
        <v>BLD</v>
      </c>
    </row>
    <row r="1595" spans="1:12" ht="12.75" customHeight="1">
      <c r="A1595" s="244" t="s">
        <v>3060</v>
      </c>
      <c r="B1595" s="244" t="s">
        <v>6738</v>
      </c>
      <c r="C1595" s="244" t="s">
        <v>826</v>
      </c>
      <c r="D1595" s="244" t="s">
        <v>4290</v>
      </c>
      <c r="E1595" s="247" t="s">
        <v>4382</v>
      </c>
      <c r="F1595" s="247"/>
      <c r="G1595" s="245"/>
      <c r="H1595" s="245"/>
      <c r="I1595" s="58"/>
      <c r="J1595" s="58"/>
      <c r="K1595" s="58"/>
      <c r="L1595" s="245" t="e">
        <f>VLOOKUP(TRIM(B1595),'Team Rosters'!$B$1:$M$3794,2,FALSE)</f>
        <v>#N/A</v>
      </c>
    </row>
    <row r="1596" spans="1:12" ht="12.75" customHeight="1">
      <c r="A1596" s="244" t="s">
        <v>2440</v>
      </c>
      <c r="B1596" s="244" t="s">
        <v>6692</v>
      </c>
      <c r="C1596" s="244" t="s">
        <v>818</v>
      </c>
      <c r="D1596" s="244" t="s">
        <v>2440</v>
      </c>
      <c r="E1596" s="247" t="s">
        <v>4382</v>
      </c>
      <c r="F1596" s="247"/>
      <c r="G1596" s="245">
        <v>4</v>
      </c>
      <c r="H1596" s="245"/>
      <c r="I1596" s="245"/>
      <c r="J1596" s="58"/>
      <c r="K1596" s="245"/>
      <c r="L1596" s="245" t="str">
        <f>VLOOKUP(TRIM(B1596),'Team Rosters'!$B$1:$M$3794,2,FALSE)</f>
        <v>OMA</v>
      </c>
    </row>
    <row r="1597" spans="1:12" ht="12.75" customHeight="1">
      <c r="A1597" s="244" t="s">
        <v>2314</v>
      </c>
      <c r="B1597" s="244" t="s">
        <v>2800</v>
      </c>
      <c r="C1597" s="244" t="s">
        <v>1664</v>
      </c>
      <c r="D1597" s="244" t="s">
        <v>4279</v>
      </c>
      <c r="E1597" s="144"/>
      <c r="F1597" s="144"/>
      <c r="G1597" s="144"/>
      <c r="H1597" s="245"/>
      <c r="I1597" s="245">
        <v>0</v>
      </c>
      <c r="J1597" s="245"/>
      <c r="K1597" s="245">
        <v>0</v>
      </c>
      <c r="L1597" s="245" t="e">
        <f>VLOOKUP(TRIM(B1597),'Team Rosters'!$B$1:$M$3794,2,FALSE)</f>
        <v>#N/A</v>
      </c>
    </row>
    <row r="1598" spans="1:12" ht="12.75" customHeight="1">
      <c r="A1598" s="244" t="s">
        <v>3060</v>
      </c>
      <c r="B1598" s="244" t="s">
        <v>5620</v>
      </c>
      <c r="C1598" s="244" t="s">
        <v>818</v>
      </c>
      <c r="D1598" s="244" t="s">
        <v>4290</v>
      </c>
      <c r="E1598" s="247" t="s">
        <v>4384</v>
      </c>
      <c r="F1598" s="247"/>
      <c r="G1598" s="245"/>
      <c r="H1598" s="245"/>
      <c r="I1598" s="58"/>
      <c r="J1598" s="58"/>
      <c r="K1598" s="58"/>
      <c r="L1598" s="245" t="str">
        <f>VLOOKUP(TRIM(B1598),'Team Rosters'!$B$1:$M$3794,2,FALSE)</f>
        <v>OMA</v>
      </c>
    </row>
    <row r="1599" spans="1:12" ht="12.75" customHeight="1">
      <c r="A1599" s="244" t="s">
        <v>172</v>
      </c>
      <c r="B1599" s="244" t="s">
        <v>6781</v>
      </c>
      <c r="C1599" s="244" t="s">
        <v>5513</v>
      </c>
      <c r="D1599" s="244" t="s">
        <v>4298</v>
      </c>
      <c r="E1599" s="247" t="s">
        <v>4391</v>
      </c>
      <c r="F1599" s="247"/>
      <c r="G1599" s="245">
        <v>0</v>
      </c>
      <c r="H1599" s="245"/>
      <c r="I1599" s="58"/>
      <c r="J1599" s="58"/>
      <c r="K1599" s="58"/>
      <c r="L1599" s="245" t="e">
        <f>VLOOKUP(TRIM(B1599),'Team Rosters'!$B$1:$M$3794,2,FALSE)</f>
        <v>#N/A</v>
      </c>
    </row>
    <row r="1600" spans="1:12" ht="12.75" customHeight="1">
      <c r="A1600" s="244" t="s">
        <v>2317</v>
      </c>
      <c r="B1600" s="244" t="s">
        <v>156</v>
      </c>
      <c r="C1600" s="244" t="s">
        <v>812</v>
      </c>
      <c r="D1600" s="244" t="s">
        <v>4272</v>
      </c>
      <c r="E1600" s="144"/>
      <c r="F1600" s="144"/>
      <c r="G1600" s="144"/>
      <c r="H1600" s="245"/>
      <c r="I1600" s="245">
        <v>4</v>
      </c>
      <c r="J1600" s="245"/>
      <c r="K1600" s="245">
        <v>7</v>
      </c>
      <c r="L1600" s="245" t="str">
        <f>VLOOKUP(TRIM(B1600),'Team Rosters'!$B$1:$M$3794,2,FALSE)</f>
        <v>LON</v>
      </c>
    </row>
    <row r="1601" spans="1:12" ht="12.75" customHeight="1">
      <c r="A1601" s="244" t="s">
        <v>3518</v>
      </c>
      <c r="B1601" s="244" t="s">
        <v>5339</v>
      </c>
      <c r="C1601" s="244" t="s">
        <v>83</v>
      </c>
      <c r="D1601" s="244" t="s">
        <v>3518</v>
      </c>
      <c r="E1601" s="245"/>
      <c r="F1601" s="245"/>
      <c r="G1601" s="245"/>
      <c r="H1601" s="245"/>
      <c r="I1601" s="245">
        <v>0</v>
      </c>
      <c r="J1601" s="58"/>
      <c r="K1601" s="245">
        <v>4</v>
      </c>
      <c r="L1601" s="245" t="e">
        <f>VLOOKUP(TRIM(B1601),'Team Rosters'!$B$1:$M$3794,2,FALSE)</f>
        <v>#N/A</v>
      </c>
    </row>
    <row r="1602" spans="1:12" ht="12.75" customHeight="1">
      <c r="A1602" s="244" t="s">
        <v>172</v>
      </c>
      <c r="B1602" s="244" t="s">
        <v>5590</v>
      </c>
      <c r="C1602" s="244" t="s">
        <v>812</v>
      </c>
      <c r="D1602" s="244" t="s">
        <v>4298</v>
      </c>
      <c r="E1602" s="247" t="s">
        <v>4391</v>
      </c>
      <c r="F1602" s="247"/>
      <c r="G1602" s="245">
        <v>0</v>
      </c>
      <c r="H1602" s="245"/>
      <c r="I1602" s="245"/>
      <c r="J1602" s="245"/>
      <c r="K1602" s="245"/>
      <c r="L1602" s="245" t="e">
        <f>VLOOKUP(TRIM(B1602),'Team Rosters'!$B$1:$M$3794,2,FALSE)</f>
        <v>#N/A</v>
      </c>
    </row>
    <row r="1603" spans="1:12" ht="12.75" customHeight="1">
      <c r="A1603" s="244" t="s">
        <v>2314</v>
      </c>
      <c r="B1603" s="244" t="s">
        <v>6689</v>
      </c>
      <c r="C1603" s="244" t="s">
        <v>809</v>
      </c>
      <c r="D1603" s="244" t="s">
        <v>4303</v>
      </c>
      <c r="E1603" s="247" t="s">
        <v>4391</v>
      </c>
      <c r="F1603" s="247"/>
      <c r="G1603" s="245">
        <v>0</v>
      </c>
      <c r="H1603" s="245"/>
      <c r="I1603" s="245"/>
      <c r="J1603" s="245"/>
      <c r="K1603" s="245"/>
      <c r="L1603" s="245" t="e">
        <f>VLOOKUP(TRIM(B1603),'Team Rosters'!$B$1:$M$3794,2,FALSE)</f>
        <v>#N/A</v>
      </c>
    </row>
    <row r="1604" spans="1:12" ht="12.75" customHeight="1">
      <c r="A1604" s="244" t="s">
        <v>1404</v>
      </c>
      <c r="B1604" s="244" t="s">
        <v>2802</v>
      </c>
      <c r="C1604" s="244" t="s">
        <v>816</v>
      </c>
      <c r="D1604" s="244" t="s">
        <v>1404</v>
      </c>
      <c r="E1604" s="247" t="s">
        <v>4384</v>
      </c>
      <c r="F1604" s="247"/>
      <c r="G1604" s="245">
        <v>0</v>
      </c>
      <c r="H1604" s="245"/>
      <c r="I1604" s="245"/>
      <c r="J1604" s="58"/>
      <c r="K1604" s="245"/>
      <c r="L1604" s="245" t="e">
        <f>VLOOKUP(TRIM(B1604),'Team Rosters'!$B$1:$M$3794,2,FALSE)</f>
        <v>#N/A</v>
      </c>
    </row>
    <row r="1605" spans="1:12" ht="12.75" customHeight="1">
      <c r="A1605" s="235" t="s">
        <v>197</v>
      </c>
      <c r="B1605" s="235" t="s">
        <v>201</v>
      </c>
      <c r="C1605" s="235" t="s">
        <v>5513</v>
      </c>
      <c r="D1605" s="235" t="s">
        <v>197</v>
      </c>
      <c r="E1605" s="144"/>
      <c r="F1605" s="144"/>
      <c r="G1605" s="144"/>
      <c r="H1605" s="265"/>
      <c r="I1605" s="144"/>
      <c r="J1605" s="144"/>
      <c r="K1605" s="144"/>
      <c r="L1605" s="274" t="str">
        <f>VLOOKUP(TRIM(B1605),'Team Rosters'!$B$1:$M$3794,2,FALSE)</f>
        <v>BIR</v>
      </c>
    </row>
    <row r="1606" spans="1:12" ht="12.75" customHeight="1">
      <c r="A1606" s="161"/>
      <c r="B1606" s="161"/>
      <c r="C1606" s="161"/>
      <c r="D1606" s="161"/>
      <c r="E1606" s="144"/>
      <c r="F1606" s="144"/>
      <c r="G1606" s="144"/>
      <c r="H1606" s="144"/>
      <c r="I1606" s="144"/>
      <c r="J1606" s="144">
        <v>0</v>
      </c>
      <c r="K1606" s="144"/>
      <c r="L1606" s="292" t="e">
        <f>VLOOKUP(TRIM(B1606),'Team Rosters'!$B$1:$M$3794,2,FALSE)</f>
        <v>#N/A</v>
      </c>
    </row>
  </sheetData>
  <conditionalFormatting sqref="H266:H991">
    <cfRule type="cellIs" dxfId="36" priority="11" stopIfTrue="1" operator="greaterThan">
      <formula>0.1</formula>
    </cfRule>
  </conditionalFormatting>
  <conditionalFormatting sqref="I2:J2 I1605 E267:F991">
    <cfRule type="cellIs" dxfId="35" priority="5" stopIfTrue="1" operator="equal">
      <formula>6</formula>
    </cfRule>
    <cfRule type="cellIs" dxfId="34" priority="6" stopIfTrue="1" operator="equal">
      <formula>5</formula>
    </cfRule>
    <cfRule type="cellIs" dxfId="33" priority="7" stopIfTrue="1" operator="equal">
      <formula>4</formula>
    </cfRule>
  </conditionalFormatting>
  <conditionalFormatting sqref="K2 K1605">
    <cfRule type="cellIs" dxfId="32" priority="8" stopIfTrue="1" operator="equal">
      <formula>7</formula>
    </cfRule>
    <cfRule type="cellIs" dxfId="31" priority="9" stopIfTrue="1" operator="equal">
      <formula>5</formula>
    </cfRule>
    <cfRule type="cellIs" dxfId="30" priority="10" stopIfTrue="1" operator="equal">
      <formula>4</formula>
    </cfRule>
  </conditionalFormatting>
  <conditionalFormatting sqref="G267:G991">
    <cfRule type="cellIs" dxfId="29" priority="2" stopIfTrue="1" operator="equal">
      <formula>12</formula>
    </cfRule>
    <cfRule type="cellIs" dxfId="28" priority="3" stopIfTrue="1" operator="between">
      <formula>11</formula>
      <formula>10</formula>
    </cfRule>
    <cfRule type="cellIs" dxfId="27" priority="4" stopIfTrue="1" operator="between">
      <formula>9</formula>
      <formula>8</formula>
    </cfRule>
  </conditionalFormatting>
  <conditionalFormatting sqref="B580">
    <cfRule type="duplicateValues" dxfId="26" priority="1"/>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dimension ref="A1:L1614"/>
  <sheetViews>
    <sheetView workbookViewId="0"/>
  </sheetViews>
  <sheetFormatPr defaultColWidth="8.85546875" defaultRowHeight="12.75" customHeight="1"/>
  <cols>
    <col min="1" max="1" width="10.42578125" style="139" customWidth="1"/>
    <col min="2" max="2" width="24" style="139" customWidth="1"/>
    <col min="3" max="3" width="8.85546875" style="139"/>
    <col min="4" max="4" width="11.140625" style="139" customWidth="1"/>
    <col min="5" max="5" width="6.5703125" style="139" customWidth="1"/>
    <col min="6" max="6" width="7.5703125" style="139" customWidth="1"/>
    <col min="7" max="8" width="6.5703125" style="139" customWidth="1"/>
    <col min="9" max="9" width="8.85546875" style="139" customWidth="1"/>
    <col min="10" max="10" width="11" style="139" customWidth="1"/>
    <col min="11" max="11" width="8.42578125" style="139" customWidth="1"/>
    <col min="12" max="110" width="8.85546875" style="139"/>
    <col min="111" max="111" width="24" style="139" customWidth="1"/>
    <col min="112" max="114" width="8.85546875" style="139"/>
    <col min="115" max="115" width="12" style="139" customWidth="1"/>
    <col min="116" max="116" width="15.42578125" style="139" customWidth="1"/>
    <col min="117" max="16384" width="8.85546875" style="139"/>
  </cols>
  <sheetData>
    <row r="1" spans="1:12" ht="12.75" customHeight="1">
      <c r="A1" s="216" t="s">
        <v>805</v>
      </c>
      <c r="B1" s="216" t="s">
        <v>803</v>
      </c>
      <c r="C1" s="216" t="s">
        <v>804</v>
      </c>
      <c r="D1" s="216" t="s">
        <v>5913</v>
      </c>
      <c r="E1" s="216" t="s">
        <v>723</v>
      </c>
      <c r="F1" s="216" t="s">
        <v>724</v>
      </c>
      <c r="G1" s="216" t="s">
        <v>725</v>
      </c>
      <c r="H1" s="216" t="s">
        <v>726</v>
      </c>
      <c r="I1" s="216" t="s">
        <v>727</v>
      </c>
      <c r="J1" s="216" t="s">
        <v>728</v>
      </c>
      <c r="K1" s="216" t="s">
        <v>729</v>
      </c>
      <c r="L1" s="217" t="s">
        <v>5918</v>
      </c>
    </row>
    <row r="2" spans="1:12" ht="12.75" customHeight="1">
      <c r="A2" s="181" t="s">
        <v>220</v>
      </c>
      <c r="B2" s="185" t="s">
        <v>5283</v>
      </c>
      <c r="C2" s="181" t="s">
        <v>83</v>
      </c>
      <c r="D2" s="181" t="s">
        <v>220</v>
      </c>
      <c r="E2"/>
      <c r="F2"/>
      <c r="G2"/>
      <c r="H2" s="131"/>
      <c r="I2" s="187">
        <v>0</v>
      </c>
      <c r="J2"/>
      <c r="K2" s="189">
        <v>0</v>
      </c>
      <c r="L2" s="124" t="str">
        <f>VLOOKUP(TRIM(B2),'Team Rosters'!$B$1:$M$3794,2,FALSE)</f>
        <v>ESC</v>
      </c>
    </row>
    <row r="3" spans="1:12" ht="12.75" customHeight="1">
      <c r="A3" s="124" t="s">
        <v>2317</v>
      </c>
      <c r="B3" s="123" t="s">
        <v>4607</v>
      </c>
      <c r="C3" s="124" t="s">
        <v>831</v>
      </c>
      <c r="D3" s="124" t="s">
        <v>4272</v>
      </c>
      <c r="E3" s="131"/>
      <c r="F3" s="131"/>
      <c r="G3" s="131"/>
      <c r="H3" s="131"/>
      <c r="I3" s="172">
        <v>0</v>
      </c>
      <c r="J3" s="172"/>
      <c r="K3" s="173">
        <v>4</v>
      </c>
      <c r="L3" s="124" t="str">
        <f>VLOOKUP(TRIM(B3),'Team Rosters'!$B$1:$M$3794,2,FALSE)</f>
        <v>CHA</v>
      </c>
    </row>
    <row r="4" spans="1:12" ht="12.75" customHeight="1">
      <c r="A4" s="124" t="s">
        <v>2319</v>
      </c>
      <c r="B4" s="123" t="s">
        <v>1185</v>
      </c>
      <c r="C4" s="124" t="s">
        <v>810</v>
      </c>
      <c r="D4" s="124" t="s">
        <v>2319</v>
      </c>
      <c r="E4" s="176" t="s">
        <v>4397</v>
      </c>
      <c r="F4" s="176"/>
      <c r="G4" s="172">
        <v>6</v>
      </c>
      <c r="H4" s="172"/>
      <c r="I4"/>
      <c r="J4"/>
      <c r="K4" s="124"/>
      <c r="L4" s="124" t="str">
        <f>VLOOKUP(TRIM(B4),'Team Rosters'!$B$1:$M$3794,2,FALSE)</f>
        <v>BLD</v>
      </c>
    </row>
    <row r="5" spans="1:12" ht="12.75" customHeight="1">
      <c r="A5" s="124" t="s">
        <v>3060</v>
      </c>
      <c r="B5" s="123" t="s">
        <v>5074</v>
      </c>
      <c r="C5" s="124" t="s">
        <v>816</v>
      </c>
      <c r="D5" s="124" t="s">
        <v>4290</v>
      </c>
      <c r="E5" s="176" t="s">
        <v>4384</v>
      </c>
      <c r="F5" s="176"/>
      <c r="G5" s="172"/>
      <c r="H5" s="172"/>
      <c r="I5"/>
      <c r="J5"/>
      <c r="K5" s="124"/>
      <c r="L5" s="124" t="e">
        <f>VLOOKUP(TRIM(B5),'Team Rosters'!$B$1:$M$3794,2,FALSE)</f>
        <v>#N/A</v>
      </c>
    </row>
    <row r="6" spans="1:12" ht="12.75" customHeight="1">
      <c r="A6" s="124" t="s">
        <v>3060</v>
      </c>
      <c r="B6" s="123" t="s">
        <v>5662</v>
      </c>
      <c r="C6" s="124" t="s">
        <v>90</v>
      </c>
      <c r="D6" s="124" t="s">
        <v>4290</v>
      </c>
      <c r="E6" s="176" t="s">
        <v>4384</v>
      </c>
      <c r="F6" s="176"/>
      <c r="G6" s="172"/>
      <c r="H6" s="172"/>
      <c r="I6"/>
      <c r="J6"/>
      <c r="K6" s="124"/>
      <c r="L6" s="124" t="str">
        <f>VLOOKUP(TRIM(B6),'Team Rosters'!$B$1:$M$3794,2,FALSE)</f>
        <v>ESC</v>
      </c>
    </row>
    <row r="7" spans="1:12" ht="12.75" customHeight="1">
      <c r="A7" s="124" t="s">
        <v>4265</v>
      </c>
      <c r="B7" s="123" t="s">
        <v>4646</v>
      </c>
      <c r="C7" s="124" t="s">
        <v>837</v>
      </c>
      <c r="D7" s="124" t="s">
        <v>4265</v>
      </c>
      <c r="E7"/>
      <c r="F7"/>
      <c r="G7"/>
      <c r="H7" s="131"/>
      <c r="I7"/>
      <c r="J7"/>
      <c r="K7" s="124"/>
      <c r="L7" s="124" t="str">
        <f>VLOOKUP(TRIM(B7),'Team Rosters'!$B$1:$M$3794,2,FALSE)</f>
        <v>JER</v>
      </c>
    </row>
    <row r="8" spans="1:12" ht="12.75" customHeight="1">
      <c r="A8" s="124" t="s">
        <v>3061</v>
      </c>
      <c r="B8" s="123" t="s">
        <v>6294</v>
      </c>
      <c r="C8" s="124" t="s">
        <v>3448</v>
      </c>
      <c r="D8" s="124" t="s">
        <v>4297</v>
      </c>
      <c r="E8" s="176" t="s">
        <v>4388</v>
      </c>
      <c r="F8" s="176"/>
      <c r="G8" s="172"/>
      <c r="H8" s="172"/>
      <c r="I8" s="131"/>
      <c r="J8"/>
      <c r="K8" s="124"/>
      <c r="L8" s="124" t="str">
        <f>VLOOKUP(TRIM(B8),'Team Rosters'!$B$1:$M$3794,2,FALSE)</f>
        <v>VIR</v>
      </c>
    </row>
    <row r="9" spans="1:12" ht="12.75" customHeight="1">
      <c r="A9" s="124" t="s">
        <v>828</v>
      </c>
      <c r="B9" s="123" t="s">
        <v>5796</v>
      </c>
      <c r="C9" s="124" t="s">
        <v>90</v>
      </c>
      <c r="D9" s="124" t="s">
        <v>828</v>
      </c>
      <c r="E9"/>
      <c r="F9"/>
      <c r="G9"/>
      <c r="H9" s="131"/>
      <c r="I9" s="172">
        <v>4</v>
      </c>
      <c r="J9"/>
      <c r="K9" s="173">
        <v>0</v>
      </c>
      <c r="L9" s="124" t="e">
        <f>VLOOKUP(TRIM(B9),'Team Rosters'!$B$1:$M$3794,2,FALSE)</f>
        <v>#N/A</v>
      </c>
    </row>
    <row r="10" spans="1:12" ht="12.75" customHeight="1">
      <c r="A10" s="124" t="s">
        <v>3061</v>
      </c>
      <c r="B10" s="123" t="s">
        <v>3789</v>
      </c>
      <c r="C10" s="124" t="s">
        <v>814</v>
      </c>
      <c r="D10" s="124" t="s">
        <v>4297</v>
      </c>
      <c r="E10" s="176" t="s">
        <v>4394</v>
      </c>
      <c r="F10" s="176"/>
      <c r="G10" s="172"/>
      <c r="H10" s="172"/>
      <c r="I10"/>
      <c r="J10"/>
      <c r="K10" s="124"/>
      <c r="L10" s="124" t="e">
        <f>VLOOKUP(TRIM(B10),'Team Rosters'!$B$1:$M$3794,2,FALSE)</f>
        <v>#N/A</v>
      </c>
    </row>
    <row r="11" spans="1:12" ht="12.75" customHeight="1">
      <c r="A11" s="124" t="s">
        <v>3891</v>
      </c>
      <c r="B11" s="123" t="s">
        <v>6235</v>
      </c>
      <c r="C11" s="124" t="s">
        <v>837</v>
      </c>
      <c r="D11" s="124" t="s">
        <v>5005</v>
      </c>
      <c r="E11" s="176" t="s">
        <v>4391</v>
      </c>
      <c r="F11" s="176" t="s">
        <v>4391</v>
      </c>
      <c r="G11" s="172">
        <v>0</v>
      </c>
      <c r="H11" s="172"/>
      <c r="I11" s="131"/>
      <c r="J11"/>
      <c r="K11" s="124"/>
      <c r="L11" s="124" t="str">
        <f>VLOOKUP(TRIM(B11),'Team Rosters'!$B$1:$M$3794,2,FALSE)</f>
        <v>CAVE</v>
      </c>
    </row>
    <row r="12" spans="1:12">
      <c r="A12" s="124" t="s">
        <v>3061</v>
      </c>
      <c r="B12" s="123" t="s">
        <v>3877</v>
      </c>
      <c r="C12" s="124" t="s">
        <v>6142</v>
      </c>
      <c r="D12" s="124" t="s">
        <v>4297</v>
      </c>
      <c r="E12" s="176" t="s">
        <v>4394</v>
      </c>
      <c r="F12" s="176"/>
      <c r="G12" s="172"/>
      <c r="H12" s="172"/>
      <c r="I12" s="131"/>
      <c r="J12"/>
      <c r="K12" s="124"/>
      <c r="L12" s="124" t="str">
        <f>VLOOKUP(TRIM(B12),'Team Rosters'!$B$1:$M$3794,2,FALSE)</f>
        <v>VER</v>
      </c>
    </row>
    <row r="13" spans="1:12">
      <c r="A13" s="124" t="s">
        <v>1667</v>
      </c>
      <c r="B13" s="123" t="s">
        <v>1187</v>
      </c>
      <c r="C13" s="124" t="s">
        <v>814</v>
      </c>
      <c r="D13" s="124" t="s">
        <v>4300</v>
      </c>
      <c r="E13" s="176" t="s">
        <v>4391</v>
      </c>
      <c r="F13" s="176"/>
      <c r="G13" s="172">
        <v>12</v>
      </c>
      <c r="H13" s="172">
        <v>1</v>
      </c>
      <c r="I13"/>
      <c r="J13"/>
      <c r="K13" s="124"/>
      <c r="L13" s="124" t="str">
        <f>VLOOKUP(TRIM(B13),'Team Rosters'!$B$1:$M$3794,2,FALSE)</f>
        <v>OMA</v>
      </c>
    </row>
    <row r="14" spans="1:12">
      <c r="A14" s="124" t="s">
        <v>560</v>
      </c>
      <c r="B14" s="123" t="s">
        <v>5319</v>
      </c>
      <c r="C14" s="124" t="s">
        <v>821</v>
      </c>
      <c r="D14" s="124" t="s">
        <v>4265</v>
      </c>
      <c r="E14"/>
      <c r="F14"/>
      <c r="G14"/>
      <c r="H14" s="131"/>
      <c r="I14"/>
      <c r="J14"/>
      <c r="K14" s="124"/>
      <c r="L14" s="124" t="str">
        <f>VLOOKUP(TRIM(B14),'Team Rosters'!$B$1:$M$3794,2,FALSE)</f>
        <v>CHA</v>
      </c>
    </row>
    <row r="15" spans="1:12" ht="12.75" customHeight="1">
      <c r="A15" s="124" t="s">
        <v>4535</v>
      </c>
      <c r="B15" s="123" t="s">
        <v>6222</v>
      </c>
      <c r="C15" s="124" t="s">
        <v>83</v>
      </c>
      <c r="D15" s="124" t="s">
        <v>5003</v>
      </c>
      <c r="E15" s="176" t="s">
        <v>4384</v>
      </c>
      <c r="F15" s="176"/>
      <c r="G15" s="172"/>
      <c r="H15" s="172"/>
      <c r="I15" s="131"/>
      <c r="J15"/>
      <c r="K15" s="124"/>
      <c r="L15" s="124" t="str">
        <f>VLOOKUP(TRIM(B15),'Team Rosters'!$B$1:$M$3794,2,FALSE)</f>
        <v>VIR</v>
      </c>
    </row>
    <row r="16" spans="1:12" ht="12.75" customHeight="1">
      <c r="A16" s="124" t="s">
        <v>560</v>
      </c>
      <c r="B16" s="123" t="s">
        <v>4582</v>
      </c>
      <c r="C16" s="124" t="s">
        <v>813</v>
      </c>
      <c r="D16" s="124" t="s">
        <v>4265</v>
      </c>
      <c r="E16"/>
      <c r="F16"/>
      <c r="G16"/>
      <c r="H16" s="131"/>
      <c r="I16"/>
      <c r="J16"/>
      <c r="K16" s="124"/>
      <c r="L16" s="124" t="e">
        <f>VLOOKUP(TRIM(B16),'Team Rosters'!$B$1:$M$3794,2,FALSE)</f>
        <v>#N/A</v>
      </c>
    </row>
    <row r="17" spans="1:12">
      <c r="A17" s="179" t="s">
        <v>3518</v>
      </c>
      <c r="B17" s="183" t="s">
        <v>5315</v>
      </c>
      <c r="C17" s="179" t="s">
        <v>821</v>
      </c>
      <c r="D17" s="179" t="s">
        <v>3518</v>
      </c>
      <c r="E17"/>
      <c r="F17"/>
      <c r="G17"/>
      <c r="H17" s="131"/>
      <c r="I17" s="188">
        <v>0</v>
      </c>
      <c r="J17"/>
      <c r="K17" s="190">
        <v>2</v>
      </c>
      <c r="L17" s="124" t="e">
        <f>VLOOKUP(TRIM(B17),'Team Rosters'!$B$1:$M$3794,2,FALSE)</f>
        <v>#N/A</v>
      </c>
    </row>
    <row r="18" spans="1:12" ht="12.75" customHeight="1">
      <c r="A18" s="124" t="s">
        <v>2440</v>
      </c>
      <c r="B18" s="123" t="s">
        <v>6164</v>
      </c>
      <c r="C18" s="124" t="s">
        <v>807</v>
      </c>
      <c r="D18" s="124" t="s">
        <v>2440</v>
      </c>
      <c r="E18" s="176" t="s">
        <v>4384</v>
      </c>
      <c r="F18" s="176"/>
      <c r="G18" s="172">
        <v>0</v>
      </c>
      <c r="H18" s="172"/>
      <c r="I18" s="131"/>
      <c r="J18"/>
      <c r="K18" s="124"/>
      <c r="L18" s="124" t="e">
        <f>VLOOKUP(TRIM(B18),'Team Rosters'!$B$1:$M$3794,2,FALSE)</f>
        <v>#N/A</v>
      </c>
    </row>
    <row r="19" spans="1:12">
      <c r="A19" s="124" t="s">
        <v>2440</v>
      </c>
      <c r="B19" s="123" t="s">
        <v>5172</v>
      </c>
      <c r="C19" s="124" t="s">
        <v>831</v>
      </c>
      <c r="D19" s="124" t="s">
        <v>2440</v>
      </c>
      <c r="E19" s="176" t="s">
        <v>4384</v>
      </c>
      <c r="F19" s="176"/>
      <c r="G19" s="172">
        <v>0</v>
      </c>
      <c r="H19" s="172"/>
      <c r="I19"/>
      <c r="J19"/>
      <c r="K19" s="124"/>
      <c r="L19" s="124" t="e">
        <f>VLOOKUP(TRIM(B19),'Team Rosters'!$B$1:$M$3794,2,FALSE)</f>
        <v>#N/A</v>
      </c>
    </row>
    <row r="20" spans="1:12">
      <c r="A20" s="124" t="s">
        <v>2458</v>
      </c>
      <c r="B20" s="123" t="s">
        <v>5154</v>
      </c>
      <c r="C20" s="124" t="s">
        <v>824</v>
      </c>
      <c r="D20" s="124" t="s">
        <v>2458</v>
      </c>
      <c r="E20" s="176" t="s">
        <v>4390</v>
      </c>
      <c r="F20" s="176"/>
      <c r="G20" s="172">
        <v>0</v>
      </c>
      <c r="H20" s="172"/>
      <c r="I20"/>
      <c r="J20"/>
      <c r="K20" s="124"/>
      <c r="L20" s="124" t="str">
        <f>VLOOKUP(TRIM(B20),'Team Rosters'!$B$1:$M$3794,2,FALSE)</f>
        <v>ACM</v>
      </c>
    </row>
    <row r="21" spans="1:12">
      <c r="A21" s="124" t="s">
        <v>2312</v>
      </c>
      <c r="B21" s="123" t="s">
        <v>3790</v>
      </c>
      <c r="C21" s="124" t="s">
        <v>833</v>
      </c>
      <c r="D21" s="124" t="s">
        <v>2312</v>
      </c>
      <c r="E21" s="176" t="s">
        <v>4382</v>
      </c>
      <c r="F21" s="176"/>
      <c r="G21" s="172">
        <v>5</v>
      </c>
      <c r="H21" s="172"/>
      <c r="I21"/>
      <c r="J21"/>
      <c r="K21" s="124"/>
      <c r="L21" s="124" t="str">
        <f>VLOOKUP(TRIM(B21),'Team Rosters'!$B$1:$M$3794,2,FALSE)</f>
        <v>TOL</v>
      </c>
    </row>
    <row r="22" spans="1:12" ht="12.75" customHeight="1">
      <c r="A22" s="124" t="s">
        <v>3060</v>
      </c>
      <c r="B22" s="123" t="s">
        <v>5574</v>
      </c>
      <c r="C22" s="124" t="s">
        <v>2832</v>
      </c>
      <c r="D22" s="124" t="s">
        <v>4290</v>
      </c>
      <c r="E22" s="176" t="s">
        <v>4382</v>
      </c>
      <c r="F22" s="176"/>
      <c r="G22" s="172"/>
      <c r="H22" s="172"/>
      <c r="I22"/>
      <c r="J22"/>
      <c r="K22" s="124"/>
      <c r="L22" s="124" t="str">
        <f>VLOOKUP(TRIM(B22),'Team Rosters'!$B$1:$M$3794,2,FALSE)</f>
        <v>TOK</v>
      </c>
    </row>
    <row r="23" spans="1:12" ht="12.75" customHeight="1">
      <c r="A23" s="124" t="s">
        <v>87</v>
      </c>
      <c r="B23" s="123" t="s">
        <v>5763</v>
      </c>
      <c r="C23" s="124" t="s">
        <v>832</v>
      </c>
      <c r="D23" s="124" t="s">
        <v>4280</v>
      </c>
      <c r="E23" s="131"/>
      <c r="F23" s="131"/>
      <c r="G23" s="131"/>
      <c r="H23" s="131"/>
      <c r="I23" s="172">
        <v>0</v>
      </c>
      <c r="J23" s="172">
        <v>0</v>
      </c>
      <c r="K23" s="173">
        <v>0</v>
      </c>
      <c r="L23" s="124" t="e">
        <f>VLOOKUP(TRIM(B23),'Team Rosters'!$B$1:$M$3794,2,FALSE)</f>
        <v>#N/A</v>
      </c>
    </row>
    <row r="24" spans="1:12">
      <c r="A24" s="124" t="s">
        <v>87</v>
      </c>
      <c r="B24" s="123" t="s">
        <v>5763</v>
      </c>
      <c r="C24" s="124" t="s">
        <v>832</v>
      </c>
      <c r="D24" s="124" t="s">
        <v>4280</v>
      </c>
      <c r="E24"/>
      <c r="F24"/>
      <c r="G24"/>
      <c r="H24" s="131"/>
      <c r="I24" s="172">
        <v>0</v>
      </c>
      <c r="J24"/>
      <c r="K24" s="173">
        <v>0</v>
      </c>
      <c r="L24" s="124" t="e">
        <f>VLOOKUP(TRIM(B24),'Team Rosters'!$B$1:$M$3794,2,FALSE)</f>
        <v>#N/A</v>
      </c>
    </row>
    <row r="25" spans="1:12" ht="12.75" customHeight="1">
      <c r="A25" s="124" t="s">
        <v>2445</v>
      </c>
      <c r="B25" s="123" t="s">
        <v>3878</v>
      </c>
      <c r="C25" s="124" t="s">
        <v>809</v>
      </c>
      <c r="D25" s="124" t="s">
        <v>4294</v>
      </c>
      <c r="E25" s="176" t="s">
        <v>4385</v>
      </c>
      <c r="F25" s="176"/>
      <c r="G25" s="172"/>
      <c r="H25" s="172"/>
      <c r="I25"/>
      <c r="J25"/>
      <c r="K25" s="124"/>
      <c r="L25" s="124" t="str">
        <f>VLOOKUP(TRIM(B25),'Team Rosters'!$B$1:$M$3794,2,FALSE)</f>
        <v>TOL</v>
      </c>
    </row>
    <row r="26" spans="1:12" ht="12.75" customHeight="1">
      <c r="A26" s="124" t="s">
        <v>3891</v>
      </c>
      <c r="B26" s="123" t="s">
        <v>4527</v>
      </c>
      <c r="C26" s="124" t="s">
        <v>821</v>
      </c>
      <c r="D26" s="124" t="s">
        <v>5005</v>
      </c>
      <c r="E26" s="176" t="s">
        <v>4385</v>
      </c>
      <c r="F26" s="176" t="s">
        <v>4391</v>
      </c>
      <c r="G26" s="172">
        <v>1</v>
      </c>
      <c r="H26" s="172"/>
      <c r="I26"/>
      <c r="J26"/>
      <c r="K26" s="124"/>
      <c r="L26" s="124" t="str">
        <f>VLOOKUP(TRIM(B26),'Team Rosters'!$B$1:$M$3794,2,FALSE)</f>
        <v>GOT</v>
      </c>
    </row>
    <row r="27" spans="1:12">
      <c r="A27" s="124" t="s">
        <v>2313</v>
      </c>
      <c r="B27" s="123" t="s">
        <v>6275</v>
      </c>
      <c r="C27" s="124" t="s">
        <v>1664</v>
      </c>
      <c r="D27" s="124" t="s">
        <v>2313</v>
      </c>
      <c r="E27" s="176" t="s">
        <v>4382</v>
      </c>
      <c r="F27" s="176"/>
      <c r="G27" s="172">
        <v>0</v>
      </c>
      <c r="H27" s="172"/>
      <c r="I27"/>
      <c r="J27"/>
      <c r="K27" s="124"/>
      <c r="L27" s="124" t="e">
        <f>VLOOKUP(TRIM(B27),'Team Rosters'!$B$1:$M$3794,2,FALSE)</f>
        <v>#N/A</v>
      </c>
    </row>
    <row r="28" spans="1:12">
      <c r="A28" s="124" t="s">
        <v>828</v>
      </c>
      <c r="B28" s="123" t="s">
        <v>498</v>
      </c>
      <c r="C28" s="124" t="s">
        <v>802</v>
      </c>
      <c r="D28" s="124" t="s">
        <v>828</v>
      </c>
      <c r="E28"/>
      <c r="F28"/>
      <c r="G28"/>
      <c r="H28" s="131"/>
      <c r="I28" s="172">
        <v>6</v>
      </c>
      <c r="J28"/>
      <c r="K28" s="173">
        <v>0</v>
      </c>
      <c r="L28" s="124" t="e">
        <f>VLOOKUP(TRIM(B28),'Team Rosters'!$B$1:$M$3794,2,FALSE)</f>
        <v>#N/A</v>
      </c>
    </row>
    <row r="29" spans="1:12">
      <c r="A29" s="179" t="s">
        <v>3518</v>
      </c>
      <c r="B29" s="183" t="s">
        <v>5321</v>
      </c>
      <c r="C29" s="179" t="s">
        <v>818</v>
      </c>
      <c r="D29" s="179" t="s">
        <v>3518</v>
      </c>
      <c r="E29"/>
      <c r="F29"/>
      <c r="G29"/>
      <c r="H29" s="131"/>
      <c r="I29" s="188">
        <v>0</v>
      </c>
      <c r="J29"/>
      <c r="K29" s="190">
        <v>4</v>
      </c>
      <c r="L29" s="124" t="e">
        <f>VLOOKUP(TRIM(B29),'Team Rosters'!$B$1:$M$3794,2,FALSE)</f>
        <v>#N/A</v>
      </c>
    </row>
    <row r="30" spans="1:12">
      <c r="A30" s="124" t="s">
        <v>2317</v>
      </c>
      <c r="B30" s="123" t="s">
        <v>500</v>
      </c>
      <c r="C30" s="124" t="s">
        <v>85</v>
      </c>
      <c r="D30" s="124" t="s">
        <v>4272</v>
      </c>
      <c r="E30" s="131"/>
      <c r="F30" s="131"/>
      <c r="G30" s="131"/>
      <c r="H30" s="131"/>
      <c r="I30" s="172">
        <v>4</v>
      </c>
      <c r="J30" s="172"/>
      <c r="K30" s="173">
        <v>3</v>
      </c>
      <c r="L30" s="124" t="e">
        <f>VLOOKUP(TRIM(B30),'Team Rosters'!$B$1:$M$3794,2,FALSE)</f>
        <v>#N/A</v>
      </c>
    </row>
    <row r="31" spans="1:12">
      <c r="A31" s="124" t="s">
        <v>2323</v>
      </c>
      <c r="B31" s="123" t="s">
        <v>3870</v>
      </c>
      <c r="C31" s="124" t="s">
        <v>6142</v>
      </c>
      <c r="D31" s="124" t="s">
        <v>4265</v>
      </c>
      <c r="E31"/>
      <c r="F31"/>
      <c r="G31"/>
      <c r="H31" s="131"/>
      <c r="I31"/>
      <c r="J31"/>
      <c r="K31" s="124"/>
      <c r="L31" s="124" t="str">
        <f>VLOOKUP(TRIM(B31),'Team Rosters'!$B$1:$M$3794,2,FALSE)</f>
        <v>IRN</v>
      </c>
    </row>
    <row r="32" spans="1:12" ht="12.75" customHeight="1">
      <c r="A32" s="124" t="s">
        <v>3063</v>
      </c>
      <c r="B32" s="123" t="s">
        <v>5069</v>
      </c>
      <c r="C32" s="124" t="s">
        <v>809</v>
      </c>
      <c r="D32" s="124" t="s">
        <v>4289</v>
      </c>
      <c r="E32" s="176" t="s">
        <v>4400</v>
      </c>
      <c r="F32" s="176"/>
      <c r="G32" s="172"/>
      <c r="H32" s="172"/>
      <c r="I32"/>
      <c r="J32"/>
      <c r="K32" s="124"/>
      <c r="L32" s="124" t="str">
        <f>VLOOKUP(TRIM(B32),'Team Rosters'!$B$1:$M$3794,2,FALSE)</f>
        <v>CHA</v>
      </c>
    </row>
    <row r="33" spans="1:12">
      <c r="A33" s="173" t="s">
        <v>203</v>
      </c>
      <c r="B33" s="123" t="s">
        <v>3879</v>
      </c>
      <c r="C33" s="124" t="s">
        <v>802</v>
      </c>
      <c r="D33" s="173" t="s">
        <v>203</v>
      </c>
      <c r="E33"/>
      <c r="F33"/>
      <c r="G33"/>
      <c r="H33"/>
      <c r="I33"/>
      <c r="J33"/>
      <c r="K33" s="124"/>
      <c r="L33" s="124" t="e">
        <f>VLOOKUP(TRIM(B33),'Team Rosters'!$B$1:$M$3794,2,FALSE)</f>
        <v>#N/A</v>
      </c>
    </row>
    <row r="34" spans="1:12">
      <c r="A34" s="124" t="s">
        <v>560</v>
      </c>
      <c r="B34" s="123" t="s">
        <v>5834</v>
      </c>
      <c r="C34" s="124" t="s">
        <v>837</v>
      </c>
      <c r="D34" s="124" t="s">
        <v>4265</v>
      </c>
      <c r="E34"/>
      <c r="F34"/>
      <c r="G34"/>
      <c r="H34" s="131"/>
      <c r="I34"/>
      <c r="J34"/>
      <c r="K34" s="124"/>
      <c r="L34" s="124" t="str">
        <f>VLOOKUP(TRIM(B34),'Team Rosters'!$B$1:$M$3794,2,FALSE)</f>
        <v>TEM</v>
      </c>
    </row>
    <row r="35" spans="1:12" ht="12.75" customHeight="1">
      <c r="A35" s="124" t="s">
        <v>2312</v>
      </c>
      <c r="B35" s="123" t="s">
        <v>3880</v>
      </c>
      <c r="C35" s="124" t="s">
        <v>1664</v>
      </c>
      <c r="D35" s="124" t="s">
        <v>2312</v>
      </c>
      <c r="E35" s="176" t="s">
        <v>4397</v>
      </c>
      <c r="F35" s="176"/>
      <c r="G35" s="172">
        <v>3</v>
      </c>
      <c r="H35" s="172"/>
      <c r="I35"/>
      <c r="J35"/>
      <c r="K35" s="124"/>
      <c r="L35" s="124" t="str">
        <f>VLOOKUP(TRIM(B35),'Team Rosters'!$B$1:$M$3794,2,FALSE)</f>
        <v>TOK</v>
      </c>
    </row>
    <row r="36" spans="1:12">
      <c r="A36" s="124" t="s">
        <v>172</v>
      </c>
      <c r="B36" s="123" t="s">
        <v>2305</v>
      </c>
      <c r="C36" s="124" t="s">
        <v>820</v>
      </c>
      <c r="D36" s="124" t="s">
        <v>4298</v>
      </c>
      <c r="E36" s="176" t="s">
        <v>4385</v>
      </c>
      <c r="F36" s="176"/>
      <c r="G36" s="172">
        <v>4</v>
      </c>
      <c r="H36" s="172"/>
      <c r="I36" s="131"/>
      <c r="J36"/>
      <c r="K36" s="124"/>
      <c r="L36" s="124" t="str">
        <f>VLOOKUP(TRIM(B36),'Team Rosters'!$B$1:$M$3794,2,FALSE)</f>
        <v>VIR</v>
      </c>
    </row>
    <row r="37" spans="1:12">
      <c r="A37" s="124" t="s">
        <v>4267</v>
      </c>
      <c r="B37" s="123" t="s">
        <v>1171</v>
      </c>
      <c r="C37" s="124" t="s">
        <v>802</v>
      </c>
      <c r="D37" s="124" t="s">
        <v>4267</v>
      </c>
      <c r="E37"/>
      <c r="F37"/>
      <c r="G37"/>
      <c r="H37" s="131"/>
      <c r="I37"/>
      <c r="J37"/>
      <c r="K37" s="124"/>
      <c r="L37" s="124" t="str">
        <f>VLOOKUP(TRIM(B37),'Team Rosters'!$B$1:$M$3794,2,FALSE)</f>
        <v>WIX</v>
      </c>
    </row>
    <row r="38" spans="1:12" ht="12.75" customHeight="1">
      <c r="A38" s="124" t="s">
        <v>3061</v>
      </c>
      <c r="B38" s="123" t="s">
        <v>5127</v>
      </c>
      <c r="C38" s="124" t="s">
        <v>810</v>
      </c>
      <c r="D38" s="124" t="s">
        <v>4297</v>
      </c>
      <c r="E38" s="176" t="s">
        <v>4398</v>
      </c>
      <c r="F38" s="176"/>
      <c r="G38" s="172"/>
      <c r="H38" s="172"/>
      <c r="I38"/>
      <c r="J38"/>
      <c r="K38" s="124"/>
      <c r="L38" s="124" t="str">
        <f>VLOOKUP(TRIM(B38),'Team Rosters'!$B$1:$M$3794,2,FALSE)</f>
        <v>GOT</v>
      </c>
    </row>
    <row r="39" spans="1:12">
      <c r="A39" s="124" t="s">
        <v>2445</v>
      </c>
      <c r="B39" s="123" t="s">
        <v>1195</v>
      </c>
      <c r="C39" s="124" t="s">
        <v>810</v>
      </c>
      <c r="D39" s="124" t="s">
        <v>4294</v>
      </c>
      <c r="E39" s="176" t="s">
        <v>4389</v>
      </c>
      <c r="F39" s="176"/>
      <c r="G39" s="172"/>
      <c r="H39" s="172"/>
      <c r="I39"/>
      <c r="J39"/>
      <c r="K39" s="124"/>
      <c r="L39" s="124" t="str">
        <f>VLOOKUP(TRIM(B39),'Team Rosters'!$B$1:$M$3794,2,FALSE)</f>
        <v>GOT</v>
      </c>
    </row>
    <row r="40" spans="1:12">
      <c r="A40" s="181" t="s">
        <v>3518</v>
      </c>
      <c r="B40" s="185" t="s">
        <v>4618</v>
      </c>
      <c r="C40" s="181" t="s">
        <v>826</v>
      </c>
      <c r="D40" s="181" t="s">
        <v>3518</v>
      </c>
      <c r="E40"/>
      <c r="F40"/>
      <c r="G40"/>
      <c r="H40" s="131"/>
      <c r="I40" s="187">
        <v>0</v>
      </c>
      <c r="J40"/>
      <c r="K40" s="189">
        <v>5</v>
      </c>
      <c r="L40" s="124" t="e">
        <f>VLOOKUP(TRIM(B40),'Team Rosters'!$B$1:$M$3794,2,FALSE)</f>
        <v>#N/A</v>
      </c>
    </row>
    <row r="41" spans="1:12">
      <c r="A41" s="179" t="s">
        <v>1891</v>
      </c>
      <c r="B41" s="183" t="s">
        <v>2309</v>
      </c>
      <c r="C41" s="179" t="s">
        <v>814</v>
      </c>
      <c r="D41" s="179" t="s">
        <v>1891</v>
      </c>
      <c r="E41"/>
      <c r="F41"/>
      <c r="G41"/>
      <c r="H41"/>
      <c r="I41"/>
      <c r="J41"/>
      <c r="K41" s="124"/>
      <c r="L41" s="124" t="e">
        <f>VLOOKUP(TRIM(B41),'Team Rosters'!$B$1:$M$3794,2,FALSE)</f>
        <v>#N/A</v>
      </c>
    </row>
    <row r="42" spans="1:12">
      <c r="A42" s="124" t="s">
        <v>1667</v>
      </c>
      <c r="B42" s="123" t="s">
        <v>5100</v>
      </c>
      <c r="C42" s="124" t="s">
        <v>813</v>
      </c>
      <c r="D42" s="124" t="s">
        <v>4300</v>
      </c>
      <c r="E42" s="176" t="s">
        <v>4385</v>
      </c>
      <c r="F42" s="176"/>
      <c r="G42" s="172">
        <v>3</v>
      </c>
      <c r="H42" s="172"/>
      <c r="I42"/>
      <c r="J42"/>
      <c r="K42" s="124"/>
      <c r="L42" s="124" t="str">
        <f>VLOOKUP(TRIM(B42),'Team Rosters'!$B$1:$M$3794,2,FALSE)</f>
        <v>GOT</v>
      </c>
    </row>
    <row r="43" spans="1:12">
      <c r="A43" s="124" t="s">
        <v>2323</v>
      </c>
      <c r="B43" s="123" t="s">
        <v>5835</v>
      </c>
      <c r="C43" s="124" t="s">
        <v>3448</v>
      </c>
      <c r="D43" s="124" t="s">
        <v>4265</v>
      </c>
      <c r="E43"/>
      <c r="F43"/>
      <c r="G43"/>
      <c r="H43" s="131"/>
      <c r="I43"/>
      <c r="J43"/>
      <c r="K43" s="124"/>
      <c r="L43" s="124" t="str">
        <f>VLOOKUP(TRIM(B43),'Team Rosters'!$B$1:$M$3794,2,FALSE)</f>
        <v>BLU</v>
      </c>
    </row>
    <row r="44" spans="1:12">
      <c r="A44" s="124" t="s">
        <v>1404</v>
      </c>
      <c r="B44" s="123" t="s">
        <v>6336</v>
      </c>
      <c r="C44" s="124" t="s">
        <v>817</v>
      </c>
      <c r="D44" s="124" t="s">
        <v>1404</v>
      </c>
      <c r="E44" s="176" t="s">
        <v>4384</v>
      </c>
      <c r="F44" s="176"/>
      <c r="G44" s="172">
        <v>0</v>
      </c>
      <c r="H44" s="172"/>
      <c r="I44"/>
      <c r="J44"/>
      <c r="K44" s="124"/>
      <c r="L44" s="124" t="str">
        <f>VLOOKUP(TRIM(B44),'Team Rosters'!$B$1:$M$3794,2,FALSE)</f>
        <v>GOT</v>
      </c>
    </row>
    <row r="45" spans="1:12">
      <c r="A45" s="124" t="s">
        <v>1406</v>
      </c>
      <c r="B45" s="123" t="s">
        <v>5836</v>
      </c>
      <c r="C45" s="124" t="s">
        <v>85</v>
      </c>
      <c r="D45" s="124" t="s">
        <v>1406</v>
      </c>
      <c r="E45"/>
      <c r="F45"/>
      <c r="G45"/>
      <c r="H45" s="131"/>
      <c r="I45" s="172">
        <v>0</v>
      </c>
      <c r="J45"/>
      <c r="K45" s="173">
        <v>0</v>
      </c>
      <c r="L45" s="124" t="e">
        <f>VLOOKUP(TRIM(B45),'Team Rosters'!$B$1:$M$3794,2,FALSE)</f>
        <v>#N/A</v>
      </c>
    </row>
    <row r="46" spans="1:12" ht="12.75" customHeight="1">
      <c r="A46" s="124" t="s">
        <v>1139</v>
      </c>
      <c r="B46" s="123" t="s">
        <v>5549</v>
      </c>
      <c r="C46" s="124" t="s">
        <v>826</v>
      </c>
      <c r="D46" s="124" t="s">
        <v>1139</v>
      </c>
      <c r="E46" s="176" t="s">
        <v>4384</v>
      </c>
      <c r="F46" s="176"/>
      <c r="G46" s="172">
        <v>0</v>
      </c>
      <c r="H46" s="172"/>
      <c r="I46" s="131"/>
      <c r="J46"/>
      <c r="K46" s="124"/>
      <c r="L46" s="124" t="e">
        <f>VLOOKUP(TRIM(B46),'Team Rosters'!$B$1:$M$3794,2,FALSE)</f>
        <v>#N/A</v>
      </c>
    </row>
    <row r="47" spans="1:12" ht="12.75" customHeight="1">
      <c r="A47" s="124" t="s">
        <v>2351</v>
      </c>
      <c r="B47" s="123" t="s">
        <v>5340</v>
      </c>
      <c r="C47" s="124" t="s">
        <v>802</v>
      </c>
      <c r="D47" s="124" t="s">
        <v>4270</v>
      </c>
      <c r="E47" s="131"/>
      <c r="F47" s="131"/>
      <c r="G47" s="131"/>
      <c r="H47" s="131"/>
      <c r="I47" s="172">
        <v>5</v>
      </c>
      <c r="J47" s="172"/>
      <c r="K47" s="173">
        <v>5</v>
      </c>
      <c r="L47" s="124" t="str">
        <f>VLOOKUP(TRIM(B47),'Team Rosters'!$B$1:$M$3794,2,FALSE)</f>
        <v>IND</v>
      </c>
    </row>
    <row r="48" spans="1:12" ht="12.75" customHeight="1">
      <c r="A48" s="173" t="s">
        <v>203</v>
      </c>
      <c r="B48" s="123" t="s">
        <v>204</v>
      </c>
      <c r="C48" s="124" t="s">
        <v>824</v>
      </c>
      <c r="D48" s="173" t="s">
        <v>203</v>
      </c>
      <c r="E48"/>
      <c r="F48"/>
      <c r="G48"/>
      <c r="H48" s="131"/>
      <c r="I48"/>
      <c r="J48"/>
      <c r="K48" s="124"/>
      <c r="L48" s="124" t="str">
        <f>VLOOKUP(TRIM(B48),'Team Rosters'!$B$1:$M$3794,2,FALSE)</f>
        <v>BIR</v>
      </c>
    </row>
    <row r="49" spans="1:12">
      <c r="A49" s="124" t="s">
        <v>2314</v>
      </c>
      <c r="B49" s="123" t="s">
        <v>6256</v>
      </c>
      <c r="C49" s="124" t="s">
        <v>822</v>
      </c>
      <c r="D49" s="124" t="s">
        <v>4303</v>
      </c>
      <c r="E49" s="176" t="s">
        <v>4391</v>
      </c>
      <c r="F49" s="176"/>
      <c r="G49" s="172">
        <v>3</v>
      </c>
      <c r="H49" s="172"/>
      <c r="I49"/>
      <c r="J49"/>
      <c r="K49" s="124"/>
      <c r="L49" s="124" t="e">
        <f>VLOOKUP(TRIM(B49),'Team Rosters'!$B$1:$M$3794,2,FALSE)</f>
        <v>#N/A</v>
      </c>
    </row>
    <row r="50" spans="1:12" ht="12.75" customHeight="1">
      <c r="A50" s="124" t="s">
        <v>1667</v>
      </c>
      <c r="B50" s="123" t="s">
        <v>3882</v>
      </c>
      <c r="C50" s="124" t="s">
        <v>83</v>
      </c>
      <c r="D50" s="124" t="s">
        <v>4300</v>
      </c>
      <c r="E50" s="176" t="s">
        <v>4385</v>
      </c>
      <c r="F50" s="176"/>
      <c r="G50" s="172">
        <v>12</v>
      </c>
      <c r="H50" s="172">
        <v>1</v>
      </c>
      <c r="I50"/>
      <c r="J50"/>
      <c r="K50" s="124"/>
      <c r="L50" s="124" t="str">
        <f>VLOOKUP(TRIM(B50),'Team Rosters'!$B$1:$M$3794,2,FALSE)</f>
        <v>LON</v>
      </c>
    </row>
    <row r="51" spans="1:12">
      <c r="A51" s="124" t="s">
        <v>2440</v>
      </c>
      <c r="B51" s="123" t="s">
        <v>5122</v>
      </c>
      <c r="C51" s="124" t="s">
        <v>1664</v>
      </c>
      <c r="D51" s="124" t="s">
        <v>2440</v>
      </c>
      <c r="E51" s="176" t="s">
        <v>4384</v>
      </c>
      <c r="F51" s="176"/>
      <c r="G51" s="172">
        <v>0</v>
      </c>
      <c r="H51" s="172"/>
      <c r="I51"/>
      <c r="J51"/>
      <c r="K51" s="124"/>
      <c r="L51" s="124" t="e">
        <f>VLOOKUP(TRIM(B51),'Team Rosters'!$B$1:$M$3794,2,FALSE)</f>
        <v>#N/A</v>
      </c>
    </row>
    <row r="52" spans="1:12">
      <c r="A52" s="124" t="s">
        <v>3060</v>
      </c>
      <c r="B52" s="123" t="s">
        <v>5594</v>
      </c>
      <c r="C52" s="124" t="s">
        <v>90</v>
      </c>
      <c r="D52" s="124" t="s">
        <v>4290</v>
      </c>
      <c r="E52" s="176" t="s">
        <v>4382</v>
      </c>
      <c r="F52" s="176"/>
      <c r="G52" s="172"/>
      <c r="H52" s="172"/>
      <c r="I52"/>
      <c r="J52"/>
      <c r="K52" s="124"/>
      <c r="L52" s="124" t="str">
        <f>VLOOKUP(TRIM(B52),'Team Rosters'!$B$1:$M$3794,2,FALSE)</f>
        <v>TOL</v>
      </c>
    </row>
    <row r="53" spans="1:12">
      <c r="A53" s="124" t="s">
        <v>2438</v>
      </c>
      <c r="B53" s="123" t="s">
        <v>3884</v>
      </c>
      <c r="C53" s="124" t="s">
        <v>808</v>
      </c>
      <c r="D53" s="124" t="s">
        <v>4277</v>
      </c>
      <c r="E53" s="131"/>
      <c r="F53" s="131"/>
      <c r="G53" s="131"/>
      <c r="H53" s="131"/>
      <c r="I53" s="172">
        <v>5</v>
      </c>
      <c r="J53" s="172"/>
      <c r="K53" s="173">
        <v>7</v>
      </c>
      <c r="L53" s="124" t="str">
        <f>VLOOKUP(TRIM(B53),'Team Rosters'!$B$1:$M$3794,2,FALSE)</f>
        <v>JER</v>
      </c>
    </row>
    <row r="54" spans="1:12" ht="12.75" customHeight="1">
      <c r="A54" s="124" t="s">
        <v>2440</v>
      </c>
      <c r="B54" s="123" t="s">
        <v>3885</v>
      </c>
      <c r="C54" s="124" t="s">
        <v>90</v>
      </c>
      <c r="D54" s="124" t="s">
        <v>2440</v>
      </c>
      <c r="E54" s="176" t="s">
        <v>4382</v>
      </c>
      <c r="F54" s="176"/>
      <c r="G54" s="172">
        <v>4</v>
      </c>
      <c r="H54" s="172"/>
      <c r="I54" s="131"/>
      <c r="J54"/>
      <c r="K54" s="124"/>
      <c r="L54" s="124" t="e">
        <f>VLOOKUP(TRIM(B54),'Team Rosters'!$B$1:$M$3794,2,FALSE)</f>
        <v>#N/A</v>
      </c>
    </row>
    <row r="55" spans="1:12" ht="12.75" customHeight="1">
      <c r="A55" s="179" t="s">
        <v>3518</v>
      </c>
      <c r="B55" s="183" t="s">
        <v>5284</v>
      </c>
      <c r="C55" s="179" t="s">
        <v>814</v>
      </c>
      <c r="D55" s="179" t="s">
        <v>3518</v>
      </c>
      <c r="E55"/>
      <c r="F55"/>
      <c r="G55"/>
      <c r="H55" s="131"/>
      <c r="I55" s="188">
        <v>0</v>
      </c>
      <c r="J55"/>
      <c r="K55" s="190">
        <v>2</v>
      </c>
      <c r="L55" s="124" t="e">
        <f>VLOOKUP(TRIM(B55),'Team Rosters'!$B$1:$M$3794,2,FALSE)</f>
        <v>#N/A</v>
      </c>
    </row>
    <row r="56" spans="1:12">
      <c r="A56" s="124" t="s">
        <v>2314</v>
      </c>
      <c r="B56" s="123" t="s">
        <v>6212</v>
      </c>
      <c r="C56" s="124" t="s">
        <v>82</v>
      </c>
      <c r="D56" s="124" t="s">
        <v>4303</v>
      </c>
      <c r="E56" s="176" t="s">
        <v>4391</v>
      </c>
      <c r="F56" s="176"/>
      <c r="G56" s="172">
        <v>0</v>
      </c>
      <c r="H56" s="172"/>
      <c r="I56" s="131"/>
      <c r="J56"/>
      <c r="K56" s="124"/>
      <c r="L56" s="124" t="e">
        <f>VLOOKUP(TRIM(B56),'Team Rosters'!$B$1:$M$3794,2,FALSE)</f>
        <v>#N/A</v>
      </c>
    </row>
    <row r="57" spans="1:12">
      <c r="A57" s="124" t="s">
        <v>2437</v>
      </c>
      <c r="B57" s="123" t="s">
        <v>2329</v>
      </c>
      <c r="C57" s="124" t="s">
        <v>81</v>
      </c>
      <c r="D57" s="124" t="s">
        <v>4304</v>
      </c>
      <c r="E57" s="176" t="s">
        <v>4386</v>
      </c>
      <c r="F57" s="176"/>
      <c r="G57" s="172">
        <v>10</v>
      </c>
      <c r="H57" s="172"/>
      <c r="I57"/>
      <c r="J57"/>
      <c r="K57" s="124"/>
      <c r="L57" s="124" t="str">
        <f>VLOOKUP(TRIM(B57),'Team Rosters'!$B$1:$M$3794,2,FALSE)</f>
        <v>BIR</v>
      </c>
    </row>
    <row r="58" spans="1:12">
      <c r="A58" s="124" t="s">
        <v>172</v>
      </c>
      <c r="B58" s="123" t="s">
        <v>4502</v>
      </c>
      <c r="C58" s="124" t="s">
        <v>6142</v>
      </c>
      <c r="D58" s="124" t="s">
        <v>4298</v>
      </c>
      <c r="E58" s="176" t="s">
        <v>4391</v>
      </c>
      <c r="F58" s="176"/>
      <c r="G58" s="172">
        <v>0</v>
      </c>
      <c r="H58" s="172"/>
      <c r="I58"/>
      <c r="J58"/>
      <c r="K58" s="124"/>
      <c r="L58" s="124" t="str">
        <f>VLOOKUP(TRIM(B58),'Team Rosters'!$B$1:$M$3794,2,FALSE)</f>
        <v>FER</v>
      </c>
    </row>
    <row r="59" spans="1:12">
      <c r="A59" s="181" t="s">
        <v>6375</v>
      </c>
      <c r="B59" s="185" t="s">
        <v>3872</v>
      </c>
      <c r="C59" s="181" t="s">
        <v>5513</v>
      </c>
      <c r="D59" s="181" t="s">
        <v>6616</v>
      </c>
      <c r="E59"/>
      <c r="F59"/>
      <c r="G59"/>
      <c r="H59" s="131"/>
      <c r="I59" s="187">
        <v>0</v>
      </c>
      <c r="J59"/>
      <c r="K59" s="189">
        <v>0</v>
      </c>
      <c r="L59" s="124" t="e">
        <f>VLOOKUP(TRIM(B59),'Team Rosters'!$B$1:$M$3794,2,FALSE)</f>
        <v>#N/A</v>
      </c>
    </row>
    <row r="60" spans="1:12">
      <c r="A60" s="124" t="s">
        <v>6375</v>
      </c>
      <c r="B60" s="123" t="s">
        <v>3872</v>
      </c>
      <c r="C60" s="124" t="s">
        <v>5513</v>
      </c>
      <c r="D60" s="124" t="s">
        <v>6616</v>
      </c>
      <c r="E60"/>
      <c r="F60"/>
      <c r="G60"/>
      <c r="H60" s="131"/>
      <c r="I60" s="131"/>
      <c r="J60"/>
      <c r="K60" s="124"/>
      <c r="L60" s="124" t="e">
        <f>VLOOKUP(TRIM(B60),'Team Rosters'!$B$1:$M$3794,2,FALSE)</f>
        <v>#N/A</v>
      </c>
    </row>
    <row r="61" spans="1:12">
      <c r="A61" s="124" t="s">
        <v>3891</v>
      </c>
      <c r="B61" s="123" t="s">
        <v>4563</v>
      </c>
      <c r="C61" s="124" t="s">
        <v>832</v>
      </c>
      <c r="D61" s="124" t="s">
        <v>5005</v>
      </c>
      <c r="E61" s="176" t="s">
        <v>4391</v>
      </c>
      <c r="F61" s="176" t="s">
        <v>4391</v>
      </c>
      <c r="G61" s="172">
        <v>5</v>
      </c>
      <c r="H61" s="172"/>
      <c r="I61"/>
      <c r="J61"/>
      <c r="K61" s="124"/>
      <c r="L61" s="124" t="str">
        <f>VLOOKUP(TRIM(B61),'Team Rosters'!$B$1:$M$3794,2,FALSE)</f>
        <v>IND</v>
      </c>
    </row>
    <row r="62" spans="1:12" ht="15.75">
      <c r="A62" s="179"/>
      <c r="B62" s="232" t="s">
        <v>6343</v>
      </c>
      <c r="C62" s="179"/>
      <c r="D62" s="179"/>
      <c r="E62"/>
      <c r="F62"/>
      <c r="G62"/>
      <c r="H62"/>
      <c r="I62"/>
      <c r="J62"/>
      <c r="K62" s="124"/>
      <c r="L62" s="124" t="e">
        <f>VLOOKUP(TRIM(B62),'Team Rosters'!$B$1:$M$3794,2,FALSE)</f>
        <v>#N/A</v>
      </c>
    </row>
    <row r="63" spans="1:12" ht="15.75">
      <c r="A63" s="181"/>
      <c r="B63" s="233" t="s">
        <v>6343</v>
      </c>
      <c r="C63" s="181"/>
      <c r="D63" s="181"/>
      <c r="E63"/>
      <c r="F63"/>
      <c r="G63"/>
      <c r="H63"/>
      <c r="I63" s="222"/>
      <c r="J63"/>
      <c r="K63" s="181"/>
      <c r="L63" s="124" t="e">
        <f>VLOOKUP(TRIM(B63),'Team Rosters'!$B$1:$M$3794,2,FALSE)</f>
        <v>#N/A</v>
      </c>
    </row>
    <row r="64" spans="1:12">
      <c r="A64" s="124" t="s">
        <v>2328</v>
      </c>
      <c r="B64" s="123" t="s">
        <v>6213</v>
      </c>
      <c r="C64" s="124" t="s">
        <v>82</v>
      </c>
      <c r="D64" s="124" t="s">
        <v>4295</v>
      </c>
      <c r="E64" s="176" t="s">
        <v>4385</v>
      </c>
      <c r="F64" s="176"/>
      <c r="G64" s="172"/>
      <c r="H64" s="172"/>
      <c r="I64" s="131"/>
      <c r="J64"/>
      <c r="K64" s="124"/>
      <c r="L64" s="124" t="str">
        <f>VLOOKUP(TRIM(B64),'Team Rosters'!$B$1:$M$3794,2,FALSE)</f>
        <v>IND</v>
      </c>
    </row>
    <row r="65" spans="1:12">
      <c r="A65" s="124" t="s">
        <v>1667</v>
      </c>
      <c r="B65" s="123" t="s">
        <v>1379</v>
      </c>
      <c r="C65" s="124" t="s">
        <v>824</v>
      </c>
      <c r="D65" s="124" t="s">
        <v>4300</v>
      </c>
      <c r="E65" s="176" t="s">
        <v>4389</v>
      </c>
      <c r="F65" s="176"/>
      <c r="G65" s="172">
        <v>3</v>
      </c>
      <c r="H65" s="172"/>
      <c r="I65"/>
      <c r="J65"/>
      <c r="K65" s="124"/>
      <c r="L65" s="124" t="e">
        <f>VLOOKUP(TRIM(B65),'Team Rosters'!$B$1:$M$3794,2,FALSE)</f>
        <v>#N/A</v>
      </c>
    </row>
    <row r="66" spans="1:12">
      <c r="A66" s="124" t="s">
        <v>3060</v>
      </c>
      <c r="B66" s="123" t="s">
        <v>5047</v>
      </c>
      <c r="C66" s="124" t="s">
        <v>802</v>
      </c>
      <c r="D66" s="124" t="s">
        <v>4290</v>
      </c>
      <c r="E66" s="176" t="s">
        <v>4384</v>
      </c>
      <c r="F66" s="176"/>
      <c r="G66" s="172"/>
      <c r="H66" s="172"/>
      <c r="I66"/>
      <c r="J66"/>
      <c r="K66" s="124"/>
      <c r="L66" s="124" t="e">
        <f>VLOOKUP(TRIM(B66),'Team Rosters'!$B$1:$M$3794,2,FALSE)</f>
        <v>#N/A</v>
      </c>
    </row>
    <row r="67" spans="1:12">
      <c r="A67" s="124" t="s">
        <v>1667</v>
      </c>
      <c r="B67" s="123" t="s">
        <v>1201</v>
      </c>
      <c r="C67" s="124" t="s">
        <v>816</v>
      </c>
      <c r="D67" s="124" t="s">
        <v>4300</v>
      </c>
      <c r="E67" s="176" t="s">
        <v>4385</v>
      </c>
      <c r="F67" s="176"/>
      <c r="G67" s="172">
        <v>2</v>
      </c>
      <c r="H67" s="172"/>
      <c r="I67"/>
      <c r="J67"/>
      <c r="K67" s="124"/>
      <c r="L67" s="124" t="str">
        <f>VLOOKUP(TRIM(B67),'Team Rosters'!$B$1:$M$3794,2,FALSE)</f>
        <v>JER</v>
      </c>
    </row>
    <row r="68" spans="1:12">
      <c r="A68" s="124" t="s">
        <v>197</v>
      </c>
      <c r="B68" s="123" t="s">
        <v>827</v>
      </c>
      <c r="C68" s="124" t="s">
        <v>82</v>
      </c>
      <c r="D68" s="124" t="s">
        <v>197</v>
      </c>
      <c r="E68"/>
      <c r="F68"/>
      <c r="G68"/>
      <c r="H68" s="131"/>
      <c r="I68"/>
      <c r="J68"/>
      <c r="K68" s="124"/>
      <c r="L68" s="124" t="str">
        <f>VLOOKUP(TRIM(B68),'Team Rosters'!$B$1:$M$3794,2,FALSE)</f>
        <v>TEM</v>
      </c>
    </row>
    <row r="69" spans="1:12">
      <c r="A69" s="124" t="s">
        <v>3060</v>
      </c>
      <c r="B69" s="123" t="s">
        <v>6165</v>
      </c>
      <c r="C69" s="124" t="s">
        <v>807</v>
      </c>
      <c r="D69" s="124" t="s">
        <v>4290</v>
      </c>
      <c r="E69" s="176" t="s">
        <v>4388</v>
      </c>
      <c r="F69" s="176"/>
      <c r="G69" s="172"/>
      <c r="H69" s="172"/>
      <c r="I69" s="131"/>
      <c r="J69"/>
      <c r="K69" s="124"/>
      <c r="L69" s="124" t="str">
        <f>VLOOKUP(TRIM(B69),'Team Rosters'!$B$1:$M$3794,2,FALSE)</f>
        <v>BLD</v>
      </c>
    </row>
    <row r="70" spans="1:12" ht="12.75" customHeight="1">
      <c r="A70" s="124" t="s">
        <v>2437</v>
      </c>
      <c r="B70" s="123" t="s">
        <v>1801</v>
      </c>
      <c r="C70" s="124" t="s">
        <v>824</v>
      </c>
      <c r="D70" s="124" t="s">
        <v>4304</v>
      </c>
      <c r="E70" s="176" t="s">
        <v>4385</v>
      </c>
      <c r="F70" s="176"/>
      <c r="G70" s="172">
        <v>1</v>
      </c>
      <c r="H70" s="172"/>
      <c r="I70"/>
      <c r="J70"/>
      <c r="K70" s="124"/>
      <c r="L70" s="124" t="e">
        <f>VLOOKUP(TRIM(B70),'Team Rosters'!$B$1:$M$3794,2,FALSE)</f>
        <v>#N/A</v>
      </c>
    </row>
    <row r="71" spans="1:12">
      <c r="A71" s="124" t="s">
        <v>2438</v>
      </c>
      <c r="B71" s="123" t="s">
        <v>3893</v>
      </c>
      <c r="C71" s="124" t="s">
        <v>837</v>
      </c>
      <c r="D71" s="124" t="s">
        <v>4277</v>
      </c>
      <c r="E71" s="131"/>
      <c r="F71" s="131"/>
      <c r="G71" s="131"/>
      <c r="H71" s="131"/>
      <c r="I71" s="172">
        <v>6</v>
      </c>
      <c r="J71" s="172"/>
      <c r="K71" s="173">
        <v>7</v>
      </c>
      <c r="L71" s="124" t="str">
        <f>VLOOKUP(TRIM(B71),'Team Rosters'!$B$1:$M$3794,2,FALSE)</f>
        <v>DEL</v>
      </c>
    </row>
    <row r="72" spans="1:12">
      <c r="A72" s="124" t="s">
        <v>2323</v>
      </c>
      <c r="B72" s="123" t="s">
        <v>1203</v>
      </c>
      <c r="C72" s="124" t="s">
        <v>831</v>
      </c>
      <c r="D72" s="124" t="s">
        <v>4265</v>
      </c>
      <c r="E72"/>
      <c r="F72"/>
      <c r="G72"/>
      <c r="H72" s="131"/>
      <c r="I72"/>
      <c r="J72"/>
      <c r="K72" s="124"/>
      <c r="L72" s="124" t="e">
        <f>VLOOKUP(TRIM(B72),'Team Rosters'!$B$1:$M$3794,2,FALSE)</f>
        <v>#N/A</v>
      </c>
    </row>
    <row r="73" spans="1:12">
      <c r="A73" s="124" t="s">
        <v>3917</v>
      </c>
      <c r="B73" s="123" t="s">
        <v>6122</v>
      </c>
      <c r="C73" s="124" t="s">
        <v>812</v>
      </c>
      <c r="D73" s="124" t="s">
        <v>4286</v>
      </c>
      <c r="E73" s="131"/>
      <c r="F73" s="131"/>
      <c r="G73" s="131"/>
      <c r="H73" s="131"/>
      <c r="I73" s="172">
        <v>0</v>
      </c>
      <c r="J73" s="172">
        <v>0</v>
      </c>
      <c r="K73" s="173">
        <v>0</v>
      </c>
      <c r="L73" s="124" t="str">
        <f>VLOOKUP(TRIM(B73),'Team Rosters'!$B$1:$M$3794,2,FALSE)</f>
        <v>BIR</v>
      </c>
    </row>
    <row r="74" spans="1:12" ht="12.75" customHeight="1">
      <c r="A74" s="124" t="s">
        <v>3917</v>
      </c>
      <c r="B74" s="123" t="s">
        <v>6122</v>
      </c>
      <c r="C74" s="124" t="s">
        <v>812</v>
      </c>
      <c r="D74" s="124" t="s">
        <v>6621</v>
      </c>
      <c r="E74"/>
      <c r="F74"/>
      <c r="G74"/>
      <c r="H74"/>
      <c r="I74" s="172">
        <v>0</v>
      </c>
      <c r="J74"/>
      <c r="K74" s="173">
        <v>0</v>
      </c>
      <c r="L74" s="124" t="str">
        <f>VLOOKUP(TRIM(B74),'Team Rosters'!$B$1:$M$3794,2,FALSE)</f>
        <v>BIR</v>
      </c>
    </row>
    <row r="75" spans="1:12">
      <c r="A75" s="179" t="s">
        <v>3518</v>
      </c>
      <c r="B75" s="183" t="s">
        <v>5838</v>
      </c>
      <c r="C75" s="179" t="s">
        <v>824</v>
      </c>
      <c r="D75" s="179" t="s">
        <v>3518</v>
      </c>
      <c r="E75"/>
      <c r="F75"/>
      <c r="G75"/>
      <c r="H75" s="131"/>
      <c r="I75" s="188">
        <v>0</v>
      </c>
      <c r="J75"/>
      <c r="K75" s="190">
        <v>0</v>
      </c>
      <c r="L75" s="124" t="str">
        <f>VLOOKUP(TRIM(B75),'Team Rosters'!$B$1:$M$3794,2,FALSE)</f>
        <v>CHA</v>
      </c>
    </row>
    <row r="76" spans="1:12" ht="12.75" customHeight="1">
      <c r="A76" s="124" t="s">
        <v>3917</v>
      </c>
      <c r="B76" s="123" t="s">
        <v>3898</v>
      </c>
      <c r="C76" s="124" t="s">
        <v>826</v>
      </c>
      <c r="D76" s="124" t="s">
        <v>4286</v>
      </c>
      <c r="E76" s="131"/>
      <c r="F76" s="131"/>
      <c r="G76" s="131"/>
      <c r="H76" s="131"/>
      <c r="I76" s="172">
        <v>0</v>
      </c>
      <c r="J76" s="172">
        <v>4</v>
      </c>
      <c r="K76" s="173">
        <v>0</v>
      </c>
      <c r="L76" s="124" t="e">
        <f>VLOOKUP(TRIM(B76),'Team Rosters'!$B$1:$M$3794,2,FALSE)</f>
        <v>#N/A</v>
      </c>
    </row>
    <row r="77" spans="1:12">
      <c r="A77" s="124" t="s">
        <v>3917</v>
      </c>
      <c r="B77" s="123" t="s">
        <v>3898</v>
      </c>
      <c r="C77" s="124" t="s">
        <v>826</v>
      </c>
      <c r="D77" s="124" t="s">
        <v>4286</v>
      </c>
      <c r="E77"/>
      <c r="F77"/>
      <c r="G77"/>
      <c r="H77" s="131"/>
      <c r="I77" s="172">
        <v>0</v>
      </c>
      <c r="J77"/>
      <c r="K77" s="173">
        <v>0</v>
      </c>
      <c r="L77" s="124" t="e">
        <f>VLOOKUP(TRIM(B77),'Team Rosters'!$B$1:$M$3794,2,FALSE)</f>
        <v>#N/A</v>
      </c>
    </row>
    <row r="78" spans="1:12">
      <c r="A78" s="124" t="s">
        <v>3200</v>
      </c>
      <c r="B78" s="123" t="s">
        <v>508</v>
      </c>
      <c r="C78" s="124" t="s">
        <v>83</v>
      </c>
      <c r="D78" s="124" t="s">
        <v>4275</v>
      </c>
      <c r="E78" s="131"/>
      <c r="F78" s="131"/>
      <c r="G78" s="131"/>
      <c r="H78"/>
      <c r="I78" s="172">
        <v>0</v>
      </c>
      <c r="J78" s="172"/>
      <c r="K78" s="173">
        <v>0</v>
      </c>
      <c r="L78" s="124" t="e">
        <f>VLOOKUP(TRIM(B78),'Team Rosters'!$B$1:$M$3794,2,FALSE)</f>
        <v>#N/A</v>
      </c>
    </row>
    <row r="79" spans="1:12" ht="12.75" customHeight="1">
      <c r="A79" s="124" t="s">
        <v>2437</v>
      </c>
      <c r="B79" s="123" t="s">
        <v>1209</v>
      </c>
      <c r="C79" s="124" t="s">
        <v>6142</v>
      </c>
      <c r="D79" s="124" t="s">
        <v>4278</v>
      </c>
      <c r="E79" s="131"/>
      <c r="F79" s="131"/>
      <c r="G79" s="131"/>
      <c r="H79" s="131"/>
      <c r="I79" s="172">
        <v>0</v>
      </c>
      <c r="J79" s="172"/>
      <c r="K79" s="173">
        <v>7</v>
      </c>
      <c r="L79" s="124" t="e">
        <f>VLOOKUP(TRIM(B79),'Team Rosters'!$B$1:$M$3794,2,FALSE)</f>
        <v>#N/A</v>
      </c>
    </row>
    <row r="80" spans="1:12">
      <c r="A80" s="219" t="s">
        <v>213</v>
      </c>
      <c r="B80" s="220" t="s">
        <v>3900</v>
      </c>
      <c r="C80" s="219" t="s">
        <v>821</v>
      </c>
      <c r="D80" s="219" t="s">
        <v>213</v>
      </c>
      <c r="E80" s="217"/>
      <c r="F80" s="217"/>
      <c r="G80" s="217"/>
      <c r="H80" s="229"/>
      <c r="I80" s="217"/>
      <c r="J80" s="217"/>
      <c r="K80" s="219"/>
      <c r="L80" s="221" t="str">
        <f>VLOOKUP(TRIM(B80),'Team Rosters'!$B$1:$M$3794,2,FALSE)</f>
        <v>WIX</v>
      </c>
    </row>
    <row r="81" spans="1:12">
      <c r="A81" s="124" t="s">
        <v>836</v>
      </c>
      <c r="B81" s="123" t="s">
        <v>3901</v>
      </c>
      <c r="C81" s="124" t="s">
        <v>815</v>
      </c>
      <c r="D81" s="124" t="s">
        <v>4282</v>
      </c>
      <c r="E81" s="131"/>
      <c r="F81" s="131"/>
      <c r="G81" s="131"/>
      <c r="H81" s="131"/>
      <c r="I81" s="172">
        <v>0</v>
      </c>
      <c r="J81" s="172">
        <v>0</v>
      </c>
      <c r="K81" s="173">
        <v>0</v>
      </c>
      <c r="L81" s="124" t="e">
        <f>VLOOKUP(TRIM(B81),'Team Rosters'!$B$1:$M$3794,2,FALSE)</f>
        <v>#N/A</v>
      </c>
    </row>
    <row r="82" spans="1:12" ht="12.75" customHeight="1">
      <c r="A82" s="124" t="s">
        <v>5040</v>
      </c>
      <c r="B82" s="123" t="s">
        <v>6310</v>
      </c>
      <c r="C82" s="124" t="s">
        <v>821</v>
      </c>
      <c r="D82" s="124" t="s">
        <v>5914</v>
      </c>
      <c r="E82" s="176" t="s">
        <v>4382</v>
      </c>
      <c r="F82" s="176" t="s">
        <v>4391</v>
      </c>
      <c r="G82" s="172">
        <v>7</v>
      </c>
      <c r="H82" s="172"/>
      <c r="I82"/>
      <c r="J82"/>
      <c r="K82" s="124"/>
      <c r="L82" s="124" t="str">
        <f>VLOOKUP(TRIM(B82),'Team Rosters'!$B$1:$M$3794,2,FALSE)</f>
        <v>TEM</v>
      </c>
    </row>
    <row r="83" spans="1:12">
      <c r="A83" s="124" t="s">
        <v>2312</v>
      </c>
      <c r="B83" s="123" t="s">
        <v>4457</v>
      </c>
      <c r="C83" s="124" t="s">
        <v>2832</v>
      </c>
      <c r="D83" s="124" t="s">
        <v>2312</v>
      </c>
      <c r="E83" s="176" t="s">
        <v>4400</v>
      </c>
      <c r="F83" s="176"/>
      <c r="G83" s="172">
        <v>3</v>
      </c>
      <c r="H83" s="172"/>
      <c r="I83"/>
      <c r="J83"/>
      <c r="K83" s="124"/>
      <c r="L83" s="124" t="str">
        <f>VLOOKUP(TRIM(B83),'Team Rosters'!$B$1:$M$3794,2,FALSE)</f>
        <v>BLD</v>
      </c>
    </row>
    <row r="84" spans="1:12">
      <c r="A84" s="124" t="s">
        <v>2319</v>
      </c>
      <c r="B84" s="123" t="s">
        <v>5085</v>
      </c>
      <c r="C84" s="124" t="s">
        <v>826</v>
      </c>
      <c r="D84" s="124" t="s">
        <v>2319</v>
      </c>
      <c r="E84" s="176" t="s">
        <v>4388</v>
      </c>
      <c r="F84" s="176"/>
      <c r="G84" s="172">
        <v>7</v>
      </c>
      <c r="H84" s="172"/>
      <c r="I84"/>
      <c r="J84"/>
      <c r="K84" s="124"/>
      <c r="L84" s="124" t="str">
        <f>VLOOKUP(TRIM(B84),'Team Rosters'!$B$1:$M$3794,2,FALSE)</f>
        <v>WIX</v>
      </c>
    </row>
    <row r="85" spans="1:12">
      <c r="A85" s="124" t="s">
        <v>2335</v>
      </c>
      <c r="B85" s="123" t="s">
        <v>510</v>
      </c>
      <c r="C85" s="124" t="s">
        <v>5513</v>
      </c>
      <c r="D85" s="124" t="s">
        <v>2335</v>
      </c>
      <c r="E85" s="176" t="s">
        <v>4397</v>
      </c>
      <c r="F85" s="176"/>
      <c r="G85" s="172">
        <v>4</v>
      </c>
      <c r="H85" s="172"/>
      <c r="I85"/>
      <c r="J85"/>
      <c r="K85" s="124"/>
      <c r="L85" s="124" t="str">
        <f>VLOOKUP(TRIM(B85),'Team Rosters'!$B$1:$M$3794,2,FALSE)</f>
        <v>DEL</v>
      </c>
    </row>
    <row r="86" spans="1:12">
      <c r="A86" s="124" t="s">
        <v>2443</v>
      </c>
      <c r="B86" s="123" t="s">
        <v>1046</v>
      </c>
      <c r="C86" s="124" t="s">
        <v>5513</v>
      </c>
      <c r="D86" s="124" t="s">
        <v>2443</v>
      </c>
      <c r="E86" s="176" t="s">
        <v>4390</v>
      </c>
      <c r="F86" s="176"/>
      <c r="G86" s="172">
        <v>8</v>
      </c>
      <c r="H86" s="172"/>
      <c r="I86"/>
      <c r="J86"/>
      <c r="K86" s="124"/>
      <c r="L86" s="124" t="e">
        <f>VLOOKUP(TRIM(B86),'Team Rosters'!$B$1:$M$3794,2,FALSE)</f>
        <v>#N/A</v>
      </c>
    </row>
    <row r="87" spans="1:12">
      <c r="A87" s="124" t="s">
        <v>1404</v>
      </c>
      <c r="B87" s="123" t="s">
        <v>6248</v>
      </c>
      <c r="C87" s="124" t="s">
        <v>813</v>
      </c>
      <c r="D87" s="124" t="s">
        <v>1404</v>
      </c>
      <c r="E87" s="176" t="s">
        <v>4384</v>
      </c>
      <c r="F87" s="176"/>
      <c r="G87" s="172">
        <v>5</v>
      </c>
      <c r="H87" s="172"/>
      <c r="I87" s="131"/>
      <c r="J87"/>
      <c r="K87" s="124"/>
      <c r="L87" s="124" t="str">
        <f>VLOOKUP(TRIM(B87),'Team Rosters'!$B$1:$M$3794,2,FALSE)</f>
        <v>FER</v>
      </c>
    </row>
    <row r="88" spans="1:12" ht="12.75" customHeight="1">
      <c r="A88" s="124" t="s">
        <v>1404</v>
      </c>
      <c r="B88" s="123" t="s">
        <v>3903</v>
      </c>
      <c r="C88" s="124" t="s">
        <v>3448</v>
      </c>
      <c r="D88" s="124" t="s">
        <v>1404</v>
      </c>
      <c r="E88" s="176" t="s">
        <v>4382</v>
      </c>
      <c r="F88" s="176"/>
      <c r="G88" s="172">
        <v>6</v>
      </c>
      <c r="H88" s="172"/>
      <c r="I88"/>
      <c r="J88"/>
      <c r="K88" s="124"/>
      <c r="L88" s="124" t="e">
        <f>VLOOKUP(TRIM(B88),'Team Rosters'!$B$1:$M$3794,2,FALSE)</f>
        <v>#N/A</v>
      </c>
    </row>
    <row r="89" spans="1:12">
      <c r="A89" s="124" t="s">
        <v>2438</v>
      </c>
      <c r="B89" s="123" t="s">
        <v>512</v>
      </c>
      <c r="C89" s="124" t="s">
        <v>3448</v>
      </c>
      <c r="D89" s="124" t="s">
        <v>4277</v>
      </c>
      <c r="E89" s="131"/>
      <c r="F89" s="131"/>
      <c r="G89" s="131"/>
      <c r="H89" s="131"/>
      <c r="I89" s="172">
        <v>0</v>
      </c>
      <c r="J89" s="172"/>
      <c r="K89" s="173">
        <v>5</v>
      </c>
      <c r="L89" s="124" t="str">
        <f>VLOOKUP(TRIM(B89),'Team Rosters'!$B$1:$M$3794,2,FALSE)</f>
        <v>BLU</v>
      </c>
    </row>
    <row r="90" spans="1:12">
      <c r="A90" s="124" t="s">
        <v>651</v>
      </c>
      <c r="B90" s="123" t="s">
        <v>2476</v>
      </c>
      <c r="C90" s="124" t="s">
        <v>815</v>
      </c>
      <c r="D90" s="124" t="s">
        <v>4287</v>
      </c>
      <c r="E90" s="131"/>
      <c r="F90" s="131"/>
      <c r="G90" s="131"/>
      <c r="H90" s="131"/>
      <c r="I90" s="172">
        <v>0</v>
      </c>
      <c r="J90" s="172">
        <v>0</v>
      </c>
      <c r="K90" s="173">
        <v>0</v>
      </c>
      <c r="L90" s="124" t="e">
        <f>VLOOKUP(TRIM(B90),'Team Rosters'!$B$1:$M$3794,2,FALSE)</f>
        <v>#N/A</v>
      </c>
    </row>
    <row r="91" spans="1:12" ht="12.75" customHeight="1">
      <c r="A91" s="124" t="s">
        <v>560</v>
      </c>
      <c r="B91" s="123" t="s">
        <v>3855</v>
      </c>
      <c r="C91" s="124" t="s">
        <v>82</v>
      </c>
      <c r="D91" s="124" t="s">
        <v>4265</v>
      </c>
      <c r="E91"/>
      <c r="F91"/>
      <c r="G91"/>
      <c r="H91"/>
      <c r="I91"/>
      <c r="J91"/>
      <c r="K91" s="124"/>
      <c r="L91" s="124" t="str">
        <f>VLOOKUP(TRIM(B91),'Team Rosters'!$B$1:$M$3794,2,FALSE)</f>
        <v>GOT</v>
      </c>
    </row>
    <row r="92" spans="1:12" ht="12.75" customHeight="1">
      <c r="A92" s="124" t="s">
        <v>4393</v>
      </c>
      <c r="B92" s="123" t="s">
        <v>5113</v>
      </c>
      <c r="C92" s="124" t="s">
        <v>809</v>
      </c>
      <c r="D92" s="124" t="s">
        <v>5915</v>
      </c>
      <c r="E92" s="176" t="s">
        <v>4383</v>
      </c>
      <c r="F92" s="176" t="s">
        <v>4389</v>
      </c>
      <c r="G92" s="172">
        <v>7</v>
      </c>
      <c r="H92" s="172"/>
      <c r="I92"/>
      <c r="J92"/>
      <c r="K92" s="124"/>
      <c r="L92" s="124" t="str">
        <f>VLOOKUP(TRIM(B92),'Team Rosters'!$B$1:$M$3794,2,FALSE)</f>
        <v>CHA</v>
      </c>
    </row>
    <row r="93" spans="1:12">
      <c r="A93" s="179" t="s">
        <v>1891</v>
      </c>
      <c r="B93" s="183" t="s">
        <v>6340</v>
      </c>
      <c r="C93" s="179" t="s">
        <v>815</v>
      </c>
      <c r="D93" s="179" t="s">
        <v>1891</v>
      </c>
      <c r="E93"/>
      <c r="F93"/>
      <c r="G93"/>
      <c r="H93"/>
      <c r="I93"/>
      <c r="J93"/>
      <c r="K93" s="124"/>
      <c r="L93" s="124" t="e">
        <f>VLOOKUP(TRIM(B93),'Team Rosters'!$B$1:$M$3794,2,FALSE)</f>
        <v>#N/A</v>
      </c>
    </row>
    <row r="94" spans="1:12">
      <c r="A94" s="124" t="s">
        <v>2314</v>
      </c>
      <c r="B94" s="123" t="s">
        <v>4578</v>
      </c>
      <c r="C94" s="124" t="s">
        <v>821</v>
      </c>
      <c r="D94" s="124" t="s">
        <v>6618</v>
      </c>
      <c r="E94" s="131"/>
      <c r="F94" s="131"/>
      <c r="G94" s="131"/>
      <c r="H94"/>
      <c r="I94" s="172">
        <v>0</v>
      </c>
      <c r="J94" s="172"/>
      <c r="K94" s="173">
        <v>0</v>
      </c>
      <c r="L94" s="124" t="e">
        <f>VLOOKUP(TRIM(B94),'Team Rosters'!$B$1:$M$3794,2,FALSE)</f>
        <v>#N/A</v>
      </c>
    </row>
    <row r="95" spans="1:12">
      <c r="A95" s="124" t="s">
        <v>560</v>
      </c>
      <c r="B95" s="123" t="s">
        <v>4647</v>
      </c>
      <c r="C95" s="124" t="s">
        <v>90</v>
      </c>
      <c r="D95" s="124" t="s">
        <v>4265</v>
      </c>
      <c r="E95"/>
      <c r="F95"/>
      <c r="G95"/>
      <c r="H95" s="131"/>
      <c r="I95"/>
      <c r="J95"/>
      <c r="K95" s="124"/>
      <c r="L95" s="124" t="str">
        <f>VLOOKUP(TRIM(B95),'Team Rosters'!$B$1:$M$3794,2,FALSE)</f>
        <v>DEL</v>
      </c>
    </row>
    <row r="96" spans="1:12" ht="12.75" customHeight="1">
      <c r="A96" s="124" t="s">
        <v>649</v>
      </c>
      <c r="B96" s="123" t="s">
        <v>6328</v>
      </c>
      <c r="C96" s="124" t="s">
        <v>824</v>
      </c>
      <c r="D96" s="124" t="s">
        <v>649</v>
      </c>
      <c r="E96" s="176" t="s">
        <v>4390</v>
      </c>
      <c r="F96" s="176" t="s">
        <v>4390</v>
      </c>
      <c r="G96" s="172">
        <v>3</v>
      </c>
      <c r="H96" s="172"/>
      <c r="I96"/>
      <c r="J96"/>
      <c r="K96" s="124"/>
      <c r="L96" s="124" t="e">
        <f>VLOOKUP(TRIM(B96),'Team Rosters'!$B$1:$M$3794,2,FALSE)</f>
        <v>#N/A</v>
      </c>
    </row>
    <row r="97" spans="1:12" ht="12.75" customHeight="1">
      <c r="A97" s="124" t="s">
        <v>828</v>
      </c>
      <c r="B97" s="123" t="s">
        <v>5309</v>
      </c>
      <c r="C97" s="124" t="s">
        <v>2832</v>
      </c>
      <c r="D97" s="124" t="s">
        <v>828</v>
      </c>
      <c r="E97"/>
      <c r="F97"/>
      <c r="G97"/>
      <c r="H97" s="131"/>
      <c r="I97" s="172">
        <v>4</v>
      </c>
      <c r="J97"/>
      <c r="K97" s="173">
        <v>0</v>
      </c>
      <c r="L97" s="124" t="e">
        <f>VLOOKUP(TRIM(B97),'Team Rosters'!$B$1:$M$3794,2,FALSE)</f>
        <v>#N/A</v>
      </c>
    </row>
    <row r="98" spans="1:12">
      <c r="A98" s="124" t="s">
        <v>2440</v>
      </c>
      <c r="B98" s="123" t="s">
        <v>6204</v>
      </c>
      <c r="C98" s="124" t="s">
        <v>81</v>
      </c>
      <c r="D98" s="124" t="s">
        <v>2440</v>
      </c>
      <c r="E98" s="176" t="s">
        <v>4384</v>
      </c>
      <c r="F98" s="176"/>
      <c r="G98" s="172">
        <v>0</v>
      </c>
      <c r="H98" s="172"/>
      <c r="I98" s="131"/>
      <c r="J98"/>
      <c r="K98" s="124"/>
      <c r="L98" s="124" t="e">
        <f>VLOOKUP(TRIM(B98),'Team Rosters'!$B$1:$M$3794,2,FALSE)</f>
        <v>#N/A</v>
      </c>
    </row>
    <row r="99" spans="1:12">
      <c r="A99" s="124" t="s">
        <v>2314</v>
      </c>
      <c r="B99" s="123" t="s">
        <v>1034</v>
      </c>
      <c r="C99" s="124" t="s">
        <v>82</v>
      </c>
      <c r="D99" s="124" t="s">
        <v>4279</v>
      </c>
      <c r="E99" s="131"/>
      <c r="F99" s="131"/>
      <c r="G99" s="131"/>
      <c r="H99" s="131"/>
      <c r="I99" s="172">
        <v>0</v>
      </c>
      <c r="J99" s="172"/>
      <c r="K99" s="173">
        <v>0</v>
      </c>
      <c r="L99" s="124" t="e">
        <f>VLOOKUP(TRIM(B99),'Team Rosters'!$B$1:$M$3794,2,FALSE)</f>
        <v>#N/A</v>
      </c>
    </row>
    <row r="100" spans="1:12">
      <c r="A100" s="181" t="s">
        <v>3518</v>
      </c>
      <c r="B100" s="185" t="s">
        <v>3905</v>
      </c>
      <c r="C100" s="181" t="s">
        <v>820</v>
      </c>
      <c r="D100" s="181" t="s">
        <v>3518</v>
      </c>
      <c r="E100"/>
      <c r="F100"/>
      <c r="G100"/>
      <c r="H100" s="131"/>
      <c r="I100" s="187">
        <v>0</v>
      </c>
      <c r="J100"/>
      <c r="K100" s="189">
        <v>3</v>
      </c>
      <c r="L100" s="124" t="str">
        <f>VLOOKUP(TRIM(B100),'Team Rosters'!$B$1:$M$3794,2,FALSE)</f>
        <v>CAVE</v>
      </c>
    </row>
    <row r="101" spans="1:12" ht="12.75" customHeight="1">
      <c r="A101" s="124" t="s">
        <v>3060</v>
      </c>
      <c r="B101" s="123" t="s">
        <v>5634</v>
      </c>
      <c r="C101" s="124" t="s">
        <v>808</v>
      </c>
      <c r="D101" s="124" t="s">
        <v>4290</v>
      </c>
      <c r="E101" s="176" t="s">
        <v>4384</v>
      </c>
      <c r="F101" s="176"/>
      <c r="G101" s="172"/>
      <c r="H101" s="172"/>
      <c r="I101"/>
      <c r="J101"/>
      <c r="K101" s="124"/>
      <c r="L101" s="124" t="str">
        <f>VLOOKUP(TRIM(B101),'Team Rosters'!$B$1:$M$3794,2,FALSE)</f>
        <v>JER</v>
      </c>
    </row>
    <row r="102" spans="1:12">
      <c r="A102" s="124" t="s">
        <v>560</v>
      </c>
      <c r="B102" s="123" t="s">
        <v>5211</v>
      </c>
      <c r="C102" s="124" t="s">
        <v>810</v>
      </c>
      <c r="D102" s="124" t="s">
        <v>4265</v>
      </c>
      <c r="E102"/>
      <c r="F102"/>
      <c r="G102"/>
      <c r="H102" s="131"/>
      <c r="I102"/>
      <c r="J102"/>
      <c r="K102" s="124"/>
      <c r="L102" s="124" t="e">
        <f>VLOOKUP(TRIM(B102),'Team Rosters'!$B$1:$M$3794,2,FALSE)</f>
        <v>#N/A</v>
      </c>
    </row>
    <row r="103" spans="1:12" ht="12.75" customHeight="1">
      <c r="A103" s="124" t="s">
        <v>2440</v>
      </c>
      <c r="B103" s="123" t="s">
        <v>6194</v>
      </c>
      <c r="C103" s="124" t="s">
        <v>812</v>
      </c>
      <c r="D103" s="124" t="s">
        <v>2440</v>
      </c>
      <c r="E103" s="176" t="s">
        <v>4384</v>
      </c>
      <c r="F103" s="176"/>
      <c r="G103" s="172">
        <v>0</v>
      </c>
      <c r="H103" s="172"/>
      <c r="I103" s="131"/>
      <c r="J103"/>
      <c r="K103" s="124"/>
      <c r="L103" s="124" t="e">
        <f>VLOOKUP(TRIM(B103),'Team Rosters'!$B$1:$M$3794,2,FALSE)</f>
        <v>#N/A</v>
      </c>
    </row>
    <row r="104" spans="1:12" ht="12.75" customHeight="1">
      <c r="A104" s="124" t="s">
        <v>2440</v>
      </c>
      <c r="B104" s="123" t="s">
        <v>1035</v>
      </c>
      <c r="C104" s="124" t="s">
        <v>83</v>
      </c>
      <c r="D104" s="124" t="s">
        <v>2440</v>
      </c>
      <c r="E104" s="176" t="s">
        <v>4384</v>
      </c>
      <c r="F104" s="176"/>
      <c r="G104" s="172">
        <v>0</v>
      </c>
      <c r="H104" s="172"/>
      <c r="I104"/>
      <c r="J104"/>
      <c r="K104" s="124"/>
      <c r="L104" s="124" t="e">
        <f>VLOOKUP(TRIM(B104),'Team Rosters'!$B$1:$M$3794,2,FALSE)</f>
        <v>#N/A</v>
      </c>
    </row>
    <row r="105" spans="1:12">
      <c r="A105" s="124" t="s">
        <v>87</v>
      </c>
      <c r="B105" s="123" t="s">
        <v>5824</v>
      </c>
      <c r="C105" s="124" t="s">
        <v>824</v>
      </c>
      <c r="D105" s="124" t="s">
        <v>6620</v>
      </c>
      <c r="E105" s="131"/>
      <c r="F105" s="131"/>
      <c r="G105" s="131"/>
      <c r="H105"/>
      <c r="I105" s="172">
        <v>0</v>
      </c>
      <c r="J105" s="172">
        <v>4</v>
      </c>
      <c r="K105" s="173">
        <v>0</v>
      </c>
      <c r="L105" s="124" t="e">
        <f>VLOOKUP(TRIM(B105),'Team Rosters'!$B$1:$M$3794,2,FALSE)</f>
        <v>#N/A</v>
      </c>
    </row>
    <row r="106" spans="1:12">
      <c r="A106" s="124" t="s">
        <v>87</v>
      </c>
      <c r="B106" s="123" t="s">
        <v>5824</v>
      </c>
      <c r="C106" s="124" t="s">
        <v>824</v>
      </c>
      <c r="D106" s="124" t="s">
        <v>6620</v>
      </c>
      <c r="E106"/>
      <c r="F106"/>
      <c r="G106"/>
      <c r="H106"/>
      <c r="I106" s="172">
        <v>0</v>
      </c>
      <c r="J106"/>
      <c r="K106" s="173">
        <v>0</v>
      </c>
      <c r="L106" s="124" t="e">
        <f>VLOOKUP(TRIM(B106),'Team Rosters'!$B$1:$M$3794,2,FALSE)</f>
        <v>#N/A</v>
      </c>
    </row>
    <row r="107" spans="1:12">
      <c r="A107" s="124" t="s">
        <v>2323</v>
      </c>
      <c r="B107" s="123" t="s">
        <v>4638</v>
      </c>
      <c r="C107" s="124" t="s">
        <v>833</v>
      </c>
      <c r="D107" s="124" t="s">
        <v>4265</v>
      </c>
      <c r="E107"/>
      <c r="F107"/>
      <c r="G107"/>
      <c r="H107"/>
      <c r="I107"/>
      <c r="J107"/>
      <c r="K107" s="124"/>
      <c r="L107" s="124" t="str">
        <f>VLOOKUP(TRIM(B107),'Team Rosters'!$B$1:$M$3794,2,FALSE)</f>
        <v>ANN</v>
      </c>
    </row>
    <row r="108" spans="1:12">
      <c r="A108" s="124" t="s">
        <v>223</v>
      </c>
      <c r="B108" s="123" t="s">
        <v>514</v>
      </c>
      <c r="C108" s="124" t="s">
        <v>6142</v>
      </c>
      <c r="D108" s="124" t="s">
        <v>4267</v>
      </c>
      <c r="E108"/>
      <c r="F108"/>
      <c r="G108"/>
      <c r="H108" s="131"/>
      <c r="I108" s="131"/>
      <c r="J108"/>
      <c r="K108" s="124"/>
      <c r="L108" s="124" t="e">
        <f>VLOOKUP(TRIM(B108),'Team Rosters'!$B$1:$M$3794,2,FALSE)</f>
        <v>#N/A</v>
      </c>
    </row>
    <row r="109" spans="1:12">
      <c r="A109" s="124" t="s">
        <v>1406</v>
      </c>
      <c r="B109" s="123" t="s">
        <v>2836</v>
      </c>
      <c r="C109" s="124" t="s">
        <v>802</v>
      </c>
      <c r="D109" s="124" t="s">
        <v>1406</v>
      </c>
      <c r="E109"/>
      <c r="F109"/>
      <c r="G109"/>
      <c r="H109" s="131"/>
      <c r="I109" s="172">
        <v>5</v>
      </c>
      <c r="J109"/>
      <c r="K109" s="173">
        <v>0</v>
      </c>
      <c r="L109" s="124" t="e">
        <f>VLOOKUP(TRIM(B109),'Team Rosters'!$B$1:$M$3794,2,FALSE)</f>
        <v>#N/A</v>
      </c>
    </row>
    <row r="110" spans="1:12">
      <c r="A110" s="124" t="s">
        <v>1663</v>
      </c>
      <c r="B110" s="192" t="s">
        <v>5908</v>
      </c>
      <c r="C110" s="124" t="s">
        <v>831</v>
      </c>
      <c r="D110" s="124" t="s">
        <v>4302</v>
      </c>
      <c r="E110" s="176" t="s">
        <v>4389</v>
      </c>
      <c r="F110" s="176"/>
      <c r="G110" s="172">
        <v>10</v>
      </c>
      <c r="H110" s="172"/>
      <c r="I110"/>
      <c r="J110"/>
      <c r="K110" s="124"/>
      <c r="L110" s="124" t="str">
        <f>VLOOKUP(TRIM(B110),'Team Rosters'!$B$1:$M$3794,2,FALSE)</f>
        <v>BLD</v>
      </c>
    </row>
    <row r="111" spans="1:12" ht="12.75" customHeight="1">
      <c r="A111" s="124" t="s">
        <v>841</v>
      </c>
      <c r="B111" s="123" t="s">
        <v>2579</v>
      </c>
      <c r="C111" s="124" t="s">
        <v>2832</v>
      </c>
      <c r="D111" s="124" t="s">
        <v>4285</v>
      </c>
      <c r="E111" s="131"/>
      <c r="F111" s="131"/>
      <c r="G111" s="131"/>
      <c r="H111" s="131"/>
      <c r="I111" s="172">
        <v>5</v>
      </c>
      <c r="J111" s="172">
        <v>4</v>
      </c>
      <c r="K111" s="173">
        <v>7</v>
      </c>
      <c r="L111" s="124" t="e">
        <f>VLOOKUP(TRIM(B111),'Team Rosters'!$B$1:$M$3794,2,FALSE)</f>
        <v>#N/A</v>
      </c>
    </row>
    <row r="112" spans="1:12">
      <c r="A112" s="124" t="s">
        <v>836</v>
      </c>
      <c r="B112" s="123" t="s">
        <v>516</v>
      </c>
      <c r="C112" s="124" t="s">
        <v>817</v>
      </c>
      <c r="D112" s="124" t="s">
        <v>4282</v>
      </c>
      <c r="E112" s="131"/>
      <c r="F112" s="131"/>
      <c r="G112" s="131"/>
      <c r="H112" s="131"/>
      <c r="I112" s="172">
        <v>0</v>
      </c>
      <c r="J112" s="172">
        <v>0</v>
      </c>
      <c r="K112" s="173">
        <v>0</v>
      </c>
      <c r="L112" s="124" t="str">
        <f>VLOOKUP(TRIM(B112),'Team Rosters'!$B$1:$M$3794,2,FALSE)</f>
        <v>OMA</v>
      </c>
    </row>
    <row r="113" spans="1:12">
      <c r="A113" s="181" t="s">
        <v>3518</v>
      </c>
      <c r="B113" s="185" t="s">
        <v>3907</v>
      </c>
      <c r="C113" s="181" t="s">
        <v>81</v>
      </c>
      <c r="D113" s="181" t="s">
        <v>3518</v>
      </c>
      <c r="E113"/>
      <c r="F113"/>
      <c r="G113"/>
      <c r="H113" s="131"/>
      <c r="I113" s="187">
        <v>0</v>
      </c>
      <c r="J113"/>
      <c r="K113" s="189">
        <v>4</v>
      </c>
      <c r="L113" s="124" t="str">
        <f>VLOOKUP(TRIM(B113),'Team Rosters'!$B$1:$M$3794,2,FALSE)</f>
        <v>ACM</v>
      </c>
    </row>
    <row r="114" spans="1:12" ht="12.75" customHeight="1">
      <c r="A114" s="173" t="s">
        <v>203</v>
      </c>
      <c r="B114" s="123" t="s">
        <v>5375</v>
      </c>
      <c r="C114" s="124" t="s">
        <v>820</v>
      </c>
      <c r="D114" s="173" t="s">
        <v>203</v>
      </c>
      <c r="E114"/>
      <c r="F114"/>
      <c r="G114"/>
      <c r="H114"/>
      <c r="I114"/>
      <c r="J114"/>
      <c r="K114" s="124"/>
      <c r="L114" s="124" t="str">
        <f>VLOOKUP(TRIM(B114),'Team Rosters'!$B$1:$M$3794,2,FALSE)</f>
        <v>IND</v>
      </c>
    </row>
    <row r="115" spans="1:12">
      <c r="A115" s="124" t="s">
        <v>2874</v>
      </c>
      <c r="B115" s="123" t="s">
        <v>1650</v>
      </c>
      <c r="C115" s="124" t="s">
        <v>807</v>
      </c>
      <c r="D115" s="124" t="s">
        <v>4288</v>
      </c>
      <c r="E115" s="176" t="s">
        <v>4388</v>
      </c>
      <c r="F115" s="176"/>
      <c r="G115" s="172"/>
      <c r="H115" s="172"/>
      <c r="I115"/>
      <c r="J115"/>
      <c r="K115" s="124"/>
      <c r="L115" s="124" t="str">
        <f>VLOOKUP(TRIM(B115),'Team Rosters'!$B$1:$M$3794,2,FALSE)</f>
        <v>BIR</v>
      </c>
    </row>
    <row r="116" spans="1:12">
      <c r="A116" s="124" t="s">
        <v>3060</v>
      </c>
      <c r="B116" s="123" t="s">
        <v>411</v>
      </c>
      <c r="C116" s="124" t="s">
        <v>807</v>
      </c>
      <c r="D116" s="124" t="s">
        <v>4290</v>
      </c>
      <c r="E116" s="176" t="s">
        <v>4382</v>
      </c>
      <c r="F116" s="176"/>
      <c r="G116" s="172"/>
      <c r="H116" s="172"/>
      <c r="I116"/>
      <c r="J116"/>
      <c r="K116" s="124"/>
      <c r="L116" s="124" t="e">
        <f>VLOOKUP(TRIM(B116),'Team Rosters'!$B$1:$M$3794,2,FALSE)</f>
        <v>#N/A</v>
      </c>
    </row>
    <row r="117" spans="1:12" ht="12.75" customHeight="1">
      <c r="A117" s="181" t="s">
        <v>3518</v>
      </c>
      <c r="B117" s="185" t="s">
        <v>6376</v>
      </c>
      <c r="C117" s="181" t="s">
        <v>817</v>
      </c>
      <c r="D117" s="181" t="s">
        <v>3518</v>
      </c>
      <c r="E117"/>
      <c r="F117"/>
      <c r="G117"/>
      <c r="H117" s="131"/>
      <c r="I117" s="187">
        <v>0</v>
      </c>
      <c r="J117"/>
      <c r="K117" s="189">
        <v>0</v>
      </c>
      <c r="L117" s="124" t="e">
        <f>VLOOKUP(TRIM(B117),'Team Rosters'!$B$1:$M$3794,2,FALSE)</f>
        <v>#N/A</v>
      </c>
    </row>
    <row r="118" spans="1:12">
      <c r="A118" s="124" t="s">
        <v>2440</v>
      </c>
      <c r="B118" s="123" t="s">
        <v>6236</v>
      </c>
      <c r="C118" s="124" t="s">
        <v>837</v>
      </c>
      <c r="D118" s="124" t="s">
        <v>2440</v>
      </c>
      <c r="E118" s="176" t="s">
        <v>4384</v>
      </c>
      <c r="F118" s="176"/>
      <c r="G118" s="172">
        <v>0</v>
      </c>
      <c r="H118" s="172"/>
      <c r="I118" s="131"/>
      <c r="J118"/>
      <c r="K118" s="124"/>
      <c r="L118" s="124" t="str">
        <f>VLOOKUP(TRIM(B118),'Team Rosters'!$B$1:$M$3794,2,FALSE)</f>
        <v>CHA</v>
      </c>
    </row>
    <row r="119" spans="1:12">
      <c r="A119" s="124" t="s">
        <v>2314</v>
      </c>
      <c r="B119" s="123" t="s">
        <v>6205</v>
      </c>
      <c r="C119" s="124" t="s">
        <v>81</v>
      </c>
      <c r="D119" s="124" t="s">
        <v>4303</v>
      </c>
      <c r="E119" s="176" t="s">
        <v>4391</v>
      </c>
      <c r="F119" s="176"/>
      <c r="G119" s="172">
        <v>0</v>
      </c>
      <c r="H119" s="172"/>
      <c r="I119" s="131"/>
      <c r="J119"/>
      <c r="K119" s="124"/>
      <c r="L119" s="124" t="str">
        <f>VLOOKUP(TRIM(B119),'Team Rosters'!$B$1:$M$3794,2,FALSE)</f>
        <v>LAS</v>
      </c>
    </row>
    <row r="120" spans="1:12" ht="12.75" customHeight="1">
      <c r="A120" s="124" t="s">
        <v>2440</v>
      </c>
      <c r="B120" s="123" t="s">
        <v>5523</v>
      </c>
      <c r="C120" s="124" t="s">
        <v>3448</v>
      </c>
      <c r="D120" s="124" t="s">
        <v>2440</v>
      </c>
      <c r="E120" s="176" t="s">
        <v>4384</v>
      </c>
      <c r="F120" s="176"/>
      <c r="G120" s="172">
        <v>0</v>
      </c>
      <c r="H120" s="172"/>
      <c r="I120"/>
      <c r="J120"/>
      <c r="K120" s="124"/>
      <c r="L120" s="124" t="e">
        <f>VLOOKUP(TRIM(B120),'Team Rosters'!$B$1:$M$3794,2,FALSE)</f>
        <v>#N/A</v>
      </c>
    </row>
    <row r="121" spans="1:12" ht="12.75" customHeight="1">
      <c r="A121" s="124" t="s">
        <v>2314</v>
      </c>
      <c r="B121" s="123" t="s">
        <v>6153</v>
      </c>
      <c r="C121" s="124" t="s">
        <v>90</v>
      </c>
      <c r="D121" s="124" t="s">
        <v>6618</v>
      </c>
      <c r="E121" s="131"/>
      <c r="F121" s="131"/>
      <c r="G121" s="131"/>
      <c r="H121"/>
      <c r="I121" s="172">
        <v>0</v>
      </c>
      <c r="J121" s="172"/>
      <c r="K121" s="173">
        <v>0</v>
      </c>
      <c r="L121" s="124" t="e">
        <f>VLOOKUP(TRIM(B121),'Team Rosters'!$B$1:$M$3794,2,FALSE)</f>
        <v>#N/A</v>
      </c>
    </row>
    <row r="122" spans="1:12">
      <c r="A122" s="124" t="s">
        <v>1870</v>
      </c>
      <c r="B122" s="123" t="s">
        <v>4687</v>
      </c>
      <c r="C122" s="124" t="s">
        <v>812</v>
      </c>
      <c r="D122" s="124" t="s">
        <v>4273</v>
      </c>
      <c r="E122" s="131"/>
      <c r="F122" s="131"/>
      <c r="G122" s="131"/>
      <c r="H122" s="131"/>
      <c r="I122" s="172">
        <v>5</v>
      </c>
      <c r="J122" s="172"/>
      <c r="K122" s="173">
        <v>7</v>
      </c>
      <c r="L122" s="124" t="str">
        <f>VLOOKUP(TRIM(B122),'Team Rosters'!$B$1:$M$3794,2,FALSE)</f>
        <v>JER</v>
      </c>
    </row>
    <row r="123" spans="1:12">
      <c r="A123" s="124" t="s">
        <v>172</v>
      </c>
      <c r="B123" s="123" t="s">
        <v>5163</v>
      </c>
      <c r="C123" s="124" t="s">
        <v>85</v>
      </c>
      <c r="D123" s="124" t="s">
        <v>4298</v>
      </c>
      <c r="E123" s="176" t="s">
        <v>4391</v>
      </c>
      <c r="F123" s="176"/>
      <c r="G123" s="172">
        <v>0</v>
      </c>
      <c r="H123" s="172"/>
      <c r="I123"/>
      <c r="J123"/>
      <c r="K123" s="124"/>
      <c r="L123" s="124" t="str">
        <f>VLOOKUP(TRIM(B123),'Team Rosters'!$B$1:$M$3794,2,FALSE)</f>
        <v>TOK</v>
      </c>
    </row>
    <row r="124" spans="1:12">
      <c r="A124" s="124" t="s">
        <v>172</v>
      </c>
      <c r="B124" s="123" t="s">
        <v>5584</v>
      </c>
      <c r="C124" s="124" t="s">
        <v>815</v>
      </c>
      <c r="D124" s="124" t="s">
        <v>4298</v>
      </c>
      <c r="E124" s="176" t="s">
        <v>4391</v>
      </c>
      <c r="F124" s="176"/>
      <c r="G124" s="172">
        <v>3</v>
      </c>
      <c r="H124" s="172"/>
      <c r="I124"/>
      <c r="J124"/>
      <c r="K124" s="124"/>
      <c r="L124" s="124" t="str">
        <f>VLOOKUP(TRIM(B124),'Team Rosters'!$B$1:$M$3794,2,FALSE)</f>
        <v>ANN</v>
      </c>
    </row>
    <row r="125" spans="1:12" ht="12.75" customHeight="1">
      <c r="A125" s="179" t="s">
        <v>3518</v>
      </c>
      <c r="B125" s="183" t="s">
        <v>2487</v>
      </c>
      <c r="C125" s="179" t="s">
        <v>821</v>
      </c>
      <c r="D125" s="179" t="s">
        <v>3518</v>
      </c>
      <c r="E125"/>
      <c r="F125"/>
      <c r="G125"/>
      <c r="H125" s="131"/>
      <c r="I125" s="188">
        <v>0</v>
      </c>
      <c r="J125"/>
      <c r="K125" s="190">
        <v>2</v>
      </c>
      <c r="L125" s="124" t="e">
        <f>VLOOKUP(TRIM(B125),'Team Rosters'!$B$1:$M$3794,2,FALSE)</f>
        <v>#N/A</v>
      </c>
    </row>
    <row r="126" spans="1:12" ht="12.75" customHeight="1">
      <c r="A126" s="179" t="s">
        <v>3518</v>
      </c>
      <c r="B126" s="183" t="s">
        <v>4662</v>
      </c>
      <c r="C126" s="179" t="s">
        <v>85</v>
      </c>
      <c r="D126" s="179" t="s">
        <v>3518</v>
      </c>
      <c r="E126"/>
      <c r="F126"/>
      <c r="G126"/>
      <c r="H126"/>
      <c r="I126" s="188">
        <v>0</v>
      </c>
      <c r="J126"/>
      <c r="K126" s="190">
        <v>4</v>
      </c>
      <c r="L126" s="124" t="e">
        <f>VLOOKUP(TRIM(B126),'Team Rosters'!$B$1:$M$3794,2,FALSE)</f>
        <v>#N/A</v>
      </c>
    </row>
    <row r="127" spans="1:12">
      <c r="A127" s="124" t="s">
        <v>836</v>
      </c>
      <c r="B127" s="123" t="s">
        <v>5764</v>
      </c>
      <c r="C127" s="124" t="s">
        <v>5513</v>
      </c>
      <c r="D127" s="124" t="s">
        <v>4282</v>
      </c>
      <c r="E127" s="131"/>
      <c r="F127" s="131"/>
      <c r="G127" s="131"/>
      <c r="H127"/>
      <c r="I127" s="172">
        <v>0</v>
      </c>
      <c r="J127" s="172">
        <v>0</v>
      </c>
      <c r="K127" s="173">
        <v>0</v>
      </c>
      <c r="L127" s="124" t="str">
        <f>VLOOKUP(TRIM(B127),'Team Rosters'!$B$1:$M$3794,2,FALSE)</f>
        <v>BIR</v>
      </c>
    </row>
    <row r="128" spans="1:12" ht="12.75" customHeight="1">
      <c r="A128" s="195" t="s">
        <v>6464</v>
      </c>
      <c r="B128" s="123" t="s">
        <v>5663</v>
      </c>
      <c r="C128" s="124" t="s">
        <v>812</v>
      </c>
      <c r="D128" s="195" t="s">
        <v>6612</v>
      </c>
      <c r="E128" s="176" t="s">
        <v>4389</v>
      </c>
      <c r="F128" s="176"/>
      <c r="G128" s="172"/>
      <c r="H128" s="172"/>
      <c r="I128" s="131"/>
      <c r="J128"/>
      <c r="K128" s="124"/>
      <c r="L128" s="124" t="e">
        <f>VLOOKUP(TRIM(B128),'Team Rosters'!$B$1:$M$3794,2,FALSE)</f>
        <v>#N/A</v>
      </c>
    </row>
    <row r="129" spans="1:12" ht="12.75" customHeight="1">
      <c r="A129" s="124" t="s">
        <v>2351</v>
      </c>
      <c r="B129" s="123" t="s">
        <v>4667</v>
      </c>
      <c r="C129" s="124" t="s">
        <v>81</v>
      </c>
      <c r="D129" s="124" t="s">
        <v>4270</v>
      </c>
      <c r="E129" s="131"/>
      <c r="F129" s="131"/>
      <c r="G129" s="131"/>
      <c r="H129" s="131"/>
      <c r="I129" s="172">
        <v>4</v>
      </c>
      <c r="J129" s="172"/>
      <c r="K129" s="173">
        <v>3</v>
      </c>
      <c r="L129" s="124" t="e">
        <f>VLOOKUP(TRIM(B129),'Team Rosters'!$B$1:$M$3794,2,FALSE)</f>
        <v>#N/A</v>
      </c>
    </row>
    <row r="130" spans="1:12">
      <c r="A130" s="124" t="s">
        <v>836</v>
      </c>
      <c r="B130" s="123" t="s">
        <v>5765</v>
      </c>
      <c r="C130" s="124" t="s">
        <v>807</v>
      </c>
      <c r="D130" s="124" t="s">
        <v>4282</v>
      </c>
      <c r="E130" s="131"/>
      <c r="F130" s="131"/>
      <c r="G130" s="131"/>
      <c r="H130"/>
      <c r="I130" s="172">
        <v>4</v>
      </c>
      <c r="J130" s="172">
        <v>0</v>
      </c>
      <c r="K130" s="173">
        <v>0</v>
      </c>
      <c r="L130" s="124" t="str">
        <f>VLOOKUP(TRIM(B130),'Team Rosters'!$B$1:$M$3794,2,FALSE)</f>
        <v>BIR</v>
      </c>
    </row>
    <row r="131" spans="1:12">
      <c r="A131" s="181" t="s">
        <v>1591</v>
      </c>
      <c r="B131" s="185" t="s">
        <v>3910</v>
      </c>
      <c r="C131" s="181" t="s">
        <v>822</v>
      </c>
      <c r="D131" s="181" t="s">
        <v>1591</v>
      </c>
      <c r="E131"/>
      <c r="F131"/>
      <c r="G131"/>
      <c r="H131" s="131"/>
      <c r="I131" s="187">
        <v>4</v>
      </c>
      <c r="J131"/>
      <c r="K131" s="189">
        <v>7</v>
      </c>
      <c r="L131" s="124" t="e">
        <f>VLOOKUP(TRIM(B131),'Team Rosters'!$B$1:$M$3794,2,FALSE)</f>
        <v>#N/A</v>
      </c>
    </row>
    <row r="132" spans="1:12" ht="12.75" customHeight="1">
      <c r="A132" s="219" t="s">
        <v>211</v>
      </c>
      <c r="B132" s="220" t="s">
        <v>6448</v>
      </c>
      <c r="C132" s="219" t="s">
        <v>815</v>
      </c>
      <c r="D132" s="219" t="s">
        <v>211</v>
      </c>
      <c r="E132" s="217"/>
      <c r="F132" s="217"/>
      <c r="G132" s="217"/>
      <c r="H132" s="217"/>
      <c r="I132" s="217"/>
      <c r="J132" s="217"/>
      <c r="K132" s="219"/>
      <c r="L132" s="221" t="e">
        <f>VLOOKUP(TRIM(B132),'Team Rosters'!$B$1:$M$3794,2,FALSE)</f>
        <v>#N/A</v>
      </c>
    </row>
    <row r="133" spans="1:12">
      <c r="A133" s="124" t="s">
        <v>565</v>
      </c>
      <c r="B133" s="123" t="s">
        <v>1042</v>
      </c>
      <c r="C133" s="124" t="s">
        <v>81</v>
      </c>
      <c r="D133" s="124" t="s">
        <v>4274</v>
      </c>
      <c r="E133" s="131"/>
      <c r="F133" s="131"/>
      <c r="G133" s="131"/>
      <c r="H133" s="131"/>
      <c r="I133" s="172">
        <v>5</v>
      </c>
      <c r="J133" s="172">
        <v>0</v>
      </c>
      <c r="K133" s="173">
        <v>7</v>
      </c>
      <c r="L133" s="124" t="e">
        <f>VLOOKUP(TRIM(B133),'Team Rosters'!$B$1:$M$3794,2,FALSE)</f>
        <v>#N/A</v>
      </c>
    </row>
    <row r="134" spans="1:12">
      <c r="A134" s="124" t="s">
        <v>2438</v>
      </c>
      <c r="B134" s="192" t="s">
        <v>6522</v>
      </c>
      <c r="C134" s="124" t="s">
        <v>826</v>
      </c>
      <c r="D134" s="124" t="s">
        <v>4277</v>
      </c>
      <c r="E134" s="131"/>
      <c r="F134" s="131"/>
      <c r="G134" s="131"/>
      <c r="H134"/>
      <c r="I134" s="172">
        <v>5</v>
      </c>
      <c r="J134" s="172"/>
      <c r="K134" s="173">
        <v>4</v>
      </c>
      <c r="L134" s="124" t="e">
        <f>VLOOKUP(TRIM(B134),'Team Rosters'!$B$1:$M$3794,2,FALSE)</f>
        <v>#N/A</v>
      </c>
    </row>
    <row r="135" spans="1:12" ht="12.75" customHeight="1">
      <c r="A135" s="124" t="s">
        <v>2440</v>
      </c>
      <c r="B135" s="123" t="s">
        <v>6329</v>
      </c>
      <c r="C135" s="124" t="s">
        <v>824</v>
      </c>
      <c r="D135" s="124" t="s">
        <v>2440</v>
      </c>
      <c r="E135" s="176" t="s">
        <v>4384</v>
      </c>
      <c r="F135" s="176"/>
      <c r="G135" s="172">
        <v>0</v>
      </c>
      <c r="H135" s="172"/>
      <c r="I135"/>
      <c r="J135"/>
      <c r="K135" s="124"/>
      <c r="L135" s="124" t="e">
        <f>VLOOKUP(TRIM(B135),'Team Rosters'!$B$1:$M$3794,2,FALSE)</f>
        <v>#N/A</v>
      </c>
    </row>
    <row r="136" spans="1:12">
      <c r="A136" s="179" t="s">
        <v>220</v>
      </c>
      <c r="B136" s="183" t="s">
        <v>5783</v>
      </c>
      <c r="C136" s="179" t="s">
        <v>826</v>
      </c>
      <c r="D136" s="179" t="s">
        <v>220</v>
      </c>
      <c r="E136"/>
      <c r="F136"/>
      <c r="G136"/>
      <c r="H136" s="131"/>
      <c r="I136" s="188">
        <v>0</v>
      </c>
      <c r="J136"/>
      <c r="K136" s="190">
        <v>4</v>
      </c>
      <c r="L136" s="124" t="str">
        <f>VLOOKUP(TRIM(B136),'Team Rosters'!$B$1:$M$3794,2,FALSE)</f>
        <v>VER</v>
      </c>
    </row>
    <row r="137" spans="1:12" ht="12.75" customHeight="1">
      <c r="A137" s="124" t="s">
        <v>1870</v>
      </c>
      <c r="B137" s="123" t="s">
        <v>860</v>
      </c>
      <c r="C137" s="124" t="s">
        <v>807</v>
      </c>
      <c r="D137" s="124" t="s">
        <v>4273</v>
      </c>
      <c r="E137" s="131"/>
      <c r="F137" s="131"/>
      <c r="G137" s="131"/>
      <c r="H137" s="131"/>
      <c r="I137" s="172">
        <v>4</v>
      </c>
      <c r="J137" s="172"/>
      <c r="K137" s="173">
        <v>4</v>
      </c>
      <c r="L137" s="124" t="e">
        <f>VLOOKUP(TRIM(B137),'Team Rosters'!$B$1:$M$3794,2,FALSE)</f>
        <v>#N/A</v>
      </c>
    </row>
    <row r="138" spans="1:12">
      <c r="A138" s="181" t="s">
        <v>1891</v>
      </c>
      <c r="B138" s="185" t="s">
        <v>4640</v>
      </c>
      <c r="C138" s="181" t="s">
        <v>822</v>
      </c>
      <c r="D138" s="181" t="s">
        <v>1891</v>
      </c>
      <c r="E138"/>
      <c r="F138"/>
      <c r="G138"/>
      <c r="H138"/>
      <c r="I138"/>
      <c r="J138"/>
      <c r="K138" s="124"/>
      <c r="L138" s="124" t="str">
        <f>VLOOKUP(TRIM(B138),'Team Rosters'!$B$1:$M$3794,2,FALSE)</f>
        <v>ACM</v>
      </c>
    </row>
    <row r="139" spans="1:12" ht="12.75" customHeight="1">
      <c r="A139" s="124" t="s">
        <v>1663</v>
      </c>
      <c r="B139" s="123" t="s">
        <v>5583</v>
      </c>
      <c r="C139" s="124" t="s">
        <v>6142</v>
      </c>
      <c r="D139" s="124" t="s">
        <v>4302</v>
      </c>
      <c r="E139" s="176" t="s">
        <v>4389</v>
      </c>
      <c r="F139" s="176"/>
      <c r="G139" s="172">
        <v>12</v>
      </c>
      <c r="H139" s="172">
        <v>1</v>
      </c>
      <c r="I139"/>
      <c r="J139"/>
      <c r="K139" s="124"/>
      <c r="L139" s="124" t="str">
        <f>VLOOKUP(TRIM(B139),'Team Rosters'!$B$1:$M$3794,2,FALSE)</f>
        <v>BLU</v>
      </c>
    </row>
    <row r="140" spans="1:12">
      <c r="A140" s="173" t="s">
        <v>203</v>
      </c>
      <c r="B140" s="123" t="s">
        <v>840</v>
      </c>
      <c r="C140" s="124" t="s">
        <v>809</v>
      </c>
      <c r="D140" s="173" t="s">
        <v>203</v>
      </c>
      <c r="E140"/>
      <c r="F140"/>
      <c r="G140"/>
      <c r="H140" s="131"/>
      <c r="I140"/>
      <c r="J140"/>
      <c r="K140" s="124"/>
      <c r="L140" s="124" t="e">
        <f>VLOOKUP(TRIM(B140),'Team Rosters'!$B$1:$M$3794,2,FALSE)</f>
        <v>#N/A</v>
      </c>
    </row>
    <row r="141" spans="1:12" ht="12.75" customHeight="1">
      <c r="A141" s="124" t="s">
        <v>2330</v>
      </c>
      <c r="B141" s="123" t="s">
        <v>3912</v>
      </c>
      <c r="C141" s="124" t="s">
        <v>813</v>
      </c>
      <c r="D141" s="124" t="s">
        <v>2330</v>
      </c>
      <c r="E141" s="176" t="s">
        <v>4383</v>
      </c>
      <c r="F141" s="176"/>
      <c r="G141" s="172">
        <v>4</v>
      </c>
      <c r="H141" s="172"/>
      <c r="I141" s="131"/>
      <c r="J141"/>
      <c r="K141" s="124"/>
      <c r="L141" s="124" t="str">
        <f>VLOOKUP(TRIM(B141),'Team Rosters'!$B$1:$M$3794,2,FALSE)</f>
        <v>ANN</v>
      </c>
    </row>
    <row r="142" spans="1:12" ht="12.75" customHeight="1">
      <c r="A142" s="124" t="s">
        <v>3063</v>
      </c>
      <c r="B142" s="123" t="s">
        <v>4519</v>
      </c>
      <c r="C142" s="124" t="s">
        <v>6142</v>
      </c>
      <c r="D142" s="124" t="s">
        <v>4289</v>
      </c>
      <c r="E142" s="176" t="s">
        <v>4411</v>
      </c>
      <c r="F142" s="176"/>
      <c r="G142" s="172"/>
      <c r="H142" s="172"/>
      <c r="I142"/>
      <c r="J142"/>
      <c r="K142" s="124"/>
      <c r="L142" s="124" t="str">
        <f>VLOOKUP(TRIM(B142),'Team Rosters'!$B$1:$M$3794,2,FALSE)</f>
        <v>IND</v>
      </c>
    </row>
    <row r="143" spans="1:12" ht="12.75" customHeight="1">
      <c r="A143" s="124" t="s">
        <v>197</v>
      </c>
      <c r="B143" s="123" t="s">
        <v>5355</v>
      </c>
      <c r="C143" s="124" t="s">
        <v>820</v>
      </c>
      <c r="D143" s="124" t="s">
        <v>197</v>
      </c>
      <c r="E143"/>
      <c r="F143"/>
      <c r="G143"/>
      <c r="H143" s="131"/>
      <c r="I143"/>
      <c r="J143"/>
      <c r="K143" s="124"/>
      <c r="L143" s="124" t="str">
        <f>VLOOKUP(TRIM(B143),'Team Rosters'!$B$1:$M$3794,2,FALSE)</f>
        <v>DEL</v>
      </c>
    </row>
    <row r="144" spans="1:12">
      <c r="A144" s="124" t="s">
        <v>560</v>
      </c>
      <c r="B144" s="123" t="s">
        <v>6396</v>
      </c>
      <c r="C144" s="124" t="s">
        <v>815</v>
      </c>
      <c r="D144" s="124" t="s">
        <v>4265</v>
      </c>
      <c r="E144"/>
      <c r="F144"/>
      <c r="G144"/>
      <c r="H144" s="131"/>
      <c r="I144"/>
      <c r="J144"/>
      <c r="K144" s="124"/>
      <c r="L144" s="124" t="str">
        <f>VLOOKUP(TRIM(B144),'Team Rosters'!$B$1:$M$3794,2,FALSE)</f>
        <v>BIR</v>
      </c>
    </row>
    <row r="145" spans="1:12" ht="12.75" customHeight="1">
      <c r="A145" s="124" t="s">
        <v>2445</v>
      </c>
      <c r="B145" s="123" t="s">
        <v>4446</v>
      </c>
      <c r="C145" s="124" t="s">
        <v>822</v>
      </c>
      <c r="D145" s="124" t="s">
        <v>4294</v>
      </c>
      <c r="E145" s="176" t="s">
        <v>4386</v>
      </c>
      <c r="F145" s="176"/>
      <c r="G145" s="172"/>
      <c r="H145" s="172"/>
      <c r="I145"/>
      <c r="J145"/>
      <c r="K145" s="124"/>
      <c r="L145" s="124" t="str">
        <f>VLOOKUP(TRIM(B145),'Team Rosters'!$B$1:$M$3794,2,FALSE)</f>
        <v>TOK</v>
      </c>
    </row>
    <row r="146" spans="1:12">
      <c r="A146" s="124" t="s">
        <v>651</v>
      </c>
      <c r="B146" s="123" t="s">
        <v>4704</v>
      </c>
      <c r="C146" s="124" t="s">
        <v>818</v>
      </c>
      <c r="D146" s="124" t="s">
        <v>4287</v>
      </c>
      <c r="E146" s="131"/>
      <c r="F146" s="131"/>
      <c r="G146" s="131"/>
      <c r="H146" s="131"/>
      <c r="I146" s="172">
        <v>0</v>
      </c>
      <c r="J146" s="172">
        <v>0</v>
      </c>
      <c r="K146" s="173">
        <v>0</v>
      </c>
      <c r="L146" s="124" t="e">
        <f>VLOOKUP(TRIM(B146),'Team Rosters'!$B$1:$M$3794,2,FALSE)</f>
        <v>#N/A</v>
      </c>
    </row>
    <row r="147" spans="1:12">
      <c r="A147" s="124" t="s">
        <v>172</v>
      </c>
      <c r="B147" s="123" t="s">
        <v>6283</v>
      </c>
      <c r="C147" s="124" t="s">
        <v>2832</v>
      </c>
      <c r="D147" s="124" t="s">
        <v>4298</v>
      </c>
      <c r="E147" s="176" t="s">
        <v>4391</v>
      </c>
      <c r="F147" s="176"/>
      <c r="G147" s="172">
        <v>1</v>
      </c>
      <c r="H147" s="172"/>
      <c r="I147"/>
      <c r="J147"/>
      <c r="K147" s="124"/>
      <c r="L147" s="124" t="e">
        <f>VLOOKUP(TRIM(B147),'Team Rosters'!$B$1:$M$3794,2,FALSE)</f>
        <v>#N/A</v>
      </c>
    </row>
    <row r="148" spans="1:12">
      <c r="A148" s="124" t="s">
        <v>2458</v>
      </c>
      <c r="B148" s="123" t="s">
        <v>2490</v>
      </c>
      <c r="C148" s="124" t="s">
        <v>832</v>
      </c>
      <c r="D148" s="124" t="s">
        <v>2458</v>
      </c>
      <c r="E148" s="176" t="s">
        <v>4396</v>
      </c>
      <c r="F148" s="176"/>
      <c r="G148" s="172">
        <v>4</v>
      </c>
      <c r="H148" s="172"/>
      <c r="I148"/>
      <c r="J148"/>
      <c r="K148" s="124"/>
      <c r="L148" s="124" t="e">
        <f>VLOOKUP(TRIM(B148),'Team Rosters'!$B$1:$M$3794,2,FALSE)</f>
        <v>#N/A</v>
      </c>
    </row>
    <row r="149" spans="1:12" ht="12.75" customHeight="1">
      <c r="A149" s="124" t="s">
        <v>1404</v>
      </c>
      <c r="B149" s="123" t="s">
        <v>6173</v>
      </c>
      <c r="C149" s="124" t="s">
        <v>818</v>
      </c>
      <c r="D149" s="124" t="s">
        <v>1404</v>
      </c>
      <c r="E149" s="176" t="s">
        <v>4384</v>
      </c>
      <c r="F149" s="176"/>
      <c r="G149" s="172">
        <v>6</v>
      </c>
      <c r="H149" s="172"/>
      <c r="I149" s="131"/>
      <c r="J149"/>
      <c r="K149" s="124"/>
      <c r="L149" s="124" t="str">
        <f>VLOOKUP(TRIM(B149),'Team Rosters'!$B$1:$M$3794,2,FALSE)</f>
        <v>ANN</v>
      </c>
    </row>
    <row r="150" spans="1:12">
      <c r="A150" s="124" t="s">
        <v>560</v>
      </c>
      <c r="B150" s="123" t="s">
        <v>5821</v>
      </c>
      <c r="C150" s="124" t="s">
        <v>81</v>
      </c>
      <c r="D150" s="124" t="s">
        <v>4265</v>
      </c>
      <c r="E150"/>
      <c r="F150"/>
      <c r="G150"/>
      <c r="H150" s="131"/>
      <c r="I150"/>
      <c r="J150"/>
      <c r="K150" s="124"/>
      <c r="L150" s="124" t="str">
        <f>VLOOKUP(TRIM(B150),'Team Rosters'!$B$1:$M$3794,2,FALSE)</f>
        <v>IND</v>
      </c>
    </row>
    <row r="151" spans="1:12">
      <c r="A151" s="124" t="s">
        <v>848</v>
      </c>
      <c r="B151" s="123" t="s">
        <v>5289</v>
      </c>
      <c r="C151" s="124" t="s">
        <v>818</v>
      </c>
      <c r="D151" s="124" t="s">
        <v>848</v>
      </c>
      <c r="E151"/>
      <c r="F151"/>
      <c r="G151"/>
      <c r="H151"/>
      <c r="I151" s="172">
        <v>5</v>
      </c>
      <c r="J151"/>
      <c r="K151" s="173">
        <v>5</v>
      </c>
      <c r="L151" s="124" t="str">
        <f>VLOOKUP(TRIM(B151),'Team Rosters'!$B$1:$M$3794,2,FALSE)</f>
        <v>GOT</v>
      </c>
    </row>
    <row r="152" spans="1:12" ht="12.75" customHeight="1">
      <c r="A152" s="124" t="s">
        <v>2328</v>
      </c>
      <c r="B152" s="123" t="s">
        <v>5573</v>
      </c>
      <c r="C152" s="124" t="s">
        <v>814</v>
      </c>
      <c r="D152" s="124" t="s">
        <v>4295</v>
      </c>
      <c r="E152" s="176" t="s">
        <v>4391</v>
      </c>
      <c r="F152" s="176"/>
      <c r="G152" s="172"/>
      <c r="H152" s="172"/>
      <c r="I152"/>
      <c r="J152"/>
      <c r="K152" s="124"/>
      <c r="L152" s="124" t="str">
        <f>VLOOKUP(TRIM(B152),'Team Rosters'!$B$1:$M$3794,2,FALSE)</f>
        <v>TEM</v>
      </c>
    </row>
    <row r="153" spans="1:12">
      <c r="A153" s="179" t="s">
        <v>1891</v>
      </c>
      <c r="B153" s="183" t="s">
        <v>2491</v>
      </c>
      <c r="C153" s="179" t="s">
        <v>2832</v>
      </c>
      <c r="D153" s="179" t="s">
        <v>1891</v>
      </c>
      <c r="E153"/>
      <c r="F153"/>
      <c r="G153"/>
      <c r="H153"/>
      <c r="I153"/>
      <c r="J153"/>
      <c r="K153" s="124"/>
      <c r="L153" s="124" t="e">
        <f>VLOOKUP(TRIM(B153),'Team Rosters'!$B$1:$M$3794,2,FALSE)</f>
        <v>#N/A</v>
      </c>
    </row>
    <row r="154" spans="1:12">
      <c r="A154" s="124" t="s">
        <v>823</v>
      </c>
      <c r="B154" s="123" t="s">
        <v>422</v>
      </c>
      <c r="C154" s="124" t="s">
        <v>821</v>
      </c>
      <c r="D154" s="124" t="s">
        <v>823</v>
      </c>
      <c r="E154" s="176" t="s">
        <v>4394</v>
      </c>
      <c r="F154" s="176" t="s">
        <v>4382</v>
      </c>
      <c r="G154" s="172">
        <v>3</v>
      </c>
      <c r="H154" s="172"/>
      <c r="I154"/>
      <c r="J154"/>
      <c r="K154" s="124"/>
      <c r="L154" s="124" t="str">
        <f>VLOOKUP(TRIM(B154),'Team Rosters'!$B$1:$M$3794,2,FALSE)</f>
        <v>IRN</v>
      </c>
    </row>
    <row r="155" spans="1:12">
      <c r="A155" s="124" t="s">
        <v>2440</v>
      </c>
      <c r="B155" s="123" t="s">
        <v>6174</v>
      </c>
      <c r="C155" s="124" t="s">
        <v>818</v>
      </c>
      <c r="D155" s="124" t="s">
        <v>2440</v>
      </c>
      <c r="E155" s="176" t="s">
        <v>4384</v>
      </c>
      <c r="F155" s="176"/>
      <c r="G155" s="172">
        <v>0</v>
      </c>
      <c r="H155" s="172"/>
      <c r="I155" s="131"/>
      <c r="J155"/>
      <c r="K155" s="124"/>
      <c r="L155" s="124" t="e">
        <f>VLOOKUP(TRIM(B155),'Team Rosters'!$B$1:$M$3794,2,FALSE)</f>
        <v>#N/A</v>
      </c>
    </row>
    <row r="156" spans="1:12">
      <c r="A156" s="181" t="s">
        <v>1891</v>
      </c>
      <c r="B156" s="185" t="s">
        <v>3580</v>
      </c>
      <c r="C156" s="181" t="s">
        <v>802</v>
      </c>
      <c r="D156" s="181" t="s">
        <v>1891</v>
      </c>
      <c r="E156"/>
      <c r="F156"/>
      <c r="G156"/>
      <c r="H156" s="131"/>
      <c r="I156"/>
      <c r="J156"/>
      <c r="K156" s="124"/>
      <c r="L156" s="124" t="str">
        <f>VLOOKUP(TRIM(B156),'Team Rosters'!$B$1:$M$3794,2,FALSE)</f>
        <v>LAS</v>
      </c>
    </row>
    <row r="157" spans="1:12" ht="12.75" customHeight="1">
      <c r="A157" s="124" t="s">
        <v>2314</v>
      </c>
      <c r="B157" s="123" t="s">
        <v>2712</v>
      </c>
      <c r="C157" s="124" t="s">
        <v>802</v>
      </c>
      <c r="D157" s="124" t="s">
        <v>4303</v>
      </c>
      <c r="E157" s="176" t="s">
        <v>4385</v>
      </c>
      <c r="F157" s="176"/>
      <c r="G157" s="172">
        <v>0</v>
      </c>
      <c r="H157" s="172"/>
      <c r="I157"/>
      <c r="J157"/>
      <c r="K157" s="124"/>
      <c r="L157" s="124" t="e">
        <f>VLOOKUP(TRIM(B157),'Team Rosters'!$B$1:$M$3794,2,FALSE)</f>
        <v>#N/A</v>
      </c>
    </row>
    <row r="158" spans="1:12" ht="12.75" customHeight="1">
      <c r="A158" s="124" t="s">
        <v>1667</v>
      </c>
      <c r="B158" s="123" t="s">
        <v>423</v>
      </c>
      <c r="C158" s="124" t="s">
        <v>1664</v>
      </c>
      <c r="D158" s="124" t="s">
        <v>4300</v>
      </c>
      <c r="E158" s="176" t="s">
        <v>4391</v>
      </c>
      <c r="F158" s="176"/>
      <c r="G158" s="172">
        <v>6</v>
      </c>
      <c r="H158" s="172"/>
      <c r="I158"/>
      <c r="J158"/>
      <c r="K158" s="124"/>
      <c r="L158" s="124" t="e">
        <f>VLOOKUP(TRIM(B158),'Team Rosters'!$B$1:$M$3794,2,FALSE)</f>
        <v>#N/A</v>
      </c>
    </row>
    <row r="159" spans="1:12" ht="12.75" customHeight="1">
      <c r="A159" s="124" t="s">
        <v>3061</v>
      </c>
      <c r="B159" s="123" t="s">
        <v>3429</v>
      </c>
      <c r="C159" s="124" t="s">
        <v>807</v>
      </c>
      <c r="D159" s="124" t="s">
        <v>4297</v>
      </c>
      <c r="E159" s="176" t="s">
        <v>4400</v>
      </c>
      <c r="F159" s="176"/>
      <c r="G159" s="172"/>
      <c r="H159" s="172"/>
      <c r="I159" s="131"/>
      <c r="J159"/>
      <c r="K159" s="124"/>
      <c r="L159" s="124" t="e">
        <f>VLOOKUP(TRIM(B159),'Team Rosters'!$B$1:$M$3794,2,FALSE)</f>
        <v>#N/A</v>
      </c>
    </row>
    <row r="160" spans="1:12">
      <c r="A160" s="124" t="s">
        <v>173</v>
      </c>
      <c r="B160" s="123" t="s">
        <v>6195</v>
      </c>
      <c r="C160" s="124" t="s">
        <v>812</v>
      </c>
      <c r="D160" s="124" t="s">
        <v>5004</v>
      </c>
      <c r="E160" s="176" t="s">
        <v>4391</v>
      </c>
      <c r="F160" s="176" t="s">
        <v>4391</v>
      </c>
      <c r="G160" s="172">
        <v>3</v>
      </c>
      <c r="H160" s="172"/>
      <c r="I160" s="131"/>
      <c r="J160"/>
      <c r="K160" s="124"/>
      <c r="L160" s="124" t="e">
        <f>VLOOKUP(TRIM(B160),'Team Rosters'!$B$1:$M$3794,2,FALSE)</f>
        <v>#N/A</v>
      </c>
    </row>
    <row r="161" spans="1:12">
      <c r="A161" s="124" t="s">
        <v>828</v>
      </c>
      <c r="B161" s="123" t="s">
        <v>5261</v>
      </c>
      <c r="C161" s="124" t="s">
        <v>824</v>
      </c>
      <c r="D161" s="124" t="s">
        <v>828</v>
      </c>
      <c r="E161"/>
      <c r="F161"/>
      <c r="G161"/>
      <c r="H161" s="131"/>
      <c r="I161" s="172">
        <v>4</v>
      </c>
      <c r="J161"/>
      <c r="K161" s="173">
        <v>0</v>
      </c>
      <c r="L161" s="124" t="str">
        <f>VLOOKUP(TRIM(B161),'Team Rosters'!$B$1:$M$3794,2,FALSE)</f>
        <v>ESC</v>
      </c>
    </row>
    <row r="162" spans="1:12">
      <c r="A162" s="219" t="s">
        <v>213</v>
      </c>
      <c r="B162" s="220" t="s">
        <v>5367</v>
      </c>
      <c r="C162" s="219" t="s">
        <v>813</v>
      </c>
      <c r="D162" s="219" t="s">
        <v>213</v>
      </c>
      <c r="E162" s="217"/>
      <c r="F162" s="217"/>
      <c r="G162" s="217"/>
      <c r="H162" s="217"/>
      <c r="I162" s="217"/>
      <c r="J162" s="217"/>
      <c r="K162" s="219"/>
      <c r="L162" s="221" t="e">
        <f>VLOOKUP(TRIM(B162),'Team Rosters'!$B$1:$M$3794,2,FALSE)</f>
        <v>#N/A</v>
      </c>
    </row>
    <row r="163" spans="1:12">
      <c r="A163" s="124" t="s">
        <v>5039</v>
      </c>
      <c r="B163" s="123" t="s">
        <v>4481</v>
      </c>
      <c r="C163" s="124" t="s">
        <v>817</v>
      </c>
      <c r="D163" s="124" t="s">
        <v>6615</v>
      </c>
      <c r="E163" s="176" t="s">
        <v>4389</v>
      </c>
      <c r="F163" s="176"/>
      <c r="G163" s="172"/>
      <c r="H163" s="172"/>
      <c r="I163"/>
      <c r="J163"/>
      <c r="K163" s="124"/>
      <c r="L163" s="124" t="str">
        <f>VLOOKUP(TRIM(B163),'Team Rosters'!$B$1:$M$3794,2,FALSE)</f>
        <v>DEL</v>
      </c>
    </row>
    <row r="164" spans="1:12" ht="12.75" customHeight="1">
      <c r="A164" s="179" t="s">
        <v>1891</v>
      </c>
      <c r="B164" s="183" t="s">
        <v>1546</v>
      </c>
      <c r="C164" s="179" t="s">
        <v>808</v>
      </c>
      <c r="D164" s="179" t="s">
        <v>1891</v>
      </c>
      <c r="E164"/>
      <c r="F164"/>
      <c r="G164"/>
      <c r="H164" s="131"/>
      <c r="I164"/>
      <c r="J164"/>
      <c r="K164" s="124"/>
      <c r="L164" s="124" t="str">
        <f>VLOOKUP(TRIM(B164),'Team Rosters'!$B$1:$M$3794,2,FALSE)</f>
        <v>BIR</v>
      </c>
    </row>
    <row r="165" spans="1:12">
      <c r="A165" s="181" t="s">
        <v>220</v>
      </c>
      <c r="B165" s="185" t="s">
        <v>6366</v>
      </c>
      <c r="C165" s="181" t="s">
        <v>815</v>
      </c>
      <c r="D165" s="181" t="s">
        <v>220</v>
      </c>
      <c r="E165"/>
      <c r="F165"/>
      <c r="G165"/>
      <c r="H165"/>
      <c r="I165" s="187">
        <v>0</v>
      </c>
      <c r="J165"/>
      <c r="K165" s="189">
        <v>0</v>
      </c>
      <c r="L165" s="124" t="str">
        <f>VLOOKUP(TRIM(B165),'Team Rosters'!$B$1:$M$3794,2,FALSE)</f>
        <v>DEL</v>
      </c>
    </row>
    <row r="166" spans="1:12">
      <c r="A166" s="124" t="s">
        <v>836</v>
      </c>
      <c r="B166" s="123" t="s">
        <v>5840</v>
      </c>
      <c r="C166" s="124" t="s">
        <v>1664</v>
      </c>
      <c r="D166" s="124" t="s">
        <v>4282</v>
      </c>
      <c r="E166" s="131"/>
      <c r="F166" s="131"/>
      <c r="G166" s="131"/>
      <c r="H166"/>
      <c r="I166" s="172">
        <v>0</v>
      </c>
      <c r="J166" s="172">
        <v>0</v>
      </c>
      <c r="K166" s="173">
        <v>0</v>
      </c>
      <c r="L166" s="124" t="e">
        <f>VLOOKUP(TRIM(B166),'Team Rosters'!$B$1:$M$3794,2,FALSE)</f>
        <v>#N/A</v>
      </c>
    </row>
    <row r="167" spans="1:12" ht="12.75" customHeight="1">
      <c r="A167" s="124" t="s">
        <v>3060</v>
      </c>
      <c r="B167" s="123" t="s">
        <v>5664</v>
      </c>
      <c r="C167" s="124" t="s">
        <v>837</v>
      </c>
      <c r="D167" s="124" t="s">
        <v>4290</v>
      </c>
      <c r="E167" s="176" t="s">
        <v>4384</v>
      </c>
      <c r="F167" s="176"/>
      <c r="G167" s="172"/>
      <c r="H167" s="172"/>
      <c r="I167" s="131"/>
      <c r="J167"/>
      <c r="K167" s="124"/>
      <c r="L167" s="124" t="e">
        <f>VLOOKUP(TRIM(B167),'Team Rosters'!$B$1:$M$3794,2,FALSE)</f>
        <v>#N/A</v>
      </c>
    </row>
    <row r="168" spans="1:12" ht="12.75" customHeight="1">
      <c r="A168" s="179" t="s">
        <v>1891</v>
      </c>
      <c r="B168" s="183" t="s">
        <v>5790</v>
      </c>
      <c r="C168" s="179" t="s">
        <v>813</v>
      </c>
      <c r="D168" s="179" t="s">
        <v>1891</v>
      </c>
      <c r="E168"/>
      <c r="F168"/>
      <c r="G168"/>
      <c r="H168" s="131"/>
      <c r="I168"/>
      <c r="J168"/>
      <c r="K168" s="124"/>
      <c r="L168" s="124" t="str">
        <f>VLOOKUP(TRIM(B168),'Team Rosters'!$B$1:$M$3794,2,FALSE)</f>
        <v>DEL</v>
      </c>
    </row>
    <row r="169" spans="1:12" ht="12.75" customHeight="1">
      <c r="A169" s="124" t="s">
        <v>2351</v>
      </c>
      <c r="B169" s="123" t="s">
        <v>4702</v>
      </c>
      <c r="C169" s="124" t="s">
        <v>831</v>
      </c>
      <c r="D169" s="124" t="s">
        <v>4270</v>
      </c>
      <c r="E169" s="131"/>
      <c r="F169" s="131"/>
      <c r="G169" s="131"/>
      <c r="H169" s="131"/>
      <c r="I169" s="172">
        <v>4</v>
      </c>
      <c r="J169" s="172"/>
      <c r="K169" s="173">
        <v>5</v>
      </c>
      <c r="L169" s="124" t="str">
        <f>VLOOKUP(TRIM(B169),'Team Rosters'!$B$1:$M$3794,2,FALSE)</f>
        <v>VIR</v>
      </c>
    </row>
    <row r="170" spans="1:12">
      <c r="A170" s="124" t="s">
        <v>3060</v>
      </c>
      <c r="B170" s="123" t="s">
        <v>867</v>
      </c>
      <c r="C170" s="124" t="s">
        <v>2832</v>
      </c>
      <c r="D170" s="124" t="s">
        <v>4290</v>
      </c>
      <c r="E170" s="176" t="s">
        <v>4384</v>
      </c>
      <c r="F170" s="176"/>
      <c r="G170" s="172"/>
      <c r="H170" s="172"/>
      <c r="I170"/>
      <c r="J170"/>
      <c r="K170" s="124"/>
      <c r="L170" s="124" t="str">
        <f>VLOOKUP(TRIM(B170),'Team Rosters'!$B$1:$M$3794,2,FALSE)</f>
        <v>WIX</v>
      </c>
    </row>
    <row r="171" spans="1:12" ht="12.75" customHeight="1">
      <c r="A171" s="124" t="s">
        <v>1663</v>
      </c>
      <c r="B171" s="123" t="s">
        <v>254</v>
      </c>
      <c r="C171" s="124" t="s">
        <v>5513</v>
      </c>
      <c r="D171" s="124" t="s">
        <v>4302</v>
      </c>
      <c r="E171" s="176" t="s">
        <v>4386</v>
      </c>
      <c r="F171" s="176"/>
      <c r="G171" s="172">
        <v>5</v>
      </c>
      <c r="H171" s="172"/>
      <c r="I171"/>
      <c r="J171"/>
      <c r="K171" s="124"/>
      <c r="L171" s="124" t="str">
        <f>VLOOKUP(TRIM(B171),'Team Rosters'!$B$1:$M$3794,2,FALSE)</f>
        <v>IRN</v>
      </c>
    </row>
    <row r="172" spans="1:12" ht="12.75" customHeight="1">
      <c r="A172" s="124" t="s">
        <v>2314</v>
      </c>
      <c r="B172" s="123" t="s">
        <v>5070</v>
      </c>
      <c r="C172" s="124" t="s">
        <v>90</v>
      </c>
      <c r="D172" s="124" t="s">
        <v>4303</v>
      </c>
      <c r="E172" s="176" t="s">
        <v>4385</v>
      </c>
      <c r="F172" s="176"/>
      <c r="G172" s="172">
        <v>2</v>
      </c>
      <c r="H172" s="172"/>
      <c r="I172"/>
      <c r="J172"/>
      <c r="K172" s="124"/>
      <c r="L172" s="124" t="e">
        <f>VLOOKUP(TRIM(B172),'Team Rosters'!$B$1:$M$3794,2,FALSE)</f>
        <v>#N/A</v>
      </c>
    </row>
    <row r="173" spans="1:12">
      <c r="A173" s="124" t="s">
        <v>5040</v>
      </c>
      <c r="B173" s="123" t="s">
        <v>3784</v>
      </c>
      <c r="C173" s="124" t="s">
        <v>837</v>
      </c>
      <c r="D173" s="124" t="s">
        <v>5914</v>
      </c>
      <c r="E173" s="176" t="s">
        <v>4383</v>
      </c>
      <c r="F173" s="176" t="s">
        <v>4391</v>
      </c>
      <c r="G173" s="172">
        <v>4</v>
      </c>
      <c r="H173" s="172"/>
      <c r="I173"/>
      <c r="J173"/>
      <c r="K173" s="124"/>
      <c r="L173" s="124" t="e">
        <f>VLOOKUP(TRIM(B173),'Team Rosters'!$B$1:$M$3794,2,FALSE)</f>
        <v>#N/A</v>
      </c>
    </row>
    <row r="174" spans="1:12">
      <c r="A174" s="124" t="s">
        <v>2317</v>
      </c>
      <c r="B174" s="123" t="s">
        <v>256</v>
      </c>
      <c r="C174" s="124" t="s">
        <v>821</v>
      </c>
      <c r="D174" s="124" t="s">
        <v>4272</v>
      </c>
      <c r="E174" s="131"/>
      <c r="F174" s="131"/>
      <c r="G174" s="131"/>
      <c r="H174" s="131"/>
      <c r="I174" s="172">
        <v>6</v>
      </c>
      <c r="J174" s="172"/>
      <c r="K174" s="173">
        <v>7</v>
      </c>
      <c r="L174" s="124" t="str">
        <f>VLOOKUP(TRIM(B174),'Team Rosters'!$B$1:$M$3794,2,FALSE)</f>
        <v>JER</v>
      </c>
    </row>
    <row r="175" spans="1:12" ht="12.75" customHeight="1">
      <c r="A175" s="124" t="s">
        <v>3060</v>
      </c>
      <c r="B175" s="123" t="s">
        <v>4501</v>
      </c>
      <c r="C175" s="124" t="s">
        <v>3448</v>
      </c>
      <c r="D175" s="124" t="s">
        <v>4290</v>
      </c>
      <c r="E175" s="176" t="s">
        <v>4384</v>
      </c>
      <c r="F175" s="176"/>
      <c r="G175" s="172"/>
      <c r="H175" s="172"/>
      <c r="I175"/>
      <c r="J175"/>
      <c r="K175" s="124"/>
      <c r="L175" s="124" t="e">
        <f>VLOOKUP(TRIM(B175),'Team Rosters'!$B$1:$M$3794,2,FALSE)</f>
        <v>#N/A</v>
      </c>
    </row>
    <row r="176" spans="1:12">
      <c r="A176" s="124" t="s">
        <v>2440</v>
      </c>
      <c r="B176" s="123" t="s">
        <v>5569</v>
      </c>
      <c r="C176" s="124" t="s">
        <v>2832</v>
      </c>
      <c r="D176" s="124" t="s">
        <v>2440</v>
      </c>
      <c r="E176" s="176" t="s">
        <v>4384</v>
      </c>
      <c r="F176" s="176"/>
      <c r="G176" s="172">
        <v>0</v>
      </c>
      <c r="H176" s="172"/>
      <c r="I176"/>
      <c r="J176"/>
      <c r="K176" s="124"/>
      <c r="L176" s="124" t="str">
        <f>VLOOKUP(TRIM(B176),'Team Rosters'!$B$1:$M$3794,2,FALSE)</f>
        <v>BIR</v>
      </c>
    </row>
    <row r="177" spans="1:12" ht="12.75" customHeight="1">
      <c r="A177" s="124" t="s">
        <v>3060</v>
      </c>
      <c r="B177" s="123" t="s">
        <v>5635</v>
      </c>
      <c r="C177" s="124" t="s">
        <v>82</v>
      </c>
      <c r="D177" s="124" t="s">
        <v>4290</v>
      </c>
      <c r="E177" s="176" t="s">
        <v>4384</v>
      </c>
      <c r="F177" s="176"/>
      <c r="G177" s="172"/>
      <c r="H177" s="172"/>
      <c r="I177"/>
      <c r="J177"/>
      <c r="K177" s="124"/>
      <c r="L177" s="124" t="str">
        <f>VLOOKUP(TRIM(B177),'Team Rosters'!$B$1:$M$3794,2,FALSE)</f>
        <v>TOK</v>
      </c>
    </row>
    <row r="178" spans="1:12">
      <c r="A178" s="124" t="s">
        <v>645</v>
      </c>
      <c r="B178" s="123" t="s">
        <v>2495</v>
      </c>
      <c r="C178" s="124" t="s">
        <v>820</v>
      </c>
      <c r="D178" s="124" t="s">
        <v>4267</v>
      </c>
      <c r="E178"/>
      <c r="F178"/>
      <c r="G178"/>
      <c r="H178" s="131"/>
      <c r="I178"/>
      <c r="J178"/>
      <c r="K178" s="124"/>
      <c r="L178" s="124" t="e">
        <f>VLOOKUP(TRIM(B178),'Team Rosters'!$B$1:$M$3794,2,FALSE)</f>
        <v>#N/A</v>
      </c>
    </row>
    <row r="179" spans="1:12">
      <c r="A179" s="124" t="s">
        <v>2440</v>
      </c>
      <c r="B179" s="123" t="s">
        <v>6257</v>
      </c>
      <c r="C179" s="124" t="s">
        <v>822</v>
      </c>
      <c r="D179" s="124" t="s">
        <v>2440</v>
      </c>
      <c r="E179" s="176" t="s">
        <v>4384</v>
      </c>
      <c r="F179" s="176"/>
      <c r="G179" s="172">
        <v>3</v>
      </c>
      <c r="H179" s="172"/>
      <c r="I179" s="131"/>
      <c r="J179"/>
      <c r="K179" s="124"/>
      <c r="L179" s="124" t="e">
        <f>VLOOKUP(TRIM(B179),'Team Rosters'!$B$1:$M$3794,2,FALSE)</f>
        <v>#N/A</v>
      </c>
    </row>
    <row r="180" spans="1:12">
      <c r="A180" s="124" t="s">
        <v>828</v>
      </c>
      <c r="B180" s="123" t="s">
        <v>5754</v>
      </c>
      <c r="C180" s="124" t="s">
        <v>810</v>
      </c>
      <c r="D180" s="124" t="s">
        <v>828</v>
      </c>
      <c r="E180"/>
      <c r="F180"/>
      <c r="G180"/>
      <c r="H180" s="131"/>
      <c r="I180" s="172">
        <v>4</v>
      </c>
      <c r="J180"/>
      <c r="K180" s="173">
        <v>0</v>
      </c>
      <c r="L180" s="124" t="e">
        <f>VLOOKUP(TRIM(B180),'Team Rosters'!$B$1:$M$3794,2,FALSE)</f>
        <v>#N/A</v>
      </c>
    </row>
    <row r="181" spans="1:12">
      <c r="A181" s="124" t="s">
        <v>2438</v>
      </c>
      <c r="B181" s="123" t="s">
        <v>3401</v>
      </c>
      <c r="C181" s="124" t="s">
        <v>831</v>
      </c>
      <c r="D181" s="124" t="s">
        <v>4277</v>
      </c>
      <c r="E181" s="131"/>
      <c r="F181" s="131"/>
      <c r="G181" s="131"/>
      <c r="H181"/>
      <c r="I181" s="172">
        <v>5</v>
      </c>
      <c r="J181" s="172"/>
      <c r="K181" s="173">
        <v>5</v>
      </c>
      <c r="L181" s="124" t="str">
        <f>VLOOKUP(TRIM(B181),'Team Rosters'!$B$1:$M$3794,2,FALSE)</f>
        <v>VER</v>
      </c>
    </row>
    <row r="182" spans="1:12">
      <c r="A182" s="124" t="s">
        <v>2317</v>
      </c>
      <c r="B182" s="123" t="s">
        <v>5273</v>
      </c>
      <c r="C182" s="124" t="s">
        <v>5513</v>
      </c>
      <c r="D182" s="124" t="s">
        <v>4272</v>
      </c>
      <c r="E182" s="131"/>
      <c r="F182" s="131"/>
      <c r="G182" s="131"/>
      <c r="H182" s="131"/>
      <c r="I182" s="172">
        <v>4</v>
      </c>
      <c r="J182" s="172"/>
      <c r="K182" s="173">
        <v>3</v>
      </c>
      <c r="L182" s="124" t="str">
        <f>VLOOKUP(TRIM(B182),'Team Rosters'!$B$1:$M$3794,2,FALSE)</f>
        <v>VIR</v>
      </c>
    </row>
    <row r="183" spans="1:12">
      <c r="A183" s="124" t="s">
        <v>4265</v>
      </c>
      <c r="B183" s="123" t="s">
        <v>3919</v>
      </c>
      <c r="C183" s="124" t="s">
        <v>807</v>
      </c>
      <c r="D183" s="124" t="s">
        <v>4265</v>
      </c>
      <c r="E183"/>
      <c r="F183"/>
      <c r="G183"/>
      <c r="H183"/>
      <c r="I183" s="131"/>
      <c r="J183"/>
      <c r="K183" s="124"/>
      <c r="L183" s="124" t="str">
        <f>VLOOKUP(TRIM(B183),'Team Rosters'!$B$1:$M$3794,2,FALSE)</f>
        <v>VER</v>
      </c>
    </row>
    <row r="184" spans="1:12">
      <c r="A184" s="124" t="s">
        <v>2440</v>
      </c>
      <c r="B184" s="123" t="s">
        <v>5650</v>
      </c>
      <c r="C184" s="124" t="s">
        <v>6142</v>
      </c>
      <c r="D184" s="124" t="s">
        <v>2440</v>
      </c>
      <c r="E184" s="176" t="s">
        <v>4390</v>
      </c>
      <c r="F184" s="176"/>
      <c r="G184" s="172">
        <v>0</v>
      </c>
      <c r="H184" s="172"/>
      <c r="I184"/>
      <c r="J184"/>
      <c r="K184" s="124"/>
      <c r="L184" s="124" t="str">
        <f>VLOOKUP(TRIM(B184),'Team Rosters'!$B$1:$M$3794,2,FALSE)</f>
        <v>ANN</v>
      </c>
    </row>
    <row r="185" spans="1:12" ht="12.75" customHeight="1">
      <c r="A185" s="124" t="s">
        <v>1139</v>
      </c>
      <c r="B185" s="123" t="s">
        <v>6331</v>
      </c>
      <c r="C185" s="124" t="s">
        <v>170</v>
      </c>
      <c r="D185" s="124" t="s">
        <v>1139</v>
      </c>
      <c r="E185" s="176" t="s">
        <v>4390</v>
      </c>
      <c r="F185" s="176"/>
      <c r="G185" s="172">
        <v>4</v>
      </c>
      <c r="H185" s="172"/>
      <c r="I185"/>
      <c r="J185"/>
      <c r="K185" s="124"/>
      <c r="L185" s="124" t="str">
        <f>VLOOKUP(TRIM(B185),'Team Rosters'!$B$1:$M$3794,2,FALSE)</f>
        <v>TOK</v>
      </c>
    </row>
    <row r="186" spans="1:12">
      <c r="A186" s="124" t="s">
        <v>560</v>
      </c>
      <c r="B186" s="123" t="s">
        <v>4698</v>
      </c>
      <c r="C186" s="124" t="s">
        <v>807</v>
      </c>
      <c r="D186" s="124" t="s">
        <v>4265</v>
      </c>
      <c r="E186"/>
      <c r="F186"/>
      <c r="G186"/>
      <c r="H186" s="131"/>
      <c r="I186"/>
      <c r="J186"/>
      <c r="K186" s="124"/>
      <c r="L186" s="124" t="str">
        <f>VLOOKUP(TRIM(B186),'Team Rosters'!$B$1:$M$3794,2,FALSE)</f>
        <v>FER</v>
      </c>
    </row>
    <row r="187" spans="1:12" ht="12.75" customHeight="1">
      <c r="A187" s="181" t="s">
        <v>3518</v>
      </c>
      <c r="B187" s="185" t="s">
        <v>5725</v>
      </c>
      <c r="C187" s="181" t="s">
        <v>5513</v>
      </c>
      <c r="D187" s="181" t="s">
        <v>3518</v>
      </c>
      <c r="E187"/>
      <c r="F187"/>
      <c r="G187"/>
      <c r="H187" s="131"/>
      <c r="I187" s="187">
        <v>0</v>
      </c>
      <c r="J187"/>
      <c r="K187" s="189">
        <v>0</v>
      </c>
      <c r="L187" s="124" t="str">
        <f>VLOOKUP(TRIM(B187),'Team Rosters'!$B$1:$M$3794,2,FALSE)</f>
        <v>JER</v>
      </c>
    </row>
    <row r="188" spans="1:12">
      <c r="A188" s="124" t="s">
        <v>2437</v>
      </c>
      <c r="B188" s="123" t="s">
        <v>5143</v>
      </c>
      <c r="C188" s="124" t="s">
        <v>802</v>
      </c>
      <c r="D188" s="124" t="s">
        <v>4304</v>
      </c>
      <c r="E188" s="176" t="s">
        <v>4389</v>
      </c>
      <c r="F188" s="176"/>
      <c r="G188" s="172">
        <v>2</v>
      </c>
      <c r="H188" s="172"/>
      <c r="I188"/>
      <c r="J188"/>
      <c r="K188" s="124"/>
      <c r="L188" s="124" t="str">
        <f>VLOOKUP(TRIM(B188),'Team Rosters'!$B$1:$M$3794,2,FALSE)</f>
        <v>BLD</v>
      </c>
    </row>
    <row r="189" spans="1:12" ht="12.75" customHeight="1">
      <c r="A189" s="124" t="s">
        <v>2458</v>
      </c>
      <c r="B189" s="123" t="s">
        <v>4516</v>
      </c>
      <c r="C189" s="124" t="s">
        <v>833</v>
      </c>
      <c r="D189" s="124" t="s">
        <v>2458</v>
      </c>
      <c r="E189" s="176" t="s">
        <v>4397</v>
      </c>
      <c r="F189" s="176"/>
      <c r="G189" s="172">
        <v>0</v>
      </c>
      <c r="H189" s="172"/>
      <c r="I189" s="131"/>
      <c r="J189"/>
      <c r="K189" s="124"/>
      <c r="L189" s="124" t="str">
        <f>VLOOKUP(TRIM(B189),'Team Rosters'!$B$1:$M$3794,2,FALSE)</f>
        <v>VIR</v>
      </c>
    </row>
    <row r="190" spans="1:12">
      <c r="A190" s="124" t="s">
        <v>2437</v>
      </c>
      <c r="B190" s="123" t="s">
        <v>5276</v>
      </c>
      <c r="C190" s="124" t="s">
        <v>815</v>
      </c>
      <c r="D190" s="124" t="s">
        <v>4278</v>
      </c>
      <c r="E190" s="131"/>
      <c r="F190" s="131"/>
      <c r="G190" s="131"/>
      <c r="H190" s="131"/>
      <c r="I190" s="172">
        <v>4</v>
      </c>
      <c r="J190" s="172"/>
      <c r="K190" s="173">
        <v>5</v>
      </c>
      <c r="L190" s="124" t="str">
        <f>VLOOKUP(TRIM(B190),'Team Rosters'!$B$1:$M$3794,2,FALSE)</f>
        <v>LON</v>
      </c>
    </row>
    <row r="191" spans="1:12" ht="12.75" customHeight="1">
      <c r="A191" s="124" t="s">
        <v>2330</v>
      </c>
      <c r="B191" s="123" t="s">
        <v>425</v>
      </c>
      <c r="C191" s="124" t="s">
        <v>817</v>
      </c>
      <c r="D191" s="124" t="s">
        <v>2330</v>
      </c>
      <c r="E191" s="176" t="s">
        <v>5037</v>
      </c>
      <c r="F191" s="176"/>
      <c r="G191" s="172">
        <v>6</v>
      </c>
      <c r="H191" s="172"/>
      <c r="I191"/>
      <c r="J191"/>
      <c r="K191" s="124"/>
      <c r="L191" s="124" t="e">
        <f>VLOOKUP(TRIM(B191),'Team Rosters'!$B$1:$M$3794,2,FALSE)</f>
        <v>#N/A</v>
      </c>
    </row>
    <row r="192" spans="1:12">
      <c r="A192" s="124" t="s">
        <v>2323</v>
      </c>
      <c r="B192" s="123" t="s">
        <v>2499</v>
      </c>
      <c r="C192" s="124" t="s">
        <v>82</v>
      </c>
      <c r="D192" s="124" t="s">
        <v>4265</v>
      </c>
      <c r="E192"/>
      <c r="F192"/>
      <c r="G192"/>
      <c r="H192" s="131"/>
      <c r="I192"/>
      <c r="J192"/>
      <c r="K192" s="124"/>
      <c r="L192" s="124" t="e">
        <f>VLOOKUP(TRIM(B192),'Team Rosters'!$B$1:$M$3794,2,FALSE)</f>
        <v>#N/A</v>
      </c>
    </row>
    <row r="193" spans="1:12">
      <c r="A193" s="124" t="s">
        <v>4268</v>
      </c>
      <c r="B193" s="123" t="s">
        <v>4658</v>
      </c>
      <c r="C193" s="124" t="s">
        <v>820</v>
      </c>
      <c r="D193" s="124" t="s">
        <v>4268</v>
      </c>
      <c r="E193"/>
      <c r="F193"/>
      <c r="G193"/>
      <c r="H193" s="131"/>
      <c r="I193"/>
      <c r="J193"/>
      <c r="K193" s="124"/>
      <c r="L193" s="124" t="e">
        <f>VLOOKUP(TRIM(B193),'Team Rosters'!$B$1:$M$3794,2,FALSE)</f>
        <v>#N/A</v>
      </c>
    </row>
    <row r="194" spans="1:12" ht="12.75" customHeight="1">
      <c r="A194" s="124" t="s">
        <v>197</v>
      </c>
      <c r="B194" s="123" t="s">
        <v>2501</v>
      </c>
      <c r="C194" s="124" t="s">
        <v>809</v>
      </c>
      <c r="D194" s="124" t="s">
        <v>197</v>
      </c>
      <c r="E194"/>
      <c r="F194"/>
      <c r="G194"/>
      <c r="H194" s="131"/>
      <c r="I194"/>
      <c r="J194"/>
      <c r="K194" s="124"/>
      <c r="L194" s="124" t="e">
        <f>VLOOKUP(TRIM(B194),'Team Rosters'!$B$1:$M$3794,2,FALSE)</f>
        <v>#N/A</v>
      </c>
    </row>
    <row r="195" spans="1:12">
      <c r="A195" s="124" t="s">
        <v>2330</v>
      </c>
      <c r="B195" s="123" t="s">
        <v>4508</v>
      </c>
      <c r="C195" s="124" t="s">
        <v>807</v>
      </c>
      <c r="D195" s="124" t="s">
        <v>2330</v>
      </c>
      <c r="E195" s="176" t="s">
        <v>4397</v>
      </c>
      <c r="F195" s="176"/>
      <c r="G195" s="172">
        <v>3</v>
      </c>
      <c r="H195" s="172"/>
      <c r="I195"/>
      <c r="J195"/>
      <c r="K195" s="124"/>
      <c r="L195" s="124" t="str">
        <f>VLOOKUP(TRIM(B195),'Team Rosters'!$B$1:$M$3794,2,FALSE)</f>
        <v>LAS</v>
      </c>
    </row>
    <row r="196" spans="1:12" ht="12.75" customHeight="1">
      <c r="A196" s="124" t="s">
        <v>2437</v>
      </c>
      <c r="B196" s="123" t="s">
        <v>5593</v>
      </c>
      <c r="C196" s="124" t="s">
        <v>815</v>
      </c>
      <c r="D196" s="124" t="s">
        <v>4304</v>
      </c>
      <c r="E196" s="176" t="s">
        <v>4389</v>
      </c>
      <c r="F196" s="176"/>
      <c r="G196" s="172">
        <v>4</v>
      </c>
      <c r="H196" s="172"/>
      <c r="I196"/>
      <c r="J196"/>
      <c r="K196" s="124"/>
      <c r="L196" s="124" t="str">
        <f>VLOOKUP(TRIM(B196),'Team Rosters'!$B$1:$M$3794,2,FALSE)</f>
        <v>TOL</v>
      </c>
    </row>
    <row r="197" spans="1:12" ht="12.75" customHeight="1">
      <c r="A197" s="124" t="s">
        <v>173</v>
      </c>
      <c r="B197" s="123" t="s">
        <v>5610</v>
      </c>
      <c r="C197" s="124" t="s">
        <v>810</v>
      </c>
      <c r="D197" s="124" t="s">
        <v>5004</v>
      </c>
      <c r="E197" s="176" t="s">
        <v>4385</v>
      </c>
      <c r="F197" s="176" t="s">
        <v>4391</v>
      </c>
      <c r="G197" s="172">
        <v>2</v>
      </c>
      <c r="H197" s="172"/>
      <c r="I197"/>
      <c r="J197"/>
      <c r="K197" s="124"/>
      <c r="L197" s="124" t="str">
        <f>VLOOKUP(TRIM(B197),'Team Rosters'!$B$1:$M$3794,2,FALSE)</f>
        <v>BLD</v>
      </c>
    </row>
    <row r="198" spans="1:12" ht="12.75" customHeight="1">
      <c r="A198" s="124" t="s">
        <v>197</v>
      </c>
      <c r="B198" s="123" t="s">
        <v>3925</v>
      </c>
      <c r="C198" s="124" t="s">
        <v>81</v>
      </c>
      <c r="D198" s="124" t="s">
        <v>197</v>
      </c>
      <c r="E198"/>
      <c r="F198"/>
      <c r="G198"/>
      <c r="H198" s="131"/>
      <c r="I198"/>
      <c r="J198"/>
      <c r="K198" s="124"/>
      <c r="L198" s="124" t="str">
        <f>VLOOKUP(TRIM(B198),'Team Rosters'!$B$1:$M$3794,2,FALSE)</f>
        <v>LAS</v>
      </c>
    </row>
    <row r="199" spans="1:12">
      <c r="A199" s="124" t="s">
        <v>2458</v>
      </c>
      <c r="B199" s="123" t="s">
        <v>427</v>
      </c>
      <c r="C199" s="124" t="s">
        <v>81</v>
      </c>
      <c r="D199" s="124" t="s">
        <v>2458</v>
      </c>
      <c r="E199" s="176" t="s">
        <v>4396</v>
      </c>
      <c r="F199" s="176"/>
      <c r="G199" s="172">
        <v>4</v>
      </c>
      <c r="H199" s="172"/>
      <c r="I199"/>
      <c r="J199"/>
      <c r="K199" s="124"/>
      <c r="L199" s="124" t="str">
        <f>VLOOKUP(TRIM(B199),'Team Rosters'!$B$1:$M$3794,2,FALSE)</f>
        <v>WIX</v>
      </c>
    </row>
    <row r="200" spans="1:12">
      <c r="A200" s="124" t="s">
        <v>2312</v>
      </c>
      <c r="B200" s="123" t="s">
        <v>6196</v>
      </c>
      <c r="C200" s="124" t="s">
        <v>812</v>
      </c>
      <c r="D200" s="124" t="s">
        <v>2312</v>
      </c>
      <c r="E200" s="176" t="s">
        <v>4382</v>
      </c>
      <c r="F200" s="176"/>
      <c r="G200" s="172">
        <v>7</v>
      </c>
      <c r="H200" s="172"/>
      <c r="I200" s="131"/>
      <c r="J200"/>
      <c r="K200" s="124"/>
      <c r="L200" s="124" t="str">
        <f>VLOOKUP(TRIM(B200),'Team Rosters'!$B$1:$M$3794,2,FALSE)</f>
        <v>BLU</v>
      </c>
    </row>
    <row r="201" spans="1:12" ht="12.75" customHeight="1">
      <c r="A201" s="181" t="s">
        <v>6367</v>
      </c>
      <c r="B201" s="185" t="s">
        <v>5215</v>
      </c>
      <c r="C201" s="181" t="s">
        <v>802</v>
      </c>
      <c r="D201" s="181" t="s">
        <v>4269</v>
      </c>
      <c r="E201"/>
      <c r="F201"/>
      <c r="G201"/>
      <c r="H201" s="131"/>
      <c r="I201" s="187">
        <v>0</v>
      </c>
      <c r="J201"/>
      <c r="K201" s="189">
        <v>2</v>
      </c>
      <c r="L201" s="124" t="str">
        <f>VLOOKUP(TRIM(B201),'Team Rosters'!$B$1:$M$3794,2,FALSE)</f>
        <v>CHA</v>
      </c>
    </row>
    <row r="202" spans="1:12" ht="12.75" customHeight="1">
      <c r="A202" s="124" t="s">
        <v>6367</v>
      </c>
      <c r="B202" s="123" t="s">
        <v>5215</v>
      </c>
      <c r="C202" s="124" t="s">
        <v>802</v>
      </c>
      <c r="D202" s="124" t="s">
        <v>4269</v>
      </c>
      <c r="E202"/>
      <c r="F202"/>
      <c r="G202"/>
      <c r="H202" s="131"/>
      <c r="I202"/>
      <c r="J202"/>
      <c r="K202" s="124"/>
      <c r="L202" s="124" t="str">
        <f>VLOOKUP(TRIM(B202),'Team Rosters'!$B$1:$M$3794,2,FALSE)</f>
        <v>CHA</v>
      </c>
    </row>
    <row r="203" spans="1:12">
      <c r="A203" s="124" t="s">
        <v>3061</v>
      </c>
      <c r="B203" s="123" t="s">
        <v>1063</v>
      </c>
      <c r="C203" s="124" t="s">
        <v>837</v>
      </c>
      <c r="D203" s="124" t="s">
        <v>4297</v>
      </c>
      <c r="E203" s="176" t="s">
        <v>4397</v>
      </c>
      <c r="F203" s="176"/>
      <c r="G203" s="172"/>
      <c r="H203" s="172"/>
      <c r="I203"/>
      <c r="J203"/>
      <c r="K203" s="124"/>
      <c r="L203" s="124" t="e">
        <f>VLOOKUP(TRIM(B203),'Team Rosters'!$B$1:$M$3794,2,FALSE)</f>
        <v>#N/A</v>
      </c>
    </row>
    <row r="204" spans="1:12">
      <c r="A204" s="124" t="s">
        <v>2445</v>
      </c>
      <c r="B204" s="123" t="s">
        <v>5615</v>
      </c>
      <c r="C204" s="124" t="s">
        <v>820</v>
      </c>
      <c r="D204" s="124" t="s">
        <v>4294</v>
      </c>
      <c r="E204" s="176" t="s">
        <v>4389</v>
      </c>
      <c r="F204" s="176"/>
      <c r="G204" s="172"/>
      <c r="H204" s="172"/>
      <c r="I204"/>
      <c r="J204"/>
      <c r="K204" s="124"/>
      <c r="L204" s="124" t="str">
        <f>VLOOKUP(TRIM(B204),'Team Rosters'!$B$1:$M$3794,2,FALSE)</f>
        <v>JER</v>
      </c>
    </row>
    <row r="205" spans="1:12">
      <c r="A205" s="124" t="s">
        <v>3060</v>
      </c>
      <c r="B205" s="123" t="s">
        <v>5604</v>
      </c>
      <c r="C205" s="124" t="s">
        <v>3448</v>
      </c>
      <c r="D205" s="124" t="s">
        <v>4290</v>
      </c>
      <c r="E205" s="176" t="s">
        <v>4384</v>
      </c>
      <c r="F205" s="176"/>
      <c r="G205" s="172"/>
      <c r="H205" s="172"/>
      <c r="I205"/>
      <c r="J205"/>
      <c r="K205" s="124"/>
      <c r="L205" s="124" t="e">
        <f>VLOOKUP(TRIM(B205),'Team Rosters'!$B$1:$M$3794,2,FALSE)</f>
        <v>#N/A</v>
      </c>
    </row>
    <row r="206" spans="1:12" ht="12.75" customHeight="1">
      <c r="A206" s="179" t="s">
        <v>1591</v>
      </c>
      <c r="B206" s="183" t="s">
        <v>5324</v>
      </c>
      <c r="C206" s="179" t="s">
        <v>810</v>
      </c>
      <c r="D206" s="179" t="s">
        <v>1591</v>
      </c>
      <c r="E206"/>
      <c r="F206"/>
      <c r="G206"/>
      <c r="H206"/>
      <c r="I206" s="188">
        <v>0</v>
      </c>
      <c r="J206"/>
      <c r="K206" s="190">
        <v>0</v>
      </c>
      <c r="L206" s="124" t="e">
        <f>VLOOKUP(TRIM(B206),'Team Rosters'!$B$1:$M$3794,2,FALSE)</f>
        <v>#N/A</v>
      </c>
    </row>
    <row r="207" spans="1:12">
      <c r="A207" s="124" t="s">
        <v>828</v>
      </c>
      <c r="B207" s="123" t="s">
        <v>5251</v>
      </c>
      <c r="C207" s="124" t="s">
        <v>821</v>
      </c>
      <c r="D207" s="124" t="s">
        <v>828</v>
      </c>
      <c r="E207"/>
      <c r="F207"/>
      <c r="G207"/>
      <c r="H207" s="131"/>
      <c r="I207" s="172">
        <v>4</v>
      </c>
      <c r="J207"/>
      <c r="K207" s="173">
        <v>0</v>
      </c>
      <c r="L207" s="124" t="str">
        <f>VLOOKUP(TRIM(B207),'Team Rosters'!$B$1:$M$3794,2,FALSE)</f>
        <v>CHA</v>
      </c>
    </row>
    <row r="208" spans="1:12" ht="12.75" customHeight="1">
      <c r="A208" s="124" t="s">
        <v>2314</v>
      </c>
      <c r="B208" s="123" t="s">
        <v>5349</v>
      </c>
      <c r="C208" s="124" t="s">
        <v>813</v>
      </c>
      <c r="D208" s="124" t="s">
        <v>4279</v>
      </c>
      <c r="E208" s="131"/>
      <c r="F208" s="131"/>
      <c r="G208" s="131"/>
      <c r="H208"/>
      <c r="I208" s="172">
        <v>0</v>
      </c>
      <c r="J208" s="172"/>
      <c r="K208" s="173">
        <v>0</v>
      </c>
      <c r="L208" s="124" t="e">
        <f>VLOOKUP(TRIM(B208),'Team Rosters'!$B$1:$M$3794,2,FALSE)</f>
        <v>#N/A</v>
      </c>
    </row>
    <row r="209" spans="1:12">
      <c r="A209" s="124" t="s">
        <v>3060</v>
      </c>
      <c r="B209" s="123" t="s">
        <v>5561</v>
      </c>
      <c r="C209" s="124" t="s">
        <v>810</v>
      </c>
      <c r="D209" s="124" t="s">
        <v>4290</v>
      </c>
      <c r="E209" s="176" t="s">
        <v>4384</v>
      </c>
      <c r="F209" s="176"/>
      <c r="G209" s="172"/>
      <c r="H209" s="172"/>
      <c r="I209" s="131"/>
      <c r="J209"/>
      <c r="K209" s="124"/>
      <c r="L209" s="124" t="str">
        <f>VLOOKUP(TRIM(B209),'Team Rosters'!$B$1:$M$3794,2,FALSE)</f>
        <v>WIX</v>
      </c>
    </row>
    <row r="210" spans="1:12" ht="12.75" customHeight="1">
      <c r="A210" s="124" t="s">
        <v>3060</v>
      </c>
      <c r="B210" s="123" t="s">
        <v>429</v>
      </c>
      <c r="C210" s="124" t="s">
        <v>808</v>
      </c>
      <c r="D210" s="124" t="s">
        <v>4290</v>
      </c>
      <c r="E210" s="176" t="s">
        <v>4382</v>
      </c>
      <c r="F210" s="176"/>
      <c r="G210" s="172"/>
      <c r="H210" s="172"/>
      <c r="I210"/>
      <c r="J210"/>
      <c r="K210" s="124"/>
      <c r="L210" s="124" t="e">
        <f>VLOOKUP(TRIM(B210),'Team Rosters'!$B$1:$M$3794,2,FALSE)</f>
        <v>#N/A</v>
      </c>
    </row>
    <row r="211" spans="1:12" ht="12.75" customHeight="1">
      <c r="A211" s="124" t="s">
        <v>2317</v>
      </c>
      <c r="B211" s="123" t="s">
        <v>2269</v>
      </c>
      <c r="C211" s="124" t="s">
        <v>1664</v>
      </c>
      <c r="D211" s="124" t="s">
        <v>4272</v>
      </c>
      <c r="E211" s="131"/>
      <c r="F211" s="131"/>
      <c r="G211" s="131"/>
      <c r="H211" s="131"/>
      <c r="I211" s="172">
        <v>0</v>
      </c>
      <c r="J211" s="172"/>
      <c r="K211" s="173">
        <v>4</v>
      </c>
      <c r="L211" s="124" t="e">
        <f>VLOOKUP(TRIM(B211),'Team Rosters'!$B$1:$M$3794,2,FALSE)</f>
        <v>#N/A</v>
      </c>
    </row>
    <row r="212" spans="1:12">
      <c r="A212" s="124" t="s">
        <v>197</v>
      </c>
      <c r="B212" s="123" t="s">
        <v>6422</v>
      </c>
      <c r="C212" s="124" t="s">
        <v>816</v>
      </c>
      <c r="D212" s="124" t="s">
        <v>197</v>
      </c>
      <c r="E212"/>
      <c r="F212"/>
      <c r="G212"/>
      <c r="H212"/>
      <c r="I212"/>
      <c r="J212"/>
      <c r="K212" s="124"/>
      <c r="L212" s="124" t="str">
        <f>VLOOKUP(TRIM(B212),'Team Rosters'!$B$1:$M$3794,2,FALSE)</f>
        <v>VIR</v>
      </c>
    </row>
    <row r="213" spans="1:12">
      <c r="A213" s="124" t="s">
        <v>2438</v>
      </c>
      <c r="B213" s="123" t="s">
        <v>6286</v>
      </c>
      <c r="C213" s="124" t="s">
        <v>802</v>
      </c>
      <c r="D213" s="124" t="s">
        <v>4305</v>
      </c>
      <c r="E213" s="176" t="s">
        <v>4385</v>
      </c>
      <c r="F213" s="176"/>
      <c r="G213" s="172">
        <v>2</v>
      </c>
      <c r="H213" s="172"/>
      <c r="I213"/>
      <c r="J213"/>
      <c r="K213" s="124"/>
      <c r="L213" s="124" t="str">
        <f>VLOOKUP(TRIM(B213),'Team Rosters'!$B$1:$M$3794,2,FALSE)</f>
        <v>ACM</v>
      </c>
    </row>
    <row r="214" spans="1:12" ht="12.75" customHeight="1">
      <c r="A214" s="124" t="s">
        <v>560</v>
      </c>
      <c r="B214" s="123" t="s">
        <v>3928</v>
      </c>
      <c r="C214" s="124" t="s">
        <v>82</v>
      </c>
      <c r="D214" s="124" t="s">
        <v>4265</v>
      </c>
      <c r="E214"/>
      <c r="F214"/>
      <c r="G214"/>
      <c r="H214" s="131"/>
      <c r="I214"/>
      <c r="J214"/>
      <c r="K214" s="124"/>
      <c r="L214" s="124" t="e">
        <f>VLOOKUP(TRIM(B214),'Team Rosters'!$B$1:$M$3794,2,FALSE)</f>
        <v>#N/A</v>
      </c>
    </row>
    <row r="215" spans="1:12" ht="12.75" customHeight="1">
      <c r="A215" s="124" t="s">
        <v>3060</v>
      </c>
      <c r="B215" s="123" t="s">
        <v>1242</v>
      </c>
      <c r="C215" s="124" t="s">
        <v>813</v>
      </c>
      <c r="D215" s="124" t="s">
        <v>4290</v>
      </c>
      <c r="E215" s="176" t="s">
        <v>4384</v>
      </c>
      <c r="F215" s="176"/>
      <c r="G215" s="172"/>
      <c r="H215" s="172"/>
      <c r="I215"/>
      <c r="J215"/>
      <c r="K215" s="124"/>
      <c r="L215" s="124" t="e">
        <f>VLOOKUP(TRIM(B215),'Team Rosters'!$B$1:$M$3794,2,FALSE)</f>
        <v>#N/A</v>
      </c>
    </row>
    <row r="216" spans="1:12">
      <c r="A216" s="124" t="s">
        <v>2328</v>
      </c>
      <c r="B216" s="123" t="s">
        <v>5089</v>
      </c>
      <c r="C216" s="124" t="s">
        <v>802</v>
      </c>
      <c r="D216" s="124" t="s">
        <v>4295</v>
      </c>
      <c r="E216" s="176" t="s">
        <v>4385</v>
      </c>
      <c r="F216" s="176"/>
      <c r="G216" s="172"/>
      <c r="H216" s="172"/>
      <c r="I216"/>
      <c r="J216"/>
      <c r="K216" s="124"/>
      <c r="L216" s="124" t="str">
        <f>VLOOKUP(TRIM(B216),'Team Rosters'!$B$1:$M$3794,2,FALSE)</f>
        <v>TOK</v>
      </c>
    </row>
    <row r="217" spans="1:12">
      <c r="A217" s="124" t="s">
        <v>2314</v>
      </c>
      <c r="B217" s="123" t="s">
        <v>5581</v>
      </c>
      <c r="C217" s="124" t="s">
        <v>814</v>
      </c>
      <c r="D217" s="124" t="s">
        <v>4303</v>
      </c>
      <c r="E217" s="176" t="s">
        <v>4391</v>
      </c>
      <c r="F217" s="176"/>
      <c r="G217" s="172">
        <v>0</v>
      </c>
      <c r="H217" s="172"/>
      <c r="I217"/>
      <c r="J217"/>
      <c r="K217" s="124"/>
      <c r="L217" s="124" t="str">
        <f>VLOOKUP(TRIM(B217),'Team Rosters'!$B$1:$M$3794,2,FALSE)</f>
        <v>TOK</v>
      </c>
    </row>
    <row r="218" spans="1:12">
      <c r="A218" s="124" t="s">
        <v>3063</v>
      </c>
      <c r="B218" s="123" t="s">
        <v>5563</v>
      </c>
      <c r="C218" s="124" t="s">
        <v>170</v>
      </c>
      <c r="D218" s="124" t="s">
        <v>4289</v>
      </c>
      <c r="E218" s="176" t="s">
        <v>4398</v>
      </c>
      <c r="F218" s="176"/>
      <c r="G218" s="172"/>
      <c r="H218" s="172"/>
      <c r="I218"/>
      <c r="J218"/>
      <c r="K218" s="124"/>
      <c r="L218" s="124" t="str">
        <f>VLOOKUP(TRIM(B218),'Team Rosters'!$B$1:$M$3794,2,FALSE)</f>
        <v>CAVE</v>
      </c>
    </row>
    <row r="219" spans="1:12">
      <c r="A219" s="124" t="s">
        <v>2440</v>
      </c>
      <c r="B219" s="123" t="s">
        <v>433</v>
      </c>
      <c r="C219" s="124" t="s">
        <v>807</v>
      </c>
      <c r="D219" s="124" t="s">
        <v>2440</v>
      </c>
      <c r="E219" s="176" t="s">
        <v>4382</v>
      </c>
      <c r="F219" s="176"/>
      <c r="G219" s="172">
        <v>3</v>
      </c>
      <c r="H219" s="172"/>
      <c r="I219"/>
      <c r="J219"/>
      <c r="K219" s="124"/>
      <c r="L219" s="124" t="str">
        <f>VLOOKUP(TRIM(B219),'Team Rosters'!$B$1:$M$3794,2,FALSE)</f>
        <v>GOT</v>
      </c>
    </row>
    <row r="220" spans="1:12" ht="12.75" customHeight="1">
      <c r="A220" s="124" t="s">
        <v>221</v>
      </c>
      <c r="B220" s="123" t="s">
        <v>6400</v>
      </c>
      <c r="C220" s="124" t="s">
        <v>814</v>
      </c>
      <c r="D220" s="124" t="s">
        <v>4268</v>
      </c>
      <c r="E220"/>
      <c r="F220"/>
      <c r="G220"/>
      <c r="H220"/>
      <c r="I220"/>
      <c r="J220"/>
      <c r="K220" s="124"/>
      <c r="L220" s="124" t="e">
        <f>VLOOKUP(TRIM(B220),'Team Rosters'!$B$1:$M$3794,2,FALSE)</f>
        <v>#N/A</v>
      </c>
    </row>
    <row r="221" spans="1:12">
      <c r="A221" s="124" t="s">
        <v>4577</v>
      </c>
      <c r="B221" s="123" t="s">
        <v>6408</v>
      </c>
      <c r="C221" s="124" t="s">
        <v>837</v>
      </c>
      <c r="D221" s="124" t="s">
        <v>6627</v>
      </c>
      <c r="E221"/>
      <c r="F221"/>
      <c r="G221"/>
      <c r="H221"/>
      <c r="I221"/>
      <c r="J221"/>
      <c r="K221" s="124"/>
      <c r="L221" s="124" t="e">
        <f>VLOOKUP(TRIM(B221),'Team Rosters'!$B$1:$M$3794,2,FALSE)</f>
        <v>#N/A</v>
      </c>
    </row>
    <row r="222" spans="1:12">
      <c r="A222" s="124" t="s">
        <v>3060</v>
      </c>
      <c r="B222" s="123" t="s">
        <v>1356</v>
      </c>
      <c r="C222" s="124" t="s">
        <v>814</v>
      </c>
      <c r="D222" s="124" t="s">
        <v>4290</v>
      </c>
      <c r="E222" s="176" t="s">
        <v>4384</v>
      </c>
      <c r="F222" s="176"/>
      <c r="G222" s="172"/>
      <c r="H222" s="172"/>
      <c r="I222"/>
      <c r="J222"/>
      <c r="K222" s="124"/>
      <c r="L222" s="124" t="e">
        <f>VLOOKUP(TRIM(B222),'Team Rosters'!$B$1:$M$3794,2,FALSE)</f>
        <v>#N/A</v>
      </c>
    </row>
    <row r="223" spans="1:12">
      <c r="A223" s="179" t="s">
        <v>3518</v>
      </c>
      <c r="B223" s="183" t="s">
        <v>215</v>
      </c>
      <c r="C223" s="179" t="s">
        <v>833</v>
      </c>
      <c r="D223" s="179" t="s">
        <v>3518</v>
      </c>
      <c r="E223"/>
      <c r="F223"/>
      <c r="G223"/>
      <c r="H223"/>
      <c r="I223" s="188">
        <v>0</v>
      </c>
      <c r="J223"/>
      <c r="K223" s="190">
        <v>3</v>
      </c>
      <c r="L223" s="124" t="e">
        <f>VLOOKUP(TRIM(B223),'Team Rosters'!$B$1:$M$3794,2,FALSE)</f>
        <v>#N/A</v>
      </c>
    </row>
    <row r="224" spans="1:12">
      <c r="A224" s="124" t="s">
        <v>172</v>
      </c>
      <c r="B224" s="123" t="s">
        <v>5600</v>
      </c>
      <c r="C224" s="124" t="s">
        <v>832</v>
      </c>
      <c r="D224" s="124" t="s">
        <v>4298</v>
      </c>
      <c r="E224" s="176" t="s">
        <v>4391</v>
      </c>
      <c r="F224" s="176"/>
      <c r="G224" s="172">
        <v>0</v>
      </c>
      <c r="H224" s="172"/>
      <c r="I224"/>
      <c r="J224"/>
      <c r="K224" s="124"/>
      <c r="L224" s="124" t="e">
        <f>VLOOKUP(TRIM(B224),'Team Rosters'!$B$1:$M$3794,2,FALSE)</f>
        <v>#N/A</v>
      </c>
    </row>
    <row r="225" spans="1:12">
      <c r="A225" s="124" t="s">
        <v>4392</v>
      </c>
      <c r="B225" s="123" t="s">
        <v>5174</v>
      </c>
      <c r="C225" s="124" t="s">
        <v>810</v>
      </c>
      <c r="D225" s="124" t="s">
        <v>4392</v>
      </c>
      <c r="E225" s="176" t="s">
        <v>4389</v>
      </c>
      <c r="F225" s="176"/>
      <c r="G225" s="172"/>
      <c r="H225" s="172"/>
      <c r="I225" s="131"/>
      <c r="J225"/>
      <c r="K225" s="124"/>
      <c r="L225" s="124" t="str">
        <f>VLOOKUP(TRIM(B225),'Team Rosters'!$B$1:$M$3794,2,FALSE)</f>
        <v>IND</v>
      </c>
    </row>
    <row r="226" spans="1:12">
      <c r="A226" s="124" t="s">
        <v>223</v>
      </c>
      <c r="B226" s="123" t="s">
        <v>5362</v>
      </c>
      <c r="C226" s="124" t="s">
        <v>818</v>
      </c>
      <c r="D226" s="124" t="s">
        <v>4267</v>
      </c>
      <c r="E226"/>
      <c r="F226"/>
      <c r="G226"/>
      <c r="H226" s="131"/>
      <c r="I226"/>
      <c r="J226"/>
      <c r="K226" s="124"/>
      <c r="L226" s="124" t="e">
        <f>VLOOKUP(TRIM(B226),'Team Rosters'!$B$1:$M$3794,2,FALSE)</f>
        <v>#N/A</v>
      </c>
    </row>
    <row r="227" spans="1:12">
      <c r="A227" s="124" t="s">
        <v>1667</v>
      </c>
      <c r="B227" s="123" t="s">
        <v>1639</v>
      </c>
      <c r="C227" s="124" t="s">
        <v>822</v>
      </c>
      <c r="D227" s="124" t="s">
        <v>4300</v>
      </c>
      <c r="E227" s="176" t="s">
        <v>4386</v>
      </c>
      <c r="F227" s="176"/>
      <c r="G227" s="172">
        <v>12</v>
      </c>
      <c r="H227" s="172">
        <v>3</v>
      </c>
      <c r="I227"/>
      <c r="J227"/>
      <c r="K227" s="124"/>
      <c r="L227" s="124" t="str">
        <f>VLOOKUP(TRIM(B227),'Team Rosters'!$B$1:$M$3794,2,FALSE)</f>
        <v>TOK</v>
      </c>
    </row>
    <row r="228" spans="1:12">
      <c r="A228" s="124" t="s">
        <v>2313</v>
      </c>
      <c r="B228" s="123" t="s">
        <v>5587</v>
      </c>
      <c r="C228" s="124" t="s">
        <v>809</v>
      </c>
      <c r="D228" s="124" t="s">
        <v>2313</v>
      </c>
      <c r="E228" s="176" t="s">
        <v>4394</v>
      </c>
      <c r="F228" s="176"/>
      <c r="G228" s="172">
        <v>4</v>
      </c>
      <c r="H228" s="172"/>
      <c r="I228" s="131"/>
      <c r="J228" s="131"/>
      <c r="K228" s="124"/>
      <c r="L228" s="124" t="str">
        <f>VLOOKUP(TRIM(B228),'Team Rosters'!$B$1:$M$3794,2,FALSE)</f>
        <v>CAVE</v>
      </c>
    </row>
    <row r="229" spans="1:12">
      <c r="A229" s="124" t="s">
        <v>3060</v>
      </c>
      <c r="B229" s="123" t="s">
        <v>5158</v>
      </c>
      <c r="C229" s="124" t="s">
        <v>85</v>
      </c>
      <c r="D229" s="124" t="s">
        <v>4290</v>
      </c>
      <c r="E229" s="176" t="s">
        <v>4382</v>
      </c>
      <c r="F229" s="176"/>
      <c r="G229" s="172"/>
      <c r="H229" s="172"/>
      <c r="I229"/>
      <c r="J229"/>
      <c r="K229" s="124"/>
      <c r="L229" s="124" t="e">
        <f>VLOOKUP(TRIM(B229),'Team Rosters'!$B$1:$M$3794,2,FALSE)</f>
        <v>#N/A</v>
      </c>
    </row>
    <row r="230" spans="1:12">
      <c r="A230" s="124" t="s">
        <v>3060</v>
      </c>
      <c r="B230" s="123" t="s">
        <v>6175</v>
      </c>
      <c r="C230" s="124" t="s">
        <v>818</v>
      </c>
      <c r="D230" s="124" t="s">
        <v>4290</v>
      </c>
      <c r="E230" s="176" t="s">
        <v>4382</v>
      </c>
      <c r="F230" s="176"/>
      <c r="G230" s="172"/>
      <c r="H230" s="172"/>
      <c r="I230" s="131"/>
      <c r="J230"/>
      <c r="K230" s="124"/>
      <c r="L230" s="124" t="e">
        <f>VLOOKUP(TRIM(B230),'Team Rosters'!$B$1:$M$3794,2,FALSE)</f>
        <v>#N/A</v>
      </c>
    </row>
    <row r="231" spans="1:12">
      <c r="A231" s="124" t="s">
        <v>2317</v>
      </c>
      <c r="B231" s="123" t="s">
        <v>5268</v>
      </c>
      <c r="C231" s="124" t="s">
        <v>822</v>
      </c>
      <c r="D231" s="124" t="s">
        <v>4272</v>
      </c>
      <c r="E231" s="131"/>
      <c r="F231" s="131"/>
      <c r="G231" s="131"/>
      <c r="H231" s="131"/>
      <c r="I231" s="172">
        <v>4</v>
      </c>
      <c r="J231" s="172"/>
      <c r="K231" s="173">
        <v>5</v>
      </c>
      <c r="L231" s="124" t="e">
        <f>VLOOKUP(TRIM(B231),'Team Rosters'!$B$1:$M$3794,2,FALSE)</f>
        <v>#N/A</v>
      </c>
    </row>
    <row r="232" spans="1:12">
      <c r="A232" s="124" t="s">
        <v>172</v>
      </c>
      <c r="B232" s="123" t="s">
        <v>6182</v>
      </c>
      <c r="C232" s="124" t="s">
        <v>833</v>
      </c>
      <c r="D232" s="124" t="s">
        <v>4298</v>
      </c>
      <c r="E232" s="176" t="s">
        <v>4391</v>
      </c>
      <c r="F232" s="176"/>
      <c r="G232" s="172">
        <v>2</v>
      </c>
      <c r="H232" s="172"/>
      <c r="I232" s="131"/>
      <c r="J232"/>
      <c r="K232" s="124"/>
      <c r="L232" s="124" t="e">
        <f>VLOOKUP(TRIM(B232),'Team Rosters'!$B$1:$M$3794,2,FALSE)</f>
        <v>#N/A</v>
      </c>
    </row>
    <row r="233" spans="1:12" ht="12.75" customHeight="1">
      <c r="A233" s="124" t="s">
        <v>1870</v>
      </c>
      <c r="B233" s="123" t="s">
        <v>885</v>
      </c>
      <c r="C233" s="124" t="s">
        <v>3448</v>
      </c>
      <c r="D233" s="124" t="s">
        <v>4273</v>
      </c>
      <c r="E233" s="131"/>
      <c r="F233" s="131"/>
      <c r="G233" s="131"/>
      <c r="H233" s="131"/>
      <c r="I233" s="172">
        <v>4</v>
      </c>
      <c r="J233" s="172"/>
      <c r="K233" s="173">
        <v>3</v>
      </c>
      <c r="L233" s="124" t="str">
        <f>VLOOKUP(TRIM(B233),'Team Rosters'!$B$1:$M$3794,2,FALSE)</f>
        <v>CHA</v>
      </c>
    </row>
    <row r="234" spans="1:12">
      <c r="A234" s="124" t="s">
        <v>2328</v>
      </c>
      <c r="B234" s="123" t="s">
        <v>3410</v>
      </c>
      <c r="C234" s="124" t="s">
        <v>818</v>
      </c>
      <c r="D234" s="124" t="s">
        <v>4295</v>
      </c>
      <c r="E234" s="176" t="s">
        <v>4385</v>
      </c>
      <c r="F234" s="176"/>
      <c r="G234" s="172"/>
      <c r="H234" s="172"/>
      <c r="I234"/>
      <c r="J234"/>
      <c r="K234" s="124"/>
      <c r="L234" s="124" t="str">
        <f>VLOOKUP(TRIM(B234),'Team Rosters'!$B$1:$M$3794,2,FALSE)</f>
        <v>LON</v>
      </c>
    </row>
    <row r="235" spans="1:12" ht="12.75" customHeight="1">
      <c r="A235" s="181" t="s">
        <v>1891</v>
      </c>
      <c r="B235" s="185" t="s">
        <v>4649</v>
      </c>
      <c r="C235" s="181" t="s">
        <v>832</v>
      </c>
      <c r="D235" s="181" t="s">
        <v>1891</v>
      </c>
      <c r="E235"/>
      <c r="F235"/>
      <c r="G235"/>
      <c r="H235" s="131"/>
      <c r="I235"/>
      <c r="J235"/>
      <c r="K235" s="124"/>
      <c r="L235" s="124" t="str">
        <f>VLOOKUP(TRIM(B235),'Team Rosters'!$B$1:$M$3794,2,FALSE)</f>
        <v>DEL</v>
      </c>
    </row>
    <row r="236" spans="1:12">
      <c r="A236" s="124" t="s">
        <v>1663</v>
      </c>
      <c r="B236" s="123" t="s">
        <v>4424</v>
      </c>
      <c r="C236" s="124" t="s">
        <v>815</v>
      </c>
      <c r="D236" s="124" t="s">
        <v>4302</v>
      </c>
      <c r="E236" s="176" t="s">
        <v>4389</v>
      </c>
      <c r="F236" s="176"/>
      <c r="G236" s="172">
        <v>3</v>
      </c>
      <c r="H236" s="172"/>
      <c r="I236"/>
      <c r="J236"/>
      <c r="K236" s="124"/>
      <c r="L236" s="124" t="e">
        <f>VLOOKUP(TRIM(B236),'Team Rosters'!$B$1:$M$3794,2,FALSE)</f>
        <v>#N/A</v>
      </c>
    </row>
    <row r="237" spans="1:12">
      <c r="A237" s="124" t="s">
        <v>2445</v>
      </c>
      <c r="B237" s="123" t="s">
        <v>4534</v>
      </c>
      <c r="C237" s="124" t="s">
        <v>832</v>
      </c>
      <c r="D237" s="124" t="s">
        <v>4294</v>
      </c>
      <c r="E237" s="176" t="s">
        <v>4389</v>
      </c>
      <c r="F237" s="176"/>
      <c r="G237" s="172"/>
      <c r="H237" s="172"/>
      <c r="I237"/>
      <c r="J237"/>
      <c r="K237" s="124"/>
      <c r="L237" s="124" t="str">
        <f>VLOOKUP(TRIM(B237),'Team Rosters'!$B$1:$M$3794,2,FALSE)</f>
        <v>BEA</v>
      </c>
    </row>
    <row r="238" spans="1:12">
      <c r="A238" s="124" t="s">
        <v>828</v>
      </c>
      <c r="B238" s="123" t="s">
        <v>4590</v>
      </c>
      <c r="C238" s="124" t="s">
        <v>5513</v>
      </c>
      <c r="D238" s="124" t="s">
        <v>828</v>
      </c>
      <c r="E238"/>
      <c r="F238"/>
      <c r="G238"/>
      <c r="H238"/>
      <c r="I238" s="172">
        <v>4</v>
      </c>
      <c r="J238"/>
      <c r="K238" s="173">
        <v>0</v>
      </c>
      <c r="L238" s="124" t="str">
        <f>VLOOKUP(TRIM(B238),'Team Rosters'!$B$1:$M$3794,2,FALSE)</f>
        <v>BLD</v>
      </c>
    </row>
    <row r="239" spans="1:12">
      <c r="A239" s="124" t="s">
        <v>3060</v>
      </c>
      <c r="B239" s="123" t="s">
        <v>6230</v>
      </c>
      <c r="C239" s="124" t="s">
        <v>826</v>
      </c>
      <c r="D239" s="124" t="s">
        <v>4290</v>
      </c>
      <c r="E239" s="177" t="s">
        <v>4384</v>
      </c>
      <c r="F239" s="177"/>
      <c r="G239" s="9"/>
      <c r="H239" s="172"/>
      <c r="I239" s="131"/>
      <c r="J239"/>
      <c r="K239" s="124"/>
      <c r="L239" s="124" t="e">
        <f>VLOOKUP(TRIM(B239),'Team Rosters'!$B$1:$M$3794,2,FALSE)</f>
        <v>#N/A</v>
      </c>
    </row>
    <row r="240" spans="1:12">
      <c r="A240" s="124" t="s">
        <v>1667</v>
      </c>
      <c r="B240" s="123" t="s">
        <v>893</v>
      </c>
      <c r="C240" s="124" t="s">
        <v>170</v>
      </c>
      <c r="D240" s="124" t="s">
        <v>4300</v>
      </c>
      <c r="E240" s="176" t="s">
        <v>4386</v>
      </c>
      <c r="F240" s="176"/>
      <c r="G240" s="172">
        <v>6</v>
      </c>
      <c r="H240" s="172"/>
      <c r="I240"/>
      <c r="J240"/>
      <c r="K240" s="124"/>
      <c r="L240" s="124" t="str">
        <f>VLOOKUP(TRIM(B240),'Team Rosters'!$B$1:$M$3794,2,FALSE)</f>
        <v>LAS</v>
      </c>
    </row>
    <row r="241" spans="1:12">
      <c r="A241" s="124" t="s">
        <v>2313</v>
      </c>
      <c r="B241" s="123" t="s">
        <v>894</v>
      </c>
      <c r="C241" s="124" t="s">
        <v>90</v>
      </c>
      <c r="D241" s="124" t="s">
        <v>2313</v>
      </c>
      <c r="E241" s="176" t="s">
        <v>4382</v>
      </c>
      <c r="F241" s="176"/>
      <c r="G241" s="172">
        <v>0</v>
      </c>
      <c r="H241" s="172"/>
      <c r="I241"/>
      <c r="J241"/>
      <c r="K241" s="124"/>
      <c r="L241" s="124" t="e">
        <f>VLOOKUP(TRIM(B241),'Team Rosters'!$B$1:$M$3794,2,FALSE)</f>
        <v>#N/A</v>
      </c>
    </row>
    <row r="242" spans="1:12">
      <c r="A242" s="179" t="s">
        <v>1891</v>
      </c>
      <c r="B242" s="183" t="s">
        <v>1499</v>
      </c>
      <c r="C242" s="179" t="s">
        <v>170</v>
      </c>
      <c r="D242" s="179" t="s">
        <v>1891</v>
      </c>
      <c r="E242"/>
      <c r="F242"/>
      <c r="G242"/>
      <c r="H242" s="131"/>
      <c r="I242"/>
      <c r="J242"/>
      <c r="K242" s="124"/>
      <c r="L242" s="124" t="e">
        <f>VLOOKUP(TRIM(B242),'Team Rosters'!$B$1:$M$3794,2,FALSE)</f>
        <v>#N/A</v>
      </c>
    </row>
    <row r="243" spans="1:12">
      <c r="A243" s="124" t="s">
        <v>2438</v>
      </c>
      <c r="B243" s="123" t="s">
        <v>895</v>
      </c>
      <c r="C243" s="124" t="s">
        <v>813</v>
      </c>
      <c r="D243" s="124" t="s">
        <v>4277</v>
      </c>
      <c r="E243" s="131"/>
      <c r="F243" s="131"/>
      <c r="G243" s="131"/>
      <c r="H243" s="131"/>
      <c r="I243" s="172">
        <v>6</v>
      </c>
      <c r="J243" s="172"/>
      <c r="K243" s="173">
        <v>5</v>
      </c>
      <c r="L243" s="124" t="str">
        <f>VLOOKUP(TRIM(B243),'Team Rosters'!$B$1:$M$3794,2,FALSE)</f>
        <v>DEL</v>
      </c>
    </row>
    <row r="244" spans="1:12">
      <c r="A244" s="124" t="s">
        <v>830</v>
      </c>
      <c r="B244" s="123" t="s">
        <v>6162</v>
      </c>
      <c r="C244" s="124" t="s">
        <v>817</v>
      </c>
      <c r="D244" s="124" t="s">
        <v>6619</v>
      </c>
      <c r="E244" s="131"/>
      <c r="F244" s="131"/>
      <c r="G244" s="131"/>
      <c r="H244"/>
      <c r="I244" s="172">
        <v>0</v>
      </c>
      <c r="J244" s="172">
        <v>0</v>
      </c>
      <c r="K244" s="173">
        <v>0</v>
      </c>
      <c r="L244" s="124" t="e">
        <f>VLOOKUP(TRIM(B244),'Team Rosters'!$B$1:$M$3794,2,FALSE)</f>
        <v>#N/A</v>
      </c>
    </row>
    <row r="245" spans="1:12">
      <c r="A245" s="124" t="s">
        <v>197</v>
      </c>
      <c r="B245" s="123" t="s">
        <v>4913</v>
      </c>
      <c r="C245" s="124" t="s">
        <v>3448</v>
      </c>
      <c r="D245" s="124" t="s">
        <v>197</v>
      </c>
      <c r="E245"/>
      <c r="F245"/>
      <c r="G245"/>
      <c r="H245" s="131"/>
      <c r="I245"/>
      <c r="J245"/>
      <c r="K245" s="124"/>
      <c r="L245" s="124" t="e">
        <f>VLOOKUP(TRIM(B245),'Team Rosters'!$B$1:$M$3794,2,FALSE)</f>
        <v>#N/A</v>
      </c>
    </row>
    <row r="246" spans="1:12" ht="12.75" customHeight="1">
      <c r="A246" s="124" t="s">
        <v>848</v>
      </c>
      <c r="B246" s="123" t="s">
        <v>2838</v>
      </c>
      <c r="C246" s="124" t="s">
        <v>821</v>
      </c>
      <c r="D246" s="124" t="s">
        <v>848</v>
      </c>
      <c r="E246"/>
      <c r="F246"/>
      <c r="G246"/>
      <c r="H246" s="131"/>
      <c r="I246" s="172">
        <v>0</v>
      </c>
      <c r="J246"/>
      <c r="K246" s="173">
        <v>2</v>
      </c>
      <c r="L246" s="124" t="e">
        <f>VLOOKUP(TRIM(B246),'Team Rosters'!$B$1:$M$3794,2,FALSE)</f>
        <v>#N/A</v>
      </c>
    </row>
    <row r="247" spans="1:12">
      <c r="A247" s="124" t="s">
        <v>1406</v>
      </c>
      <c r="B247" s="123" t="s">
        <v>5210</v>
      </c>
      <c r="C247" s="124" t="s">
        <v>815</v>
      </c>
      <c r="D247" s="124" t="s">
        <v>1406</v>
      </c>
      <c r="E247"/>
      <c r="F247"/>
      <c r="G247"/>
      <c r="H247" s="131"/>
      <c r="I247" s="172">
        <v>5</v>
      </c>
      <c r="J247"/>
      <c r="K247" s="173">
        <v>0</v>
      </c>
      <c r="L247" s="124" t="e">
        <f>VLOOKUP(TRIM(B247),'Team Rosters'!$B$1:$M$3794,2,FALSE)</f>
        <v>#N/A</v>
      </c>
    </row>
    <row r="248" spans="1:12">
      <c r="A248" s="124" t="s">
        <v>3061</v>
      </c>
      <c r="B248" s="123" t="s">
        <v>2360</v>
      </c>
      <c r="C248" s="124" t="s">
        <v>831</v>
      </c>
      <c r="D248" s="124" t="s">
        <v>4297</v>
      </c>
      <c r="E248" s="176" t="s">
        <v>4395</v>
      </c>
      <c r="F248" s="176"/>
      <c r="G248" s="172"/>
      <c r="H248" s="172"/>
      <c r="I248"/>
      <c r="J248"/>
      <c r="K248" s="124"/>
      <c r="L248" s="124" t="e">
        <f>VLOOKUP(TRIM(B248),'Team Rosters'!$B$1:$M$3794,2,FALSE)</f>
        <v>#N/A</v>
      </c>
    </row>
    <row r="249" spans="1:12">
      <c r="A249" s="181" t="s">
        <v>3518</v>
      </c>
      <c r="B249" s="185" t="s">
        <v>3408</v>
      </c>
      <c r="C249" s="181" t="s">
        <v>826</v>
      </c>
      <c r="D249" s="181" t="s">
        <v>3518</v>
      </c>
      <c r="E249"/>
      <c r="F249"/>
      <c r="G249"/>
      <c r="H249" s="131"/>
      <c r="I249" s="187">
        <v>0</v>
      </c>
      <c r="J249"/>
      <c r="K249" s="189">
        <v>4</v>
      </c>
      <c r="L249" s="124" t="e">
        <f>VLOOKUP(TRIM(B249),'Team Rosters'!$B$1:$M$3794,2,FALSE)</f>
        <v>#N/A</v>
      </c>
    </row>
    <row r="250" spans="1:12" ht="12.75" customHeight="1">
      <c r="A250" s="124" t="s">
        <v>172</v>
      </c>
      <c r="B250" s="123" t="s">
        <v>6214</v>
      </c>
      <c r="C250" s="124" t="s">
        <v>82</v>
      </c>
      <c r="D250" s="124" t="s">
        <v>4298</v>
      </c>
      <c r="E250" s="176" t="s">
        <v>4391</v>
      </c>
      <c r="F250" s="176"/>
      <c r="G250" s="172">
        <v>4</v>
      </c>
      <c r="H250" s="172"/>
      <c r="I250" s="131"/>
      <c r="J250"/>
      <c r="K250" s="124"/>
      <c r="L250" s="124" t="str">
        <f>VLOOKUP(TRIM(B250),'Team Rosters'!$B$1:$M$3794,2,FALSE)</f>
        <v>OMA</v>
      </c>
    </row>
    <row r="251" spans="1:12">
      <c r="A251" s="124" t="s">
        <v>1404</v>
      </c>
      <c r="B251" s="123" t="s">
        <v>5098</v>
      </c>
      <c r="C251" s="124" t="s">
        <v>820</v>
      </c>
      <c r="D251" s="124" t="s">
        <v>1404</v>
      </c>
      <c r="E251" s="176" t="s">
        <v>4384</v>
      </c>
      <c r="F251" s="176"/>
      <c r="G251" s="172">
        <v>7</v>
      </c>
      <c r="H251" s="172"/>
      <c r="I251"/>
      <c r="J251"/>
      <c r="K251" s="124"/>
      <c r="L251" s="124" t="str">
        <f>VLOOKUP(TRIM(B251),'Team Rosters'!$B$1:$M$3794,2,FALSE)</f>
        <v>TEM</v>
      </c>
    </row>
    <row r="252" spans="1:12">
      <c r="A252" s="124" t="s">
        <v>3061</v>
      </c>
      <c r="B252" s="123" t="s">
        <v>1089</v>
      </c>
      <c r="C252" s="124" t="s">
        <v>802</v>
      </c>
      <c r="D252" s="124" t="s">
        <v>4297</v>
      </c>
      <c r="E252" s="176" t="s">
        <v>4394</v>
      </c>
      <c r="F252" s="176"/>
      <c r="G252" s="172"/>
      <c r="H252" s="172"/>
      <c r="I252"/>
      <c r="J252"/>
      <c r="K252" s="124"/>
      <c r="L252" s="124" t="str">
        <f>VLOOKUP(TRIM(B252),'Team Rosters'!$B$1:$M$3794,2,FALSE)</f>
        <v>ACM</v>
      </c>
    </row>
    <row r="253" spans="1:12">
      <c r="A253" s="124" t="s">
        <v>3061</v>
      </c>
      <c r="B253" s="123" t="s">
        <v>2364</v>
      </c>
      <c r="C253" s="124" t="s">
        <v>822</v>
      </c>
      <c r="D253" s="124" t="s">
        <v>4297</v>
      </c>
      <c r="E253" s="176" t="s">
        <v>4400</v>
      </c>
      <c r="F253" s="176"/>
      <c r="G253" s="172"/>
      <c r="H253" s="172"/>
      <c r="I253"/>
      <c r="J253"/>
      <c r="K253" s="124"/>
      <c r="L253" s="124" t="e">
        <f>VLOOKUP(TRIM(B253),'Team Rosters'!$B$1:$M$3794,2,FALSE)</f>
        <v>#N/A</v>
      </c>
    </row>
    <row r="254" spans="1:12">
      <c r="A254" s="124" t="s">
        <v>2328</v>
      </c>
      <c r="B254" s="123" t="s">
        <v>281</v>
      </c>
      <c r="C254" s="124" t="s">
        <v>3448</v>
      </c>
      <c r="D254" s="124" t="s">
        <v>4295</v>
      </c>
      <c r="E254" s="176" t="s">
        <v>4391</v>
      </c>
      <c r="F254" s="176"/>
      <c r="G254" s="172"/>
      <c r="H254" s="172"/>
      <c r="I254" s="131"/>
      <c r="J254"/>
      <c r="K254" s="124"/>
      <c r="L254" s="124" t="str">
        <f>VLOOKUP(TRIM(B254),'Team Rosters'!$B$1:$M$3794,2,FALSE)</f>
        <v>VER</v>
      </c>
    </row>
    <row r="255" spans="1:12" ht="12.75" customHeight="1">
      <c r="A255" s="124" t="s">
        <v>2438</v>
      </c>
      <c r="B255" s="123" t="s">
        <v>2365</v>
      </c>
      <c r="C255" s="124" t="s">
        <v>85</v>
      </c>
      <c r="D255" s="124" t="s">
        <v>4277</v>
      </c>
      <c r="E255" s="131"/>
      <c r="F255" s="131"/>
      <c r="G255" s="131"/>
      <c r="H255"/>
      <c r="I255" s="172">
        <v>0</v>
      </c>
      <c r="J255" s="172"/>
      <c r="K255" s="173">
        <v>2</v>
      </c>
      <c r="L255" s="124" t="e">
        <f>VLOOKUP(TRIM(B255),'Team Rosters'!$B$1:$M$3794,2,FALSE)</f>
        <v>#N/A</v>
      </c>
    </row>
    <row r="256" spans="1:12">
      <c r="A256" s="124" t="s">
        <v>3060</v>
      </c>
      <c r="B256" s="123" t="s">
        <v>6176</v>
      </c>
      <c r="C256" s="124" t="s">
        <v>818</v>
      </c>
      <c r="D256" s="124" t="s">
        <v>4290</v>
      </c>
      <c r="E256" s="176" t="s">
        <v>4382</v>
      </c>
      <c r="F256" s="176"/>
      <c r="G256" s="172"/>
      <c r="H256" s="172"/>
      <c r="I256" s="131"/>
      <c r="J256"/>
      <c r="K256" s="124"/>
      <c r="L256" s="124" t="str">
        <f>VLOOKUP(TRIM(B256),'Team Rosters'!$B$1:$M$3794,2,FALSE)</f>
        <v>TEM</v>
      </c>
    </row>
    <row r="257" spans="1:12" ht="12.75" customHeight="1">
      <c r="A257" s="124" t="s">
        <v>1667</v>
      </c>
      <c r="B257" s="123" t="s">
        <v>5161</v>
      </c>
      <c r="C257" s="124" t="s">
        <v>831</v>
      </c>
      <c r="D257" s="124" t="s">
        <v>4300</v>
      </c>
      <c r="E257" s="176" t="s">
        <v>4391</v>
      </c>
      <c r="F257" s="176"/>
      <c r="G257" s="172">
        <v>11</v>
      </c>
      <c r="H257" s="172"/>
      <c r="I257" s="131"/>
      <c r="J257"/>
      <c r="K257" s="124"/>
      <c r="L257" s="124" t="str">
        <f>VLOOKUP(TRIM(B257),'Team Rosters'!$B$1:$M$3794,2,FALSE)</f>
        <v>VER</v>
      </c>
    </row>
    <row r="258" spans="1:12" ht="12.75" customHeight="1">
      <c r="A258" s="124" t="s">
        <v>2436</v>
      </c>
      <c r="B258" s="123" t="s">
        <v>5597</v>
      </c>
      <c r="C258" s="124" t="s">
        <v>837</v>
      </c>
      <c r="D258" s="124" t="s">
        <v>4307</v>
      </c>
      <c r="E258" s="176" t="s">
        <v>4386</v>
      </c>
      <c r="F258" s="176"/>
      <c r="G258" s="172">
        <v>5</v>
      </c>
      <c r="H258" s="172"/>
      <c r="I258"/>
      <c r="J258"/>
      <c r="K258" s="124"/>
      <c r="L258" s="124" t="str">
        <f>VLOOKUP(TRIM(B258),'Team Rosters'!$B$1:$M$3794,2,FALSE)</f>
        <v>OMA</v>
      </c>
    </row>
    <row r="259" spans="1:12">
      <c r="A259" s="124" t="s">
        <v>6137</v>
      </c>
      <c r="B259" s="123" t="s">
        <v>5776</v>
      </c>
      <c r="C259" s="124" t="s">
        <v>813</v>
      </c>
      <c r="D259" s="124" t="s">
        <v>6614</v>
      </c>
      <c r="E259" s="131"/>
      <c r="F259" s="131"/>
      <c r="G259" s="131"/>
      <c r="H259"/>
      <c r="I259" s="172">
        <v>0</v>
      </c>
      <c r="J259" s="172">
        <v>0</v>
      </c>
      <c r="K259" s="173">
        <v>0</v>
      </c>
      <c r="L259" s="124" t="e">
        <f>VLOOKUP(TRIM(B259),'Team Rosters'!$B$1:$M$3794,2,FALSE)</f>
        <v>#N/A</v>
      </c>
    </row>
    <row r="260" spans="1:12">
      <c r="A260" s="124" t="s">
        <v>6137</v>
      </c>
      <c r="B260" s="123" t="s">
        <v>5776</v>
      </c>
      <c r="C260" s="124" t="s">
        <v>813</v>
      </c>
      <c r="D260" s="124" t="s">
        <v>6614</v>
      </c>
      <c r="E260"/>
      <c r="F260"/>
      <c r="G260"/>
      <c r="H260"/>
      <c r="I260" s="172">
        <v>0</v>
      </c>
      <c r="J260"/>
      <c r="K260" s="173">
        <v>0</v>
      </c>
      <c r="L260" s="124" t="e">
        <f>VLOOKUP(TRIM(B260),'Team Rosters'!$B$1:$M$3794,2,FALSE)</f>
        <v>#N/A</v>
      </c>
    </row>
    <row r="261" spans="1:12">
      <c r="A261" s="124" t="s">
        <v>172</v>
      </c>
      <c r="B261" s="123" t="s">
        <v>4526</v>
      </c>
      <c r="C261" s="124" t="s">
        <v>824</v>
      </c>
      <c r="D261" s="124" t="s">
        <v>4298</v>
      </c>
      <c r="E261" s="176" t="s">
        <v>4391</v>
      </c>
      <c r="F261" s="176"/>
      <c r="G261" s="172">
        <v>3</v>
      </c>
      <c r="H261" s="172"/>
      <c r="I261"/>
      <c r="J261"/>
      <c r="K261" s="124"/>
      <c r="L261" s="124" t="e">
        <f>VLOOKUP(TRIM(B261),'Team Rosters'!$B$1:$M$3794,2,FALSE)</f>
        <v>#N/A</v>
      </c>
    </row>
    <row r="262" spans="1:12" ht="12.75" customHeight="1">
      <c r="A262" s="124" t="s">
        <v>1406</v>
      </c>
      <c r="B262" s="123" t="s">
        <v>1091</v>
      </c>
      <c r="C262" s="124" t="s">
        <v>833</v>
      </c>
      <c r="D262" s="124" t="s">
        <v>1406</v>
      </c>
      <c r="E262"/>
      <c r="F262"/>
      <c r="G262"/>
      <c r="H262" s="131"/>
      <c r="I262" s="172">
        <v>4</v>
      </c>
      <c r="J262"/>
      <c r="K262" s="173">
        <v>0</v>
      </c>
      <c r="L262" s="124" t="str">
        <f>VLOOKUP(TRIM(B262),'Team Rosters'!$B$1:$M$3794,2,FALSE)</f>
        <v>JER</v>
      </c>
    </row>
    <row r="263" spans="1:12">
      <c r="A263" s="219" t="s">
        <v>2966</v>
      </c>
      <c r="B263" s="220" t="s">
        <v>5366</v>
      </c>
      <c r="C263" s="219" t="s">
        <v>814</v>
      </c>
      <c r="D263" s="219" t="s">
        <v>2966</v>
      </c>
      <c r="E263" s="217"/>
      <c r="F263" s="217"/>
      <c r="G263" s="217"/>
      <c r="H263" s="229"/>
      <c r="I263" s="217"/>
      <c r="J263" s="217"/>
      <c r="K263" s="219"/>
      <c r="L263" s="221" t="e">
        <f>VLOOKUP(TRIM(B263),'Team Rosters'!$B$1:$M$3794,2,FALSE)</f>
        <v>#N/A</v>
      </c>
    </row>
    <row r="264" spans="1:12">
      <c r="A264" s="124" t="s">
        <v>172</v>
      </c>
      <c r="B264" s="123" t="s">
        <v>1092</v>
      </c>
      <c r="C264" s="124" t="s">
        <v>809</v>
      </c>
      <c r="D264" s="124" t="s">
        <v>4298</v>
      </c>
      <c r="E264" s="176" t="s">
        <v>4385</v>
      </c>
      <c r="F264" s="176"/>
      <c r="G264" s="172">
        <v>10</v>
      </c>
      <c r="H264" s="172"/>
      <c r="I264"/>
      <c r="J264"/>
      <c r="K264" s="124"/>
      <c r="L264" s="124" t="str">
        <f>VLOOKUP(TRIM(B264),'Team Rosters'!$B$1:$M$3794,2,FALSE)</f>
        <v>CAVE</v>
      </c>
    </row>
    <row r="265" spans="1:12">
      <c r="A265" s="124" t="s">
        <v>830</v>
      </c>
      <c r="B265" s="123" t="s">
        <v>5705</v>
      </c>
      <c r="C265" s="124" t="s">
        <v>83</v>
      </c>
      <c r="D265" s="124" t="s">
        <v>4281</v>
      </c>
      <c r="E265" s="131"/>
      <c r="F265" s="131"/>
      <c r="G265" s="131"/>
      <c r="H265" s="131"/>
      <c r="I265" s="172">
        <v>0</v>
      </c>
      <c r="J265" s="172">
        <v>0</v>
      </c>
      <c r="K265" s="173">
        <v>0</v>
      </c>
      <c r="L265" s="124" t="e">
        <f>VLOOKUP(TRIM(B265),'Team Rosters'!$B$1:$M$3794,2,FALSE)</f>
        <v>#N/A</v>
      </c>
    </row>
    <row r="266" spans="1:12">
      <c r="A266" s="181" t="s">
        <v>1891</v>
      </c>
      <c r="B266" s="185" t="s">
        <v>3728</v>
      </c>
      <c r="C266" s="181" t="s">
        <v>6142</v>
      </c>
      <c r="D266" s="181" t="s">
        <v>1891</v>
      </c>
      <c r="E266"/>
      <c r="F266"/>
      <c r="G266"/>
      <c r="H266"/>
      <c r="I266"/>
      <c r="J266"/>
      <c r="K266" s="124"/>
      <c r="L266" s="124" t="e">
        <f>VLOOKUP(TRIM(B266),'Team Rosters'!$B$1:$M$3794,2,FALSE)</f>
        <v>#N/A</v>
      </c>
    </row>
    <row r="267" spans="1:12" ht="12.75" customHeight="1">
      <c r="A267" s="181" t="s">
        <v>3518</v>
      </c>
      <c r="B267" s="185" t="s">
        <v>6361</v>
      </c>
      <c r="C267" s="181" t="s">
        <v>821</v>
      </c>
      <c r="D267" s="181" t="s">
        <v>3518</v>
      </c>
      <c r="E267"/>
      <c r="F267"/>
      <c r="G267"/>
      <c r="H267"/>
      <c r="I267" s="187">
        <v>0</v>
      </c>
      <c r="J267"/>
      <c r="K267" s="189">
        <v>3</v>
      </c>
      <c r="L267" s="124" t="str">
        <f>VLOOKUP(TRIM(B267),'Team Rosters'!$B$1:$M$3794,2,FALSE)</f>
        <v>ANN</v>
      </c>
    </row>
    <row r="268" spans="1:12">
      <c r="A268" s="124" t="s">
        <v>172</v>
      </c>
      <c r="B268" s="123" t="s">
        <v>6242</v>
      </c>
      <c r="C268" s="124" t="s">
        <v>85</v>
      </c>
      <c r="D268" s="124" t="s">
        <v>4298</v>
      </c>
      <c r="E268" s="176" t="s">
        <v>4391</v>
      </c>
      <c r="F268" s="176"/>
      <c r="G268" s="172">
        <v>1</v>
      </c>
      <c r="H268" s="172"/>
      <c r="I268" s="131"/>
      <c r="J268"/>
      <c r="K268" s="124"/>
      <c r="L268" s="124" t="e">
        <f>VLOOKUP(TRIM(B268),'Team Rosters'!$B$1:$M$3794,2,FALSE)</f>
        <v>#N/A</v>
      </c>
    </row>
    <row r="269" spans="1:12">
      <c r="A269" s="124" t="s">
        <v>2314</v>
      </c>
      <c r="B269" s="123" t="s">
        <v>5282</v>
      </c>
      <c r="C269" s="124" t="s">
        <v>817</v>
      </c>
      <c r="D269" s="124" t="s">
        <v>4279</v>
      </c>
      <c r="E269" s="131"/>
      <c r="F269" s="131"/>
      <c r="G269" s="131"/>
      <c r="H269"/>
      <c r="I269" s="172">
        <v>0</v>
      </c>
      <c r="J269" s="172"/>
      <c r="K269" s="173">
        <v>0</v>
      </c>
      <c r="L269" s="124" t="e">
        <f>VLOOKUP(TRIM(B269),'Team Rosters'!$B$1:$M$3794,2,FALSE)</f>
        <v>#N/A</v>
      </c>
    </row>
    <row r="270" spans="1:12" ht="12.75" customHeight="1">
      <c r="A270" s="124" t="s">
        <v>3063</v>
      </c>
      <c r="B270" s="123" t="s">
        <v>4963</v>
      </c>
      <c r="C270" s="124" t="s">
        <v>837</v>
      </c>
      <c r="D270" s="124" t="s">
        <v>4289</v>
      </c>
      <c r="E270" s="176" t="s">
        <v>4388</v>
      </c>
      <c r="F270" s="176"/>
      <c r="G270" s="172"/>
      <c r="H270" s="172"/>
      <c r="I270"/>
      <c r="J270"/>
      <c r="K270" s="124"/>
      <c r="L270" s="124" t="str">
        <f>VLOOKUP(TRIM(B270),'Team Rosters'!$B$1:$M$3794,2,FALSE)</f>
        <v>ACM</v>
      </c>
    </row>
    <row r="271" spans="1:12">
      <c r="A271" s="124" t="s">
        <v>2319</v>
      </c>
      <c r="B271" s="123" t="s">
        <v>5058</v>
      </c>
      <c r="C271" s="124" t="s">
        <v>85</v>
      </c>
      <c r="D271" s="124" t="s">
        <v>2319</v>
      </c>
      <c r="E271" s="176" t="s">
        <v>4396</v>
      </c>
      <c r="F271" s="176"/>
      <c r="G271" s="172">
        <v>12</v>
      </c>
      <c r="H271" s="172">
        <v>5</v>
      </c>
      <c r="I271"/>
      <c r="J271"/>
      <c r="K271" s="124"/>
      <c r="L271" s="124" t="str">
        <f>VLOOKUP(TRIM(B271),'Team Rosters'!$B$1:$M$3794,2,FALSE)</f>
        <v>ANN</v>
      </c>
    </row>
    <row r="272" spans="1:12">
      <c r="A272" s="124" t="s">
        <v>560</v>
      </c>
      <c r="B272" s="123" t="s">
        <v>1096</v>
      </c>
      <c r="C272" s="124" t="s">
        <v>837</v>
      </c>
      <c r="D272" s="124" t="s">
        <v>4265</v>
      </c>
      <c r="E272"/>
      <c r="F272"/>
      <c r="G272"/>
      <c r="H272" s="131"/>
      <c r="I272"/>
      <c r="J272"/>
      <c r="K272" s="124"/>
      <c r="L272" s="124" t="str">
        <f>VLOOKUP(TRIM(B272),'Team Rosters'!$B$1:$M$3794,2,FALSE)</f>
        <v>IND</v>
      </c>
    </row>
    <row r="273" spans="1:12" ht="12.75" customHeight="1">
      <c r="A273" s="124" t="s">
        <v>2328</v>
      </c>
      <c r="B273" s="123" t="s">
        <v>4513</v>
      </c>
      <c r="C273" s="124" t="s">
        <v>90</v>
      </c>
      <c r="D273" s="124" t="s">
        <v>4295</v>
      </c>
      <c r="E273" s="176" t="s">
        <v>4389</v>
      </c>
      <c r="F273" s="176"/>
      <c r="G273" s="172"/>
      <c r="H273" s="172"/>
      <c r="I273"/>
      <c r="J273"/>
      <c r="K273" s="124"/>
      <c r="L273" s="124" t="e">
        <f>VLOOKUP(TRIM(B273),'Team Rosters'!$B$1:$M$3794,2,FALSE)</f>
        <v>#N/A</v>
      </c>
    </row>
    <row r="274" spans="1:12" ht="12.75" customHeight="1">
      <c r="A274" s="181" t="s">
        <v>6358</v>
      </c>
      <c r="B274" s="185" t="s">
        <v>6359</v>
      </c>
      <c r="C274" s="181" t="s">
        <v>810</v>
      </c>
      <c r="D274" s="181" t="s">
        <v>5000</v>
      </c>
      <c r="E274"/>
      <c r="F274"/>
      <c r="G274"/>
      <c r="H274" s="131"/>
      <c r="I274" s="187">
        <v>0</v>
      </c>
      <c r="J274"/>
      <c r="K274" s="189">
        <v>2</v>
      </c>
      <c r="L274" s="124" t="str">
        <f>VLOOKUP(TRIM(B274),'Team Rosters'!$B$1:$M$3794,2,FALSE)</f>
        <v>BIR</v>
      </c>
    </row>
    <row r="275" spans="1:12" ht="12.75" customHeight="1">
      <c r="A275" s="124" t="s">
        <v>6358</v>
      </c>
      <c r="B275" s="123" t="s">
        <v>6359</v>
      </c>
      <c r="C275" s="124" t="s">
        <v>810</v>
      </c>
      <c r="D275" s="124" t="s">
        <v>5000</v>
      </c>
      <c r="E275"/>
      <c r="F275"/>
      <c r="G275"/>
      <c r="H275" s="131"/>
      <c r="I275"/>
      <c r="J275"/>
      <c r="K275" s="124"/>
      <c r="L275" s="124" t="str">
        <f>VLOOKUP(TRIM(B275),'Team Rosters'!$B$1:$M$3794,2,FALSE)</f>
        <v>BIR</v>
      </c>
    </row>
    <row r="276" spans="1:12">
      <c r="A276" s="124" t="s">
        <v>2874</v>
      </c>
      <c r="B276" s="123" t="s">
        <v>6322</v>
      </c>
      <c r="C276" s="124" t="s">
        <v>815</v>
      </c>
      <c r="D276" s="124" t="s">
        <v>4288</v>
      </c>
      <c r="E276" s="176" t="s">
        <v>4390</v>
      </c>
      <c r="F276" s="176"/>
      <c r="G276" s="172"/>
      <c r="H276" s="172"/>
      <c r="I276" s="131"/>
      <c r="J276"/>
      <c r="K276" s="124"/>
      <c r="L276" s="124" t="e">
        <f>VLOOKUP(TRIM(B276),'Team Rosters'!$B$1:$M$3794,2,FALSE)</f>
        <v>#N/A</v>
      </c>
    </row>
    <row r="277" spans="1:12" ht="12.75" customHeight="1">
      <c r="A277" s="174" t="s">
        <v>1139</v>
      </c>
      <c r="B277" s="175" t="s">
        <v>6243</v>
      </c>
      <c r="C277" s="174" t="s">
        <v>85</v>
      </c>
      <c r="D277" s="174" t="s">
        <v>1139</v>
      </c>
      <c r="E277" s="176" t="s">
        <v>4382</v>
      </c>
      <c r="F277" s="176"/>
      <c r="G277" s="172">
        <v>3</v>
      </c>
      <c r="H277" s="172"/>
      <c r="I277" s="178"/>
      <c r="J277" s="178"/>
      <c r="K277" s="174"/>
      <c r="L277" s="124" t="str">
        <f>VLOOKUP(TRIM(B277),'Team Rosters'!$B$1:$M$3794,2,FALSE)</f>
        <v>JER</v>
      </c>
    </row>
    <row r="278" spans="1:12">
      <c r="A278" s="131" t="s">
        <v>2323</v>
      </c>
      <c r="B278" s="131" t="s">
        <v>6387</v>
      </c>
      <c r="C278" s="131" t="s">
        <v>822</v>
      </c>
      <c r="D278" s="131" t="s">
        <v>4265</v>
      </c>
      <c r="E278"/>
      <c r="F278"/>
      <c r="G278"/>
      <c r="H278" s="131"/>
      <c r="I278"/>
      <c r="J278"/>
      <c r="K278" s="131"/>
      <c r="L278" s="124" t="str">
        <f>VLOOKUP(TRIM(B278),'Team Rosters'!$B$1:$M$3794,2,FALSE)</f>
        <v>OMA</v>
      </c>
    </row>
    <row r="279" spans="1:12" ht="12.75" customHeight="1">
      <c r="A279" s="131" t="s">
        <v>560</v>
      </c>
      <c r="B279" s="131" t="s">
        <v>5252</v>
      </c>
      <c r="C279" s="131" t="s">
        <v>808</v>
      </c>
      <c r="D279" s="131" t="s">
        <v>4265</v>
      </c>
      <c r="E279"/>
      <c r="F279"/>
      <c r="G279"/>
      <c r="H279" s="131"/>
      <c r="I279" s="131"/>
      <c r="J279"/>
      <c r="K279" s="131"/>
      <c r="L279" s="124" t="e">
        <f>VLOOKUP(TRIM(B279),'Team Rosters'!$B$1:$M$3794,2,FALSE)</f>
        <v>#N/A</v>
      </c>
    </row>
    <row r="280" spans="1:12">
      <c r="A280" s="131" t="s">
        <v>2323</v>
      </c>
      <c r="B280" s="131" t="s">
        <v>5801</v>
      </c>
      <c r="C280" s="131" t="s">
        <v>812</v>
      </c>
      <c r="D280" s="131" t="s">
        <v>4265</v>
      </c>
      <c r="E280"/>
      <c r="F280"/>
      <c r="G280"/>
      <c r="H280"/>
      <c r="I280"/>
      <c r="J280"/>
      <c r="K280" s="131"/>
      <c r="L280" s="124" t="e">
        <f>VLOOKUP(TRIM(B280),'Team Rosters'!$B$1:$M$3794,2,FALSE)</f>
        <v>#N/A</v>
      </c>
    </row>
    <row r="281" spans="1:12">
      <c r="A281" s="213" t="s">
        <v>1591</v>
      </c>
      <c r="B281" s="213" t="s">
        <v>3940</v>
      </c>
      <c r="C281" s="213" t="s">
        <v>809</v>
      </c>
      <c r="D281" s="213" t="s">
        <v>1591</v>
      </c>
      <c r="E281"/>
      <c r="F281"/>
      <c r="G281"/>
      <c r="H281"/>
      <c r="I281" s="188">
        <v>0</v>
      </c>
      <c r="J281"/>
      <c r="K281" s="188">
        <v>2</v>
      </c>
      <c r="L281" s="124" t="e">
        <f>VLOOKUP(TRIM(B281),'Team Rosters'!$B$1:$M$3794,2,FALSE)</f>
        <v>#N/A</v>
      </c>
    </row>
    <row r="282" spans="1:12">
      <c r="A282" s="131" t="s">
        <v>3344</v>
      </c>
      <c r="B282" s="131" t="s">
        <v>5180</v>
      </c>
      <c r="C282" s="131" t="s">
        <v>831</v>
      </c>
      <c r="D282" s="131" t="s">
        <v>4293</v>
      </c>
      <c r="E282" s="176" t="s">
        <v>4385</v>
      </c>
      <c r="F282" s="176"/>
      <c r="G282" s="172"/>
      <c r="H282" s="172"/>
      <c r="I282" s="131"/>
      <c r="J282"/>
      <c r="K282" s="131"/>
      <c r="L282" s="124" t="str">
        <f>VLOOKUP(TRIM(B282),'Team Rosters'!$B$1:$M$3794,2,FALSE)</f>
        <v>VER</v>
      </c>
    </row>
    <row r="283" spans="1:12" ht="12.75" customHeight="1">
      <c r="A283" s="131" t="s">
        <v>3063</v>
      </c>
      <c r="B283" s="131" t="s">
        <v>2370</v>
      </c>
      <c r="C283" s="131" t="s">
        <v>814</v>
      </c>
      <c r="D283" s="131" t="s">
        <v>4289</v>
      </c>
      <c r="E283" s="176" t="s">
        <v>4382</v>
      </c>
      <c r="F283" s="176"/>
      <c r="G283" s="172"/>
      <c r="H283" s="172"/>
      <c r="I283"/>
      <c r="J283"/>
      <c r="K283" s="131"/>
      <c r="L283" s="124" t="e">
        <f>VLOOKUP(TRIM(B283),'Team Rosters'!$B$1:$M$3794,2,FALSE)</f>
        <v>#N/A</v>
      </c>
    </row>
    <row r="284" spans="1:12">
      <c r="A284" s="124" t="s">
        <v>2437</v>
      </c>
      <c r="B284" s="123" t="s">
        <v>5803</v>
      </c>
      <c r="C284" s="124" t="s">
        <v>812</v>
      </c>
      <c r="D284" s="124" t="s">
        <v>4278</v>
      </c>
      <c r="E284" s="131"/>
      <c r="F284" s="131"/>
      <c r="G284" s="131"/>
      <c r="H284" s="124"/>
      <c r="I284" s="172">
        <v>0</v>
      </c>
      <c r="J284" s="172"/>
      <c r="K284" s="172">
        <v>3</v>
      </c>
      <c r="L284" s="124" t="e">
        <f>VLOOKUP(TRIM(B284),'Team Rosters'!$B$1:$M$3794,2,FALSE)</f>
        <v>#N/A</v>
      </c>
    </row>
    <row r="285" spans="1:12">
      <c r="A285" s="179" t="s">
        <v>3518</v>
      </c>
      <c r="B285" s="183" t="s">
        <v>5297</v>
      </c>
      <c r="C285" s="179" t="s">
        <v>809</v>
      </c>
      <c r="D285" s="179" t="s">
        <v>3518</v>
      </c>
      <c r="E285"/>
      <c r="F285"/>
      <c r="G285"/>
      <c r="H285" s="124"/>
      <c r="I285" s="188">
        <v>0</v>
      </c>
      <c r="J285"/>
      <c r="K285" s="188">
        <v>3</v>
      </c>
      <c r="L285" s="124" t="str">
        <f>VLOOKUP(TRIM(B285),'Team Rosters'!$B$1:$M$3794,2,FALSE)</f>
        <v>JER</v>
      </c>
    </row>
    <row r="286" spans="1:12">
      <c r="A286" s="124" t="s">
        <v>2437</v>
      </c>
      <c r="B286" s="123" t="s">
        <v>6197</v>
      </c>
      <c r="C286" s="124" t="s">
        <v>812</v>
      </c>
      <c r="D286" s="124" t="s">
        <v>4304</v>
      </c>
      <c r="E286" s="176" t="s">
        <v>4385</v>
      </c>
      <c r="F286" s="176"/>
      <c r="G286" s="172">
        <v>3</v>
      </c>
      <c r="H286" s="173"/>
      <c r="I286" s="131"/>
      <c r="J286"/>
      <c r="K286" s="131"/>
      <c r="L286" s="124" t="str">
        <f>VLOOKUP(TRIM(B286),'Team Rosters'!$B$1:$M$3794,2,FALSE)</f>
        <v>CAVE</v>
      </c>
    </row>
    <row r="287" spans="1:12" ht="12.75" customHeight="1">
      <c r="A287" s="179" t="s">
        <v>3518</v>
      </c>
      <c r="B287" s="183" t="s">
        <v>5816</v>
      </c>
      <c r="C287" s="179" t="s">
        <v>818</v>
      </c>
      <c r="D287" s="179" t="s">
        <v>3518</v>
      </c>
      <c r="E287"/>
      <c r="F287"/>
      <c r="G287"/>
      <c r="H287" s="124"/>
      <c r="I287" s="188">
        <v>0</v>
      </c>
      <c r="J287"/>
      <c r="K287" s="188">
        <v>0</v>
      </c>
      <c r="L287" s="124" t="e">
        <f>VLOOKUP(TRIM(B287),'Team Rosters'!$B$1:$M$3794,2,FALSE)</f>
        <v>#N/A</v>
      </c>
    </row>
    <row r="288" spans="1:12">
      <c r="A288" s="124" t="s">
        <v>4125</v>
      </c>
      <c r="B288" s="123" t="s">
        <v>6148</v>
      </c>
      <c r="C288" s="124" t="s">
        <v>2832</v>
      </c>
      <c r="D288" s="124" t="s">
        <v>4276</v>
      </c>
      <c r="E288" s="131"/>
      <c r="F288" s="131"/>
      <c r="G288" s="131"/>
      <c r="H288" s="124"/>
      <c r="I288" s="172">
        <v>0</v>
      </c>
      <c r="J288" s="172">
        <v>4</v>
      </c>
      <c r="K288" s="172">
        <v>2</v>
      </c>
      <c r="L288" s="124" t="e">
        <f>VLOOKUP(TRIM(B288),'Team Rosters'!$B$1:$M$3794,2,FALSE)</f>
        <v>#N/A</v>
      </c>
    </row>
    <row r="289" spans="1:12" ht="12.75" customHeight="1">
      <c r="A289" s="124" t="s">
        <v>2437</v>
      </c>
      <c r="B289" s="123" t="s">
        <v>5333</v>
      </c>
      <c r="C289" s="124" t="s">
        <v>82</v>
      </c>
      <c r="D289" s="124" t="s">
        <v>4278</v>
      </c>
      <c r="E289" s="131"/>
      <c r="F289" s="131"/>
      <c r="G289" s="131"/>
      <c r="H289" s="124"/>
      <c r="I289" s="172">
        <v>4</v>
      </c>
      <c r="J289" s="172"/>
      <c r="K289" s="172">
        <v>2</v>
      </c>
      <c r="L289" s="124" t="str">
        <f>VLOOKUP(TRIM(B289),'Team Rosters'!$B$1:$M$3794,2,FALSE)</f>
        <v>BLU</v>
      </c>
    </row>
    <row r="290" spans="1:12">
      <c r="A290" s="124" t="s">
        <v>3061</v>
      </c>
      <c r="B290" s="123" t="s">
        <v>5142</v>
      </c>
      <c r="C290" s="124" t="s">
        <v>90</v>
      </c>
      <c r="D290" s="124" t="s">
        <v>4297</v>
      </c>
      <c r="E290" s="176" t="s">
        <v>4399</v>
      </c>
      <c r="F290" s="176"/>
      <c r="G290" s="172"/>
      <c r="H290" s="173"/>
      <c r="I290"/>
      <c r="J290"/>
      <c r="K290"/>
      <c r="L290" s="124" t="str">
        <f>VLOOKUP(TRIM(B290),'Team Rosters'!$B$1:$M$3794,2,FALSE)</f>
        <v>WIX</v>
      </c>
    </row>
    <row r="291" spans="1:12">
      <c r="A291" s="124" t="s">
        <v>2438</v>
      </c>
      <c r="B291" s="123" t="s">
        <v>5626</v>
      </c>
      <c r="C291" s="124" t="s">
        <v>82</v>
      </c>
      <c r="D291" s="124" t="s">
        <v>4305</v>
      </c>
      <c r="E291" s="176" t="s">
        <v>4391</v>
      </c>
      <c r="F291" s="176"/>
      <c r="G291" s="172">
        <v>3</v>
      </c>
      <c r="H291" s="173"/>
      <c r="I291"/>
      <c r="J291"/>
      <c r="K291"/>
      <c r="L291" s="124" t="str">
        <f>VLOOKUP(TRIM(B291),'Team Rosters'!$B$1:$M$3794,2,FALSE)</f>
        <v>TOL</v>
      </c>
    </row>
    <row r="292" spans="1:12" ht="12.75" customHeight="1">
      <c r="A292" s="173" t="s">
        <v>203</v>
      </c>
      <c r="B292" s="123" t="s">
        <v>2523</v>
      </c>
      <c r="C292" s="124" t="s">
        <v>812</v>
      </c>
      <c r="D292" s="173" t="s">
        <v>203</v>
      </c>
      <c r="E292"/>
      <c r="F292"/>
      <c r="G292"/>
      <c r="H292" s="124"/>
      <c r="I292"/>
      <c r="J292"/>
      <c r="K292"/>
      <c r="L292" s="124" t="str">
        <f>VLOOKUP(TRIM(B292),'Team Rosters'!$B$1:$M$3794,2,FALSE)</f>
        <v>OMA</v>
      </c>
    </row>
    <row r="293" spans="1:12">
      <c r="A293" s="173" t="s">
        <v>203</v>
      </c>
      <c r="B293" s="123" t="s">
        <v>2524</v>
      </c>
      <c r="C293" s="124" t="s">
        <v>816</v>
      </c>
      <c r="D293" s="173" t="s">
        <v>203</v>
      </c>
      <c r="E293"/>
      <c r="F293"/>
      <c r="G293"/>
      <c r="H293" s="124"/>
      <c r="I293"/>
      <c r="J293"/>
      <c r="K293"/>
      <c r="L293" s="124" t="str">
        <f>VLOOKUP(TRIM(B293),'Team Rosters'!$B$1:$M$3794,2,FALSE)</f>
        <v>ESC</v>
      </c>
    </row>
    <row r="294" spans="1:12">
      <c r="A294" s="124" t="s">
        <v>3060</v>
      </c>
      <c r="B294" s="123" t="s">
        <v>4472</v>
      </c>
      <c r="C294" s="124" t="s">
        <v>822</v>
      </c>
      <c r="D294" s="124" t="s">
        <v>4290</v>
      </c>
      <c r="E294" s="176" t="s">
        <v>4390</v>
      </c>
      <c r="F294" s="176"/>
      <c r="G294" s="172"/>
      <c r="H294" s="173"/>
      <c r="I294" s="131"/>
      <c r="J294"/>
      <c r="K294" s="131"/>
      <c r="L294" s="124" t="str">
        <f>VLOOKUP(TRIM(B294),'Team Rosters'!$B$1:$M$3794,2,FALSE)</f>
        <v>VER</v>
      </c>
    </row>
    <row r="295" spans="1:12">
      <c r="A295" s="124" t="s">
        <v>3200</v>
      </c>
      <c r="B295" s="123" t="s">
        <v>3942</v>
      </c>
      <c r="C295" s="124" t="s">
        <v>810</v>
      </c>
      <c r="D295" s="124" t="s">
        <v>4275</v>
      </c>
      <c r="E295" s="131"/>
      <c r="F295" s="131"/>
      <c r="G295" s="131"/>
      <c r="H295" s="124"/>
      <c r="I295" s="172">
        <v>0</v>
      </c>
      <c r="J295" s="172"/>
      <c r="K295" s="172">
        <v>2</v>
      </c>
      <c r="L295" s="124" t="str">
        <f>VLOOKUP(TRIM(B295),'Team Rosters'!$B$1:$M$3794,2,FALSE)</f>
        <v>GOT</v>
      </c>
    </row>
    <row r="296" spans="1:12">
      <c r="A296" s="124" t="s">
        <v>1139</v>
      </c>
      <c r="B296" s="123" t="s">
        <v>4436</v>
      </c>
      <c r="C296" s="124" t="s">
        <v>817</v>
      </c>
      <c r="D296" s="124" t="s">
        <v>1139</v>
      </c>
      <c r="E296" s="176" t="s">
        <v>4382</v>
      </c>
      <c r="F296" s="176"/>
      <c r="G296" s="172">
        <v>0</v>
      </c>
      <c r="H296" s="173"/>
      <c r="I296"/>
      <c r="J296"/>
      <c r="K296"/>
      <c r="L296" s="124" t="str">
        <f>VLOOKUP(TRIM(B296),'Team Rosters'!$B$1:$M$3794,2,FALSE)</f>
        <v>WIX</v>
      </c>
    </row>
    <row r="297" spans="1:12">
      <c r="A297" s="124" t="s">
        <v>2437</v>
      </c>
      <c r="B297" s="123" t="s">
        <v>5792</v>
      </c>
      <c r="C297" s="124" t="s">
        <v>170</v>
      </c>
      <c r="D297" s="124" t="s">
        <v>4278</v>
      </c>
      <c r="E297" s="131"/>
      <c r="F297" s="131"/>
      <c r="G297" s="131"/>
      <c r="H297" s="124"/>
      <c r="I297" s="172">
        <v>5</v>
      </c>
      <c r="J297" s="172"/>
      <c r="K297" s="172">
        <v>5</v>
      </c>
      <c r="L297" s="124" t="str">
        <f>VLOOKUP(TRIM(B297),'Team Rosters'!$B$1:$M$3794,2,FALSE)</f>
        <v>GOT</v>
      </c>
    </row>
    <row r="298" spans="1:12" ht="12.75" customHeight="1">
      <c r="A298" s="124" t="s">
        <v>560</v>
      </c>
      <c r="B298" s="123" t="s">
        <v>5325</v>
      </c>
      <c r="C298" s="124" t="s">
        <v>816</v>
      </c>
      <c r="D298" s="124" t="s">
        <v>4265</v>
      </c>
      <c r="E298"/>
      <c r="F298"/>
      <c r="G298"/>
      <c r="H298" s="124"/>
      <c r="I298"/>
      <c r="J298"/>
      <c r="K298"/>
      <c r="L298" s="124" t="str">
        <f>VLOOKUP(TRIM(B298),'Team Rosters'!$B$1:$M$3794,2,FALSE)</f>
        <v>IRN</v>
      </c>
    </row>
    <row r="299" spans="1:12">
      <c r="A299" s="124" t="s">
        <v>3060</v>
      </c>
      <c r="B299" s="123" t="s">
        <v>6301</v>
      </c>
      <c r="C299" s="124" t="s">
        <v>832</v>
      </c>
      <c r="D299" s="124" t="s">
        <v>4290</v>
      </c>
      <c r="E299" s="176" t="s">
        <v>4384</v>
      </c>
      <c r="F299" s="176"/>
      <c r="G299" s="172"/>
      <c r="H299" s="173"/>
      <c r="I299"/>
      <c r="J299"/>
      <c r="K299"/>
      <c r="L299" s="124" t="str">
        <f>VLOOKUP(TRIM(B299),'Team Rosters'!$B$1:$M$3794,2,FALSE)</f>
        <v>BLU</v>
      </c>
    </row>
    <row r="300" spans="1:12" ht="12.75" customHeight="1">
      <c r="A300" s="179" t="s">
        <v>3518</v>
      </c>
      <c r="B300" s="183" t="s">
        <v>6360</v>
      </c>
      <c r="C300" s="179" t="s">
        <v>820</v>
      </c>
      <c r="D300" s="179" t="s">
        <v>3518</v>
      </c>
      <c r="E300"/>
      <c r="F300"/>
      <c r="G300"/>
      <c r="H300" s="124"/>
      <c r="I300" s="188">
        <v>0</v>
      </c>
      <c r="J300"/>
      <c r="K300" s="188">
        <v>2</v>
      </c>
      <c r="L300" s="124" t="str">
        <f>VLOOKUP(TRIM(B300),'Team Rosters'!$B$1:$M$3794,2,FALSE)</f>
        <v>LON</v>
      </c>
    </row>
    <row r="301" spans="1:12" ht="12.75" customHeight="1">
      <c r="A301" s="124" t="s">
        <v>3061</v>
      </c>
      <c r="B301" s="123" t="s">
        <v>1101</v>
      </c>
      <c r="C301" s="124" t="s">
        <v>824</v>
      </c>
      <c r="D301" s="124" t="s">
        <v>4297</v>
      </c>
      <c r="E301" s="176" t="s">
        <v>4390</v>
      </c>
      <c r="F301" s="176"/>
      <c r="G301" s="172"/>
      <c r="H301" s="173"/>
      <c r="I301"/>
      <c r="J301"/>
      <c r="K301"/>
      <c r="L301" s="124" t="e">
        <f>VLOOKUP(TRIM(B301),'Team Rosters'!$B$1:$M$3794,2,FALSE)</f>
        <v>#N/A</v>
      </c>
    </row>
    <row r="302" spans="1:12" ht="12.75" customHeight="1">
      <c r="A302" s="181" t="s">
        <v>3518</v>
      </c>
      <c r="B302" s="185" t="s">
        <v>6351</v>
      </c>
      <c r="C302" s="181" t="s">
        <v>2832</v>
      </c>
      <c r="D302" s="181" t="s">
        <v>3518</v>
      </c>
      <c r="E302"/>
      <c r="F302"/>
      <c r="G302"/>
      <c r="H302" s="124"/>
      <c r="I302" s="187">
        <v>0</v>
      </c>
      <c r="J302"/>
      <c r="K302" s="187">
        <v>0</v>
      </c>
      <c r="L302" s="124" t="str">
        <f>VLOOKUP(TRIM(B302),'Team Rosters'!$B$1:$M$3794,2,FALSE)</f>
        <v>LON</v>
      </c>
    </row>
    <row r="303" spans="1:12" ht="12.75" customHeight="1">
      <c r="A303" s="124" t="s">
        <v>848</v>
      </c>
      <c r="B303" s="123" t="s">
        <v>1270</v>
      </c>
      <c r="C303" s="124" t="s">
        <v>832</v>
      </c>
      <c r="D303" s="124" t="s">
        <v>848</v>
      </c>
      <c r="E303"/>
      <c r="F303"/>
      <c r="G303"/>
      <c r="H303" s="124"/>
      <c r="I303" s="172">
        <v>0</v>
      </c>
      <c r="J303"/>
      <c r="K303" s="172">
        <v>4</v>
      </c>
      <c r="L303" s="124" t="str">
        <f>VLOOKUP(TRIM(B303),'Team Rosters'!$B$1:$M$3794,2,FALSE)</f>
        <v>DEL</v>
      </c>
    </row>
    <row r="304" spans="1:12">
      <c r="A304" s="124" t="s">
        <v>2323</v>
      </c>
      <c r="B304" s="123" t="s">
        <v>4648</v>
      </c>
      <c r="C304" s="124" t="s">
        <v>802</v>
      </c>
      <c r="D304" s="124" t="s">
        <v>4265</v>
      </c>
      <c r="E304"/>
      <c r="F304"/>
      <c r="G304"/>
      <c r="H304" s="124"/>
      <c r="I304"/>
      <c r="J304"/>
      <c r="K304"/>
      <c r="L304" s="124" t="str">
        <f>VLOOKUP(TRIM(B304),'Team Rosters'!$B$1:$M$3794,2,FALSE)</f>
        <v>WIX</v>
      </c>
    </row>
    <row r="305" spans="1:12">
      <c r="A305" s="124" t="s">
        <v>4265</v>
      </c>
      <c r="B305" s="123" t="s">
        <v>5310</v>
      </c>
      <c r="C305" s="124" t="s">
        <v>832</v>
      </c>
      <c r="D305" s="124" t="s">
        <v>4265</v>
      </c>
      <c r="E305"/>
      <c r="F305"/>
      <c r="G305"/>
      <c r="H305" s="124"/>
      <c r="I305"/>
      <c r="J305"/>
      <c r="K305"/>
      <c r="L305" s="124" t="str">
        <f>VLOOKUP(TRIM(B305),'Team Rosters'!$B$1:$M$3794,2,FALSE)</f>
        <v>WIX</v>
      </c>
    </row>
    <row r="306" spans="1:12" ht="12.75" customHeight="1">
      <c r="A306" s="124" t="s">
        <v>1870</v>
      </c>
      <c r="B306" s="123" t="s">
        <v>4603</v>
      </c>
      <c r="C306" s="124" t="s">
        <v>82</v>
      </c>
      <c r="D306" s="124" t="s">
        <v>4273</v>
      </c>
      <c r="E306" s="131"/>
      <c r="F306" s="131"/>
      <c r="G306" s="131"/>
      <c r="H306" s="124"/>
      <c r="I306" s="172">
        <v>4</v>
      </c>
      <c r="J306" s="172"/>
      <c r="K306" s="172">
        <v>4</v>
      </c>
      <c r="L306" s="124" t="e">
        <f>VLOOKUP(TRIM(B306),'Team Rosters'!$B$1:$M$3794,2,FALSE)</f>
        <v>#N/A</v>
      </c>
    </row>
    <row r="307" spans="1:12">
      <c r="A307" s="124" t="s">
        <v>3060</v>
      </c>
      <c r="B307" s="123" t="s">
        <v>3944</v>
      </c>
      <c r="C307" s="124" t="s">
        <v>810</v>
      </c>
      <c r="D307" s="124" t="s">
        <v>4290</v>
      </c>
      <c r="E307" s="176" t="s">
        <v>4384</v>
      </c>
      <c r="F307" s="176"/>
      <c r="G307" s="172"/>
      <c r="H307" s="173"/>
      <c r="I307"/>
      <c r="J307"/>
      <c r="K307"/>
      <c r="L307" s="124" t="e">
        <f>VLOOKUP(TRIM(B307),'Team Rosters'!$B$1:$M$3794,2,FALSE)</f>
        <v>#N/A</v>
      </c>
    </row>
    <row r="308" spans="1:12" ht="12.75" customHeight="1">
      <c r="A308" s="124" t="s">
        <v>222</v>
      </c>
      <c r="B308" s="123" t="s">
        <v>5815</v>
      </c>
      <c r="C308" s="124" t="s">
        <v>5513</v>
      </c>
      <c r="D308" s="124" t="s">
        <v>4266</v>
      </c>
      <c r="E308"/>
      <c r="F308"/>
      <c r="G308"/>
      <c r="H308" s="124"/>
      <c r="I308"/>
      <c r="J308"/>
      <c r="K308"/>
      <c r="L308" s="124" t="str">
        <f>VLOOKUP(TRIM(B308),'Team Rosters'!$B$1:$M$3794,2,FALSE)</f>
        <v>TEM</v>
      </c>
    </row>
    <row r="309" spans="1:12">
      <c r="A309" s="124" t="s">
        <v>172</v>
      </c>
      <c r="B309" s="123" t="s">
        <v>5159</v>
      </c>
      <c r="C309" s="124" t="s">
        <v>3448</v>
      </c>
      <c r="D309" s="124" t="s">
        <v>4298</v>
      </c>
      <c r="E309" s="176" t="s">
        <v>4391</v>
      </c>
      <c r="F309" s="176"/>
      <c r="G309" s="172">
        <v>0</v>
      </c>
      <c r="H309" s="173"/>
      <c r="I309"/>
      <c r="J309"/>
      <c r="K309" s="131"/>
      <c r="L309" s="124" t="e">
        <f>VLOOKUP(TRIM(B309),'Team Rosters'!$B$1:$M$3794,2,FALSE)</f>
        <v>#N/A</v>
      </c>
    </row>
    <row r="310" spans="1:12" ht="12.75" customHeight="1">
      <c r="A310" s="124" t="s">
        <v>2440</v>
      </c>
      <c r="B310" s="123" t="s">
        <v>5612</v>
      </c>
      <c r="C310" s="124" t="s">
        <v>818</v>
      </c>
      <c r="D310" s="124" t="s">
        <v>2440</v>
      </c>
      <c r="E310" s="176" t="s">
        <v>4384</v>
      </c>
      <c r="F310" s="176"/>
      <c r="G310" s="172">
        <v>0</v>
      </c>
      <c r="H310" s="173"/>
      <c r="I310"/>
      <c r="J310"/>
      <c r="K310"/>
      <c r="L310" s="124" t="str">
        <f>VLOOKUP(TRIM(B310),'Team Rosters'!$B$1:$M$3794,2,FALSE)</f>
        <v>ESC</v>
      </c>
    </row>
    <row r="311" spans="1:12">
      <c r="A311" s="124" t="s">
        <v>3060</v>
      </c>
      <c r="B311" s="123" t="s">
        <v>5655</v>
      </c>
      <c r="C311" s="124" t="s">
        <v>5513</v>
      </c>
      <c r="D311" s="124" t="s">
        <v>4290</v>
      </c>
      <c r="E311" s="176" t="s">
        <v>4384</v>
      </c>
      <c r="F311" s="176"/>
      <c r="G311" s="172"/>
      <c r="H311" s="173"/>
      <c r="I311"/>
      <c r="J311"/>
      <c r="K311" s="131"/>
      <c r="L311" s="124" t="e">
        <f>VLOOKUP(TRIM(B311),'Team Rosters'!$B$1:$M$3794,2,FALSE)</f>
        <v>#N/A</v>
      </c>
    </row>
    <row r="312" spans="1:12">
      <c r="A312" s="179" t="s">
        <v>1891</v>
      </c>
      <c r="B312" s="183" t="s">
        <v>229</v>
      </c>
      <c r="C312" s="179" t="s">
        <v>817</v>
      </c>
      <c r="D312" s="179" t="s">
        <v>1891</v>
      </c>
      <c r="E312"/>
      <c r="F312"/>
      <c r="G312"/>
      <c r="H312" s="124"/>
      <c r="I312"/>
      <c r="J312"/>
      <c r="K312" s="131"/>
      <c r="L312" s="124" t="str">
        <f>VLOOKUP(TRIM(B312),'Team Rosters'!$B$1:$M$3794,2,FALSE)</f>
        <v>LON</v>
      </c>
    </row>
    <row r="313" spans="1:12" ht="12.75" customHeight="1">
      <c r="A313" s="124" t="s">
        <v>3891</v>
      </c>
      <c r="B313" s="123" t="s">
        <v>5156</v>
      </c>
      <c r="C313" s="124" t="s">
        <v>85</v>
      </c>
      <c r="D313" s="124" t="s">
        <v>5005</v>
      </c>
      <c r="E313" s="176" t="s">
        <v>4391</v>
      </c>
      <c r="F313" s="176" t="s">
        <v>4391</v>
      </c>
      <c r="G313" s="172">
        <v>2</v>
      </c>
      <c r="H313" s="173"/>
      <c r="I313"/>
      <c r="J313"/>
      <c r="K313"/>
      <c r="L313" s="124" t="e">
        <f>VLOOKUP(TRIM(B313),'Team Rosters'!$B$1:$M$3794,2,FALSE)</f>
        <v>#N/A</v>
      </c>
    </row>
    <row r="314" spans="1:12">
      <c r="A314" s="124" t="s">
        <v>1404</v>
      </c>
      <c r="B314" s="123" t="s">
        <v>5689</v>
      </c>
      <c r="C314" s="124" t="s">
        <v>832</v>
      </c>
      <c r="D314" s="124" t="s">
        <v>1404</v>
      </c>
      <c r="E314" s="176" t="s">
        <v>4384</v>
      </c>
      <c r="F314" s="176"/>
      <c r="G314" s="172">
        <v>0</v>
      </c>
      <c r="H314" s="173"/>
      <c r="I314"/>
      <c r="J314"/>
      <c r="K314" s="131"/>
      <c r="L314" s="124" t="e">
        <f>VLOOKUP(TRIM(B314),'Team Rosters'!$B$1:$M$3794,2,FALSE)</f>
        <v>#N/A</v>
      </c>
    </row>
    <row r="315" spans="1:12" ht="12.75" customHeight="1">
      <c r="A315" s="124" t="s">
        <v>172</v>
      </c>
      <c r="B315" s="123" t="s">
        <v>6190</v>
      </c>
      <c r="C315" s="124" t="s">
        <v>814</v>
      </c>
      <c r="D315" s="124" t="s">
        <v>4298</v>
      </c>
      <c r="E315" s="176" t="s">
        <v>4391</v>
      </c>
      <c r="F315" s="176"/>
      <c r="G315" s="172">
        <v>0</v>
      </c>
      <c r="H315" s="173"/>
      <c r="I315" s="131"/>
      <c r="J315"/>
      <c r="K315" s="131"/>
      <c r="L315" s="124" t="e">
        <f>VLOOKUP(TRIM(B315),'Team Rosters'!$B$1:$M$3794,2,FALSE)</f>
        <v>#N/A</v>
      </c>
    </row>
    <row r="316" spans="1:12">
      <c r="A316" s="124" t="s">
        <v>3060</v>
      </c>
      <c r="B316" s="123" t="s">
        <v>6191</v>
      </c>
      <c r="C316" s="124" t="s">
        <v>814</v>
      </c>
      <c r="D316" s="124" t="s">
        <v>4290</v>
      </c>
      <c r="E316" s="176" t="s">
        <v>4384</v>
      </c>
      <c r="F316" s="176"/>
      <c r="G316" s="172"/>
      <c r="H316" s="173"/>
      <c r="I316" s="131"/>
      <c r="J316"/>
      <c r="K316" s="131"/>
      <c r="L316" s="124" t="e">
        <f>VLOOKUP(TRIM(B316),'Team Rosters'!$B$1:$M$3794,2,FALSE)</f>
        <v>#N/A</v>
      </c>
    </row>
    <row r="317" spans="1:12">
      <c r="A317" s="124" t="s">
        <v>2438</v>
      </c>
      <c r="B317" s="123" t="s">
        <v>287</v>
      </c>
      <c r="C317" s="124" t="s">
        <v>821</v>
      </c>
      <c r="D317" s="124" t="s">
        <v>4305</v>
      </c>
      <c r="E317" s="176" t="s">
        <v>4386</v>
      </c>
      <c r="F317" s="176"/>
      <c r="G317" s="172">
        <v>5</v>
      </c>
      <c r="H317" s="173"/>
      <c r="I317"/>
      <c r="J317"/>
      <c r="K317"/>
      <c r="L317" s="124" t="str">
        <f>VLOOKUP(TRIM(B317),'Team Rosters'!$B$1:$M$3794,2,FALSE)</f>
        <v>BLU</v>
      </c>
    </row>
    <row r="318" spans="1:12">
      <c r="A318" s="124" t="s">
        <v>547</v>
      </c>
      <c r="B318" s="123" t="s">
        <v>4542</v>
      </c>
      <c r="C318" s="124" t="s">
        <v>815</v>
      </c>
      <c r="D318" s="124" t="s">
        <v>547</v>
      </c>
      <c r="E318" s="176" t="s">
        <v>4382</v>
      </c>
      <c r="F318" s="176" t="s">
        <v>4384</v>
      </c>
      <c r="G318" s="172">
        <v>4</v>
      </c>
      <c r="H318" s="173"/>
      <c r="I318"/>
      <c r="J318"/>
      <c r="K318" s="131"/>
      <c r="L318" s="124" t="e">
        <f>VLOOKUP(TRIM(B318),'Team Rosters'!$B$1:$M$3794,2,FALSE)</f>
        <v>#N/A</v>
      </c>
    </row>
    <row r="319" spans="1:12" ht="12.75" customHeight="1">
      <c r="A319" s="124" t="s">
        <v>2323</v>
      </c>
      <c r="B319" s="123" t="s">
        <v>1326</v>
      </c>
      <c r="C319" s="124" t="s">
        <v>832</v>
      </c>
      <c r="D319" s="124" t="s">
        <v>4265</v>
      </c>
      <c r="E319"/>
      <c r="F319"/>
      <c r="G319"/>
      <c r="H319" s="124"/>
      <c r="I319"/>
      <c r="J319"/>
      <c r="K319" s="131"/>
      <c r="L319" s="124" t="e">
        <f>VLOOKUP(TRIM(B319),'Team Rosters'!$B$1:$M$3794,2,FALSE)</f>
        <v>#N/A</v>
      </c>
    </row>
    <row r="320" spans="1:12">
      <c r="A320" s="124" t="s">
        <v>173</v>
      </c>
      <c r="B320" s="123" t="s">
        <v>437</v>
      </c>
      <c r="C320" s="124" t="s">
        <v>809</v>
      </c>
      <c r="D320" s="124" t="s">
        <v>5004</v>
      </c>
      <c r="E320" s="176" t="s">
        <v>4391</v>
      </c>
      <c r="F320" s="176" t="s">
        <v>4391</v>
      </c>
      <c r="G320" s="172">
        <v>0</v>
      </c>
      <c r="H320" s="173"/>
      <c r="I320" s="131"/>
      <c r="J320"/>
      <c r="K320" s="131"/>
      <c r="L320" s="124" t="e">
        <f>VLOOKUP(TRIM(B320),'Team Rosters'!$B$1:$M$3794,2,FALSE)</f>
        <v>#N/A</v>
      </c>
    </row>
    <row r="321" spans="1:12">
      <c r="A321" s="124" t="s">
        <v>1667</v>
      </c>
      <c r="B321" s="123" t="s">
        <v>439</v>
      </c>
      <c r="C321" s="124" t="s">
        <v>82</v>
      </c>
      <c r="D321" s="124" t="s">
        <v>4300</v>
      </c>
      <c r="E321" s="176" t="s">
        <v>4385</v>
      </c>
      <c r="F321" s="176"/>
      <c r="G321" s="172">
        <v>5</v>
      </c>
      <c r="H321" s="173"/>
      <c r="I321"/>
      <c r="J321"/>
      <c r="K321"/>
      <c r="L321" s="124" t="str">
        <f>VLOOKUP(TRIM(B321),'Team Rosters'!$B$1:$M$3794,2,FALSE)</f>
        <v>LON</v>
      </c>
    </row>
    <row r="322" spans="1:12">
      <c r="A322" s="124" t="s">
        <v>2328</v>
      </c>
      <c r="B322" s="123" t="s">
        <v>5685</v>
      </c>
      <c r="C322" s="124" t="s">
        <v>808</v>
      </c>
      <c r="D322" s="124" t="s">
        <v>4295</v>
      </c>
      <c r="E322" s="176" t="s">
        <v>4389</v>
      </c>
      <c r="F322" s="176"/>
      <c r="G322" s="172"/>
      <c r="H322" s="173"/>
      <c r="I322"/>
      <c r="J322"/>
      <c r="K322"/>
      <c r="L322" s="124" t="e">
        <f>VLOOKUP(TRIM(B322),'Team Rosters'!$B$1:$M$3794,2,FALSE)</f>
        <v>#N/A</v>
      </c>
    </row>
    <row r="323" spans="1:12">
      <c r="A323" s="124" t="s">
        <v>197</v>
      </c>
      <c r="B323" s="123" t="s">
        <v>2723</v>
      </c>
      <c r="C323" s="124" t="s">
        <v>837</v>
      </c>
      <c r="D323" s="124" t="s">
        <v>197</v>
      </c>
      <c r="E323"/>
      <c r="F323"/>
      <c r="G323"/>
      <c r="H323" s="124"/>
      <c r="I323"/>
      <c r="J323"/>
      <c r="K323"/>
      <c r="L323" s="124" t="str">
        <f>VLOOKUP(TRIM(B323),'Team Rosters'!$B$1:$M$3794,2,FALSE)</f>
        <v>IRN</v>
      </c>
    </row>
    <row r="324" spans="1:12">
      <c r="A324" s="181" t="s">
        <v>1591</v>
      </c>
      <c r="B324" s="185" t="s">
        <v>6381</v>
      </c>
      <c r="C324" s="181" t="s">
        <v>824</v>
      </c>
      <c r="D324" s="181" t="s">
        <v>1591</v>
      </c>
      <c r="E324"/>
      <c r="F324"/>
      <c r="G324"/>
      <c r="H324" s="124"/>
      <c r="I324" s="187">
        <v>0</v>
      </c>
      <c r="J324"/>
      <c r="K324" s="187">
        <v>5</v>
      </c>
      <c r="L324" s="124" t="e">
        <f>VLOOKUP(TRIM(B324),'Team Rosters'!$B$1:$M$3794,2,FALSE)</f>
        <v>#N/A</v>
      </c>
    </row>
    <row r="325" spans="1:12" ht="12.75" customHeight="1">
      <c r="A325" s="124" t="s">
        <v>830</v>
      </c>
      <c r="B325" s="123" t="s">
        <v>6151</v>
      </c>
      <c r="C325" s="124" t="s">
        <v>802</v>
      </c>
      <c r="D325" s="124" t="s">
        <v>6619</v>
      </c>
      <c r="E325" s="131"/>
      <c r="F325" s="131"/>
      <c r="G325" s="131"/>
      <c r="H325" s="124"/>
      <c r="I325" s="172">
        <v>0</v>
      </c>
      <c r="J325" s="172">
        <v>0</v>
      </c>
      <c r="K325" s="172">
        <v>0</v>
      </c>
      <c r="L325" s="124" t="e">
        <f>VLOOKUP(TRIM(B325),'Team Rosters'!$B$1:$M$3794,2,FALSE)</f>
        <v>#N/A</v>
      </c>
    </row>
    <row r="326" spans="1:12">
      <c r="A326" s="124" t="s">
        <v>223</v>
      </c>
      <c r="B326" s="123" t="s">
        <v>5291</v>
      </c>
      <c r="C326" s="124" t="s">
        <v>817</v>
      </c>
      <c r="D326" s="124" t="s">
        <v>4267</v>
      </c>
      <c r="E326"/>
      <c r="F326"/>
      <c r="G326"/>
      <c r="H326" s="124"/>
      <c r="I326"/>
      <c r="J326"/>
      <c r="K326" s="131"/>
      <c r="L326" s="124" t="str">
        <f>VLOOKUP(TRIM(B326),'Team Rosters'!$B$1:$M$3794,2,FALSE)</f>
        <v>TEM</v>
      </c>
    </row>
    <row r="327" spans="1:12" ht="12.75" customHeight="1">
      <c r="A327" s="179" t="s">
        <v>3518</v>
      </c>
      <c r="B327" s="183" t="s">
        <v>4707</v>
      </c>
      <c r="C327" s="179" t="s">
        <v>812</v>
      </c>
      <c r="D327" s="179" t="s">
        <v>3518</v>
      </c>
      <c r="E327"/>
      <c r="F327"/>
      <c r="G327"/>
      <c r="H327" s="124"/>
      <c r="I327" s="188">
        <v>0</v>
      </c>
      <c r="J327"/>
      <c r="K327" s="188">
        <v>2</v>
      </c>
      <c r="L327" s="124" t="e">
        <f>VLOOKUP(TRIM(B327),'Team Rosters'!$B$1:$M$3794,2,FALSE)</f>
        <v>#N/A</v>
      </c>
    </row>
    <row r="328" spans="1:12">
      <c r="A328" s="179" t="s">
        <v>220</v>
      </c>
      <c r="B328" s="183" t="s">
        <v>3873</v>
      </c>
      <c r="C328" s="179" t="s">
        <v>810</v>
      </c>
      <c r="D328" s="179" t="s">
        <v>220</v>
      </c>
      <c r="E328"/>
      <c r="F328"/>
      <c r="G328"/>
      <c r="H328" s="124"/>
      <c r="I328" s="188">
        <v>0</v>
      </c>
      <c r="J328"/>
      <c r="K328" s="188">
        <v>0</v>
      </c>
      <c r="L328" s="124" t="e">
        <f>VLOOKUP(TRIM(B328),'Team Rosters'!$B$1:$M$3794,2,FALSE)</f>
        <v>#N/A</v>
      </c>
    </row>
    <row r="329" spans="1:12">
      <c r="A329" s="124" t="s">
        <v>2330</v>
      </c>
      <c r="B329" s="123" t="s">
        <v>6244</v>
      </c>
      <c r="C329" s="124" t="s">
        <v>85</v>
      </c>
      <c r="D329" s="124" t="s">
        <v>2330</v>
      </c>
      <c r="E329" s="176" t="s">
        <v>4388</v>
      </c>
      <c r="F329" s="176"/>
      <c r="G329" s="172">
        <v>4</v>
      </c>
      <c r="H329" s="173"/>
      <c r="I329" s="131"/>
      <c r="J329"/>
      <c r="K329" s="131"/>
      <c r="L329" s="124" t="str">
        <f>VLOOKUP(TRIM(B329),'Team Rosters'!$B$1:$M$3794,2,FALSE)</f>
        <v>JER</v>
      </c>
    </row>
    <row r="330" spans="1:12">
      <c r="A330" s="124" t="s">
        <v>3060</v>
      </c>
      <c r="B330" s="123" t="s">
        <v>6198</v>
      </c>
      <c r="C330" s="124" t="s">
        <v>812</v>
      </c>
      <c r="D330" s="124" t="s">
        <v>4290</v>
      </c>
      <c r="E330" s="176" t="s">
        <v>4384</v>
      </c>
      <c r="F330" s="176"/>
      <c r="G330" s="172"/>
      <c r="H330" s="173"/>
      <c r="I330" s="131"/>
      <c r="J330"/>
      <c r="K330" s="131"/>
      <c r="L330" s="124" t="e">
        <f>VLOOKUP(TRIM(B330),'Team Rosters'!$B$1:$M$3794,2,FALSE)</f>
        <v>#N/A</v>
      </c>
    </row>
    <row r="331" spans="1:12">
      <c r="A331" s="124" t="s">
        <v>1667</v>
      </c>
      <c r="B331" s="123" t="s">
        <v>442</v>
      </c>
      <c r="C331" s="124" t="s">
        <v>821</v>
      </c>
      <c r="D331" s="124" t="s">
        <v>4300</v>
      </c>
      <c r="E331" s="176" t="s">
        <v>4389</v>
      </c>
      <c r="F331" s="176"/>
      <c r="G331" s="172">
        <v>3</v>
      </c>
      <c r="H331" s="173"/>
      <c r="I331"/>
      <c r="J331"/>
      <c r="K331"/>
      <c r="L331" s="124" t="str">
        <f>VLOOKUP(TRIM(B331),'Team Rosters'!$B$1:$M$3794,2,FALSE)</f>
        <v>WIX</v>
      </c>
    </row>
    <row r="332" spans="1:12">
      <c r="A332" s="181" t="s">
        <v>1891</v>
      </c>
      <c r="B332" s="185" t="s">
        <v>2465</v>
      </c>
      <c r="C332" s="181" t="s">
        <v>1664</v>
      </c>
      <c r="D332" s="181" t="s">
        <v>1891</v>
      </c>
      <c r="E332"/>
      <c r="F332"/>
      <c r="G332"/>
      <c r="H332" s="124"/>
      <c r="I332"/>
      <c r="J332"/>
      <c r="K332" s="131"/>
      <c r="L332" s="124" t="e">
        <f>VLOOKUP(TRIM(B332),'Team Rosters'!$B$1:$M$3794,2,FALSE)</f>
        <v>#N/A</v>
      </c>
    </row>
    <row r="333" spans="1:12">
      <c r="A333" s="124" t="s">
        <v>3061</v>
      </c>
      <c r="B333" s="123" t="s">
        <v>3945</v>
      </c>
      <c r="C333" s="124" t="s">
        <v>170</v>
      </c>
      <c r="D333" s="124" t="s">
        <v>4297</v>
      </c>
      <c r="E333" s="176" t="s">
        <v>4383</v>
      </c>
      <c r="F333" s="176"/>
      <c r="G333" s="172"/>
      <c r="H333" s="173"/>
      <c r="I333"/>
      <c r="J333"/>
      <c r="K333"/>
      <c r="L333" s="124" t="e">
        <f>VLOOKUP(TRIM(B333),'Team Rosters'!$B$1:$M$3794,2,FALSE)</f>
        <v>#N/A</v>
      </c>
    </row>
    <row r="334" spans="1:12">
      <c r="A334" s="124" t="s">
        <v>3200</v>
      </c>
      <c r="B334" s="123" t="s">
        <v>5757</v>
      </c>
      <c r="C334" s="124" t="s">
        <v>83</v>
      </c>
      <c r="D334" s="124" t="s">
        <v>4275</v>
      </c>
      <c r="E334" s="131"/>
      <c r="F334" s="131"/>
      <c r="G334" s="131"/>
      <c r="H334" s="124"/>
      <c r="I334" s="172">
        <v>0</v>
      </c>
      <c r="J334" s="172"/>
      <c r="K334" s="172">
        <v>0</v>
      </c>
      <c r="L334" s="124" t="str">
        <f>VLOOKUP(TRIM(B334),'Team Rosters'!$B$1:$M$3794,2,FALSE)</f>
        <v>IRN</v>
      </c>
    </row>
    <row r="335" spans="1:12" ht="12.75" customHeight="1">
      <c r="A335" s="181" t="s">
        <v>1891</v>
      </c>
      <c r="B335" s="185" t="s">
        <v>643</v>
      </c>
      <c r="C335" s="181" t="s">
        <v>81</v>
      </c>
      <c r="D335" s="181" t="s">
        <v>1891</v>
      </c>
      <c r="E335"/>
      <c r="F335"/>
      <c r="G335"/>
      <c r="H335" s="124"/>
      <c r="I335" s="131"/>
      <c r="J335"/>
      <c r="K335" s="131"/>
      <c r="L335" s="124" t="str">
        <f>VLOOKUP(TRIM(B335),'Team Rosters'!$B$1:$M$3794,2,FALSE)</f>
        <v>BLD</v>
      </c>
    </row>
    <row r="336" spans="1:12">
      <c r="A336" s="181" t="s">
        <v>1891</v>
      </c>
      <c r="B336" s="185" t="s">
        <v>2383</v>
      </c>
      <c r="C336" s="181" t="s">
        <v>808</v>
      </c>
      <c r="D336" s="181" t="s">
        <v>1891</v>
      </c>
      <c r="E336"/>
      <c r="F336"/>
      <c r="G336"/>
      <c r="H336" s="124"/>
      <c r="I336"/>
      <c r="J336"/>
      <c r="K336" s="131"/>
      <c r="L336" s="124" t="str">
        <f>VLOOKUP(TRIM(B336),'Team Rosters'!$B$1:$M$3794,2,FALSE)</f>
        <v>ANN</v>
      </c>
    </row>
    <row r="337" spans="1:12">
      <c r="A337" s="124" t="s">
        <v>1667</v>
      </c>
      <c r="B337" s="123" t="s">
        <v>443</v>
      </c>
      <c r="C337" s="124" t="s">
        <v>837</v>
      </c>
      <c r="D337" s="124" t="s">
        <v>4300</v>
      </c>
      <c r="E337" s="176" t="s">
        <v>4386</v>
      </c>
      <c r="F337" s="176"/>
      <c r="G337" s="172">
        <v>5</v>
      </c>
      <c r="H337" s="173"/>
      <c r="I337"/>
      <c r="J337"/>
      <c r="K337"/>
      <c r="L337" s="124" t="str">
        <f>VLOOKUP(TRIM(B337),'Team Rosters'!$B$1:$M$3794,2,FALSE)</f>
        <v>WIX</v>
      </c>
    </row>
    <row r="338" spans="1:12">
      <c r="A338" s="124" t="s">
        <v>2335</v>
      </c>
      <c r="B338" s="123" t="s">
        <v>1903</v>
      </c>
      <c r="C338" s="124" t="s">
        <v>807</v>
      </c>
      <c r="D338" s="124" t="s">
        <v>2335</v>
      </c>
      <c r="E338" s="176" t="s">
        <v>4382</v>
      </c>
      <c r="F338" s="176"/>
      <c r="G338" s="172">
        <v>3</v>
      </c>
      <c r="H338" s="173"/>
      <c r="I338"/>
      <c r="J338"/>
      <c r="K338"/>
      <c r="L338" s="124" t="e">
        <f>VLOOKUP(TRIM(B338),'Team Rosters'!$B$1:$M$3794,2,FALSE)</f>
        <v>#N/A</v>
      </c>
    </row>
    <row r="339" spans="1:12">
      <c r="A339" s="124" t="s">
        <v>2445</v>
      </c>
      <c r="B339" s="123" t="s">
        <v>5168</v>
      </c>
      <c r="C339" s="124" t="s">
        <v>821</v>
      </c>
      <c r="D339" s="124" t="s">
        <v>4294</v>
      </c>
      <c r="E339" s="176" t="s">
        <v>4389</v>
      </c>
      <c r="F339" s="176"/>
      <c r="G339" s="172"/>
      <c r="H339" s="173"/>
      <c r="I339"/>
      <c r="J339"/>
      <c r="K339" s="131"/>
      <c r="L339" s="124" t="str">
        <f>VLOOKUP(TRIM(B339),'Team Rosters'!$B$1:$M$3794,2,FALSE)</f>
        <v>IND</v>
      </c>
    </row>
    <row r="340" spans="1:12" ht="12.75" customHeight="1">
      <c r="A340" s="124" t="s">
        <v>2314</v>
      </c>
      <c r="B340" s="123" t="s">
        <v>1107</v>
      </c>
      <c r="C340" s="124" t="s">
        <v>822</v>
      </c>
      <c r="D340" s="124" t="s">
        <v>4303</v>
      </c>
      <c r="E340" s="176" t="s">
        <v>4385</v>
      </c>
      <c r="F340" s="176"/>
      <c r="G340" s="172">
        <v>3</v>
      </c>
      <c r="H340" s="173"/>
      <c r="I340"/>
      <c r="J340"/>
      <c r="K340"/>
      <c r="L340" s="124" t="e">
        <f>VLOOKUP(TRIM(B340),'Team Rosters'!$B$1:$M$3794,2,FALSE)</f>
        <v>#N/A</v>
      </c>
    </row>
    <row r="341" spans="1:12">
      <c r="A341" s="179" t="s">
        <v>3518</v>
      </c>
      <c r="B341" s="183" t="s">
        <v>6353</v>
      </c>
      <c r="C341" s="179" t="s">
        <v>90</v>
      </c>
      <c r="D341" s="179" t="s">
        <v>3518</v>
      </c>
      <c r="E341"/>
      <c r="F341"/>
      <c r="G341"/>
      <c r="H341" s="124"/>
      <c r="I341" s="188">
        <v>0</v>
      </c>
      <c r="J341"/>
      <c r="K341" s="188">
        <v>2</v>
      </c>
      <c r="L341" s="124" t="e">
        <f>VLOOKUP(TRIM(B341),'Team Rosters'!$B$1:$M$3794,2,FALSE)</f>
        <v>#N/A</v>
      </c>
    </row>
    <row r="342" spans="1:12" ht="12.75" customHeight="1">
      <c r="A342" s="124" t="s">
        <v>87</v>
      </c>
      <c r="B342" s="123" t="s">
        <v>6131</v>
      </c>
      <c r="C342" s="124" t="s">
        <v>85</v>
      </c>
      <c r="D342" s="124" t="s">
        <v>4280</v>
      </c>
      <c r="E342" s="131"/>
      <c r="F342" s="131"/>
      <c r="G342" s="131"/>
      <c r="H342" s="124"/>
      <c r="I342" s="172">
        <v>0</v>
      </c>
      <c r="J342" s="172">
        <v>0</v>
      </c>
      <c r="K342" s="172">
        <v>0</v>
      </c>
      <c r="L342" s="124" t="str">
        <f>VLOOKUP(TRIM(B342),'Team Rosters'!$B$1:$M$3794,2,FALSE)</f>
        <v>CHA</v>
      </c>
    </row>
    <row r="343" spans="1:12">
      <c r="A343" s="124" t="s">
        <v>87</v>
      </c>
      <c r="B343" s="123" t="s">
        <v>6131</v>
      </c>
      <c r="C343" s="124" t="s">
        <v>85</v>
      </c>
      <c r="D343" s="124" t="s">
        <v>6620</v>
      </c>
      <c r="E343"/>
      <c r="F343"/>
      <c r="G343"/>
      <c r="H343" s="124"/>
      <c r="I343" s="172">
        <v>0</v>
      </c>
      <c r="J343"/>
      <c r="K343" s="172">
        <v>0</v>
      </c>
      <c r="L343" s="124" t="str">
        <f>VLOOKUP(TRIM(B343),'Team Rosters'!$B$1:$M$3794,2,FALSE)</f>
        <v>CHA</v>
      </c>
    </row>
    <row r="344" spans="1:12">
      <c r="A344" s="124" t="s">
        <v>2313</v>
      </c>
      <c r="B344" s="123" t="s">
        <v>444</v>
      </c>
      <c r="C344" s="124" t="s">
        <v>824</v>
      </c>
      <c r="D344" s="124" t="s">
        <v>2313</v>
      </c>
      <c r="E344" s="176" t="s">
        <v>4398</v>
      </c>
      <c r="F344" s="176"/>
      <c r="G344" s="172">
        <v>0</v>
      </c>
      <c r="H344" s="173"/>
      <c r="I344"/>
      <c r="J344"/>
      <c r="K344"/>
      <c r="L344" s="124" t="str">
        <f>VLOOKUP(TRIM(B344),'Team Rosters'!$B$1:$M$3794,2,FALSE)</f>
        <v>IRN</v>
      </c>
    </row>
    <row r="345" spans="1:12" ht="12.75" customHeight="1">
      <c r="A345" s="179" t="s">
        <v>1891</v>
      </c>
      <c r="B345" s="183" t="s">
        <v>4587</v>
      </c>
      <c r="C345" s="179" t="s">
        <v>831</v>
      </c>
      <c r="D345" s="179" t="s">
        <v>1891</v>
      </c>
      <c r="E345"/>
      <c r="F345"/>
      <c r="G345"/>
      <c r="H345" s="124"/>
      <c r="I345"/>
      <c r="J345"/>
      <c r="K345" s="131"/>
      <c r="L345" s="124" t="e">
        <f>VLOOKUP(TRIM(B345),'Team Rosters'!$B$1:$M$3794,2,FALSE)</f>
        <v>#N/A</v>
      </c>
    </row>
    <row r="346" spans="1:12">
      <c r="A346" s="124" t="s">
        <v>1663</v>
      </c>
      <c r="B346" s="123" t="s">
        <v>5105</v>
      </c>
      <c r="C346" s="124" t="s">
        <v>818</v>
      </c>
      <c r="D346" s="124" t="s">
        <v>4302</v>
      </c>
      <c r="E346" s="176" t="s">
        <v>4389</v>
      </c>
      <c r="F346" s="176"/>
      <c r="G346" s="172">
        <v>1</v>
      </c>
      <c r="H346" s="173"/>
      <c r="I346"/>
      <c r="J346"/>
      <c r="K346" s="131"/>
      <c r="L346" s="124" t="str">
        <f>VLOOKUP(TRIM(B346),'Team Rosters'!$B$1:$M$3794,2,FALSE)</f>
        <v>BLD</v>
      </c>
    </row>
    <row r="347" spans="1:12">
      <c r="A347" s="124" t="s">
        <v>3060</v>
      </c>
      <c r="B347" s="123" t="s">
        <v>4444</v>
      </c>
      <c r="C347" s="124" t="s">
        <v>5513</v>
      </c>
      <c r="D347" s="124" t="s">
        <v>4290</v>
      </c>
      <c r="E347" s="176" t="s">
        <v>4390</v>
      </c>
      <c r="F347" s="176"/>
      <c r="G347" s="172"/>
      <c r="H347" s="173"/>
      <c r="I347"/>
      <c r="J347"/>
      <c r="K347"/>
      <c r="L347" s="124" t="e">
        <f>VLOOKUP(TRIM(B347),'Team Rosters'!$B$1:$M$3794,2,FALSE)</f>
        <v>#N/A</v>
      </c>
    </row>
    <row r="348" spans="1:12">
      <c r="A348" s="124" t="s">
        <v>2323</v>
      </c>
      <c r="B348" s="123" t="s">
        <v>6393</v>
      </c>
      <c r="C348" s="124" t="s">
        <v>170</v>
      </c>
      <c r="D348" s="124" t="s">
        <v>4265</v>
      </c>
      <c r="E348"/>
      <c r="F348"/>
      <c r="G348"/>
      <c r="H348" s="124"/>
      <c r="I348"/>
      <c r="J348"/>
      <c r="K348" s="131"/>
      <c r="L348" s="124" t="str">
        <f>VLOOKUP(TRIM(B348),'Team Rosters'!$B$1:$M$3794,2,FALSE)</f>
        <v>BLU</v>
      </c>
    </row>
    <row r="349" spans="1:12">
      <c r="A349" s="124" t="s">
        <v>2330</v>
      </c>
      <c r="B349" s="123" t="s">
        <v>445</v>
      </c>
      <c r="C349" s="124" t="s">
        <v>3448</v>
      </c>
      <c r="D349" s="124" t="s">
        <v>2330</v>
      </c>
      <c r="E349" s="176" t="s">
        <v>4395</v>
      </c>
      <c r="F349" s="176"/>
      <c r="G349" s="172">
        <v>8</v>
      </c>
      <c r="H349" s="173"/>
      <c r="I349"/>
      <c r="J349"/>
      <c r="K349"/>
      <c r="L349" s="124" t="str">
        <f>VLOOKUP(TRIM(B349),'Team Rosters'!$B$1:$M$3794,2,FALSE)</f>
        <v>DEL</v>
      </c>
    </row>
    <row r="350" spans="1:12" ht="12.75" customHeight="1">
      <c r="A350" s="124" t="s">
        <v>2458</v>
      </c>
      <c r="B350" s="123" t="s">
        <v>6223</v>
      </c>
      <c r="C350" s="124" t="s">
        <v>83</v>
      </c>
      <c r="D350" s="124" t="s">
        <v>2458</v>
      </c>
      <c r="E350" s="176" t="s">
        <v>4383</v>
      </c>
      <c r="F350" s="176"/>
      <c r="G350" s="172">
        <v>4</v>
      </c>
      <c r="H350" s="173"/>
      <c r="I350" s="131"/>
      <c r="J350"/>
      <c r="K350" s="131"/>
      <c r="L350" s="124" t="str">
        <f>VLOOKUP(TRIM(B350),'Team Rosters'!$B$1:$M$3794,2,FALSE)</f>
        <v>LON</v>
      </c>
    </row>
    <row r="351" spans="1:12">
      <c r="A351" s="124" t="s">
        <v>830</v>
      </c>
      <c r="B351" s="123" t="s">
        <v>6146</v>
      </c>
      <c r="C351" s="124" t="s">
        <v>1664</v>
      </c>
      <c r="D351" s="124" t="s">
        <v>4281</v>
      </c>
      <c r="E351" s="131"/>
      <c r="F351" s="131"/>
      <c r="G351" s="131"/>
      <c r="H351" s="124"/>
      <c r="I351" s="172">
        <v>0</v>
      </c>
      <c r="J351" s="172">
        <v>0</v>
      </c>
      <c r="K351" s="172">
        <v>2</v>
      </c>
      <c r="L351" s="124" t="str">
        <f>VLOOKUP(TRIM(B351),'Team Rosters'!$B$1:$M$3794,2,FALSE)</f>
        <v>BLD</v>
      </c>
    </row>
    <row r="352" spans="1:12" ht="12.75" customHeight="1">
      <c r="A352" s="124" t="s">
        <v>3060</v>
      </c>
      <c r="B352" s="231" t="s">
        <v>6265</v>
      </c>
      <c r="C352" s="124" t="s">
        <v>6142</v>
      </c>
      <c r="D352" s="124" t="s">
        <v>4290</v>
      </c>
      <c r="E352" s="177" t="s">
        <v>4384</v>
      </c>
      <c r="F352" s="177"/>
      <c r="G352" s="9"/>
      <c r="H352" s="173"/>
      <c r="I352"/>
      <c r="J352"/>
      <c r="K352" s="131"/>
      <c r="L352" s="124" t="str">
        <f>VLOOKUP(TRIM(B352),'Team Rosters'!$B$1:$M$3794,2,FALSE)</f>
        <v>BLD</v>
      </c>
    </row>
    <row r="353" spans="1:12">
      <c r="A353" s="181" t="s">
        <v>3518</v>
      </c>
      <c r="B353" s="185" t="s">
        <v>5744</v>
      </c>
      <c r="C353" s="181" t="s">
        <v>831</v>
      </c>
      <c r="D353" s="181" t="s">
        <v>3518</v>
      </c>
      <c r="E353"/>
      <c r="F353"/>
      <c r="G353"/>
      <c r="H353" s="124"/>
      <c r="I353" s="187">
        <v>0</v>
      </c>
      <c r="J353"/>
      <c r="K353" s="187">
        <v>4</v>
      </c>
      <c r="L353" s="124" t="str">
        <f>VLOOKUP(TRIM(B353),'Team Rosters'!$B$1:$M$3794,2,FALSE)</f>
        <v>VER</v>
      </c>
    </row>
    <row r="354" spans="1:12">
      <c r="A354" s="124" t="s">
        <v>172</v>
      </c>
      <c r="B354" s="123" t="s">
        <v>3947</v>
      </c>
      <c r="C354" s="124" t="s">
        <v>833</v>
      </c>
      <c r="D354" s="124" t="s">
        <v>4298</v>
      </c>
      <c r="E354" s="176" t="s">
        <v>4391</v>
      </c>
      <c r="F354" s="176"/>
      <c r="G354" s="172">
        <v>4</v>
      </c>
      <c r="H354" s="173"/>
      <c r="I354" s="131"/>
      <c r="J354"/>
      <c r="K354" s="131"/>
      <c r="L354" s="124" t="e">
        <f>VLOOKUP(TRIM(B354),'Team Rosters'!$B$1:$M$3794,2,FALSE)</f>
        <v>#N/A</v>
      </c>
    </row>
    <row r="355" spans="1:12">
      <c r="A355" s="124" t="s">
        <v>3061</v>
      </c>
      <c r="B355" s="123" t="s">
        <v>5623</v>
      </c>
      <c r="C355" s="124" t="s">
        <v>820</v>
      </c>
      <c r="D355" s="124" t="s">
        <v>4297</v>
      </c>
      <c r="E355" s="176" t="s">
        <v>4384</v>
      </c>
      <c r="F355" s="176"/>
      <c r="G355" s="172"/>
      <c r="H355" s="173"/>
      <c r="I355"/>
      <c r="J355"/>
      <c r="K355"/>
      <c r="L355" s="124" t="e">
        <f>VLOOKUP(TRIM(B355),'Team Rosters'!$B$1:$M$3794,2,FALSE)</f>
        <v>#N/A</v>
      </c>
    </row>
    <row r="356" spans="1:12" ht="12.75" customHeight="1">
      <c r="A356" s="124" t="s">
        <v>2313</v>
      </c>
      <c r="B356" s="123" t="s">
        <v>2253</v>
      </c>
      <c r="C356" s="124" t="s">
        <v>814</v>
      </c>
      <c r="D356" s="124" t="s">
        <v>2313</v>
      </c>
      <c r="E356" s="176" t="s">
        <v>4388</v>
      </c>
      <c r="F356" s="176"/>
      <c r="G356" s="172">
        <v>5</v>
      </c>
      <c r="H356" s="173"/>
      <c r="I356"/>
      <c r="J356"/>
      <c r="K356"/>
      <c r="L356" s="124" t="str">
        <f>VLOOKUP(TRIM(B356),'Team Rosters'!$B$1:$M$3794,2,FALSE)</f>
        <v>FER</v>
      </c>
    </row>
    <row r="357" spans="1:12" ht="12.75" customHeight="1">
      <c r="A357" s="124" t="s">
        <v>2335</v>
      </c>
      <c r="B357" s="123" t="s">
        <v>5091</v>
      </c>
      <c r="C357" s="124" t="s">
        <v>826</v>
      </c>
      <c r="D357" s="124" t="s">
        <v>2335</v>
      </c>
      <c r="E357" s="176" t="s">
        <v>4383</v>
      </c>
      <c r="F357" s="176"/>
      <c r="G357" s="172">
        <v>4</v>
      </c>
      <c r="H357" s="173"/>
      <c r="I357"/>
      <c r="J357"/>
      <c r="K357"/>
      <c r="L357" s="124" t="str">
        <f>VLOOKUP(TRIM(B357),'Team Rosters'!$B$1:$M$3794,2,FALSE)</f>
        <v>WIX</v>
      </c>
    </row>
    <row r="358" spans="1:12" ht="12.75" customHeight="1">
      <c r="A358" s="219" t="s">
        <v>213</v>
      </c>
      <c r="B358" s="229" t="s">
        <v>5862</v>
      </c>
      <c r="C358" s="219" t="s">
        <v>837</v>
      </c>
      <c r="D358" s="219" t="s">
        <v>213</v>
      </c>
      <c r="E358" s="217"/>
      <c r="F358" s="217"/>
      <c r="G358" s="217"/>
      <c r="H358" s="219"/>
      <c r="I358" s="217"/>
      <c r="J358" s="217"/>
      <c r="K358" s="217"/>
      <c r="L358" s="221" t="str">
        <f>VLOOKUP(TRIM(B358),'Team Rosters'!$B$1:$M$3794,2,FALSE)</f>
        <v>TOK</v>
      </c>
    </row>
    <row r="359" spans="1:12" ht="12.75" customHeight="1">
      <c r="A359" s="124" t="s">
        <v>1406</v>
      </c>
      <c r="B359" s="123" t="s">
        <v>2560</v>
      </c>
      <c r="C359" s="124" t="s">
        <v>817</v>
      </c>
      <c r="D359" s="124" t="s">
        <v>1406</v>
      </c>
      <c r="E359"/>
      <c r="F359"/>
      <c r="G359"/>
      <c r="H359" s="124"/>
      <c r="I359" s="172">
        <v>4</v>
      </c>
      <c r="J359"/>
      <c r="K359" s="172">
        <v>0</v>
      </c>
      <c r="L359" s="124" t="str">
        <f>VLOOKUP(TRIM(B359),'Team Rosters'!$B$1:$M$3794,2,FALSE)</f>
        <v>WIX</v>
      </c>
    </row>
    <row r="360" spans="1:12">
      <c r="A360" s="124" t="s">
        <v>2437</v>
      </c>
      <c r="B360" s="123" t="s">
        <v>5126</v>
      </c>
      <c r="C360" s="124" t="s">
        <v>808</v>
      </c>
      <c r="D360" s="124" t="s">
        <v>4304</v>
      </c>
      <c r="E360" s="176" t="s">
        <v>4389</v>
      </c>
      <c r="F360" s="176"/>
      <c r="G360" s="172">
        <v>0</v>
      </c>
      <c r="H360" s="173"/>
      <c r="I360"/>
      <c r="J360"/>
      <c r="K360" s="131"/>
      <c r="L360" s="124" t="str">
        <f>VLOOKUP(TRIM(B360),'Team Rosters'!$B$1:$M$3794,2,FALSE)</f>
        <v>GOT</v>
      </c>
    </row>
    <row r="361" spans="1:12">
      <c r="A361" s="124" t="s">
        <v>2438</v>
      </c>
      <c r="B361" s="123" t="s">
        <v>6117</v>
      </c>
      <c r="C361" s="124" t="s">
        <v>833</v>
      </c>
      <c r="D361" s="124" t="s">
        <v>4277</v>
      </c>
      <c r="E361" s="131"/>
      <c r="F361" s="131"/>
      <c r="G361" s="131"/>
      <c r="H361" s="124"/>
      <c r="I361" s="172">
        <v>5</v>
      </c>
      <c r="J361" s="172"/>
      <c r="K361" s="172">
        <v>2</v>
      </c>
      <c r="L361" s="124" t="str">
        <f>VLOOKUP(TRIM(B361),'Team Rosters'!$B$1:$M$3794,2,FALSE)</f>
        <v>TEM</v>
      </c>
    </row>
    <row r="362" spans="1:12">
      <c r="A362" s="124" t="s">
        <v>197</v>
      </c>
      <c r="B362" s="123" t="s">
        <v>1951</v>
      </c>
      <c r="C362" s="124" t="s">
        <v>807</v>
      </c>
      <c r="D362" s="124" t="s">
        <v>197</v>
      </c>
      <c r="E362"/>
      <c r="F362"/>
      <c r="G362"/>
      <c r="H362" s="124"/>
      <c r="I362"/>
      <c r="J362"/>
      <c r="K362" s="131"/>
      <c r="L362" s="124" t="e">
        <f>VLOOKUP(TRIM(B362),'Team Rosters'!$B$1:$M$3794,2,FALSE)</f>
        <v>#N/A</v>
      </c>
    </row>
    <row r="363" spans="1:12">
      <c r="A363" s="124" t="s">
        <v>2314</v>
      </c>
      <c r="B363" s="123" t="s">
        <v>5579</v>
      </c>
      <c r="C363" s="124" t="s">
        <v>815</v>
      </c>
      <c r="D363" s="124" t="s">
        <v>4303</v>
      </c>
      <c r="E363" s="176" t="s">
        <v>4391</v>
      </c>
      <c r="F363" s="176"/>
      <c r="G363" s="172">
        <v>0</v>
      </c>
      <c r="H363" s="173"/>
      <c r="I363"/>
      <c r="J363"/>
      <c r="K363"/>
      <c r="L363" s="124" t="str">
        <f>VLOOKUP(TRIM(B363),'Team Rosters'!$B$1:$M$3794,2,FALSE)</f>
        <v>DEL</v>
      </c>
    </row>
    <row r="364" spans="1:12">
      <c r="A364" s="219" t="s">
        <v>211</v>
      </c>
      <c r="B364" s="220" t="s">
        <v>6446</v>
      </c>
      <c r="C364" s="219" t="s">
        <v>812</v>
      </c>
      <c r="D364" s="219" t="s">
        <v>211</v>
      </c>
      <c r="E364" s="217"/>
      <c r="F364" s="217"/>
      <c r="G364" s="217"/>
      <c r="H364" s="219"/>
      <c r="I364" s="217"/>
      <c r="J364" s="217"/>
      <c r="K364" s="217"/>
      <c r="L364" s="221" t="e">
        <f>VLOOKUP(TRIM(B364),'Team Rosters'!$B$1:$M$3794,2,FALSE)</f>
        <v>#N/A</v>
      </c>
    </row>
    <row r="365" spans="1:12">
      <c r="A365" s="124" t="s">
        <v>2317</v>
      </c>
      <c r="B365" s="123" t="s">
        <v>448</v>
      </c>
      <c r="C365" s="124" t="s">
        <v>820</v>
      </c>
      <c r="D365" s="124" t="s">
        <v>4272</v>
      </c>
      <c r="E365" s="131"/>
      <c r="F365" s="131"/>
      <c r="G365" s="131"/>
      <c r="H365" s="124"/>
      <c r="I365" s="172">
        <v>6</v>
      </c>
      <c r="J365" s="172"/>
      <c r="K365" s="172">
        <v>7</v>
      </c>
      <c r="L365" s="124" t="str">
        <f>VLOOKUP(TRIM(B365),'Team Rosters'!$B$1:$M$3794,2,FALSE)</f>
        <v>VER</v>
      </c>
    </row>
    <row r="366" spans="1:12" ht="12.75" customHeight="1">
      <c r="A366" s="124" t="s">
        <v>560</v>
      </c>
      <c r="B366" s="123" t="s">
        <v>2388</v>
      </c>
      <c r="C366" s="124" t="s">
        <v>170</v>
      </c>
      <c r="D366" s="124" t="s">
        <v>4265</v>
      </c>
      <c r="E366"/>
      <c r="F366"/>
      <c r="G366"/>
      <c r="H366" s="124"/>
      <c r="I366"/>
      <c r="J366"/>
      <c r="K366"/>
      <c r="L366" s="124" t="e">
        <f>VLOOKUP(TRIM(B366),'Team Rosters'!$B$1:$M$3794,2,FALSE)</f>
        <v>#N/A</v>
      </c>
    </row>
    <row r="367" spans="1:12" ht="12.75" customHeight="1">
      <c r="A367" s="124" t="s">
        <v>2438</v>
      </c>
      <c r="B367" s="123" t="s">
        <v>5778</v>
      </c>
      <c r="C367" s="124" t="s">
        <v>83</v>
      </c>
      <c r="D367" s="124" t="s">
        <v>4277</v>
      </c>
      <c r="E367" s="131"/>
      <c r="F367" s="131"/>
      <c r="G367" s="131"/>
      <c r="H367" s="124"/>
      <c r="I367" s="172">
        <v>0</v>
      </c>
      <c r="J367" s="172"/>
      <c r="K367" s="172">
        <v>4</v>
      </c>
      <c r="L367" s="124" t="str">
        <f>VLOOKUP(TRIM(B367),'Team Rosters'!$B$1:$M$3794,2,FALSE)</f>
        <v>TOL</v>
      </c>
    </row>
    <row r="368" spans="1:12" ht="12.75" customHeight="1">
      <c r="A368" s="195" t="s">
        <v>6464</v>
      </c>
      <c r="B368" s="123" t="s">
        <v>4461</v>
      </c>
      <c r="C368" s="124" t="s">
        <v>81</v>
      </c>
      <c r="D368" s="195" t="s">
        <v>6612</v>
      </c>
      <c r="E368" s="176" t="s">
        <v>4389</v>
      </c>
      <c r="F368" s="176"/>
      <c r="G368" s="172"/>
      <c r="H368" s="173"/>
      <c r="I368"/>
      <c r="J368"/>
      <c r="K368"/>
      <c r="L368" s="124" t="str">
        <f>VLOOKUP(TRIM(B368),'Team Rosters'!$B$1:$M$3794,2,FALSE)</f>
        <v>BIR</v>
      </c>
    </row>
    <row r="369" spans="1:12">
      <c r="A369" s="124" t="s">
        <v>828</v>
      </c>
      <c r="B369" s="123" t="s">
        <v>5735</v>
      </c>
      <c r="C369" s="124" t="s">
        <v>1664</v>
      </c>
      <c r="D369" s="124" t="s">
        <v>828</v>
      </c>
      <c r="E369"/>
      <c r="F369"/>
      <c r="G369"/>
      <c r="H369" s="124"/>
      <c r="I369" s="172">
        <v>4</v>
      </c>
      <c r="J369"/>
      <c r="K369" s="172">
        <v>0</v>
      </c>
      <c r="L369" s="124" t="e">
        <f>VLOOKUP(TRIM(B369),'Team Rosters'!$B$1:$M$3794,2,FALSE)</f>
        <v>#N/A</v>
      </c>
    </row>
    <row r="370" spans="1:12">
      <c r="A370" s="124" t="s">
        <v>3060</v>
      </c>
      <c r="B370" s="123" t="s">
        <v>4514</v>
      </c>
      <c r="C370" s="124" t="s">
        <v>813</v>
      </c>
      <c r="D370" s="124" t="s">
        <v>4290</v>
      </c>
      <c r="E370" s="176" t="s">
        <v>4382</v>
      </c>
      <c r="F370" s="176"/>
      <c r="G370" s="172"/>
      <c r="H370" s="173"/>
      <c r="I370" s="131"/>
      <c r="J370"/>
      <c r="K370" s="131"/>
      <c r="L370" s="124" t="str">
        <f>VLOOKUP(TRIM(B370),'Team Rosters'!$B$1:$M$3794,2,FALSE)</f>
        <v>BIR</v>
      </c>
    </row>
    <row r="371" spans="1:12">
      <c r="A371" s="124" t="s">
        <v>828</v>
      </c>
      <c r="B371" s="123" t="s">
        <v>5829</v>
      </c>
      <c r="C371" s="124" t="s">
        <v>812</v>
      </c>
      <c r="D371" s="124" t="s">
        <v>828</v>
      </c>
      <c r="E371"/>
      <c r="F371"/>
      <c r="G371"/>
      <c r="H371" s="124"/>
      <c r="I371" s="172">
        <v>4</v>
      </c>
      <c r="J371"/>
      <c r="K371" s="172">
        <v>0</v>
      </c>
      <c r="L371" s="124" t="str">
        <f>VLOOKUP(TRIM(B371),'Team Rosters'!$B$1:$M$3794,2,FALSE)</f>
        <v>LAS</v>
      </c>
    </row>
    <row r="372" spans="1:12">
      <c r="A372" s="179" t="s">
        <v>1591</v>
      </c>
      <c r="B372" s="183" t="s">
        <v>3950</v>
      </c>
      <c r="C372" s="179" t="s">
        <v>802</v>
      </c>
      <c r="D372" s="179" t="s">
        <v>1591</v>
      </c>
      <c r="E372"/>
      <c r="F372"/>
      <c r="G372"/>
      <c r="H372" s="124"/>
      <c r="I372" s="188">
        <v>0</v>
      </c>
      <c r="J372"/>
      <c r="K372" s="188">
        <v>7</v>
      </c>
      <c r="L372" s="124" t="e">
        <f>VLOOKUP(TRIM(B372),'Team Rosters'!$B$1:$M$3794,2,FALSE)</f>
        <v>#N/A</v>
      </c>
    </row>
    <row r="373" spans="1:12">
      <c r="A373" s="124" t="s">
        <v>4653</v>
      </c>
      <c r="B373" s="123" t="s">
        <v>4614</v>
      </c>
      <c r="C373" s="124" t="s">
        <v>816</v>
      </c>
      <c r="D373" s="124" t="s">
        <v>5912</v>
      </c>
      <c r="E373" s="131"/>
      <c r="F373" s="131"/>
      <c r="G373" s="131"/>
      <c r="H373" s="124"/>
      <c r="I373" s="172">
        <v>0</v>
      </c>
      <c r="J373" s="172">
        <v>0</v>
      </c>
      <c r="K373" s="172">
        <v>0</v>
      </c>
      <c r="L373" s="124" t="e">
        <f>VLOOKUP(TRIM(B373),'Team Rosters'!$B$1:$M$3794,2,FALSE)</f>
        <v>#N/A</v>
      </c>
    </row>
    <row r="374" spans="1:12" ht="12.75" customHeight="1">
      <c r="A374" s="124" t="s">
        <v>4653</v>
      </c>
      <c r="B374" s="123" t="s">
        <v>4614</v>
      </c>
      <c r="C374" s="124" t="s">
        <v>816</v>
      </c>
      <c r="D374" s="124" t="s">
        <v>5912</v>
      </c>
      <c r="E374"/>
      <c r="F374"/>
      <c r="G374"/>
      <c r="H374" s="124"/>
      <c r="I374" s="172">
        <v>0</v>
      </c>
      <c r="J374"/>
      <c r="K374" s="172">
        <v>0</v>
      </c>
      <c r="L374" s="124" t="e">
        <f>VLOOKUP(TRIM(B374),'Team Rosters'!$B$1:$M$3794,2,FALSE)</f>
        <v>#N/A</v>
      </c>
    </row>
    <row r="375" spans="1:12">
      <c r="A375" s="124" t="s">
        <v>3891</v>
      </c>
      <c r="B375" s="123" t="s">
        <v>3951</v>
      </c>
      <c r="C375" s="124" t="s">
        <v>837</v>
      </c>
      <c r="D375" s="124" t="s">
        <v>5005</v>
      </c>
      <c r="E375" s="176" t="s">
        <v>4391</v>
      </c>
      <c r="F375" s="176" t="s">
        <v>4391</v>
      </c>
      <c r="G375" s="172">
        <v>0</v>
      </c>
      <c r="H375" s="173"/>
      <c r="I375"/>
      <c r="J375"/>
      <c r="K375"/>
      <c r="L375" s="124" t="e">
        <f>VLOOKUP(TRIM(B375),'Team Rosters'!$B$1:$M$3794,2,FALSE)</f>
        <v>#N/A</v>
      </c>
    </row>
    <row r="376" spans="1:12">
      <c r="A376" s="124" t="s">
        <v>1406</v>
      </c>
      <c r="B376" s="123" t="s">
        <v>2946</v>
      </c>
      <c r="C376" s="124" t="s">
        <v>814</v>
      </c>
      <c r="D376" s="124" t="s">
        <v>1406</v>
      </c>
      <c r="E376"/>
      <c r="F376"/>
      <c r="G376"/>
      <c r="H376" s="124"/>
      <c r="I376" s="172">
        <v>4</v>
      </c>
      <c r="J376"/>
      <c r="K376" s="172">
        <v>0</v>
      </c>
      <c r="L376" s="124" t="e">
        <f>VLOOKUP(TRIM(B376),'Team Rosters'!$B$1:$M$3794,2,FALSE)</f>
        <v>#N/A</v>
      </c>
    </row>
    <row r="377" spans="1:12">
      <c r="A377" s="124" t="s">
        <v>3344</v>
      </c>
      <c r="B377" s="123" t="s">
        <v>5096</v>
      </c>
      <c r="C377" s="124" t="s">
        <v>83</v>
      </c>
      <c r="D377" s="124" t="s">
        <v>4293</v>
      </c>
      <c r="E377" s="176" t="s">
        <v>4385</v>
      </c>
      <c r="F377" s="176"/>
      <c r="G377" s="172"/>
      <c r="H377" s="173"/>
      <c r="I377" s="131"/>
      <c r="J377"/>
      <c r="K377" s="131"/>
      <c r="L377" s="124" t="str">
        <f>VLOOKUP(TRIM(B377),'Team Rosters'!$B$1:$M$3794,2,FALSE)</f>
        <v>IRN</v>
      </c>
    </row>
    <row r="378" spans="1:12">
      <c r="A378" s="124" t="s">
        <v>4265</v>
      </c>
      <c r="B378" s="123" t="s">
        <v>5320</v>
      </c>
      <c r="C378" s="124" t="s">
        <v>2832</v>
      </c>
      <c r="D378" s="124" t="s">
        <v>4265</v>
      </c>
      <c r="E378"/>
      <c r="F378"/>
      <c r="G378"/>
      <c r="H378" s="124"/>
      <c r="I378"/>
      <c r="J378"/>
      <c r="K378"/>
      <c r="L378" s="124" t="str">
        <f>VLOOKUP(TRIM(B378),'Team Rosters'!$B$1:$M$3794,2,FALSE)</f>
        <v>DEL</v>
      </c>
    </row>
    <row r="379" spans="1:12" ht="12.75" customHeight="1">
      <c r="A379" s="181" t="s">
        <v>1591</v>
      </c>
      <c r="B379" s="185" t="s">
        <v>3953</v>
      </c>
      <c r="C379" s="181" t="s">
        <v>833</v>
      </c>
      <c r="D379" s="181" t="s">
        <v>1591</v>
      </c>
      <c r="E379"/>
      <c r="F379"/>
      <c r="G379"/>
      <c r="H379" s="124"/>
      <c r="I379" s="187">
        <v>0</v>
      </c>
      <c r="J379"/>
      <c r="K379" s="187">
        <v>3</v>
      </c>
      <c r="L379" s="124" t="str">
        <f>VLOOKUP(TRIM(B379),'Team Rosters'!$B$1:$M$3794,2,FALSE)</f>
        <v>TEM</v>
      </c>
    </row>
    <row r="380" spans="1:12" ht="12.75" customHeight="1">
      <c r="A380" s="124" t="s">
        <v>3060</v>
      </c>
      <c r="B380" s="123" t="s">
        <v>4488</v>
      </c>
      <c r="C380" s="124" t="s">
        <v>90</v>
      </c>
      <c r="D380" s="124" t="s">
        <v>4290</v>
      </c>
      <c r="E380" s="176" t="s">
        <v>4384</v>
      </c>
      <c r="F380" s="176"/>
      <c r="G380" s="172"/>
      <c r="H380" s="173"/>
      <c r="I380"/>
      <c r="J380"/>
      <c r="K380" s="131"/>
      <c r="L380" s="124" t="e">
        <f>VLOOKUP(TRIM(B380),'Team Rosters'!$B$1:$M$3794,2,FALSE)</f>
        <v>#N/A</v>
      </c>
    </row>
    <row r="381" spans="1:12" ht="12.75" customHeight="1">
      <c r="A381" s="173" t="s">
        <v>203</v>
      </c>
      <c r="B381" s="123" t="s">
        <v>5870</v>
      </c>
      <c r="C381" s="124" t="s">
        <v>826</v>
      </c>
      <c r="D381" s="173" t="s">
        <v>203</v>
      </c>
      <c r="E381"/>
      <c r="F381"/>
      <c r="G381"/>
      <c r="H381" s="124"/>
      <c r="I381"/>
      <c r="J381"/>
      <c r="K381"/>
      <c r="L381" s="124" t="str">
        <f>VLOOKUP(TRIM(B381),'Team Rosters'!$B$1:$M$3794,2,FALSE)</f>
        <v>DEL</v>
      </c>
    </row>
    <row r="382" spans="1:12">
      <c r="A382" s="124" t="s">
        <v>4265</v>
      </c>
      <c r="B382" s="123" t="s">
        <v>6389</v>
      </c>
      <c r="C382" s="124" t="s">
        <v>817</v>
      </c>
      <c r="D382" s="124" t="s">
        <v>4265</v>
      </c>
      <c r="E382"/>
      <c r="F382"/>
      <c r="G382"/>
      <c r="H382" s="124"/>
      <c r="I382"/>
      <c r="J382"/>
      <c r="K382" s="131"/>
      <c r="L382" s="124" t="str">
        <f>VLOOKUP(TRIM(B382),'Team Rosters'!$B$1:$M$3794,2,FALSE)</f>
        <v>BLD</v>
      </c>
    </row>
    <row r="383" spans="1:12">
      <c r="A383" s="124" t="s">
        <v>1404</v>
      </c>
      <c r="B383" s="123" t="s">
        <v>5611</v>
      </c>
      <c r="C383" s="124" t="s">
        <v>170</v>
      </c>
      <c r="D383" s="124" t="s">
        <v>1404</v>
      </c>
      <c r="E383" s="176" t="s">
        <v>4384</v>
      </c>
      <c r="F383" s="176"/>
      <c r="G383" s="172">
        <v>0</v>
      </c>
      <c r="H383" s="173"/>
      <c r="I383"/>
      <c r="J383"/>
      <c r="K383"/>
      <c r="L383" s="124" t="e">
        <f>VLOOKUP(TRIM(B383),'Team Rosters'!$B$1:$M$3794,2,FALSE)</f>
        <v>#N/A</v>
      </c>
    </row>
    <row r="384" spans="1:12">
      <c r="A384" s="124" t="s">
        <v>2440</v>
      </c>
      <c r="B384" s="123" t="s">
        <v>6295</v>
      </c>
      <c r="C384" s="124" t="s">
        <v>3448</v>
      </c>
      <c r="D384" s="124" t="s">
        <v>2440</v>
      </c>
      <c r="E384" s="176" t="s">
        <v>4384</v>
      </c>
      <c r="F384" s="176"/>
      <c r="G384" s="172">
        <v>0</v>
      </c>
      <c r="H384" s="173"/>
      <c r="I384"/>
      <c r="J384"/>
      <c r="K384" s="131"/>
      <c r="L384" s="124" t="e">
        <f>VLOOKUP(TRIM(B384),'Team Rosters'!$B$1:$M$3794,2,FALSE)</f>
        <v>#N/A</v>
      </c>
    </row>
    <row r="385" spans="1:12">
      <c r="A385" s="124" t="s">
        <v>1667</v>
      </c>
      <c r="B385" s="123" t="s">
        <v>4465</v>
      </c>
      <c r="C385" s="124" t="s">
        <v>5513</v>
      </c>
      <c r="D385" s="124" t="s">
        <v>4300</v>
      </c>
      <c r="E385" s="176" t="s">
        <v>4386</v>
      </c>
      <c r="F385" s="176"/>
      <c r="G385" s="172">
        <v>11</v>
      </c>
      <c r="H385" s="173"/>
      <c r="I385"/>
      <c r="J385"/>
      <c r="K385"/>
      <c r="L385" s="124" t="str">
        <f>VLOOKUP(TRIM(B385),'Team Rosters'!$B$1:$M$3794,2,FALSE)</f>
        <v>FER</v>
      </c>
    </row>
    <row r="386" spans="1:12">
      <c r="A386" s="124" t="s">
        <v>830</v>
      </c>
      <c r="B386" s="123" t="s">
        <v>5277</v>
      </c>
      <c r="C386" s="124" t="s">
        <v>818</v>
      </c>
      <c r="D386" s="124" t="s">
        <v>4281</v>
      </c>
      <c r="E386" s="131"/>
      <c r="F386" s="131"/>
      <c r="G386" s="131"/>
      <c r="H386" s="124"/>
      <c r="I386" s="172">
        <v>0</v>
      </c>
      <c r="J386" s="172">
        <v>0</v>
      </c>
      <c r="K386" s="172">
        <v>0</v>
      </c>
      <c r="L386" s="124" t="e">
        <f>VLOOKUP(TRIM(B386),'Team Rosters'!$B$1:$M$3794,2,FALSE)</f>
        <v>#N/A</v>
      </c>
    </row>
    <row r="387" spans="1:12">
      <c r="A387" s="124" t="s">
        <v>2437</v>
      </c>
      <c r="B387" s="123" t="s">
        <v>648</v>
      </c>
      <c r="C387" s="124" t="s">
        <v>824</v>
      </c>
      <c r="D387" s="124" t="s">
        <v>4278</v>
      </c>
      <c r="E387" s="131"/>
      <c r="F387" s="131"/>
      <c r="G387" s="131"/>
      <c r="H387" s="124"/>
      <c r="I387" s="172">
        <v>5</v>
      </c>
      <c r="J387" s="172"/>
      <c r="K387" s="172">
        <v>7</v>
      </c>
      <c r="L387" s="124" t="str">
        <f>VLOOKUP(TRIM(B387),'Team Rosters'!$B$1:$M$3794,2,FALSE)</f>
        <v>CHA</v>
      </c>
    </row>
    <row r="388" spans="1:12">
      <c r="A388" s="124" t="s">
        <v>3060</v>
      </c>
      <c r="B388" s="123" t="s">
        <v>6311</v>
      </c>
      <c r="C388" s="124" t="s">
        <v>821</v>
      </c>
      <c r="D388" s="124" t="s">
        <v>4290</v>
      </c>
      <c r="E388" s="176" t="s">
        <v>4390</v>
      </c>
      <c r="F388" s="176"/>
      <c r="G388" s="172"/>
      <c r="H388" s="173"/>
      <c r="I388"/>
      <c r="J388"/>
      <c r="K388" s="131"/>
      <c r="L388" s="124" t="str">
        <f>VLOOKUP(TRIM(B388),'Team Rosters'!$B$1:$M$3794,2,FALSE)</f>
        <v>GOT</v>
      </c>
    </row>
    <row r="389" spans="1:12" ht="12.75" customHeight="1">
      <c r="A389" s="124" t="s">
        <v>172</v>
      </c>
      <c r="B389" s="123" t="s">
        <v>2950</v>
      </c>
      <c r="C389" s="124" t="s">
        <v>815</v>
      </c>
      <c r="D389" s="124" t="s">
        <v>4298</v>
      </c>
      <c r="E389" s="176" t="s">
        <v>4385</v>
      </c>
      <c r="F389" s="176"/>
      <c r="G389" s="172">
        <v>3</v>
      </c>
      <c r="H389" s="173"/>
      <c r="I389"/>
      <c r="J389"/>
      <c r="K389"/>
      <c r="L389" s="124" t="e">
        <f>VLOOKUP(TRIM(B389),'Team Rosters'!$B$1:$M$3794,2,FALSE)</f>
        <v>#N/A</v>
      </c>
    </row>
    <row r="390" spans="1:12">
      <c r="A390" s="124" t="s">
        <v>848</v>
      </c>
      <c r="B390" s="123" t="s">
        <v>3955</v>
      </c>
      <c r="C390" s="124" t="s">
        <v>813</v>
      </c>
      <c r="D390" s="124" t="s">
        <v>848</v>
      </c>
      <c r="E390"/>
      <c r="F390"/>
      <c r="G390"/>
      <c r="H390" s="124"/>
      <c r="I390" s="172">
        <v>4</v>
      </c>
      <c r="J390"/>
      <c r="K390" s="172">
        <v>0</v>
      </c>
      <c r="L390" s="124" t="str">
        <f>VLOOKUP(TRIM(B390),'Team Rosters'!$B$1:$M$3794,2,FALSE)</f>
        <v>BLU</v>
      </c>
    </row>
    <row r="391" spans="1:12">
      <c r="A391" s="124" t="s">
        <v>4125</v>
      </c>
      <c r="B391" s="123" t="s">
        <v>5236</v>
      </c>
      <c r="C391" s="124" t="s">
        <v>3448</v>
      </c>
      <c r="D391" s="124" t="s">
        <v>4276</v>
      </c>
      <c r="E391" s="131"/>
      <c r="F391" s="131"/>
      <c r="G391" s="131"/>
      <c r="H391" s="124"/>
      <c r="I391" s="172">
        <v>0</v>
      </c>
      <c r="J391" s="172">
        <v>0</v>
      </c>
      <c r="K391" s="172">
        <v>0</v>
      </c>
      <c r="L391" s="124" t="e">
        <f>VLOOKUP(TRIM(B391),'Team Rosters'!$B$1:$M$3794,2,FALSE)</f>
        <v>#N/A</v>
      </c>
    </row>
    <row r="392" spans="1:12">
      <c r="A392" s="124" t="s">
        <v>4125</v>
      </c>
      <c r="B392" s="123" t="s">
        <v>5236</v>
      </c>
      <c r="C392" s="124" t="s">
        <v>3448</v>
      </c>
      <c r="D392" s="124" t="s">
        <v>4276</v>
      </c>
      <c r="E392"/>
      <c r="F392"/>
      <c r="G392"/>
      <c r="H392" s="124"/>
      <c r="I392" s="172">
        <v>0</v>
      </c>
      <c r="J392"/>
      <c r="K392" s="172">
        <v>0</v>
      </c>
      <c r="L392" s="124" t="e">
        <f>VLOOKUP(TRIM(B392),'Team Rosters'!$B$1:$M$3794,2,FALSE)</f>
        <v>#N/A</v>
      </c>
    </row>
    <row r="393" spans="1:12">
      <c r="A393" s="179" t="s">
        <v>3518</v>
      </c>
      <c r="B393" s="183" t="s">
        <v>5787</v>
      </c>
      <c r="C393" s="179" t="s">
        <v>1664</v>
      </c>
      <c r="D393" s="179" t="s">
        <v>3518</v>
      </c>
      <c r="E393"/>
      <c r="F393"/>
      <c r="G393"/>
      <c r="H393" s="124"/>
      <c r="I393" s="188">
        <v>0</v>
      </c>
      <c r="J393"/>
      <c r="K393" s="188">
        <v>4</v>
      </c>
      <c r="L393" s="124" t="str">
        <f>VLOOKUP(TRIM(B393),'Team Rosters'!$B$1:$M$3794,2,FALSE)</f>
        <v>BLU</v>
      </c>
    </row>
    <row r="394" spans="1:12">
      <c r="A394" s="124" t="s">
        <v>2438</v>
      </c>
      <c r="B394" s="123" t="s">
        <v>5761</v>
      </c>
      <c r="C394" s="124" t="s">
        <v>812</v>
      </c>
      <c r="D394" s="124" t="s">
        <v>4277</v>
      </c>
      <c r="E394" s="131"/>
      <c r="F394" s="131"/>
      <c r="G394" s="131"/>
      <c r="H394" s="124"/>
      <c r="I394" s="172">
        <v>0</v>
      </c>
      <c r="J394" s="172"/>
      <c r="K394" s="172">
        <v>0</v>
      </c>
      <c r="L394" s="124" t="e">
        <f>VLOOKUP(TRIM(B394),'Team Rosters'!$B$1:$M$3794,2,FALSE)</f>
        <v>#N/A</v>
      </c>
    </row>
    <row r="395" spans="1:12" ht="12.75" customHeight="1">
      <c r="A395" s="124" t="s">
        <v>2317</v>
      </c>
      <c r="B395" s="123" t="s">
        <v>2951</v>
      </c>
      <c r="C395" s="124" t="s">
        <v>833</v>
      </c>
      <c r="D395" s="124" t="s">
        <v>4272</v>
      </c>
      <c r="E395" s="131"/>
      <c r="F395" s="131"/>
      <c r="G395" s="131"/>
      <c r="H395" s="124"/>
      <c r="I395" s="172">
        <v>4</v>
      </c>
      <c r="J395" s="172"/>
      <c r="K395" s="172">
        <v>4</v>
      </c>
      <c r="L395" s="124" t="e">
        <f>VLOOKUP(TRIM(B395),'Team Rosters'!$B$1:$M$3794,2,FALSE)</f>
        <v>#N/A</v>
      </c>
    </row>
    <row r="396" spans="1:12" ht="12.75" customHeight="1">
      <c r="A396" s="124" t="s">
        <v>5040</v>
      </c>
      <c r="B396" s="123" t="s">
        <v>1710</v>
      </c>
      <c r="C396" s="124" t="s">
        <v>815</v>
      </c>
      <c r="D396" s="124" t="s">
        <v>6629</v>
      </c>
      <c r="E396" s="176" t="s">
        <v>4384</v>
      </c>
      <c r="F396" s="176" t="s">
        <v>4391</v>
      </c>
      <c r="G396" s="172">
        <v>10</v>
      </c>
      <c r="H396" s="173"/>
      <c r="I396"/>
      <c r="J396"/>
      <c r="K396"/>
      <c r="L396" s="124" t="e">
        <f>VLOOKUP(TRIM(B396),'Team Rosters'!$B$1:$M$3794,2,FALSE)</f>
        <v>#N/A</v>
      </c>
    </row>
    <row r="397" spans="1:12">
      <c r="A397" s="124" t="s">
        <v>3060</v>
      </c>
      <c r="B397" s="123" t="s">
        <v>5195</v>
      </c>
      <c r="C397" s="124" t="s">
        <v>817</v>
      </c>
      <c r="D397" s="124" t="s">
        <v>4290</v>
      </c>
      <c r="E397" s="176" t="s">
        <v>4390</v>
      </c>
      <c r="F397" s="176"/>
      <c r="G397" s="172"/>
      <c r="H397" s="173"/>
      <c r="I397"/>
      <c r="J397"/>
      <c r="K397" s="131"/>
      <c r="L397" s="124" t="str">
        <f>VLOOKUP(TRIM(B397),'Team Rosters'!$B$1:$M$3794,2,FALSE)</f>
        <v>TEM</v>
      </c>
    </row>
    <row r="398" spans="1:12">
      <c r="A398" s="124" t="s">
        <v>1663</v>
      </c>
      <c r="B398" s="123" t="s">
        <v>2954</v>
      </c>
      <c r="C398" s="124" t="s">
        <v>81</v>
      </c>
      <c r="D398" s="124" t="s">
        <v>4302</v>
      </c>
      <c r="E398" s="176" t="s">
        <v>4385</v>
      </c>
      <c r="F398" s="176"/>
      <c r="G398" s="172">
        <v>8</v>
      </c>
      <c r="H398" s="173"/>
      <c r="I398"/>
      <c r="J398"/>
      <c r="K398"/>
      <c r="L398" s="124" t="str">
        <f>VLOOKUP(TRIM(B398),'Team Rosters'!$B$1:$M$3794,2,FALSE)</f>
        <v>DEL</v>
      </c>
    </row>
    <row r="399" spans="1:12">
      <c r="A399" s="124" t="s">
        <v>2436</v>
      </c>
      <c r="B399" s="123" t="s">
        <v>5088</v>
      </c>
      <c r="C399" s="124" t="s">
        <v>85</v>
      </c>
      <c r="D399" s="124" t="s">
        <v>4307</v>
      </c>
      <c r="E399" s="176" t="s">
        <v>4385</v>
      </c>
      <c r="F399" s="176"/>
      <c r="G399" s="172">
        <v>0</v>
      </c>
      <c r="H399" s="173"/>
      <c r="I399" s="131"/>
      <c r="J399"/>
      <c r="K399" s="131"/>
      <c r="L399" s="124" t="str">
        <f>VLOOKUP(TRIM(B399),'Team Rosters'!$B$1:$M$3794,2,FALSE)</f>
        <v>VER</v>
      </c>
    </row>
    <row r="400" spans="1:12" ht="12.75" customHeight="1">
      <c r="A400" s="124" t="s">
        <v>2443</v>
      </c>
      <c r="B400" s="123" t="s">
        <v>5107</v>
      </c>
      <c r="C400" s="124" t="s">
        <v>820</v>
      </c>
      <c r="D400" s="124" t="s">
        <v>2443</v>
      </c>
      <c r="E400" s="176" t="s">
        <v>4384</v>
      </c>
      <c r="F400" s="176"/>
      <c r="G400" s="172">
        <v>10</v>
      </c>
      <c r="H400" s="173"/>
      <c r="I400"/>
      <c r="J400"/>
      <c r="K400"/>
      <c r="L400" s="124" t="str">
        <f>VLOOKUP(TRIM(B400),'Team Rosters'!$B$1:$M$3794,2,FALSE)</f>
        <v>BLU</v>
      </c>
    </row>
    <row r="401" spans="1:12" ht="12.75" customHeight="1">
      <c r="A401" s="124" t="s">
        <v>2440</v>
      </c>
      <c r="B401" s="123" t="s">
        <v>2925</v>
      </c>
      <c r="C401" s="124" t="s">
        <v>82</v>
      </c>
      <c r="D401" s="124" t="s">
        <v>2440</v>
      </c>
      <c r="E401" s="176" t="s">
        <v>4384</v>
      </c>
      <c r="F401" s="176"/>
      <c r="G401" s="172">
        <v>0</v>
      </c>
      <c r="H401" s="173"/>
      <c r="I401"/>
      <c r="J401"/>
      <c r="K401" s="131"/>
      <c r="L401" s="124" t="e">
        <f>VLOOKUP(TRIM(B401),'Team Rosters'!$B$1:$M$3794,2,FALSE)</f>
        <v>#N/A</v>
      </c>
    </row>
    <row r="402" spans="1:12">
      <c r="A402" s="124" t="s">
        <v>2317</v>
      </c>
      <c r="B402" s="123" t="s">
        <v>5237</v>
      </c>
      <c r="C402" s="124" t="s">
        <v>816</v>
      </c>
      <c r="D402" s="124" t="s">
        <v>4272</v>
      </c>
      <c r="E402" s="131"/>
      <c r="F402" s="131"/>
      <c r="G402" s="131"/>
      <c r="H402" s="124"/>
      <c r="I402" s="172">
        <v>5</v>
      </c>
      <c r="J402" s="172"/>
      <c r="K402" s="172">
        <v>5</v>
      </c>
      <c r="L402" s="124" t="str">
        <f>VLOOKUP(TRIM(B402),'Team Rosters'!$B$1:$M$3794,2,FALSE)</f>
        <v>ANN</v>
      </c>
    </row>
    <row r="403" spans="1:12">
      <c r="A403" s="124" t="s">
        <v>172</v>
      </c>
      <c r="B403" s="123" t="s">
        <v>4464</v>
      </c>
      <c r="C403" s="124" t="s">
        <v>3448</v>
      </c>
      <c r="D403" s="124" t="s">
        <v>4298</v>
      </c>
      <c r="E403" s="176" t="s">
        <v>4391</v>
      </c>
      <c r="F403" s="176"/>
      <c r="G403" s="172">
        <v>1</v>
      </c>
      <c r="H403" s="173"/>
      <c r="I403"/>
      <c r="J403"/>
      <c r="K403"/>
      <c r="L403" s="124" t="e">
        <f>VLOOKUP(TRIM(B403),'Team Rosters'!$B$1:$M$3794,2,FALSE)</f>
        <v>#N/A</v>
      </c>
    </row>
    <row r="404" spans="1:12" ht="12.75" customHeight="1">
      <c r="A404" s="124" t="s">
        <v>839</v>
      </c>
      <c r="B404" s="123" t="s">
        <v>5748</v>
      </c>
      <c r="C404" s="124" t="s">
        <v>2832</v>
      </c>
      <c r="D404" s="124" t="s">
        <v>4284</v>
      </c>
      <c r="E404" s="131"/>
      <c r="F404" s="131"/>
      <c r="G404" s="131"/>
      <c r="H404" s="124"/>
      <c r="I404" s="172">
        <v>0</v>
      </c>
      <c r="J404" s="172">
        <v>0</v>
      </c>
      <c r="K404" s="172">
        <v>4</v>
      </c>
      <c r="L404" s="124" t="e">
        <f>VLOOKUP(TRIM(B404),'Team Rosters'!$B$1:$M$3794,2,FALSE)</f>
        <v>#N/A</v>
      </c>
    </row>
    <row r="405" spans="1:12">
      <c r="A405" s="124" t="s">
        <v>848</v>
      </c>
      <c r="B405" s="123" t="s">
        <v>4636</v>
      </c>
      <c r="C405" s="124" t="s">
        <v>83</v>
      </c>
      <c r="D405" s="124" t="s">
        <v>848</v>
      </c>
      <c r="E405"/>
      <c r="F405"/>
      <c r="G405"/>
      <c r="H405" s="124"/>
      <c r="I405" s="172">
        <v>0</v>
      </c>
      <c r="J405"/>
      <c r="K405" s="172">
        <v>3</v>
      </c>
      <c r="L405" s="124" t="str">
        <f>VLOOKUP(TRIM(B405),'Team Rosters'!$B$1:$M$3794,2,FALSE)</f>
        <v>WIX</v>
      </c>
    </row>
    <row r="406" spans="1:12">
      <c r="A406" s="124" t="s">
        <v>1404</v>
      </c>
      <c r="B406" s="123" t="s">
        <v>6269</v>
      </c>
      <c r="C406" s="124" t="s">
        <v>5513</v>
      </c>
      <c r="D406" s="124" t="s">
        <v>1404</v>
      </c>
      <c r="E406" s="176" t="s">
        <v>4382</v>
      </c>
      <c r="F406" s="176"/>
      <c r="G406" s="172">
        <v>5</v>
      </c>
      <c r="H406" s="173"/>
      <c r="I406"/>
      <c r="J406"/>
      <c r="K406"/>
      <c r="L406" s="124" t="str">
        <f>VLOOKUP(TRIM(B406),'Team Rosters'!$B$1:$M$3794,2,FALSE)</f>
        <v>LON</v>
      </c>
    </row>
    <row r="407" spans="1:12" ht="12.75" customHeight="1">
      <c r="A407" s="173" t="s">
        <v>203</v>
      </c>
      <c r="B407" s="123" t="s">
        <v>5871</v>
      </c>
      <c r="C407" s="124" t="s">
        <v>3448</v>
      </c>
      <c r="D407" s="173" t="s">
        <v>203</v>
      </c>
      <c r="E407"/>
      <c r="F407"/>
      <c r="G407"/>
      <c r="H407" s="124"/>
      <c r="I407"/>
      <c r="J407"/>
      <c r="K407"/>
      <c r="L407" s="124" t="str">
        <f>VLOOKUP(TRIM(B407),'Team Rosters'!$B$1:$M$3794,2,FALSE)</f>
        <v>BLU</v>
      </c>
    </row>
    <row r="408" spans="1:12" ht="12.75" customHeight="1">
      <c r="A408" s="124" t="s">
        <v>5040</v>
      </c>
      <c r="B408" s="123" t="s">
        <v>3957</v>
      </c>
      <c r="C408" s="124" t="s">
        <v>812</v>
      </c>
      <c r="D408" s="124" t="s">
        <v>5914</v>
      </c>
      <c r="E408" s="176" t="s">
        <v>4384</v>
      </c>
      <c r="F408" s="176" t="s">
        <v>4391</v>
      </c>
      <c r="G408" s="172">
        <v>0</v>
      </c>
      <c r="H408" s="173"/>
      <c r="I408" s="131"/>
      <c r="J408"/>
      <c r="K408" s="131"/>
      <c r="L408" s="124" t="e">
        <f>VLOOKUP(TRIM(B408),'Team Rosters'!$B$1:$M$3794,2,FALSE)</f>
        <v>#N/A</v>
      </c>
    </row>
    <row r="409" spans="1:12" ht="12.75" customHeight="1">
      <c r="A409" s="124" t="s">
        <v>1667</v>
      </c>
      <c r="B409" s="123" t="s">
        <v>5170</v>
      </c>
      <c r="C409" s="124" t="s">
        <v>832</v>
      </c>
      <c r="D409" s="124" t="s">
        <v>4300</v>
      </c>
      <c r="E409" s="176" t="s">
        <v>4385</v>
      </c>
      <c r="F409" s="176"/>
      <c r="G409" s="172">
        <v>4</v>
      </c>
      <c r="H409" s="173"/>
      <c r="I409"/>
      <c r="J409"/>
      <c r="K409"/>
      <c r="L409" s="124" t="str">
        <f>VLOOKUP(TRIM(B409),'Team Rosters'!$B$1:$M$3794,2,FALSE)</f>
        <v>LON</v>
      </c>
    </row>
    <row r="410" spans="1:12">
      <c r="A410" s="124" t="s">
        <v>3200</v>
      </c>
      <c r="B410" s="123" t="s">
        <v>6141</v>
      </c>
      <c r="C410" s="124" t="s">
        <v>816</v>
      </c>
      <c r="D410" s="124" t="s">
        <v>4275</v>
      </c>
      <c r="E410" s="131"/>
      <c r="F410" s="131"/>
      <c r="G410" s="131"/>
      <c r="H410" s="124"/>
      <c r="I410" s="172">
        <v>0</v>
      </c>
      <c r="J410" s="172"/>
      <c r="K410" s="172">
        <v>0</v>
      </c>
      <c r="L410" s="124" t="e">
        <f>VLOOKUP(TRIM(B410),'Team Rosters'!$B$1:$M$3794,2,FALSE)</f>
        <v>#N/A</v>
      </c>
    </row>
    <row r="411" spans="1:12">
      <c r="A411" s="181" t="s">
        <v>220</v>
      </c>
      <c r="B411" s="185" t="s">
        <v>6357</v>
      </c>
      <c r="C411" s="181" t="s">
        <v>6142</v>
      </c>
      <c r="D411" s="181" t="s">
        <v>220</v>
      </c>
      <c r="E411"/>
      <c r="F411"/>
      <c r="G411"/>
      <c r="H411" s="124"/>
      <c r="I411" s="187">
        <v>0</v>
      </c>
      <c r="J411"/>
      <c r="K411" s="187">
        <v>3</v>
      </c>
      <c r="L411" s="124" t="str">
        <f>VLOOKUP(TRIM(B411),'Team Rosters'!$B$1:$M$3794,2,FALSE)</f>
        <v>FER</v>
      </c>
    </row>
    <row r="412" spans="1:12">
      <c r="A412" s="124" t="s">
        <v>2351</v>
      </c>
      <c r="B412" s="123" t="s">
        <v>6149</v>
      </c>
      <c r="C412" s="124" t="s">
        <v>2832</v>
      </c>
      <c r="D412" s="124" t="s">
        <v>4270</v>
      </c>
      <c r="E412" s="131"/>
      <c r="F412" s="131"/>
      <c r="G412" s="131"/>
      <c r="H412" s="124"/>
      <c r="I412" s="172">
        <v>4</v>
      </c>
      <c r="J412" s="172"/>
      <c r="K412" s="172">
        <v>5</v>
      </c>
      <c r="L412" s="124" t="str">
        <f>VLOOKUP(TRIM(B412),'Team Rosters'!$B$1:$M$3794,2,FALSE)</f>
        <v>TOL</v>
      </c>
    </row>
    <row r="413" spans="1:12">
      <c r="A413" s="124" t="s">
        <v>1404</v>
      </c>
      <c r="B413" s="123" t="s">
        <v>6261</v>
      </c>
      <c r="C413" s="124" t="s">
        <v>816</v>
      </c>
      <c r="D413" s="124" t="s">
        <v>1404</v>
      </c>
      <c r="E413" s="176" t="s">
        <v>4384</v>
      </c>
      <c r="F413" s="176"/>
      <c r="G413" s="172">
        <v>3</v>
      </c>
      <c r="H413" s="173"/>
      <c r="I413"/>
      <c r="J413"/>
      <c r="K413" s="131"/>
      <c r="L413" s="124" t="e">
        <f>VLOOKUP(TRIM(B413),'Team Rosters'!$B$1:$M$3794,2,FALSE)</f>
        <v>#N/A</v>
      </c>
    </row>
    <row r="414" spans="1:12">
      <c r="A414" s="124" t="s">
        <v>2458</v>
      </c>
      <c r="B414" s="123" t="s">
        <v>1347</v>
      </c>
      <c r="C414" s="124" t="s">
        <v>821</v>
      </c>
      <c r="D414" s="124" t="s">
        <v>2458</v>
      </c>
      <c r="E414" s="176" t="s">
        <v>4384</v>
      </c>
      <c r="F414" s="176"/>
      <c r="G414" s="172">
        <v>0</v>
      </c>
      <c r="H414" s="173"/>
      <c r="I414"/>
      <c r="J414"/>
      <c r="K414"/>
      <c r="L414" s="124" t="e">
        <f>VLOOKUP(TRIM(B414),'Team Rosters'!$B$1:$M$3794,2,FALSE)</f>
        <v>#N/A</v>
      </c>
    </row>
    <row r="415" spans="1:12" ht="12.75" customHeight="1">
      <c r="A415" s="124" t="s">
        <v>560</v>
      </c>
      <c r="B415" s="123" t="s">
        <v>4741</v>
      </c>
      <c r="C415" s="124" t="s">
        <v>85</v>
      </c>
      <c r="D415" s="124" t="s">
        <v>4265</v>
      </c>
      <c r="E415"/>
      <c r="F415"/>
      <c r="G415"/>
      <c r="H415" s="124"/>
      <c r="I415"/>
      <c r="J415"/>
      <c r="K415" s="131"/>
      <c r="L415" s="124" t="e">
        <f>VLOOKUP(TRIM(B415),'Team Rosters'!$B$1:$M$3794,2,FALSE)</f>
        <v>#N/A</v>
      </c>
    </row>
    <row r="416" spans="1:12">
      <c r="A416" s="181" t="s">
        <v>3518</v>
      </c>
      <c r="B416" s="185" t="s">
        <v>5784</v>
      </c>
      <c r="C416" s="181" t="s">
        <v>82</v>
      </c>
      <c r="D416" s="181" t="s">
        <v>3518</v>
      </c>
      <c r="E416"/>
      <c r="F416"/>
      <c r="G416"/>
      <c r="H416" s="124"/>
      <c r="I416" s="187">
        <v>0</v>
      </c>
      <c r="J416"/>
      <c r="K416" s="187">
        <v>0</v>
      </c>
      <c r="L416" s="124" t="str">
        <f>VLOOKUP(TRIM(B416),'Team Rosters'!$B$1:$M$3794,2,FALSE)</f>
        <v>JER</v>
      </c>
    </row>
    <row r="417" spans="1:12" ht="12.75" customHeight="1">
      <c r="A417" s="124" t="s">
        <v>197</v>
      </c>
      <c r="B417" s="123" t="s">
        <v>6426</v>
      </c>
      <c r="C417" s="124" t="s">
        <v>821</v>
      </c>
      <c r="D417" s="124" t="s">
        <v>197</v>
      </c>
      <c r="E417"/>
      <c r="F417"/>
      <c r="G417"/>
      <c r="H417" s="124"/>
      <c r="I417"/>
      <c r="J417"/>
      <c r="K417"/>
      <c r="L417" s="124" t="str">
        <f>VLOOKUP(TRIM(B417),'Team Rosters'!$B$1:$M$3794,2,FALSE)</f>
        <v>TOK</v>
      </c>
    </row>
    <row r="418" spans="1:12">
      <c r="A418" s="124" t="s">
        <v>3060</v>
      </c>
      <c r="B418" s="123" t="s">
        <v>5696</v>
      </c>
      <c r="C418" s="124" t="s">
        <v>824</v>
      </c>
      <c r="D418" s="124" t="s">
        <v>4290</v>
      </c>
      <c r="E418" s="176" t="s">
        <v>4384</v>
      </c>
      <c r="F418" s="176"/>
      <c r="G418" s="172"/>
      <c r="H418" s="173"/>
      <c r="I418"/>
      <c r="J418"/>
      <c r="K418" s="131"/>
      <c r="L418" s="124" t="e">
        <f>VLOOKUP(TRIM(B418),'Team Rosters'!$B$1:$M$3794,2,FALSE)</f>
        <v>#N/A</v>
      </c>
    </row>
    <row r="419" spans="1:12">
      <c r="A419" s="124" t="s">
        <v>2437</v>
      </c>
      <c r="B419" s="123" t="s">
        <v>4515</v>
      </c>
      <c r="C419" s="124" t="s">
        <v>832</v>
      </c>
      <c r="D419" s="124" t="s">
        <v>4304</v>
      </c>
      <c r="E419" s="176" t="s">
        <v>4389</v>
      </c>
      <c r="F419" s="176"/>
      <c r="G419" s="172">
        <v>1</v>
      </c>
      <c r="H419" s="173"/>
      <c r="I419" s="131"/>
      <c r="J419"/>
      <c r="K419" s="131"/>
      <c r="L419" s="124" t="e">
        <f>VLOOKUP(TRIM(B419),'Team Rosters'!$B$1:$M$3794,2,FALSE)</f>
        <v>#N/A</v>
      </c>
    </row>
    <row r="420" spans="1:12">
      <c r="A420" s="124" t="s">
        <v>848</v>
      </c>
      <c r="B420" s="123" t="s">
        <v>459</v>
      </c>
      <c r="C420" s="124" t="s">
        <v>90</v>
      </c>
      <c r="D420" s="124" t="s">
        <v>848</v>
      </c>
      <c r="E420"/>
      <c r="F420"/>
      <c r="G420"/>
      <c r="H420" s="124"/>
      <c r="I420" s="172">
        <v>6</v>
      </c>
      <c r="J420"/>
      <c r="K420" s="172">
        <v>7</v>
      </c>
      <c r="L420" s="124" t="str">
        <f>VLOOKUP(TRIM(B420),'Team Rosters'!$B$1:$M$3794,2,FALSE)</f>
        <v>DEL</v>
      </c>
    </row>
    <row r="421" spans="1:12" ht="12.75" customHeight="1">
      <c r="A421" s="124" t="s">
        <v>3200</v>
      </c>
      <c r="B421" s="123" t="s">
        <v>6115</v>
      </c>
      <c r="C421" s="124" t="s">
        <v>818</v>
      </c>
      <c r="D421" s="124" t="s">
        <v>4275</v>
      </c>
      <c r="E421" s="131"/>
      <c r="F421" s="131"/>
      <c r="G421" s="131"/>
      <c r="H421" s="124"/>
      <c r="I421" s="172">
        <v>0</v>
      </c>
      <c r="J421" s="172"/>
      <c r="K421" s="172">
        <v>0</v>
      </c>
      <c r="L421" s="124" t="str">
        <f>VLOOKUP(TRIM(B421),'Team Rosters'!$B$1:$M$3794,2,FALSE)</f>
        <v>JER</v>
      </c>
    </row>
    <row r="422" spans="1:12">
      <c r="A422" s="124" t="s">
        <v>2313</v>
      </c>
      <c r="B422" s="123" t="s">
        <v>5110</v>
      </c>
      <c r="C422" s="124" t="s">
        <v>6142</v>
      </c>
      <c r="D422" s="124" t="s">
        <v>2313</v>
      </c>
      <c r="E422" s="176" t="s">
        <v>4397</v>
      </c>
      <c r="F422" s="176"/>
      <c r="G422" s="172">
        <v>4</v>
      </c>
      <c r="H422" s="173"/>
      <c r="I422"/>
      <c r="J422"/>
      <c r="K422"/>
      <c r="L422" s="124" t="e">
        <f>VLOOKUP(TRIM(B422),'Team Rosters'!$B$1:$M$3794,2,FALSE)</f>
        <v>#N/A</v>
      </c>
    </row>
    <row r="423" spans="1:12" ht="12.75" customHeight="1">
      <c r="A423" s="124" t="s">
        <v>1406</v>
      </c>
      <c r="B423" s="123" t="s">
        <v>6409</v>
      </c>
      <c r="C423" s="124" t="s">
        <v>90</v>
      </c>
      <c r="D423" s="124" t="s">
        <v>1406</v>
      </c>
      <c r="E423"/>
      <c r="F423"/>
      <c r="G423"/>
      <c r="H423" s="124"/>
      <c r="I423" s="172">
        <v>0</v>
      </c>
      <c r="J423"/>
      <c r="K423" s="172">
        <v>0</v>
      </c>
      <c r="L423" s="124" t="str">
        <f>VLOOKUP(TRIM(B423),'Team Rosters'!$B$1:$M$3794,2,FALSE)</f>
        <v>DEL</v>
      </c>
    </row>
    <row r="424" spans="1:12" ht="12.75" customHeight="1">
      <c r="A424" s="124" t="s">
        <v>222</v>
      </c>
      <c r="B424" s="123" t="s">
        <v>5865</v>
      </c>
      <c r="C424" s="124" t="s">
        <v>81</v>
      </c>
      <c r="D424" s="124" t="s">
        <v>4266</v>
      </c>
      <c r="E424"/>
      <c r="F424"/>
      <c r="G424"/>
      <c r="H424" s="124"/>
      <c r="I424" s="131"/>
      <c r="J424"/>
      <c r="K424" s="131"/>
      <c r="L424" s="124" t="str">
        <f>VLOOKUP(TRIM(B424),'Team Rosters'!$B$1:$M$3794,2,FALSE)</f>
        <v>VER</v>
      </c>
    </row>
    <row r="425" spans="1:12">
      <c r="A425" s="124" t="s">
        <v>1406</v>
      </c>
      <c r="B425" s="123" t="s">
        <v>3962</v>
      </c>
      <c r="C425" s="124" t="s">
        <v>821</v>
      </c>
      <c r="D425" s="124" t="s">
        <v>1406</v>
      </c>
      <c r="E425"/>
      <c r="F425"/>
      <c r="G425"/>
      <c r="H425" s="124"/>
      <c r="I425" s="172">
        <v>0</v>
      </c>
      <c r="J425"/>
      <c r="K425" s="172">
        <v>0</v>
      </c>
      <c r="L425" s="124" t="str">
        <f>VLOOKUP(TRIM(B425),'Team Rosters'!$B$1:$M$3794,2,FALSE)</f>
        <v>TOL</v>
      </c>
    </row>
    <row r="426" spans="1:12" ht="12.75" customHeight="1">
      <c r="A426" s="219" t="s">
        <v>213</v>
      </c>
      <c r="B426" s="220" t="s">
        <v>5861</v>
      </c>
      <c r="C426" s="219" t="s">
        <v>85</v>
      </c>
      <c r="D426" s="219" t="s">
        <v>213</v>
      </c>
      <c r="E426" s="217"/>
      <c r="F426" s="217"/>
      <c r="G426" s="217"/>
      <c r="H426" s="219"/>
      <c r="I426" s="217"/>
      <c r="J426" s="217"/>
      <c r="K426" s="217"/>
      <c r="L426" s="221" t="str">
        <f>VLOOKUP(TRIM(B426),'Team Rosters'!$B$1:$M$3794,2,FALSE)</f>
        <v>CHA</v>
      </c>
    </row>
    <row r="427" spans="1:12" ht="12.75" customHeight="1">
      <c r="A427" s="124" t="s">
        <v>3917</v>
      </c>
      <c r="B427" s="123" t="s">
        <v>5266</v>
      </c>
      <c r="C427" s="124" t="s">
        <v>816</v>
      </c>
      <c r="D427" s="124" t="s">
        <v>4286</v>
      </c>
      <c r="E427" s="131"/>
      <c r="F427" s="131"/>
      <c r="G427" s="131"/>
      <c r="H427" s="124"/>
      <c r="I427" s="172">
        <v>0</v>
      </c>
      <c r="J427" s="172">
        <v>0</v>
      </c>
      <c r="K427" s="172">
        <v>0</v>
      </c>
      <c r="L427" s="124" t="e">
        <f>VLOOKUP(TRIM(B427),'Team Rosters'!$B$1:$M$3794,2,FALSE)</f>
        <v>#N/A</v>
      </c>
    </row>
    <row r="428" spans="1:12">
      <c r="A428" s="124" t="s">
        <v>3917</v>
      </c>
      <c r="B428" s="123" t="s">
        <v>5266</v>
      </c>
      <c r="C428" s="124" t="s">
        <v>816</v>
      </c>
      <c r="D428" s="124" t="s">
        <v>4286</v>
      </c>
      <c r="E428"/>
      <c r="F428"/>
      <c r="G428"/>
      <c r="H428" s="124"/>
      <c r="I428" s="172">
        <v>0</v>
      </c>
      <c r="J428"/>
      <c r="K428" s="172">
        <v>0</v>
      </c>
      <c r="L428" s="124" t="e">
        <f>VLOOKUP(TRIM(B428),'Team Rosters'!$B$1:$M$3794,2,FALSE)</f>
        <v>#N/A</v>
      </c>
    </row>
    <row r="429" spans="1:12" ht="12.75" customHeight="1">
      <c r="A429" s="124" t="s">
        <v>2317</v>
      </c>
      <c r="B429" s="123" t="s">
        <v>3604</v>
      </c>
      <c r="C429" s="124" t="s">
        <v>837</v>
      </c>
      <c r="D429" s="124" t="s">
        <v>4272</v>
      </c>
      <c r="E429" s="131"/>
      <c r="F429" s="131"/>
      <c r="G429" s="131"/>
      <c r="H429" s="124"/>
      <c r="I429" s="172">
        <v>4</v>
      </c>
      <c r="J429" s="172"/>
      <c r="K429" s="172">
        <v>4</v>
      </c>
      <c r="L429" s="124" t="e">
        <f>VLOOKUP(TRIM(B429),'Team Rosters'!$B$1:$M$3794,2,FALSE)</f>
        <v>#N/A</v>
      </c>
    </row>
    <row r="430" spans="1:12" ht="12.75" customHeight="1">
      <c r="A430" s="124" t="s">
        <v>2440</v>
      </c>
      <c r="B430" s="123" t="s">
        <v>6206</v>
      </c>
      <c r="C430" s="124" t="s">
        <v>81</v>
      </c>
      <c r="D430" s="124" t="s">
        <v>2440</v>
      </c>
      <c r="E430" s="176" t="s">
        <v>4384</v>
      </c>
      <c r="F430" s="176"/>
      <c r="G430" s="172">
        <v>0</v>
      </c>
      <c r="H430" s="173"/>
      <c r="I430" s="131"/>
      <c r="J430"/>
      <c r="K430" s="131"/>
      <c r="L430" s="124" t="str">
        <f>VLOOKUP(TRIM(B430),'Team Rosters'!$B$1:$M$3794,2,FALSE)</f>
        <v>TOK</v>
      </c>
    </row>
    <row r="431" spans="1:12">
      <c r="A431" s="124" t="s">
        <v>3063</v>
      </c>
      <c r="B431" s="123" t="s">
        <v>6330</v>
      </c>
      <c r="C431" s="124" t="s">
        <v>824</v>
      </c>
      <c r="D431" s="124" t="s">
        <v>4289</v>
      </c>
      <c r="E431" s="176" t="s">
        <v>4383</v>
      </c>
      <c r="F431" s="176"/>
      <c r="G431" s="172"/>
      <c r="H431" s="173"/>
      <c r="I431"/>
      <c r="J431"/>
      <c r="K431" s="131"/>
      <c r="L431" s="124" t="str">
        <f>VLOOKUP(TRIM(B431),'Team Rosters'!$B$1:$M$3794,2,FALSE)</f>
        <v>TEM</v>
      </c>
    </row>
    <row r="432" spans="1:12">
      <c r="A432" s="124" t="s">
        <v>3060</v>
      </c>
      <c r="B432" s="123" t="s">
        <v>5690</v>
      </c>
      <c r="C432" s="124" t="s">
        <v>837</v>
      </c>
      <c r="D432" s="124" t="s">
        <v>4290</v>
      </c>
      <c r="E432" s="176" t="s">
        <v>4384</v>
      </c>
      <c r="F432" s="176"/>
      <c r="G432" s="172"/>
      <c r="H432" s="173"/>
      <c r="I432" s="131"/>
      <c r="J432"/>
      <c r="K432" s="131"/>
      <c r="L432" s="124" t="e">
        <f>VLOOKUP(TRIM(B432),'Team Rosters'!$B$1:$M$3794,2,FALSE)</f>
        <v>#N/A</v>
      </c>
    </row>
    <row r="433" spans="1:12">
      <c r="A433" s="124" t="s">
        <v>2323</v>
      </c>
      <c r="B433" s="123" t="s">
        <v>4637</v>
      </c>
      <c r="C433" s="124" t="s">
        <v>824</v>
      </c>
      <c r="D433" s="124" t="s">
        <v>4265</v>
      </c>
      <c r="E433"/>
      <c r="F433"/>
      <c r="G433"/>
      <c r="H433" s="124"/>
      <c r="I433"/>
      <c r="J433"/>
      <c r="K433"/>
      <c r="L433" s="124" t="str">
        <f>VLOOKUP(TRIM(B433),'Team Rosters'!$B$1:$M$3794,2,FALSE)</f>
        <v>FER</v>
      </c>
    </row>
    <row r="434" spans="1:12">
      <c r="A434" s="124" t="s">
        <v>3061</v>
      </c>
      <c r="B434" s="123" t="s">
        <v>5188</v>
      </c>
      <c r="C434" s="124" t="s">
        <v>817</v>
      </c>
      <c r="D434" s="124" t="s">
        <v>4297</v>
      </c>
      <c r="E434" s="176" t="s">
        <v>4390</v>
      </c>
      <c r="F434" s="176"/>
      <c r="G434" s="172"/>
      <c r="H434" s="173"/>
      <c r="I434"/>
      <c r="J434"/>
      <c r="K434" s="131"/>
      <c r="L434" s="124" t="e">
        <f>VLOOKUP(TRIM(B434),'Team Rosters'!$B$1:$M$3794,2,FALSE)</f>
        <v>#N/A</v>
      </c>
    </row>
    <row r="435" spans="1:12" ht="12.75" customHeight="1">
      <c r="A435" s="124" t="s">
        <v>828</v>
      </c>
      <c r="B435" s="123" t="s">
        <v>6413</v>
      </c>
      <c r="C435" s="124" t="s">
        <v>5513</v>
      </c>
      <c r="D435" s="124" t="s">
        <v>828</v>
      </c>
      <c r="E435"/>
      <c r="F435"/>
      <c r="G435"/>
      <c r="H435" s="124"/>
      <c r="I435" s="172">
        <v>4</v>
      </c>
      <c r="J435"/>
      <c r="K435" s="172">
        <v>0</v>
      </c>
      <c r="L435" s="124" t="str">
        <f>VLOOKUP(TRIM(B435),'Team Rosters'!$B$1:$M$3794,2,FALSE)</f>
        <v>BLD</v>
      </c>
    </row>
    <row r="436" spans="1:12">
      <c r="A436" s="124" t="s">
        <v>3060</v>
      </c>
      <c r="B436" s="123" t="s">
        <v>4492</v>
      </c>
      <c r="C436" s="124" t="s">
        <v>815</v>
      </c>
      <c r="D436" s="124" t="s">
        <v>4290</v>
      </c>
      <c r="E436" s="176" t="s">
        <v>4384</v>
      </c>
      <c r="F436" s="176"/>
      <c r="G436" s="172"/>
      <c r="H436" s="173"/>
      <c r="I436"/>
      <c r="J436"/>
      <c r="K436" s="131"/>
      <c r="L436" s="124" t="e">
        <f>VLOOKUP(TRIM(B436),'Team Rosters'!$B$1:$M$3794,2,FALSE)</f>
        <v>#N/A</v>
      </c>
    </row>
    <row r="437" spans="1:12" ht="12.75" customHeight="1">
      <c r="A437" s="124" t="s">
        <v>4604</v>
      </c>
      <c r="B437" s="123" t="s">
        <v>5841</v>
      </c>
      <c r="C437" s="124" t="s">
        <v>813</v>
      </c>
      <c r="D437" s="124" t="s">
        <v>5001</v>
      </c>
      <c r="E437" s="131"/>
      <c r="F437" s="131"/>
      <c r="G437" s="131"/>
      <c r="H437" s="124"/>
      <c r="I437" s="172">
        <v>0</v>
      </c>
      <c r="J437" s="172">
        <v>4</v>
      </c>
      <c r="K437" s="172">
        <v>0</v>
      </c>
      <c r="L437" s="124" t="e">
        <f>VLOOKUP(TRIM(B437),'Team Rosters'!$B$1:$M$3794,2,FALSE)</f>
        <v>#N/A</v>
      </c>
    </row>
    <row r="438" spans="1:12">
      <c r="A438" s="124" t="s">
        <v>4604</v>
      </c>
      <c r="B438" s="123" t="s">
        <v>5841</v>
      </c>
      <c r="C438" s="124" t="s">
        <v>813</v>
      </c>
      <c r="D438" s="124" t="s">
        <v>5001</v>
      </c>
      <c r="E438"/>
      <c r="F438"/>
      <c r="G438"/>
      <c r="H438" s="124"/>
      <c r="I438" s="172">
        <v>0</v>
      </c>
      <c r="J438"/>
      <c r="K438" s="172">
        <v>0</v>
      </c>
      <c r="L438" s="124" t="e">
        <f>VLOOKUP(TRIM(B438),'Team Rosters'!$B$1:$M$3794,2,FALSE)</f>
        <v>#N/A</v>
      </c>
    </row>
    <row r="439" spans="1:12">
      <c r="A439" s="124" t="s">
        <v>1404</v>
      </c>
      <c r="B439" s="123" t="s">
        <v>5613</v>
      </c>
      <c r="C439" s="124" t="s">
        <v>837</v>
      </c>
      <c r="D439" s="124" t="s">
        <v>1404</v>
      </c>
      <c r="E439" s="176" t="s">
        <v>4384</v>
      </c>
      <c r="F439" s="176"/>
      <c r="G439" s="172">
        <v>6</v>
      </c>
      <c r="H439" s="173"/>
      <c r="I439"/>
      <c r="J439"/>
      <c r="K439"/>
      <c r="L439" s="124" t="str">
        <f>VLOOKUP(TRIM(B439),'Team Rosters'!$B$1:$M$3794,2,FALSE)</f>
        <v>OMA</v>
      </c>
    </row>
    <row r="440" spans="1:12">
      <c r="A440" s="124" t="s">
        <v>197</v>
      </c>
      <c r="B440" s="123" t="s">
        <v>6421</v>
      </c>
      <c r="C440" s="124" t="s">
        <v>85</v>
      </c>
      <c r="D440" s="124" t="s">
        <v>197</v>
      </c>
      <c r="E440"/>
      <c r="F440"/>
      <c r="G440"/>
      <c r="H440" s="124"/>
      <c r="I440"/>
      <c r="J440"/>
      <c r="K440"/>
      <c r="L440" s="124" t="str">
        <f>VLOOKUP(TRIM(B440),'Team Rosters'!$B$1:$M$3794,2,FALSE)</f>
        <v>BLU</v>
      </c>
    </row>
    <row r="441" spans="1:12">
      <c r="A441" s="181" t="s">
        <v>1891</v>
      </c>
      <c r="B441" s="185" t="s">
        <v>6345</v>
      </c>
      <c r="C441" s="181" t="s">
        <v>1664</v>
      </c>
      <c r="D441" s="181" t="s">
        <v>1891</v>
      </c>
      <c r="E441"/>
      <c r="F441"/>
      <c r="G441"/>
      <c r="H441" s="124"/>
      <c r="I441"/>
      <c r="J441"/>
      <c r="K441" s="131"/>
      <c r="L441" s="124" t="e">
        <f>VLOOKUP(TRIM(B441),'Team Rosters'!$B$1:$M$3794,2,FALSE)</f>
        <v>#N/A</v>
      </c>
    </row>
    <row r="442" spans="1:12">
      <c r="A442" s="124" t="s">
        <v>3061</v>
      </c>
      <c r="B442" s="123" t="s">
        <v>6249</v>
      </c>
      <c r="C442" s="124" t="s">
        <v>813</v>
      </c>
      <c r="D442" s="124" t="s">
        <v>4297</v>
      </c>
      <c r="E442" s="176" t="s">
        <v>4388</v>
      </c>
      <c r="F442" s="176"/>
      <c r="G442" s="172"/>
      <c r="H442" s="173"/>
      <c r="I442" s="131"/>
      <c r="J442"/>
      <c r="K442" s="131"/>
      <c r="L442" s="124" t="e">
        <f>VLOOKUP(TRIM(B442),'Team Rosters'!$B$1:$M$3794,2,FALSE)</f>
        <v>#N/A</v>
      </c>
    </row>
    <row r="443" spans="1:12">
      <c r="A443" s="124" t="s">
        <v>828</v>
      </c>
      <c r="B443" s="123" t="s">
        <v>3535</v>
      </c>
      <c r="C443" s="124" t="s">
        <v>1664</v>
      </c>
      <c r="D443" s="124" t="s">
        <v>828</v>
      </c>
      <c r="E443"/>
      <c r="F443"/>
      <c r="G443"/>
      <c r="H443" s="124"/>
      <c r="I443" s="172">
        <v>5</v>
      </c>
      <c r="J443"/>
      <c r="K443" s="172">
        <v>0</v>
      </c>
      <c r="L443" s="124" t="e">
        <f>VLOOKUP(TRIM(B443),'Team Rosters'!$B$1:$M$3794,2,FALSE)</f>
        <v>#N/A</v>
      </c>
    </row>
    <row r="444" spans="1:12">
      <c r="A444" s="124" t="s">
        <v>3891</v>
      </c>
      <c r="B444" s="123" t="s">
        <v>4533</v>
      </c>
      <c r="C444" s="124" t="s">
        <v>1664</v>
      </c>
      <c r="D444" s="124" t="s">
        <v>5005</v>
      </c>
      <c r="E444" s="176" t="s">
        <v>4391</v>
      </c>
      <c r="F444" s="176" t="s">
        <v>4391</v>
      </c>
      <c r="G444" s="172">
        <v>0</v>
      </c>
      <c r="H444" s="173"/>
      <c r="I444"/>
      <c r="J444"/>
      <c r="K444" s="131"/>
      <c r="L444" s="124" t="e">
        <f>VLOOKUP(TRIM(B444),'Team Rosters'!$B$1:$M$3794,2,FALSE)</f>
        <v>#N/A</v>
      </c>
    </row>
    <row r="445" spans="1:12">
      <c r="A445" s="124" t="s">
        <v>839</v>
      </c>
      <c r="B445" s="123" t="s">
        <v>6143</v>
      </c>
      <c r="C445" s="124" t="s">
        <v>6142</v>
      </c>
      <c r="D445" s="124" t="s">
        <v>4284</v>
      </c>
      <c r="E445" s="131"/>
      <c r="F445" s="131"/>
      <c r="G445" s="131"/>
      <c r="H445" s="124"/>
      <c r="I445" s="172">
        <v>4</v>
      </c>
      <c r="J445" s="172">
        <v>0</v>
      </c>
      <c r="K445" s="172">
        <v>3</v>
      </c>
      <c r="L445" s="124" t="str">
        <f>VLOOKUP(TRIM(B445),'Team Rosters'!$B$1:$M$3794,2,FALSE)</f>
        <v>LAS</v>
      </c>
    </row>
    <row r="446" spans="1:12" ht="12.75" customHeight="1">
      <c r="A446" s="124" t="s">
        <v>830</v>
      </c>
      <c r="B446" s="123" t="s">
        <v>6157</v>
      </c>
      <c r="C446" s="124" t="s">
        <v>820</v>
      </c>
      <c r="D446" s="124" t="s">
        <v>6619</v>
      </c>
      <c r="E446" s="131"/>
      <c r="F446" s="131"/>
      <c r="G446" s="131"/>
      <c r="H446" s="124"/>
      <c r="I446" s="172">
        <v>0</v>
      </c>
      <c r="J446" s="172">
        <v>0</v>
      </c>
      <c r="K446" s="172">
        <v>0</v>
      </c>
      <c r="L446" s="124" t="str">
        <f>VLOOKUP(TRIM(B446),'Team Rosters'!$B$1:$M$3794,2,FALSE)</f>
        <v>TOK</v>
      </c>
    </row>
    <row r="447" spans="1:12" ht="12.75" customHeight="1">
      <c r="A447" s="124" t="s">
        <v>2874</v>
      </c>
      <c r="B447" s="123" t="s">
        <v>5618</v>
      </c>
      <c r="C447" s="124" t="s">
        <v>81</v>
      </c>
      <c r="D447" s="124" t="s">
        <v>4288</v>
      </c>
      <c r="E447" s="176" t="s">
        <v>4390</v>
      </c>
      <c r="F447" s="176"/>
      <c r="G447" s="172"/>
      <c r="H447" s="173"/>
      <c r="I447" s="131"/>
      <c r="J447"/>
      <c r="K447" s="131"/>
      <c r="L447" s="124" t="str">
        <f>VLOOKUP(TRIM(B447),'Team Rosters'!$B$1:$M$3794,2,FALSE)</f>
        <v>TEM</v>
      </c>
    </row>
    <row r="448" spans="1:12" ht="12.75" customHeight="1">
      <c r="A448" s="124" t="s">
        <v>836</v>
      </c>
      <c r="B448" s="123" t="s">
        <v>5274</v>
      </c>
      <c r="C448" s="124" t="s">
        <v>832</v>
      </c>
      <c r="D448" s="124" t="s">
        <v>4282</v>
      </c>
      <c r="E448" s="131"/>
      <c r="F448" s="131"/>
      <c r="G448" s="131"/>
      <c r="H448" s="124"/>
      <c r="I448" s="172">
        <v>0</v>
      </c>
      <c r="J448" s="172">
        <v>0</v>
      </c>
      <c r="K448" s="172">
        <v>3</v>
      </c>
      <c r="L448" s="124" t="str">
        <f>VLOOKUP(TRIM(B448),'Team Rosters'!$B$1:$M$3794,2,FALSE)</f>
        <v>TOK</v>
      </c>
    </row>
    <row r="449" spans="1:12">
      <c r="A449" s="124" t="s">
        <v>1406</v>
      </c>
      <c r="B449" s="123" t="s">
        <v>5225</v>
      </c>
      <c r="C449" s="124" t="s">
        <v>83</v>
      </c>
      <c r="D449" s="124" t="s">
        <v>1406</v>
      </c>
      <c r="E449"/>
      <c r="F449"/>
      <c r="G449"/>
      <c r="H449" s="124"/>
      <c r="I449" s="172">
        <v>4</v>
      </c>
      <c r="J449"/>
      <c r="K449" s="172">
        <v>0</v>
      </c>
      <c r="L449" s="124" t="str">
        <f>VLOOKUP(TRIM(B449),'Team Rosters'!$B$1:$M$3794,2,FALSE)</f>
        <v>ACM</v>
      </c>
    </row>
    <row r="450" spans="1:12">
      <c r="A450" s="219" t="s">
        <v>211</v>
      </c>
      <c r="B450" s="220" t="s">
        <v>5831</v>
      </c>
      <c r="C450" s="219" t="s">
        <v>813</v>
      </c>
      <c r="D450" s="219" t="s">
        <v>211</v>
      </c>
      <c r="E450" s="217"/>
      <c r="F450" s="217"/>
      <c r="G450" s="217"/>
      <c r="H450" s="219"/>
      <c r="I450" s="217"/>
      <c r="J450" s="217"/>
      <c r="K450" s="217"/>
      <c r="L450" s="221" t="e">
        <f>VLOOKUP(TRIM(B450),'Team Rosters'!$B$1:$M$3794,2,FALSE)</f>
        <v>#N/A</v>
      </c>
    </row>
    <row r="451" spans="1:12">
      <c r="A451" s="124" t="s">
        <v>4653</v>
      </c>
      <c r="B451" s="123" t="s">
        <v>5752</v>
      </c>
      <c r="C451" s="124" t="s">
        <v>820</v>
      </c>
      <c r="D451" s="124" t="s">
        <v>5912</v>
      </c>
      <c r="E451" s="131"/>
      <c r="F451" s="131"/>
      <c r="G451" s="131"/>
      <c r="H451" s="124"/>
      <c r="I451" s="172">
        <v>0</v>
      </c>
      <c r="J451" s="172">
        <v>0</v>
      </c>
      <c r="K451" s="172">
        <v>4</v>
      </c>
      <c r="L451" s="124" t="str">
        <f>VLOOKUP(TRIM(B451),'Team Rosters'!$B$1:$M$3794,2,FALSE)</f>
        <v>TEM</v>
      </c>
    </row>
    <row r="452" spans="1:12">
      <c r="A452" s="124" t="s">
        <v>4653</v>
      </c>
      <c r="B452" s="123" t="s">
        <v>5752</v>
      </c>
      <c r="C452" s="124" t="s">
        <v>820</v>
      </c>
      <c r="D452" s="124" t="s">
        <v>5912</v>
      </c>
      <c r="E452"/>
      <c r="F452"/>
      <c r="G452"/>
      <c r="H452" s="124"/>
      <c r="I452" s="172">
        <v>0</v>
      </c>
      <c r="J452"/>
      <c r="K452" s="172">
        <v>4</v>
      </c>
      <c r="L452" s="124" t="str">
        <f>VLOOKUP(TRIM(B452),'Team Rosters'!$B$1:$M$3794,2,FALSE)</f>
        <v>TEM</v>
      </c>
    </row>
    <row r="453" spans="1:12" ht="12.75" customHeight="1">
      <c r="A453" s="124" t="s">
        <v>2438</v>
      </c>
      <c r="B453" s="123" t="s">
        <v>3969</v>
      </c>
      <c r="C453" s="124" t="s">
        <v>816</v>
      </c>
      <c r="D453" s="124" t="s">
        <v>4277</v>
      </c>
      <c r="E453" s="131"/>
      <c r="F453" s="131"/>
      <c r="G453" s="131"/>
      <c r="H453" s="124"/>
      <c r="I453" s="172">
        <v>4</v>
      </c>
      <c r="J453" s="172"/>
      <c r="K453" s="172">
        <v>4</v>
      </c>
      <c r="L453" s="124" t="str">
        <f>VLOOKUP(TRIM(B453),'Team Rosters'!$B$1:$M$3794,2,FALSE)</f>
        <v>IRN</v>
      </c>
    </row>
    <row r="454" spans="1:12">
      <c r="A454" s="124" t="s">
        <v>2314</v>
      </c>
      <c r="B454" s="123" t="s">
        <v>5280</v>
      </c>
      <c r="C454" s="124" t="s">
        <v>81</v>
      </c>
      <c r="D454" s="124" t="s">
        <v>4279</v>
      </c>
      <c r="E454" s="131"/>
      <c r="F454" s="131"/>
      <c r="G454" s="131"/>
      <c r="H454" s="124"/>
      <c r="I454" s="172">
        <v>0</v>
      </c>
      <c r="J454" s="172"/>
      <c r="K454" s="172">
        <v>0</v>
      </c>
      <c r="L454" s="124" t="e">
        <f>VLOOKUP(TRIM(B454),'Team Rosters'!$B$1:$M$3794,2,FALSE)</f>
        <v>#N/A</v>
      </c>
    </row>
    <row r="455" spans="1:12" ht="12.75" customHeight="1">
      <c r="A455" s="124" t="s">
        <v>2323</v>
      </c>
      <c r="B455" s="123" t="s">
        <v>2706</v>
      </c>
      <c r="C455" s="124" t="s">
        <v>807</v>
      </c>
      <c r="D455" s="124" t="s">
        <v>4265</v>
      </c>
      <c r="E455"/>
      <c r="F455"/>
      <c r="G455"/>
      <c r="H455" s="124"/>
      <c r="I455" s="131"/>
      <c r="J455"/>
      <c r="K455" s="131"/>
      <c r="L455" s="124" t="str">
        <f>VLOOKUP(TRIM(B455),'Team Rosters'!$B$1:$M$3794,2,FALSE)</f>
        <v>VER</v>
      </c>
    </row>
    <row r="456" spans="1:12">
      <c r="A456" s="181" t="s">
        <v>1891</v>
      </c>
      <c r="B456" s="185" t="s">
        <v>3451</v>
      </c>
      <c r="C456" s="181" t="s">
        <v>824</v>
      </c>
      <c r="D456" s="181" t="s">
        <v>1891</v>
      </c>
      <c r="E456"/>
      <c r="F456"/>
      <c r="G456"/>
      <c r="H456" s="124"/>
      <c r="I456"/>
      <c r="J456"/>
      <c r="K456" s="131"/>
      <c r="L456" s="124" t="str">
        <f>VLOOKUP(TRIM(B456),'Team Rosters'!$B$1:$M$3794,2,FALSE)</f>
        <v>ANN</v>
      </c>
    </row>
    <row r="457" spans="1:12" ht="12.75" customHeight="1">
      <c r="A457" s="179" t="s">
        <v>1891</v>
      </c>
      <c r="B457" s="183" t="s">
        <v>1549</v>
      </c>
      <c r="C457" s="179" t="s">
        <v>818</v>
      </c>
      <c r="D457" s="179" t="s">
        <v>1891</v>
      </c>
      <c r="E457"/>
      <c r="F457"/>
      <c r="G457"/>
      <c r="H457" s="124"/>
      <c r="I457"/>
      <c r="J457"/>
      <c r="K457"/>
      <c r="L457" s="124" t="str">
        <f>VLOOKUP(TRIM(B457),'Team Rosters'!$B$1:$M$3794,2,FALSE)</f>
        <v>BLU</v>
      </c>
    </row>
    <row r="458" spans="1:12">
      <c r="A458" s="124" t="s">
        <v>1406</v>
      </c>
      <c r="B458" s="123" t="s">
        <v>460</v>
      </c>
      <c r="C458" s="124" t="s">
        <v>808</v>
      </c>
      <c r="D458" s="124" t="s">
        <v>1406</v>
      </c>
      <c r="E458"/>
      <c r="F458"/>
      <c r="G458"/>
      <c r="H458" s="124"/>
      <c r="I458" s="172">
        <v>4</v>
      </c>
      <c r="J458"/>
      <c r="K458" s="172">
        <v>0</v>
      </c>
      <c r="L458" s="124" t="e">
        <f>VLOOKUP(TRIM(B458),'Team Rosters'!$B$1:$M$3794,2,FALSE)</f>
        <v>#N/A</v>
      </c>
    </row>
    <row r="459" spans="1:12">
      <c r="A459" s="124" t="s">
        <v>2437</v>
      </c>
      <c r="B459" s="123" t="s">
        <v>4671</v>
      </c>
      <c r="C459" s="124" t="s">
        <v>802</v>
      </c>
      <c r="D459" s="124" t="s">
        <v>4278</v>
      </c>
      <c r="E459" s="131"/>
      <c r="F459" s="131"/>
      <c r="G459" s="131"/>
      <c r="H459" s="124"/>
      <c r="I459" s="172">
        <v>4</v>
      </c>
      <c r="J459" s="172"/>
      <c r="K459" s="172">
        <v>4</v>
      </c>
      <c r="L459" s="124" t="str">
        <f>VLOOKUP(TRIM(B459),'Team Rosters'!$B$1:$M$3794,2,FALSE)</f>
        <v>VER</v>
      </c>
    </row>
    <row r="460" spans="1:12">
      <c r="A460" s="124" t="s">
        <v>2438</v>
      </c>
      <c r="B460" s="123" t="s">
        <v>5296</v>
      </c>
      <c r="C460" s="124" t="s">
        <v>90</v>
      </c>
      <c r="D460" s="124" t="s">
        <v>4277</v>
      </c>
      <c r="E460" s="131"/>
      <c r="F460" s="131"/>
      <c r="G460" s="131"/>
      <c r="H460" s="124"/>
      <c r="I460" s="172">
        <v>0</v>
      </c>
      <c r="J460" s="172"/>
      <c r="K460" s="172">
        <v>4</v>
      </c>
      <c r="L460" s="124" t="str">
        <f>VLOOKUP(TRIM(B460),'Team Rosters'!$B$1:$M$3794,2,FALSE)</f>
        <v>VIR</v>
      </c>
    </row>
    <row r="461" spans="1:12" ht="12.75" customHeight="1">
      <c r="A461" s="124" t="s">
        <v>2440</v>
      </c>
      <c r="B461" s="123" t="s">
        <v>4529</v>
      </c>
      <c r="C461" s="124" t="s">
        <v>802</v>
      </c>
      <c r="D461" s="124" t="s">
        <v>2440</v>
      </c>
      <c r="E461" s="176" t="s">
        <v>4384</v>
      </c>
      <c r="F461" s="176"/>
      <c r="G461" s="172">
        <v>5</v>
      </c>
      <c r="H461" s="173"/>
      <c r="I461"/>
      <c r="J461"/>
      <c r="K461"/>
      <c r="L461" s="124" t="e">
        <f>VLOOKUP(TRIM(B461),'Team Rosters'!$B$1:$M$3794,2,FALSE)</f>
        <v>#N/A</v>
      </c>
    </row>
    <row r="462" spans="1:12" ht="12.75" customHeight="1">
      <c r="A462" s="124" t="s">
        <v>1667</v>
      </c>
      <c r="B462" s="123" t="s">
        <v>5538</v>
      </c>
      <c r="C462" s="124" t="s">
        <v>802</v>
      </c>
      <c r="D462" s="124" t="s">
        <v>4300</v>
      </c>
      <c r="E462" s="176" t="s">
        <v>4389</v>
      </c>
      <c r="F462" s="176"/>
      <c r="G462" s="172">
        <v>6</v>
      </c>
      <c r="H462" s="173"/>
      <c r="I462"/>
      <c r="J462"/>
      <c r="K462" s="131"/>
      <c r="L462" s="124" t="str">
        <f>VLOOKUP(TRIM(B462),'Team Rosters'!$B$1:$M$3794,2,FALSE)</f>
        <v>ACM</v>
      </c>
    </row>
    <row r="463" spans="1:12" ht="12.75" customHeight="1">
      <c r="A463" s="124" t="s">
        <v>2443</v>
      </c>
      <c r="B463" s="123" t="s">
        <v>5598</v>
      </c>
      <c r="C463" s="124" t="s">
        <v>810</v>
      </c>
      <c r="D463" s="124" t="s">
        <v>2443</v>
      </c>
      <c r="E463" s="176" t="s">
        <v>4382</v>
      </c>
      <c r="F463" s="176"/>
      <c r="G463" s="172">
        <v>8</v>
      </c>
      <c r="H463" s="173"/>
      <c r="I463"/>
      <c r="J463"/>
      <c r="K463"/>
      <c r="L463" s="124" t="str">
        <f>VLOOKUP(TRIM(B463),'Team Rosters'!$B$1:$M$3794,2,FALSE)</f>
        <v>OMA</v>
      </c>
    </row>
    <row r="464" spans="1:12">
      <c r="A464" s="179" t="s">
        <v>3518</v>
      </c>
      <c r="B464" s="183" t="s">
        <v>6371</v>
      </c>
      <c r="C464" s="179" t="s">
        <v>170</v>
      </c>
      <c r="D464" s="179" t="s">
        <v>3518</v>
      </c>
      <c r="E464"/>
      <c r="F464"/>
      <c r="G464"/>
      <c r="H464" s="124"/>
      <c r="I464" s="188">
        <v>0</v>
      </c>
      <c r="J464"/>
      <c r="K464" s="188">
        <v>2</v>
      </c>
      <c r="L464" s="124" t="e">
        <f>VLOOKUP(TRIM(B464),'Team Rosters'!$B$1:$M$3794,2,FALSE)</f>
        <v>#N/A</v>
      </c>
    </row>
    <row r="465" spans="1:12">
      <c r="A465" s="124" t="s">
        <v>830</v>
      </c>
      <c r="B465" s="123" t="s">
        <v>3971</v>
      </c>
      <c r="C465" s="124" t="s">
        <v>90</v>
      </c>
      <c r="D465" s="124" t="s">
        <v>4281</v>
      </c>
      <c r="E465" s="131"/>
      <c r="F465" s="131"/>
      <c r="G465" s="131"/>
      <c r="H465" s="124"/>
      <c r="I465" s="172">
        <v>0</v>
      </c>
      <c r="J465" s="172">
        <v>0</v>
      </c>
      <c r="K465" s="172">
        <v>0</v>
      </c>
      <c r="L465" s="124" t="str">
        <f>VLOOKUP(TRIM(B465),'Team Rosters'!$B$1:$M$3794,2,FALSE)</f>
        <v>LAS</v>
      </c>
    </row>
    <row r="466" spans="1:12" ht="12.75" customHeight="1">
      <c r="A466" s="179" t="s">
        <v>1891</v>
      </c>
      <c r="B466" s="183" t="s">
        <v>227</v>
      </c>
      <c r="C466" s="179" t="s">
        <v>821</v>
      </c>
      <c r="D466" s="179" t="s">
        <v>1891</v>
      </c>
      <c r="E466"/>
      <c r="F466"/>
      <c r="G466"/>
      <c r="H466" s="124"/>
      <c r="I466"/>
      <c r="J466"/>
      <c r="K466"/>
      <c r="L466" s="124" t="str">
        <f>VLOOKUP(TRIM(B466),'Team Rosters'!$B$1:$M$3794,2,FALSE)</f>
        <v>ESC</v>
      </c>
    </row>
    <row r="467" spans="1:12">
      <c r="A467" s="124" t="s">
        <v>197</v>
      </c>
      <c r="B467" s="123" t="s">
        <v>202</v>
      </c>
      <c r="C467" s="124" t="s">
        <v>2832</v>
      </c>
      <c r="D467" s="124" t="s">
        <v>197</v>
      </c>
      <c r="E467"/>
      <c r="F467"/>
      <c r="G467"/>
      <c r="H467" s="124"/>
      <c r="I467"/>
      <c r="J467"/>
      <c r="K467"/>
      <c r="L467" s="124" t="str">
        <f>VLOOKUP(TRIM(B467),'Team Rosters'!$B$1:$M$3794,2,FALSE)</f>
        <v>TOL</v>
      </c>
    </row>
    <row r="468" spans="1:12">
      <c r="A468" s="179" t="s">
        <v>3518</v>
      </c>
      <c r="B468" s="183" t="s">
        <v>6362</v>
      </c>
      <c r="C468" s="179" t="s">
        <v>85</v>
      </c>
      <c r="D468" s="179" t="s">
        <v>3518</v>
      </c>
      <c r="E468"/>
      <c r="F468"/>
      <c r="G468"/>
      <c r="H468" s="124"/>
      <c r="I468" s="188">
        <v>0</v>
      </c>
      <c r="J468"/>
      <c r="K468" s="188">
        <v>3</v>
      </c>
      <c r="L468" s="124" t="e">
        <f>VLOOKUP(TRIM(B468),'Team Rosters'!$B$1:$M$3794,2,FALSE)</f>
        <v>#N/A</v>
      </c>
    </row>
    <row r="469" spans="1:12">
      <c r="A469" s="124" t="s">
        <v>2440</v>
      </c>
      <c r="B469" s="123" t="s">
        <v>464</v>
      </c>
      <c r="C469" s="124" t="s">
        <v>820</v>
      </c>
      <c r="D469" s="124" t="s">
        <v>2440</v>
      </c>
      <c r="E469" s="176" t="s">
        <v>4384</v>
      </c>
      <c r="F469" s="176"/>
      <c r="G469" s="172">
        <v>5</v>
      </c>
      <c r="H469" s="173"/>
      <c r="I469"/>
      <c r="J469"/>
      <c r="K469"/>
      <c r="L469" s="124" t="str">
        <f>VLOOKUP(TRIM(B469),'Team Rosters'!$B$1:$M$3794,2,FALSE)</f>
        <v>IND</v>
      </c>
    </row>
    <row r="470" spans="1:12">
      <c r="A470" s="181" t="s">
        <v>3518</v>
      </c>
      <c r="B470" s="185" t="s">
        <v>5697</v>
      </c>
      <c r="C470" s="181" t="s">
        <v>3448</v>
      </c>
      <c r="D470" s="181" t="s">
        <v>3518</v>
      </c>
      <c r="E470"/>
      <c r="F470"/>
      <c r="G470"/>
      <c r="H470" s="124"/>
      <c r="I470" s="187">
        <v>0</v>
      </c>
      <c r="J470"/>
      <c r="K470" s="187">
        <v>0</v>
      </c>
      <c r="L470" s="124" t="e">
        <f>VLOOKUP(TRIM(B470),'Team Rosters'!$B$1:$M$3794,2,FALSE)</f>
        <v>#N/A</v>
      </c>
    </row>
    <row r="471" spans="1:12">
      <c r="A471" s="219" t="s">
        <v>211</v>
      </c>
      <c r="B471" s="220" t="s">
        <v>6447</v>
      </c>
      <c r="C471" s="219" t="s">
        <v>807</v>
      </c>
      <c r="D471" s="219" t="s">
        <v>211</v>
      </c>
      <c r="E471" s="217"/>
      <c r="F471" s="217"/>
      <c r="G471" s="217"/>
      <c r="H471" s="219"/>
      <c r="I471" s="217"/>
      <c r="J471" s="217"/>
      <c r="K471" s="217"/>
      <c r="L471" s="221" t="e">
        <f>VLOOKUP(TRIM(B471),'Team Rosters'!$B$1:$M$3794,2,FALSE)</f>
        <v>#N/A</v>
      </c>
    </row>
    <row r="472" spans="1:12" ht="12.75" customHeight="1">
      <c r="A472" s="124" t="s">
        <v>1870</v>
      </c>
      <c r="B472" s="123" t="s">
        <v>1256</v>
      </c>
      <c r="C472" s="124" t="s">
        <v>820</v>
      </c>
      <c r="D472" s="124" t="s">
        <v>4273</v>
      </c>
      <c r="E472" s="131"/>
      <c r="F472" s="131"/>
      <c r="G472" s="131"/>
      <c r="H472" s="124"/>
      <c r="I472" s="172">
        <v>4</v>
      </c>
      <c r="J472" s="172"/>
      <c r="K472" s="172">
        <v>4</v>
      </c>
      <c r="L472" s="124" t="e">
        <f>VLOOKUP(TRIM(B472),'Team Rosters'!$B$1:$M$3794,2,FALSE)</f>
        <v>#N/A</v>
      </c>
    </row>
    <row r="473" spans="1:12" ht="12.75" customHeight="1">
      <c r="A473" s="124" t="s">
        <v>2458</v>
      </c>
      <c r="B473" s="123" t="s">
        <v>6323</v>
      </c>
      <c r="C473" s="124" t="s">
        <v>815</v>
      </c>
      <c r="D473" s="124" t="s">
        <v>2458</v>
      </c>
      <c r="E473" s="176" t="s">
        <v>4400</v>
      </c>
      <c r="F473" s="176"/>
      <c r="G473" s="172">
        <v>0</v>
      </c>
      <c r="H473" s="173"/>
      <c r="I473" s="131"/>
      <c r="J473"/>
      <c r="K473" s="131"/>
      <c r="L473" s="124" t="str">
        <f>VLOOKUP(TRIM(B473),'Team Rosters'!$B$1:$M$3794,2,FALSE)</f>
        <v>TOL</v>
      </c>
    </row>
    <row r="474" spans="1:12" ht="12.75" customHeight="1">
      <c r="A474" s="179" t="s">
        <v>3518</v>
      </c>
      <c r="B474" s="183" t="s">
        <v>6355</v>
      </c>
      <c r="C474" s="179" t="s">
        <v>822</v>
      </c>
      <c r="D474" s="179" t="s">
        <v>3518</v>
      </c>
      <c r="E474"/>
      <c r="F474"/>
      <c r="G474"/>
      <c r="H474" s="124"/>
      <c r="I474" s="188">
        <v>0</v>
      </c>
      <c r="J474"/>
      <c r="K474" s="188">
        <v>4</v>
      </c>
      <c r="L474" s="124" t="str">
        <f>VLOOKUP(TRIM(B474),'Team Rosters'!$B$1:$M$3794,2,FALSE)</f>
        <v>BIR</v>
      </c>
    </row>
    <row r="475" spans="1:12">
      <c r="A475" s="124" t="s">
        <v>560</v>
      </c>
      <c r="B475" s="123" t="s">
        <v>5245</v>
      </c>
      <c r="C475" s="124" t="s">
        <v>826</v>
      </c>
      <c r="D475" s="124" t="s">
        <v>4265</v>
      </c>
      <c r="E475"/>
      <c r="F475"/>
      <c r="G475"/>
      <c r="H475" s="124"/>
      <c r="I475"/>
      <c r="J475"/>
      <c r="K475" s="131"/>
      <c r="L475" s="124" t="str">
        <f>VLOOKUP(TRIM(B475),'Team Rosters'!$B$1:$M$3794,2,FALSE)</f>
        <v>BLD</v>
      </c>
    </row>
    <row r="476" spans="1:12">
      <c r="A476" s="124" t="s">
        <v>172</v>
      </c>
      <c r="B476" s="123" t="s">
        <v>5546</v>
      </c>
      <c r="C476" s="124" t="s">
        <v>822</v>
      </c>
      <c r="D476" s="124" t="s">
        <v>4298</v>
      </c>
      <c r="E476" s="176" t="s">
        <v>4391</v>
      </c>
      <c r="F476" s="176"/>
      <c r="G476" s="172">
        <v>10</v>
      </c>
      <c r="H476" s="173"/>
      <c r="I476" s="131"/>
      <c r="J476"/>
      <c r="K476" s="131"/>
      <c r="L476" s="124" t="str">
        <f>VLOOKUP(TRIM(B476),'Team Rosters'!$B$1:$M$3794,2,FALSE)</f>
        <v>VIR</v>
      </c>
    </row>
    <row r="477" spans="1:12">
      <c r="A477" s="124" t="s">
        <v>172</v>
      </c>
      <c r="B477" s="123" t="s">
        <v>5666</v>
      </c>
      <c r="C477" s="124" t="s">
        <v>5513</v>
      </c>
      <c r="D477" s="124" t="s">
        <v>4298</v>
      </c>
      <c r="E477" s="176" t="s">
        <v>4391</v>
      </c>
      <c r="F477" s="176"/>
      <c r="G477" s="172">
        <v>3</v>
      </c>
      <c r="H477" s="173"/>
      <c r="I477"/>
      <c r="J477"/>
      <c r="K477" s="131"/>
      <c r="L477" s="124" t="e">
        <f>VLOOKUP(TRIM(B477),'Team Rosters'!$B$1:$M$3794,2,FALSE)</f>
        <v>#N/A</v>
      </c>
    </row>
    <row r="478" spans="1:12">
      <c r="A478" s="124" t="s">
        <v>2314</v>
      </c>
      <c r="B478" s="123" t="s">
        <v>5053</v>
      </c>
      <c r="C478" s="124" t="s">
        <v>817</v>
      </c>
      <c r="D478" s="124" t="s">
        <v>4303</v>
      </c>
      <c r="E478" s="176" t="s">
        <v>4391</v>
      </c>
      <c r="F478" s="176"/>
      <c r="G478" s="172">
        <v>0</v>
      </c>
      <c r="H478" s="173"/>
      <c r="I478"/>
      <c r="J478"/>
      <c r="K478" s="131"/>
      <c r="L478" s="124" t="e">
        <f>VLOOKUP(TRIM(B478),'Team Rosters'!$B$1:$M$3794,2,FALSE)</f>
        <v>#N/A</v>
      </c>
    </row>
    <row r="479" spans="1:12">
      <c r="A479" s="124" t="s">
        <v>3891</v>
      </c>
      <c r="B479" s="218" t="s">
        <v>5036</v>
      </c>
      <c r="C479" s="124" t="s">
        <v>802</v>
      </c>
      <c r="D479" s="124" t="s">
        <v>5005</v>
      </c>
      <c r="E479" s="176" t="s">
        <v>4391</v>
      </c>
      <c r="F479" s="176" t="s">
        <v>4391</v>
      </c>
      <c r="G479" s="172">
        <v>0</v>
      </c>
      <c r="H479" s="173"/>
      <c r="I479"/>
      <c r="J479"/>
      <c r="K479" s="131"/>
      <c r="L479" s="124" t="e">
        <f>VLOOKUP(TRIM(B479),'Team Rosters'!$B$1:$M$3794,2,FALSE)</f>
        <v>#N/A</v>
      </c>
    </row>
    <row r="480" spans="1:12" ht="12.75" customHeight="1">
      <c r="A480" s="124" t="s">
        <v>3060</v>
      </c>
      <c r="B480" s="123" t="s">
        <v>6215</v>
      </c>
      <c r="C480" s="124" t="s">
        <v>82</v>
      </c>
      <c r="D480" s="124" t="s">
        <v>4290</v>
      </c>
      <c r="E480" s="176" t="s">
        <v>4384</v>
      </c>
      <c r="F480" s="176"/>
      <c r="G480" s="172"/>
      <c r="H480" s="173"/>
      <c r="I480" s="131"/>
      <c r="J480"/>
      <c r="K480" s="131"/>
      <c r="L480" s="124" t="e">
        <f>VLOOKUP(TRIM(B480),'Team Rosters'!$B$1:$M$3794,2,FALSE)</f>
        <v>#N/A</v>
      </c>
    </row>
    <row r="481" spans="1:12">
      <c r="A481" s="124" t="s">
        <v>2351</v>
      </c>
      <c r="B481" s="123" t="s">
        <v>3976</v>
      </c>
      <c r="C481" s="124" t="s">
        <v>82</v>
      </c>
      <c r="D481" s="124" t="s">
        <v>4270</v>
      </c>
      <c r="E481" s="131"/>
      <c r="F481" s="131"/>
      <c r="G481" s="131"/>
      <c r="H481" s="124"/>
      <c r="I481" s="172">
        <v>6</v>
      </c>
      <c r="J481" s="172"/>
      <c r="K481" s="172">
        <v>7</v>
      </c>
      <c r="L481" s="124" t="str">
        <f>VLOOKUP(TRIM(B481),'Team Rosters'!$B$1:$M$3794,2,FALSE)</f>
        <v>IRN</v>
      </c>
    </row>
    <row r="482" spans="1:12" ht="12.75" customHeight="1">
      <c r="A482" s="179" t="s">
        <v>3518</v>
      </c>
      <c r="B482" s="183" t="s">
        <v>4659</v>
      </c>
      <c r="C482" s="179" t="s">
        <v>809</v>
      </c>
      <c r="D482" s="179" t="s">
        <v>3518</v>
      </c>
      <c r="E482"/>
      <c r="F482"/>
      <c r="G482"/>
      <c r="H482" s="124"/>
      <c r="I482" s="188">
        <v>0</v>
      </c>
      <c r="J482"/>
      <c r="K482" s="188">
        <v>0</v>
      </c>
      <c r="L482" s="124" t="str">
        <f>VLOOKUP(TRIM(B482),'Team Rosters'!$B$1:$M$3794,2,FALSE)</f>
        <v>BIR</v>
      </c>
    </row>
    <row r="483" spans="1:12">
      <c r="A483" s="124" t="s">
        <v>172</v>
      </c>
      <c r="B483" s="123" t="s">
        <v>3639</v>
      </c>
      <c r="C483" s="124" t="s">
        <v>83</v>
      </c>
      <c r="D483" s="124" t="s">
        <v>4298</v>
      </c>
      <c r="E483" s="176" t="s">
        <v>4391</v>
      </c>
      <c r="F483" s="176"/>
      <c r="G483" s="172">
        <v>0</v>
      </c>
      <c r="H483" s="173"/>
      <c r="I483"/>
      <c r="J483"/>
      <c r="K483"/>
      <c r="L483" s="124" t="e">
        <f>VLOOKUP(TRIM(B483),'Team Rosters'!$B$1:$M$3794,2,FALSE)</f>
        <v>#N/A</v>
      </c>
    </row>
    <row r="484" spans="1:12">
      <c r="A484" s="124" t="s">
        <v>2440</v>
      </c>
      <c r="B484" s="123" t="s">
        <v>468</v>
      </c>
      <c r="C484" s="124" t="s">
        <v>808</v>
      </c>
      <c r="D484" s="124" t="s">
        <v>2440</v>
      </c>
      <c r="E484" s="176" t="s">
        <v>4384</v>
      </c>
      <c r="F484" s="176"/>
      <c r="G484" s="172">
        <v>0</v>
      </c>
      <c r="H484" s="173"/>
      <c r="I484"/>
      <c r="J484"/>
      <c r="K484" s="131"/>
      <c r="L484" s="124" t="e">
        <f>VLOOKUP(TRIM(B484),'Team Rosters'!$B$1:$M$3794,2,FALSE)</f>
        <v>#N/A</v>
      </c>
    </row>
    <row r="485" spans="1:12">
      <c r="A485" s="195" t="s">
        <v>6464</v>
      </c>
      <c r="B485" s="123" t="s">
        <v>5617</v>
      </c>
      <c r="C485" s="124" t="s">
        <v>817</v>
      </c>
      <c r="D485" s="195" t="s">
        <v>6612</v>
      </c>
      <c r="E485" s="176" t="s">
        <v>4386</v>
      </c>
      <c r="F485" s="176"/>
      <c r="G485" s="172"/>
      <c r="H485" s="173"/>
      <c r="I485"/>
      <c r="J485"/>
      <c r="K485" s="131"/>
      <c r="L485" s="124" t="str">
        <f>VLOOKUP(TRIM(B485),'Team Rosters'!$B$1:$M$3794,2,FALSE)</f>
        <v>GOT</v>
      </c>
    </row>
    <row r="486" spans="1:12" ht="12.75" customHeight="1">
      <c r="A486" s="124" t="s">
        <v>2328</v>
      </c>
      <c r="B486" s="123" t="s">
        <v>4493</v>
      </c>
      <c r="C486" s="124" t="s">
        <v>810</v>
      </c>
      <c r="D486" s="124" t="s">
        <v>4295</v>
      </c>
      <c r="E486" s="176" t="s">
        <v>4389</v>
      </c>
      <c r="F486" s="176"/>
      <c r="G486" s="172"/>
      <c r="H486" s="173"/>
      <c r="I486"/>
      <c r="J486"/>
      <c r="K486"/>
      <c r="L486" s="124" t="e">
        <f>VLOOKUP(TRIM(B486),'Team Rosters'!$B$1:$M$3794,2,FALSE)</f>
        <v>#N/A</v>
      </c>
    </row>
    <row r="487" spans="1:12" ht="12.75" customHeight="1">
      <c r="A487" s="124" t="s">
        <v>3917</v>
      </c>
      <c r="B487" s="123" t="s">
        <v>6132</v>
      </c>
      <c r="C487" s="124" t="s">
        <v>85</v>
      </c>
      <c r="D487" s="124" t="s">
        <v>4286</v>
      </c>
      <c r="E487" s="131"/>
      <c r="F487" s="131"/>
      <c r="G487" s="131"/>
      <c r="H487" s="124"/>
      <c r="I487" s="172">
        <v>0</v>
      </c>
      <c r="J487" s="172">
        <v>0</v>
      </c>
      <c r="K487" s="172">
        <v>0</v>
      </c>
      <c r="L487" s="124" t="e">
        <f>VLOOKUP(TRIM(B487),'Team Rosters'!$B$1:$M$3794,2,FALSE)</f>
        <v>#N/A</v>
      </c>
    </row>
    <row r="488" spans="1:12" ht="12.75" customHeight="1">
      <c r="A488" s="124" t="s">
        <v>4267</v>
      </c>
      <c r="B488" s="123" t="s">
        <v>5805</v>
      </c>
      <c r="C488" s="124" t="s">
        <v>85</v>
      </c>
      <c r="D488" s="124" t="s">
        <v>4267</v>
      </c>
      <c r="E488"/>
      <c r="F488"/>
      <c r="G488"/>
      <c r="H488" s="124"/>
      <c r="I488"/>
      <c r="J488"/>
      <c r="K488"/>
      <c r="L488" s="124" t="str">
        <f>VLOOKUP(TRIM(B488),'Team Rosters'!$B$1:$M$3794,2,FALSE)</f>
        <v>WIX</v>
      </c>
    </row>
    <row r="489" spans="1:12">
      <c r="A489" s="124" t="s">
        <v>644</v>
      </c>
      <c r="B489" s="123" t="s">
        <v>4699</v>
      </c>
      <c r="C489" s="124" t="s">
        <v>816</v>
      </c>
      <c r="D489" s="124" t="s">
        <v>4271</v>
      </c>
      <c r="E489" s="131"/>
      <c r="F489" s="131"/>
      <c r="G489" s="131"/>
      <c r="H489" s="124"/>
      <c r="I489" s="172">
        <v>0</v>
      </c>
      <c r="J489" s="172">
        <v>0</v>
      </c>
      <c r="K489" s="172">
        <v>5</v>
      </c>
      <c r="L489" s="124" t="str">
        <f>VLOOKUP(TRIM(B489),'Team Rosters'!$B$1:$M$3794,2,FALSE)</f>
        <v>IND</v>
      </c>
    </row>
    <row r="490" spans="1:12" ht="12.75" customHeight="1">
      <c r="A490" s="124" t="s">
        <v>2323</v>
      </c>
      <c r="B490" s="123" t="s">
        <v>5299</v>
      </c>
      <c r="C490" s="124" t="s">
        <v>814</v>
      </c>
      <c r="D490" s="124" t="s">
        <v>4265</v>
      </c>
      <c r="E490"/>
      <c r="F490"/>
      <c r="G490"/>
      <c r="H490" s="124"/>
      <c r="I490"/>
      <c r="J490"/>
      <c r="K490"/>
      <c r="L490" s="124" t="str">
        <f>VLOOKUP(TRIM(B490),'Team Rosters'!$B$1:$M$3794,2,FALSE)</f>
        <v>IRN</v>
      </c>
    </row>
    <row r="491" spans="1:12">
      <c r="A491" s="124" t="s">
        <v>2317</v>
      </c>
      <c r="B491" s="123" t="s">
        <v>1128</v>
      </c>
      <c r="C491" s="124" t="s">
        <v>815</v>
      </c>
      <c r="D491" s="124" t="s">
        <v>4272</v>
      </c>
      <c r="E491" s="131"/>
      <c r="F491" s="131"/>
      <c r="G491" s="131"/>
      <c r="H491" s="124"/>
      <c r="I491" s="172">
        <v>5</v>
      </c>
      <c r="J491" s="172"/>
      <c r="K491" s="172">
        <v>4</v>
      </c>
      <c r="L491" s="124" t="e">
        <f>VLOOKUP(TRIM(B491),'Team Rosters'!$B$1:$M$3794,2,FALSE)</f>
        <v>#N/A</v>
      </c>
    </row>
    <row r="492" spans="1:12">
      <c r="A492" s="181" t="s">
        <v>1891</v>
      </c>
      <c r="B492" s="185" t="s">
        <v>544</v>
      </c>
      <c r="C492" s="181" t="s">
        <v>807</v>
      </c>
      <c r="D492" s="181" t="s">
        <v>1891</v>
      </c>
      <c r="E492"/>
      <c r="F492"/>
      <c r="G492"/>
      <c r="H492" s="124"/>
      <c r="I492"/>
      <c r="J492"/>
      <c r="K492" s="131"/>
      <c r="L492" s="124" t="str">
        <f>VLOOKUP(TRIM(B492),'Team Rosters'!$B$1:$M$3794,2,FALSE)</f>
        <v>BEA</v>
      </c>
    </row>
    <row r="493" spans="1:12">
      <c r="A493" s="124" t="s">
        <v>560</v>
      </c>
      <c r="B493" s="123" t="s">
        <v>4732</v>
      </c>
      <c r="C493" s="124" t="s">
        <v>809</v>
      </c>
      <c r="D493" s="124" t="s">
        <v>4265</v>
      </c>
      <c r="E493"/>
      <c r="F493"/>
      <c r="G493"/>
      <c r="H493" s="124"/>
      <c r="I493"/>
      <c r="J493"/>
      <c r="K493"/>
      <c r="L493" s="124" t="str">
        <f>VLOOKUP(TRIM(B493),'Team Rosters'!$B$1:$M$3794,2,FALSE)</f>
        <v>OMA</v>
      </c>
    </row>
    <row r="494" spans="1:12" ht="12.75" customHeight="1">
      <c r="A494" s="124" t="s">
        <v>2445</v>
      </c>
      <c r="B494" s="123" t="s">
        <v>4518</v>
      </c>
      <c r="C494" s="124" t="s">
        <v>833</v>
      </c>
      <c r="D494" s="124" t="s">
        <v>4294</v>
      </c>
      <c r="E494" s="176" t="s">
        <v>4389</v>
      </c>
      <c r="F494" s="176"/>
      <c r="G494" s="172"/>
      <c r="H494" s="173"/>
      <c r="I494"/>
      <c r="J494"/>
      <c r="K494" s="131"/>
      <c r="L494" s="124" t="e">
        <f>VLOOKUP(TRIM(B494),'Team Rosters'!$B$1:$M$3794,2,FALSE)</f>
        <v>#N/A</v>
      </c>
    </row>
    <row r="495" spans="1:12">
      <c r="A495" s="124" t="s">
        <v>3060</v>
      </c>
      <c r="B495" s="123" t="s">
        <v>4521</v>
      </c>
      <c r="C495" s="124" t="s">
        <v>816</v>
      </c>
      <c r="D495" s="124" t="s">
        <v>4290</v>
      </c>
      <c r="E495" s="176" t="s">
        <v>4384</v>
      </c>
      <c r="F495" s="176"/>
      <c r="G495" s="172"/>
      <c r="H495" s="173"/>
      <c r="I495"/>
      <c r="J495"/>
      <c r="K495" s="131"/>
      <c r="L495" s="124" t="str">
        <f>VLOOKUP(TRIM(B495),'Team Rosters'!$B$1:$M$3794,2,FALSE)</f>
        <v>ACM</v>
      </c>
    </row>
    <row r="496" spans="1:12">
      <c r="A496" s="124" t="s">
        <v>1404</v>
      </c>
      <c r="B496" s="123" t="s">
        <v>1133</v>
      </c>
      <c r="C496" s="124" t="s">
        <v>817</v>
      </c>
      <c r="D496" s="124" t="s">
        <v>1404</v>
      </c>
      <c r="E496" s="176" t="s">
        <v>4382</v>
      </c>
      <c r="F496" s="176"/>
      <c r="G496" s="172">
        <v>7</v>
      </c>
      <c r="H496" s="173"/>
      <c r="I496"/>
      <c r="J496"/>
      <c r="K496" s="131"/>
      <c r="L496" s="124" t="e">
        <f>VLOOKUP(TRIM(B496),'Team Rosters'!$B$1:$M$3794,2,FALSE)</f>
        <v>#N/A</v>
      </c>
    </row>
    <row r="497" spans="1:12">
      <c r="A497" s="181" t="s">
        <v>3518</v>
      </c>
      <c r="B497" s="185" t="s">
        <v>6354</v>
      </c>
      <c r="C497" s="181" t="s">
        <v>90</v>
      </c>
      <c r="D497" s="181" t="s">
        <v>3518</v>
      </c>
      <c r="E497"/>
      <c r="F497"/>
      <c r="G497"/>
      <c r="H497" s="124"/>
      <c r="I497" s="187">
        <v>0</v>
      </c>
      <c r="J497"/>
      <c r="K497" s="187">
        <v>4</v>
      </c>
      <c r="L497" s="124" t="str">
        <f>VLOOKUP(TRIM(B497),'Team Rosters'!$B$1:$M$3794,2,FALSE)</f>
        <v>OMA</v>
      </c>
    </row>
    <row r="498" spans="1:12">
      <c r="A498" s="124" t="s">
        <v>197</v>
      </c>
      <c r="B498" s="123" t="s">
        <v>2627</v>
      </c>
      <c r="C498" s="124" t="s">
        <v>814</v>
      </c>
      <c r="D498" s="124" t="s">
        <v>197</v>
      </c>
      <c r="E498"/>
      <c r="F498"/>
      <c r="G498"/>
      <c r="H498" s="124"/>
      <c r="I498"/>
      <c r="J498"/>
      <c r="K498" s="131"/>
      <c r="L498" s="124" t="e">
        <f>VLOOKUP(TRIM(B498),'Team Rosters'!$B$1:$M$3794,2,FALSE)</f>
        <v>#N/A</v>
      </c>
    </row>
    <row r="499" spans="1:12">
      <c r="A499" s="124" t="s">
        <v>1870</v>
      </c>
      <c r="B499" s="123" t="s">
        <v>5316</v>
      </c>
      <c r="C499" s="124" t="s">
        <v>826</v>
      </c>
      <c r="D499" s="124" t="s">
        <v>4273</v>
      </c>
      <c r="E499" s="131"/>
      <c r="F499" s="131"/>
      <c r="G499" s="131"/>
      <c r="H499" s="124"/>
      <c r="I499" s="172">
        <v>4</v>
      </c>
      <c r="J499" s="172"/>
      <c r="K499" s="172">
        <v>3</v>
      </c>
      <c r="L499" s="124" t="e">
        <f>VLOOKUP(TRIM(B499),'Team Rosters'!$B$1:$M$3794,2,FALSE)</f>
        <v>#N/A</v>
      </c>
    </row>
    <row r="500" spans="1:12">
      <c r="A500" s="124" t="s">
        <v>4265</v>
      </c>
      <c r="B500" s="123" t="s">
        <v>3419</v>
      </c>
      <c r="C500" s="124" t="s">
        <v>815</v>
      </c>
      <c r="D500" s="124" t="s">
        <v>4265</v>
      </c>
      <c r="E500"/>
      <c r="F500"/>
      <c r="G500"/>
      <c r="H500" s="124"/>
      <c r="I500"/>
      <c r="J500"/>
      <c r="K500"/>
      <c r="L500" s="124" t="e">
        <f>VLOOKUP(TRIM(B500),'Team Rosters'!$B$1:$M$3794,2,FALSE)</f>
        <v>#N/A</v>
      </c>
    </row>
    <row r="501" spans="1:12">
      <c r="A501" s="124" t="s">
        <v>4653</v>
      </c>
      <c r="B501" s="123" t="s">
        <v>4579</v>
      </c>
      <c r="C501" s="124" t="s">
        <v>809</v>
      </c>
      <c r="D501" s="124" t="s">
        <v>5912</v>
      </c>
      <c r="E501" s="131"/>
      <c r="F501" s="131"/>
      <c r="G501" s="131"/>
      <c r="H501" s="124"/>
      <c r="I501" s="172">
        <v>0</v>
      </c>
      <c r="J501" s="172">
        <v>0</v>
      </c>
      <c r="K501" s="172">
        <v>0</v>
      </c>
      <c r="L501" s="124" t="str">
        <f>VLOOKUP(TRIM(B501),'Team Rosters'!$B$1:$M$3794,2,FALSE)</f>
        <v>TEM</v>
      </c>
    </row>
    <row r="502" spans="1:12">
      <c r="A502" s="124" t="s">
        <v>4653</v>
      </c>
      <c r="B502" s="123" t="s">
        <v>4579</v>
      </c>
      <c r="C502" s="124" t="s">
        <v>809</v>
      </c>
      <c r="D502" s="124" t="s">
        <v>5912</v>
      </c>
      <c r="E502"/>
      <c r="F502"/>
      <c r="G502"/>
      <c r="H502" s="124"/>
      <c r="I502" s="172">
        <v>0</v>
      </c>
      <c r="J502"/>
      <c r="K502" s="172">
        <v>0</v>
      </c>
      <c r="L502" s="124" t="str">
        <f>VLOOKUP(TRIM(B502),'Team Rosters'!$B$1:$M$3794,2,FALSE)</f>
        <v>TEM</v>
      </c>
    </row>
    <row r="503" spans="1:12">
      <c r="A503" s="181" t="s">
        <v>1891</v>
      </c>
      <c r="B503" s="185" t="s">
        <v>4696</v>
      </c>
      <c r="C503" s="181" t="s">
        <v>815</v>
      </c>
      <c r="D503" s="181" t="s">
        <v>1891</v>
      </c>
      <c r="E503"/>
      <c r="F503"/>
      <c r="G503"/>
      <c r="H503" s="124"/>
      <c r="I503"/>
      <c r="J503"/>
      <c r="K503"/>
      <c r="L503" s="124" t="str">
        <f>VLOOKUP(TRIM(B503),'Team Rosters'!$B$1:$M$3794,2,FALSE)</f>
        <v>BEA</v>
      </c>
    </row>
    <row r="504" spans="1:12">
      <c r="A504" s="124" t="s">
        <v>1667</v>
      </c>
      <c r="B504" s="123" t="s">
        <v>6199</v>
      </c>
      <c r="C504" s="124" t="s">
        <v>812</v>
      </c>
      <c r="D504" s="124" t="s">
        <v>4300</v>
      </c>
      <c r="E504" s="176" t="s">
        <v>4389</v>
      </c>
      <c r="F504" s="176"/>
      <c r="G504" s="172">
        <v>8</v>
      </c>
      <c r="H504" s="173"/>
      <c r="I504" s="131"/>
      <c r="J504"/>
      <c r="K504" s="131"/>
      <c r="L504" s="124" t="str">
        <f>VLOOKUP(TRIM(B504),'Team Rosters'!$B$1:$M$3794,2,FALSE)</f>
        <v>OMA</v>
      </c>
    </row>
    <row r="505" spans="1:12">
      <c r="A505" s="124" t="s">
        <v>2440</v>
      </c>
      <c r="B505" s="123" t="s">
        <v>3978</v>
      </c>
      <c r="C505" s="124" t="s">
        <v>831</v>
      </c>
      <c r="D505" s="124" t="s">
        <v>2440</v>
      </c>
      <c r="E505" s="176" t="s">
        <v>4384</v>
      </c>
      <c r="F505" s="176"/>
      <c r="G505" s="172">
        <v>3</v>
      </c>
      <c r="H505" s="173"/>
      <c r="I505"/>
      <c r="J505"/>
      <c r="K505"/>
      <c r="L505" s="124" t="e">
        <f>VLOOKUP(TRIM(B505),'Team Rosters'!$B$1:$M$3794,2,FALSE)</f>
        <v>#N/A</v>
      </c>
    </row>
    <row r="506" spans="1:12" ht="12.75" customHeight="1">
      <c r="A506" s="124" t="s">
        <v>848</v>
      </c>
      <c r="B506" s="123" t="s">
        <v>2718</v>
      </c>
      <c r="C506" s="124" t="s">
        <v>6142</v>
      </c>
      <c r="D506" s="124" t="s">
        <v>848</v>
      </c>
      <c r="E506"/>
      <c r="F506"/>
      <c r="G506"/>
      <c r="H506" s="124"/>
      <c r="I506" s="172">
        <v>0</v>
      </c>
      <c r="J506"/>
      <c r="K506" s="172">
        <v>2</v>
      </c>
      <c r="L506" s="124" t="e">
        <f>VLOOKUP(TRIM(B506),'Team Rosters'!$B$1:$M$3794,2,FALSE)</f>
        <v>#N/A</v>
      </c>
    </row>
    <row r="507" spans="1:12" ht="12.75" customHeight="1">
      <c r="A507" s="124" t="s">
        <v>3060</v>
      </c>
      <c r="B507" s="123" t="s">
        <v>2585</v>
      </c>
      <c r="C507" s="124" t="s">
        <v>820</v>
      </c>
      <c r="D507" s="124" t="s">
        <v>4290</v>
      </c>
      <c r="E507" s="176" t="s">
        <v>4384</v>
      </c>
      <c r="F507" s="176"/>
      <c r="G507" s="172"/>
      <c r="H507" s="173"/>
      <c r="I507"/>
      <c r="J507"/>
      <c r="K507"/>
      <c r="L507" s="124" t="e">
        <f>VLOOKUP(TRIM(B507),'Team Rosters'!$B$1:$M$3794,2,FALSE)</f>
        <v>#N/A</v>
      </c>
    </row>
    <row r="508" spans="1:12">
      <c r="A508" s="124" t="s">
        <v>3060</v>
      </c>
      <c r="B508" s="123" t="s">
        <v>5128</v>
      </c>
      <c r="C508" s="124" t="s">
        <v>813</v>
      </c>
      <c r="D508" s="124" t="s">
        <v>4290</v>
      </c>
      <c r="E508" s="176" t="s">
        <v>4384</v>
      </c>
      <c r="F508" s="176"/>
      <c r="G508" s="172"/>
      <c r="H508" s="173"/>
      <c r="I508"/>
      <c r="J508"/>
      <c r="K508"/>
      <c r="L508" s="124" t="e">
        <f>VLOOKUP(TRIM(B508),'Team Rosters'!$B$1:$M$3794,2,FALSE)</f>
        <v>#N/A</v>
      </c>
    </row>
    <row r="509" spans="1:12" ht="12.75" customHeight="1">
      <c r="A509" s="124" t="s">
        <v>2313</v>
      </c>
      <c r="B509" s="123" t="s">
        <v>6284</v>
      </c>
      <c r="C509" s="124" t="s">
        <v>2832</v>
      </c>
      <c r="D509" s="124" t="s">
        <v>2313</v>
      </c>
      <c r="E509" s="176" t="s">
        <v>4388</v>
      </c>
      <c r="F509" s="176"/>
      <c r="G509" s="172">
        <v>0</v>
      </c>
      <c r="H509" s="173"/>
      <c r="I509"/>
      <c r="J509"/>
      <c r="K509"/>
      <c r="L509" s="124" t="str">
        <f>VLOOKUP(TRIM(B509),'Team Rosters'!$B$1:$M$3794,2,FALSE)</f>
        <v>CHA</v>
      </c>
    </row>
    <row r="510" spans="1:12">
      <c r="A510" s="124" t="s">
        <v>1139</v>
      </c>
      <c r="B510" s="123" t="s">
        <v>4483</v>
      </c>
      <c r="C510" s="124" t="s">
        <v>813</v>
      </c>
      <c r="D510" s="124" t="s">
        <v>1139</v>
      </c>
      <c r="E510" s="176" t="s">
        <v>4384</v>
      </c>
      <c r="F510" s="176"/>
      <c r="G510" s="172">
        <v>3</v>
      </c>
      <c r="H510" s="173"/>
      <c r="I510" s="131"/>
      <c r="J510"/>
      <c r="K510" s="131"/>
      <c r="L510" s="124" t="e">
        <f>VLOOKUP(TRIM(B510),'Team Rosters'!$B$1:$M$3794,2,FALSE)</f>
        <v>#N/A</v>
      </c>
    </row>
    <row r="511" spans="1:12">
      <c r="A511" s="124" t="s">
        <v>1663</v>
      </c>
      <c r="B511" s="123" t="s">
        <v>3982</v>
      </c>
      <c r="C511" s="124" t="s">
        <v>824</v>
      </c>
      <c r="D511" s="124" t="s">
        <v>4302</v>
      </c>
      <c r="E511" s="176" t="s">
        <v>4385</v>
      </c>
      <c r="F511" s="176"/>
      <c r="G511" s="172">
        <v>0</v>
      </c>
      <c r="H511" s="173"/>
      <c r="I511"/>
      <c r="J511"/>
      <c r="K511" s="131"/>
      <c r="L511" s="124" t="str">
        <f>VLOOKUP(TRIM(B511),'Team Rosters'!$B$1:$M$3794,2,FALSE)</f>
        <v>ACM</v>
      </c>
    </row>
    <row r="512" spans="1:12" ht="12.75" customHeight="1">
      <c r="A512" s="124" t="s">
        <v>2437</v>
      </c>
      <c r="B512" s="123" t="s">
        <v>1137</v>
      </c>
      <c r="C512" s="124" t="s">
        <v>85</v>
      </c>
      <c r="D512" s="124" t="s">
        <v>4278</v>
      </c>
      <c r="E512" s="131"/>
      <c r="F512" s="131"/>
      <c r="G512" s="131"/>
      <c r="H512" s="124"/>
      <c r="I512" s="172">
        <v>4</v>
      </c>
      <c r="J512" s="172"/>
      <c r="K512" s="172">
        <v>3</v>
      </c>
      <c r="L512" s="124" t="e">
        <f>VLOOKUP(TRIM(B512),'Team Rosters'!$B$1:$M$3794,2,FALSE)</f>
        <v>#N/A</v>
      </c>
    </row>
    <row r="513" spans="1:12" ht="12.75" customHeight="1">
      <c r="A513" s="124" t="s">
        <v>2437</v>
      </c>
      <c r="B513" s="123" t="s">
        <v>1138</v>
      </c>
      <c r="C513" s="124" t="s">
        <v>820</v>
      </c>
      <c r="D513" s="124" t="s">
        <v>4278</v>
      </c>
      <c r="E513" s="131"/>
      <c r="F513" s="131"/>
      <c r="G513" s="131"/>
      <c r="H513" s="124"/>
      <c r="I513" s="172">
        <v>5</v>
      </c>
      <c r="J513" s="172"/>
      <c r="K513" s="172">
        <v>5</v>
      </c>
      <c r="L513" s="124" t="e">
        <f>VLOOKUP(TRIM(B513),'Team Rosters'!$B$1:$M$3794,2,FALSE)</f>
        <v>#N/A</v>
      </c>
    </row>
    <row r="514" spans="1:12">
      <c r="A514" s="124" t="s">
        <v>1404</v>
      </c>
      <c r="B514" s="123" t="s">
        <v>6237</v>
      </c>
      <c r="C514" s="124" t="s">
        <v>837</v>
      </c>
      <c r="D514" s="124" t="s">
        <v>1404</v>
      </c>
      <c r="E514" s="176" t="s">
        <v>4384</v>
      </c>
      <c r="F514" s="176"/>
      <c r="G514" s="172">
        <v>4</v>
      </c>
      <c r="H514" s="173"/>
      <c r="I514" s="131"/>
      <c r="J514"/>
      <c r="K514" s="131"/>
      <c r="L514" s="124" t="e">
        <f>VLOOKUP(TRIM(B514),'Team Rosters'!$B$1:$M$3794,2,FALSE)</f>
        <v>#N/A</v>
      </c>
    </row>
    <row r="515" spans="1:12">
      <c r="A515" s="124" t="s">
        <v>3061</v>
      </c>
      <c r="B515" s="123" t="s">
        <v>950</v>
      </c>
      <c r="C515" s="124" t="s">
        <v>85</v>
      </c>
      <c r="D515" s="124" t="s">
        <v>4297</v>
      </c>
      <c r="E515" s="176" t="s">
        <v>4400</v>
      </c>
      <c r="F515" s="176"/>
      <c r="G515" s="172"/>
      <c r="H515" s="173"/>
      <c r="I515" s="131"/>
      <c r="J515"/>
      <c r="K515" s="131"/>
      <c r="L515" s="124" t="e">
        <f>VLOOKUP(TRIM(B515),'Team Rosters'!$B$1:$M$3794,2,FALSE)</f>
        <v>#N/A</v>
      </c>
    </row>
    <row r="516" spans="1:12">
      <c r="A516" s="124" t="s">
        <v>2314</v>
      </c>
      <c r="B516" s="123" t="s">
        <v>4723</v>
      </c>
      <c r="C516" s="124" t="s">
        <v>815</v>
      </c>
      <c r="D516" s="124" t="s">
        <v>4279</v>
      </c>
      <c r="E516" s="131"/>
      <c r="F516" s="131"/>
      <c r="G516" s="131"/>
      <c r="H516" s="124"/>
      <c r="I516" s="172">
        <v>0</v>
      </c>
      <c r="J516" s="172"/>
      <c r="K516" s="172">
        <v>0</v>
      </c>
      <c r="L516" s="124" t="e">
        <f>VLOOKUP(TRIM(B516),'Team Rosters'!$B$1:$M$3794,2,FALSE)</f>
        <v>#N/A</v>
      </c>
    </row>
    <row r="517" spans="1:12">
      <c r="A517" s="179" t="s">
        <v>3518</v>
      </c>
      <c r="B517" s="183" t="s">
        <v>5221</v>
      </c>
      <c r="C517" s="179" t="s">
        <v>802</v>
      </c>
      <c r="D517" s="179" t="s">
        <v>3518</v>
      </c>
      <c r="E517"/>
      <c r="F517"/>
      <c r="G517"/>
      <c r="H517" s="124"/>
      <c r="I517" s="188">
        <v>0</v>
      </c>
      <c r="J517"/>
      <c r="K517" s="188">
        <v>0</v>
      </c>
      <c r="L517" s="124" t="e">
        <f>VLOOKUP(TRIM(B517),'Team Rosters'!$B$1:$M$3794,2,FALSE)</f>
        <v>#N/A</v>
      </c>
    </row>
    <row r="518" spans="1:12" ht="12.75" customHeight="1">
      <c r="A518" s="124" t="s">
        <v>2445</v>
      </c>
      <c r="B518" s="123" t="s">
        <v>469</v>
      </c>
      <c r="C518" s="124" t="s">
        <v>802</v>
      </c>
      <c r="D518" s="124" t="s">
        <v>4294</v>
      </c>
      <c r="E518" s="176" t="s">
        <v>4386</v>
      </c>
      <c r="F518" s="176"/>
      <c r="G518" s="172"/>
      <c r="H518" s="173"/>
      <c r="I518"/>
      <c r="J518"/>
      <c r="K518"/>
      <c r="L518" s="124" t="str">
        <f>VLOOKUP(TRIM(B518),'Team Rosters'!$B$1:$M$3794,2,FALSE)</f>
        <v>CAVE</v>
      </c>
    </row>
    <row r="519" spans="1:12" ht="12.75" customHeight="1">
      <c r="A519" s="124" t="s">
        <v>4267</v>
      </c>
      <c r="B519" s="123" t="s">
        <v>2265</v>
      </c>
      <c r="C519" s="124" t="s">
        <v>808</v>
      </c>
      <c r="D519" s="124" t="s">
        <v>4267</v>
      </c>
      <c r="E519"/>
      <c r="F519"/>
      <c r="G519"/>
      <c r="H519" s="124"/>
      <c r="I519"/>
      <c r="J519"/>
      <c r="K519" s="131"/>
      <c r="L519" s="124" t="str">
        <f>VLOOKUP(TRIM(B519),'Team Rosters'!$B$1:$M$3794,2,FALSE)</f>
        <v>FER</v>
      </c>
    </row>
    <row r="520" spans="1:12" ht="12.75" customHeight="1">
      <c r="A520" s="124" t="s">
        <v>3063</v>
      </c>
      <c r="B520" s="123" t="s">
        <v>471</v>
      </c>
      <c r="C520" s="124" t="s">
        <v>822</v>
      </c>
      <c r="D520" s="124" t="s">
        <v>4289</v>
      </c>
      <c r="E520" s="176" t="s">
        <v>4388</v>
      </c>
      <c r="F520" s="176"/>
      <c r="G520" s="172"/>
      <c r="H520" s="173"/>
      <c r="I520"/>
      <c r="J520"/>
      <c r="K520" s="131"/>
      <c r="L520" s="124" t="str">
        <f>VLOOKUP(TRIM(B520),'Team Rosters'!$B$1:$M$3794,2,FALSE)</f>
        <v>CHA</v>
      </c>
    </row>
    <row r="521" spans="1:12" ht="12.75" customHeight="1">
      <c r="A521" s="124" t="s">
        <v>1404</v>
      </c>
      <c r="B521" s="123" t="s">
        <v>4557</v>
      </c>
      <c r="C521" s="124" t="s">
        <v>824</v>
      </c>
      <c r="D521" s="124" t="s">
        <v>1404</v>
      </c>
      <c r="E521" s="176" t="s">
        <v>4384</v>
      </c>
      <c r="F521" s="176"/>
      <c r="G521" s="172">
        <v>3</v>
      </c>
      <c r="H521" s="173"/>
      <c r="I521"/>
      <c r="J521"/>
      <c r="K521" s="131"/>
      <c r="L521" s="124" t="e">
        <f>VLOOKUP(TRIM(B521),'Team Rosters'!$B$1:$M$3794,2,FALSE)</f>
        <v>#N/A</v>
      </c>
    </row>
    <row r="522" spans="1:12">
      <c r="A522" s="124" t="s">
        <v>839</v>
      </c>
      <c r="B522" s="123" t="s">
        <v>5766</v>
      </c>
      <c r="C522" s="124" t="s">
        <v>83</v>
      </c>
      <c r="D522" s="124" t="s">
        <v>4284</v>
      </c>
      <c r="E522" s="131"/>
      <c r="F522" s="131"/>
      <c r="G522" s="131"/>
      <c r="H522" s="124"/>
      <c r="I522" s="172">
        <v>5</v>
      </c>
      <c r="J522" s="172">
        <v>0</v>
      </c>
      <c r="K522" s="172">
        <v>4</v>
      </c>
      <c r="L522" s="124" t="str">
        <f>VLOOKUP(TRIM(B522),'Team Rosters'!$B$1:$M$3794,2,FALSE)</f>
        <v>IND</v>
      </c>
    </row>
    <row r="523" spans="1:12">
      <c r="A523" s="124" t="s">
        <v>2314</v>
      </c>
      <c r="B523" s="123" t="s">
        <v>6207</v>
      </c>
      <c r="C523" s="124" t="s">
        <v>81</v>
      </c>
      <c r="D523" s="124" t="s">
        <v>4303</v>
      </c>
      <c r="E523" s="176" t="s">
        <v>4391</v>
      </c>
      <c r="F523" s="176"/>
      <c r="G523" s="172">
        <v>0</v>
      </c>
      <c r="H523" s="173"/>
      <c r="I523" s="131"/>
      <c r="J523"/>
      <c r="K523" s="131"/>
      <c r="L523" s="124" t="e">
        <f>VLOOKUP(TRIM(B523),'Team Rosters'!$B$1:$M$3794,2,FALSE)</f>
        <v>#N/A</v>
      </c>
    </row>
    <row r="524" spans="1:12" ht="12.75" customHeight="1">
      <c r="A524" s="181" t="s">
        <v>1891</v>
      </c>
      <c r="B524" s="185" t="s">
        <v>3985</v>
      </c>
      <c r="C524" s="181" t="s">
        <v>810</v>
      </c>
      <c r="D524" s="181" t="s">
        <v>1891</v>
      </c>
      <c r="E524"/>
      <c r="F524"/>
      <c r="G524"/>
      <c r="H524" s="124"/>
      <c r="I524"/>
      <c r="J524"/>
      <c r="K524"/>
      <c r="L524" s="124" t="str">
        <f>VLOOKUP(TRIM(B524),'Team Rosters'!$B$1:$M$3794,2,FALSE)</f>
        <v>IND</v>
      </c>
    </row>
    <row r="525" spans="1:12" ht="12.75" customHeight="1">
      <c r="A525" s="124" t="s">
        <v>2314</v>
      </c>
      <c r="B525" s="123" t="s">
        <v>6276</v>
      </c>
      <c r="C525" s="124" t="s">
        <v>1664</v>
      </c>
      <c r="D525" s="124" t="s">
        <v>4303</v>
      </c>
      <c r="E525" s="176" t="s">
        <v>4391</v>
      </c>
      <c r="F525" s="176"/>
      <c r="G525" s="172">
        <v>0</v>
      </c>
      <c r="H525" s="173"/>
      <c r="I525"/>
      <c r="J525"/>
      <c r="K525"/>
      <c r="L525" s="124" t="str">
        <f>VLOOKUP(TRIM(B525),'Team Rosters'!$B$1:$M$3794,2,FALSE)</f>
        <v>CAVE</v>
      </c>
    </row>
    <row r="526" spans="1:12" ht="12.75" customHeight="1">
      <c r="A526" s="124" t="s">
        <v>560</v>
      </c>
      <c r="B526" s="123" t="s">
        <v>6390</v>
      </c>
      <c r="C526" s="124" t="s">
        <v>824</v>
      </c>
      <c r="D526" s="124" t="s">
        <v>4265</v>
      </c>
      <c r="E526"/>
      <c r="F526"/>
      <c r="G526"/>
      <c r="H526" s="124"/>
      <c r="I526"/>
      <c r="J526"/>
      <c r="K526" s="131"/>
      <c r="L526" s="124" t="str">
        <f>VLOOKUP(TRIM(B526),'Team Rosters'!$B$1:$M$3794,2,FALSE)</f>
        <v>OMA</v>
      </c>
    </row>
    <row r="527" spans="1:12">
      <c r="A527" s="181" t="s">
        <v>1891</v>
      </c>
      <c r="B527" s="185" t="s">
        <v>5802</v>
      </c>
      <c r="C527" s="181" t="s">
        <v>5513</v>
      </c>
      <c r="D527" s="181" t="s">
        <v>1891</v>
      </c>
      <c r="E527"/>
      <c r="F527"/>
      <c r="G527"/>
      <c r="H527" s="124"/>
      <c r="I527"/>
      <c r="J527"/>
      <c r="K527"/>
      <c r="L527" s="124" t="str">
        <f>VLOOKUP(TRIM(B527),'Team Rosters'!$B$1:$M$3794,2,FALSE)</f>
        <v>IRN</v>
      </c>
    </row>
    <row r="528" spans="1:12">
      <c r="A528" s="124" t="s">
        <v>3060</v>
      </c>
      <c r="B528" s="123" t="s">
        <v>475</v>
      </c>
      <c r="C528" s="124" t="s">
        <v>820</v>
      </c>
      <c r="D528" s="124" t="s">
        <v>4290</v>
      </c>
      <c r="E528" s="176" t="s">
        <v>4384</v>
      </c>
      <c r="F528" s="176"/>
      <c r="G528" s="172"/>
      <c r="H528" s="173"/>
      <c r="I528"/>
      <c r="J528"/>
      <c r="K528"/>
      <c r="L528" s="124" t="e">
        <f>VLOOKUP(TRIM(B528),'Team Rosters'!$B$1:$M$3794,2,FALSE)</f>
        <v>#N/A</v>
      </c>
    </row>
    <row r="529" spans="1:12">
      <c r="A529" s="124" t="s">
        <v>2436</v>
      </c>
      <c r="B529" s="123" t="s">
        <v>5146</v>
      </c>
      <c r="C529" s="124" t="s">
        <v>810</v>
      </c>
      <c r="D529" s="124" t="s">
        <v>4307</v>
      </c>
      <c r="E529" s="176" t="s">
        <v>4385</v>
      </c>
      <c r="F529" s="176"/>
      <c r="G529" s="172">
        <v>2</v>
      </c>
      <c r="H529" s="173"/>
      <c r="I529"/>
      <c r="J529"/>
      <c r="K529"/>
      <c r="L529" s="124" t="str">
        <f>VLOOKUP(TRIM(B529),'Team Rosters'!$B$1:$M$3794,2,FALSE)</f>
        <v>JER</v>
      </c>
    </row>
    <row r="530" spans="1:12">
      <c r="A530" s="124" t="s">
        <v>560</v>
      </c>
      <c r="B530" s="123" t="s">
        <v>6388</v>
      </c>
      <c r="C530" s="124" t="s">
        <v>83</v>
      </c>
      <c r="D530" s="124" t="s">
        <v>4265</v>
      </c>
      <c r="E530"/>
      <c r="F530"/>
      <c r="G530"/>
      <c r="H530" s="124"/>
      <c r="I530"/>
      <c r="J530"/>
      <c r="K530" s="131"/>
      <c r="L530" s="124" t="str">
        <f>VLOOKUP(TRIM(B530),'Team Rosters'!$B$1:$M$3794,2,FALSE)</f>
        <v>LAS</v>
      </c>
    </row>
    <row r="531" spans="1:12">
      <c r="A531" s="124" t="s">
        <v>197</v>
      </c>
      <c r="B531" s="123" t="s">
        <v>6420</v>
      </c>
      <c r="C531" s="124" t="s">
        <v>812</v>
      </c>
      <c r="D531" s="124" t="s">
        <v>197</v>
      </c>
      <c r="E531"/>
      <c r="F531"/>
      <c r="G531"/>
      <c r="H531" s="124"/>
      <c r="I531" s="131"/>
      <c r="J531"/>
      <c r="K531" s="131"/>
      <c r="L531" s="124" t="str">
        <f>VLOOKUP(TRIM(B531),'Team Rosters'!$B$1:$M$3794,2,FALSE)</f>
        <v>BEA</v>
      </c>
    </row>
    <row r="532" spans="1:12" ht="12.75" customHeight="1">
      <c r="A532" s="124" t="s">
        <v>830</v>
      </c>
      <c r="B532" s="123" t="s">
        <v>5332</v>
      </c>
      <c r="C532" s="124" t="s">
        <v>813</v>
      </c>
      <c r="D532" s="124" t="s">
        <v>4281</v>
      </c>
      <c r="E532" s="131"/>
      <c r="F532" s="131"/>
      <c r="G532" s="131"/>
      <c r="H532" s="124"/>
      <c r="I532" s="172">
        <v>0</v>
      </c>
      <c r="J532" s="172">
        <v>0</v>
      </c>
      <c r="K532" s="172">
        <v>0</v>
      </c>
      <c r="L532" s="124" t="str">
        <f>VLOOKUP(TRIM(B532),'Team Rosters'!$B$1:$M$3794,2,FALSE)</f>
        <v>ACM</v>
      </c>
    </row>
    <row r="533" spans="1:12" ht="12.75" customHeight="1">
      <c r="A533" s="124" t="s">
        <v>2458</v>
      </c>
      <c r="B533" s="123" t="s">
        <v>6297</v>
      </c>
      <c r="C533" s="124" t="s">
        <v>90</v>
      </c>
      <c r="D533" s="124" t="s">
        <v>2458</v>
      </c>
      <c r="E533" s="176" t="s">
        <v>4382</v>
      </c>
      <c r="F533" s="176"/>
      <c r="G533" s="172">
        <v>0</v>
      </c>
      <c r="H533" s="173"/>
      <c r="I533"/>
      <c r="J533"/>
      <c r="K533" s="131"/>
      <c r="L533" s="124" t="str">
        <f>VLOOKUP(TRIM(B533),'Team Rosters'!$B$1:$M$3794,2,FALSE)</f>
        <v>GOT</v>
      </c>
    </row>
    <row r="534" spans="1:12">
      <c r="A534" s="124" t="s">
        <v>3060</v>
      </c>
      <c r="B534" s="123" t="s">
        <v>5535</v>
      </c>
      <c r="C534" s="124" t="s">
        <v>807</v>
      </c>
      <c r="D534" s="124" t="s">
        <v>4290</v>
      </c>
      <c r="E534" s="176" t="s">
        <v>4384</v>
      </c>
      <c r="F534" s="176"/>
      <c r="G534" s="172"/>
      <c r="H534" s="173"/>
      <c r="I534" s="131"/>
      <c r="J534"/>
      <c r="K534" s="131"/>
      <c r="L534" s="124" t="e">
        <f>VLOOKUP(TRIM(B534),'Team Rosters'!$B$1:$M$3794,2,FALSE)</f>
        <v>#N/A</v>
      </c>
    </row>
    <row r="535" spans="1:12">
      <c r="A535" s="124" t="s">
        <v>2323</v>
      </c>
      <c r="B535" s="123" t="s">
        <v>3852</v>
      </c>
      <c r="C535" s="124" t="s">
        <v>815</v>
      </c>
      <c r="D535" s="124" t="s">
        <v>4265</v>
      </c>
      <c r="E535"/>
      <c r="F535"/>
      <c r="G535"/>
      <c r="H535" s="124"/>
      <c r="I535"/>
      <c r="J535"/>
      <c r="K535"/>
      <c r="L535" s="124" t="str">
        <f>VLOOKUP(TRIM(B535),'Team Rosters'!$B$1:$M$3794,2,FALSE)</f>
        <v>BIR</v>
      </c>
    </row>
    <row r="536" spans="1:12" ht="12.75" customHeight="1">
      <c r="A536" s="124" t="s">
        <v>560</v>
      </c>
      <c r="B536" s="123" t="s">
        <v>478</v>
      </c>
      <c r="C536" s="124" t="s">
        <v>812</v>
      </c>
      <c r="D536" s="124" t="s">
        <v>4265</v>
      </c>
      <c r="E536"/>
      <c r="F536"/>
      <c r="G536"/>
      <c r="H536" s="124"/>
      <c r="I536" s="131"/>
      <c r="J536"/>
      <c r="K536" s="131"/>
      <c r="L536" s="124" t="str">
        <f>VLOOKUP(TRIM(B536),'Team Rosters'!$B$1:$M$3794,2,FALSE)</f>
        <v>VIR</v>
      </c>
    </row>
    <row r="537" spans="1:12">
      <c r="A537" s="179" t="s">
        <v>3518</v>
      </c>
      <c r="B537" s="183" t="s">
        <v>5306</v>
      </c>
      <c r="C537" s="179" t="s">
        <v>6142</v>
      </c>
      <c r="D537" s="179" t="s">
        <v>3518</v>
      </c>
      <c r="E537"/>
      <c r="F537"/>
      <c r="G537"/>
      <c r="H537" s="124"/>
      <c r="I537" s="188">
        <v>0</v>
      </c>
      <c r="J537"/>
      <c r="K537" s="188">
        <v>2</v>
      </c>
      <c r="L537" s="124" t="str">
        <f>VLOOKUP(TRIM(B537),'Team Rosters'!$B$1:$M$3794,2,FALSE)</f>
        <v>BLU</v>
      </c>
    </row>
    <row r="538" spans="1:12" ht="12.75" customHeight="1">
      <c r="A538" s="179" t="s">
        <v>3518</v>
      </c>
      <c r="B538" s="183" t="s">
        <v>1950</v>
      </c>
      <c r="C538" s="179" t="s">
        <v>813</v>
      </c>
      <c r="D538" s="179" t="s">
        <v>3518</v>
      </c>
      <c r="E538"/>
      <c r="F538"/>
      <c r="G538"/>
      <c r="H538" s="124"/>
      <c r="I538" s="188">
        <v>0</v>
      </c>
      <c r="J538"/>
      <c r="K538" s="188">
        <v>2</v>
      </c>
      <c r="L538" s="124" t="str">
        <f>VLOOKUP(TRIM(B538),'Team Rosters'!$B$1:$M$3794,2,FALSE)</f>
        <v>WIX</v>
      </c>
    </row>
    <row r="539" spans="1:12" ht="12.75" customHeight="1">
      <c r="A539" s="124" t="s">
        <v>197</v>
      </c>
      <c r="B539" s="192" t="s">
        <v>955</v>
      </c>
      <c r="C539" s="124" t="s">
        <v>802</v>
      </c>
      <c r="D539" s="124" t="s">
        <v>197</v>
      </c>
      <c r="E539"/>
      <c r="F539"/>
      <c r="G539"/>
      <c r="H539" s="124"/>
      <c r="I539"/>
      <c r="J539"/>
      <c r="K539"/>
      <c r="L539" s="124" t="e">
        <f>VLOOKUP(TRIM(B539),'Team Rosters'!$B$1:$M$3794,2,FALSE)</f>
        <v>#N/A</v>
      </c>
    </row>
    <row r="540" spans="1:12">
      <c r="A540" s="124" t="s">
        <v>1667</v>
      </c>
      <c r="B540" s="123" t="s">
        <v>5628</v>
      </c>
      <c r="C540" s="124" t="s">
        <v>826</v>
      </c>
      <c r="D540" s="124" t="s">
        <v>4300</v>
      </c>
      <c r="E540" s="176" t="s">
        <v>4389</v>
      </c>
      <c r="F540" s="176"/>
      <c r="G540" s="172">
        <v>3</v>
      </c>
      <c r="H540" s="173"/>
      <c r="I540" s="131"/>
      <c r="J540"/>
      <c r="K540" s="131"/>
      <c r="L540" s="124" t="str">
        <f>VLOOKUP(TRIM(B540),'Team Rosters'!$B$1:$M$3794,2,FALSE)</f>
        <v>VER</v>
      </c>
    </row>
    <row r="541" spans="1:12" ht="12.75" customHeight="1">
      <c r="A541" s="124" t="s">
        <v>197</v>
      </c>
      <c r="B541" s="123" t="s">
        <v>1586</v>
      </c>
      <c r="C541" s="124" t="s">
        <v>815</v>
      </c>
      <c r="D541" s="124" t="s">
        <v>197</v>
      </c>
      <c r="E541"/>
      <c r="F541"/>
      <c r="G541"/>
      <c r="H541" s="124"/>
      <c r="I541"/>
      <c r="J541"/>
      <c r="K541" s="131"/>
      <c r="L541" s="124" t="str">
        <f>VLOOKUP(TRIM(B541),'Team Rosters'!$B$1:$M$3794,2,FALSE)</f>
        <v>CAVE</v>
      </c>
    </row>
    <row r="542" spans="1:12">
      <c r="A542" s="124" t="s">
        <v>1663</v>
      </c>
      <c r="B542" s="123" t="s">
        <v>2869</v>
      </c>
      <c r="C542" s="124" t="s">
        <v>821</v>
      </c>
      <c r="D542" s="124" t="s">
        <v>4302</v>
      </c>
      <c r="E542" s="176" t="s">
        <v>4389</v>
      </c>
      <c r="F542" s="176"/>
      <c r="G542" s="172">
        <v>9</v>
      </c>
      <c r="H542" s="173"/>
      <c r="I542"/>
      <c r="J542"/>
      <c r="K542"/>
      <c r="L542" s="124" t="str">
        <f>VLOOKUP(TRIM(B542),'Team Rosters'!$B$1:$M$3794,2,FALSE)</f>
        <v>WIX</v>
      </c>
    </row>
    <row r="543" spans="1:12">
      <c r="A543" s="124" t="s">
        <v>3060</v>
      </c>
      <c r="B543" s="123" t="s">
        <v>956</v>
      </c>
      <c r="C543" s="124" t="s">
        <v>821</v>
      </c>
      <c r="D543" s="124" t="s">
        <v>4290</v>
      </c>
      <c r="E543" s="176" t="s">
        <v>4390</v>
      </c>
      <c r="F543" s="176"/>
      <c r="G543" s="172"/>
      <c r="H543" s="173"/>
      <c r="I543"/>
      <c r="J543"/>
      <c r="K543"/>
      <c r="L543" s="124" t="e">
        <f>VLOOKUP(TRIM(B543),'Team Rosters'!$B$1:$M$3794,2,FALSE)</f>
        <v>#N/A</v>
      </c>
    </row>
    <row r="544" spans="1:12">
      <c r="A544" s="124" t="s">
        <v>1406</v>
      </c>
      <c r="B544" s="123" t="s">
        <v>2872</v>
      </c>
      <c r="C544" s="124" t="s">
        <v>831</v>
      </c>
      <c r="D544" s="124" t="s">
        <v>1406</v>
      </c>
      <c r="E544"/>
      <c r="F544"/>
      <c r="G544"/>
      <c r="H544" s="124"/>
      <c r="I544" s="172">
        <v>4</v>
      </c>
      <c r="J544"/>
      <c r="K544" s="172">
        <v>0</v>
      </c>
      <c r="L544" s="124" t="str">
        <f>VLOOKUP(TRIM(B544),'Team Rosters'!$B$1:$M$3794,2,FALSE)</f>
        <v>IND</v>
      </c>
    </row>
    <row r="545" spans="1:12">
      <c r="A545" s="219" t="s">
        <v>211</v>
      </c>
      <c r="B545" s="220" t="s">
        <v>5369</v>
      </c>
      <c r="C545" s="219" t="s">
        <v>822</v>
      </c>
      <c r="D545" s="219" t="s">
        <v>211</v>
      </c>
      <c r="E545" s="217"/>
      <c r="F545" s="217"/>
      <c r="G545" s="217"/>
      <c r="H545" s="219"/>
      <c r="I545" s="217"/>
      <c r="J545" s="217"/>
      <c r="K545" s="229"/>
      <c r="L545" s="221" t="e">
        <f>VLOOKUP(TRIM(B545),'Team Rosters'!$B$1:$M$3794,2,FALSE)</f>
        <v>#N/A</v>
      </c>
    </row>
    <row r="546" spans="1:12">
      <c r="A546" s="124" t="s">
        <v>222</v>
      </c>
      <c r="B546" s="123" t="s">
        <v>5864</v>
      </c>
      <c r="C546" s="124" t="s">
        <v>1664</v>
      </c>
      <c r="D546" s="124" t="s">
        <v>4266</v>
      </c>
      <c r="E546"/>
      <c r="F546"/>
      <c r="G546"/>
      <c r="H546" s="124"/>
      <c r="I546"/>
      <c r="J546"/>
      <c r="K546"/>
      <c r="L546" s="124" t="str">
        <f>VLOOKUP(TRIM(B546),'Team Rosters'!$B$1:$M$3794,2,FALSE)</f>
        <v>BIR</v>
      </c>
    </row>
    <row r="547" spans="1:12">
      <c r="A547" s="124" t="s">
        <v>2323</v>
      </c>
      <c r="B547" s="123" t="s">
        <v>3177</v>
      </c>
      <c r="C547" s="124" t="s">
        <v>817</v>
      </c>
      <c r="D547" s="124" t="s">
        <v>4265</v>
      </c>
      <c r="E547"/>
      <c r="F547"/>
      <c r="G547"/>
      <c r="H547" s="124"/>
      <c r="I547"/>
      <c r="J547"/>
      <c r="K547"/>
      <c r="L547" s="124" t="e">
        <f>VLOOKUP(TRIM(B547),'Team Rosters'!$B$1:$M$3794,2,FALSE)</f>
        <v>#N/A</v>
      </c>
    </row>
    <row r="548" spans="1:12">
      <c r="A548" s="124" t="s">
        <v>2351</v>
      </c>
      <c r="B548" s="123" t="s">
        <v>5267</v>
      </c>
      <c r="C548" s="124" t="s">
        <v>810</v>
      </c>
      <c r="D548" s="124" t="s">
        <v>4270</v>
      </c>
      <c r="E548" s="131"/>
      <c r="F548" s="131"/>
      <c r="G548" s="131"/>
      <c r="H548" s="124"/>
      <c r="I548" s="172">
        <v>0</v>
      </c>
      <c r="J548" s="172"/>
      <c r="K548" s="172">
        <v>0</v>
      </c>
      <c r="L548" s="124" t="e">
        <f>VLOOKUP(TRIM(B548),'Team Rosters'!$B$1:$M$3794,2,FALSE)</f>
        <v>#N/A</v>
      </c>
    </row>
    <row r="549" spans="1:12">
      <c r="A549" s="124" t="s">
        <v>836</v>
      </c>
      <c r="B549" s="123" t="s">
        <v>2875</v>
      </c>
      <c r="C549" s="124" t="s">
        <v>90</v>
      </c>
      <c r="D549" s="124" t="s">
        <v>4282</v>
      </c>
      <c r="E549" s="131"/>
      <c r="F549" s="131"/>
      <c r="G549" s="131"/>
      <c r="H549" s="124"/>
      <c r="I549" s="172">
        <v>0</v>
      </c>
      <c r="J549" s="172">
        <v>0</v>
      </c>
      <c r="K549" s="172">
        <v>2</v>
      </c>
      <c r="L549" s="124" t="e">
        <f>VLOOKUP(TRIM(B549),'Team Rosters'!$B$1:$M$3794,2,FALSE)</f>
        <v>#N/A</v>
      </c>
    </row>
    <row r="550" spans="1:12" ht="12.75" customHeight="1">
      <c r="A550" s="124" t="s">
        <v>2323</v>
      </c>
      <c r="B550" s="123" t="s">
        <v>957</v>
      </c>
      <c r="C550" s="124" t="s">
        <v>81</v>
      </c>
      <c r="D550" s="124" t="s">
        <v>4265</v>
      </c>
      <c r="E550"/>
      <c r="F550"/>
      <c r="G550"/>
      <c r="H550" s="124"/>
      <c r="I550"/>
      <c r="J550"/>
      <c r="K550"/>
      <c r="L550" s="124" t="str">
        <f>VLOOKUP(TRIM(B550),'Team Rosters'!$B$1:$M$3794,2,FALSE)</f>
        <v>LON</v>
      </c>
    </row>
    <row r="551" spans="1:12">
      <c r="A551" s="124" t="s">
        <v>2314</v>
      </c>
      <c r="B551" s="123" t="s">
        <v>5742</v>
      </c>
      <c r="C551" s="124" t="s">
        <v>82</v>
      </c>
      <c r="D551" s="124" t="s">
        <v>4279</v>
      </c>
      <c r="E551" s="131"/>
      <c r="F551" s="131"/>
      <c r="G551" s="131"/>
      <c r="H551" s="124"/>
      <c r="I551" s="172">
        <v>0</v>
      </c>
      <c r="J551" s="172"/>
      <c r="K551" s="172">
        <v>0</v>
      </c>
      <c r="L551" s="124" t="e">
        <f>VLOOKUP(TRIM(B551),'Team Rosters'!$B$1:$M$3794,2,FALSE)</f>
        <v>#N/A</v>
      </c>
    </row>
    <row r="552" spans="1:12" ht="12.75" customHeight="1">
      <c r="A552" s="124" t="s">
        <v>3063</v>
      </c>
      <c r="B552" s="123" t="s">
        <v>5636</v>
      </c>
      <c r="C552" s="124" t="s">
        <v>813</v>
      </c>
      <c r="D552" s="124" t="s">
        <v>4289</v>
      </c>
      <c r="E552" s="176" t="s">
        <v>4383</v>
      </c>
      <c r="F552" s="176"/>
      <c r="G552" s="172"/>
      <c r="H552" s="173"/>
      <c r="I552"/>
      <c r="J552"/>
      <c r="K552"/>
      <c r="L552" s="124" t="e">
        <f>VLOOKUP(TRIM(B552),'Team Rosters'!$B$1:$M$3794,2,FALSE)</f>
        <v>#N/A</v>
      </c>
    </row>
    <row r="553" spans="1:12">
      <c r="A553" s="179" t="s">
        <v>3518</v>
      </c>
      <c r="B553" s="183" t="s">
        <v>6378</v>
      </c>
      <c r="C553" s="179" t="s">
        <v>83</v>
      </c>
      <c r="D553" s="179" t="s">
        <v>3518</v>
      </c>
      <c r="E553"/>
      <c r="F553"/>
      <c r="G553"/>
      <c r="H553" s="124"/>
      <c r="I553" s="188">
        <v>0</v>
      </c>
      <c r="J553"/>
      <c r="K553" s="188">
        <v>0</v>
      </c>
      <c r="L553" s="124" t="e">
        <f>VLOOKUP(TRIM(B553),'Team Rosters'!$B$1:$M$3794,2,FALSE)</f>
        <v>#N/A</v>
      </c>
    </row>
    <row r="554" spans="1:12">
      <c r="A554" s="124" t="s">
        <v>828</v>
      </c>
      <c r="B554" s="123" t="s">
        <v>748</v>
      </c>
      <c r="C554" s="124" t="s">
        <v>826</v>
      </c>
      <c r="D554" s="124" t="s">
        <v>828</v>
      </c>
      <c r="E554"/>
      <c r="F554"/>
      <c r="G554"/>
      <c r="H554" s="124"/>
      <c r="I554" s="172">
        <v>5</v>
      </c>
      <c r="J554"/>
      <c r="K554" s="172">
        <v>0</v>
      </c>
      <c r="L554" s="124" t="str">
        <f>VLOOKUP(TRIM(B554),'Team Rosters'!$B$1:$M$3794,2,FALSE)</f>
        <v>DEL</v>
      </c>
    </row>
    <row r="555" spans="1:12">
      <c r="A555" s="124" t="s">
        <v>1406</v>
      </c>
      <c r="B555" s="123" t="s">
        <v>2881</v>
      </c>
      <c r="C555" s="124" t="s">
        <v>807</v>
      </c>
      <c r="D555" s="124" t="s">
        <v>1406</v>
      </c>
      <c r="E555"/>
      <c r="F555"/>
      <c r="G555"/>
      <c r="H555" s="124"/>
      <c r="I555" s="172">
        <v>5</v>
      </c>
      <c r="J555"/>
      <c r="K555" s="172">
        <v>0</v>
      </c>
      <c r="L555" s="124" t="e">
        <f>VLOOKUP(TRIM(B555),'Team Rosters'!$B$1:$M$3794,2,FALSE)</f>
        <v>#N/A</v>
      </c>
    </row>
    <row r="556" spans="1:12">
      <c r="A556" s="124" t="s">
        <v>1667</v>
      </c>
      <c r="B556" s="123" t="s">
        <v>2883</v>
      </c>
      <c r="C556" s="124" t="s">
        <v>2832</v>
      </c>
      <c r="D556" s="124" t="s">
        <v>4300</v>
      </c>
      <c r="E556" s="176" t="s">
        <v>4389</v>
      </c>
      <c r="F556" s="176"/>
      <c r="G556" s="172">
        <v>12</v>
      </c>
      <c r="H556" s="173">
        <v>2</v>
      </c>
      <c r="I556" s="131"/>
      <c r="J556"/>
      <c r="K556" s="131"/>
      <c r="L556" s="124" t="str">
        <f>VLOOKUP(TRIM(B556),'Team Rosters'!$B$1:$M$3794,2,FALSE)</f>
        <v>VIR</v>
      </c>
    </row>
    <row r="557" spans="1:12" ht="12.75" customHeight="1">
      <c r="A557" s="124" t="s">
        <v>828</v>
      </c>
      <c r="B557" s="123" t="s">
        <v>3995</v>
      </c>
      <c r="C557" s="124" t="s">
        <v>85</v>
      </c>
      <c r="D557" s="124" t="s">
        <v>828</v>
      </c>
      <c r="E557"/>
      <c r="F557"/>
      <c r="G557"/>
      <c r="H557" s="124"/>
      <c r="I557" s="172">
        <v>4</v>
      </c>
      <c r="J557"/>
      <c r="K557" s="172">
        <v>0</v>
      </c>
      <c r="L557" s="124" t="str">
        <f>VLOOKUP(TRIM(B557),'Team Rosters'!$B$1:$M$3794,2,FALSE)</f>
        <v>OMA</v>
      </c>
    </row>
    <row r="558" spans="1:12" ht="12.75" customHeight="1">
      <c r="A558" s="124" t="s">
        <v>2445</v>
      </c>
      <c r="B558" s="123" t="s">
        <v>6317</v>
      </c>
      <c r="C558" s="124" t="s">
        <v>831</v>
      </c>
      <c r="D558" s="124" t="s">
        <v>4294</v>
      </c>
      <c r="E558" s="176" t="s">
        <v>4385</v>
      </c>
      <c r="F558" s="176"/>
      <c r="G558" s="172"/>
      <c r="H558" s="173"/>
      <c r="I558"/>
      <c r="J558"/>
      <c r="K558"/>
      <c r="L558" s="124" t="str">
        <f>VLOOKUP(TRIM(B558),'Team Rosters'!$B$1:$M$3794,2,FALSE)</f>
        <v>OMA</v>
      </c>
    </row>
    <row r="559" spans="1:12">
      <c r="A559" s="124" t="s">
        <v>2458</v>
      </c>
      <c r="B559" s="123" t="s">
        <v>6287</v>
      </c>
      <c r="C559" s="124" t="s">
        <v>802</v>
      </c>
      <c r="D559" s="124" t="s">
        <v>2458</v>
      </c>
      <c r="E559" s="176" t="s">
        <v>4384</v>
      </c>
      <c r="F559" s="176"/>
      <c r="G559" s="172">
        <v>0</v>
      </c>
      <c r="H559" s="173"/>
      <c r="I559"/>
      <c r="J559"/>
      <c r="K559" s="131"/>
      <c r="L559" s="124" t="e">
        <f>VLOOKUP(TRIM(B559),'Team Rosters'!$B$1:$M$3794,2,FALSE)</f>
        <v>#N/A</v>
      </c>
    </row>
    <row r="560" spans="1:12" ht="12.75" customHeight="1">
      <c r="A560" s="124" t="s">
        <v>1406</v>
      </c>
      <c r="B560" s="123" t="s">
        <v>5716</v>
      </c>
      <c r="C560" s="124" t="s">
        <v>820</v>
      </c>
      <c r="D560" s="124" t="s">
        <v>1406</v>
      </c>
      <c r="E560"/>
      <c r="F560"/>
      <c r="G560"/>
      <c r="H560" s="124"/>
      <c r="I560" s="172">
        <v>5</v>
      </c>
      <c r="J560"/>
      <c r="K560" s="172">
        <v>0</v>
      </c>
      <c r="L560" s="124" t="e">
        <f>VLOOKUP(TRIM(B560),'Team Rosters'!$B$1:$M$3794,2,FALSE)</f>
        <v>#N/A</v>
      </c>
    </row>
    <row r="561" spans="1:12" ht="12.75" customHeight="1">
      <c r="A561" s="124" t="s">
        <v>2328</v>
      </c>
      <c r="B561" s="123" t="s">
        <v>1635</v>
      </c>
      <c r="C561" s="124" t="s">
        <v>824</v>
      </c>
      <c r="D561" s="124" t="s">
        <v>4295</v>
      </c>
      <c r="E561" s="176" t="s">
        <v>4389</v>
      </c>
      <c r="F561" s="176"/>
      <c r="G561" s="172"/>
      <c r="H561" s="173"/>
      <c r="I561"/>
      <c r="J561"/>
      <c r="K561" s="131"/>
      <c r="L561" s="124" t="e">
        <f>VLOOKUP(TRIM(B561),'Team Rosters'!$B$1:$M$3794,2,FALSE)</f>
        <v>#N/A</v>
      </c>
    </row>
    <row r="562" spans="1:12" ht="12.75" customHeight="1">
      <c r="A562" s="124" t="s">
        <v>172</v>
      </c>
      <c r="B562" s="123" t="s">
        <v>5099</v>
      </c>
      <c r="C562" s="124" t="s">
        <v>802</v>
      </c>
      <c r="D562" s="124" t="s">
        <v>4298</v>
      </c>
      <c r="E562" s="176" t="s">
        <v>4391</v>
      </c>
      <c r="F562" s="176"/>
      <c r="G562" s="172">
        <v>0</v>
      </c>
      <c r="H562" s="173"/>
      <c r="I562"/>
      <c r="J562"/>
      <c r="K562"/>
      <c r="L562" s="124" t="e">
        <f>VLOOKUP(TRIM(B562),'Team Rosters'!$B$1:$M$3794,2,FALSE)</f>
        <v>#N/A</v>
      </c>
    </row>
    <row r="563" spans="1:12" ht="12.75" customHeight="1">
      <c r="A563" s="124" t="s">
        <v>1406</v>
      </c>
      <c r="B563" s="123" t="s">
        <v>2974</v>
      </c>
      <c r="C563" s="124" t="s">
        <v>802</v>
      </c>
      <c r="D563" s="124" t="s">
        <v>1406</v>
      </c>
      <c r="E563"/>
      <c r="F563"/>
      <c r="G563"/>
      <c r="H563" s="124"/>
      <c r="I563" s="172">
        <v>6</v>
      </c>
      <c r="J563"/>
      <c r="K563" s="172">
        <v>0</v>
      </c>
      <c r="L563" s="124" t="str">
        <f>VLOOKUP(TRIM(B563),'Team Rosters'!$B$1:$M$3794,2,FALSE)</f>
        <v>TOK</v>
      </c>
    </row>
    <row r="564" spans="1:12" ht="12.75" customHeight="1">
      <c r="A564" s="124" t="s">
        <v>4125</v>
      </c>
      <c r="B564" s="123" t="s">
        <v>4727</v>
      </c>
      <c r="C564" s="124" t="s">
        <v>833</v>
      </c>
      <c r="D564" s="124" t="s">
        <v>4276</v>
      </c>
      <c r="E564" s="131"/>
      <c r="F564" s="131"/>
      <c r="G564" s="131"/>
      <c r="H564" s="124"/>
      <c r="I564" s="172">
        <v>0</v>
      </c>
      <c r="J564" s="172">
        <v>0</v>
      </c>
      <c r="K564" s="172">
        <v>0</v>
      </c>
      <c r="L564" s="124" t="str">
        <f>VLOOKUP(TRIM(B564),'Team Rosters'!$B$1:$M$3794,2,FALSE)</f>
        <v>ACM</v>
      </c>
    </row>
    <row r="565" spans="1:12" ht="12.75" customHeight="1">
      <c r="A565" s="124" t="s">
        <v>4125</v>
      </c>
      <c r="B565" s="123" t="s">
        <v>4727</v>
      </c>
      <c r="C565" s="124" t="s">
        <v>833</v>
      </c>
      <c r="D565" s="124" t="s">
        <v>4276</v>
      </c>
      <c r="E565"/>
      <c r="F565"/>
      <c r="G565"/>
      <c r="H565" s="124"/>
      <c r="I565" s="172">
        <v>0</v>
      </c>
      <c r="J565"/>
      <c r="K565" s="172">
        <v>0</v>
      </c>
      <c r="L565" s="124" t="str">
        <f>VLOOKUP(TRIM(B565),'Team Rosters'!$B$1:$M$3794,2,FALSE)</f>
        <v>ACM</v>
      </c>
    </row>
    <row r="566" spans="1:12">
      <c r="A566" s="124" t="s">
        <v>2440</v>
      </c>
      <c r="B566" s="123" t="s">
        <v>5654</v>
      </c>
      <c r="C566" s="124" t="s">
        <v>821</v>
      </c>
      <c r="D566" s="124" t="s">
        <v>2440</v>
      </c>
      <c r="E566" s="176" t="s">
        <v>4384</v>
      </c>
      <c r="F566" s="176"/>
      <c r="G566" s="172">
        <v>0</v>
      </c>
      <c r="H566" s="173"/>
      <c r="I566"/>
      <c r="J566"/>
      <c r="K566"/>
      <c r="L566" s="124" t="str">
        <f>VLOOKUP(TRIM(B566),'Team Rosters'!$B$1:$M$3794,2,FALSE)</f>
        <v>GOT</v>
      </c>
    </row>
    <row r="567" spans="1:12" ht="12.75" customHeight="1">
      <c r="A567" s="124" t="s">
        <v>2314</v>
      </c>
      <c r="B567" s="123" t="s">
        <v>5171</v>
      </c>
      <c r="C567" s="124" t="s">
        <v>807</v>
      </c>
      <c r="D567" s="124" t="s">
        <v>4303</v>
      </c>
      <c r="E567" s="176" t="s">
        <v>4391</v>
      </c>
      <c r="F567" s="176"/>
      <c r="G567" s="172">
        <v>1</v>
      </c>
      <c r="H567" s="173"/>
      <c r="I567"/>
      <c r="J567"/>
      <c r="K567"/>
      <c r="L567" s="124" t="str">
        <f>VLOOKUP(TRIM(B567),'Team Rosters'!$B$1:$M$3794,2,FALSE)</f>
        <v>LAS</v>
      </c>
    </row>
    <row r="568" spans="1:12" ht="12.75" customHeight="1">
      <c r="A568" s="179" t="s">
        <v>3518</v>
      </c>
      <c r="B568" s="183" t="s">
        <v>5308</v>
      </c>
      <c r="C568" s="179" t="s">
        <v>5513</v>
      </c>
      <c r="D568" s="179" t="s">
        <v>3518</v>
      </c>
      <c r="E568"/>
      <c r="F568"/>
      <c r="G568"/>
      <c r="H568" s="124"/>
      <c r="I568" s="188">
        <v>0</v>
      </c>
      <c r="J568"/>
      <c r="K568" s="188">
        <v>4</v>
      </c>
      <c r="L568" s="124" t="str">
        <f>VLOOKUP(TRIM(B568),'Team Rosters'!$B$1:$M$3794,2,FALSE)</f>
        <v>CAVE</v>
      </c>
    </row>
    <row r="569" spans="1:12">
      <c r="A569" s="124" t="s">
        <v>1663</v>
      </c>
      <c r="B569" s="123" t="s">
        <v>485</v>
      </c>
      <c r="C569" s="124" t="s">
        <v>802</v>
      </c>
      <c r="D569" s="124" t="s">
        <v>4302</v>
      </c>
      <c r="E569" s="176" t="s">
        <v>4385</v>
      </c>
      <c r="F569" s="176"/>
      <c r="G569" s="172">
        <v>1</v>
      </c>
      <c r="H569" s="173"/>
      <c r="I569"/>
      <c r="J569"/>
      <c r="K569" s="131"/>
      <c r="L569" s="124" t="str">
        <f>VLOOKUP(TRIM(B569),'Team Rosters'!$B$1:$M$3794,2,FALSE)</f>
        <v>VIR</v>
      </c>
    </row>
    <row r="570" spans="1:12">
      <c r="A570" s="124" t="s">
        <v>1404</v>
      </c>
      <c r="B570" s="123" t="s">
        <v>5162</v>
      </c>
      <c r="C570" s="124" t="s">
        <v>3448</v>
      </c>
      <c r="D570" s="124" t="s">
        <v>1404</v>
      </c>
      <c r="E570" s="176" t="s">
        <v>4384</v>
      </c>
      <c r="F570" s="176"/>
      <c r="G570" s="172">
        <v>0</v>
      </c>
      <c r="H570" s="173"/>
      <c r="I570"/>
      <c r="J570"/>
      <c r="K570" s="131"/>
      <c r="L570" s="124" t="e">
        <f>VLOOKUP(TRIM(B570),'Team Rosters'!$B$1:$M$3794,2,FALSE)</f>
        <v>#N/A</v>
      </c>
    </row>
    <row r="571" spans="1:12">
      <c r="A571" s="173" t="s">
        <v>203</v>
      </c>
      <c r="B571" s="123" t="s">
        <v>6428</v>
      </c>
      <c r="C571" s="124" t="s">
        <v>1664</v>
      </c>
      <c r="D571" s="173" t="s">
        <v>203</v>
      </c>
      <c r="E571"/>
      <c r="F571"/>
      <c r="G571"/>
      <c r="H571" s="124"/>
      <c r="I571"/>
      <c r="J571"/>
      <c r="K571"/>
      <c r="L571" s="124" t="str">
        <f>VLOOKUP(TRIM(B571),'Team Rosters'!$B$1:$M$3794,2,FALSE)</f>
        <v>IRN</v>
      </c>
    </row>
    <row r="572" spans="1:12" ht="12.75" customHeight="1">
      <c r="A572" s="124" t="s">
        <v>2328</v>
      </c>
      <c r="B572" s="123" t="s">
        <v>2977</v>
      </c>
      <c r="C572" s="124" t="s">
        <v>820</v>
      </c>
      <c r="D572" s="124" t="s">
        <v>4295</v>
      </c>
      <c r="E572" s="176" t="s">
        <v>4385</v>
      </c>
      <c r="F572" s="176"/>
      <c r="G572" s="172"/>
      <c r="H572" s="173"/>
      <c r="I572"/>
      <c r="J572"/>
      <c r="K572"/>
      <c r="L572" s="124" t="str">
        <f>VLOOKUP(TRIM(B572),'Team Rosters'!$B$1:$M$3794,2,FALSE)</f>
        <v>IND</v>
      </c>
    </row>
    <row r="573" spans="1:12" ht="12.75" customHeight="1">
      <c r="A573" s="124" t="s">
        <v>835</v>
      </c>
      <c r="B573" s="123" t="s">
        <v>5809</v>
      </c>
      <c r="C573" s="124" t="s">
        <v>813</v>
      </c>
      <c r="D573" s="124" t="s">
        <v>4283</v>
      </c>
      <c r="E573" s="131"/>
      <c r="F573" s="131"/>
      <c r="G573" s="131"/>
      <c r="H573" s="124"/>
      <c r="I573" s="172">
        <v>4</v>
      </c>
      <c r="J573" s="172">
        <v>0</v>
      </c>
      <c r="K573" s="172">
        <v>3</v>
      </c>
      <c r="L573" s="124" t="str">
        <f>VLOOKUP(TRIM(B573),'Team Rosters'!$B$1:$M$3794,2,FALSE)</f>
        <v>LAS</v>
      </c>
    </row>
    <row r="574" spans="1:12">
      <c r="A574" s="124" t="s">
        <v>1139</v>
      </c>
      <c r="B574" s="123" t="s">
        <v>5539</v>
      </c>
      <c r="C574" s="124" t="s">
        <v>5513</v>
      </c>
      <c r="D574" s="124" t="s">
        <v>1139</v>
      </c>
      <c r="E574" s="176" t="s">
        <v>4384</v>
      </c>
      <c r="F574" s="176"/>
      <c r="G574" s="172">
        <v>0</v>
      </c>
      <c r="H574" s="173"/>
      <c r="I574"/>
      <c r="J574"/>
      <c r="K574" s="131"/>
      <c r="L574" s="124" t="e">
        <f>VLOOKUP(TRIM(B574),'Team Rosters'!$B$1:$M$3794,2,FALSE)</f>
        <v>#N/A</v>
      </c>
    </row>
    <row r="575" spans="1:12">
      <c r="A575" s="124" t="s">
        <v>3917</v>
      </c>
      <c r="B575" s="123" t="s">
        <v>750</v>
      </c>
      <c r="C575" s="124" t="s">
        <v>6142</v>
      </c>
      <c r="D575" s="124" t="s">
        <v>4286</v>
      </c>
      <c r="E575" s="131"/>
      <c r="F575" s="131"/>
      <c r="G575" s="131"/>
      <c r="H575" s="124"/>
      <c r="I575" s="172">
        <v>0</v>
      </c>
      <c r="J575" s="172">
        <v>0</v>
      </c>
      <c r="K575" s="172">
        <v>0</v>
      </c>
      <c r="L575" s="124" t="e">
        <f>VLOOKUP(TRIM(B575),'Team Rosters'!$B$1:$M$3794,2,FALSE)</f>
        <v>#N/A</v>
      </c>
    </row>
    <row r="576" spans="1:12" ht="12.75" customHeight="1">
      <c r="A576" s="124" t="s">
        <v>3917</v>
      </c>
      <c r="B576" s="123" t="s">
        <v>750</v>
      </c>
      <c r="C576" s="124" t="s">
        <v>6142</v>
      </c>
      <c r="D576" s="124" t="s">
        <v>6621</v>
      </c>
      <c r="E576"/>
      <c r="F576"/>
      <c r="G576"/>
      <c r="H576" s="124"/>
      <c r="I576" s="172">
        <v>0</v>
      </c>
      <c r="J576"/>
      <c r="K576" s="172">
        <v>0</v>
      </c>
      <c r="L576" s="124" t="e">
        <f>VLOOKUP(TRIM(B576),'Team Rosters'!$B$1:$M$3794,2,FALSE)</f>
        <v>#N/A</v>
      </c>
    </row>
    <row r="577" spans="1:12" ht="12.75" customHeight="1">
      <c r="A577" s="124" t="s">
        <v>3060</v>
      </c>
      <c r="B577" s="123" t="s">
        <v>6250</v>
      </c>
      <c r="C577" s="124" t="s">
        <v>813</v>
      </c>
      <c r="D577" s="124" t="s">
        <v>4290</v>
      </c>
      <c r="E577" s="176" t="s">
        <v>4384</v>
      </c>
      <c r="F577" s="176"/>
      <c r="G577" s="172"/>
      <c r="H577" s="173"/>
      <c r="I577" s="131"/>
      <c r="J577"/>
      <c r="K577" s="131"/>
      <c r="L577" s="124" t="e">
        <f>VLOOKUP(TRIM(B577),'Team Rosters'!$B$1:$M$3794,2,FALSE)</f>
        <v>#N/A</v>
      </c>
    </row>
    <row r="578" spans="1:12">
      <c r="A578" s="124" t="s">
        <v>3063</v>
      </c>
      <c r="B578" s="123" t="s">
        <v>4525</v>
      </c>
      <c r="C578" s="124" t="s">
        <v>85</v>
      </c>
      <c r="D578" s="124" t="s">
        <v>4289</v>
      </c>
      <c r="E578" s="176" t="s">
        <v>4388</v>
      </c>
      <c r="F578" s="176"/>
      <c r="G578" s="172"/>
      <c r="H578" s="173"/>
      <c r="I578"/>
      <c r="J578"/>
      <c r="K578"/>
      <c r="L578" s="124" t="e">
        <f>VLOOKUP(TRIM(B578),'Team Rosters'!$B$1:$M$3794,2,FALSE)</f>
        <v>#N/A</v>
      </c>
    </row>
    <row r="579" spans="1:12">
      <c r="A579" s="124" t="s">
        <v>2317</v>
      </c>
      <c r="B579" s="123" t="s">
        <v>6154</v>
      </c>
      <c r="C579" s="124" t="s">
        <v>90</v>
      </c>
      <c r="D579" s="124" t="s">
        <v>2317</v>
      </c>
      <c r="E579" s="131"/>
      <c r="F579" s="131"/>
      <c r="G579" s="131"/>
      <c r="H579" s="124"/>
      <c r="I579" s="172">
        <v>0</v>
      </c>
      <c r="J579" s="172"/>
      <c r="K579" s="172">
        <v>4</v>
      </c>
      <c r="L579" s="124" t="str">
        <f>VLOOKUP(TRIM(B579),'Team Rosters'!$B$1:$M$3794,2,FALSE)</f>
        <v>LON</v>
      </c>
    </row>
    <row r="580" spans="1:12">
      <c r="A580" s="124" t="s">
        <v>1404</v>
      </c>
      <c r="B580" s="123" t="s">
        <v>3394</v>
      </c>
      <c r="C580" s="124" t="s">
        <v>816</v>
      </c>
      <c r="D580" s="124" t="s">
        <v>1404</v>
      </c>
      <c r="E580" s="176" t="s">
        <v>4384</v>
      </c>
      <c r="F580" s="176"/>
      <c r="G580" s="172">
        <v>0</v>
      </c>
      <c r="H580" s="173"/>
      <c r="I580"/>
      <c r="J580"/>
      <c r="K580"/>
      <c r="L580" s="124" t="e">
        <f>VLOOKUP(TRIM(B580),'Team Rosters'!$B$1:$M$3794,2,FALSE)</f>
        <v>#N/A</v>
      </c>
    </row>
    <row r="581" spans="1:12">
      <c r="A581" s="124" t="s">
        <v>173</v>
      </c>
      <c r="B581" s="123" t="s">
        <v>6192</v>
      </c>
      <c r="C581" s="124" t="s">
        <v>814</v>
      </c>
      <c r="D581" s="124" t="s">
        <v>5004</v>
      </c>
      <c r="E581" s="176" t="s">
        <v>4391</v>
      </c>
      <c r="F581" s="176" t="s">
        <v>4391</v>
      </c>
      <c r="G581" s="172">
        <v>0</v>
      </c>
      <c r="H581" s="173"/>
      <c r="I581" s="131"/>
      <c r="J581"/>
      <c r="K581" s="131"/>
      <c r="L581" s="124" t="e">
        <f>VLOOKUP(TRIM(B581),'Team Rosters'!$B$1:$M$3794,2,FALSE)</f>
        <v>#N/A</v>
      </c>
    </row>
    <row r="582" spans="1:12" ht="12.75" customHeight="1">
      <c r="A582" s="124" t="s">
        <v>3060</v>
      </c>
      <c r="B582" s="123" t="s">
        <v>3190</v>
      </c>
      <c r="C582" s="124" t="s">
        <v>817</v>
      </c>
      <c r="D582" s="124" t="s">
        <v>4290</v>
      </c>
      <c r="E582" s="176" t="s">
        <v>4384</v>
      </c>
      <c r="F582" s="176"/>
      <c r="G582" s="172"/>
      <c r="H582" s="173"/>
      <c r="I582"/>
      <c r="J582"/>
      <c r="K582" s="131"/>
      <c r="L582" s="124" t="e">
        <f>VLOOKUP(TRIM(B582),'Team Rosters'!$B$1:$M$3794,2,FALSE)</f>
        <v>#N/A</v>
      </c>
    </row>
    <row r="583" spans="1:12">
      <c r="A583" s="124" t="s">
        <v>3060</v>
      </c>
      <c r="B583" s="123" t="s">
        <v>1384</v>
      </c>
      <c r="C583" s="124" t="s">
        <v>815</v>
      </c>
      <c r="D583" s="124" t="s">
        <v>4290</v>
      </c>
      <c r="E583" s="176" t="s">
        <v>4384</v>
      </c>
      <c r="F583" s="176"/>
      <c r="G583" s="172"/>
      <c r="H583" s="173"/>
      <c r="I583"/>
      <c r="J583"/>
      <c r="K583"/>
      <c r="L583" s="124" t="e">
        <f>VLOOKUP(TRIM(B583),'Team Rosters'!$B$1:$M$3794,2,FALSE)</f>
        <v>#N/A</v>
      </c>
    </row>
    <row r="584" spans="1:12">
      <c r="A584" s="179" t="s">
        <v>1591</v>
      </c>
      <c r="B584" s="183" t="s">
        <v>6380</v>
      </c>
      <c r="C584" s="179" t="s">
        <v>2832</v>
      </c>
      <c r="D584" s="179" t="s">
        <v>1591</v>
      </c>
      <c r="E584"/>
      <c r="F584"/>
      <c r="G584"/>
      <c r="H584" s="124"/>
      <c r="I584" s="188">
        <v>0</v>
      </c>
      <c r="J584"/>
      <c r="K584" s="188">
        <v>4</v>
      </c>
      <c r="L584" s="124" t="str">
        <f>VLOOKUP(TRIM(B584),'Team Rosters'!$B$1:$M$3794,2,FALSE)</f>
        <v>ANN</v>
      </c>
    </row>
    <row r="585" spans="1:12">
      <c r="A585" s="124" t="s">
        <v>3060</v>
      </c>
      <c r="B585" s="123" t="s">
        <v>6302</v>
      </c>
      <c r="C585" s="124" t="s">
        <v>832</v>
      </c>
      <c r="D585" s="124" t="s">
        <v>4290</v>
      </c>
      <c r="E585" s="176" t="s">
        <v>4384</v>
      </c>
      <c r="F585" s="176"/>
      <c r="G585" s="172"/>
      <c r="H585" s="173"/>
      <c r="I585"/>
      <c r="J585"/>
      <c r="K585" s="131"/>
      <c r="L585" s="124" t="str">
        <f>VLOOKUP(TRIM(B585),'Team Rosters'!$B$1:$M$3794,2,FALSE)</f>
        <v>LAS</v>
      </c>
    </row>
    <row r="586" spans="1:12" ht="12.75" customHeight="1">
      <c r="A586" s="124" t="s">
        <v>3891</v>
      </c>
      <c r="B586" s="123" t="s">
        <v>6262</v>
      </c>
      <c r="C586" s="124" t="s">
        <v>816</v>
      </c>
      <c r="D586" s="124" t="s">
        <v>5005</v>
      </c>
      <c r="E586" s="176" t="s">
        <v>4391</v>
      </c>
      <c r="F586" s="176" t="s">
        <v>4391</v>
      </c>
      <c r="G586" s="172">
        <v>0</v>
      </c>
      <c r="H586" s="173"/>
      <c r="I586"/>
      <c r="J586"/>
      <c r="K586" s="131"/>
      <c r="L586" s="124" t="e">
        <f>VLOOKUP(TRIM(B586),'Team Rosters'!$B$1:$M$3794,2,FALSE)</f>
        <v>#N/A</v>
      </c>
    </row>
    <row r="587" spans="1:12">
      <c r="A587" s="124" t="s">
        <v>1663</v>
      </c>
      <c r="B587" s="123" t="s">
        <v>4000</v>
      </c>
      <c r="C587" s="124" t="s">
        <v>813</v>
      </c>
      <c r="D587" s="124" t="s">
        <v>4302</v>
      </c>
      <c r="E587" s="176" t="s">
        <v>4386</v>
      </c>
      <c r="F587" s="176"/>
      <c r="G587" s="172">
        <v>3</v>
      </c>
      <c r="H587" s="173"/>
      <c r="I587" s="131"/>
      <c r="J587"/>
      <c r="K587" s="131"/>
      <c r="L587" s="124" t="str">
        <f>VLOOKUP(TRIM(B587),'Team Rosters'!$B$1:$M$3794,2,FALSE)</f>
        <v>VIR</v>
      </c>
    </row>
    <row r="588" spans="1:12">
      <c r="A588" s="124" t="s">
        <v>848</v>
      </c>
      <c r="B588" s="123" t="s">
        <v>338</v>
      </c>
      <c r="C588" s="124" t="s">
        <v>82</v>
      </c>
      <c r="D588" s="124" t="s">
        <v>848</v>
      </c>
      <c r="E588"/>
      <c r="F588"/>
      <c r="G588"/>
      <c r="H588" s="124"/>
      <c r="I588" s="172">
        <v>5</v>
      </c>
      <c r="J588"/>
      <c r="K588" s="172">
        <v>3</v>
      </c>
      <c r="L588" s="124" t="e">
        <f>VLOOKUP(TRIM(B588),'Team Rosters'!$B$1:$M$3794,2,FALSE)</f>
        <v>#N/A</v>
      </c>
    </row>
    <row r="589" spans="1:12">
      <c r="A589" s="124" t="s">
        <v>560</v>
      </c>
      <c r="B589" s="123" t="s">
        <v>6407</v>
      </c>
      <c r="C589" s="124" t="s">
        <v>3448</v>
      </c>
      <c r="D589" s="124" t="s">
        <v>4265</v>
      </c>
      <c r="E589"/>
      <c r="F589"/>
      <c r="G589"/>
      <c r="H589" s="124"/>
      <c r="I589"/>
      <c r="J589"/>
      <c r="K589" s="131"/>
      <c r="L589" s="124" t="e">
        <f>VLOOKUP(TRIM(B589),'Team Rosters'!$B$1:$M$3794,2,FALSE)</f>
        <v>#N/A</v>
      </c>
    </row>
    <row r="590" spans="1:12">
      <c r="A590" s="124" t="s">
        <v>560</v>
      </c>
      <c r="B590" s="123" t="s">
        <v>5292</v>
      </c>
      <c r="C590" s="124" t="s">
        <v>809</v>
      </c>
      <c r="D590" s="124" t="s">
        <v>4265</v>
      </c>
      <c r="E590"/>
      <c r="F590"/>
      <c r="G590"/>
      <c r="H590" s="124"/>
      <c r="I590"/>
      <c r="J590"/>
      <c r="K590"/>
      <c r="L590" s="124" t="str">
        <f>VLOOKUP(TRIM(B590),'Team Rosters'!$B$1:$M$3794,2,FALSE)</f>
        <v>ESC</v>
      </c>
    </row>
    <row r="591" spans="1:12">
      <c r="A591" s="124" t="s">
        <v>2436</v>
      </c>
      <c r="B591" s="123" t="s">
        <v>5577</v>
      </c>
      <c r="C591" s="124" t="s">
        <v>820</v>
      </c>
      <c r="D591" s="124" t="s">
        <v>4307</v>
      </c>
      <c r="E591" s="176" t="s">
        <v>4385</v>
      </c>
      <c r="F591" s="176"/>
      <c r="G591" s="172">
        <v>2</v>
      </c>
      <c r="H591" s="173"/>
      <c r="I591"/>
      <c r="J591"/>
      <c r="K591"/>
      <c r="L591" s="124" t="str">
        <f>VLOOKUP(TRIM(B591),'Team Rosters'!$B$1:$M$3794,2,FALSE)</f>
        <v>WIX</v>
      </c>
    </row>
    <row r="592" spans="1:12">
      <c r="A592" s="124" t="s">
        <v>3060</v>
      </c>
      <c r="B592" s="123" t="s">
        <v>5601</v>
      </c>
      <c r="C592" s="124" t="s">
        <v>824</v>
      </c>
      <c r="D592" s="124" t="s">
        <v>4290</v>
      </c>
      <c r="E592" s="176" t="s">
        <v>4384</v>
      </c>
      <c r="F592" s="176"/>
      <c r="G592" s="172"/>
      <c r="H592" s="173"/>
      <c r="I592"/>
      <c r="J592"/>
      <c r="K592"/>
      <c r="L592" s="124" t="str">
        <f>VLOOKUP(TRIM(B592),'Team Rosters'!$B$1:$M$3794,2,FALSE)</f>
        <v>IRN</v>
      </c>
    </row>
    <row r="593" spans="1:12">
      <c r="A593" s="124" t="s">
        <v>2874</v>
      </c>
      <c r="B593" s="123" t="s">
        <v>4002</v>
      </c>
      <c r="C593" s="124" t="s">
        <v>802</v>
      </c>
      <c r="D593" s="124" t="s">
        <v>4288</v>
      </c>
      <c r="E593" s="176" t="s">
        <v>4411</v>
      </c>
      <c r="F593" s="176"/>
      <c r="G593" s="172"/>
      <c r="H593" s="173"/>
      <c r="I593"/>
      <c r="J593"/>
      <c r="K593" s="131"/>
      <c r="L593" s="124" t="str">
        <f>VLOOKUP(TRIM(B593),'Team Rosters'!$B$1:$M$3794,2,FALSE)</f>
        <v>BLD</v>
      </c>
    </row>
    <row r="594" spans="1:12">
      <c r="A594" s="124" t="s">
        <v>2312</v>
      </c>
      <c r="B594" s="123" t="s">
        <v>5150</v>
      </c>
      <c r="C594" s="124" t="s">
        <v>815</v>
      </c>
      <c r="D594" s="124" t="s">
        <v>2312</v>
      </c>
      <c r="E594" s="176" t="s">
        <v>4382</v>
      </c>
      <c r="F594" s="176"/>
      <c r="G594" s="172">
        <v>5</v>
      </c>
      <c r="H594" s="173"/>
      <c r="I594"/>
      <c r="J594"/>
      <c r="K594"/>
      <c r="L594" s="124" t="e">
        <f>VLOOKUP(TRIM(B594),'Team Rosters'!$B$1:$M$3794,2,FALSE)</f>
        <v>#N/A</v>
      </c>
    </row>
    <row r="595" spans="1:12">
      <c r="A595" s="124" t="s">
        <v>2445</v>
      </c>
      <c r="B595" s="192" t="s">
        <v>6452</v>
      </c>
      <c r="C595" s="124" t="s">
        <v>826</v>
      </c>
      <c r="D595" s="124" t="s">
        <v>4294</v>
      </c>
      <c r="E595" s="176" t="s">
        <v>4389</v>
      </c>
      <c r="F595" s="176"/>
      <c r="G595" s="172"/>
      <c r="H595" s="173"/>
      <c r="I595"/>
      <c r="J595"/>
      <c r="K595"/>
      <c r="L595" s="124" t="str">
        <f>VLOOKUP(TRIM(B595),'Team Rosters'!$B$1:$M$3794,2,FALSE)</f>
        <v>DEL</v>
      </c>
    </row>
    <row r="596" spans="1:12">
      <c r="A596" s="124" t="s">
        <v>2874</v>
      </c>
      <c r="B596" s="123" t="s">
        <v>5181</v>
      </c>
      <c r="C596" s="124" t="s">
        <v>2832</v>
      </c>
      <c r="D596" s="124" t="s">
        <v>4288</v>
      </c>
      <c r="E596" s="176" t="s">
        <v>4397</v>
      </c>
      <c r="F596" s="176"/>
      <c r="G596" s="172"/>
      <c r="H596" s="173"/>
      <c r="I596"/>
      <c r="J596"/>
      <c r="K596"/>
      <c r="L596" s="124" t="str">
        <f>VLOOKUP(TRIM(B596),'Team Rosters'!$B$1:$M$3794,2,FALSE)</f>
        <v>OMA</v>
      </c>
    </row>
    <row r="597" spans="1:12" ht="12.75" customHeight="1">
      <c r="A597" s="124" t="s">
        <v>172</v>
      </c>
      <c r="B597" s="123" t="s">
        <v>6277</v>
      </c>
      <c r="C597" s="124" t="s">
        <v>1664</v>
      </c>
      <c r="D597" s="124" t="s">
        <v>4298</v>
      </c>
      <c r="E597" s="176" t="s">
        <v>4391</v>
      </c>
      <c r="F597" s="176"/>
      <c r="G597" s="172">
        <v>3</v>
      </c>
      <c r="H597" s="173"/>
      <c r="I597"/>
      <c r="J597"/>
      <c r="K597"/>
      <c r="L597" s="124" t="str">
        <f>VLOOKUP(TRIM(B597),'Team Rosters'!$B$1:$M$3794,2,FALSE)</f>
        <v>CHA</v>
      </c>
    </row>
    <row r="598" spans="1:12">
      <c r="A598" s="124" t="s">
        <v>2440</v>
      </c>
      <c r="B598" s="123" t="s">
        <v>1231</v>
      </c>
      <c r="C598" s="124" t="s">
        <v>802</v>
      </c>
      <c r="D598" s="124" t="s">
        <v>2440</v>
      </c>
      <c r="E598" s="176" t="s">
        <v>4384</v>
      </c>
      <c r="F598" s="176"/>
      <c r="G598" s="172">
        <v>3</v>
      </c>
      <c r="H598" s="173"/>
      <c r="I598"/>
      <c r="J598"/>
      <c r="K598" s="131"/>
      <c r="L598" s="124" t="e">
        <f>VLOOKUP(TRIM(B598),'Team Rosters'!$B$1:$M$3794,2,FALSE)</f>
        <v>#N/A</v>
      </c>
    </row>
    <row r="599" spans="1:12">
      <c r="A599" s="124" t="s">
        <v>848</v>
      </c>
      <c r="B599" s="123" t="s">
        <v>4622</v>
      </c>
      <c r="C599" s="124" t="s">
        <v>816</v>
      </c>
      <c r="D599" s="124" t="s">
        <v>848</v>
      </c>
      <c r="E599"/>
      <c r="F599"/>
      <c r="G599"/>
      <c r="H599" s="124"/>
      <c r="I599" s="172">
        <v>4</v>
      </c>
      <c r="J599"/>
      <c r="K599" s="172">
        <v>5</v>
      </c>
      <c r="L599" s="124" t="e">
        <f>VLOOKUP(TRIM(B599),'Team Rosters'!$B$1:$M$3794,2,FALSE)</f>
        <v>#N/A</v>
      </c>
    </row>
    <row r="600" spans="1:12">
      <c r="A600" s="124" t="s">
        <v>3060</v>
      </c>
      <c r="B600" s="123" t="s">
        <v>5694</v>
      </c>
      <c r="C600" s="124" t="s">
        <v>808</v>
      </c>
      <c r="D600" s="124" t="s">
        <v>4290</v>
      </c>
      <c r="E600" s="176" t="s">
        <v>4384</v>
      </c>
      <c r="F600" s="176"/>
      <c r="G600" s="172"/>
      <c r="H600" s="173"/>
      <c r="I600"/>
      <c r="J600"/>
      <c r="K600" s="131"/>
      <c r="L600" s="124" t="e">
        <f>VLOOKUP(TRIM(B600),'Team Rosters'!$B$1:$M$3794,2,FALSE)</f>
        <v>#N/A</v>
      </c>
    </row>
    <row r="601" spans="1:12">
      <c r="A601" s="219" t="s">
        <v>213</v>
      </c>
      <c r="B601" s="220" t="s">
        <v>553</v>
      </c>
      <c r="C601" s="219" t="s">
        <v>90</v>
      </c>
      <c r="D601" s="219" t="s">
        <v>213</v>
      </c>
      <c r="E601" s="217"/>
      <c r="F601" s="217"/>
      <c r="G601" s="217"/>
      <c r="H601" s="219"/>
      <c r="I601" s="217"/>
      <c r="J601" s="217"/>
      <c r="K601" s="217"/>
      <c r="L601" s="221" t="str">
        <f>VLOOKUP(TRIM(B601),'Team Rosters'!$B$1:$M$3794,2,FALSE)</f>
        <v>CAVE</v>
      </c>
    </row>
    <row r="602" spans="1:12" ht="12.75" customHeight="1">
      <c r="A602" s="124" t="s">
        <v>172</v>
      </c>
      <c r="B602" s="123" t="s">
        <v>5073</v>
      </c>
      <c r="C602" s="124" t="s">
        <v>826</v>
      </c>
      <c r="D602" s="124" t="s">
        <v>4298</v>
      </c>
      <c r="E602" s="176" t="s">
        <v>4385</v>
      </c>
      <c r="F602" s="176"/>
      <c r="G602" s="172">
        <v>6</v>
      </c>
      <c r="H602" s="173"/>
      <c r="I602" s="131"/>
      <c r="J602"/>
      <c r="K602" s="131"/>
      <c r="L602" s="124" t="str">
        <f>VLOOKUP(TRIM(B602),'Team Rosters'!$B$1:$M$3794,2,FALSE)</f>
        <v>DEL</v>
      </c>
    </row>
    <row r="603" spans="1:12" ht="12.75" customHeight="1">
      <c r="A603" s="124" t="s">
        <v>2438</v>
      </c>
      <c r="B603" s="123" t="s">
        <v>4003</v>
      </c>
      <c r="C603" s="124" t="s">
        <v>90</v>
      </c>
      <c r="D603" s="124" t="s">
        <v>4305</v>
      </c>
      <c r="E603" s="176" t="s">
        <v>4386</v>
      </c>
      <c r="F603" s="176"/>
      <c r="G603" s="172">
        <v>2</v>
      </c>
      <c r="H603" s="173"/>
      <c r="I603"/>
      <c r="J603"/>
      <c r="K603" s="131"/>
      <c r="L603" s="124" t="str">
        <f>VLOOKUP(TRIM(B603),'Team Rosters'!$B$1:$M$3794,2,FALSE)</f>
        <v>FER</v>
      </c>
    </row>
    <row r="604" spans="1:12">
      <c r="A604" s="124" t="s">
        <v>1404</v>
      </c>
      <c r="B604" s="123" t="s">
        <v>2666</v>
      </c>
      <c r="C604" s="124" t="s">
        <v>802</v>
      </c>
      <c r="D604" s="124" t="s">
        <v>1404</v>
      </c>
      <c r="E604" s="176" t="s">
        <v>4384</v>
      </c>
      <c r="F604" s="176"/>
      <c r="G604" s="172">
        <v>0</v>
      </c>
      <c r="H604" s="173"/>
      <c r="I604"/>
      <c r="J604"/>
      <c r="K604"/>
      <c r="L604" s="124" t="e">
        <f>VLOOKUP(TRIM(B604),'Team Rosters'!$B$1:$M$3794,2,FALSE)</f>
        <v>#N/A</v>
      </c>
    </row>
    <row r="605" spans="1:12">
      <c r="A605" s="124" t="s">
        <v>4604</v>
      </c>
      <c r="B605" s="123" t="s">
        <v>4708</v>
      </c>
      <c r="C605" s="124" t="s">
        <v>3448</v>
      </c>
      <c r="D605" s="124" t="s">
        <v>5001</v>
      </c>
      <c r="E605" s="131"/>
      <c r="F605" s="131"/>
      <c r="G605" s="131"/>
      <c r="H605" s="124"/>
      <c r="I605" s="172">
        <v>0</v>
      </c>
      <c r="J605" s="172">
        <v>0</v>
      </c>
      <c r="K605" s="172">
        <v>0</v>
      </c>
      <c r="L605" s="124" t="e">
        <f>VLOOKUP(TRIM(B605),'Team Rosters'!$B$1:$M$3794,2,FALSE)</f>
        <v>#N/A</v>
      </c>
    </row>
    <row r="606" spans="1:12">
      <c r="A606" s="124" t="s">
        <v>4604</v>
      </c>
      <c r="B606" s="123" t="s">
        <v>4708</v>
      </c>
      <c r="C606" s="124" t="s">
        <v>3448</v>
      </c>
      <c r="D606" s="124" t="s">
        <v>5001</v>
      </c>
      <c r="E606"/>
      <c r="F606"/>
      <c r="G606"/>
      <c r="H606" s="124"/>
      <c r="I606" s="172">
        <v>0</v>
      </c>
      <c r="J606"/>
      <c r="K606" s="172">
        <v>0</v>
      </c>
      <c r="L606" s="124" t="e">
        <f>VLOOKUP(TRIM(B606),'Team Rosters'!$B$1:$M$3794,2,FALSE)</f>
        <v>#N/A</v>
      </c>
    </row>
    <row r="607" spans="1:12" ht="12.75" customHeight="1">
      <c r="A607" s="124" t="s">
        <v>2314</v>
      </c>
      <c r="B607" s="123" t="s">
        <v>5271</v>
      </c>
      <c r="C607" s="124" t="s">
        <v>90</v>
      </c>
      <c r="D607" s="124" t="s">
        <v>4279</v>
      </c>
      <c r="E607" s="131"/>
      <c r="F607" s="131"/>
      <c r="G607" s="131"/>
      <c r="H607" s="124"/>
      <c r="I607" s="172">
        <v>0</v>
      </c>
      <c r="J607" s="172"/>
      <c r="K607" s="172">
        <v>0</v>
      </c>
      <c r="L607" s="124" t="str">
        <f>VLOOKUP(TRIM(B607),'Team Rosters'!$B$1:$M$3794,2,FALSE)</f>
        <v>IRN</v>
      </c>
    </row>
    <row r="608" spans="1:12" ht="12.75" customHeight="1">
      <c r="A608" s="124" t="s">
        <v>1139</v>
      </c>
      <c r="B608" s="123" t="s">
        <v>6337</v>
      </c>
      <c r="C608" s="124" t="s">
        <v>817</v>
      </c>
      <c r="D608" s="124" t="s">
        <v>1139</v>
      </c>
      <c r="E608" s="176" t="s">
        <v>4384</v>
      </c>
      <c r="F608" s="176"/>
      <c r="G608" s="172">
        <v>4</v>
      </c>
      <c r="H608" s="173"/>
      <c r="I608"/>
      <c r="J608"/>
      <c r="K608" s="131"/>
      <c r="L608" s="124" t="e">
        <f>VLOOKUP(TRIM(B608),'Team Rosters'!$B$1:$M$3794,2,FALSE)</f>
        <v>#N/A</v>
      </c>
    </row>
    <row r="609" spans="1:12" ht="12.75" customHeight="1">
      <c r="A609" s="124" t="s">
        <v>3060</v>
      </c>
      <c r="B609" s="123" t="s">
        <v>6270</v>
      </c>
      <c r="C609" s="124" t="s">
        <v>5513</v>
      </c>
      <c r="D609" s="124" t="s">
        <v>4290</v>
      </c>
      <c r="E609" s="177" t="s">
        <v>4384</v>
      </c>
      <c r="F609" s="177"/>
      <c r="G609" s="9"/>
      <c r="H609" s="173"/>
      <c r="I609"/>
      <c r="J609"/>
      <c r="K609" s="131"/>
      <c r="L609" s="124" t="e">
        <f>VLOOKUP(TRIM(B609),'Team Rosters'!$B$1:$M$3794,2,FALSE)</f>
        <v>#N/A</v>
      </c>
    </row>
    <row r="610" spans="1:12" ht="12.75" customHeight="1">
      <c r="A610" s="124" t="s">
        <v>2314</v>
      </c>
      <c r="B610" s="123" t="s">
        <v>6183</v>
      </c>
      <c r="C610" s="124" t="s">
        <v>833</v>
      </c>
      <c r="D610" s="124" t="s">
        <v>4303</v>
      </c>
      <c r="E610" s="177" t="s">
        <v>4391</v>
      </c>
      <c r="F610" s="177"/>
      <c r="G610" s="9">
        <v>0</v>
      </c>
      <c r="H610" s="173"/>
      <c r="I610" s="131"/>
      <c r="J610"/>
      <c r="K610" s="131"/>
      <c r="L610" s="124" t="e">
        <f>VLOOKUP(TRIM(B610),'Team Rosters'!$B$1:$M$3794,2,FALSE)</f>
        <v>#N/A</v>
      </c>
    </row>
    <row r="611" spans="1:12" ht="12.75" customHeight="1">
      <c r="A611" s="124" t="s">
        <v>197</v>
      </c>
      <c r="B611" s="192" t="s">
        <v>664</v>
      </c>
      <c r="C611" s="124" t="s">
        <v>833</v>
      </c>
      <c r="D611" s="124" t="s">
        <v>197</v>
      </c>
      <c r="E611"/>
      <c r="F611"/>
      <c r="G611"/>
      <c r="H611" s="124"/>
      <c r="I611"/>
      <c r="J611"/>
      <c r="K611"/>
      <c r="L611" s="124" t="e">
        <f>VLOOKUP(TRIM(B611),'Team Rosters'!$B$1:$M$3794,2,FALSE)</f>
        <v>#N/A</v>
      </c>
    </row>
    <row r="612" spans="1:12" ht="12.75" customHeight="1">
      <c r="A612" s="124" t="s">
        <v>2437</v>
      </c>
      <c r="B612" s="123" t="s">
        <v>5281</v>
      </c>
      <c r="C612" s="124" t="s">
        <v>5513</v>
      </c>
      <c r="D612" s="124" t="s">
        <v>4278</v>
      </c>
      <c r="E612" s="131"/>
      <c r="F612" s="131"/>
      <c r="G612" s="131"/>
      <c r="H612" s="124"/>
      <c r="I612" s="172">
        <v>6</v>
      </c>
      <c r="J612" s="172"/>
      <c r="K612" s="172">
        <v>5</v>
      </c>
      <c r="L612" s="124" t="str">
        <f>VLOOKUP(TRIM(B612),'Team Rosters'!$B$1:$M$3794,2,FALSE)</f>
        <v>ACM</v>
      </c>
    </row>
    <row r="613" spans="1:12">
      <c r="A613" s="124" t="s">
        <v>87</v>
      </c>
      <c r="B613" s="123" t="s">
        <v>6158</v>
      </c>
      <c r="C613" s="124" t="s">
        <v>820</v>
      </c>
      <c r="D613" s="124" t="s">
        <v>6620</v>
      </c>
      <c r="E613" s="131"/>
      <c r="F613" s="131"/>
      <c r="G613" s="131"/>
      <c r="H613" s="124"/>
      <c r="I613" s="172">
        <v>0</v>
      </c>
      <c r="J613" s="172">
        <v>0</v>
      </c>
      <c r="K613" s="172">
        <v>2</v>
      </c>
      <c r="L613" s="124" t="e">
        <f>VLOOKUP(TRIM(B613),'Team Rosters'!$B$1:$M$3794,2,FALSE)</f>
        <v>#N/A</v>
      </c>
    </row>
    <row r="614" spans="1:12">
      <c r="A614" s="124" t="s">
        <v>87</v>
      </c>
      <c r="B614" s="123" t="s">
        <v>6158</v>
      </c>
      <c r="C614" s="124" t="s">
        <v>820</v>
      </c>
      <c r="D614" s="124" t="s">
        <v>6620</v>
      </c>
      <c r="E614"/>
      <c r="F614"/>
      <c r="G614"/>
      <c r="H614" s="124"/>
      <c r="I614" s="172">
        <v>0</v>
      </c>
      <c r="J614"/>
      <c r="K614" s="172">
        <v>2</v>
      </c>
      <c r="L614" s="124" t="e">
        <f>VLOOKUP(TRIM(B614),'Team Rosters'!$B$1:$M$3794,2,FALSE)</f>
        <v>#N/A</v>
      </c>
    </row>
    <row r="615" spans="1:12">
      <c r="A615" s="124" t="s">
        <v>3060</v>
      </c>
      <c r="B615" s="123" t="s">
        <v>6238</v>
      </c>
      <c r="C615" s="124" t="s">
        <v>837</v>
      </c>
      <c r="D615" s="124" t="s">
        <v>4290</v>
      </c>
      <c r="E615" s="176" t="s">
        <v>4382</v>
      </c>
      <c r="F615" s="176"/>
      <c r="G615" s="172"/>
      <c r="H615" s="173"/>
      <c r="I615" s="131"/>
      <c r="J615"/>
      <c r="K615" s="131"/>
      <c r="L615" s="124" t="e">
        <f>VLOOKUP(TRIM(B615),'Team Rosters'!$B$1:$M$3794,2,FALSE)</f>
        <v>#N/A</v>
      </c>
    </row>
    <row r="616" spans="1:12">
      <c r="A616" s="124" t="s">
        <v>836</v>
      </c>
      <c r="B616" s="123" t="s">
        <v>2987</v>
      </c>
      <c r="C616" s="124" t="s">
        <v>824</v>
      </c>
      <c r="D616" s="124" t="s">
        <v>4282</v>
      </c>
      <c r="E616" s="131"/>
      <c r="F616" s="131"/>
      <c r="G616" s="131"/>
      <c r="H616" s="124"/>
      <c r="I616" s="172">
        <v>0</v>
      </c>
      <c r="J616" s="172">
        <v>0</v>
      </c>
      <c r="K616" s="172">
        <v>0</v>
      </c>
      <c r="L616" s="124" t="e">
        <f>VLOOKUP(TRIM(B616),'Team Rosters'!$B$1:$M$3794,2,FALSE)</f>
        <v>#N/A</v>
      </c>
    </row>
    <row r="617" spans="1:12">
      <c r="A617" s="124" t="s">
        <v>3060</v>
      </c>
      <c r="B617" s="123" t="s">
        <v>4004</v>
      </c>
      <c r="C617" s="124" t="s">
        <v>83</v>
      </c>
      <c r="D617" s="124" t="s">
        <v>4290</v>
      </c>
      <c r="E617" s="176" t="s">
        <v>4384</v>
      </c>
      <c r="F617" s="176"/>
      <c r="G617" s="172"/>
      <c r="H617" s="173"/>
      <c r="I617" s="131"/>
      <c r="J617"/>
      <c r="K617" s="131"/>
      <c r="L617" s="124" t="str">
        <f>VLOOKUP(TRIM(B617),'Team Rosters'!$B$1:$M$3794,2,FALSE)</f>
        <v>VIR</v>
      </c>
    </row>
    <row r="618" spans="1:12" ht="12.75" customHeight="1">
      <c r="A618" s="124" t="s">
        <v>172</v>
      </c>
      <c r="B618" s="123" t="s">
        <v>1724</v>
      </c>
      <c r="C618" s="124" t="s">
        <v>1664</v>
      </c>
      <c r="D618" s="124" t="s">
        <v>4298</v>
      </c>
      <c r="E618" s="176" t="s">
        <v>4391</v>
      </c>
      <c r="F618" s="176"/>
      <c r="G618" s="172">
        <v>2</v>
      </c>
      <c r="H618" s="173"/>
      <c r="I618"/>
      <c r="J618"/>
      <c r="K618"/>
      <c r="L618" s="124" t="e">
        <f>VLOOKUP(TRIM(B618),'Team Rosters'!$B$1:$M$3794,2,FALSE)</f>
        <v>#N/A</v>
      </c>
    </row>
    <row r="619" spans="1:12">
      <c r="A619" s="124" t="s">
        <v>2328</v>
      </c>
      <c r="B619" s="123" t="s">
        <v>346</v>
      </c>
      <c r="C619" s="124" t="s">
        <v>6142</v>
      </c>
      <c r="D619" s="124" t="s">
        <v>4295</v>
      </c>
      <c r="E619" s="176" t="s">
        <v>4386</v>
      </c>
      <c r="F619" s="176"/>
      <c r="G619" s="172"/>
      <c r="H619" s="173"/>
      <c r="I619"/>
      <c r="J619"/>
      <c r="K619"/>
      <c r="L619" s="124" t="str">
        <f>VLOOKUP(TRIM(B619),'Team Rosters'!$B$1:$M$3794,2,FALSE)</f>
        <v>FER</v>
      </c>
    </row>
    <row r="620" spans="1:12">
      <c r="A620" s="124" t="s">
        <v>3061</v>
      </c>
      <c r="B620" s="123" t="s">
        <v>4006</v>
      </c>
      <c r="C620" s="124" t="s">
        <v>82</v>
      </c>
      <c r="D620" s="124" t="s">
        <v>4297</v>
      </c>
      <c r="E620" s="176" t="s">
        <v>4411</v>
      </c>
      <c r="F620" s="176"/>
      <c r="G620" s="172"/>
      <c r="H620" s="173"/>
      <c r="I620"/>
      <c r="J620"/>
      <c r="K620"/>
      <c r="L620" s="124" t="str">
        <f>VLOOKUP(TRIM(B620),'Team Rosters'!$B$1:$M$3794,2,FALSE)</f>
        <v>LON</v>
      </c>
    </row>
    <row r="621" spans="1:12">
      <c r="A621" s="124" t="s">
        <v>1667</v>
      </c>
      <c r="B621" s="123" t="s">
        <v>5668</v>
      </c>
      <c r="C621" s="124" t="s">
        <v>85</v>
      </c>
      <c r="D621" s="124" t="s">
        <v>4300</v>
      </c>
      <c r="E621" s="176" t="s">
        <v>4391</v>
      </c>
      <c r="F621" s="176"/>
      <c r="G621" s="172">
        <v>2</v>
      </c>
      <c r="H621" s="173"/>
      <c r="I621" s="131"/>
      <c r="J621"/>
      <c r="K621" s="131"/>
      <c r="L621" s="124" t="e">
        <f>VLOOKUP(TRIM(B621),'Team Rosters'!$B$1:$M$3794,2,FALSE)</f>
        <v>#N/A</v>
      </c>
    </row>
    <row r="622" spans="1:12">
      <c r="A622" s="173" t="s">
        <v>203</v>
      </c>
      <c r="B622" s="123" t="s">
        <v>206</v>
      </c>
      <c r="C622" s="124" t="s">
        <v>5513</v>
      </c>
      <c r="D622" s="173" t="s">
        <v>203</v>
      </c>
      <c r="E622"/>
      <c r="F622"/>
      <c r="G622"/>
      <c r="H622" s="124"/>
      <c r="I622"/>
      <c r="J622"/>
      <c r="K622"/>
      <c r="L622" s="124" t="str">
        <f>VLOOKUP(TRIM(B622),'Team Rosters'!$B$1:$M$3794,2,FALSE)</f>
        <v>LAS</v>
      </c>
    </row>
    <row r="623" spans="1:12">
      <c r="A623" s="124" t="s">
        <v>87</v>
      </c>
      <c r="B623" s="123" t="s">
        <v>4684</v>
      </c>
      <c r="C623" s="124" t="s">
        <v>833</v>
      </c>
      <c r="D623" s="124" t="s">
        <v>4280</v>
      </c>
      <c r="E623" s="131"/>
      <c r="F623" s="131"/>
      <c r="G623" s="131"/>
      <c r="H623" s="124"/>
      <c r="I623" s="172">
        <v>0</v>
      </c>
      <c r="J623" s="172">
        <v>0</v>
      </c>
      <c r="K623" s="172">
        <v>0</v>
      </c>
      <c r="L623" s="124" t="e">
        <f>VLOOKUP(TRIM(B623),'Team Rosters'!$B$1:$M$3794,2,FALSE)</f>
        <v>#N/A</v>
      </c>
    </row>
    <row r="624" spans="1:12" ht="12.75" customHeight="1">
      <c r="A624" s="124" t="s">
        <v>87</v>
      </c>
      <c r="B624" s="123" t="s">
        <v>4684</v>
      </c>
      <c r="C624" s="124" t="s">
        <v>833</v>
      </c>
      <c r="D624" s="124" t="s">
        <v>4280</v>
      </c>
      <c r="E624"/>
      <c r="F624"/>
      <c r="G624"/>
      <c r="H624" s="124"/>
      <c r="I624" s="172">
        <v>0</v>
      </c>
      <c r="J624"/>
      <c r="K624" s="172">
        <v>0</v>
      </c>
      <c r="L624" s="124" t="e">
        <f>VLOOKUP(TRIM(B624),'Team Rosters'!$B$1:$M$3794,2,FALSE)</f>
        <v>#N/A</v>
      </c>
    </row>
    <row r="625" spans="1:12">
      <c r="A625" s="124" t="s">
        <v>172</v>
      </c>
      <c r="B625" s="123" t="s">
        <v>6290</v>
      </c>
      <c r="C625" s="124" t="s">
        <v>808</v>
      </c>
      <c r="D625" s="124" t="s">
        <v>4298</v>
      </c>
      <c r="E625" s="176" t="s">
        <v>4391</v>
      </c>
      <c r="F625" s="176"/>
      <c r="G625" s="172">
        <v>2</v>
      </c>
      <c r="H625" s="173"/>
      <c r="I625"/>
      <c r="J625"/>
      <c r="K625" s="131"/>
      <c r="L625" s="124" t="str">
        <f>VLOOKUP(TRIM(B625),'Team Rosters'!$B$1:$M$3794,2,FALSE)</f>
        <v>GOT</v>
      </c>
    </row>
    <row r="626" spans="1:12" ht="12.75" customHeight="1">
      <c r="A626" s="181" t="s">
        <v>1891</v>
      </c>
      <c r="B626" s="185" t="s">
        <v>2989</v>
      </c>
      <c r="C626" s="181" t="s">
        <v>822</v>
      </c>
      <c r="D626" s="181" t="s">
        <v>1891</v>
      </c>
      <c r="E626"/>
      <c r="F626"/>
      <c r="G626"/>
      <c r="H626" s="124"/>
      <c r="I626"/>
      <c r="J626"/>
      <c r="K626" s="131"/>
      <c r="L626" s="124" t="str">
        <f>VLOOKUP(TRIM(B626),'Team Rosters'!$B$1:$M$3794,2,FALSE)</f>
        <v>TEM</v>
      </c>
    </row>
    <row r="627" spans="1:12" ht="12.75" customHeight="1">
      <c r="A627" s="179" t="s">
        <v>3518</v>
      </c>
      <c r="B627" s="183" t="s">
        <v>5826</v>
      </c>
      <c r="C627" s="179" t="s">
        <v>170</v>
      </c>
      <c r="D627" s="179" t="s">
        <v>3518</v>
      </c>
      <c r="E627"/>
      <c r="F627"/>
      <c r="G627"/>
      <c r="H627" s="124"/>
      <c r="I627" s="188">
        <v>0</v>
      </c>
      <c r="J627"/>
      <c r="K627" s="188">
        <v>3</v>
      </c>
      <c r="L627" s="124" t="str">
        <f>VLOOKUP(TRIM(B627),'Team Rosters'!$B$1:$M$3794,2,FALSE)</f>
        <v>ESC</v>
      </c>
    </row>
    <row r="628" spans="1:12">
      <c r="A628" s="124" t="s">
        <v>1406</v>
      </c>
      <c r="B628" s="123" t="s">
        <v>5804</v>
      </c>
      <c r="C628" s="124" t="s">
        <v>6142</v>
      </c>
      <c r="D628" s="124" t="s">
        <v>1406</v>
      </c>
      <c r="E628"/>
      <c r="F628"/>
      <c r="G628"/>
      <c r="H628" s="124"/>
      <c r="I628" s="172">
        <v>6</v>
      </c>
      <c r="J628"/>
      <c r="K628" s="172">
        <v>0</v>
      </c>
      <c r="L628" s="124" t="str">
        <f>VLOOKUP(TRIM(B628),'Team Rosters'!$B$1:$M$3794,2,FALSE)</f>
        <v>JER</v>
      </c>
    </row>
    <row r="629" spans="1:12" ht="12.75" customHeight="1">
      <c r="A629" s="124" t="s">
        <v>172</v>
      </c>
      <c r="B629" s="123" t="s">
        <v>6177</v>
      </c>
      <c r="C629" s="124" t="s">
        <v>818</v>
      </c>
      <c r="D629" s="124" t="s">
        <v>4298</v>
      </c>
      <c r="E629" s="176" t="s">
        <v>4391</v>
      </c>
      <c r="F629" s="176"/>
      <c r="G629" s="172">
        <v>4</v>
      </c>
      <c r="H629" s="173"/>
      <c r="I629" s="131"/>
      <c r="J629"/>
      <c r="K629" s="131"/>
      <c r="L629" s="124" t="e">
        <f>VLOOKUP(TRIM(B629),'Team Rosters'!$B$1:$M$3794,2,FALSE)</f>
        <v>#N/A</v>
      </c>
    </row>
    <row r="630" spans="1:12">
      <c r="A630" s="124" t="s">
        <v>2314</v>
      </c>
      <c r="B630" s="123" t="s">
        <v>6303</v>
      </c>
      <c r="C630" s="124" t="s">
        <v>832</v>
      </c>
      <c r="D630" s="124" t="s">
        <v>4303</v>
      </c>
      <c r="E630" s="176" t="s">
        <v>4385</v>
      </c>
      <c r="F630" s="176"/>
      <c r="G630" s="172">
        <v>0</v>
      </c>
      <c r="H630" s="173"/>
      <c r="I630"/>
      <c r="J630"/>
      <c r="K630" s="131"/>
      <c r="L630" s="124" t="e">
        <f>VLOOKUP(TRIM(B630),'Team Rosters'!$B$1:$M$3794,2,FALSE)</f>
        <v>#N/A</v>
      </c>
    </row>
    <row r="631" spans="1:12">
      <c r="A631" s="124" t="s">
        <v>828</v>
      </c>
      <c r="B631" s="123" t="s">
        <v>5727</v>
      </c>
      <c r="C631" s="124" t="s">
        <v>826</v>
      </c>
      <c r="D631" s="124" t="s">
        <v>828</v>
      </c>
      <c r="E631"/>
      <c r="F631"/>
      <c r="G631"/>
      <c r="H631" s="124"/>
      <c r="I631" s="172">
        <v>5</v>
      </c>
      <c r="J631"/>
      <c r="K631" s="172">
        <v>0</v>
      </c>
      <c r="L631" s="124" t="str">
        <f>VLOOKUP(TRIM(B631),'Team Rosters'!$B$1:$M$3794,2,FALSE)</f>
        <v>ANN</v>
      </c>
    </row>
    <row r="632" spans="1:12">
      <c r="A632" s="124" t="s">
        <v>828</v>
      </c>
      <c r="B632" s="123" t="s">
        <v>4709</v>
      </c>
      <c r="C632" s="124" t="s">
        <v>81</v>
      </c>
      <c r="D632" s="124" t="s">
        <v>828</v>
      </c>
      <c r="E632"/>
      <c r="F632"/>
      <c r="G632"/>
      <c r="H632" s="124"/>
      <c r="I632" s="172">
        <v>4</v>
      </c>
      <c r="J632"/>
      <c r="K632" s="172">
        <v>0</v>
      </c>
      <c r="L632" s="124" t="e">
        <f>VLOOKUP(TRIM(B632),'Team Rosters'!$B$1:$M$3794,2,FALSE)</f>
        <v>#N/A</v>
      </c>
    </row>
    <row r="633" spans="1:12">
      <c r="A633" s="124" t="s">
        <v>1663</v>
      </c>
      <c r="B633" s="123" t="s">
        <v>970</v>
      </c>
      <c r="C633" s="124" t="s">
        <v>820</v>
      </c>
      <c r="D633" s="124" t="s">
        <v>4302</v>
      </c>
      <c r="E633" s="176" t="s">
        <v>4389</v>
      </c>
      <c r="F633" s="176"/>
      <c r="G633" s="172">
        <v>12</v>
      </c>
      <c r="H633" s="173">
        <v>1</v>
      </c>
      <c r="I633"/>
      <c r="J633"/>
      <c r="K633"/>
      <c r="L633" s="124" t="str">
        <f>VLOOKUP(TRIM(B633),'Team Rosters'!$B$1:$M$3794,2,FALSE)</f>
        <v>IRN</v>
      </c>
    </row>
    <row r="634" spans="1:12" ht="12.75" customHeight="1">
      <c r="A634" s="124" t="s">
        <v>1663</v>
      </c>
      <c r="B634" s="123" t="s">
        <v>4008</v>
      </c>
      <c r="C634" s="124" t="s">
        <v>810</v>
      </c>
      <c r="D634" s="124" t="s">
        <v>4302</v>
      </c>
      <c r="E634" s="176" t="s">
        <v>4386</v>
      </c>
      <c r="F634" s="176"/>
      <c r="G634" s="172">
        <v>9</v>
      </c>
      <c r="H634" s="173"/>
      <c r="I634"/>
      <c r="J634"/>
      <c r="K634"/>
      <c r="L634" s="124" t="str">
        <f>VLOOKUP(TRIM(B634),'Team Rosters'!$B$1:$M$3794,2,FALSE)</f>
        <v>ESC</v>
      </c>
    </row>
    <row r="635" spans="1:12">
      <c r="A635" s="124" t="s">
        <v>1406</v>
      </c>
      <c r="B635" s="123" t="s">
        <v>5808</v>
      </c>
      <c r="C635" s="124" t="s">
        <v>5513</v>
      </c>
      <c r="D635" s="124" t="s">
        <v>1406</v>
      </c>
      <c r="E635"/>
      <c r="F635"/>
      <c r="G635"/>
      <c r="H635" s="124"/>
      <c r="I635" s="172">
        <v>5</v>
      </c>
      <c r="J635"/>
      <c r="K635" s="172">
        <v>0</v>
      </c>
      <c r="L635" s="124" t="str">
        <f>VLOOKUP(TRIM(B635),'Team Rosters'!$B$1:$M$3794,2,FALSE)</f>
        <v>BEA</v>
      </c>
    </row>
    <row r="636" spans="1:12" ht="12.75" customHeight="1">
      <c r="A636" s="124" t="s">
        <v>560</v>
      </c>
      <c r="B636" s="123" t="s">
        <v>6397</v>
      </c>
      <c r="C636" s="124" t="s">
        <v>812</v>
      </c>
      <c r="D636" s="124" t="s">
        <v>4265</v>
      </c>
      <c r="E636"/>
      <c r="F636"/>
      <c r="G636"/>
      <c r="H636" s="124"/>
      <c r="I636"/>
      <c r="J636"/>
      <c r="K636" s="131"/>
      <c r="L636" s="124" t="str">
        <f>VLOOKUP(TRIM(B636),'Team Rosters'!$B$1:$M$3794,2,FALSE)</f>
        <v>IRN</v>
      </c>
    </row>
    <row r="637" spans="1:12" ht="12.75" customHeight="1">
      <c r="A637" s="124" t="s">
        <v>3060</v>
      </c>
      <c r="B637" s="123" t="s">
        <v>6318</v>
      </c>
      <c r="C637" s="124" t="s">
        <v>831</v>
      </c>
      <c r="D637" s="124" t="s">
        <v>4290</v>
      </c>
      <c r="E637" s="176" t="s">
        <v>4384</v>
      </c>
      <c r="F637" s="176"/>
      <c r="G637" s="172"/>
      <c r="H637" s="173"/>
      <c r="I637"/>
      <c r="J637"/>
      <c r="K637"/>
      <c r="L637" s="124" t="e">
        <f>VLOOKUP(TRIM(B637),'Team Rosters'!$B$1:$M$3794,2,FALSE)</f>
        <v>#N/A</v>
      </c>
    </row>
    <row r="638" spans="1:12" ht="12.75" customHeight="1">
      <c r="A638" s="179" t="s">
        <v>3518</v>
      </c>
      <c r="B638" s="183" t="s">
        <v>4663</v>
      </c>
      <c r="C638" s="179" t="s">
        <v>81</v>
      </c>
      <c r="D638" s="179" t="s">
        <v>3518</v>
      </c>
      <c r="E638"/>
      <c r="F638"/>
      <c r="G638"/>
      <c r="H638" s="124"/>
      <c r="I638" s="188">
        <v>0</v>
      </c>
      <c r="J638"/>
      <c r="K638" s="188">
        <v>3</v>
      </c>
      <c r="L638" s="124" t="e">
        <f>VLOOKUP(TRIM(B638),'Team Rosters'!$B$1:$M$3794,2,FALSE)</f>
        <v>#N/A</v>
      </c>
    </row>
    <row r="639" spans="1:12">
      <c r="A639" s="124" t="s">
        <v>828</v>
      </c>
      <c r="B639" s="123" t="s">
        <v>4628</v>
      </c>
      <c r="C639" s="124" t="s">
        <v>808</v>
      </c>
      <c r="D639" s="124" t="s">
        <v>828</v>
      </c>
      <c r="E639"/>
      <c r="F639"/>
      <c r="G639"/>
      <c r="H639" s="124"/>
      <c r="I639" s="172">
        <v>5</v>
      </c>
      <c r="J639"/>
      <c r="K639" s="172">
        <v>0</v>
      </c>
      <c r="L639" s="124" t="str">
        <f>VLOOKUP(TRIM(B639),'Team Rosters'!$B$1:$M$3794,2,FALSE)</f>
        <v>FER</v>
      </c>
    </row>
    <row r="640" spans="1:12">
      <c r="A640" s="124" t="s">
        <v>2314</v>
      </c>
      <c r="B640" s="123" t="s">
        <v>5843</v>
      </c>
      <c r="C640" s="124" t="s">
        <v>2832</v>
      </c>
      <c r="D640" s="124" t="s">
        <v>6618</v>
      </c>
      <c r="E640" s="131"/>
      <c r="F640" s="131"/>
      <c r="G640" s="131"/>
      <c r="H640" s="124"/>
      <c r="I640" s="172">
        <v>0</v>
      </c>
      <c r="J640" s="172"/>
      <c r="K640" s="172">
        <v>0</v>
      </c>
      <c r="L640" s="124" t="e">
        <f>VLOOKUP(TRIM(B640),'Team Rosters'!$B$1:$M$3794,2,FALSE)</f>
        <v>#N/A</v>
      </c>
    </row>
    <row r="641" spans="1:12" ht="12.75" customHeight="1">
      <c r="A641" s="124" t="s">
        <v>3060</v>
      </c>
      <c r="B641" s="123" t="s">
        <v>5552</v>
      </c>
      <c r="C641" s="124" t="s">
        <v>5513</v>
      </c>
      <c r="D641" s="124" t="s">
        <v>4290</v>
      </c>
      <c r="E641" s="176" t="s">
        <v>4384</v>
      </c>
      <c r="F641" s="176"/>
      <c r="G641" s="172"/>
      <c r="H641" s="173"/>
      <c r="I641"/>
      <c r="J641"/>
      <c r="K641" s="131"/>
      <c r="L641" s="124" t="str">
        <f>VLOOKUP(TRIM(B641),'Team Rosters'!$B$1:$M$3794,2,FALSE)</f>
        <v>LON</v>
      </c>
    </row>
    <row r="642" spans="1:12" ht="12.75" customHeight="1">
      <c r="A642" s="181" t="s">
        <v>4998</v>
      </c>
      <c r="B642" s="185" t="s">
        <v>5828</v>
      </c>
      <c r="C642" s="181" t="s">
        <v>816</v>
      </c>
      <c r="D642" s="181" t="s">
        <v>4998</v>
      </c>
      <c r="E642"/>
      <c r="F642"/>
      <c r="G642"/>
      <c r="H642" s="124"/>
      <c r="I642" s="187">
        <v>0</v>
      </c>
      <c r="J642"/>
      <c r="K642" s="187">
        <v>0</v>
      </c>
      <c r="L642" s="124" t="str">
        <f>VLOOKUP(TRIM(B642),'Team Rosters'!$B$1:$M$3794,2,FALSE)</f>
        <v>LAS</v>
      </c>
    </row>
    <row r="643" spans="1:12">
      <c r="A643" s="124" t="s">
        <v>4998</v>
      </c>
      <c r="B643" s="123" t="s">
        <v>5828</v>
      </c>
      <c r="C643" s="124" t="s">
        <v>816</v>
      </c>
      <c r="D643" s="124" t="s">
        <v>4998</v>
      </c>
      <c r="E643"/>
      <c r="F643"/>
      <c r="G643"/>
      <c r="H643" s="124"/>
      <c r="I643"/>
      <c r="J643"/>
      <c r="K643"/>
      <c r="L643" s="124" t="str">
        <f>VLOOKUP(TRIM(B643),'Team Rosters'!$B$1:$M$3794,2,FALSE)</f>
        <v>LAS</v>
      </c>
    </row>
    <row r="644" spans="1:12">
      <c r="A644" s="124" t="s">
        <v>3344</v>
      </c>
      <c r="B644" s="123" t="s">
        <v>6314</v>
      </c>
      <c r="C644" s="124" t="s">
        <v>820</v>
      </c>
      <c r="D644" s="124" t="s">
        <v>4293</v>
      </c>
      <c r="E644" s="176" t="s">
        <v>4385</v>
      </c>
      <c r="F644" s="176"/>
      <c r="G644" s="172"/>
      <c r="H644" s="173"/>
      <c r="I644"/>
      <c r="J644"/>
      <c r="K644"/>
      <c r="L644" s="124" t="str">
        <f>VLOOKUP(TRIM(B644),'Team Rosters'!$B$1:$M$3794,2,FALSE)</f>
        <v>LAS</v>
      </c>
    </row>
    <row r="645" spans="1:12">
      <c r="A645" s="124" t="s">
        <v>4265</v>
      </c>
      <c r="B645" s="123" t="s">
        <v>160</v>
      </c>
      <c r="C645" s="124" t="s">
        <v>813</v>
      </c>
      <c r="D645" s="124" t="s">
        <v>4265</v>
      </c>
      <c r="E645"/>
      <c r="F645"/>
      <c r="G645"/>
      <c r="H645" s="124"/>
      <c r="I645" s="131"/>
      <c r="J645"/>
      <c r="K645" s="131"/>
      <c r="L645" s="124" t="str">
        <f>VLOOKUP(TRIM(B645),'Team Rosters'!$B$1:$M$3794,2,FALSE)</f>
        <v>VIR</v>
      </c>
    </row>
    <row r="646" spans="1:12">
      <c r="A646" s="124" t="s">
        <v>2458</v>
      </c>
      <c r="B646" s="123" t="s">
        <v>4482</v>
      </c>
      <c r="C646" s="124" t="s">
        <v>82</v>
      </c>
      <c r="D646" s="124" t="s">
        <v>2458</v>
      </c>
      <c r="E646" s="176" t="s">
        <v>4388</v>
      </c>
      <c r="F646" s="176"/>
      <c r="G646" s="172">
        <v>0</v>
      </c>
      <c r="H646" s="173"/>
      <c r="I646" s="131"/>
      <c r="J646"/>
      <c r="K646" s="131"/>
      <c r="L646" s="124" t="str">
        <f>VLOOKUP(TRIM(B646),'Team Rosters'!$B$1:$M$3794,2,FALSE)</f>
        <v>VER</v>
      </c>
    </row>
    <row r="647" spans="1:12" ht="12.75" customHeight="1">
      <c r="A647" s="124" t="s">
        <v>560</v>
      </c>
      <c r="B647" s="123" t="s">
        <v>4581</v>
      </c>
      <c r="C647" s="124" t="s">
        <v>802</v>
      </c>
      <c r="D647" s="124" t="s">
        <v>4265</v>
      </c>
      <c r="E647"/>
      <c r="F647"/>
      <c r="G647"/>
      <c r="H647" s="124"/>
      <c r="I647"/>
      <c r="J647"/>
      <c r="K647" s="131"/>
      <c r="L647" s="124" t="str">
        <f>VLOOKUP(TRIM(B647),'Team Rosters'!$B$1:$M$3794,2,FALSE)</f>
        <v>BEA</v>
      </c>
    </row>
    <row r="648" spans="1:12" ht="12.75" customHeight="1">
      <c r="A648" s="181" t="s">
        <v>1891</v>
      </c>
      <c r="B648" s="185" t="s">
        <v>5791</v>
      </c>
      <c r="C648" s="181" t="s">
        <v>812</v>
      </c>
      <c r="D648" s="181" t="s">
        <v>1891</v>
      </c>
      <c r="E648"/>
      <c r="F648"/>
      <c r="G648"/>
      <c r="H648" s="124"/>
      <c r="I648"/>
      <c r="J648"/>
      <c r="K648" s="131"/>
      <c r="L648" s="124" t="e">
        <f>VLOOKUP(TRIM(B648),'Team Rosters'!$B$1:$M$3794,2,FALSE)</f>
        <v>#N/A</v>
      </c>
    </row>
    <row r="649" spans="1:12" ht="12.75" customHeight="1">
      <c r="A649" s="124" t="s">
        <v>3917</v>
      </c>
      <c r="B649" s="123" t="s">
        <v>6110</v>
      </c>
      <c r="C649" s="124" t="s">
        <v>807</v>
      </c>
      <c r="D649" s="124" t="s">
        <v>4286</v>
      </c>
      <c r="E649" s="131"/>
      <c r="F649" s="131"/>
      <c r="G649" s="131"/>
      <c r="H649" s="124"/>
      <c r="I649" s="172">
        <v>0</v>
      </c>
      <c r="J649" s="172">
        <v>0</v>
      </c>
      <c r="K649" s="172">
        <v>0</v>
      </c>
      <c r="L649" s="124" t="e">
        <f>VLOOKUP(TRIM(B649),'Team Rosters'!$B$1:$M$3794,2,FALSE)</f>
        <v>#N/A</v>
      </c>
    </row>
    <row r="650" spans="1:12">
      <c r="A650" s="124" t="s">
        <v>3917</v>
      </c>
      <c r="B650" s="123" t="s">
        <v>6110</v>
      </c>
      <c r="C650" s="124" t="s">
        <v>807</v>
      </c>
      <c r="D650" s="124" t="s">
        <v>6621</v>
      </c>
      <c r="E650"/>
      <c r="F650"/>
      <c r="G650"/>
      <c r="H650" s="124"/>
      <c r="I650" s="172">
        <v>0</v>
      </c>
      <c r="J650"/>
      <c r="K650" s="172">
        <v>0</v>
      </c>
      <c r="L650" s="124" t="e">
        <f>VLOOKUP(TRIM(B650),'Team Rosters'!$B$1:$M$3794,2,FALSE)</f>
        <v>#N/A</v>
      </c>
    </row>
    <row r="651" spans="1:12">
      <c r="A651" s="124" t="s">
        <v>560</v>
      </c>
      <c r="B651" s="123" t="s">
        <v>6398</v>
      </c>
      <c r="C651" s="124" t="s">
        <v>821</v>
      </c>
      <c r="D651" s="124" t="s">
        <v>4265</v>
      </c>
      <c r="E651"/>
      <c r="F651"/>
      <c r="G651"/>
      <c r="H651" s="124"/>
      <c r="I651"/>
      <c r="J651"/>
      <c r="K651" s="131"/>
      <c r="L651" s="124" t="e">
        <f>VLOOKUP(TRIM(B651),'Team Rosters'!$B$1:$M$3794,2,FALSE)</f>
        <v>#N/A</v>
      </c>
    </row>
    <row r="652" spans="1:12">
      <c r="A652" s="124" t="s">
        <v>560</v>
      </c>
      <c r="B652" s="123" t="s">
        <v>4011</v>
      </c>
      <c r="C652" s="124" t="s">
        <v>833</v>
      </c>
      <c r="D652" s="124" t="s">
        <v>4265</v>
      </c>
      <c r="E652"/>
      <c r="F652"/>
      <c r="G652"/>
      <c r="H652" s="124"/>
      <c r="I652" s="131"/>
      <c r="J652"/>
      <c r="K652" s="131"/>
      <c r="L652" s="124" t="e">
        <f>VLOOKUP(TRIM(B652),'Team Rosters'!$B$1:$M$3794,2,FALSE)</f>
        <v>#N/A</v>
      </c>
    </row>
    <row r="653" spans="1:12">
      <c r="A653" s="124" t="s">
        <v>2436</v>
      </c>
      <c r="B653" s="123" t="s">
        <v>1259</v>
      </c>
      <c r="C653" s="124" t="s">
        <v>817</v>
      </c>
      <c r="D653" s="124" t="s">
        <v>4307</v>
      </c>
      <c r="E653" s="176" t="s">
        <v>4391</v>
      </c>
      <c r="F653" s="176"/>
      <c r="G653" s="172">
        <v>1</v>
      </c>
      <c r="H653" s="173"/>
      <c r="I653"/>
      <c r="J653"/>
      <c r="K653" s="131"/>
      <c r="L653" s="124" t="e">
        <f>VLOOKUP(TRIM(B653),'Team Rosters'!$B$1:$M$3794,2,FALSE)</f>
        <v>#N/A</v>
      </c>
    </row>
    <row r="654" spans="1:12">
      <c r="A654" s="124" t="s">
        <v>848</v>
      </c>
      <c r="B654" s="123" t="s">
        <v>765</v>
      </c>
      <c r="C654" s="124" t="s">
        <v>808</v>
      </c>
      <c r="D654" s="124" t="s">
        <v>848</v>
      </c>
      <c r="E654"/>
      <c r="F654"/>
      <c r="G654"/>
      <c r="H654" s="124"/>
      <c r="I654" s="172">
        <v>4</v>
      </c>
      <c r="J654"/>
      <c r="K654" s="172">
        <v>4</v>
      </c>
      <c r="L654" s="124" t="e">
        <f>VLOOKUP(TRIM(B654),'Team Rosters'!$B$1:$M$3794,2,FALSE)</f>
        <v>#N/A</v>
      </c>
    </row>
    <row r="655" spans="1:12" ht="12.75" customHeight="1">
      <c r="A655" s="124" t="s">
        <v>1406</v>
      </c>
      <c r="B655" s="123" t="s">
        <v>5812</v>
      </c>
      <c r="C655" s="124" t="s">
        <v>809</v>
      </c>
      <c r="D655" s="124" t="s">
        <v>1406</v>
      </c>
      <c r="E655"/>
      <c r="F655"/>
      <c r="G655"/>
      <c r="H655" s="124"/>
      <c r="I655" s="172">
        <v>6</v>
      </c>
      <c r="J655"/>
      <c r="K655" s="172">
        <v>0</v>
      </c>
      <c r="L655" s="124" t="str">
        <f>VLOOKUP(TRIM(B655),'Team Rosters'!$B$1:$M$3794,2,FALSE)</f>
        <v>ACM</v>
      </c>
    </row>
    <row r="656" spans="1:12">
      <c r="A656" s="124" t="s">
        <v>2323</v>
      </c>
      <c r="B656" s="123" t="s">
        <v>4014</v>
      </c>
      <c r="C656" s="124" t="s">
        <v>85</v>
      </c>
      <c r="D656" s="124" t="s">
        <v>4265</v>
      </c>
      <c r="E656"/>
      <c r="F656"/>
      <c r="G656"/>
      <c r="H656" s="124"/>
      <c r="I656"/>
      <c r="J656"/>
      <c r="K656"/>
      <c r="L656" s="124" t="str">
        <f>VLOOKUP(TRIM(B656),'Team Rosters'!$B$1:$M$3794,2,FALSE)</f>
        <v>TOL</v>
      </c>
    </row>
    <row r="657" spans="1:12">
      <c r="A657" s="124" t="s">
        <v>197</v>
      </c>
      <c r="B657" s="123" t="s">
        <v>5353</v>
      </c>
      <c r="C657" s="124" t="s">
        <v>817</v>
      </c>
      <c r="D657" s="124" t="s">
        <v>197</v>
      </c>
      <c r="E657"/>
      <c r="F657"/>
      <c r="G657"/>
      <c r="H657" s="124"/>
      <c r="I657"/>
      <c r="J657"/>
      <c r="K657"/>
      <c r="L657" s="124" t="str">
        <f>VLOOKUP(TRIM(B657),'Team Rosters'!$B$1:$M$3794,2,FALSE)</f>
        <v>LON</v>
      </c>
    </row>
    <row r="658" spans="1:12" ht="12.75" customHeight="1">
      <c r="A658" s="124" t="s">
        <v>2317</v>
      </c>
      <c r="B658" s="123" t="s">
        <v>5709</v>
      </c>
      <c r="C658" s="124" t="s">
        <v>81</v>
      </c>
      <c r="D658" s="124" t="s">
        <v>4272</v>
      </c>
      <c r="E658" s="131"/>
      <c r="F658" s="131"/>
      <c r="G658" s="131"/>
      <c r="H658" s="124"/>
      <c r="I658" s="172">
        <v>0</v>
      </c>
      <c r="J658" s="172"/>
      <c r="K658" s="172">
        <v>4</v>
      </c>
      <c r="L658" s="124" t="str">
        <f>VLOOKUP(TRIM(B658),'Team Rosters'!$B$1:$M$3794,2,FALSE)</f>
        <v>TOL</v>
      </c>
    </row>
    <row r="659" spans="1:12" ht="12.75" customHeight="1">
      <c r="A659" s="124" t="s">
        <v>172</v>
      </c>
      <c r="B659" s="123" t="s">
        <v>4015</v>
      </c>
      <c r="C659" s="124" t="s">
        <v>814</v>
      </c>
      <c r="D659" s="124" t="s">
        <v>4298</v>
      </c>
      <c r="E659" s="176" t="s">
        <v>4391</v>
      </c>
      <c r="F659" s="176"/>
      <c r="G659" s="172">
        <v>6</v>
      </c>
      <c r="H659" s="173"/>
      <c r="I659"/>
      <c r="J659"/>
      <c r="K659"/>
      <c r="L659" s="124" t="e">
        <f>VLOOKUP(TRIM(B659),'Team Rosters'!$B$1:$M$3794,2,FALSE)</f>
        <v>#N/A</v>
      </c>
    </row>
    <row r="660" spans="1:12">
      <c r="A660" s="124" t="s">
        <v>2328</v>
      </c>
      <c r="B660" s="123" t="s">
        <v>162</v>
      </c>
      <c r="C660" s="124" t="s">
        <v>837</v>
      </c>
      <c r="D660" s="124" t="s">
        <v>4295</v>
      </c>
      <c r="E660" s="176" t="s">
        <v>4391</v>
      </c>
      <c r="F660" s="176"/>
      <c r="G660" s="172"/>
      <c r="H660" s="173"/>
      <c r="I660"/>
      <c r="J660"/>
      <c r="K660" s="131"/>
      <c r="L660" s="124" t="e">
        <f>VLOOKUP(TRIM(B660),'Team Rosters'!$B$1:$M$3794,2,FALSE)</f>
        <v>#N/A</v>
      </c>
    </row>
    <row r="661" spans="1:12" ht="12.75" customHeight="1">
      <c r="A661" s="124" t="s">
        <v>2443</v>
      </c>
      <c r="B661" s="123" t="s">
        <v>767</v>
      </c>
      <c r="C661" s="124" t="s">
        <v>816</v>
      </c>
      <c r="D661" s="124" t="s">
        <v>2443</v>
      </c>
      <c r="E661" s="176" t="s">
        <v>4400</v>
      </c>
      <c r="F661" s="176"/>
      <c r="G661" s="172">
        <v>12</v>
      </c>
      <c r="H661" s="173">
        <v>1</v>
      </c>
      <c r="I661"/>
      <c r="J661"/>
      <c r="K661"/>
      <c r="L661" s="124" t="str">
        <f>VLOOKUP(TRIM(B661),'Team Rosters'!$B$1:$M$3794,2,FALSE)</f>
        <v>TOK</v>
      </c>
    </row>
    <row r="662" spans="1:12" ht="12.75" customHeight="1">
      <c r="A662" s="124" t="s">
        <v>1404</v>
      </c>
      <c r="B662" s="123" t="s">
        <v>2996</v>
      </c>
      <c r="C662" s="124" t="s">
        <v>810</v>
      </c>
      <c r="D662" s="124" t="s">
        <v>1404</v>
      </c>
      <c r="E662" s="176" t="s">
        <v>4384</v>
      </c>
      <c r="F662" s="176"/>
      <c r="G662" s="172">
        <v>0</v>
      </c>
      <c r="H662" s="173"/>
      <c r="I662"/>
      <c r="J662"/>
      <c r="K662" s="131"/>
      <c r="L662" s="124" t="e">
        <f>VLOOKUP(TRIM(B662),'Team Rosters'!$B$1:$M$3794,2,FALSE)</f>
        <v>#N/A</v>
      </c>
    </row>
    <row r="663" spans="1:12" ht="12.75" customHeight="1">
      <c r="A663" s="124" t="s">
        <v>2437</v>
      </c>
      <c r="B663" s="123" t="s">
        <v>163</v>
      </c>
      <c r="C663" s="124" t="s">
        <v>818</v>
      </c>
      <c r="D663" s="124" t="s">
        <v>4278</v>
      </c>
      <c r="E663" s="131"/>
      <c r="F663" s="131"/>
      <c r="G663" s="131"/>
      <c r="H663" s="124"/>
      <c r="I663" s="172">
        <v>5</v>
      </c>
      <c r="J663" s="172"/>
      <c r="K663" s="172">
        <v>5</v>
      </c>
      <c r="L663" s="124" t="e">
        <f>VLOOKUP(TRIM(B663),'Team Rosters'!$B$1:$M$3794,2,FALSE)</f>
        <v>#N/A</v>
      </c>
    </row>
    <row r="664" spans="1:12" ht="12.75" customHeight="1">
      <c r="A664" s="179" t="s">
        <v>3518</v>
      </c>
      <c r="B664" s="183" t="s">
        <v>5814</v>
      </c>
      <c r="C664" s="179" t="s">
        <v>810</v>
      </c>
      <c r="D664" s="179" t="s">
        <v>3518</v>
      </c>
      <c r="E664"/>
      <c r="F664"/>
      <c r="G664"/>
      <c r="H664" s="124"/>
      <c r="I664" s="188">
        <v>0</v>
      </c>
      <c r="J664"/>
      <c r="K664" s="188">
        <v>4</v>
      </c>
      <c r="L664" s="124" t="str">
        <f>VLOOKUP(TRIM(B664),'Team Rosters'!$B$1:$M$3794,2,FALSE)</f>
        <v>TOL</v>
      </c>
    </row>
    <row r="665" spans="1:12" ht="12.75" customHeight="1">
      <c r="A665" s="124" t="s">
        <v>1406</v>
      </c>
      <c r="B665" s="123" t="s">
        <v>6411</v>
      </c>
      <c r="C665" s="124" t="s">
        <v>824</v>
      </c>
      <c r="D665" s="124" t="s">
        <v>1406</v>
      </c>
      <c r="E665"/>
      <c r="F665"/>
      <c r="G665"/>
      <c r="H665" s="124"/>
      <c r="I665" s="172">
        <v>4</v>
      </c>
      <c r="J665"/>
      <c r="K665" s="172">
        <v>0</v>
      </c>
      <c r="L665" s="124" t="str">
        <f>VLOOKUP(TRIM(B665),'Team Rosters'!$B$1:$M$3794,2,FALSE)</f>
        <v>BLU</v>
      </c>
    </row>
    <row r="666" spans="1:12">
      <c r="A666" s="124" t="s">
        <v>2445</v>
      </c>
      <c r="B666" s="123" t="s">
        <v>5637</v>
      </c>
      <c r="C666" s="124" t="s">
        <v>1664</v>
      </c>
      <c r="D666" s="124" t="s">
        <v>4294</v>
      </c>
      <c r="E666" s="176" t="s">
        <v>4385</v>
      </c>
      <c r="F666" s="176"/>
      <c r="G666" s="172"/>
      <c r="H666" s="173"/>
      <c r="I666"/>
      <c r="J666"/>
      <c r="K666" s="131"/>
      <c r="L666" s="124" t="str">
        <f>VLOOKUP(TRIM(B666),'Team Rosters'!$B$1:$M$3794,2,FALSE)</f>
        <v>CAVE</v>
      </c>
    </row>
    <row r="667" spans="1:12">
      <c r="A667" s="181" t="s">
        <v>1891</v>
      </c>
      <c r="B667" s="185" t="s">
        <v>2635</v>
      </c>
      <c r="C667" s="181" t="s">
        <v>802</v>
      </c>
      <c r="D667" s="181" t="s">
        <v>1891</v>
      </c>
      <c r="E667"/>
      <c r="F667"/>
      <c r="G667"/>
      <c r="H667" s="124"/>
      <c r="I667"/>
      <c r="J667"/>
      <c r="K667"/>
      <c r="L667" s="124" t="e">
        <f>VLOOKUP(TRIM(B667),'Team Rosters'!$B$1:$M$3794,2,FALSE)</f>
        <v>#N/A</v>
      </c>
    </row>
    <row r="668" spans="1:12">
      <c r="A668" s="124" t="s">
        <v>6123</v>
      </c>
      <c r="B668" s="123" t="s">
        <v>4626</v>
      </c>
      <c r="C668" s="124" t="s">
        <v>820</v>
      </c>
      <c r="D668" s="124" t="s">
        <v>6613</v>
      </c>
      <c r="E668" s="131"/>
      <c r="F668" s="131"/>
      <c r="G668" s="131"/>
      <c r="H668" s="124"/>
      <c r="I668" s="172">
        <v>0</v>
      </c>
      <c r="J668" s="172">
        <v>0</v>
      </c>
      <c r="K668" s="172">
        <v>4</v>
      </c>
      <c r="L668" s="124" t="str">
        <f>VLOOKUP(TRIM(B668),'Team Rosters'!$B$1:$M$3794,2,FALSE)</f>
        <v>ANN</v>
      </c>
    </row>
    <row r="669" spans="1:12" ht="12.75" customHeight="1">
      <c r="A669" s="124" t="s">
        <v>6123</v>
      </c>
      <c r="B669" s="123" t="s">
        <v>4626</v>
      </c>
      <c r="C669" s="124" t="s">
        <v>820</v>
      </c>
      <c r="D669" s="124" t="s">
        <v>6613</v>
      </c>
      <c r="E669"/>
      <c r="F669"/>
      <c r="G669"/>
      <c r="H669" s="124"/>
      <c r="I669" s="172">
        <v>0</v>
      </c>
      <c r="J669"/>
      <c r="K669" s="172">
        <v>4</v>
      </c>
      <c r="L669" s="124" t="str">
        <f>VLOOKUP(TRIM(B669),'Team Rosters'!$B$1:$M$3794,2,FALSE)</f>
        <v>ANN</v>
      </c>
    </row>
    <row r="670" spans="1:12">
      <c r="A670" s="173" t="s">
        <v>203</v>
      </c>
      <c r="B670" s="123" t="s">
        <v>2630</v>
      </c>
      <c r="C670" s="124" t="s">
        <v>81</v>
      </c>
      <c r="D670" s="173" t="s">
        <v>203</v>
      </c>
      <c r="E670"/>
      <c r="F670"/>
      <c r="G670"/>
      <c r="H670" s="124"/>
      <c r="I670"/>
      <c r="J670"/>
      <c r="K670" s="131"/>
      <c r="L670" s="124" t="str">
        <f>VLOOKUP(TRIM(B670),'Team Rosters'!$B$1:$M$3794,2,FALSE)</f>
        <v>CAVE</v>
      </c>
    </row>
    <row r="671" spans="1:12">
      <c r="A671" s="124" t="s">
        <v>2351</v>
      </c>
      <c r="B671" s="123" t="s">
        <v>768</v>
      </c>
      <c r="C671" s="124" t="s">
        <v>832</v>
      </c>
      <c r="D671" s="124" t="s">
        <v>4270</v>
      </c>
      <c r="E671" s="131"/>
      <c r="F671" s="131"/>
      <c r="G671" s="131"/>
      <c r="H671" s="124"/>
      <c r="I671" s="172">
        <v>5</v>
      </c>
      <c r="J671" s="172"/>
      <c r="K671" s="172">
        <v>7</v>
      </c>
      <c r="L671" s="124" t="str">
        <f>VLOOKUP(TRIM(B671),'Team Rosters'!$B$1:$M$3794,2,FALSE)</f>
        <v>TEM</v>
      </c>
    </row>
    <row r="672" spans="1:12">
      <c r="A672" s="124" t="s">
        <v>1667</v>
      </c>
      <c r="B672" s="123" t="s">
        <v>2997</v>
      </c>
      <c r="C672" s="124" t="s">
        <v>833</v>
      </c>
      <c r="D672" s="124" t="s">
        <v>4300</v>
      </c>
      <c r="E672" s="176" t="s">
        <v>4386</v>
      </c>
      <c r="F672" s="176"/>
      <c r="G672" s="172">
        <v>5</v>
      </c>
      <c r="H672" s="173"/>
      <c r="I672"/>
      <c r="J672"/>
      <c r="K672"/>
      <c r="L672" s="124" t="str">
        <f>VLOOKUP(TRIM(B672),'Team Rosters'!$B$1:$M$3794,2,FALSE)</f>
        <v>IND</v>
      </c>
    </row>
    <row r="673" spans="1:12" ht="12.75" customHeight="1">
      <c r="A673" s="124" t="s">
        <v>2314</v>
      </c>
      <c r="B673" s="123" t="s">
        <v>165</v>
      </c>
      <c r="C673" s="124" t="s">
        <v>808</v>
      </c>
      <c r="D673" s="124" t="s">
        <v>4303</v>
      </c>
      <c r="E673" s="176" t="s">
        <v>4391</v>
      </c>
      <c r="F673" s="176"/>
      <c r="G673" s="172">
        <v>0</v>
      </c>
      <c r="H673" s="173"/>
      <c r="I673"/>
      <c r="J673"/>
      <c r="K673" s="131"/>
      <c r="L673" s="124" t="e">
        <f>VLOOKUP(TRIM(B673),'Team Rosters'!$B$1:$M$3794,2,FALSE)</f>
        <v>#N/A</v>
      </c>
    </row>
    <row r="674" spans="1:12" ht="12.75" customHeight="1">
      <c r="A674" s="124" t="s">
        <v>2440</v>
      </c>
      <c r="B674" s="123" t="s">
        <v>5541</v>
      </c>
      <c r="C674" s="124" t="s">
        <v>1664</v>
      </c>
      <c r="D674" s="124" t="s">
        <v>2440</v>
      </c>
      <c r="E674" s="176" t="s">
        <v>4384</v>
      </c>
      <c r="F674" s="176"/>
      <c r="G674" s="172">
        <v>0</v>
      </c>
      <c r="H674" s="173"/>
      <c r="I674"/>
      <c r="J674"/>
      <c r="K674" s="131"/>
      <c r="L674" s="124" t="e">
        <f>VLOOKUP(TRIM(B674),'Team Rosters'!$B$1:$M$3794,2,FALSE)</f>
        <v>#N/A</v>
      </c>
    </row>
    <row r="675" spans="1:12">
      <c r="A675" s="124" t="s">
        <v>2313</v>
      </c>
      <c r="B675" s="123" t="s">
        <v>3805</v>
      </c>
      <c r="C675" s="124" t="s">
        <v>833</v>
      </c>
      <c r="D675" s="124" t="s">
        <v>2313</v>
      </c>
      <c r="E675" s="176" t="s">
        <v>4382</v>
      </c>
      <c r="F675" s="176"/>
      <c r="G675" s="172">
        <v>3</v>
      </c>
      <c r="H675" s="173"/>
      <c r="I675" s="131"/>
      <c r="J675"/>
      <c r="K675" s="131"/>
      <c r="L675" s="124" t="e">
        <f>VLOOKUP(TRIM(B675),'Team Rosters'!$B$1:$M$3794,2,FALSE)</f>
        <v>#N/A</v>
      </c>
    </row>
    <row r="676" spans="1:12" ht="12.75" customHeight="1">
      <c r="A676" s="124" t="s">
        <v>3344</v>
      </c>
      <c r="B676" s="123" t="s">
        <v>6178</v>
      </c>
      <c r="C676" s="124" t="s">
        <v>818</v>
      </c>
      <c r="D676" s="124" t="s">
        <v>4293</v>
      </c>
      <c r="E676" s="176" t="s">
        <v>4385</v>
      </c>
      <c r="F676" s="176"/>
      <c r="G676" s="172"/>
      <c r="H676" s="173"/>
      <c r="I676" s="131"/>
      <c r="J676"/>
      <c r="K676" s="131"/>
      <c r="L676" s="124" t="str">
        <f>VLOOKUP(TRIM(B676),'Team Rosters'!$B$1:$M$3794,2,FALSE)</f>
        <v>TOL</v>
      </c>
    </row>
    <row r="677" spans="1:12" ht="12.75" customHeight="1">
      <c r="A677" s="124" t="s">
        <v>560</v>
      </c>
      <c r="B677" s="123" t="s">
        <v>5351</v>
      </c>
      <c r="C677" s="124" t="s">
        <v>824</v>
      </c>
      <c r="D677" s="124" t="s">
        <v>4265</v>
      </c>
      <c r="E677"/>
      <c r="F677"/>
      <c r="G677"/>
      <c r="H677" s="124"/>
      <c r="I677" s="131"/>
      <c r="J677"/>
      <c r="K677" s="131"/>
      <c r="L677" s="124" t="str">
        <f>VLOOKUP(TRIM(B677),'Team Rosters'!$B$1:$M$3794,2,FALSE)</f>
        <v>VER</v>
      </c>
    </row>
    <row r="678" spans="1:12">
      <c r="A678" s="181" t="s">
        <v>1891</v>
      </c>
      <c r="B678" s="185" t="s">
        <v>5736</v>
      </c>
      <c r="C678" s="181" t="s">
        <v>837</v>
      </c>
      <c r="D678" s="181" t="s">
        <v>1891</v>
      </c>
      <c r="E678"/>
      <c r="F678"/>
      <c r="G678"/>
      <c r="H678" s="124"/>
      <c r="I678"/>
      <c r="J678"/>
      <c r="K678"/>
      <c r="L678" s="124" t="e">
        <f>VLOOKUP(TRIM(B678),'Team Rosters'!$B$1:$M$3794,2,FALSE)</f>
        <v>#N/A</v>
      </c>
    </row>
    <row r="679" spans="1:12">
      <c r="A679" s="179" t="s">
        <v>220</v>
      </c>
      <c r="B679" s="183" t="s">
        <v>5860</v>
      </c>
      <c r="C679" s="179" t="s">
        <v>816</v>
      </c>
      <c r="D679" s="179" t="s">
        <v>220</v>
      </c>
      <c r="E679"/>
      <c r="F679"/>
      <c r="G679"/>
      <c r="H679" s="124"/>
      <c r="I679" s="188">
        <v>0</v>
      </c>
      <c r="J679"/>
      <c r="K679" s="188">
        <v>0</v>
      </c>
      <c r="L679" s="124" t="e">
        <f>VLOOKUP(TRIM(B679),'Team Rosters'!$B$1:$M$3794,2,FALSE)</f>
        <v>#N/A</v>
      </c>
    </row>
    <row r="680" spans="1:12">
      <c r="A680" s="181" t="s">
        <v>3518</v>
      </c>
      <c r="B680" s="185" t="s">
        <v>6350</v>
      </c>
      <c r="C680" s="181" t="s">
        <v>816</v>
      </c>
      <c r="D680" s="181" t="s">
        <v>3518</v>
      </c>
      <c r="E680"/>
      <c r="F680"/>
      <c r="G680"/>
      <c r="H680" s="124"/>
      <c r="I680" s="187">
        <v>0</v>
      </c>
      <c r="J680"/>
      <c r="K680" s="187">
        <v>0</v>
      </c>
      <c r="L680" s="124" t="str">
        <f>VLOOKUP(TRIM(B680),'Team Rosters'!$B$1:$M$3794,2,FALSE)</f>
        <v>ESC</v>
      </c>
    </row>
    <row r="681" spans="1:12">
      <c r="A681" s="124" t="s">
        <v>172</v>
      </c>
      <c r="B681" s="123" t="s">
        <v>4017</v>
      </c>
      <c r="C681" s="124" t="s">
        <v>813</v>
      </c>
      <c r="D681" s="124" t="s">
        <v>4298</v>
      </c>
      <c r="E681" s="176" t="s">
        <v>4385</v>
      </c>
      <c r="F681" s="176"/>
      <c r="G681" s="172">
        <v>2</v>
      </c>
      <c r="H681" s="173"/>
      <c r="I681"/>
      <c r="J681"/>
      <c r="K681"/>
      <c r="L681" s="124" t="e">
        <f>VLOOKUP(TRIM(B681),'Team Rosters'!$B$1:$M$3794,2,FALSE)</f>
        <v>#N/A</v>
      </c>
    </row>
    <row r="682" spans="1:12">
      <c r="A682" s="124" t="s">
        <v>1663</v>
      </c>
      <c r="B682" s="123" t="s">
        <v>5157</v>
      </c>
      <c r="C682" s="124" t="s">
        <v>2832</v>
      </c>
      <c r="D682" s="124" t="s">
        <v>4302</v>
      </c>
      <c r="E682" s="176" t="s">
        <v>4389</v>
      </c>
      <c r="F682" s="176"/>
      <c r="G682" s="172">
        <v>7</v>
      </c>
      <c r="H682" s="173"/>
      <c r="I682"/>
      <c r="J682"/>
      <c r="K682"/>
      <c r="L682" s="124" t="str">
        <f>VLOOKUP(TRIM(B682),'Team Rosters'!$B$1:$M$3794,2,FALSE)</f>
        <v>FER</v>
      </c>
    </row>
    <row r="683" spans="1:12" ht="12.75" customHeight="1">
      <c r="A683" s="124" t="s">
        <v>560</v>
      </c>
      <c r="B683" s="123" t="s">
        <v>4718</v>
      </c>
      <c r="C683" s="124" t="s">
        <v>822</v>
      </c>
      <c r="D683" s="124" t="s">
        <v>4265</v>
      </c>
      <c r="E683"/>
      <c r="F683"/>
      <c r="G683"/>
      <c r="H683" s="124"/>
      <c r="I683"/>
      <c r="J683"/>
      <c r="K683" s="131"/>
      <c r="L683" s="124" t="str">
        <f>VLOOKUP(TRIM(B683),'Team Rosters'!$B$1:$M$3794,2,FALSE)</f>
        <v>ANN</v>
      </c>
    </row>
    <row r="684" spans="1:12">
      <c r="A684" s="124" t="s">
        <v>1870</v>
      </c>
      <c r="B684" s="123" t="s">
        <v>4710</v>
      </c>
      <c r="C684" s="124" t="s">
        <v>818</v>
      </c>
      <c r="D684" s="124" t="s">
        <v>4273</v>
      </c>
      <c r="E684" s="131"/>
      <c r="F684" s="131"/>
      <c r="G684" s="131"/>
      <c r="H684" s="124"/>
      <c r="I684" s="172">
        <v>0</v>
      </c>
      <c r="J684" s="172"/>
      <c r="K684" s="172">
        <v>7</v>
      </c>
      <c r="L684" s="124" t="e">
        <f>VLOOKUP(TRIM(B684),'Team Rosters'!$B$1:$M$3794,2,FALSE)</f>
        <v>#N/A</v>
      </c>
    </row>
    <row r="685" spans="1:12">
      <c r="A685" s="181" t="s">
        <v>3518</v>
      </c>
      <c r="B685" s="185" t="s">
        <v>4689</v>
      </c>
      <c r="C685" s="181" t="s">
        <v>815</v>
      </c>
      <c r="D685" s="181" t="s">
        <v>3518</v>
      </c>
      <c r="E685"/>
      <c r="F685"/>
      <c r="G685"/>
      <c r="H685" s="124"/>
      <c r="I685" s="187">
        <v>0</v>
      </c>
      <c r="J685"/>
      <c r="K685" s="187">
        <v>0</v>
      </c>
      <c r="L685" s="124" t="str">
        <f>VLOOKUP(TRIM(B685),'Team Rosters'!$B$1:$M$3794,2,FALSE)</f>
        <v>ANN</v>
      </c>
    </row>
    <row r="686" spans="1:12">
      <c r="A686" s="124" t="s">
        <v>3061</v>
      </c>
      <c r="B686" s="123" t="s">
        <v>3859</v>
      </c>
      <c r="C686" s="124" t="s">
        <v>833</v>
      </c>
      <c r="D686" s="124" t="s">
        <v>4297</v>
      </c>
      <c r="E686" s="176" t="s">
        <v>4381</v>
      </c>
      <c r="F686" s="176"/>
      <c r="G686" s="172"/>
      <c r="H686" s="173"/>
      <c r="I686"/>
      <c r="J686"/>
      <c r="K686"/>
      <c r="L686" s="124" t="str">
        <f>VLOOKUP(TRIM(B686),'Team Rosters'!$B$1:$M$3794,2,FALSE)</f>
        <v>WIX</v>
      </c>
    </row>
    <row r="687" spans="1:12">
      <c r="A687" s="124" t="s">
        <v>2437</v>
      </c>
      <c r="B687" s="123" t="s">
        <v>5811</v>
      </c>
      <c r="C687" s="124" t="s">
        <v>831</v>
      </c>
      <c r="D687" s="124" t="s">
        <v>4278</v>
      </c>
      <c r="E687" s="131"/>
      <c r="F687" s="131"/>
      <c r="G687" s="131"/>
      <c r="H687" s="124"/>
      <c r="I687" s="172">
        <v>0</v>
      </c>
      <c r="J687" s="172"/>
      <c r="K687" s="172">
        <v>5</v>
      </c>
      <c r="L687" s="124" t="str">
        <f>VLOOKUP(TRIM(B687),'Team Rosters'!$B$1:$M$3794,2,FALSE)</f>
        <v>LAS</v>
      </c>
    </row>
    <row r="688" spans="1:12">
      <c r="A688" s="124" t="s">
        <v>87</v>
      </c>
      <c r="B688" s="123" t="s">
        <v>775</v>
      </c>
      <c r="C688" s="124" t="s">
        <v>3448</v>
      </c>
      <c r="D688" s="124" t="s">
        <v>4280</v>
      </c>
      <c r="E688" s="131"/>
      <c r="F688" s="131"/>
      <c r="G688" s="131"/>
      <c r="H688" s="124"/>
      <c r="I688" s="172">
        <v>0</v>
      </c>
      <c r="J688" s="172">
        <v>0</v>
      </c>
      <c r="K688" s="172">
        <v>0</v>
      </c>
      <c r="L688" s="124" t="e">
        <f>VLOOKUP(TRIM(B688),'Team Rosters'!$B$1:$M$3794,2,FALSE)</f>
        <v>#N/A</v>
      </c>
    </row>
    <row r="689" spans="1:12" ht="12.75" customHeight="1">
      <c r="A689" s="124" t="s">
        <v>87</v>
      </c>
      <c r="B689" s="123" t="s">
        <v>775</v>
      </c>
      <c r="C689" s="124" t="s">
        <v>3448</v>
      </c>
      <c r="D689" s="124" t="s">
        <v>4280</v>
      </c>
      <c r="E689"/>
      <c r="F689"/>
      <c r="G689"/>
      <c r="H689" s="124"/>
      <c r="I689" s="172">
        <v>0</v>
      </c>
      <c r="J689"/>
      <c r="K689" s="172">
        <v>0</v>
      </c>
      <c r="L689" s="124" t="e">
        <f>VLOOKUP(TRIM(B689),'Team Rosters'!$B$1:$M$3794,2,FALSE)</f>
        <v>#N/A</v>
      </c>
    </row>
    <row r="690" spans="1:12">
      <c r="A690" s="124" t="s">
        <v>3063</v>
      </c>
      <c r="B690" s="123" t="s">
        <v>4020</v>
      </c>
      <c r="C690" s="124" t="s">
        <v>81</v>
      </c>
      <c r="D690" s="124" t="s">
        <v>4289</v>
      </c>
      <c r="E690" s="176" t="s">
        <v>4397</v>
      </c>
      <c r="F690" s="176"/>
      <c r="G690" s="172"/>
      <c r="H690" s="173"/>
      <c r="I690"/>
      <c r="J690"/>
      <c r="K690" s="131"/>
      <c r="L690" s="124" t="e">
        <f>VLOOKUP(TRIM(B690),'Team Rosters'!$B$1:$M$3794,2,FALSE)</f>
        <v>#N/A</v>
      </c>
    </row>
    <row r="691" spans="1:12">
      <c r="A691" s="124" t="s">
        <v>1870</v>
      </c>
      <c r="B691" s="123" t="s">
        <v>2239</v>
      </c>
      <c r="C691" s="124" t="s">
        <v>833</v>
      </c>
      <c r="D691" s="124" t="s">
        <v>4273</v>
      </c>
      <c r="E691" s="131"/>
      <c r="F691" s="131"/>
      <c r="G691" s="131"/>
      <c r="H691" s="124"/>
      <c r="I691" s="172">
        <v>5</v>
      </c>
      <c r="J691" s="172"/>
      <c r="K691" s="172">
        <v>4</v>
      </c>
      <c r="L691" s="124" t="str">
        <f>VLOOKUP(TRIM(B691),'Team Rosters'!$B$1:$M$3794,2,FALSE)</f>
        <v>FER</v>
      </c>
    </row>
    <row r="692" spans="1:12" ht="12.75" customHeight="1">
      <c r="A692" s="181" t="s">
        <v>3518</v>
      </c>
      <c r="B692" s="185" t="s">
        <v>776</v>
      </c>
      <c r="C692" s="181" t="s">
        <v>808</v>
      </c>
      <c r="D692" s="181" t="s">
        <v>3518</v>
      </c>
      <c r="E692"/>
      <c r="F692"/>
      <c r="G692"/>
      <c r="H692" s="124"/>
      <c r="I692" s="187">
        <v>0</v>
      </c>
      <c r="J692"/>
      <c r="K692" s="187">
        <v>3</v>
      </c>
      <c r="L692" s="124" t="str">
        <f>VLOOKUP(TRIM(B692),'Team Rosters'!$B$1:$M$3794,2,FALSE)</f>
        <v>WIX</v>
      </c>
    </row>
    <row r="693" spans="1:12">
      <c r="A693" s="124" t="s">
        <v>1667</v>
      </c>
      <c r="B693" s="123" t="s">
        <v>168</v>
      </c>
      <c r="C693" s="124" t="s">
        <v>6142</v>
      </c>
      <c r="D693" s="124" t="s">
        <v>4300</v>
      </c>
      <c r="E693" s="176" t="s">
        <v>4389</v>
      </c>
      <c r="F693" s="176"/>
      <c r="G693" s="172">
        <v>11</v>
      </c>
      <c r="H693" s="173"/>
      <c r="I693"/>
      <c r="J693"/>
      <c r="K693" s="131"/>
      <c r="L693" s="124" t="e">
        <f>VLOOKUP(TRIM(B693),'Team Rosters'!$B$1:$M$3794,2,FALSE)</f>
        <v>#N/A</v>
      </c>
    </row>
    <row r="694" spans="1:12">
      <c r="A694" s="124" t="s">
        <v>2323</v>
      </c>
      <c r="B694" s="123" t="s">
        <v>4583</v>
      </c>
      <c r="C694" s="124" t="s">
        <v>810</v>
      </c>
      <c r="D694" s="124" t="s">
        <v>4265</v>
      </c>
      <c r="E694"/>
      <c r="F694"/>
      <c r="G694"/>
      <c r="H694" s="124"/>
      <c r="I694"/>
      <c r="J694"/>
      <c r="K694"/>
      <c r="L694" s="124" t="e">
        <f>VLOOKUP(TRIM(B694),'Team Rosters'!$B$1:$M$3794,2,FALSE)</f>
        <v>#N/A</v>
      </c>
    </row>
    <row r="695" spans="1:12">
      <c r="A695" s="124" t="s">
        <v>1667</v>
      </c>
      <c r="B695" s="123" t="s">
        <v>5578</v>
      </c>
      <c r="C695" s="124" t="s">
        <v>817</v>
      </c>
      <c r="D695" s="124" t="s">
        <v>4300</v>
      </c>
      <c r="E695" s="176" t="s">
        <v>4391</v>
      </c>
      <c r="F695" s="176"/>
      <c r="G695" s="172">
        <v>5</v>
      </c>
      <c r="H695" s="173"/>
      <c r="I695"/>
      <c r="J695"/>
      <c r="K695" s="131"/>
      <c r="L695" s="124" t="str">
        <f>VLOOKUP(TRIM(B695),'Team Rosters'!$B$1:$M$3794,2,FALSE)</f>
        <v>LAS</v>
      </c>
    </row>
    <row r="696" spans="1:12">
      <c r="A696" s="124" t="s">
        <v>2313</v>
      </c>
      <c r="B696" s="123" t="s">
        <v>350</v>
      </c>
      <c r="C696" s="124" t="s">
        <v>832</v>
      </c>
      <c r="D696" s="124" t="s">
        <v>2313</v>
      </c>
      <c r="E696" s="176" t="s">
        <v>4388</v>
      </c>
      <c r="F696" s="176"/>
      <c r="G696" s="172">
        <v>12</v>
      </c>
      <c r="H696" s="173">
        <v>1</v>
      </c>
      <c r="I696"/>
      <c r="J696"/>
      <c r="K696" s="131"/>
      <c r="L696" s="124" t="str">
        <f>VLOOKUP(TRIM(B696),'Team Rosters'!$B$1:$M$3794,2,FALSE)</f>
        <v>BIR</v>
      </c>
    </row>
    <row r="697" spans="1:12">
      <c r="A697" s="124" t="s">
        <v>2437</v>
      </c>
      <c r="B697" s="123" t="s">
        <v>5197</v>
      </c>
      <c r="C697" s="124" t="s">
        <v>82</v>
      </c>
      <c r="D697" s="124" t="s">
        <v>4304</v>
      </c>
      <c r="E697" s="176" t="s">
        <v>4391</v>
      </c>
      <c r="F697" s="176"/>
      <c r="G697" s="172">
        <v>8</v>
      </c>
      <c r="H697" s="173"/>
      <c r="I697"/>
      <c r="J697"/>
      <c r="K697" s="131"/>
      <c r="L697" s="124" t="e">
        <f>VLOOKUP(TRIM(B697),'Team Rosters'!$B$1:$M$3794,2,FALSE)</f>
        <v>#N/A</v>
      </c>
    </row>
    <row r="698" spans="1:12" ht="12.75" customHeight="1">
      <c r="A698" s="124" t="s">
        <v>1404</v>
      </c>
      <c r="B698" s="123" t="s">
        <v>4449</v>
      </c>
      <c r="C698" s="124" t="s">
        <v>809</v>
      </c>
      <c r="D698" s="124" t="s">
        <v>1404</v>
      </c>
      <c r="E698" s="176" t="s">
        <v>4384</v>
      </c>
      <c r="F698" s="176"/>
      <c r="G698" s="172">
        <v>3</v>
      </c>
      <c r="H698" s="173"/>
      <c r="I698"/>
      <c r="J698"/>
      <c r="K698"/>
      <c r="L698" s="124" t="e">
        <f>VLOOKUP(TRIM(B698),'Team Rosters'!$B$1:$M$3794,2,FALSE)</f>
        <v>#N/A</v>
      </c>
    </row>
    <row r="699" spans="1:12">
      <c r="A699" s="124" t="s">
        <v>3200</v>
      </c>
      <c r="B699" s="123" t="s">
        <v>6150</v>
      </c>
      <c r="C699" s="124" t="s">
        <v>2832</v>
      </c>
      <c r="D699" s="124" t="s">
        <v>4275</v>
      </c>
      <c r="E699" s="131"/>
      <c r="F699" s="131"/>
      <c r="G699" s="131"/>
      <c r="H699" s="124"/>
      <c r="I699" s="172">
        <v>0</v>
      </c>
      <c r="J699" s="172"/>
      <c r="K699" s="172">
        <v>2</v>
      </c>
      <c r="L699" s="124" t="e">
        <f>VLOOKUP(TRIM(B699),'Team Rosters'!$B$1:$M$3794,2,FALSE)</f>
        <v>#N/A</v>
      </c>
    </row>
    <row r="700" spans="1:12">
      <c r="A700" s="179" t="s">
        <v>3518</v>
      </c>
      <c r="B700" s="183" t="s">
        <v>3001</v>
      </c>
      <c r="C700" s="179" t="s">
        <v>822</v>
      </c>
      <c r="D700" s="179" t="s">
        <v>3518</v>
      </c>
      <c r="E700"/>
      <c r="F700"/>
      <c r="G700"/>
      <c r="H700" s="124"/>
      <c r="I700" s="188">
        <v>0</v>
      </c>
      <c r="J700"/>
      <c r="K700" s="188">
        <v>4</v>
      </c>
      <c r="L700" s="124" t="e">
        <f>VLOOKUP(TRIM(B700),'Team Rosters'!$B$1:$M$3794,2,FALSE)</f>
        <v>#N/A</v>
      </c>
    </row>
    <row r="701" spans="1:12" ht="12.75" customHeight="1">
      <c r="A701" s="124" t="s">
        <v>649</v>
      </c>
      <c r="B701" s="123" t="s">
        <v>5609</v>
      </c>
      <c r="C701" s="124" t="s">
        <v>822</v>
      </c>
      <c r="D701" s="124" t="s">
        <v>649</v>
      </c>
      <c r="E701" s="176" t="s">
        <v>4394</v>
      </c>
      <c r="F701" s="176" t="s">
        <v>4411</v>
      </c>
      <c r="G701" s="172">
        <v>4</v>
      </c>
      <c r="H701" s="173"/>
      <c r="I701"/>
      <c r="J701"/>
      <c r="K701"/>
      <c r="L701" s="124" t="str">
        <f>VLOOKUP(TRIM(B701),'Team Rosters'!$B$1:$M$3794,2,FALSE)</f>
        <v>JER</v>
      </c>
    </row>
    <row r="702" spans="1:12">
      <c r="A702" s="124" t="s">
        <v>6332</v>
      </c>
      <c r="B702" s="123" t="s">
        <v>6333</v>
      </c>
      <c r="C702" s="124" t="s">
        <v>170</v>
      </c>
      <c r="D702" s="124" t="s">
        <v>6625</v>
      </c>
      <c r="E702" s="176" t="s">
        <v>4389</v>
      </c>
      <c r="F702" s="176"/>
      <c r="G702" s="172"/>
      <c r="H702" s="173"/>
      <c r="I702" s="131"/>
      <c r="J702"/>
      <c r="K702" s="131"/>
      <c r="L702" s="124" t="str">
        <f>VLOOKUP(TRIM(B702),'Team Rosters'!$B$1:$M$3794,2,FALSE)</f>
        <v>JER</v>
      </c>
    </row>
    <row r="703" spans="1:12" ht="12.75" customHeight="1">
      <c r="A703" s="124" t="s">
        <v>3891</v>
      </c>
      <c r="B703" s="123" t="s">
        <v>6319</v>
      </c>
      <c r="C703" s="124" t="s">
        <v>831</v>
      </c>
      <c r="D703" s="124" t="s">
        <v>5005</v>
      </c>
      <c r="E703" s="176" t="s">
        <v>4391</v>
      </c>
      <c r="F703" s="176" t="s">
        <v>4391</v>
      </c>
      <c r="G703" s="172">
        <v>2</v>
      </c>
      <c r="H703" s="173"/>
      <c r="I703"/>
      <c r="J703"/>
      <c r="K703"/>
      <c r="L703" s="124" t="e">
        <f>VLOOKUP(TRIM(B703),'Team Rosters'!$B$1:$M$3794,2,FALSE)</f>
        <v>#N/A</v>
      </c>
    </row>
    <row r="704" spans="1:12">
      <c r="A704" s="124" t="s">
        <v>4265</v>
      </c>
      <c r="B704" s="123" t="s">
        <v>2545</v>
      </c>
      <c r="C704" s="124" t="s">
        <v>824</v>
      </c>
      <c r="D704" s="124" t="s">
        <v>4265</v>
      </c>
      <c r="E704"/>
      <c r="F704"/>
      <c r="G704"/>
      <c r="H704" s="124"/>
      <c r="I704"/>
      <c r="J704"/>
      <c r="K704"/>
      <c r="L704" s="124" t="str">
        <f>VLOOKUP(TRIM(B704),'Team Rosters'!$B$1:$M$3794,2,FALSE)</f>
        <v>TOK</v>
      </c>
    </row>
    <row r="705" spans="1:12" ht="12.75" customHeight="1">
      <c r="A705" s="124" t="s">
        <v>3063</v>
      </c>
      <c r="B705" s="123" t="s">
        <v>6193</v>
      </c>
      <c r="C705" s="124" t="s">
        <v>810</v>
      </c>
      <c r="D705" s="124" t="s">
        <v>4289</v>
      </c>
      <c r="E705" s="176" t="s">
        <v>4397</v>
      </c>
      <c r="F705" s="176"/>
      <c r="G705" s="172"/>
      <c r="H705" s="173"/>
      <c r="I705" s="131"/>
      <c r="J705"/>
      <c r="K705" s="131"/>
      <c r="L705" s="124" t="str">
        <f>VLOOKUP(TRIM(B705),'Team Rosters'!$B$1:$M$3794,2,FALSE)</f>
        <v>FER</v>
      </c>
    </row>
    <row r="706" spans="1:12">
      <c r="A706" s="124" t="s">
        <v>2317</v>
      </c>
      <c r="B706" s="123" t="s">
        <v>4685</v>
      </c>
      <c r="C706" s="124" t="s">
        <v>832</v>
      </c>
      <c r="D706" s="124" t="s">
        <v>4272</v>
      </c>
      <c r="E706" s="131"/>
      <c r="F706" s="131"/>
      <c r="G706" s="131"/>
      <c r="H706" s="124"/>
      <c r="I706" s="172">
        <v>4</v>
      </c>
      <c r="J706" s="172"/>
      <c r="K706" s="172">
        <v>5</v>
      </c>
      <c r="L706" s="124" t="str">
        <f>VLOOKUP(TRIM(B706),'Team Rosters'!$B$1:$M$3794,2,FALSE)</f>
        <v>IRN</v>
      </c>
    </row>
    <row r="707" spans="1:12">
      <c r="A707" s="124" t="s">
        <v>2445</v>
      </c>
      <c r="B707" s="123" t="s">
        <v>3003</v>
      </c>
      <c r="C707" s="124" t="s">
        <v>85</v>
      </c>
      <c r="D707" s="124" t="s">
        <v>4294</v>
      </c>
      <c r="E707" s="176" t="s">
        <v>4391</v>
      </c>
      <c r="F707" s="176"/>
      <c r="G707" s="172"/>
      <c r="H707" s="173"/>
      <c r="I707"/>
      <c r="J707"/>
      <c r="K707" s="131"/>
      <c r="L707" s="124" t="str">
        <f>VLOOKUP(TRIM(B707),'Team Rosters'!$B$1:$M$3794,2,FALSE)</f>
        <v>ANN</v>
      </c>
    </row>
    <row r="708" spans="1:12" ht="12.75" customHeight="1">
      <c r="A708" s="124" t="s">
        <v>2438</v>
      </c>
      <c r="B708" s="123" t="s">
        <v>353</v>
      </c>
      <c r="C708" s="124" t="s">
        <v>822</v>
      </c>
      <c r="D708" s="124" t="s">
        <v>4305</v>
      </c>
      <c r="E708" s="176" t="s">
        <v>4389</v>
      </c>
      <c r="F708" s="176"/>
      <c r="G708" s="172">
        <v>10</v>
      </c>
      <c r="H708" s="173"/>
      <c r="I708"/>
      <c r="J708"/>
      <c r="K708"/>
      <c r="L708" s="124" t="str">
        <f>VLOOKUP(TRIM(B708),'Team Rosters'!$B$1:$M$3794,2,FALSE)</f>
        <v>WIX</v>
      </c>
    </row>
    <row r="709" spans="1:12">
      <c r="A709" s="124" t="s">
        <v>2445</v>
      </c>
      <c r="B709" s="123" t="s">
        <v>6208</v>
      </c>
      <c r="C709" s="124" t="s">
        <v>81</v>
      </c>
      <c r="D709" s="124" t="s">
        <v>4294</v>
      </c>
      <c r="E709" s="176" t="s">
        <v>4389</v>
      </c>
      <c r="F709" s="176"/>
      <c r="G709" s="172"/>
      <c r="H709" s="173"/>
      <c r="I709" s="131"/>
      <c r="J709"/>
      <c r="K709" s="131"/>
      <c r="L709" s="124" t="str">
        <f>VLOOKUP(TRIM(B709),'Team Rosters'!$B$1:$M$3794,2,FALSE)</f>
        <v>IRN</v>
      </c>
    </row>
    <row r="710" spans="1:12">
      <c r="A710" s="124" t="s">
        <v>1404</v>
      </c>
      <c r="B710" s="123" t="s">
        <v>4410</v>
      </c>
      <c r="C710" s="124" t="s">
        <v>814</v>
      </c>
      <c r="D710" s="124" t="s">
        <v>1404</v>
      </c>
      <c r="E710" s="176" t="s">
        <v>4384</v>
      </c>
      <c r="F710" s="176"/>
      <c r="G710" s="172">
        <v>0</v>
      </c>
      <c r="H710" s="173"/>
      <c r="I710" s="131"/>
      <c r="J710"/>
      <c r="K710" s="131"/>
      <c r="L710" s="124" t="e">
        <f>VLOOKUP(TRIM(B710),'Team Rosters'!$B$1:$M$3794,2,FALSE)</f>
        <v>#N/A</v>
      </c>
    </row>
    <row r="711" spans="1:12">
      <c r="A711" s="124" t="s">
        <v>2312</v>
      </c>
      <c r="B711" s="123" t="s">
        <v>5602</v>
      </c>
      <c r="C711" s="124" t="s">
        <v>832</v>
      </c>
      <c r="D711" s="124" t="s">
        <v>2312</v>
      </c>
      <c r="E711" s="176" t="s">
        <v>4384</v>
      </c>
      <c r="F711" s="176"/>
      <c r="G711" s="172">
        <v>0</v>
      </c>
      <c r="H711" s="173"/>
      <c r="I711"/>
      <c r="J711"/>
      <c r="K711"/>
      <c r="L711" s="124" t="e">
        <f>VLOOKUP(TRIM(B711),'Team Rosters'!$B$1:$M$3794,2,FALSE)</f>
        <v>#N/A</v>
      </c>
    </row>
    <row r="712" spans="1:12" ht="12.75" customHeight="1">
      <c r="A712" s="124" t="s">
        <v>2437</v>
      </c>
      <c r="B712" s="123" t="s">
        <v>4692</v>
      </c>
      <c r="C712" s="124" t="s">
        <v>1664</v>
      </c>
      <c r="D712" s="124" t="s">
        <v>4278</v>
      </c>
      <c r="E712" s="131"/>
      <c r="F712" s="131"/>
      <c r="G712" s="131"/>
      <c r="H712" s="124"/>
      <c r="I712" s="172">
        <v>4</v>
      </c>
      <c r="J712" s="172"/>
      <c r="K712" s="172">
        <v>7</v>
      </c>
      <c r="L712" s="124" t="e">
        <f>VLOOKUP(TRIM(B712),'Team Rosters'!$B$1:$M$3794,2,FALSE)</f>
        <v>#N/A</v>
      </c>
    </row>
    <row r="713" spans="1:12">
      <c r="A713" s="124" t="s">
        <v>1406</v>
      </c>
      <c r="B713" s="123" t="s">
        <v>5322</v>
      </c>
      <c r="C713" s="124" t="s">
        <v>820</v>
      </c>
      <c r="D713" s="124" t="s">
        <v>1406</v>
      </c>
      <c r="E713"/>
      <c r="F713"/>
      <c r="G713"/>
      <c r="H713" s="124"/>
      <c r="I713" s="172">
        <v>4</v>
      </c>
      <c r="J713"/>
      <c r="K713" s="172">
        <v>0</v>
      </c>
      <c r="L713" s="124" t="str">
        <f>VLOOKUP(TRIM(B713),'Team Rosters'!$B$1:$M$3794,2,FALSE)</f>
        <v>LAS</v>
      </c>
    </row>
    <row r="714" spans="1:12">
      <c r="A714" s="181" t="s">
        <v>1591</v>
      </c>
      <c r="B714" s="185" t="s">
        <v>5817</v>
      </c>
      <c r="C714" s="181" t="s">
        <v>826</v>
      </c>
      <c r="D714" s="181" t="s">
        <v>1591</v>
      </c>
      <c r="E714"/>
      <c r="F714"/>
      <c r="G714"/>
      <c r="H714" s="124"/>
      <c r="I714" s="187">
        <v>5</v>
      </c>
      <c r="J714"/>
      <c r="K714" s="187">
        <v>2</v>
      </c>
      <c r="L714" s="124" t="str">
        <f>VLOOKUP(TRIM(B714),'Team Rosters'!$B$1:$M$3794,2,FALSE)</f>
        <v>OMA</v>
      </c>
    </row>
    <row r="715" spans="1:12">
      <c r="A715" s="124" t="s">
        <v>2438</v>
      </c>
      <c r="B715" s="123" t="s">
        <v>5125</v>
      </c>
      <c r="C715" s="124" t="s">
        <v>809</v>
      </c>
      <c r="D715" s="124" t="s">
        <v>4305</v>
      </c>
      <c r="E715" s="176" t="s">
        <v>4386</v>
      </c>
      <c r="F715" s="176"/>
      <c r="G715" s="172">
        <v>4</v>
      </c>
      <c r="H715" s="173"/>
      <c r="I715"/>
      <c r="J715"/>
      <c r="K715"/>
      <c r="L715" s="124" t="str">
        <f>VLOOKUP(TRIM(B715),'Team Rosters'!$B$1:$M$3794,2,FALSE)</f>
        <v>FER</v>
      </c>
    </row>
    <row r="716" spans="1:12">
      <c r="A716" s="124" t="s">
        <v>3891</v>
      </c>
      <c r="B716" s="123" t="s">
        <v>5619</v>
      </c>
      <c r="C716" s="124" t="s">
        <v>831</v>
      </c>
      <c r="D716" s="124" t="s">
        <v>5005</v>
      </c>
      <c r="E716" s="176" t="s">
        <v>4391</v>
      </c>
      <c r="F716" s="176" t="s">
        <v>4391</v>
      </c>
      <c r="G716" s="172">
        <v>3</v>
      </c>
      <c r="H716" s="173"/>
      <c r="I716"/>
      <c r="J716"/>
      <c r="K716" s="131"/>
      <c r="L716" s="124" t="str">
        <f>VLOOKUP(TRIM(B716),'Team Rosters'!$B$1:$M$3794,2,FALSE)</f>
        <v>TOL</v>
      </c>
    </row>
    <row r="717" spans="1:12">
      <c r="A717" s="124" t="s">
        <v>3061</v>
      </c>
      <c r="B717" s="123" t="s">
        <v>4022</v>
      </c>
      <c r="C717" s="124" t="s">
        <v>818</v>
      </c>
      <c r="D717" s="124" t="s">
        <v>4297</v>
      </c>
      <c r="E717" s="176" t="s">
        <v>4388</v>
      </c>
      <c r="F717" s="176"/>
      <c r="G717" s="172"/>
      <c r="H717" s="173"/>
      <c r="I717"/>
      <c r="J717"/>
      <c r="K717"/>
      <c r="L717" s="124" t="e">
        <f>VLOOKUP(TRIM(B717),'Team Rosters'!$B$1:$M$3794,2,FALSE)</f>
        <v>#N/A</v>
      </c>
    </row>
    <row r="718" spans="1:12" ht="12.75" customHeight="1">
      <c r="A718" s="124" t="s">
        <v>2323</v>
      </c>
      <c r="B718" s="123" t="s">
        <v>357</v>
      </c>
      <c r="C718" s="124" t="s">
        <v>821</v>
      </c>
      <c r="D718" s="124" t="s">
        <v>4265</v>
      </c>
      <c r="E718"/>
      <c r="F718"/>
      <c r="G718"/>
      <c r="H718" s="124"/>
      <c r="I718"/>
      <c r="J718"/>
      <c r="K718" s="131"/>
      <c r="L718" s="124" t="str">
        <f>VLOOKUP(TRIM(B718),'Team Rosters'!$B$1:$M$3794,2,FALSE)</f>
        <v>GOT</v>
      </c>
    </row>
    <row r="719" spans="1:12" ht="12.75" customHeight="1">
      <c r="A719" s="124" t="s">
        <v>2445</v>
      </c>
      <c r="B719" s="123" t="s">
        <v>358</v>
      </c>
      <c r="C719" s="124" t="s">
        <v>90</v>
      </c>
      <c r="D719" s="124" t="s">
        <v>4294</v>
      </c>
      <c r="E719" s="176" t="s">
        <v>4385</v>
      </c>
      <c r="F719" s="176"/>
      <c r="G719" s="172"/>
      <c r="H719" s="173"/>
      <c r="I719"/>
      <c r="J719"/>
      <c r="K719"/>
      <c r="L719" s="124" t="str">
        <f>VLOOKUP(TRIM(B719),'Team Rosters'!$B$1:$M$3794,2,FALSE)</f>
        <v>DEL</v>
      </c>
    </row>
    <row r="720" spans="1:12" ht="12.75" customHeight="1">
      <c r="A720" s="124" t="s">
        <v>3891</v>
      </c>
      <c r="B720" s="123" t="s">
        <v>359</v>
      </c>
      <c r="C720" s="124" t="s">
        <v>816</v>
      </c>
      <c r="D720" s="124" t="s">
        <v>5005</v>
      </c>
      <c r="E720" s="176" t="s">
        <v>4391</v>
      </c>
      <c r="F720" s="176" t="s">
        <v>4391</v>
      </c>
      <c r="G720" s="172">
        <v>1</v>
      </c>
      <c r="H720" s="173"/>
      <c r="I720"/>
      <c r="J720"/>
      <c r="K720" s="131"/>
      <c r="L720" s="124" t="e">
        <f>VLOOKUP(TRIM(B720),'Team Rosters'!$B$1:$M$3794,2,FALSE)</f>
        <v>#N/A</v>
      </c>
    </row>
    <row r="721" spans="1:12" ht="12.75" customHeight="1">
      <c r="A721" s="124" t="s">
        <v>1139</v>
      </c>
      <c r="B721" s="123" t="s">
        <v>4026</v>
      </c>
      <c r="C721" s="124" t="s">
        <v>85</v>
      </c>
      <c r="D721" s="124" t="s">
        <v>1139</v>
      </c>
      <c r="E721" s="176" t="s">
        <v>4384</v>
      </c>
      <c r="F721" s="176"/>
      <c r="G721" s="172">
        <v>0</v>
      </c>
      <c r="H721" s="173"/>
      <c r="I721"/>
      <c r="J721"/>
      <c r="K721" s="131"/>
      <c r="L721" s="124" t="e">
        <f>VLOOKUP(TRIM(B721),'Team Rosters'!$B$1:$M$3794,2,FALSE)</f>
        <v>#N/A</v>
      </c>
    </row>
    <row r="722" spans="1:12">
      <c r="A722" s="124" t="s">
        <v>2436</v>
      </c>
      <c r="B722" s="123" t="s">
        <v>4027</v>
      </c>
      <c r="C722" s="124" t="s">
        <v>810</v>
      </c>
      <c r="D722" s="124" t="s">
        <v>4307</v>
      </c>
      <c r="E722" s="176" t="s">
        <v>4391</v>
      </c>
      <c r="F722" s="176"/>
      <c r="G722" s="172">
        <v>0</v>
      </c>
      <c r="H722" s="173"/>
      <c r="I722" s="131"/>
      <c r="J722"/>
      <c r="K722" s="131"/>
      <c r="L722" s="124" t="str">
        <f>VLOOKUP(TRIM(B722),'Team Rosters'!$B$1:$M$3794,2,FALSE)</f>
        <v>CHA</v>
      </c>
    </row>
    <row r="723" spans="1:12">
      <c r="A723" s="124" t="s">
        <v>2443</v>
      </c>
      <c r="B723" s="123" t="s">
        <v>5588</v>
      </c>
      <c r="C723" s="124" t="s">
        <v>3448</v>
      </c>
      <c r="D723" s="124" t="s">
        <v>2443</v>
      </c>
      <c r="E723" s="176" t="s">
        <v>4388</v>
      </c>
      <c r="F723" s="176"/>
      <c r="G723" s="172">
        <v>6</v>
      </c>
      <c r="H723" s="173"/>
      <c r="I723"/>
      <c r="J723"/>
      <c r="K723"/>
      <c r="L723" s="124" t="str">
        <f>VLOOKUP(TRIM(B723),'Team Rosters'!$B$1:$M$3794,2,FALSE)</f>
        <v>OMA</v>
      </c>
    </row>
    <row r="724" spans="1:12">
      <c r="A724" s="124" t="s">
        <v>3061</v>
      </c>
      <c r="B724" s="123" t="s">
        <v>1315</v>
      </c>
      <c r="C724" s="124" t="s">
        <v>821</v>
      </c>
      <c r="D724" s="124" t="s">
        <v>4297</v>
      </c>
      <c r="E724" s="176" t="s">
        <v>4400</v>
      </c>
      <c r="F724" s="176"/>
      <c r="G724" s="172"/>
      <c r="H724" s="173"/>
      <c r="I724"/>
      <c r="J724"/>
      <c r="K724"/>
      <c r="L724" s="124" t="str">
        <f>VLOOKUP(TRIM(B724),'Team Rosters'!$B$1:$M$3794,2,FALSE)</f>
        <v>WIX</v>
      </c>
    </row>
    <row r="725" spans="1:12">
      <c r="A725" s="124" t="s">
        <v>3060</v>
      </c>
      <c r="B725" s="123" t="s">
        <v>6266</v>
      </c>
      <c r="C725" s="124" t="s">
        <v>6142</v>
      </c>
      <c r="D725" s="124" t="s">
        <v>4290</v>
      </c>
      <c r="E725" s="176" t="s">
        <v>4384</v>
      </c>
      <c r="F725" s="176"/>
      <c r="G725" s="172"/>
      <c r="H725" s="173"/>
      <c r="I725" s="131"/>
      <c r="J725"/>
      <c r="K725" s="131"/>
      <c r="L725" s="124" t="str">
        <f>VLOOKUP(TRIM(B725),'Team Rosters'!$B$1:$M$3794,2,FALSE)</f>
        <v>TOL</v>
      </c>
    </row>
    <row r="726" spans="1:12">
      <c r="A726" s="124" t="s">
        <v>2351</v>
      </c>
      <c r="B726" s="123" t="s">
        <v>5226</v>
      </c>
      <c r="C726" s="124" t="s">
        <v>818</v>
      </c>
      <c r="D726" s="124" t="s">
        <v>4270</v>
      </c>
      <c r="E726" s="131"/>
      <c r="F726" s="131"/>
      <c r="G726" s="131"/>
      <c r="H726" s="124"/>
      <c r="I726" s="172">
        <v>5</v>
      </c>
      <c r="J726" s="172"/>
      <c r="K726" s="172">
        <v>5</v>
      </c>
      <c r="L726" s="124" t="str">
        <f>VLOOKUP(TRIM(B726),'Team Rosters'!$B$1:$M$3794,2,FALSE)</f>
        <v>IND</v>
      </c>
    </row>
    <row r="727" spans="1:12">
      <c r="A727" s="124" t="s">
        <v>2437</v>
      </c>
      <c r="B727" s="123" t="s">
        <v>4458</v>
      </c>
      <c r="C727" s="124" t="s">
        <v>821</v>
      </c>
      <c r="D727" s="124" t="s">
        <v>4304</v>
      </c>
      <c r="E727" s="176" t="s">
        <v>4389</v>
      </c>
      <c r="F727" s="176"/>
      <c r="G727" s="172">
        <v>2</v>
      </c>
      <c r="H727" s="173"/>
      <c r="I727"/>
      <c r="J727"/>
      <c r="K727"/>
      <c r="L727" s="124" t="str">
        <f>VLOOKUP(TRIM(B727),'Team Rosters'!$B$1:$M$3794,2,FALSE)</f>
        <v>ESC</v>
      </c>
    </row>
    <row r="728" spans="1:12" ht="12.75" customHeight="1">
      <c r="A728" s="124" t="s">
        <v>1870</v>
      </c>
      <c r="B728" s="123" t="s">
        <v>3008</v>
      </c>
      <c r="C728" s="124" t="s">
        <v>90</v>
      </c>
      <c r="D728" s="124" t="s">
        <v>4273</v>
      </c>
      <c r="E728" s="131"/>
      <c r="F728" s="131"/>
      <c r="G728" s="131"/>
      <c r="H728" s="124"/>
      <c r="I728" s="172">
        <v>4</v>
      </c>
      <c r="J728" s="172"/>
      <c r="K728" s="172">
        <v>7</v>
      </c>
      <c r="L728" s="124" t="e">
        <f>VLOOKUP(TRIM(B728),'Team Rosters'!$B$1:$M$3794,2,FALSE)</f>
        <v>#N/A</v>
      </c>
    </row>
    <row r="729" spans="1:12">
      <c r="A729" s="124" t="s">
        <v>1870</v>
      </c>
      <c r="B729" s="123" t="s">
        <v>4611</v>
      </c>
      <c r="C729" s="124" t="s">
        <v>831</v>
      </c>
      <c r="D729" s="124" t="s">
        <v>4273</v>
      </c>
      <c r="E729" s="131"/>
      <c r="F729" s="131"/>
      <c r="G729" s="131"/>
      <c r="H729" s="124"/>
      <c r="I729" s="172">
        <v>4</v>
      </c>
      <c r="J729" s="172"/>
      <c r="K729" s="172">
        <v>4</v>
      </c>
      <c r="L729" s="124" t="e">
        <f>VLOOKUP(TRIM(B729),'Team Rosters'!$B$1:$M$3794,2,FALSE)</f>
        <v>#N/A</v>
      </c>
    </row>
    <row r="730" spans="1:12" ht="12.75" customHeight="1">
      <c r="A730" s="124" t="s">
        <v>2314</v>
      </c>
      <c r="B730" s="123" t="s">
        <v>5243</v>
      </c>
      <c r="C730" s="124" t="s">
        <v>837</v>
      </c>
      <c r="D730" s="124" t="s">
        <v>4279</v>
      </c>
      <c r="E730" s="131"/>
      <c r="F730" s="131"/>
      <c r="G730" s="131"/>
      <c r="H730" s="124"/>
      <c r="I730" s="172">
        <v>0</v>
      </c>
      <c r="J730" s="172"/>
      <c r="K730" s="172">
        <v>0</v>
      </c>
      <c r="L730" s="124" t="e">
        <f>VLOOKUP(TRIM(B730),'Team Rosters'!$B$1:$M$3794,2,FALSE)</f>
        <v>#N/A</v>
      </c>
    </row>
    <row r="731" spans="1:12" ht="12.75" customHeight="1">
      <c r="A731" s="124" t="s">
        <v>3891</v>
      </c>
      <c r="B731" s="123" t="s">
        <v>5209</v>
      </c>
      <c r="C731" s="124" t="s">
        <v>170</v>
      </c>
      <c r="D731" s="124" t="s">
        <v>5005</v>
      </c>
      <c r="E731" s="176" t="s">
        <v>4391</v>
      </c>
      <c r="F731" s="176" t="s">
        <v>4391</v>
      </c>
      <c r="G731" s="172">
        <v>1</v>
      </c>
      <c r="H731" s="173"/>
      <c r="I731"/>
      <c r="J731"/>
      <c r="K731"/>
      <c r="L731" s="124" t="str">
        <f>VLOOKUP(TRIM(B731),'Team Rosters'!$B$1:$M$3794,2,FALSE)</f>
        <v>TOK</v>
      </c>
    </row>
    <row r="732" spans="1:12">
      <c r="A732" s="124" t="s">
        <v>1663</v>
      </c>
      <c r="B732" s="123" t="s">
        <v>1592</v>
      </c>
      <c r="C732" s="124" t="s">
        <v>814</v>
      </c>
      <c r="D732" s="124" t="s">
        <v>4302</v>
      </c>
      <c r="E732" s="176" t="s">
        <v>4385</v>
      </c>
      <c r="F732" s="176"/>
      <c r="G732" s="172">
        <v>0</v>
      </c>
      <c r="H732" s="173"/>
      <c r="I732" s="131"/>
      <c r="J732" s="131"/>
      <c r="K732" s="131"/>
      <c r="L732" s="124" t="e">
        <f>VLOOKUP(TRIM(B732),'Team Rosters'!$B$1:$M$3794,2,FALSE)</f>
        <v>#N/A</v>
      </c>
    </row>
    <row r="733" spans="1:12" ht="12.75" customHeight="1">
      <c r="A733" s="124" t="s">
        <v>2330</v>
      </c>
      <c r="B733" s="123" t="s">
        <v>2251</v>
      </c>
      <c r="C733" s="124" t="s">
        <v>816</v>
      </c>
      <c r="D733" s="124" t="s">
        <v>2330</v>
      </c>
      <c r="E733" s="176" t="s">
        <v>4408</v>
      </c>
      <c r="F733" s="176"/>
      <c r="G733" s="172">
        <v>0</v>
      </c>
      <c r="H733" s="173"/>
      <c r="I733"/>
      <c r="J733"/>
      <c r="K733" s="131"/>
      <c r="L733" s="124" t="e">
        <f>VLOOKUP(TRIM(B733),'Team Rosters'!$B$1:$M$3794,2,FALSE)</f>
        <v>#N/A</v>
      </c>
    </row>
    <row r="734" spans="1:12">
      <c r="A734" s="124" t="s">
        <v>2445</v>
      </c>
      <c r="B734" s="123" t="s">
        <v>4506</v>
      </c>
      <c r="C734" s="124" t="s">
        <v>815</v>
      </c>
      <c r="D734" s="124" t="s">
        <v>4294</v>
      </c>
      <c r="E734" s="176" t="s">
        <v>4391</v>
      </c>
      <c r="F734" s="176"/>
      <c r="G734" s="172"/>
      <c r="H734" s="173"/>
      <c r="I734"/>
      <c r="J734"/>
      <c r="K734"/>
      <c r="L734" s="124" t="e">
        <f>VLOOKUP(TRIM(B734),'Team Rosters'!$B$1:$M$3794,2,FALSE)</f>
        <v>#N/A</v>
      </c>
    </row>
    <row r="735" spans="1:12">
      <c r="A735" s="181" t="s">
        <v>3518</v>
      </c>
      <c r="B735" s="185" t="s">
        <v>5301</v>
      </c>
      <c r="C735" s="181" t="s">
        <v>812</v>
      </c>
      <c r="D735" s="181" t="s">
        <v>3518</v>
      </c>
      <c r="E735"/>
      <c r="F735"/>
      <c r="G735"/>
      <c r="H735" s="124"/>
      <c r="I735" s="187">
        <v>0</v>
      </c>
      <c r="J735"/>
      <c r="K735" s="187">
        <v>2</v>
      </c>
      <c r="L735" s="124" t="str">
        <f>VLOOKUP(TRIM(B735),'Team Rosters'!$B$1:$M$3794,2,FALSE)</f>
        <v>GOT</v>
      </c>
    </row>
    <row r="736" spans="1:12" ht="12.75" customHeight="1">
      <c r="A736" s="124" t="s">
        <v>172</v>
      </c>
      <c r="B736" s="123" t="s">
        <v>181</v>
      </c>
      <c r="C736" s="124" t="s">
        <v>808</v>
      </c>
      <c r="D736" s="124" t="s">
        <v>4298</v>
      </c>
      <c r="E736" s="176" t="s">
        <v>4391</v>
      </c>
      <c r="F736" s="176"/>
      <c r="G736" s="172">
        <v>0</v>
      </c>
      <c r="H736" s="173"/>
      <c r="I736"/>
      <c r="J736"/>
      <c r="K736" s="131"/>
      <c r="L736" s="124" t="e">
        <f>VLOOKUP(TRIM(B736),'Team Rosters'!$B$1:$M$3794,2,FALSE)</f>
        <v>#N/A</v>
      </c>
    </row>
    <row r="737" spans="1:12" ht="12.75" customHeight="1">
      <c r="A737" s="124" t="s">
        <v>2314</v>
      </c>
      <c r="B737" s="123" t="s">
        <v>6285</v>
      </c>
      <c r="C737" s="124" t="s">
        <v>2832</v>
      </c>
      <c r="D737" s="124" t="s">
        <v>4303</v>
      </c>
      <c r="E737" s="176" t="s">
        <v>4391</v>
      </c>
      <c r="F737" s="176"/>
      <c r="G737" s="172">
        <v>0</v>
      </c>
      <c r="H737" s="173"/>
      <c r="I737"/>
      <c r="J737"/>
      <c r="K737"/>
      <c r="L737" s="124" t="str">
        <f>VLOOKUP(TRIM(B737),'Team Rosters'!$B$1:$M$3794,2,FALSE)</f>
        <v>BIR</v>
      </c>
    </row>
    <row r="738" spans="1:12">
      <c r="A738" s="124" t="s">
        <v>3061</v>
      </c>
      <c r="B738" s="123" t="s">
        <v>6271</v>
      </c>
      <c r="C738" s="124" t="s">
        <v>5513</v>
      </c>
      <c r="D738" s="124" t="s">
        <v>4297</v>
      </c>
      <c r="E738" s="176" t="s">
        <v>4400</v>
      </c>
      <c r="F738" s="176"/>
      <c r="G738" s="172"/>
      <c r="H738" s="173"/>
      <c r="I738"/>
      <c r="J738"/>
      <c r="K738"/>
      <c r="L738" s="124" t="str">
        <f>VLOOKUP(TRIM(B738),'Team Rosters'!$B$1:$M$3794,2,FALSE)</f>
        <v>TOL</v>
      </c>
    </row>
    <row r="739" spans="1:12">
      <c r="A739" s="124" t="s">
        <v>3060</v>
      </c>
      <c r="B739" s="123" t="s">
        <v>5095</v>
      </c>
      <c r="C739" s="124" t="s">
        <v>85</v>
      </c>
      <c r="D739" s="124" t="s">
        <v>4290</v>
      </c>
      <c r="E739" s="176" t="s">
        <v>4384</v>
      </c>
      <c r="F739" s="176"/>
      <c r="G739" s="172"/>
      <c r="H739" s="173"/>
      <c r="I739"/>
      <c r="J739"/>
      <c r="K739"/>
      <c r="L739" s="124" t="str">
        <f>VLOOKUP(TRIM(B739),'Team Rosters'!$B$1:$M$3794,2,FALSE)</f>
        <v>OMA</v>
      </c>
    </row>
    <row r="740" spans="1:12">
      <c r="A740" s="124" t="s">
        <v>2437</v>
      </c>
      <c r="B740" s="123" t="s">
        <v>4032</v>
      </c>
      <c r="C740" s="124" t="s">
        <v>821</v>
      </c>
      <c r="D740" s="124" t="s">
        <v>4278</v>
      </c>
      <c r="E740" s="131"/>
      <c r="F740" s="131"/>
      <c r="G740" s="131"/>
      <c r="H740" s="124"/>
      <c r="I740" s="172">
        <v>6</v>
      </c>
      <c r="J740" s="172"/>
      <c r="K740" s="172">
        <v>7</v>
      </c>
      <c r="L740" s="124" t="str">
        <f>VLOOKUP(TRIM(B740),'Team Rosters'!$B$1:$M$3794,2,FALSE)</f>
        <v>FER</v>
      </c>
    </row>
    <row r="741" spans="1:12">
      <c r="A741" s="124" t="s">
        <v>3060</v>
      </c>
      <c r="B741" s="123" t="s">
        <v>184</v>
      </c>
      <c r="C741" s="124" t="s">
        <v>833</v>
      </c>
      <c r="D741" s="124" t="s">
        <v>4290</v>
      </c>
      <c r="E741" s="176" t="s">
        <v>4390</v>
      </c>
      <c r="F741" s="176"/>
      <c r="G741" s="172"/>
      <c r="H741" s="173"/>
      <c r="I741" s="131"/>
      <c r="J741"/>
      <c r="K741" s="131"/>
      <c r="L741" s="124" t="e">
        <f>VLOOKUP(TRIM(B741),'Team Rosters'!$B$1:$M$3794,2,FALSE)</f>
        <v>#N/A</v>
      </c>
    </row>
    <row r="742" spans="1:12">
      <c r="A742" s="124" t="s">
        <v>1667</v>
      </c>
      <c r="B742" s="123" t="s">
        <v>185</v>
      </c>
      <c r="C742" s="124" t="s">
        <v>81</v>
      </c>
      <c r="D742" s="124" t="s">
        <v>4300</v>
      </c>
      <c r="E742" s="176" t="s">
        <v>4385</v>
      </c>
      <c r="F742" s="176"/>
      <c r="G742" s="172">
        <v>6</v>
      </c>
      <c r="H742" s="173"/>
      <c r="I742"/>
      <c r="J742"/>
      <c r="K742"/>
      <c r="L742" s="124" t="e">
        <f>VLOOKUP(TRIM(B742),'Team Rosters'!$B$1:$M$3794,2,FALSE)</f>
        <v>#N/A</v>
      </c>
    </row>
    <row r="743" spans="1:12" ht="12.75" customHeight="1">
      <c r="A743" s="124" t="s">
        <v>836</v>
      </c>
      <c r="B743" s="123" t="s">
        <v>4615</v>
      </c>
      <c r="C743" s="124" t="s">
        <v>81</v>
      </c>
      <c r="D743" s="124" t="s">
        <v>4282</v>
      </c>
      <c r="E743" s="131"/>
      <c r="F743" s="131"/>
      <c r="G743" s="131"/>
      <c r="H743" s="124"/>
      <c r="I743" s="172">
        <v>0</v>
      </c>
      <c r="J743" s="172">
        <v>0</v>
      </c>
      <c r="K743" s="172">
        <v>2</v>
      </c>
      <c r="L743" s="124" t="e">
        <f>VLOOKUP(TRIM(B743),'Team Rosters'!$B$1:$M$3794,2,FALSE)</f>
        <v>#N/A</v>
      </c>
    </row>
    <row r="744" spans="1:12">
      <c r="A744" s="124" t="s">
        <v>2438</v>
      </c>
      <c r="B744" s="123" t="s">
        <v>988</v>
      </c>
      <c r="C744" s="124" t="s">
        <v>2832</v>
      </c>
      <c r="D744" s="124" t="s">
        <v>4305</v>
      </c>
      <c r="E744" s="176" t="s">
        <v>4385</v>
      </c>
      <c r="F744" s="176"/>
      <c r="G744" s="172">
        <v>2</v>
      </c>
      <c r="H744" s="173"/>
      <c r="I744"/>
      <c r="J744"/>
      <c r="K744"/>
      <c r="L744" s="124" t="e">
        <f>VLOOKUP(TRIM(B744),'Team Rosters'!$B$1:$M$3794,2,FALSE)</f>
        <v>#N/A</v>
      </c>
    </row>
    <row r="745" spans="1:12" ht="12.75" customHeight="1">
      <c r="A745" s="124" t="s">
        <v>2328</v>
      </c>
      <c r="B745" s="123" t="s">
        <v>188</v>
      </c>
      <c r="C745" s="124" t="s">
        <v>5513</v>
      </c>
      <c r="D745" s="124" t="s">
        <v>4295</v>
      </c>
      <c r="E745" s="176" t="s">
        <v>4385</v>
      </c>
      <c r="F745" s="176"/>
      <c r="G745" s="172"/>
      <c r="H745" s="173"/>
      <c r="I745"/>
      <c r="J745"/>
      <c r="K745"/>
      <c r="L745" s="124" t="e">
        <f>VLOOKUP(TRIM(B745),'Team Rosters'!$B$1:$M$3794,2,FALSE)</f>
        <v>#N/A</v>
      </c>
    </row>
    <row r="746" spans="1:12">
      <c r="A746" s="124" t="s">
        <v>2351</v>
      </c>
      <c r="B746" s="123" t="s">
        <v>5234</v>
      </c>
      <c r="C746" s="124" t="s">
        <v>3448</v>
      </c>
      <c r="D746" s="124" t="s">
        <v>4270</v>
      </c>
      <c r="E746" s="131"/>
      <c r="F746" s="131"/>
      <c r="G746" s="131"/>
      <c r="H746" s="124"/>
      <c r="I746" s="172">
        <v>4</v>
      </c>
      <c r="J746" s="172"/>
      <c r="K746" s="172">
        <v>2</v>
      </c>
      <c r="L746" s="124" t="e">
        <f>VLOOKUP(TRIM(B746),'Team Rosters'!$B$1:$M$3794,2,FALSE)</f>
        <v>#N/A</v>
      </c>
    </row>
    <row r="747" spans="1:12">
      <c r="A747" s="181" t="s">
        <v>3518</v>
      </c>
      <c r="B747" s="185" t="s">
        <v>6356</v>
      </c>
      <c r="C747" s="181" t="s">
        <v>837</v>
      </c>
      <c r="D747" s="181" t="s">
        <v>3518</v>
      </c>
      <c r="E747"/>
      <c r="F747"/>
      <c r="G747"/>
      <c r="H747" s="124"/>
      <c r="I747" s="187">
        <v>0</v>
      </c>
      <c r="J747"/>
      <c r="K747" s="187">
        <v>0</v>
      </c>
      <c r="L747" s="124" t="str">
        <f>VLOOKUP(TRIM(B747),'Team Rosters'!$B$1:$M$3794,2,FALSE)</f>
        <v>BLD</v>
      </c>
    </row>
    <row r="748" spans="1:12" ht="12.75" customHeight="1">
      <c r="A748" s="124" t="s">
        <v>2437</v>
      </c>
      <c r="B748" s="123" t="s">
        <v>4037</v>
      </c>
      <c r="C748" s="124" t="s">
        <v>822</v>
      </c>
      <c r="D748" s="124" t="s">
        <v>4304</v>
      </c>
      <c r="E748" s="176" t="s">
        <v>4385</v>
      </c>
      <c r="F748" s="176"/>
      <c r="G748" s="172">
        <v>3</v>
      </c>
      <c r="H748" s="173"/>
      <c r="I748" s="131"/>
      <c r="J748"/>
      <c r="K748" s="131"/>
      <c r="L748" s="124" t="str">
        <f>VLOOKUP(TRIM(B748),'Team Rosters'!$B$1:$M$3794,2,FALSE)</f>
        <v>FER</v>
      </c>
    </row>
    <row r="749" spans="1:12">
      <c r="A749" s="124" t="s">
        <v>2314</v>
      </c>
      <c r="B749" s="123" t="s">
        <v>989</v>
      </c>
      <c r="C749" s="124" t="s">
        <v>817</v>
      </c>
      <c r="D749" s="124" t="s">
        <v>4303</v>
      </c>
      <c r="E749" s="176" t="s">
        <v>4391</v>
      </c>
      <c r="F749" s="176"/>
      <c r="G749" s="172">
        <v>0</v>
      </c>
      <c r="H749" s="173"/>
      <c r="I749"/>
      <c r="J749"/>
      <c r="K749" s="131"/>
      <c r="L749" s="124" t="e">
        <f>VLOOKUP(TRIM(B749),'Team Rosters'!$B$1:$M$3794,2,FALSE)</f>
        <v>#N/A</v>
      </c>
    </row>
    <row r="750" spans="1:12" ht="12.75" customHeight="1">
      <c r="A750" s="124" t="s">
        <v>2351</v>
      </c>
      <c r="B750" s="123" t="s">
        <v>190</v>
      </c>
      <c r="C750" s="124" t="s">
        <v>170</v>
      </c>
      <c r="D750" s="124" t="s">
        <v>4270</v>
      </c>
      <c r="E750" s="131"/>
      <c r="F750" s="131"/>
      <c r="G750" s="131"/>
      <c r="H750" s="124"/>
      <c r="I750" s="172">
        <v>5</v>
      </c>
      <c r="J750" s="172"/>
      <c r="K750" s="172">
        <v>3</v>
      </c>
      <c r="L750" s="124" t="str">
        <f>VLOOKUP(TRIM(B750),'Team Rosters'!$B$1:$M$3794,2,FALSE)</f>
        <v>OMA</v>
      </c>
    </row>
    <row r="751" spans="1:12">
      <c r="A751" s="124" t="s">
        <v>644</v>
      </c>
      <c r="B751" s="123" t="s">
        <v>5743</v>
      </c>
      <c r="C751" s="124" t="s">
        <v>90</v>
      </c>
      <c r="D751" s="124" t="s">
        <v>4271</v>
      </c>
      <c r="E751" s="131"/>
      <c r="F751" s="131"/>
      <c r="G751" s="131"/>
      <c r="H751" s="124"/>
      <c r="I751" s="172">
        <v>0</v>
      </c>
      <c r="J751" s="172">
        <v>0</v>
      </c>
      <c r="K751" s="172">
        <v>7</v>
      </c>
      <c r="L751" s="124" t="e">
        <f>VLOOKUP(TRIM(B751),'Team Rosters'!$B$1:$M$3794,2,FALSE)</f>
        <v>#N/A</v>
      </c>
    </row>
    <row r="752" spans="1:12">
      <c r="A752" s="124" t="s">
        <v>3063</v>
      </c>
      <c r="B752" s="123" t="s">
        <v>5151</v>
      </c>
      <c r="C752" s="124" t="s">
        <v>82</v>
      </c>
      <c r="D752" s="124" t="s">
        <v>4289</v>
      </c>
      <c r="E752" s="176" t="s">
        <v>4411</v>
      </c>
      <c r="F752" s="176"/>
      <c r="G752" s="172"/>
      <c r="H752" s="173"/>
      <c r="I752"/>
      <c r="J752"/>
      <c r="K752"/>
      <c r="L752" s="124" t="str">
        <f>VLOOKUP(TRIM(B752),'Team Rosters'!$B$1:$M$3794,2,FALSE)</f>
        <v>ACM</v>
      </c>
    </row>
    <row r="753" spans="1:12" ht="12.75" customHeight="1">
      <c r="A753" s="124" t="s">
        <v>2443</v>
      </c>
      <c r="B753" s="123" t="s">
        <v>191</v>
      </c>
      <c r="C753" s="124" t="s">
        <v>807</v>
      </c>
      <c r="D753" s="124" t="s">
        <v>2443</v>
      </c>
      <c r="E753" s="176" t="s">
        <v>4383</v>
      </c>
      <c r="F753" s="176"/>
      <c r="G753" s="172">
        <v>12</v>
      </c>
      <c r="H753" s="173">
        <v>10</v>
      </c>
      <c r="I753"/>
      <c r="J753"/>
      <c r="K753" s="131"/>
      <c r="L753" s="124" t="str">
        <f>VLOOKUP(TRIM(B753),'Team Rosters'!$B$1:$M$3794,2,FALSE)</f>
        <v>BLU</v>
      </c>
    </row>
    <row r="754" spans="1:12">
      <c r="A754" s="124" t="s">
        <v>172</v>
      </c>
      <c r="B754" s="123" t="s">
        <v>4039</v>
      </c>
      <c r="C754" s="124" t="s">
        <v>816</v>
      </c>
      <c r="D754" s="124" t="s">
        <v>4298</v>
      </c>
      <c r="E754" s="176" t="s">
        <v>4391</v>
      </c>
      <c r="F754" s="176"/>
      <c r="G754" s="172">
        <v>7</v>
      </c>
      <c r="H754" s="173"/>
      <c r="I754" s="131"/>
      <c r="J754"/>
      <c r="K754" s="131"/>
      <c r="L754" s="124" t="str">
        <f>VLOOKUP(TRIM(B754),'Team Rosters'!$B$1:$M$3794,2,FALSE)</f>
        <v>VER</v>
      </c>
    </row>
    <row r="755" spans="1:12">
      <c r="A755" s="173" t="s">
        <v>203</v>
      </c>
      <c r="B755" s="192" t="s">
        <v>5875</v>
      </c>
      <c r="C755" s="124" t="s">
        <v>82</v>
      </c>
      <c r="D755" s="173" t="s">
        <v>203</v>
      </c>
      <c r="E755"/>
      <c r="F755"/>
      <c r="G755"/>
      <c r="H755" s="124"/>
      <c r="I755"/>
      <c r="J755"/>
      <c r="K755"/>
      <c r="L755" s="124" t="e">
        <f>VLOOKUP(TRIM(B755),'Team Rosters'!$B$1:$M$3794,2,FALSE)</f>
        <v>#N/A</v>
      </c>
    </row>
    <row r="756" spans="1:12" ht="12.75" customHeight="1">
      <c r="A756" s="124" t="s">
        <v>2335</v>
      </c>
      <c r="B756" s="123" t="s">
        <v>4949</v>
      </c>
      <c r="C756" s="124" t="s">
        <v>810</v>
      </c>
      <c r="D756" s="124" t="s">
        <v>2335</v>
      </c>
      <c r="E756" s="176" t="s">
        <v>4382</v>
      </c>
      <c r="F756" s="176"/>
      <c r="G756" s="172">
        <v>5</v>
      </c>
      <c r="H756" s="173"/>
      <c r="I756"/>
      <c r="J756"/>
      <c r="K756"/>
      <c r="L756" s="124" t="str">
        <f>VLOOKUP(TRIM(B756),'Team Rosters'!$B$1:$M$3794,2,FALSE)</f>
        <v>BLU</v>
      </c>
    </row>
    <row r="757" spans="1:12" ht="12.75" customHeight="1">
      <c r="A757" s="124" t="s">
        <v>5049</v>
      </c>
      <c r="B757" s="123" t="s">
        <v>4040</v>
      </c>
      <c r="C757" s="124" t="s">
        <v>814</v>
      </c>
      <c r="D757" s="124" t="s">
        <v>6622</v>
      </c>
      <c r="E757" s="176" t="s">
        <v>4382</v>
      </c>
      <c r="F757" s="176" t="s">
        <v>4382</v>
      </c>
      <c r="G757" s="172"/>
      <c r="H757" s="173"/>
      <c r="I757" s="131"/>
      <c r="J757"/>
      <c r="K757" s="131"/>
      <c r="L757" s="124" t="e">
        <f>VLOOKUP(TRIM(B757),'Team Rosters'!$B$1:$M$3794,2,FALSE)</f>
        <v>#N/A</v>
      </c>
    </row>
    <row r="758" spans="1:12">
      <c r="A758" s="124" t="s">
        <v>2314</v>
      </c>
      <c r="B758" s="123" t="s">
        <v>6324</v>
      </c>
      <c r="C758" s="124" t="s">
        <v>815</v>
      </c>
      <c r="D758" s="124" t="s">
        <v>4303</v>
      </c>
      <c r="E758" s="176" t="s">
        <v>4391</v>
      </c>
      <c r="F758" s="176"/>
      <c r="G758" s="172">
        <v>0</v>
      </c>
      <c r="H758" s="173"/>
      <c r="I758"/>
      <c r="J758"/>
      <c r="K758" s="131"/>
      <c r="L758" s="124" t="str">
        <f>VLOOKUP(TRIM(B758),'Team Rosters'!$B$1:$M$3794,2,FALSE)</f>
        <v>TEM</v>
      </c>
    </row>
    <row r="759" spans="1:12">
      <c r="A759" s="124" t="s">
        <v>1663</v>
      </c>
      <c r="B759" s="123" t="s">
        <v>4474</v>
      </c>
      <c r="C759" s="124" t="s">
        <v>170</v>
      </c>
      <c r="D759" s="124" t="s">
        <v>4302</v>
      </c>
      <c r="E759" s="176" t="s">
        <v>4389</v>
      </c>
      <c r="F759" s="176"/>
      <c r="G759" s="172">
        <v>3</v>
      </c>
      <c r="H759" s="173"/>
      <c r="I759"/>
      <c r="J759"/>
      <c r="K759"/>
      <c r="L759" s="124" t="str">
        <f>VLOOKUP(TRIM(B759),'Team Rosters'!$B$1:$M$3794,2,FALSE)</f>
        <v>DEL</v>
      </c>
    </row>
    <row r="760" spans="1:12">
      <c r="A760" s="124" t="s">
        <v>3891</v>
      </c>
      <c r="B760" s="123" t="s">
        <v>4041</v>
      </c>
      <c r="C760" s="124" t="s">
        <v>82</v>
      </c>
      <c r="D760" s="124" t="s">
        <v>5005</v>
      </c>
      <c r="E760" s="176" t="s">
        <v>4391</v>
      </c>
      <c r="F760" s="176" t="s">
        <v>4391</v>
      </c>
      <c r="G760" s="172">
        <v>2</v>
      </c>
      <c r="H760" s="173"/>
      <c r="I760"/>
      <c r="J760"/>
      <c r="K760" s="131"/>
      <c r="L760" s="124" t="e">
        <f>VLOOKUP(TRIM(B760),'Team Rosters'!$B$1:$M$3794,2,FALSE)</f>
        <v>#N/A</v>
      </c>
    </row>
    <row r="761" spans="1:12">
      <c r="A761" s="124" t="s">
        <v>2458</v>
      </c>
      <c r="B761" s="123" t="s">
        <v>5566</v>
      </c>
      <c r="C761" s="124" t="s">
        <v>809</v>
      </c>
      <c r="D761" s="124" t="s">
        <v>2458</v>
      </c>
      <c r="E761" s="176" t="s">
        <v>4381</v>
      </c>
      <c r="F761" s="176"/>
      <c r="G761" s="172">
        <v>3</v>
      </c>
      <c r="H761" s="173"/>
      <c r="I761"/>
      <c r="J761"/>
      <c r="K761"/>
      <c r="L761" s="124" t="str">
        <f>VLOOKUP(TRIM(B761),'Team Rosters'!$B$1:$M$3794,2,FALSE)</f>
        <v>OMA</v>
      </c>
    </row>
    <row r="762" spans="1:12" ht="12.75" customHeight="1">
      <c r="A762" s="173" t="s">
        <v>203</v>
      </c>
      <c r="B762" s="123" t="s">
        <v>2349</v>
      </c>
      <c r="C762" s="124" t="s">
        <v>821</v>
      </c>
      <c r="D762" s="173" t="s">
        <v>203</v>
      </c>
      <c r="E762"/>
      <c r="F762"/>
      <c r="G762"/>
      <c r="H762" s="124"/>
      <c r="I762"/>
      <c r="J762"/>
      <c r="K762"/>
      <c r="L762" s="124" t="e">
        <f>VLOOKUP(TRIM(B762),'Team Rosters'!$B$1:$M$3794,2,FALSE)</f>
        <v>#N/A</v>
      </c>
    </row>
    <row r="763" spans="1:12">
      <c r="A763" s="124" t="s">
        <v>1404</v>
      </c>
      <c r="B763" s="123" t="s">
        <v>5084</v>
      </c>
      <c r="C763" s="124" t="s">
        <v>810</v>
      </c>
      <c r="D763" s="124" t="s">
        <v>1404</v>
      </c>
      <c r="E763" s="176" t="s">
        <v>4384</v>
      </c>
      <c r="F763" s="176"/>
      <c r="G763" s="172">
        <v>4</v>
      </c>
      <c r="H763" s="173"/>
      <c r="I763"/>
      <c r="J763"/>
      <c r="K763" s="131"/>
      <c r="L763" s="124" t="e">
        <f>VLOOKUP(TRIM(B763),'Team Rosters'!$B$1:$M$3794,2,FALSE)</f>
        <v>#N/A</v>
      </c>
    </row>
    <row r="764" spans="1:12">
      <c r="A764" s="124" t="s">
        <v>3060</v>
      </c>
      <c r="B764" s="123" t="s">
        <v>5669</v>
      </c>
      <c r="C764" s="124" t="s">
        <v>802</v>
      </c>
      <c r="D764" s="124" t="s">
        <v>4290</v>
      </c>
      <c r="E764" s="176" t="s">
        <v>4390</v>
      </c>
      <c r="F764" s="176"/>
      <c r="G764" s="172"/>
      <c r="H764" s="173"/>
      <c r="I764"/>
      <c r="J764"/>
      <c r="K764" s="131"/>
      <c r="L764" s="124" t="str">
        <f>VLOOKUP(TRIM(B764),'Team Rosters'!$B$1:$M$3794,2,FALSE)</f>
        <v>GOT</v>
      </c>
    </row>
    <row r="765" spans="1:12">
      <c r="A765" s="124" t="s">
        <v>3060</v>
      </c>
      <c r="B765" s="123" t="s">
        <v>6239</v>
      </c>
      <c r="C765" s="124" t="s">
        <v>837</v>
      </c>
      <c r="D765" s="124" t="s">
        <v>4290</v>
      </c>
      <c r="E765" s="176" t="s">
        <v>4384</v>
      </c>
      <c r="F765" s="176"/>
      <c r="G765" s="172"/>
      <c r="H765" s="173"/>
      <c r="I765" s="131"/>
      <c r="J765"/>
      <c r="K765" s="131"/>
      <c r="L765" s="124" t="e">
        <f>VLOOKUP(TRIM(B765),'Team Rosters'!$B$1:$M$3794,2,FALSE)</f>
        <v>#N/A</v>
      </c>
    </row>
    <row r="766" spans="1:12">
      <c r="A766" s="124" t="s">
        <v>2323</v>
      </c>
      <c r="B766" s="123" t="s">
        <v>991</v>
      </c>
      <c r="C766" s="124" t="s">
        <v>809</v>
      </c>
      <c r="D766" s="124" t="s">
        <v>4265</v>
      </c>
      <c r="E766"/>
      <c r="F766"/>
      <c r="G766"/>
      <c r="H766" s="124"/>
      <c r="I766"/>
      <c r="J766"/>
      <c r="K766" s="131"/>
      <c r="L766" s="124" t="str">
        <f>VLOOKUP(TRIM(B766),'Team Rosters'!$B$1:$M$3794,2,FALSE)</f>
        <v>LON</v>
      </c>
    </row>
    <row r="767" spans="1:12">
      <c r="A767" s="181" t="s">
        <v>1891</v>
      </c>
      <c r="B767" s="185" t="s">
        <v>5218</v>
      </c>
      <c r="C767" s="181" t="s">
        <v>820</v>
      </c>
      <c r="D767" s="181" t="s">
        <v>1891</v>
      </c>
      <c r="E767"/>
      <c r="F767"/>
      <c r="G767"/>
      <c r="H767" s="124"/>
      <c r="I767"/>
      <c r="J767"/>
      <c r="K767"/>
      <c r="L767" s="124" t="e">
        <f>VLOOKUP(TRIM(B767),'Team Rosters'!$B$1:$M$3794,2,FALSE)</f>
        <v>#N/A</v>
      </c>
    </row>
    <row r="768" spans="1:12">
      <c r="A768" s="124" t="s">
        <v>2323</v>
      </c>
      <c r="B768" s="123" t="s">
        <v>361</v>
      </c>
      <c r="C768" s="124" t="s">
        <v>83</v>
      </c>
      <c r="D768" s="124" t="s">
        <v>4265</v>
      </c>
      <c r="E768"/>
      <c r="F768"/>
      <c r="G768"/>
      <c r="H768" s="124"/>
      <c r="I768"/>
      <c r="J768"/>
      <c r="K768" s="131"/>
      <c r="L768" s="124" t="str">
        <f>VLOOKUP(TRIM(B768),'Team Rosters'!$B$1:$M$3794,2,FALSE)</f>
        <v>ACM</v>
      </c>
    </row>
    <row r="769" spans="1:12">
      <c r="A769" s="124" t="s">
        <v>2314</v>
      </c>
      <c r="B769" s="123" t="s">
        <v>6320</v>
      </c>
      <c r="C769" s="124" t="s">
        <v>831</v>
      </c>
      <c r="D769" s="124" t="s">
        <v>4303</v>
      </c>
      <c r="E769" s="176" t="s">
        <v>4391</v>
      </c>
      <c r="F769" s="176"/>
      <c r="G769" s="172">
        <v>4</v>
      </c>
      <c r="H769" s="173"/>
      <c r="I769"/>
      <c r="J769"/>
      <c r="K769" s="131"/>
      <c r="L769" s="124" t="e">
        <f>VLOOKUP(TRIM(B769),'Team Rosters'!$B$1:$M$3794,2,FALSE)</f>
        <v>#N/A</v>
      </c>
    </row>
    <row r="770" spans="1:12" ht="12.75" customHeight="1">
      <c r="A770" s="124" t="s">
        <v>3060</v>
      </c>
      <c r="B770" s="123" t="s">
        <v>561</v>
      </c>
      <c r="C770" s="124" t="s">
        <v>81</v>
      </c>
      <c r="D770" s="124" t="s">
        <v>4290</v>
      </c>
      <c r="E770" s="176" t="s">
        <v>4384</v>
      </c>
      <c r="F770" s="176"/>
      <c r="G770" s="172"/>
      <c r="H770" s="173"/>
      <c r="I770" s="131"/>
      <c r="J770"/>
      <c r="K770" s="131"/>
      <c r="L770" s="124" t="e">
        <f>VLOOKUP(TRIM(B770),'Team Rosters'!$B$1:$M$3794,2,FALSE)</f>
        <v>#N/A</v>
      </c>
    </row>
    <row r="771" spans="1:12">
      <c r="A771" s="124" t="s">
        <v>3063</v>
      </c>
      <c r="B771" s="123" t="s">
        <v>2897</v>
      </c>
      <c r="C771" s="124" t="s">
        <v>1664</v>
      </c>
      <c r="D771" s="124" t="s">
        <v>4289</v>
      </c>
      <c r="E771" s="176" t="s">
        <v>4396</v>
      </c>
      <c r="F771" s="176"/>
      <c r="G771" s="172"/>
      <c r="H771" s="173"/>
      <c r="I771"/>
      <c r="J771"/>
      <c r="K771"/>
      <c r="L771" s="124" t="e">
        <f>VLOOKUP(TRIM(B771),'Team Rosters'!$B$1:$M$3794,2,FALSE)</f>
        <v>#N/A</v>
      </c>
    </row>
    <row r="772" spans="1:12" ht="12.75" customHeight="1">
      <c r="A772" s="124" t="s">
        <v>560</v>
      </c>
      <c r="B772" s="123" t="s">
        <v>5239</v>
      </c>
      <c r="C772" s="124" t="s">
        <v>83</v>
      </c>
      <c r="D772" s="124" t="s">
        <v>4265</v>
      </c>
      <c r="E772"/>
      <c r="F772"/>
      <c r="G772"/>
      <c r="H772" s="124"/>
      <c r="I772"/>
      <c r="J772"/>
      <c r="K772" s="131"/>
      <c r="L772" s="124" t="str">
        <f>VLOOKUP(TRIM(B772),'Team Rosters'!$B$1:$M$3794,2,FALSE)</f>
        <v>TEM</v>
      </c>
    </row>
    <row r="773" spans="1:12">
      <c r="A773" s="124" t="s">
        <v>4265</v>
      </c>
      <c r="B773" s="123" t="s">
        <v>6392</v>
      </c>
      <c r="C773" s="124" t="s">
        <v>833</v>
      </c>
      <c r="D773" s="124" t="s">
        <v>4265</v>
      </c>
      <c r="E773"/>
      <c r="F773"/>
      <c r="G773"/>
      <c r="H773" s="124"/>
      <c r="I773" s="131"/>
      <c r="J773"/>
      <c r="K773" s="131"/>
      <c r="L773" s="124" t="str">
        <f>VLOOKUP(TRIM(B773),'Team Rosters'!$B$1:$M$3794,2,FALSE)</f>
        <v>TOL</v>
      </c>
    </row>
    <row r="774" spans="1:12">
      <c r="A774" s="124" t="s">
        <v>1663</v>
      </c>
      <c r="B774" s="123" t="s">
        <v>993</v>
      </c>
      <c r="C774" s="124" t="s">
        <v>808</v>
      </c>
      <c r="D774" s="124" t="s">
        <v>4302</v>
      </c>
      <c r="E774" s="176" t="s">
        <v>4386</v>
      </c>
      <c r="F774" s="176"/>
      <c r="G774" s="172">
        <v>12</v>
      </c>
      <c r="H774" s="173">
        <v>2</v>
      </c>
      <c r="I774"/>
      <c r="J774"/>
      <c r="K774" s="131"/>
      <c r="L774" s="124" t="str">
        <f>VLOOKUP(TRIM(B774),'Team Rosters'!$B$1:$M$3794,2,FALSE)</f>
        <v>BIR</v>
      </c>
    </row>
    <row r="775" spans="1:12" ht="12.75" customHeight="1">
      <c r="A775" s="124" t="s">
        <v>172</v>
      </c>
      <c r="B775" s="123" t="s">
        <v>4043</v>
      </c>
      <c r="C775" s="124" t="s">
        <v>831</v>
      </c>
      <c r="D775" s="124" t="s">
        <v>4298</v>
      </c>
      <c r="E775" s="176" t="s">
        <v>4391</v>
      </c>
      <c r="F775" s="176"/>
      <c r="G775" s="172">
        <v>6</v>
      </c>
      <c r="H775" s="173"/>
      <c r="I775"/>
      <c r="J775"/>
      <c r="K775" s="131"/>
      <c r="L775" s="124" t="e">
        <f>VLOOKUP(TRIM(B775),'Team Rosters'!$B$1:$M$3794,2,FALSE)</f>
        <v>#N/A</v>
      </c>
    </row>
    <row r="776" spans="1:12">
      <c r="A776" s="124" t="s">
        <v>3060</v>
      </c>
      <c r="B776" s="123" t="s">
        <v>5670</v>
      </c>
      <c r="C776" s="124" t="s">
        <v>812</v>
      </c>
      <c r="D776" s="124" t="s">
        <v>4290</v>
      </c>
      <c r="E776" s="176" t="s">
        <v>4384</v>
      </c>
      <c r="F776" s="176"/>
      <c r="G776" s="172"/>
      <c r="H776" s="173"/>
      <c r="I776" s="131"/>
      <c r="J776"/>
      <c r="K776" s="131"/>
      <c r="L776" s="124" t="str">
        <f>VLOOKUP(TRIM(B776),'Team Rosters'!$B$1:$M$3794,2,FALSE)</f>
        <v>IND</v>
      </c>
    </row>
    <row r="777" spans="1:12">
      <c r="A777" s="124" t="s">
        <v>2328</v>
      </c>
      <c r="B777" s="123" t="s">
        <v>2464</v>
      </c>
      <c r="C777" s="124" t="s">
        <v>85</v>
      </c>
      <c r="D777" s="124" t="s">
        <v>4295</v>
      </c>
      <c r="E777" s="176" t="s">
        <v>4385</v>
      </c>
      <c r="F777" s="176"/>
      <c r="G777" s="172"/>
      <c r="H777" s="173"/>
      <c r="I777"/>
      <c r="J777"/>
      <c r="K777" s="131"/>
      <c r="L777" s="124" t="str">
        <f>VLOOKUP(TRIM(B777),'Team Rosters'!$B$1:$M$3794,2,FALSE)</f>
        <v>CHA</v>
      </c>
    </row>
    <row r="778" spans="1:12">
      <c r="A778" s="124" t="s">
        <v>3061</v>
      </c>
      <c r="B778" s="123" t="s">
        <v>5614</v>
      </c>
      <c r="C778" s="124" t="s">
        <v>832</v>
      </c>
      <c r="D778" s="124" t="s">
        <v>4297</v>
      </c>
      <c r="E778" s="176" t="s">
        <v>4383</v>
      </c>
      <c r="F778" s="176"/>
      <c r="G778" s="172"/>
      <c r="H778" s="173"/>
      <c r="I778" s="131"/>
      <c r="J778"/>
      <c r="K778" s="131"/>
      <c r="L778" s="124" t="str">
        <f>VLOOKUP(TRIM(B778),'Team Rosters'!$B$1:$M$3794,2,FALSE)</f>
        <v>VIR</v>
      </c>
    </row>
    <row r="779" spans="1:12" ht="12.75" customHeight="1">
      <c r="A779" s="124" t="s">
        <v>2437</v>
      </c>
      <c r="B779" s="123" t="s">
        <v>2898</v>
      </c>
      <c r="C779" s="124" t="s">
        <v>2832</v>
      </c>
      <c r="D779" s="124" t="s">
        <v>4304</v>
      </c>
      <c r="E779" s="176" t="s">
        <v>4386</v>
      </c>
      <c r="F779" s="176"/>
      <c r="G779" s="172">
        <v>4</v>
      </c>
      <c r="H779" s="173"/>
      <c r="I779"/>
      <c r="J779"/>
      <c r="K779"/>
      <c r="L779" s="124" t="str">
        <f>VLOOKUP(TRIM(B779),'Team Rosters'!$B$1:$M$3794,2,FALSE)</f>
        <v>TOL</v>
      </c>
    </row>
    <row r="780" spans="1:12" ht="12.75" customHeight="1">
      <c r="A780" s="124" t="s">
        <v>3063</v>
      </c>
      <c r="B780" s="123" t="s">
        <v>4469</v>
      </c>
      <c r="C780" s="124" t="s">
        <v>5513</v>
      </c>
      <c r="D780" s="124" t="s">
        <v>4289</v>
      </c>
      <c r="E780" s="176" t="s">
        <v>4399</v>
      </c>
      <c r="F780" s="176"/>
      <c r="G780" s="172"/>
      <c r="H780" s="173"/>
      <c r="I780"/>
      <c r="J780"/>
      <c r="K780"/>
      <c r="L780" s="124" t="str">
        <f>VLOOKUP(TRIM(B780),'Team Rosters'!$B$1:$M$3794,2,FALSE)</f>
        <v>BIR</v>
      </c>
    </row>
    <row r="781" spans="1:12" ht="12.75" customHeight="1">
      <c r="A781" s="124" t="s">
        <v>2443</v>
      </c>
      <c r="B781" s="123" t="s">
        <v>5629</v>
      </c>
      <c r="C781" s="124" t="s">
        <v>818</v>
      </c>
      <c r="D781" s="124" t="s">
        <v>2443</v>
      </c>
      <c r="E781" s="176" t="s">
        <v>4390</v>
      </c>
      <c r="F781" s="176"/>
      <c r="G781" s="172">
        <v>11</v>
      </c>
      <c r="H781" s="173"/>
      <c r="I781"/>
      <c r="J781"/>
      <c r="K781" s="131"/>
      <c r="L781" s="124" t="str">
        <f>VLOOKUP(TRIM(B781),'Team Rosters'!$B$1:$M$3794,2,FALSE)</f>
        <v>BLD</v>
      </c>
    </row>
    <row r="782" spans="1:12" ht="12.75" customHeight="1">
      <c r="A782" s="181" t="s">
        <v>1591</v>
      </c>
      <c r="B782" s="185" t="s">
        <v>4613</v>
      </c>
      <c r="C782" s="181" t="s">
        <v>815</v>
      </c>
      <c r="D782" s="181" t="s">
        <v>1591</v>
      </c>
      <c r="E782"/>
      <c r="F782"/>
      <c r="G782"/>
      <c r="H782" s="124"/>
      <c r="I782" s="187">
        <v>6</v>
      </c>
      <c r="J782"/>
      <c r="K782" s="187">
        <v>7</v>
      </c>
      <c r="L782" s="124" t="str">
        <f>VLOOKUP(TRIM(B782),'Team Rosters'!$B$1:$M$3794,2,FALSE)</f>
        <v>ESC</v>
      </c>
    </row>
    <row r="783" spans="1:12">
      <c r="A783" s="124" t="s">
        <v>2438</v>
      </c>
      <c r="B783" s="123" t="s">
        <v>363</v>
      </c>
      <c r="C783" s="124" t="s">
        <v>814</v>
      </c>
      <c r="D783" s="124" t="s">
        <v>4277</v>
      </c>
      <c r="E783" s="131"/>
      <c r="F783" s="131"/>
      <c r="G783" s="131"/>
      <c r="H783" s="124"/>
      <c r="I783" s="172">
        <v>4</v>
      </c>
      <c r="J783" s="172"/>
      <c r="K783" s="172">
        <v>4</v>
      </c>
      <c r="L783" s="124" t="e">
        <f>VLOOKUP(TRIM(B783),'Team Rosters'!$B$1:$M$3794,2,FALSE)</f>
        <v>#N/A</v>
      </c>
    </row>
    <row r="784" spans="1:12">
      <c r="A784" s="124" t="s">
        <v>3200</v>
      </c>
      <c r="B784" s="123" t="s">
        <v>6138</v>
      </c>
      <c r="C784" s="124" t="s">
        <v>813</v>
      </c>
      <c r="D784" s="124" t="s">
        <v>4275</v>
      </c>
      <c r="E784" s="131"/>
      <c r="F784" s="131"/>
      <c r="G784" s="131"/>
      <c r="H784" s="124"/>
      <c r="I784" s="172">
        <v>0</v>
      </c>
      <c r="J784" s="172"/>
      <c r="K784" s="172">
        <v>0</v>
      </c>
      <c r="L784" s="124" t="e">
        <f>VLOOKUP(TRIM(B784),'Team Rosters'!$B$1:$M$3794,2,FALSE)</f>
        <v>#N/A</v>
      </c>
    </row>
    <row r="785" spans="1:12">
      <c r="A785" s="124" t="s">
        <v>1404</v>
      </c>
      <c r="B785" s="123" t="s">
        <v>5671</v>
      </c>
      <c r="C785" s="124" t="s">
        <v>85</v>
      </c>
      <c r="D785" s="124" t="s">
        <v>1404</v>
      </c>
      <c r="E785" s="176" t="s">
        <v>4384</v>
      </c>
      <c r="F785" s="176"/>
      <c r="G785" s="172">
        <v>5</v>
      </c>
      <c r="H785" s="173"/>
      <c r="I785" s="131"/>
      <c r="J785"/>
      <c r="K785" s="131"/>
      <c r="L785" s="124" t="e">
        <f>VLOOKUP(TRIM(B785),'Team Rosters'!$B$1:$M$3794,2,FALSE)</f>
        <v>#N/A</v>
      </c>
    </row>
    <row r="786" spans="1:12">
      <c r="A786" s="181" t="s">
        <v>5730</v>
      </c>
      <c r="B786" s="185" t="s">
        <v>6352</v>
      </c>
      <c r="C786" s="181" t="s">
        <v>808</v>
      </c>
      <c r="D786" s="181" t="s">
        <v>5911</v>
      </c>
      <c r="E786"/>
      <c r="F786"/>
      <c r="G786"/>
      <c r="H786" s="124"/>
      <c r="I786" s="187">
        <v>0</v>
      </c>
      <c r="J786"/>
      <c r="K786" s="187">
        <v>3</v>
      </c>
      <c r="L786" s="124" t="str">
        <f>VLOOKUP(TRIM(B786),'Team Rosters'!$B$1:$M$3794,2,FALSE)</f>
        <v>LAS</v>
      </c>
    </row>
    <row r="787" spans="1:12">
      <c r="A787" s="124" t="s">
        <v>5730</v>
      </c>
      <c r="B787" s="123" t="s">
        <v>6352</v>
      </c>
      <c r="C787" s="124" t="s">
        <v>808</v>
      </c>
      <c r="D787" s="124" t="s">
        <v>5911</v>
      </c>
      <c r="E787"/>
      <c r="F787"/>
      <c r="G787"/>
      <c r="H787" s="124"/>
      <c r="I787"/>
      <c r="J787"/>
      <c r="K787" s="131"/>
      <c r="L787" s="124" t="str">
        <f>VLOOKUP(TRIM(B787),'Team Rosters'!$B$1:$M$3794,2,FALSE)</f>
        <v>LAS</v>
      </c>
    </row>
    <row r="788" spans="1:12" ht="12.75" customHeight="1">
      <c r="A788" s="124" t="s">
        <v>836</v>
      </c>
      <c r="B788" s="123" t="s">
        <v>5762</v>
      </c>
      <c r="C788" s="124" t="s">
        <v>802</v>
      </c>
      <c r="D788" s="124" t="s">
        <v>4282</v>
      </c>
      <c r="E788" s="131"/>
      <c r="F788" s="131"/>
      <c r="G788" s="131"/>
      <c r="H788" s="124"/>
      <c r="I788" s="172">
        <v>4</v>
      </c>
      <c r="J788" s="172">
        <v>4</v>
      </c>
      <c r="K788" s="172">
        <v>2</v>
      </c>
      <c r="L788" s="124" t="str">
        <f>VLOOKUP(TRIM(B788),'Team Rosters'!$B$1:$M$3794,2,FALSE)</f>
        <v>JER</v>
      </c>
    </row>
    <row r="789" spans="1:12" ht="12.75" customHeight="1">
      <c r="A789" s="173" t="s">
        <v>203</v>
      </c>
      <c r="B789" s="123" t="s">
        <v>5869</v>
      </c>
      <c r="C789" s="124" t="s">
        <v>6142</v>
      </c>
      <c r="D789" s="173" t="s">
        <v>203</v>
      </c>
      <c r="E789"/>
      <c r="F789"/>
      <c r="G789"/>
      <c r="H789" s="124"/>
      <c r="I789"/>
      <c r="J789"/>
      <c r="K789"/>
      <c r="L789" s="124" t="e">
        <f>VLOOKUP(TRIM(B789),'Team Rosters'!$B$1:$M$3794,2,FALSE)</f>
        <v>#N/A</v>
      </c>
    </row>
    <row r="790" spans="1:12" ht="12.75" customHeight="1">
      <c r="A790" s="124" t="s">
        <v>173</v>
      </c>
      <c r="B790" s="123" t="s">
        <v>6179</v>
      </c>
      <c r="C790" s="124" t="s">
        <v>818</v>
      </c>
      <c r="D790" s="124" t="s">
        <v>5004</v>
      </c>
      <c r="E790" s="176" t="s">
        <v>4391</v>
      </c>
      <c r="F790" s="176" t="s">
        <v>4391</v>
      </c>
      <c r="G790" s="172">
        <v>0</v>
      </c>
      <c r="H790" s="173"/>
      <c r="I790" s="131"/>
      <c r="J790"/>
      <c r="K790" s="131"/>
      <c r="L790" s="124" t="e">
        <f>VLOOKUP(TRIM(B790),'Team Rosters'!$B$1:$M$3794,2,FALSE)</f>
        <v>#N/A</v>
      </c>
    </row>
    <row r="791" spans="1:12">
      <c r="A791" s="124" t="s">
        <v>3060</v>
      </c>
      <c r="B791" s="123" t="s">
        <v>6170</v>
      </c>
      <c r="C791" s="124" t="s">
        <v>809</v>
      </c>
      <c r="D791" s="124" t="s">
        <v>4290</v>
      </c>
      <c r="E791" s="176" t="s">
        <v>4384</v>
      </c>
      <c r="F791" s="176"/>
      <c r="G791" s="172"/>
      <c r="H791" s="173"/>
      <c r="I791" s="131"/>
      <c r="J791"/>
      <c r="K791" s="131"/>
      <c r="L791" s="124" t="str">
        <f>VLOOKUP(TRIM(B791),'Team Rosters'!$B$1:$M$3794,2,FALSE)</f>
        <v>ESC</v>
      </c>
    </row>
    <row r="792" spans="1:12">
      <c r="A792" s="124" t="s">
        <v>3060</v>
      </c>
      <c r="B792" s="123" t="s">
        <v>5562</v>
      </c>
      <c r="C792" s="124" t="s">
        <v>2832</v>
      </c>
      <c r="D792" s="124" t="s">
        <v>4290</v>
      </c>
      <c r="E792" s="176" t="s">
        <v>4384</v>
      </c>
      <c r="F792" s="176"/>
      <c r="G792" s="172"/>
      <c r="H792" s="173"/>
      <c r="I792"/>
      <c r="J792"/>
      <c r="K792" s="131"/>
      <c r="L792" s="124" t="str">
        <f>VLOOKUP(TRIM(B792),'Team Rosters'!$B$1:$M$3794,2,FALSE)</f>
        <v>BEA</v>
      </c>
    </row>
    <row r="793" spans="1:12">
      <c r="A793" s="124" t="s">
        <v>4265</v>
      </c>
      <c r="B793" s="123" t="s">
        <v>3871</v>
      </c>
      <c r="C793" s="124" t="s">
        <v>3448</v>
      </c>
      <c r="D793" s="124" t="s">
        <v>4265</v>
      </c>
      <c r="E793"/>
      <c r="F793"/>
      <c r="G793"/>
      <c r="H793" s="124"/>
      <c r="I793" s="131"/>
      <c r="J793"/>
      <c r="K793" s="131"/>
      <c r="L793" s="124" t="e">
        <f>VLOOKUP(TRIM(B793),'Team Rosters'!$B$1:$M$3794,2,FALSE)</f>
        <v>#N/A</v>
      </c>
    </row>
    <row r="794" spans="1:12">
      <c r="A794" s="179" t="s">
        <v>1891</v>
      </c>
      <c r="B794" s="183" t="s">
        <v>4044</v>
      </c>
      <c r="C794" s="179" t="s">
        <v>2832</v>
      </c>
      <c r="D794" s="179" t="s">
        <v>1891</v>
      </c>
      <c r="E794"/>
      <c r="F794"/>
      <c r="G794"/>
      <c r="H794" s="124"/>
      <c r="I794"/>
      <c r="J794"/>
      <c r="K794" s="131"/>
      <c r="L794" s="124" t="str">
        <f>VLOOKUP(TRIM(B794),'Team Rosters'!$B$1:$M$3794,2,FALSE)</f>
        <v>BLD</v>
      </c>
    </row>
    <row r="795" spans="1:12" ht="12.75" customHeight="1">
      <c r="A795" s="124" t="s">
        <v>2351</v>
      </c>
      <c r="B795" s="123" t="s">
        <v>997</v>
      </c>
      <c r="C795" s="124" t="s">
        <v>821</v>
      </c>
      <c r="D795" s="124" t="s">
        <v>4270</v>
      </c>
      <c r="E795" s="131"/>
      <c r="F795" s="131"/>
      <c r="G795" s="131"/>
      <c r="H795" s="124"/>
      <c r="I795" s="172">
        <v>6</v>
      </c>
      <c r="J795" s="172"/>
      <c r="K795" s="172">
        <v>5</v>
      </c>
      <c r="L795" s="124" t="str">
        <f>VLOOKUP(TRIM(B795),'Team Rosters'!$B$1:$M$3794,2,FALSE)</f>
        <v>BIR</v>
      </c>
    </row>
    <row r="796" spans="1:12">
      <c r="A796" s="124" t="s">
        <v>1406</v>
      </c>
      <c r="B796" s="123" t="s">
        <v>4616</v>
      </c>
      <c r="C796" s="124" t="s">
        <v>816</v>
      </c>
      <c r="D796" s="124" t="s">
        <v>1406</v>
      </c>
      <c r="E796"/>
      <c r="F796"/>
      <c r="G796"/>
      <c r="H796" s="124"/>
      <c r="I796" s="172">
        <v>5</v>
      </c>
      <c r="J796"/>
      <c r="K796" s="172">
        <v>0</v>
      </c>
      <c r="L796" s="124" t="str">
        <f>VLOOKUP(TRIM(B796),'Team Rosters'!$B$1:$M$3794,2,FALSE)</f>
        <v>FER</v>
      </c>
    </row>
    <row r="797" spans="1:12">
      <c r="A797" s="124" t="s">
        <v>3917</v>
      </c>
      <c r="B797" s="123" t="s">
        <v>365</v>
      </c>
      <c r="C797" s="124" t="s">
        <v>808</v>
      </c>
      <c r="D797" s="124" t="s">
        <v>4286</v>
      </c>
      <c r="E797" s="131"/>
      <c r="F797" s="131"/>
      <c r="G797" s="131"/>
      <c r="H797" s="124"/>
      <c r="I797" s="172">
        <v>0</v>
      </c>
      <c r="J797" s="172">
        <v>0</v>
      </c>
      <c r="K797" s="172">
        <v>3</v>
      </c>
      <c r="L797" s="124" t="e">
        <f>VLOOKUP(TRIM(B797),'Team Rosters'!$B$1:$M$3794,2,FALSE)</f>
        <v>#N/A</v>
      </c>
    </row>
    <row r="798" spans="1:12">
      <c r="A798" s="124" t="s">
        <v>3917</v>
      </c>
      <c r="B798" s="123" t="s">
        <v>365</v>
      </c>
      <c r="C798" s="124" t="s">
        <v>808</v>
      </c>
      <c r="D798" s="124" t="s">
        <v>4286</v>
      </c>
      <c r="E798"/>
      <c r="F798"/>
      <c r="G798"/>
      <c r="H798" s="124"/>
      <c r="I798" s="172">
        <v>0</v>
      </c>
      <c r="J798"/>
      <c r="K798" s="172">
        <v>3</v>
      </c>
      <c r="L798" s="124" t="e">
        <f>VLOOKUP(TRIM(B798),'Team Rosters'!$B$1:$M$3794,2,FALSE)</f>
        <v>#N/A</v>
      </c>
    </row>
    <row r="799" spans="1:12">
      <c r="A799" s="179" t="s">
        <v>3518</v>
      </c>
      <c r="B799" s="183" t="s">
        <v>5832</v>
      </c>
      <c r="C799" s="179" t="s">
        <v>817</v>
      </c>
      <c r="D799" s="179" t="s">
        <v>3518</v>
      </c>
      <c r="E799"/>
      <c r="F799"/>
      <c r="G799"/>
      <c r="H799" s="124"/>
      <c r="I799" s="188">
        <v>0</v>
      </c>
      <c r="J799"/>
      <c r="K799" s="188">
        <v>0</v>
      </c>
      <c r="L799" s="124" t="e">
        <f>VLOOKUP(TRIM(B799),'Team Rosters'!$B$1:$M$3794,2,FALSE)</f>
        <v>#N/A</v>
      </c>
    </row>
    <row r="800" spans="1:12">
      <c r="A800" s="124" t="s">
        <v>87</v>
      </c>
      <c r="B800" s="123" t="s">
        <v>366</v>
      </c>
      <c r="C800" s="124" t="s">
        <v>170</v>
      </c>
      <c r="D800" s="124" t="s">
        <v>6620</v>
      </c>
      <c r="E800" s="131"/>
      <c r="F800" s="131"/>
      <c r="G800" s="131"/>
      <c r="H800" s="124"/>
      <c r="I800" s="172">
        <v>0</v>
      </c>
      <c r="J800" s="172">
        <v>4</v>
      </c>
      <c r="K800" s="172">
        <v>0</v>
      </c>
      <c r="L800" s="124" t="str">
        <f>VLOOKUP(TRIM(B800),'Team Rosters'!$B$1:$M$3794,2,FALSE)</f>
        <v>BIR</v>
      </c>
    </row>
    <row r="801" spans="1:12" ht="12.75" customHeight="1">
      <c r="A801" s="124" t="s">
        <v>87</v>
      </c>
      <c r="B801" s="123" t="s">
        <v>366</v>
      </c>
      <c r="C801" s="124" t="s">
        <v>170</v>
      </c>
      <c r="D801" s="124" t="s">
        <v>6620</v>
      </c>
      <c r="E801"/>
      <c r="F801"/>
      <c r="G801"/>
      <c r="H801" s="124"/>
      <c r="I801" s="172">
        <v>0</v>
      </c>
      <c r="J801"/>
      <c r="K801" s="172">
        <v>0</v>
      </c>
      <c r="L801" s="124" t="str">
        <f>VLOOKUP(TRIM(B801),'Team Rosters'!$B$1:$M$3794,2,FALSE)</f>
        <v>BIR</v>
      </c>
    </row>
    <row r="802" spans="1:12">
      <c r="A802" s="124" t="s">
        <v>2351</v>
      </c>
      <c r="B802" s="123" t="s">
        <v>5768</v>
      </c>
      <c r="C802" s="124" t="s">
        <v>813</v>
      </c>
      <c r="D802" s="124" t="s">
        <v>4270</v>
      </c>
      <c r="E802" s="131"/>
      <c r="F802" s="131"/>
      <c r="G802" s="131"/>
      <c r="H802" s="124"/>
      <c r="I802" s="172">
        <v>4</v>
      </c>
      <c r="J802" s="172"/>
      <c r="K802" s="172">
        <v>2</v>
      </c>
      <c r="L802" s="124" t="str">
        <f>VLOOKUP(TRIM(B802),'Team Rosters'!$B$1:$M$3794,2,FALSE)</f>
        <v>CHA</v>
      </c>
    </row>
    <row r="803" spans="1:12">
      <c r="A803" s="124" t="s">
        <v>2458</v>
      </c>
      <c r="B803" s="123" t="s">
        <v>5116</v>
      </c>
      <c r="C803" s="124" t="s">
        <v>2832</v>
      </c>
      <c r="D803" s="124" t="s">
        <v>2458</v>
      </c>
      <c r="E803" s="176" t="s">
        <v>4394</v>
      </c>
      <c r="F803" s="176"/>
      <c r="G803" s="172">
        <v>3</v>
      </c>
      <c r="H803" s="173"/>
      <c r="I803"/>
      <c r="J803"/>
      <c r="K803"/>
      <c r="L803" s="124" t="str">
        <f>VLOOKUP(TRIM(B803),'Team Rosters'!$B$1:$M$3794,2,FALSE)</f>
        <v>IND</v>
      </c>
    </row>
    <row r="804" spans="1:12" ht="12.75" customHeight="1">
      <c r="A804" s="124" t="s">
        <v>1406</v>
      </c>
      <c r="B804" s="123" t="s">
        <v>998</v>
      </c>
      <c r="C804" s="124" t="s">
        <v>837</v>
      </c>
      <c r="D804" s="124" t="s">
        <v>1406</v>
      </c>
      <c r="E804"/>
      <c r="F804"/>
      <c r="G804"/>
      <c r="H804" s="124"/>
      <c r="I804" s="172">
        <v>4</v>
      </c>
      <c r="J804"/>
      <c r="K804" s="172">
        <v>0</v>
      </c>
      <c r="L804" s="124" t="e">
        <f>VLOOKUP(TRIM(B804),'Team Rosters'!$B$1:$M$3794,2,FALSE)</f>
        <v>#N/A</v>
      </c>
    </row>
    <row r="805" spans="1:12" ht="12.75" customHeight="1">
      <c r="A805" s="124" t="s">
        <v>2313</v>
      </c>
      <c r="B805" s="123" t="s">
        <v>367</v>
      </c>
      <c r="C805" s="124" t="s">
        <v>821</v>
      </c>
      <c r="D805" s="124" t="s">
        <v>2313</v>
      </c>
      <c r="E805" s="176" t="s">
        <v>4396</v>
      </c>
      <c r="F805" s="176"/>
      <c r="G805" s="172">
        <v>4</v>
      </c>
      <c r="H805" s="173"/>
      <c r="I805"/>
      <c r="J805"/>
      <c r="K805"/>
      <c r="L805" s="124" t="str">
        <f>VLOOKUP(TRIM(B805),'Team Rosters'!$B$1:$M$3794,2,FALSE)</f>
        <v>DEL</v>
      </c>
    </row>
    <row r="806" spans="1:12">
      <c r="A806" s="124" t="s">
        <v>2312</v>
      </c>
      <c r="B806" s="123" t="s">
        <v>4524</v>
      </c>
      <c r="C806" s="124" t="s">
        <v>90</v>
      </c>
      <c r="D806" s="124" t="s">
        <v>2312</v>
      </c>
      <c r="E806" s="176" t="s">
        <v>4397</v>
      </c>
      <c r="F806" s="176"/>
      <c r="G806" s="172">
        <v>7</v>
      </c>
      <c r="H806" s="173"/>
      <c r="I806"/>
      <c r="J806"/>
      <c r="K806"/>
      <c r="L806" s="124" t="str">
        <f>VLOOKUP(TRIM(B806),'Team Rosters'!$B$1:$M$3794,2,FALSE)</f>
        <v>CHA</v>
      </c>
    </row>
    <row r="807" spans="1:12" ht="12.75" customHeight="1">
      <c r="A807" s="124" t="s">
        <v>3200</v>
      </c>
      <c r="B807" s="123" t="s">
        <v>5253</v>
      </c>
      <c r="C807" s="124" t="s">
        <v>83</v>
      </c>
      <c r="D807" s="124" t="s">
        <v>4275</v>
      </c>
      <c r="E807" s="131"/>
      <c r="F807" s="131"/>
      <c r="G807" s="131"/>
      <c r="H807" s="124"/>
      <c r="I807" s="172">
        <v>0</v>
      </c>
      <c r="J807" s="172"/>
      <c r="K807" s="172">
        <v>2</v>
      </c>
      <c r="L807" s="124" t="e">
        <f>VLOOKUP(TRIM(B807),'Team Rosters'!$B$1:$M$3794,2,FALSE)</f>
        <v>#N/A</v>
      </c>
    </row>
    <row r="808" spans="1:12">
      <c r="A808" s="124" t="s">
        <v>223</v>
      </c>
      <c r="B808" s="123" t="s">
        <v>1000</v>
      </c>
      <c r="C808" s="124" t="s">
        <v>3448</v>
      </c>
      <c r="D808" s="124" t="s">
        <v>4267</v>
      </c>
      <c r="E808"/>
      <c r="F808"/>
      <c r="G808"/>
      <c r="H808" s="124"/>
      <c r="I808"/>
      <c r="J808"/>
      <c r="K808"/>
      <c r="L808" s="124" t="e">
        <f>VLOOKUP(TRIM(B808),'Team Rosters'!$B$1:$M$3794,2,FALSE)</f>
        <v>#N/A</v>
      </c>
    </row>
    <row r="809" spans="1:12">
      <c r="A809" s="173" t="s">
        <v>203</v>
      </c>
      <c r="B809" s="123" t="s">
        <v>3617</v>
      </c>
      <c r="C809" s="124" t="s">
        <v>170</v>
      </c>
      <c r="D809" s="173" t="s">
        <v>203</v>
      </c>
      <c r="E809"/>
      <c r="F809"/>
      <c r="G809"/>
      <c r="H809" s="124"/>
      <c r="I809"/>
      <c r="J809"/>
      <c r="K809" s="131"/>
      <c r="L809" s="124" t="str">
        <f>VLOOKUP(TRIM(B809),'Team Rosters'!$B$1:$M$3794,2,FALSE)</f>
        <v>ANN</v>
      </c>
    </row>
    <row r="810" spans="1:12">
      <c r="A810" s="124" t="s">
        <v>3891</v>
      </c>
      <c r="B810" s="123" t="s">
        <v>4558</v>
      </c>
      <c r="C810" s="124" t="s">
        <v>826</v>
      </c>
      <c r="D810" s="124" t="s">
        <v>5005</v>
      </c>
      <c r="E810" s="176" t="s">
        <v>4391</v>
      </c>
      <c r="F810" s="176" t="s">
        <v>4391</v>
      </c>
      <c r="G810" s="172">
        <v>1</v>
      </c>
      <c r="H810" s="173"/>
      <c r="I810" s="131"/>
      <c r="J810"/>
      <c r="K810" s="131"/>
      <c r="L810" s="124" t="e">
        <f>VLOOKUP(TRIM(B810),'Team Rosters'!$B$1:$M$3794,2,FALSE)</f>
        <v>#N/A</v>
      </c>
    </row>
    <row r="811" spans="1:12">
      <c r="A811" s="124" t="s">
        <v>2319</v>
      </c>
      <c r="B811" s="123" t="s">
        <v>1001</v>
      </c>
      <c r="C811" s="124" t="s">
        <v>817</v>
      </c>
      <c r="D811" s="124" t="s">
        <v>2319</v>
      </c>
      <c r="E811" s="176" t="s">
        <v>4388</v>
      </c>
      <c r="F811" s="176"/>
      <c r="G811" s="172">
        <v>12</v>
      </c>
      <c r="H811" s="173">
        <v>8</v>
      </c>
      <c r="I811" s="131"/>
      <c r="J811"/>
      <c r="K811" s="131"/>
      <c r="L811" s="124" t="str">
        <f>VLOOKUP(TRIM(B811),'Team Rosters'!$B$1:$M$3794,2,FALSE)</f>
        <v>VIR</v>
      </c>
    </row>
    <row r="812" spans="1:12" ht="12.75" customHeight="1">
      <c r="A812" s="179" t="s">
        <v>1891</v>
      </c>
      <c r="B812" s="183" t="s">
        <v>5810</v>
      </c>
      <c r="C812" s="179" t="s">
        <v>812</v>
      </c>
      <c r="D812" s="179" t="s">
        <v>1891</v>
      </c>
      <c r="E812"/>
      <c r="F812"/>
      <c r="G812"/>
      <c r="H812" s="124"/>
      <c r="I812"/>
      <c r="J812"/>
      <c r="K812" s="131"/>
      <c r="L812" s="124" t="e">
        <f>VLOOKUP(TRIM(B812),'Team Rosters'!$B$1:$M$3794,2,FALSE)</f>
        <v>#N/A</v>
      </c>
    </row>
    <row r="813" spans="1:12">
      <c r="A813" s="124" t="s">
        <v>172</v>
      </c>
      <c r="B813" s="123" t="s">
        <v>5109</v>
      </c>
      <c r="C813" s="124" t="s">
        <v>808</v>
      </c>
      <c r="D813" s="124" t="s">
        <v>4298</v>
      </c>
      <c r="E813" s="176" t="s">
        <v>4385</v>
      </c>
      <c r="F813" s="176"/>
      <c r="G813" s="172">
        <v>4</v>
      </c>
      <c r="H813" s="173"/>
      <c r="I813"/>
      <c r="J813"/>
      <c r="K813" s="131"/>
      <c r="L813" s="124" t="e">
        <f>VLOOKUP(TRIM(B813),'Team Rosters'!$B$1:$M$3794,2,FALSE)</f>
        <v>#N/A</v>
      </c>
    </row>
    <row r="814" spans="1:12">
      <c r="A814" s="124" t="s">
        <v>2351</v>
      </c>
      <c r="B814" s="123" t="s">
        <v>1003</v>
      </c>
      <c r="C814" s="124" t="s">
        <v>815</v>
      </c>
      <c r="D814" s="124" t="s">
        <v>4270</v>
      </c>
      <c r="E814" s="131"/>
      <c r="F814" s="131"/>
      <c r="G814" s="131"/>
      <c r="H814" s="124"/>
      <c r="I814" s="172">
        <v>4</v>
      </c>
      <c r="J814" s="172"/>
      <c r="K814" s="172">
        <v>4</v>
      </c>
      <c r="L814" s="124" t="str">
        <f>VLOOKUP(TRIM(B814),'Team Rosters'!$B$1:$M$3794,2,FALSE)</f>
        <v>TOL</v>
      </c>
    </row>
    <row r="815" spans="1:12">
      <c r="A815" s="124" t="s">
        <v>3060</v>
      </c>
      <c r="B815" s="123" t="s">
        <v>5605</v>
      </c>
      <c r="C815" s="124" t="s">
        <v>83</v>
      </c>
      <c r="D815" s="124" t="s">
        <v>4290</v>
      </c>
      <c r="E815" s="176" t="s">
        <v>4384</v>
      </c>
      <c r="F815" s="176"/>
      <c r="G815" s="172"/>
      <c r="H815" s="173"/>
      <c r="I815" s="131"/>
      <c r="J815"/>
      <c r="K815" s="131"/>
      <c r="L815" s="124" t="e">
        <f>VLOOKUP(TRIM(B815),'Team Rosters'!$B$1:$M$3794,2,FALSE)</f>
        <v>#N/A</v>
      </c>
    </row>
    <row r="816" spans="1:12" ht="12.75" customHeight="1">
      <c r="A816" s="124" t="s">
        <v>3061</v>
      </c>
      <c r="B816" s="123" t="s">
        <v>5638</v>
      </c>
      <c r="C816" s="124" t="s">
        <v>812</v>
      </c>
      <c r="D816" s="124" t="s">
        <v>4297</v>
      </c>
      <c r="E816" s="176" t="s">
        <v>4388</v>
      </c>
      <c r="F816" s="176"/>
      <c r="G816" s="172"/>
      <c r="H816" s="173"/>
      <c r="I816"/>
      <c r="J816"/>
      <c r="K816" s="131"/>
      <c r="L816" s="124" t="e">
        <f>VLOOKUP(TRIM(B816),'Team Rosters'!$B$1:$M$3794,2,FALSE)</f>
        <v>#N/A</v>
      </c>
    </row>
    <row r="817" spans="1:12">
      <c r="A817" s="124" t="s">
        <v>3891</v>
      </c>
      <c r="B817" s="123" t="s">
        <v>4435</v>
      </c>
      <c r="C817" s="124" t="s">
        <v>170</v>
      </c>
      <c r="D817" s="124" t="s">
        <v>5005</v>
      </c>
      <c r="E817" s="176" t="s">
        <v>4391</v>
      </c>
      <c r="F817" s="176" t="s">
        <v>4391</v>
      </c>
      <c r="G817" s="172">
        <v>1</v>
      </c>
      <c r="H817" s="173"/>
      <c r="I817"/>
      <c r="J817"/>
      <c r="K817" s="131"/>
      <c r="L817" s="124" t="e">
        <f>VLOOKUP(TRIM(B817),'Team Rosters'!$B$1:$M$3794,2,FALSE)</f>
        <v>#N/A</v>
      </c>
    </row>
    <row r="818" spans="1:12">
      <c r="A818" s="124" t="s">
        <v>102</v>
      </c>
      <c r="B818" s="123" t="s">
        <v>6267</v>
      </c>
      <c r="C818" s="124" t="s">
        <v>6142</v>
      </c>
      <c r="D818" s="124" t="s">
        <v>102</v>
      </c>
      <c r="E818" s="176" t="s">
        <v>4389</v>
      </c>
      <c r="F818" s="176"/>
      <c r="G818" s="172"/>
      <c r="H818" s="173"/>
      <c r="I818"/>
      <c r="J818"/>
      <c r="K818"/>
      <c r="L818" s="124" t="str">
        <f>VLOOKUP(TRIM(B818),'Team Rosters'!$B$1:$M$3794,2,FALSE)</f>
        <v>LAS</v>
      </c>
    </row>
    <row r="819" spans="1:12">
      <c r="A819" s="124" t="s">
        <v>3060</v>
      </c>
      <c r="B819" s="123" t="s">
        <v>6240</v>
      </c>
      <c r="C819" s="124" t="s">
        <v>837</v>
      </c>
      <c r="D819" s="124" t="s">
        <v>4290</v>
      </c>
      <c r="E819" s="176" t="s">
        <v>4382</v>
      </c>
      <c r="F819" s="176"/>
      <c r="G819" s="172"/>
      <c r="H819" s="173"/>
      <c r="I819" s="131"/>
      <c r="J819"/>
      <c r="K819" s="131"/>
      <c r="L819" s="124" t="str">
        <f>VLOOKUP(TRIM(B819),'Team Rosters'!$B$1:$M$3794,2,FALSE)</f>
        <v>LAS</v>
      </c>
    </row>
    <row r="820" spans="1:12">
      <c r="A820" s="173" t="s">
        <v>203</v>
      </c>
      <c r="B820" s="123" t="s">
        <v>4045</v>
      </c>
      <c r="C820" s="124" t="s">
        <v>832</v>
      </c>
      <c r="D820" s="173" t="s">
        <v>203</v>
      </c>
      <c r="E820"/>
      <c r="F820"/>
      <c r="G820"/>
      <c r="H820" s="124"/>
      <c r="I820"/>
      <c r="J820"/>
      <c r="K820"/>
      <c r="L820" s="124" t="e">
        <f>VLOOKUP(TRIM(B820),'Team Rosters'!$B$1:$M$3794,2,FALSE)</f>
        <v>#N/A</v>
      </c>
    </row>
    <row r="821" spans="1:12" ht="12.75" customHeight="1">
      <c r="A821" s="124" t="s">
        <v>560</v>
      </c>
      <c r="B821" s="123" t="s">
        <v>6399</v>
      </c>
      <c r="C821" s="124" t="s">
        <v>90</v>
      </c>
      <c r="D821" s="124" t="s">
        <v>4265</v>
      </c>
      <c r="E821"/>
      <c r="F821"/>
      <c r="G821"/>
      <c r="H821" s="124"/>
      <c r="I821"/>
      <c r="J821"/>
      <c r="K821" s="131"/>
      <c r="L821" s="124" t="e">
        <f>VLOOKUP(TRIM(B821),'Team Rosters'!$B$1:$M$3794,2,FALSE)</f>
        <v>#N/A</v>
      </c>
    </row>
    <row r="822" spans="1:12" ht="12.75" customHeight="1">
      <c r="A822" s="124" t="s">
        <v>2328</v>
      </c>
      <c r="B822" s="123" t="s">
        <v>368</v>
      </c>
      <c r="C822" s="124" t="s">
        <v>81</v>
      </c>
      <c r="D822" s="124" t="s">
        <v>4295</v>
      </c>
      <c r="E822" s="176" t="s">
        <v>4385</v>
      </c>
      <c r="F822" s="176"/>
      <c r="G822" s="172"/>
      <c r="H822" s="173"/>
      <c r="I822"/>
      <c r="J822"/>
      <c r="K822"/>
      <c r="L822" s="124" t="str">
        <f>VLOOKUP(TRIM(B822),'Team Rosters'!$B$1:$M$3794,2,FALSE)</f>
        <v>LAS</v>
      </c>
    </row>
    <row r="823" spans="1:12">
      <c r="A823" s="124" t="s">
        <v>2313</v>
      </c>
      <c r="B823" s="123" t="s">
        <v>5525</v>
      </c>
      <c r="C823" s="124" t="s">
        <v>812</v>
      </c>
      <c r="D823" s="124" t="s">
        <v>2313</v>
      </c>
      <c r="E823" s="176" t="s">
        <v>4382</v>
      </c>
      <c r="F823" s="176"/>
      <c r="G823" s="172">
        <v>7</v>
      </c>
      <c r="H823" s="173"/>
      <c r="I823" s="131"/>
      <c r="J823"/>
      <c r="K823" s="131"/>
      <c r="L823" s="124" t="str">
        <f>VLOOKUP(TRIM(B823),'Team Rosters'!$B$1:$M$3794,2,FALSE)</f>
        <v>JER</v>
      </c>
    </row>
    <row r="824" spans="1:12">
      <c r="A824" s="227" t="s">
        <v>6573</v>
      </c>
      <c r="B824" s="220" t="s">
        <v>6540</v>
      </c>
      <c r="C824" s="219" t="s">
        <v>6574</v>
      </c>
      <c r="D824" s="227" t="s">
        <v>6573</v>
      </c>
      <c r="E824" s="217"/>
      <c r="F824" s="217"/>
      <c r="G824" s="217"/>
      <c r="H824" s="219"/>
      <c r="I824" s="172">
        <v>4</v>
      </c>
      <c r="J824" s="217"/>
      <c r="K824" s="172">
        <v>2</v>
      </c>
      <c r="L824" s="221" t="str">
        <f>VLOOKUP(TRIM(B824),'Team Rosters'!$B$1:$M$3794,2,FALSE)</f>
        <v>VIR</v>
      </c>
    </row>
    <row r="825" spans="1:12" ht="12.75" customHeight="1">
      <c r="A825" s="181" t="s">
        <v>1891</v>
      </c>
      <c r="B825" s="185" t="s">
        <v>6342</v>
      </c>
      <c r="C825" s="181" t="s">
        <v>812</v>
      </c>
      <c r="D825" s="181" t="s">
        <v>1891</v>
      </c>
      <c r="E825"/>
      <c r="F825"/>
      <c r="G825"/>
      <c r="H825" s="124"/>
      <c r="I825"/>
      <c r="J825"/>
      <c r="K825" s="131"/>
      <c r="L825" s="124" t="str">
        <f>VLOOKUP(TRIM(B825),'Team Rosters'!$B$1:$M$3794,2,FALSE)</f>
        <v>VER</v>
      </c>
    </row>
    <row r="826" spans="1:12" ht="12.75" customHeight="1">
      <c r="A826" s="124" t="s">
        <v>649</v>
      </c>
      <c r="B826" s="123" t="s">
        <v>4046</v>
      </c>
      <c r="C826" s="124" t="s">
        <v>808</v>
      </c>
      <c r="D826" s="124" t="s">
        <v>649</v>
      </c>
      <c r="E826" s="176" t="s">
        <v>4382</v>
      </c>
      <c r="F826" s="176" t="s">
        <v>4382</v>
      </c>
      <c r="G826" s="172">
        <v>4</v>
      </c>
      <c r="H826" s="173"/>
      <c r="I826"/>
      <c r="J826"/>
      <c r="K826" s="131"/>
      <c r="L826" s="124" t="str">
        <f>VLOOKUP(TRIM(B826),'Team Rosters'!$B$1:$M$3794,2,FALSE)</f>
        <v>BEA</v>
      </c>
    </row>
    <row r="827" spans="1:12" ht="12.75" customHeight="1">
      <c r="A827" s="124" t="s">
        <v>2317</v>
      </c>
      <c r="B827" s="123" t="s">
        <v>4047</v>
      </c>
      <c r="C827" s="124" t="s">
        <v>170</v>
      </c>
      <c r="D827" s="124" t="s">
        <v>4272</v>
      </c>
      <c r="E827" s="131"/>
      <c r="F827" s="131"/>
      <c r="G827" s="131"/>
      <c r="H827" s="124"/>
      <c r="I827" s="172">
        <v>4</v>
      </c>
      <c r="J827" s="172"/>
      <c r="K827" s="172">
        <v>7</v>
      </c>
      <c r="L827" s="124" t="str">
        <f>VLOOKUP(TRIM(B827),'Team Rosters'!$B$1:$M$3794,2,FALSE)</f>
        <v>GOT</v>
      </c>
    </row>
    <row r="828" spans="1:12">
      <c r="A828" s="124" t="s">
        <v>172</v>
      </c>
      <c r="B828" s="123" t="s">
        <v>1004</v>
      </c>
      <c r="C828" s="124" t="s">
        <v>170</v>
      </c>
      <c r="D828" s="124" t="s">
        <v>4298</v>
      </c>
      <c r="E828" s="176" t="s">
        <v>4385</v>
      </c>
      <c r="F828" s="176"/>
      <c r="G828" s="172">
        <v>1</v>
      </c>
      <c r="H828" s="173"/>
      <c r="I828"/>
      <c r="J828"/>
      <c r="K828" s="131"/>
      <c r="L828" s="124" t="e">
        <f>VLOOKUP(TRIM(B828),'Team Rosters'!$B$1:$M$3794,2,FALSE)</f>
        <v>#N/A</v>
      </c>
    </row>
    <row r="829" spans="1:12" ht="12.75" customHeight="1">
      <c r="A829" s="173" t="s">
        <v>203</v>
      </c>
      <c r="B829" s="123" t="s">
        <v>1806</v>
      </c>
      <c r="C829" s="124" t="s">
        <v>818</v>
      </c>
      <c r="D829" s="173" t="s">
        <v>203</v>
      </c>
      <c r="E829"/>
      <c r="F829"/>
      <c r="G829"/>
      <c r="H829" s="124"/>
      <c r="I829"/>
      <c r="J829"/>
      <c r="K829"/>
      <c r="L829" s="124" t="e">
        <f>VLOOKUP(TRIM(B829),'Team Rosters'!$B$1:$M$3794,2,FALSE)</f>
        <v>#N/A</v>
      </c>
    </row>
    <row r="830" spans="1:12">
      <c r="A830" s="124" t="s">
        <v>3200</v>
      </c>
      <c r="B830" s="123" t="s">
        <v>5270</v>
      </c>
      <c r="C830" s="124" t="s">
        <v>817</v>
      </c>
      <c r="D830" s="124" t="s">
        <v>4275</v>
      </c>
      <c r="E830" s="131"/>
      <c r="F830" s="131"/>
      <c r="G830" s="131"/>
      <c r="H830" s="124"/>
      <c r="I830" s="172">
        <v>0</v>
      </c>
      <c r="J830" s="172"/>
      <c r="K830" s="172">
        <v>0</v>
      </c>
      <c r="L830" s="124" t="e">
        <f>VLOOKUP(TRIM(B830),'Team Rosters'!$B$1:$M$3794,2,FALSE)</f>
        <v>#N/A</v>
      </c>
    </row>
    <row r="831" spans="1:12">
      <c r="A831" s="124" t="s">
        <v>2314</v>
      </c>
      <c r="B831" s="123" t="s">
        <v>5229</v>
      </c>
      <c r="C831" s="124" t="s">
        <v>826</v>
      </c>
      <c r="D831" s="124" t="s">
        <v>4279</v>
      </c>
      <c r="E831" s="131"/>
      <c r="F831" s="131"/>
      <c r="G831" s="131"/>
      <c r="H831" s="124"/>
      <c r="I831" s="172">
        <v>0</v>
      </c>
      <c r="J831" s="172"/>
      <c r="K831" s="172">
        <v>0</v>
      </c>
      <c r="L831" s="124" t="e">
        <f>VLOOKUP(TRIM(B831),'Team Rosters'!$B$1:$M$3794,2,FALSE)</f>
        <v>#N/A</v>
      </c>
    </row>
    <row r="832" spans="1:12">
      <c r="A832" s="124" t="s">
        <v>828</v>
      </c>
      <c r="B832" s="123" t="s">
        <v>5726</v>
      </c>
      <c r="C832" s="124" t="s">
        <v>822</v>
      </c>
      <c r="D832" s="124" t="s">
        <v>828</v>
      </c>
      <c r="E832"/>
      <c r="F832"/>
      <c r="G832"/>
      <c r="H832" s="124"/>
      <c r="I832" s="172">
        <v>5</v>
      </c>
      <c r="J832"/>
      <c r="K832" s="172">
        <v>0</v>
      </c>
      <c r="L832" s="124" t="e">
        <f>VLOOKUP(TRIM(B832),'Team Rosters'!$B$1:$M$3794,2,FALSE)</f>
        <v>#N/A</v>
      </c>
    </row>
    <row r="833" spans="1:12">
      <c r="A833" s="124" t="s">
        <v>1404</v>
      </c>
      <c r="B833" s="123" t="s">
        <v>6263</v>
      </c>
      <c r="C833" s="124" t="s">
        <v>816</v>
      </c>
      <c r="D833" s="124" t="s">
        <v>1404</v>
      </c>
      <c r="E833" s="176" t="s">
        <v>4384</v>
      </c>
      <c r="F833" s="176"/>
      <c r="G833" s="172">
        <v>4</v>
      </c>
      <c r="H833" s="173"/>
      <c r="I833"/>
      <c r="J833"/>
      <c r="K833"/>
      <c r="L833" s="124" t="str">
        <f>VLOOKUP(TRIM(B833),'Team Rosters'!$B$1:$M$3794,2,FALSE)</f>
        <v>TOK</v>
      </c>
    </row>
    <row r="834" spans="1:12" ht="12.75" customHeight="1">
      <c r="A834" s="124" t="s">
        <v>848</v>
      </c>
      <c r="B834" s="123" t="s">
        <v>5317</v>
      </c>
      <c r="C834" s="124" t="s">
        <v>81</v>
      </c>
      <c r="D834" s="124" t="s">
        <v>848</v>
      </c>
      <c r="E834"/>
      <c r="F834"/>
      <c r="G834"/>
      <c r="H834" s="124"/>
      <c r="I834" s="172">
        <v>0</v>
      </c>
      <c r="J834"/>
      <c r="K834" s="172">
        <v>3</v>
      </c>
      <c r="L834" s="124" t="str">
        <f>VLOOKUP(TRIM(B834),'Team Rosters'!$B$1:$M$3794,2,FALSE)</f>
        <v>CAVE</v>
      </c>
    </row>
    <row r="835" spans="1:12">
      <c r="A835" s="124" t="s">
        <v>2458</v>
      </c>
      <c r="B835" s="123" t="s">
        <v>372</v>
      </c>
      <c r="C835" s="124" t="s">
        <v>814</v>
      </c>
      <c r="D835" s="124" t="s">
        <v>2458</v>
      </c>
      <c r="E835" s="176" t="s">
        <v>4398</v>
      </c>
      <c r="F835" s="176"/>
      <c r="G835" s="172">
        <v>3</v>
      </c>
      <c r="H835" s="173"/>
      <c r="I835"/>
      <c r="J835"/>
      <c r="K835" s="131"/>
      <c r="L835" s="124" t="str">
        <f>VLOOKUP(TRIM(B835),'Team Rosters'!$B$1:$M$3794,2,FALSE)</f>
        <v>FER</v>
      </c>
    </row>
    <row r="836" spans="1:12" ht="12.75" customHeight="1">
      <c r="A836" s="124" t="s">
        <v>560</v>
      </c>
      <c r="B836" s="123" t="s">
        <v>6385</v>
      </c>
      <c r="C836" s="124" t="s">
        <v>5513</v>
      </c>
      <c r="D836" s="124" t="s">
        <v>4265</v>
      </c>
      <c r="E836"/>
      <c r="F836"/>
      <c r="G836"/>
      <c r="H836" s="124"/>
      <c r="I836"/>
      <c r="J836"/>
      <c r="K836" s="131"/>
      <c r="L836" s="124" t="str">
        <f>VLOOKUP(TRIM(B836),'Team Rosters'!$B$1:$M$3794,2,FALSE)</f>
        <v>IRN</v>
      </c>
    </row>
    <row r="837" spans="1:12" ht="12.75" customHeight="1">
      <c r="A837" s="124" t="s">
        <v>1139</v>
      </c>
      <c r="B837" s="123" t="s">
        <v>5599</v>
      </c>
      <c r="C837" s="124" t="s">
        <v>810</v>
      </c>
      <c r="D837" s="124" t="s">
        <v>1139</v>
      </c>
      <c r="E837" s="176" t="s">
        <v>4382</v>
      </c>
      <c r="F837" s="176"/>
      <c r="G837" s="172">
        <v>5</v>
      </c>
      <c r="H837" s="173"/>
      <c r="I837"/>
      <c r="J837"/>
      <c r="K837" s="131"/>
      <c r="L837" s="124" t="str">
        <f>VLOOKUP(TRIM(B837),'Team Rosters'!$B$1:$M$3794,2,FALSE)</f>
        <v>BEA</v>
      </c>
    </row>
    <row r="838" spans="1:12" ht="12.75" customHeight="1">
      <c r="A838" s="124" t="s">
        <v>2440</v>
      </c>
      <c r="B838" s="123" t="s">
        <v>6184</v>
      </c>
      <c r="C838" s="124" t="s">
        <v>833</v>
      </c>
      <c r="D838" s="124" t="s">
        <v>2440</v>
      </c>
      <c r="E838" s="176" t="s">
        <v>4384</v>
      </c>
      <c r="F838" s="176"/>
      <c r="G838" s="172">
        <v>0</v>
      </c>
      <c r="H838" s="173"/>
      <c r="I838" s="131"/>
      <c r="J838"/>
      <c r="K838" s="131"/>
      <c r="L838" s="124" t="e">
        <f>VLOOKUP(TRIM(B838),'Team Rosters'!$B$1:$M$3794,2,FALSE)</f>
        <v>#N/A</v>
      </c>
    </row>
    <row r="839" spans="1:12">
      <c r="A839" s="181" t="s">
        <v>3518</v>
      </c>
      <c r="B839" s="185" t="s">
        <v>4050</v>
      </c>
      <c r="C839" s="181" t="s">
        <v>831</v>
      </c>
      <c r="D839" s="181" t="s">
        <v>3518</v>
      </c>
      <c r="E839"/>
      <c r="F839"/>
      <c r="G839"/>
      <c r="H839" s="124"/>
      <c r="I839" s="187">
        <v>0</v>
      </c>
      <c r="J839"/>
      <c r="K839" s="187">
        <v>2</v>
      </c>
      <c r="L839" s="124" t="e">
        <f>VLOOKUP(TRIM(B839),'Team Rosters'!$B$1:$M$3794,2,FALSE)</f>
        <v>#N/A</v>
      </c>
    </row>
    <row r="840" spans="1:12" ht="12.75" customHeight="1">
      <c r="A840" s="124" t="s">
        <v>4265</v>
      </c>
      <c r="B840" s="123" t="s">
        <v>2905</v>
      </c>
      <c r="C840" s="124" t="s">
        <v>81</v>
      </c>
      <c r="D840" s="124" t="s">
        <v>4265</v>
      </c>
      <c r="E840"/>
      <c r="F840"/>
      <c r="G840"/>
      <c r="H840" s="124"/>
      <c r="I840"/>
      <c r="J840"/>
      <c r="K840"/>
      <c r="L840" s="124" t="e">
        <f>VLOOKUP(TRIM(B840),'Team Rosters'!$B$1:$M$3794,2,FALSE)</f>
        <v>#N/A</v>
      </c>
    </row>
    <row r="841" spans="1:12">
      <c r="A841" s="124" t="s">
        <v>197</v>
      </c>
      <c r="B841" s="123" t="s">
        <v>5359</v>
      </c>
      <c r="C841" s="124" t="s">
        <v>822</v>
      </c>
      <c r="D841" s="124" t="s">
        <v>197</v>
      </c>
      <c r="E841"/>
      <c r="F841"/>
      <c r="G841"/>
      <c r="H841" s="124"/>
      <c r="I841"/>
      <c r="J841"/>
      <c r="K841" s="131"/>
      <c r="L841" s="124" t="str">
        <f>VLOOKUP(TRIM(B841),'Team Rosters'!$B$1:$M$3794,2,FALSE)</f>
        <v>GOT</v>
      </c>
    </row>
    <row r="842" spans="1:12">
      <c r="A842" s="124" t="s">
        <v>87</v>
      </c>
      <c r="B842" s="123" t="s">
        <v>5335</v>
      </c>
      <c r="C842" s="124" t="s">
        <v>85</v>
      </c>
      <c r="D842" s="124" t="s">
        <v>4280</v>
      </c>
      <c r="E842" s="131"/>
      <c r="F842" s="131"/>
      <c r="G842" s="131"/>
      <c r="H842" s="124"/>
      <c r="I842" s="172">
        <v>0</v>
      </c>
      <c r="J842" s="172">
        <v>4</v>
      </c>
      <c r="K842" s="172">
        <v>0</v>
      </c>
      <c r="L842" s="124" t="str">
        <f>VLOOKUP(TRIM(B842),'Team Rosters'!$B$1:$M$3794,2,FALSE)</f>
        <v>OMA</v>
      </c>
    </row>
    <row r="843" spans="1:12" ht="12.75" customHeight="1">
      <c r="A843" s="124" t="s">
        <v>87</v>
      </c>
      <c r="B843" s="123" t="s">
        <v>5335</v>
      </c>
      <c r="C843" s="124" t="s">
        <v>85</v>
      </c>
      <c r="D843" s="124" t="s">
        <v>4280</v>
      </c>
      <c r="E843"/>
      <c r="F843"/>
      <c r="G843"/>
      <c r="H843" s="124"/>
      <c r="I843" s="172">
        <v>0</v>
      </c>
      <c r="J843"/>
      <c r="K843" s="172">
        <v>0</v>
      </c>
      <c r="L843" s="124" t="str">
        <f>VLOOKUP(TRIM(B843),'Team Rosters'!$B$1:$M$3794,2,FALSE)</f>
        <v>OMA</v>
      </c>
    </row>
    <row r="844" spans="1:12">
      <c r="A844" s="124" t="s">
        <v>1404</v>
      </c>
      <c r="B844" s="123" t="s">
        <v>375</v>
      </c>
      <c r="C844" s="124" t="s">
        <v>2832</v>
      </c>
      <c r="D844" s="124" t="s">
        <v>1404</v>
      </c>
      <c r="E844" s="176" t="s">
        <v>4382</v>
      </c>
      <c r="F844" s="176"/>
      <c r="G844" s="172">
        <v>0</v>
      </c>
      <c r="H844" s="173"/>
      <c r="I844"/>
      <c r="J844"/>
      <c r="K844" s="131"/>
      <c r="L844" s="124" t="e">
        <f>VLOOKUP(TRIM(B844),'Team Rosters'!$B$1:$M$3794,2,FALSE)</f>
        <v>#N/A</v>
      </c>
    </row>
    <row r="845" spans="1:12" ht="12.75" customHeight="1">
      <c r="A845" s="124" t="s">
        <v>223</v>
      </c>
      <c r="B845" s="123" t="s">
        <v>4643</v>
      </c>
      <c r="C845" s="124" t="s">
        <v>1664</v>
      </c>
      <c r="D845" s="124" t="s">
        <v>4267</v>
      </c>
      <c r="E845"/>
      <c r="F845"/>
      <c r="G845"/>
      <c r="H845" s="124"/>
      <c r="I845"/>
      <c r="J845"/>
      <c r="K845"/>
      <c r="L845" s="124" t="str">
        <f>VLOOKUP(TRIM(B845),'Team Rosters'!$B$1:$M$3794,2,FALSE)</f>
        <v>ESC</v>
      </c>
    </row>
    <row r="846" spans="1:12">
      <c r="A846" s="124" t="s">
        <v>3060</v>
      </c>
      <c r="B846" s="123" t="s">
        <v>376</v>
      </c>
      <c r="C846" s="124" t="s">
        <v>831</v>
      </c>
      <c r="D846" s="124" t="s">
        <v>4290</v>
      </c>
      <c r="E846" s="176" t="s">
        <v>4384</v>
      </c>
      <c r="F846" s="176"/>
      <c r="G846" s="172"/>
      <c r="H846" s="173"/>
      <c r="I846"/>
      <c r="J846"/>
      <c r="K846" s="131"/>
      <c r="L846" s="124" t="e">
        <f>VLOOKUP(TRIM(B846),'Team Rosters'!$B$1:$M$3794,2,FALSE)</f>
        <v>#N/A</v>
      </c>
    </row>
    <row r="847" spans="1:12" ht="12.75" customHeight="1">
      <c r="A847" s="124" t="s">
        <v>2317</v>
      </c>
      <c r="B847" s="123" t="s">
        <v>3258</v>
      </c>
      <c r="C847" s="124" t="s">
        <v>83</v>
      </c>
      <c r="D847" s="124" t="s">
        <v>4272</v>
      </c>
      <c r="E847" s="131"/>
      <c r="F847" s="131"/>
      <c r="G847" s="131"/>
      <c r="H847" s="124"/>
      <c r="I847" s="172">
        <v>4</v>
      </c>
      <c r="J847" s="172"/>
      <c r="K847" s="172">
        <v>5</v>
      </c>
      <c r="L847" s="124" t="e">
        <f>VLOOKUP(TRIM(B847),'Team Rosters'!$B$1:$M$3794,2,FALSE)</f>
        <v>#N/A</v>
      </c>
    </row>
    <row r="848" spans="1:12">
      <c r="A848" s="124" t="s">
        <v>3060</v>
      </c>
      <c r="B848" s="123" t="s">
        <v>6231</v>
      </c>
      <c r="C848" s="124" t="s">
        <v>826</v>
      </c>
      <c r="D848" s="124" t="s">
        <v>4290</v>
      </c>
      <c r="E848" s="176" t="s">
        <v>4384</v>
      </c>
      <c r="F848" s="176"/>
      <c r="G848" s="172"/>
      <c r="H848" s="173"/>
      <c r="I848" s="131"/>
      <c r="J848"/>
      <c r="K848" s="131"/>
      <c r="L848" s="124" t="e">
        <f>VLOOKUP(TRIM(B848),'Team Rosters'!$B$1:$M$3794,2,FALSE)</f>
        <v>#N/A</v>
      </c>
    </row>
    <row r="849" spans="1:12">
      <c r="A849" s="124" t="s">
        <v>172</v>
      </c>
      <c r="B849" s="123" t="s">
        <v>5659</v>
      </c>
      <c r="C849" s="124" t="s">
        <v>817</v>
      </c>
      <c r="D849" s="124" t="s">
        <v>4298</v>
      </c>
      <c r="E849" s="176" t="s">
        <v>4391</v>
      </c>
      <c r="F849" s="176"/>
      <c r="G849" s="172">
        <v>6</v>
      </c>
      <c r="H849" s="173"/>
      <c r="I849"/>
      <c r="J849"/>
      <c r="K849" s="131"/>
      <c r="L849" s="124" t="e">
        <f>VLOOKUP(TRIM(B849),'Team Rosters'!$B$1:$M$3794,2,FALSE)</f>
        <v>#N/A</v>
      </c>
    </row>
    <row r="850" spans="1:12">
      <c r="A850" s="124" t="s">
        <v>1870</v>
      </c>
      <c r="B850" s="123" t="s">
        <v>2907</v>
      </c>
      <c r="C850" s="124" t="s">
        <v>1664</v>
      </c>
      <c r="D850" s="124" t="s">
        <v>4273</v>
      </c>
      <c r="E850" s="131"/>
      <c r="F850" s="131"/>
      <c r="G850" s="131"/>
      <c r="H850" s="124"/>
      <c r="I850" s="172">
        <v>0</v>
      </c>
      <c r="J850" s="172"/>
      <c r="K850" s="172">
        <v>4</v>
      </c>
      <c r="L850" s="124" t="e">
        <f>VLOOKUP(TRIM(B850),'Team Rosters'!$B$1:$M$3794,2,FALSE)</f>
        <v>#N/A</v>
      </c>
    </row>
    <row r="851" spans="1:12">
      <c r="A851" s="124" t="s">
        <v>2351</v>
      </c>
      <c r="B851" s="123" t="s">
        <v>5715</v>
      </c>
      <c r="C851" s="124" t="s">
        <v>814</v>
      </c>
      <c r="D851" s="124" t="s">
        <v>4270</v>
      </c>
      <c r="E851" s="131"/>
      <c r="F851" s="131"/>
      <c r="G851" s="131"/>
      <c r="H851" s="124"/>
      <c r="I851" s="172">
        <v>4</v>
      </c>
      <c r="J851" s="172"/>
      <c r="K851" s="172">
        <v>3</v>
      </c>
      <c r="L851" s="124" t="str">
        <f>VLOOKUP(TRIM(B851),'Team Rosters'!$B$1:$M$3794,2,FALSE)</f>
        <v>BLU</v>
      </c>
    </row>
    <row r="852" spans="1:12" ht="12.75" customHeight="1">
      <c r="A852" s="124" t="s">
        <v>2314</v>
      </c>
      <c r="B852" s="123" t="s">
        <v>5692</v>
      </c>
      <c r="C852" s="124" t="s">
        <v>832</v>
      </c>
      <c r="D852" s="124" t="s">
        <v>4303</v>
      </c>
      <c r="E852" s="176" t="s">
        <v>4391</v>
      </c>
      <c r="F852" s="176"/>
      <c r="G852" s="172">
        <v>0</v>
      </c>
      <c r="H852" s="173"/>
      <c r="I852"/>
      <c r="J852"/>
      <c r="K852" s="131"/>
      <c r="L852" s="124" t="e">
        <f>VLOOKUP(TRIM(B852),'Team Rosters'!$B$1:$M$3794,2,FALSE)</f>
        <v>#N/A</v>
      </c>
    </row>
    <row r="853" spans="1:12">
      <c r="A853" s="124" t="s">
        <v>221</v>
      </c>
      <c r="B853" s="123" t="s">
        <v>5857</v>
      </c>
      <c r="C853" s="124" t="s">
        <v>826</v>
      </c>
      <c r="D853" s="124" t="s">
        <v>4268</v>
      </c>
      <c r="E853"/>
      <c r="F853"/>
      <c r="G853"/>
      <c r="H853" s="124"/>
      <c r="I853"/>
      <c r="J853"/>
      <c r="K853"/>
      <c r="L853" s="124" t="str">
        <f>VLOOKUP(TRIM(B853),'Team Rosters'!$B$1:$M$3794,2,FALSE)</f>
        <v>DEL</v>
      </c>
    </row>
    <row r="854" spans="1:12" ht="12.75" customHeight="1">
      <c r="A854" s="124" t="s">
        <v>2445</v>
      </c>
      <c r="B854" s="123" t="s">
        <v>6291</v>
      </c>
      <c r="C854" s="124" t="s">
        <v>808</v>
      </c>
      <c r="D854" s="124" t="s">
        <v>4294</v>
      </c>
      <c r="E854" s="176" t="s">
        <v>4389</v>
      </c>
      <c r="F854" s="176"/>
      <c r="G854" s="172"/>
      <c r="H854" s="173"/>
      <c r="I854"/>
      <c r="J854"/>
      <c r="K854" s="131"/>
      <c r="L854" s="124" t="str">
        <f>VLOOKUP(TRIM(B854),'Team Rosters'!$B$1:$M$3794,2,FALSE)</f>
        <v>BLD</v>
      </c>
    </row>
    <row r="855" spans="1:12">
      <c r="A855" s="124" t="s">
        <v>1870</v>
      </c>
      <c r="B855" s="123" t="s">
        <v>3029</v>
      </c>
      <c r="C855" s="124" t="s">
        <v>817</v>
      </c>
      <c r="D855" s="124" t="s">
        <v>4273</v>
      </c>
      <c r="E855" s="131"/>
      <c r="F855" s="131"/>
      <c r="G855" s="131"/>
      <c r="H855" s="124"/>
      <c r="I855" s="172">
        <v>4</v>
      </c>
      <c r="J855" s="172"/>
      <c r="K855" s="172">
        <v>2</v>
      </c>
      <c r="L855" s="124" t="e">
        <f>VLOOKUP(TRIM(B855),'Team Rosters'!$B$1:$M$3794,2,FALSE)</f>
        <v>#N/A</v>
      </c>
    </row>
    <row r="856" spans="1:12" ht="12.75" customHeight="1">
      <c r="A856" s="124" t="s">
        <v>1663</v>
      </c>
      <c r="B856" s="123" t="s">
        <v>4468</v>
      </c>
      <c r="C856" s="124" t="s">
        <v>82</v>
      </c>
      <c r="D856" s="124" t="s">
        <v>4302</v>
      </c>
      <c r="E856" s="176" t="s">
        <v>4386</v>
      </c>
      <c r="F856" s="176"/>
      <c r="G856" s="172">
        <v>12</v>
      </c>
      <c r="H856" s="173">
        <v>4</v>
      </c>
      <c r="I856"/>
      <c r="J856"/>
      <c r="K856"/>
      <c r="L856" s="124" t="str">
        <f>VLOOKUP(TRIM(B856),'Team Rosters'!$B$1:$M$3794,2,FALSE)</f>
        <v>BLU</v>
      </c>
    </row>
    <row r="857" spans="1:12">
      <c r="A857" s="124" t="s">
        <v>172</v>
      </c>
      <c r="B857" s="123" t="s">
        <v>6209</v>
      </c>
      <c r="C857" s="124" t="s">
        <v>81</v>
      </c>
      <c r="D857" s="124" t="s">
        <v>4298</v>
      </c>
      <c r="E857" s="176" t="s">
        <v>4391</v>
      </c>
      <c r="F857" s="176"/>
      <c r="G857" s="172">
        <v>9</v>
      </c>
      <c r="H857" s="173"/>
      <c r="I857" s="131"/>
      <c r="J857"/>
      <c r="K857" s="131"/>
      <c r="L857" s="124" t="str">
        <f>VLOOKUP(TRIM(B857),'Team Rosters'!$B$1:$M$3794,2,FALSE)</f>
        <v>LAS</v>
      </c>
    </row>
    <row r="858" spans="1:12">
      <c r="A858" s="124" t="s">
        <v>2445</v>
      </c>
      <c r="B858" s="123" t="s">
        <v>5071</v>
      </c>
      <c r="C858" s="124" t="s">
        <v>83</v>
      </c>
      <c r="D858" s="124" t="s">
        <v>4294</v>
      </c>
      <c r="E858" s="176" t="s">
        <v>4391</v>
      </c>
      <c r="F858" s="176"/>
      <c r="G858" s="172"/>
      <c r="H858" s="173"/>
      <c r="I858"/>
      <c r="J858"/>
      <c r="K858" s="131"/>
      <c r="L858" s="124" t="e">
        <f>VLOOKUP(TRIM(B858),'Team Rosters'!$B$1:$M$3794,2,FALSE)</f>
        <v>#N/A</v>
      </c>
    </row>
    <row r="859" spans="1:12">
      <c r="A859" s="124" t="s">
        <v>1663</v>
      </c>
      <c r="B859" s="123" t="s">
        <v>5585</v>
      </c>
      <c r="C859" s="124" t="s">
        <v>833</v>
      </c>
      <c r="D859" s="124" t="s">
        <v>4302</v>
      </c>
      <c r="E859" s="176" t="s">
        <v>4385</v>
      </c>
      <c r="F859" s="176"/>
      <c r="G859" s="172">
        <v>5</v>
      </c>
      <c r="H859" s="173"/>
      <c r="I859"/>
      <c r="J859"/>
      <c r="K859"/>
      <c r="L859" s="124" t="str">
        <f>VLOOKUP(TRIM(B859),'Team Rosters'!$B$1:$M$3794,2,FALSE)</f>
        <v>IRN</v>
      </c>
    </row>
    <row r="860" spans="1:12" ht="12.75" customHeight="1">
      <c r="A860" s="124" t="s">
        <v>2317</v>
      </c>
      <c r="B860" s="123" t="s">
        <v>4055</v>
      </c>
      <c r="C860" s="124" t="s">
        <v>826</v>
      </c>
      <c r="D860" s="124" t="s">
        <v>4272</v>
      </c>
      <c r="E860" s="131"/>
      <c r="F860" s="131"/>
      <c r="G860" s="131"/>
      <c r="H860" s="124"/>
      <c r="I860" s="172">
        <v>5</v>
      </c>
      <c r="J860" s="172"/>
      <c r="K860" s="172">
        <v>5</v>
      </c>
      <c r="L860" s="124" t="str">
        <f>VLOOKUP(TRIM(B860),'Team Rosters'!$B$1:$M$3794,2,FALSE)</f>
        <v>VIR</v>
      </c>
    </row>
    <row r="861" spans="1:12" ht="12.75" customHeight="1">
      <c r="A861" s="124" t="s">
        <v>3060</v>
      </c>
      <c r="B861" s="123" t="s">
        <v>5673</v>
      </c>
      <c r="C861" s="124" t="s">
        <v>810</v>
      </c>
      <c r="D861" s="124" t="s">
        <v>4290</v>
      </c>
      <c r="E861" s="176" t="s">
        <v>4390</v>
      </c>
      <c r="F861" s="176"/>
      <c r="G861" s="172"/>
      <c r="H861" s="173"/>
      <c r="I861"/>
      <c r="J861"/>
      <c r="K861" s="131"/>
      <c r="L861" s="124" t="str">
        <f>VLOOKUP(TRIM(B861),'Team Rosters'!$B$1:$M$3794,2,FALSE)</f>
        <v>ANN</v>
      </c>
    </row>
    <row r="862" spans="1:12" ht="12.75" customHeight="1">
      <c r="A862" s="173" t="s">
        <v>203</v>
      </c>
      <c r="B862" s="123" t="s">
        <v>2565</v>
      </c>
      <c r="C862" s="124" t="s">
        <v>85</v>
      </c>
      <c r="D862" s="173" t="s">
        <v>203</v>
      </c>
      <c r="E862"/>
      <c r="F862"/>
      <c r="G862"/>
      <c r="H862" s="124"/>
      <c r="I862"/>
      <c r="J862"/>
      <c r="K862" s="131"/>
      <c r="L862" s="124" t="e">
        <f>VLOOKUP(TRIM(B862),'Team Rosters'!$B$1:$M$3794,2,FALSE)</f>
        <v>#N/A</v>
      </c>
    </row>
    <row r="863" spans="1:12">
      <c r="A863" s="124" t="s">
        <v>2314</v>
      </c>
      <c r="B863" s="123" t="s">
        <v>6224</v>
      </c>
      <c r="C863" s="124" t="s">
        <v>83</v>
      </c>
      <c r="D863" s="124" t="s">
        <v>4303</v>
      </c>
      <c r="E863" s="176" t="s">
        <v>4391</v>
      </c>
      <c r="F863" s="176"/>
      <c r="G863" s="172">
        <v>1</v>
      </c>
      <c r="H863" s="173"/>
      <c r="I863" s="131"/>
      <c r="J863"/>
      <c r="K863" s="131"/>
      <c r="L863" s="124" t="e">
        <f>VLOOKUP(TRIM(B863),'Team Rosters'!$B$1:$M$3794,2,FALSE)</f>
        <v>#N/A</v>
      </c>
    </row>
    <row r="864" spans="1:12">
      <c r="A864" s="173" t="s">
        <v>203</v>
      </c>
      <c r="B864" s="123" t="s">
        <v>2252</v>
      </c>
      <c r="C864" s="124" t="s">
        <v>807</v>
      </c>
      <c r="D864" s="173" t="s">
        <v>203</v>
      </c>
      <c r="E864"/>
      <c r="F864"/>
      <c r="G864"/>
      <c r="H864" s="124"/>
      <c r="I864"/>
      <c r="J864"/>
      <c r="K864"/>
      <c r="L864" s="124" t="str">
        <f>VLOOKUP(TRIM(B864),'Team Rosters'!$B$1:$M$3794,2,FALSE)</f>
        <v>VIR</v>
      </c>
    </row>
    <row r="865" spans="1:12">
      <c r="A865" s="124" t="s">
        <v>3200</v>
      </c>
      <c r="B865" s="123" t="s">
        <v>6121</v>
      </c>
      <c r="C865" s="124" t="s">
        <v>810</v>
      </c>
      <c r="D865" s="124" t="s">
        <v>4275</v>
      </c>
      <c r="E865" s="131"/>
      <c r="F865" s="131"/>
      <c r="G865" s="131"/>
      <c r="H865" s="124"/>
      <c r="I865" s="9">
        <v>0</v>
      </c>
      <c r="J865" s="9"/>
      <c r="K865" s="172">
        <v>0</v>
      </c>
      <c r="L865" s="124" t="e">
        <f>VLOOKUP(TRIM(B865),'Team Rosters'!$B$1:$M$3794,2,FALSE)</f>
        <v>#N/A</v>
      </c>
    </row>
    <row r="866" spans="1:12">
      <c r="A866" s="124" t="s">
        <v>2335</v>
      </c>
      <c r="B866" s="123" t="s">
        <v>5607</v>
      </c>
      <c r="C866" s="124" t="s">
        <v>3448</v>
      </c>
      <c r="D866" s="124" t="s">
        <v>2335</v>
      </c>
      <c r="E866" s="176" t="s">
        <v>4382</v>
      </c>
      <c r="F866" s="176"/>
      <c r="G866" s="172">
        <v>6</v>
      </c>
      <c r="H866" s="173"/>
      <c r="I866"/>
      <c r="J866"/>
      <c r="K866"/>
      <c r="L866" s="124" t="str">
        <f>VLOOKUP(TRIM(B866),'Team Rosters'!$B$1:$M$3794,2,FALSE)</f>
        <v>TOL</v>
      </c>
    </row>
    <row r="867" spans="1:12" ht="12.75" customHeight="1">
      <c r="A867" s="124" t="s">
        <v>2312</v>
      </c>
      <c r="B867" s="123" t="s">
        <v>6288</v>
      </c>
      <c r="C867" s="124" t="s">
        <v>802</v>
      </c>
      <c r="D867" s="124" t="s">
        <v>2312</v>
      </c>
      <c r="E867" s="176" t="s">
        <v>4384</v>
      </c>
      <c r="F867" s="176"/>
      <c r="G867" s="172">
        <v>5</v>
      </c>
      <c r="H867" s="173"/>
      <c r="I867"/>
      <c r="J867"/>
      <c r="K867" s="131"/>
      <c r="L867" s="124" t="e">
        <f>VLOOKUP(TRIM(B867),'Team Rosters'!$B$1:$M$3794,2,FALSE)</f>
        <v>#N/A</v>
      </c>
    </row>
    <row r="868" spans="1:12">
      <c r="A868" s="124" t="s">
        <v>4265</v>
      </c>
      <c r="B868" s="123" t="s">
        <v>4639</v>
      </c>
      <c r="C868" s="124" t="s">
        <v>822</v>
      </c>
      <c r="D868" s="124" t="s">
        <v>4265</v>
      </c>
      <c r="E868"/>
      <c r="F868"/>
      <c r="G868"/>
      <c r="H868" s="124"/>
      <c r="I868"/>
      <c r="J868"/>
      <c r="K868"/>
      <c r="L868" s="124" t="e">
        <f>VLOOKUP(TRIM(B868),'Team Rosters'!$B$1:$M$3794,2,FALSE)</f>
        <v>#N/A</v>
      </c>
    </row>
    <row r="869" spans="1:12">
      <c r="A869" s="124" t="s">
        <v>2440</v>
      </c>
      <c r="B869" s="123" t="s">
        <v>6304</v>
      </c>
      <c r="C869" s="124" t="s">
        <v>832</v>
      </c>
      <c r="D869" s="124" t="s">
        <v>2440</v>
      </c>
      <c r="E869" s="176" t="s">
        <v>4384</v>
      </c>
      <c r="F869" s="176"/>
      <c r="G869" s="172">
        <v>0</v>
      </c>
      <c r="H869" s="173"/>
      <c r="I869"/>
      <c r="J869"/>
      <c r="K869" s="131"/>
      <c r="L869" s="124" t="str">
        <f>VLOOKUP(TRIM(B869),'Team Rosters'!$B$1:$M$3794,2,FALSE)</f>
        <v>BEA</v>
      </c>
    </row>
    <row r="870" spans="1:12">
      <c r="A870" s="124" t="s">
        <v>2313</v>
      </c>
      <c r="B870" s="123" t="s">
        <v>3031</v>
      </c>
      <c r="C870" s="124" t="s">
        <v>82</v>
      </c>
      <c r="D870" s="124" t="s">
        <v>2313</v>
      </c>
      <c r="E870" s="176" t="s">
        <v>4395</v>
      </c>
      <c r="F870" s="176"/>
      <c r="G870" s="172">
        <v>0</v>
      </c>
      <c r="H870" s="173"/>
      <c r="I870"/>
      <c r="J870"/>
      <c r="K870" s="131"/>
      <c r="L870" s="124" t="str">
        <f>VLOOKUP(TRIM(B870),'Team Rosters'!$B$1:$M$3794,2,FALSE)</f>
        <v>ACM</v>
      </c>
    </row>
    <row r="871" spans="1:12">
      <c r="A871" s="124" t="s">
        <v>2438</v>
      </c>
      <c r="B871" s="123" t="s">
        <v>4705</v>
      </c>
      <c r="C871" s="124" t="s">
        <v>810</v>
      </c>
      <c r="D871" s="124" t="s">
        <v>4277</v>
      </c>
      <c r="E871" s="131"/>
      <c r="F871" s="131"/>
      <c r="G871" s="131"/>
      <c r="H871" s="124"/>
      <c r="I871" s="172">
        <v>5</v>
      </c>
      <c r="J871" s="172"/>
      <c r="K871" s="172">
        <v>5</v>
      </c>
      <c r="L871" s="124" t="str">
        <f>VLOOKUP(TRIM(B871),'Team Rosters'!$B$1:$M$3794,2,FALSE)</f>
        <v>BEA</v>
      </c>
    </row>
    <row r="872" spans="1:12">
      <c r="A872" s="124" t="s">
        <v>4653</v>
      </c>
      <c r="B872" s="123" t="s">
        <v>379</v>
      </c>
      <c r="C872" s="124" t="s">
        <v>808</v>
      </c>
      <c r="D872" s="124" t="s">
        <v>5912</v>
      </c>
      <c r="E872" s="131"/>
      <c r="F872" s="131"/>
      <c r="G872" s="131"/>
      <c r="H872" s="124"/>
      <c r="I872" s="172">
        <v>0</v>
      </c>
      <c r="J872" s="172">
        <v>0</v>
      </c>
      <c r="K872" s="172">
        <v>3</v>
      </c>
      <c r="L872" s="124" t="e">
        <f>VLOOKUP(TRIM(B872),'Team Rosters'!$B$1:$M$3794,2,FALSE)</f>
        <v>#N/A</v>
      </c>
    </row>
    <row r="873" spans="1:12">
      <c r="A873" s="124" t="s">
        <v>4653</v>
      </c>
      <c r="B873" s="123" t="s">
        <v>379</v>
      </c>
      <c r="C873" s="124" t="s">
        <v>808</v>
      </c>
      <c r="D873" s="124" t="s">
        <v>5912</v>
      </c>
      <c r="E873"/>
      <c r="F873"/>
      <c r="G873"/>
      <c r="H873" s="124"/>
      <c r="I873" s="172">
        <v>0</v>
      </c>
      <c r="J873"/>
      <c r="K873" s="172">
        <v>3</v>
      </c>
      <c r="L873" s="124" t="e">
        <f>VLOOKUP(TRIM(B873),'Team Rosters'!$B$1:$M$3794,2,FALSE)</f>
        <v>#N/A</v>
      </c>
    </row>
    <row r="874" spans="1:12">
      <c r="A874" s="124" t="s">
        <v>3060</v>
      </c>
      <c r="B874" s="123" t="s">
        <v>4407</v>
      </c>
      <c r="C874" s="124" t="s">
        <v>818</v>
      </c>
      <c r="D874" s="124" t="s">
        <v>4290</v>
      </c>
      <c r="E874" s="176" t="s">
        <v>4390</v>
      </c>
      <c r="F874" s="176"/>
      <c r="G874" s="172"/>
      <c r="H874" s="173"/>
      <c r="I874" s="131"/>
      <c r="J874"/>
      <c r="K874" s="131"/>
      <c r="L874" s="124" t="e">
        <f>VLOOKUP(TRIM(B874),'Team Rosters'!$B$1:$M$3794,2,FALSE)</f>
        <v>#N/A</v>
      </c>
    </row>
    <row r="875" spans="1:12">
      <c r="A875" s="124" t="s">
        <v>1870</v>
      </c>
      <c r="B875" s="123" t="s">
        <v>1350</v>
      </c>
      <c r="C875" s="124" t="s">
        <v>809</v>
      </c>
      <c r="D875" s="124" t="s">
        <v>4273</v>
      </c>
      <c r="E875" s="131"/>
      <c r="F875" s="131"/>
      <c r="G875" s="131"/>
      <c r="H875" s="124"/>
      <c r="I875" s="172">
        <v>5</v>
      </c>
      <c r="J875" s="172"/>
      <c r="K875" s="172">
        <v>7</v>
      </c>
      <c r="L875" s="124" t="e">
        <f>VLOOKUP(TRIM(B875),'Team Rosters'!$B$1:$M$3794,2,FALSE)</f>
        <v>#N/A</v>
      </c>
    </row>
    <row r="876" spans="1:12">
      <c r="A876" s="124" t="s">
        <v>2438</v>
      </c>
      <c r="B876" s="123" t="s">
        <v>4701</v>
      </c>
      <c r="C876" s="124" t="s">
        <v>170</v>
      </c>
      <c r="D876" s="124" t="s">
        <v>4277</v>
      </c>
      <c r="E876" s="131"/>
      <c r="F876" s="131"/>
      <c r="G876" s="131"/>
      <c r="H876" s="124"/>
      <c r="I876" s="172">
        <v>6</v>
      </c>
      <c r="J876" s="172"/>
      <c r="K876" s="172">
        <v>5</v>
      </c>
      <c r="L876" s="124" t="str">
        <f>VLOOKUP(TRIM(B876),'Team Rosters'!$B$1:$M$3794,2,FALSE)</f>
        <v>IRN</v>
      </c>
    </row>
    <row r="877" spans="1:12">
      <c r="A877" s="179" t="s">
        <v>220</v>
      </c>
      <c r="B877" s="183" t="s">
        <v>1012</v>
      </c>
      <c r="C877" s="179" t="s">
        <v>802</v>
      </c>
      <c r="D877" s="179" t="s">
        <v>220</v>
      </c>
      <c r="E877"/>
      <c r="F877"/>
      <c r="G877"/>
      <c r="H877" s="124"/>
      <c r="I877" s="188">
        <v>0</v>
      </c>
      <c r="J877"/>
      <c r="K877" s="188">
        <v>3</v>
      </c>
      <c r="L877" s="124" t="str">
        <f>VLOOKUP(TRIM(B877),'Team Rosters'!$B$1:$M$3794,2,FALSE)</f>
        <v>BEA</v>
      </c>
    </row>
    <row r="878" spans="1:12">
      <c r="A878" s="124" t="s">
        <v>2445</v>
      </c>
      <c r="B878" s="123" t="s">
        <v>6216</v>
      </c>
      <c r="C878" s="124" t="s">
        <v>82</v>
      </c>
      <c r="D878" s="124" t="s">
        <v>4294</v>
      </c>
      <c r="E878" s="176" t="s">
        <v>4385</v>
      </c>
      <c r="F878" s="176"/>
      <c r="G878" s="172"/>
      <c r="H878" s="173"/>
      <c r="I878" s="131"/>
      <c r="J878"/>
      <c r="K878" s="131"/>
      <c r="L878" s="124" t="str">
        <f>VLOOKUP(TRIM(B878),'Team Rosters'!$B$1:$M$3794,2,FALSE)</f>
        <v>OMA</v>
      </c>
    </row>
    <row r="879" spans="1:12" ht="12.75" customHeight="1">
      <c r="A879" s="124" t="s">
        <v>1404</v>
      </c>
      <c r="B879" s="123" t="s">
        <v>6245</v>
      </c>
      <c r="C879" s="124" t="s">
        <v>85</v>
      </c>
      <c r="D879" s="124" t="s">
        <v>1404</v>
      </c>
      <c r="E879" s="176" t="s">
        <v>4384</v>
      </c>
      <c r="F879" s="176"/>
      <c r="G879" s="172">
        <v>2</v>
      </c>
      <c r="H879" s="173"/>
      <c r="I879" s="131"/>
      <c r="J879"/>
      <c r="K879" s="131"/>
      <c r="L879" s="124" t="e">
        <f>VLOOKUP(TRIM(B879),'Team Rosters'!$B$1:$M$3794,2,FALSE)</f>
        <v>#N/A</v>
      </c>
    </row>
    <row r="880" spans="1:12" ht="12.75" customHeight="1">
      <c r="A880" s="124" t="s">
        <v>1406</v>
      </c>
      <c r="B880" s="123" t="s">
        <v>2039</v>
      </c>
      <c r="C880" s="124" t="s">
        <v>822</v>
      </c>
      <c r="D880" s="124" t="s">
        <v>1406</v>
      </c>
      <c r="E880"/>
      <c r="F880"/>
      <c r="G880"/>
      <c r="H880" s="124"/>
      <c r="I880" s="172">
        <v>6</v>
      </c>
      <c r="J880"/>
      <c r="K880" s="172">
        <v>0</v>
      </c>
      <c r="L880" s="124" t="str">
        <f>VLOOKUP(TRIM(B880),'Team Rosters'!$B$1:$M$3794,2,FALSE)</f>
        <v>VER</v>
      </c>
    </row>
    <row r="881" spans="1:12">
      <c r="A881" s="124" t="s">
        <v>4265</v>
      </c>
      <c r="B881" s="123" t="s">
        <v>5844</v>
      </c>
      <c r="C881" s="124" t="s">
        <v>90</v>
      </c>
      <c r="D881" s="124" t="s">
        <v>4265</v>
      </c>
      <c r="E881"/>
      <c r="F881"/>
      <c r="G881"/>
      <c r="H881" s="124"/>
      <c r="I881"/>
      <c r="J881"/>
      <c r="K881" s="131"/>
      <c r="L881" s="124" t="e">
        <f>VLOOKUP(TRIM(B881),'Team Rosters'!$B$1:$M$3794,2,FALSE)</f>
        <v>#N/A</v>
      </c>
    </row>
    <row r="882" spans="1:12" ht="12.75" customHeight="1">
      <c r="A882" s="124" t="s">
        <v>222</v>
      </c>
      <c r="B882" s="123" t="s">
        <v>5867</v>
      </c>
      <c r="C882" s="124" t="s">
        <v>808</v>
      </c>
      <c r="D882" s="124" t="s">
        <v>4266</v>
      </c>
      <c r="E882"/>
      <c r="F882"/>
      <c r="G882"/>
      <c r="H882" s="124"/>
      <c r="I882"/>
      <c r="J882"/>
      <c r="K882"/>
      <c r="L882" s="124" t="e">
        <f>VLOOKUP(TRIM(B882),'Team Rosters'!$B$1:$M$3794,2,FALSE)</f>
        <v>#N/A</v>
      </c>
    </row>
    <row r="883" spans="1:12">
      <c r="A883" s="124" t="s">
        <v>644</v>
      </c>
      <c r="B883" s="123" t="s">
        <v>4683</v>
      </c>
      <c r="C883" s="124" t="s">
        <v>822</v>
      </c>
      <c r="D883" s="124" t="s">
        <v>4271</v>
      </c>
      <c r="E883" s="131"/>
      <c r="F883" s="131"/>
      <c r="G883" s="131"/>
      <c r="H883" s="124"/>
      <c r="I883" s="172">
        <v>5</v>
      </c>
      <c r="J883" s="172">
        <v>4</v>
      </c>
      <c r="K883" s="172">
        <v>7</v>
      </c>
      <c r="L883" s="124" t="str">
        <f>VLOOKUP(TRIM(B883),'Team Rosters'!$B$1:$M$3794,2,FALSE)</f>
        <v>LON</v>
      </c>
    </row>
    <row r="884" spans="1:12">
      <c r="A884" s="179" t="s">
        <v>1591</v>
      </c>
      <c r="B884" s="183" t="s">
        <v>5219</v>
      </c>
      <c r="C884" s="179" t="s">
        <v>808</v>
      </c>
      <c r="D884" s="179" t="s">
        <v>1591</v>
      </c>
      <c r="E884"/>
      <c r="F884"/>
      <c r="G884"/>
      <c r="H884" s="124"/>
      <c r="I884" s="188">
        <v>0</v>
      </c>
      <c r="J884"/>
      <c r="K884" s="188">
        <v>0</v>
      </c>
      <c r="L884" s="124" t="str">
        <f>VLOOKUP(TRIM(B884),'Team Rosters'!$B$1:$M$3794,2,FALSE)</f>
        <v>DEL</v>
      </c>
    </row>
    <row r="885" spans="1:12" ht="12.75" customHeight="1">
      <c r="A885" s="124" t="s">
        <v>2351</v>
      </c>
      <c r="B885" s="123" t="s">
        <v>4669</v>
      </c>
      <c r="C885" s="124" t="s">
        <v>837</v>
      </c>
      <c r="D885" s="124" t="s">
        <v>4270</v>
      </c>
      <c r="E885" s="131"/>
      <c r="F885" s="131"/>
      <c r="G885" s="131"/>
      <c r="H885" s="124"/>
      <c r="I885" s="172">
        <v>4</v>
      </c>
      <c r="J885" s="172"/>
      <c r="K885" s="172">
        <v>3</v>
      </c>
      <c r="L885" s="124" t="str">
        <f>VLOOKUP(TRIM(B885),'Team Rosters'!$B$1:$M$3794,2,FALSE)</f>
        <v>DEL</v>
      </c>
    </row>
    <row r="886" spans="1:12">
      <c r="A886" s="124" t="s">
        <v>1139</v>
      </c>
      <c r="B886" s="123" t="s">
        <v>5674</v>
      </c>
      <c r="C886" s="124" t="s">
        <v>5513</v>
      </c>
      <c r="D886" s="124" t="s">
        <v>1139</v>
      </c>
      <c r="E886" s="176" t="s">
        <v>4384</v>
      </c>
      <c r="F886" s="176"/>
      <c r="G886" s="172">
        <v>4</v>
      </c>
      <c r="H886" s="173"/>
      <c r="I886"/>
      <c r="J886"/>
      <c r="K886"/>
      <c r="L886" s="124" t="str">
        <f>VLOOKUP(TRIM(B886),'Team Rosters'!$B$1:$M$3794,2,FALSE)</f>
        <v>BIR</v>
      </c>
    </row>
    <row r="887" spans="1:12">
      <c r="A887" s="124" t="s">
        <v>2437</v>
      </c>
      <c r="B887" s="123" t="s">
        <v>1014</v>
      </c>
      <c r="C887" s="124" t="s">
        <v>6142</v>
      </c>
      <c r="D887" s="124" t="s">
        <v>4304</v>
      </c>
      <c r="E887" s="176" t="s">
        <v>4385</v>
      </c>
      <c r="F887" s="176"/>
      <c r="G887" s="172">
        <v>2</v>
      </c>
      <c r="H887" s="173"/>
      <c r="I887"/>
      <c r="J887"/>
      <c r="K887" s="131"/>
      <c r="L887" s="124" t="str">
        <f>VLOOKUP(TRIM(B887),'Team Rosters'!$B$1:$M$3794,2,FALSE)</f>
        <v>ANN</v>
      </c>
    </row>
    <row r="888" spans="1:12" ht="12.75" customHeight="1">
      <c r="A888" s="124" t="s">
        <v>222</v>
      </c>
      <c r="B888" s="123" t="s">
        <v>5295</v>
      </c>
      <c r="C888" s="124" t="s">
        <v>831</v>
      </c>
      <c r="D888" s="124" t="s">
        <v>4266</v>
      </c>
      <c r="E888"/>
      <c r="F888"/>
      <c r="G888"/>
      <c r="H888" s="124"/>
      <c r="I888"/>
      <c r="J888"/>
      <c r="K888"/>
      <c r="L888" s="124" t="str">
        <f>VLOOKUP(TRIM(B888),'Team Rosters'!$B$1:$M$3794,2,FALSE)</f>
        <v>LON</v>
      </c>
    </row>
    <row r="889" spans="1:12">
      <c r="A889" s="124" t="s">
        <v>2436</v>
      </c>
      <c r="B889" s="123" t="s">
        <v>4061</v>
      </c>
      <c r="C889" s="124" t="s">
        <v>816</v>
      </c>
      <c r="D889" s="124" t="s">
        <v>4307</v>
      </c>
      <c r="E889" s="176" t="s">
        <v>4385</v>
      </c>
      <c r="F889" s="176"/>
      <c r="G889" s="172">
        <v>2</v>
      </c>
      <c r="H889" s="173"/>
      <c r="I889"/>
      <c r="J889"/>
      <c r="K889"/>
      <c r="L889" s="124" t="e">
        <f>VLOOKUP(TRIM(B889),'Team Rosters'!$B$1:$M$3794,2,FALSE)</f>
        <v>#N/A</v>
      </c>
    </row>
    <row r="890" spans="1:12">
      <c r="A890" s="124" t="s">
        <v>2312</v>
      </c>
      <c r="B890" s="123" t="s">
        <v>1451</v>
      </c>
      <c r="C890" s="124" t="s">
        <v>821</v>
      </c>
      <c r="D890" s="124" t="s">
        <v>2312</v>
      </c>
      <c r="E890" s="176" t="s">
        <v>4382</v>
      </c>
      <c r="F890" s="176"/>
      <c r="G890" s="172">
        <v>7</v>
      </c>
      <c r="H890" s="173"/>
      <c r="I890"/>
      <c r="J890"/>
      <c r="K890"/>
      <c r="L890" s="124" t="e">
        <f>VLOOKUP(TRIM(B890),'Team Rosters'!$B$1:$M$3794,2,FALSE)</f>
        <v>#N/A</v>
      </c>
    </row>
    <row r="891" spans="1:12">
      <c r="A891" s="124" t="s">
        <v>2317</v>
      </c>
      <c r="B891" s="123" t="s">
        <v>4062</v>
      </c>
      <c r="C891" s="124" t="s">
        <v>810</v>
      </c>
      <c r="D891" s="124" t="s">
        <v>4272</v>
      </c>
      <c r="E891" s="131"/>
      <c r="F891" s="131"/>
      <c r="G891" s="131"/>
      <c r="H891" s="124"/>
      <c r="I891" s="172">
        <v>5</v>
      </c>
      <c r="J891" s="172"/>
      <c r="K891" s="172">
        <v>4</v>
      </c>
      <c r="L891" s="124" t="e">
        <f>VLOOKUP(TRIM(B891),'Team Rosters'!$B$1:$M$3794,2,FALSE)</f>
        <v>#N/A</v>
      </c>
    </row>
    <row r="892" spans="1:12">
      <c r="A892" s="124" t="s">
        <v>2351</v>
      </c>
      <c r="B892" s="123" t="s">
        <v>4703</v>
      </c>
      <c r="C892" s="124" t="s">
        <v>817</v>
      </c>
      <c r="D892" s="124" t="s">
        <v>4270</v>
      </c>
      <c r="E892"/>
      <c r="F892"/>
      <c r="G892"/>
      <c r="H892" s="124"/>
      <c r="I892" s="172">
        <v>4</v>
      </c>
      <c r="J892" s="172"/>
      <c r="K892" s="172">
        <v>0</v>
      </c>
      <c r="L892" s="124" t="e">
        <f>VLOOKUP(TRIM(B892),'Team Rosters'!$B$1:$M$3794,2,FALSE)</f>
        <v>#N/A</v>
      </c>
    </row>
    <row r="893" spans="1:12">
      <c r="A893" s="124" t="s">
        <v>2440</v>
      </c>
      <c r="B893" s="123" t="s">
        <v>6225</v>
      </c>
      <c r="C893" s="124" t="s">
        <v>83</v>
      </c>
      <c r="D893" s="124" t="s">
        <v>2440</v>
      </c>
      <c r="E893" s="176" t="s">
        <v>4384</v>
      </c>
      <c r="F893" s="176"/>
      <c r="G893" s="172">
        <v>0</v>
      </c>
      <c r="H893" s="173"/>
      <c r="I893" s="131"/>
      <c r="J893"/>
      <c r="K893" s="131"/>
      <c r="L893" s="124" t="e">
        <f>VLOOKUP(TRIM(B893),'Team Rosters'!$B$1:$M$3794,2,FALSE)</f>
        <v>#N/A</v>
      </c>
    </row>
    <row r="894" spans="1:12">
      <c r="A894" s="124" t="s">
        <v>1404</v>
      </c>
      <c r="B894" s="123" t="s">
        <v>5190</v>
      </c>
      <c r="C894" s="124" t="s">
        <v>5513</v>
      </c>
      <c r="D894" s="124" t="s">
        <v>1404</v>
      </c>
      <c r="E894" s="176" t="s">
        <v>4384</v>
      </c>
      <c r="F894" s="176"/>
      <c r="G894" s="172">
        <v>9</v>
      </c>
      <c r="H894" s="173"/>
      <c r="I894"/>
      <c r="J894"/>
      <c r="K894" s="131"/>
      <c r="L894" s="124" t="e">
        <f>VLOOKUP(TRIM(B894),'Team Rosters'!$B$1:$M$3794,2,FALSE)</f>
        <v>#N/A</v>
      </c>
    </row>
    <row r="895" spans="1:12">
      <c r="A895" s="124" t="s">
        <v>4653</v>
      </c>
      <c r="B895" s="123" t="s">
        <v>4063</v>
      </c>
      <c r="C895" s="124" t="s">
        <v>82</v>
      </c>
      <c r="D895" s="124" t="s">
        <v>5912</v>
      </c>
      <c r="E895" s="131"/>
      <c r="F895" s="131"/>
      <c r="G895" s="131"/>
      <c r="H895" s="124"/>
      <c r="I895" s="172">
        <v>0</v>
      </c>
      <c r="J895" s="172">
        <v>0</v>
      </c>
      <c r="K895" s="172">
        <v>0</v>
      </c>
      <c r="L895" s="124" t="str">
        <f>VLOOKUP(TRIM(B895),'Team Rosters'!$B$1:$M$3794,2,FALSE)</f>
        <v>DEL</v>
      </c>
    </row>
    <row r="896" spans="1:12" ht="12.75" customHeight="1">
      <c r="A896" s="124" t="s">
        <v>4653</v>
      </c>
      <c r="B896" s="123" t="s">
        <v>4063</v>
      </c>
      <c r="C896" s="124" t="s">
        <v>82</v>
      </c>
      <c r="D896" s="124" t="s">
        <v>5912</v>
      </c>
      <c r="E896"/>
      <c r="F896"/>
      <c r="G896"/>
      <c r="H896" s="124"/>
      <c r="I896" s="172">
        <v>0</v>
      </c>
      <c r="J896"/>
      <c r="K896" s="172">
        <v>0</v>
      </c>
      <c r="L896" s="124" t="str">
        <f>VLOOKUP(TRIM(B896),'Team Rosters'!$B$1:$M$3794,2,FALSE)</f>
        <v>DEL</v>
      </c>
    </row>
    <row r="897" spans="1:12">
      <c r="A897" s="124" t="s">
        <v>2438</v>
      </c>
      <c r="B897" s="123" t="s">
        <v>4065</v>
      </c>
      <c r="C897" s="124" t="s">
        <v>814</v>
      </c>
      <c r="D897" s="124" t="s">
        <v>4305</v>
      </c>
      <c r="E897" s="176" t="s">
        <v>4385</v>
      </c>
      <c r="F897" s="176"/>
      <c r="G897" s="172">
        <v>2</v>
      </c>
      <c r="H897" s="173"/>
      <c r="I897"/>
      <c r="J897"/>
      <c r="K897" s="131"/>
      <c r="L897" s="124" t="str">
        <f>VLOOKUP(TRIM(B897),'Team Rosters'!$B$1:$M$3794,2,FALSE)</f>
        <v>ANN</v>
      </c>
    </row>
    <row r="898" spans="1:12">
      <c r="A898" s="124" t="s">
        <v>4265</v>
      </c>
      <c r="B898" s="123" t="s">
        <v>5822</v>
      </c>
      <c r="C898" s="124" t="s">
        <v>812</v>
      </c>
      <c r="D898" s="124" t="s">
        <v>4265</v>
      </c>
      <c r="E898"/>
      <c r="F898"/>
      <c r="G898"/>
      <c r="H898" s="124"/>
      <c r="I898"/>
      <c r="J898"/>
      <c r="K898" s="131"/>
      <c r="L898" s="124" t="e">
        <f>VLOOKUP(TRIM(B898),'Team Rosters'!$B$1:$M$3794,2,FALSE)</f>
        <v>#N/A</v>
      </c>
    </row>
    <row r="899" spans="1:12">
      <c r="A899" s="124" t="s">
        <v>173</v>
      </c>
      <c r="B899" s="123" t="s">
        <v>3263</v>
      </c>
      <c r="C899" s="124" t="s">
        <v>814</v>
      </c>
      <c r="D899" s="124" t="s">
        <v>5004</v>
      </c>
      <c r="E899" s="176" t="s">
        <v>4391</v>
      </c>
      <c r="F899" s="176" t="s">
        <v>4391</v>
      </c>
      <c r="G899" s="172">
        <v>4</v>
      </c>
      <c r="H899" s="173"/>
      <c r="I899" s="131"/>
      <c r="J899"/>
      <c r="K899" s="131"/>
      <c r="L899" s="124" t="e">
        <f>VLOOKUP(TRIM(B899),'Team Rosters'!$B$1:$M$3794,2,FALSE)</f>
        <v>#N/A</v>
      </c>
    </row>
    <row r="900" spans="1:12">
      <c r="A900" s="124" t="s">
        <v>1663</v>
      </c>
      <c r="B900" s="123" t="s">
        <v>5592</v>
      </c>
      <c r="C900" s="124" t="s">
        <v>837</v>
      </c>
      <c r="D900" s="124" t="s">
        <v>4302</v>
      </c>
      <c r="E900" s="176" t="s">
        <v>4385</v>
      </c>
      <c r="F900" s="176"/>
      <c r="G900" s="172">
        <v>2</v>
      </c>
      <c r="H900" s="173"/>
      <c r="I900"/>
      <c r="J900"/>
      <c r="K900"/>
      <c r="L900" s="124" t="str">
        <f>VLOOKUP(TRIM(B900),'Team Rosters'!$B$1:$M$3794,2,FALSE)</f>
        <v>LAS</v>
      </c>
    </row>
    <row r="901" spans="1:12">
      <c r="A901" s="124" t="s">
        <v>3060</v>
      </c>
      <c r="B901" s="123" t="s">
        <v>6305</v>
      </c>
      <c r="C901" s="124" t="s">
        <v>832</v>
      </c>
      <c r="D901" s="124" t="s">
        <v>4290</v>
      </c>
      <c r="E901" s="176" t="s">
        <v>4384</v>
      </c>
      <c r="F901" s="176"/>
      <c r="G901" s="172"/>
      <c r="H901" s="173"/>
      <c r="I901"/>
      <c r="J901"/>
      <c r="K901" s="131"/>
      <c r="L901" s="124" t="e">
        <f>VLOOKUP(TRIM(B901),'Team Rosters'!$B$1:$M$3794,2,FALSE)</f>
        <v>#N/A</v>
      </c>
    </row>
    <row r="902" spans="1:12">
      <c r="A902" s="124" t="s">
        <v>2314</v>
      </c>
      <c r="B902" s="123" t="s">
        <v>4711</v>
      </c>
      <c r="C902" s="124" t="s">
        <v>5513</v>
      </c>
      <c r="D902" s="124" t="s">
        <v>4279</v>
      </c>
      <c r="E902" s="131"/>
      <c r="F902" s="131"/>
      <c r="G902" s="131"/>
      <c r="H902" s="124"/>
      <c r="I902" s="172">
        <v>0</v>
      </c>
      <c r="J902" s="172"/>
      <c r="K902" s="172">
        <v>2</v>
      </c>
      <c r="L902" s="124" t="str">
        <f>VLOOKUP(TRIM(B902),'Team Rosters'!$B$1:$M$3794,2,FALSE)</f>
        <v>TEM</v>
      </c>
    </row>
    <row r="903" spans="1:12">
      <c r="A903" s="124" t="s">
        <v>3060</v>
      </c>
      <c r="B903" s="123" t="s">
        <v>6278</v>
      </c>
      <c r="C903" s="124" t="s">
        <v>1664</v>
      </c>
      <c r="D903" s="124" t="s">
        <v>4290</v>
      </c>
      <c r="E903" s="176" t="s">
        <v>4384</v>
      </c>
      <c r="F903" s="176"/>
      <c r="G903" s="172"/>
      <c r="H903" s="173"/>
      <c r="I903"/>
      <c r="J903"/>
      <c r="K903" s="131"/>
      <c r="L903" s="124" t="e">
        <f>VLOOKUP(TRIM(B903),'Team Rosters'!$B$1:$M$3794,2,FALSE)</f>
        <v>#N/A</v>
      </c>
    </row>
    <row r="904" spans="1:12">
      <c r="A904" s="124" t="s">
        <v>197</v>
      </c>
      <c r="B904" s="123" t="s">
        <v>5855</v>
      </c>
      <c r="C904" s="124" t="s">
        <v>808</v>
      </c>
      <c r="D904" s="124" t="s">
        <v>197</v>
      </c>
      <c r="E904"/>
      <c r="F904"/>
      <c r="G904"/>
      <c r="H904" s="124"/>
      <c r="I904" s="131"/>
      <c r="J904"/>
      <c r="K904" s="131"/>
      <c r="L904" s="124" t="str">
        <f>VLOOKUP(TRIM(B904),'Team Rosters'!$B$1:$M$3794,2,FALSE)</f>
        <v>VER</v>
      </c>
    </row>
    <row r="905" spans="1:12">
      <c r="A905" s="124" t="s">
        <v>172</v>
      </c>
      <c r="B905" s="123" t="s">
        <v>4490</v>
      </c>
      <c r="C905" s="124" t="s">
        <v>815</v>
      </c>
      <c r="D905" s="124" t="s">
        <v>4298</v>
      </c>
      <c r="E905" s="176" t="s">
        <v>4391</v>
      </c>
      <c r="F905" s="176"/>
      <c r="G905" s="172">
        <v>2</v>
      </c>
      <c r="H905" s="173"/>
      <c r="I905"/>
      <c r="J905"/>
      <c r="K905"/>
      <c r="L905" s="124" t="str">
        <f>VLOOKUP(TRIM(B905),'Team Rosters'!$B$1:$M$3794,2,FALSE)</f>
        <v>WIX</v>
      </c>
    </row>
    <row r="906" spans="1:12" ht="12.75" customHeight="1">
      <c r="A906" s="181" t="s">
        <v>3518</v>
      </c>
      <c r="B906" s="185" t="s">
        <v>3631</v>
      </c>
      <c r="C906" s="181" t="s">
        <v>832</v>
      </c>
      <c r="D906" s="181" t="s">
        <v>3518</v>
      </c>
      <c r="E906"/>
      <c r="F906"/>
      <c r="G906"/>
      <c r="H906" s="124"/>
      <c r="I906" s="187">
        <v>0</v>
      </c>
      <c r="J906"/>
      <c r="K906" s="187">
        <v>5</v>
      </c>
      <c r="L906" s="124" t="e">
        <f>VLOOKUP(TRIM(B906),'Team Rosters'!$B$1:$M$3794,2,FALSE)</f>
        <v>#N/A</v>
      </c>
    </row>
    <row r="907" spans="1:12">
      <c r="A907" s="181" t="s">
        <v>1891</v>
      </c>
      <c r="B907" s="185" t="s">
        <v>5797</v>
      </c>
      <c r="C907" s="181" t="s">
        <v>826</v>
      </c>
      <c r="D907" s="181" t="s">
        <v>1891</v>
      </c>
      <c r="E907"/>
      <c r="F907"/>
      <c r="G907"/>
      <c r="H907" s="124"/>
      <c r="I907"/>
      <c r="J907"/>
      <c r="K907"/>
      <c r="L907" s="124" t="e">
        <f>VLOOKUP(TRIM(B907),'Team Rosters'!$B$1:$M$3794,2,FALSE)</f>
        <v>#N/A</v>
      </c>
    </row>
    <row r="908" spans="1:12">
      <c r="A908" s="124" t="s">
        <v>3060</v>
      </c>
      <c r="B908" s="123" t="s">
        <v>6325</v>
      </c>
      <c r="C908" s="124" t="s">
        <v>815</v>
      </c>
      <c r="D908" s="124" t="s">
        <v>4290</v>
      </c>
      <c r="E908" s="176" t="s">
        <v>4384</v>
      </c>
      <c r="F908" s="176"/>
      <c r="G908" s="172"/>
      <c r="H908" s="173"/>
      <c r="I908"/>
      <c r="J908"/>
      <c r="K908" s="131"/>
      <c r="L908" s="124" t="e">
        <f>VLOOKUP(TRIM(B908),'Team Rosters'!$B$1:$M$3794,2,FALSE)</f>
        <v>#N/A</v>
      </c>
    </row>
    <row r="909" spans="1:12" ht="12.75" customHeight="1">
      <c r="A909" s="124" t="s">
        <v>2351</v>
      </c>
      <c r="B909" s="123" t="s">
        <v>1367</v>
      </c>
      <c r="C909" s="124" t="s">
        <v>809</v>
      </c>
      <c r="D909" s="124" t="s">
        <v>4270</v>
      </c>
      <c r="E909" s="131"/>
      <c r="F909" s="131"/>
      <c r="G909" s="131"/>
      <c r="H909" s="124"/>
      <c r="I909" s="172">
        <v>6</v>
      </c>
      <c r="J909" s="172"/>
      <c r="K909" s="172">
        <v>7</v>
      </c>
      <c r="L909" s="124" t="str">
        <f>VLOOKUP(TRIM(B909),'Team Rosters'!$B$1:$M$3794,2,FALSE)</f>
        <v>FER</v>
      </c>
    </row>
    <row r="910" spans="1:12" ht="12.75" customHeight="1">
      <c r="A910" s="124" t="s">
        <v>1663</v>
      </c>
      <c r="B910" s="123" t="s">
        <v>4459</v>
      </c>
      <c r="C910" s="124" t="s">
        <v>832</v>
      </c>
      <c r="D910" s="124" t="s">
        <v>4302</v>
      </c>
      <c r="E910" s="176" t="s">
        <v>4386</v>
      </c>
      <c r="F910" s="176"/>
      <c r="G910" s="172">
        <v>11</v>
      </c>
      <c r="H910" s="173"/>
      <c r="I910"/>
      <c r="J910"/>
      <c r="K910"/>
      <c r="L910" s="124" t="str">
        <f>VLOOKUP(TRIM(B910),'Team Rosters'!$B$1:$M$3794,2,FALSE)</f>
        <v>IND</v>
      </c>
    </row>
    <row r="911" spans="1:12">
      <c r="A911" s="179" t="s">
        <v>3518</v>
      </c>
      <c r="B911" s="183" t="s">
        <v>6364</v>
      </c>
      <c r="C911" s="179" t="s">
        <v>813</v>
      </c>
      <c r="D911" s="179" t="s">
        <v>3518</v>
      </c>
      <c r="E911"/>
      <c r="F911"/>
      <c r="G911"/>
      <c r="H911" s="124"/>
      <c r="I911" s="188">
        <v>0</v>
      </c>
      <c r="J911"/>
      <c r="K911" s="188">
        <v>0</v>
      </c>
      <c r="L911" s="124" t="str">
        <f>VLOOKUP(TRIM(B911),'Team Rosters'!$B$1:$M$3794,2,FALSE)</f>
        <v>TOK</v>
      </c>
    </row>
    <row r="912" spans="1:12">
      <c r="A912" s="124" t="s">
        <v>4265</v>
      </c>
      <c r="B912" s="123" t="s">
        <v>1161</v>
      </c>
      <c r="C912" s="124" t="s">
        <v>818</v>
      </c>
      <c r="D912" s="124" t="s">
        <v>4265</v>
      </c>
      <c r="E912"/>
      <c r="F912"/>
      <c r="G912"/>
      <c r="H912" s="124"/>
      <c r="I912"/>
      <c r="J912"/>
      <c r="K912"/>
      <c r="L912" s="124" t="e">
        <f>VLOOKUP(TRIM(B912),'Team Rosters'!$B$1:$M$3794,2,FALSE)</f>
        <v>#N/A</v>
      </c>
    </row>
    <row r="913" spans="1:12">
      <c r="A913" s="179" t="s">
        <v>1591</v>
      </c>
      <c r="B913" s="183" t="s">
        <v>6382</v>
      </c>
      <c r="C913" s="179" t="s">
        <v>831</v>
      </c>
      <c r="D913" s="179" t="s">
        <v>1591</v>
      </c>
      <c r="E913"/>
      <c r="F913"/>
      <c r="G913"/>
      <c r="H913" s="124"/>
      <c r="I913" s="188">
        <v>0</v>
      </c>
      <c r="J913"/>
      <c r="K913" s="188">
        <v>0</v>
      </c>
      <c r="L913" s="124" t="e">
        <f>VLOOKUP(TRIM(B913),'Team Rosters'!$B$1:$M$3794,2,FALSE)</f>
        <v>#N/A</v>
      </c>
    </row>
    <row r="914" spans="1:12">
      <c r="A914" s="124" t="s">
        <v>2314</v>
      </c>
      <c r="B914" s="123" t="s">
        <v>6161</v>
      </c>
      <c r="C914" s="124" t="s">
        <v>815</v>
      </c>
      <c r="D914" s="124" t="s">
        <v>6618</v>
      </c>
      <c r="E914" s="131"/>
      <c r="F914" s="131"/>
      <c r="G914" s="131"/>
      <c r="H914" s="124"/>
      <c r="I914" s="172">
        <v>0</v>
      </c>
      <c r="J914" s="172"/>
      <c r="K914" s="172">
        <v>0</v>
      </c>
      <c r="L914" s="124" t="e">
        <f>VLOOKUP(TRIM(B914),'Team Rosters'!$B$1:$M$3794,2,FALSE)</f>
        <v>#N/A</v>
      </c>
    </row>
    <row r="915" spans="1:12" ht="12.75" customHeight="1">
      <c r="A915" s="179" t="s">
        <v>1891</v>
      </c>
      <c r="B915" s="183" t="s">
        <v>6346</v>
      </c>
      <c r="C915" s="179" t="s">
        <v>816</v>
      </c>
      <c r="D915" s="179" t="s">
        <v>1891</v>
      </c>
      <c r="E915"/>
      <c r="F915"/>
      <c r="G915"/>
      <c r="H915" s="124"/>
      <c r="I915" s="131"/>
      <c r="J915"/>
      <c r="K915" s="131"/>
      <c r="L915" s="124" t="str">
        <f>VLOOKUP(TRIM(B915),'Team Rosters'!$B$1:$M$3794,2,FALSE)</f>
        <v>VER</v>
      </c>
    </row>
    <row r="916" spans="1:12">
      <c r="A916" s="179" t="s">
        <v>1891</v>
      </c>
      <c r="B916" s="183" t="s">
        <v>236</v>
      </c>
      <c r="C916" s="179" t="s">
        <v>818</v>
      </c>
      <c r="D916" s="179" t="s">
        <v>1891</v>
      </c>
      <c r="E916"/>
      <c r="F916"/>
      <c r="G916"/>
      <c r="H916" s="124"/>
      <c r="I916"/>
      <c r="J916"/>
      <c r="K916"/>
      <c r="L916" s="124" t="e">
        <f>VLOOKUP(TRIM(B916),'Team Rosters'!$B$1:$M$3794,2,FALSE)</f>
        <v>#N/A</v>
      </c>
    </row>
    <row r="917" spans="1:12">
      <c r="A917" s="124" t="s">
        <v>560</v>
      </c>
      <c r="B917" s="123" t="s">
        <v>6406</v>
      </c>
      <c r="C917" s="124" t="s">
        <v>81</v>
      </c>
      <c r="D917" s="124" t="s">
        <v>4265</v>
      </c>
      <c r="E917"/>
      <c r="F917"/>
      <c r="G917"/>
      <c r="H917" s="124"/>
      <c r="I917"/>
      <c r="J917"/>
      <c r="K917" s="131"/>
      <c r="L917" s="124" t="e">
        <f>VLOOKUP(TRIM(B917),'Team Rosters'!$B$1:$M$3794,2,FALSE)</f>
        <v>#N/A</v>
      </c>
    </row>
    <row r="918" spans="1:12" ht="12.75" customHeight="1">
      <c r="A918" s="124" t="s">
        <v>172</v>
      </c>
      <c r="B918" s="123" t="s">
        <v>6279</v>
      </c>
      <c r="C918" s="124" t="s">
        <v>1664</v>
      </c>
      <c r="D918" s="124" t="s">
        <v>4298</v>
      </c>
      <c r="E918" s="176" t="s">
        <v>4391</v>
      </c>
      <c r="F918" s="176"/>
      <c r="G918" s="172">
        <v>2</v>
      </c>
      <c r="H918" s="173"/>
      <c r="I918"/>
      <c r="J918"/>
      <c r="K918" s="131"/>
      <c r="L918" s="124" t="e">
        <f>VLOOKUP(TRIM(B918),'Team Rosters'!$B$1:$M$3794,2,FALSE)</f>
        <v>#N/A</v>
      </c>
    </row>
    <row r="919" spans="1:12" ht="12.75" customHeight="1">
      <c r="A919" s="124" t="s">
        <v>836</v>
      </c>
      <c r="B919" s="123" t="s">
        <v>5337</v>
      </c>
      <c r="C919" s="124" t="s">
        <v>85</v>
      </c>
      <c r="D919" s="124" t="s">
        <v>4282</v>
      </c>
      <c r="E919" s="131"/>
      <c r="F919" s="131"/>
      <c r="G919" s="131"/>
      <c r="H919" s="124"/>
      <c r="I919" s="172">
        <v>0</v>
      </c>
      <c r="J919" s="172">
        <v>0</v>
      </c>
      <c r="K919" s="172">
        <v>0</v>
      </c>
      <c r="L919" s="124" t="str">
        <f>VLOOKUP(TRIM(B919),'Team Rosters'!$B$1:$M$3794,2,FALSE)</f>
        <v>GOT</v>
      </c>
    </row>
    <row r="920" spans="1:12">
      <c r="A920" s="124" t="s">
        <v>828</v>
      </c>
      <c r="B920" s="123" t="s">
        <v>5738</v>
      </c>
      <c r="C920" s="124" t="s">
        <v>814</v>
      </c>
      <c r="D920" s="124" t="s">
        <v>828</v>
      </c>
      <c r="E920"/>
      <c r="F920"/>
      <c r="G920"/>
      <c r="H920" s="124"/>
      <c r="I920" s="172">
        <v>5</v>
      </c>
      <c r="J920"/>
      <c r="K920" s="172">
        <v>0</v>
      </c>
      <c r="L920" s="124" t="str">
        <f>VLOOKUP(TRIM(B920),'Team Rosters'!$B$1:$M$3794,2,FALSE)</f>
        <v>BLD</v>
      </c>
    </row>
    <row r="921" spans="1:12">
      <c r="A921" s="179" t="s">
        <v>1891</v>
      </c>
      <c r="B921" s="183" t="s">
        <v>3596</v>
      </c>
      <c r="C921" s="179" t="s">
        <v>90</v>
      </c>
      <c r="D921" s="179" t="s">
        <v>1891</v>
      </c>
      <c r="E921"/>
      <c r="F921"/>
      <c r="G921"/>
      <c r="H921" s="124"/>
      <c r="I921" s="131"/>
      <c r="J921"/>
      <c r="K921" s="131"/>
      <c r="L921" s="124" t="str">
        <f>VLOOKUP(TRIM(B921),'Team Rosters'!$B$1:$M$3794,2,FALSE)</f>
        <v>TEM</v>
      </c>
    </row>
    <row r="922" spans="1:12">
      <c r="A922" s="181" t="s">
        <v>1891</v>
      </c>
      <c r="B922" s="185" t="s">
        <v>6347</v>
      </c>
      <c r="C922" s="181" t="s">
        <v>5513</v>
      </c>
      <c r="D922" s="181" t="s">
        <v>1891</v>
      </c>
      <c r="E922"/>
      <c r="F922"/>
      <c r="G922"/>
      <c r="H922" s="124"/>
      <c r="I922"/>
      <c r="J922"/>
      <c r="K922" s="131"/>
      <c r="L922" s="124" t="e">
        <f>VLOOKUP(TRIM(B922),'Team Rosters'!$B$1:$M$3794,2,FALSE)</f>
        <v>#N/A</v>
      </c>
    </row>
    <row r="923" spans="1:12">
      <c r="A923" s="179" t="s">
        <v>1891</v>
      </c>
      <c r="B923" s="183" t="s">
        <v>4068</v>
      </c>
      <c r="C923" s="179" t="s">
        <v>832</v>
      </c>
      <c r="D923" s="179" t="s">
        <v>1891</v>
      </c>
      <c r="E923"/>
      <c r="F923"/>
      <c r="G923"/>
      <c r="H923" s="124"/>
      <c r="I923"/>
      <c r="J923"/>
      <c r="K923" s="131"/>
      <c r="L923" s="124" t="e">
        <f>VLOOKUP(TRIM(B923),'Team Rosters'!$B$1:$M$3794,2,FALSE)</f>
        <v>#N/A</v>
      </c>
    </row>
    <row r="924" spans="1:12">
      <c r="A924" s="124" t="s">
        <v>3060</v>
      </c>
      <c r="B924" s="123" t="s">
        <v>383</v>
      </c>
      <c r="C924" s="124" t="s">
        <v>821</v>
      </c>
      <c r="D924" s="124" t="s">
        <v>4290</v>
      </c>
      <c r="E924" s="176" t="s">
        <v>4382</v>
      </c>
      <c r="F924" s="176"/>
      <c r="G924" s="172"/>
      <c r="H924" s="173"/>
      <c r="I924"/>
      <c r="J924"/>
      <c r="K924"/>
      <c r="L924" s="124" t="e">
        <f>VLOOKUP(TRIM(B924),'Team Rosters'!$B$1:$M$3794,2,FALSE)</f>
        <v>#N/A</v>
      </c>
    </row>
    <row r="925" spans="1:12">
      <c r="A925" s="179" t="s">
        <v>4574</v>
      </c>
      <c r="B925" s="183" t="s">
        <v>5303</v>
      </c>
      <c r="C925" s="179" t="s">
        <v>170</v>
      </c>
      <c r="D925" s="179" t="s">
        <v>4574</v>
      </c>
      <c r="E925"/>
      <c r="F925"/>
      <c r="G925"/>
      <c r="H925" s="124"/>
      <c r="I925"/>
      <c r="J925"/>
      <c r="K925"/>
      <c r="L925" s="124" t="str">
        <f>VLOOKUP(TRIM(B925),'Team Rosters'!$B$1:$M$3794,2,FALSE)</f>
        <v>BLU</v>
      </c>
    </row>
    <row r="926" spans="1:12">
      <c r="A926" s="124" t="s">
        <v>2351</v>
      </c>
      <c r="B926" s="123" t="s">
        <v>5269</v>
      </c>
      <c r="C926" s="124" t="s">
        <v>824</v>
      </c>
      <c r="D926" s="124" t="s">
        <v>4270</v>
      </c>
      <c r="E926" s="131"/>
      <c r="F926" s="131"/>
      <c r="G926" s="131"/>
      <c r="H926" s="124"/>
      <c r="I926" s="172">
        <v>5</v>
      </c>
      <c r="J926" s="172"/>
      <c r="K926" s="172">
        <v>5</v>
      </c>
      <c r="L926" s="124" t="str">
        <f>VLOOKUP(TRIM(B926),'Team Rosters'!$B$1:$M$3794,2,FALSE)</f>
        <v>BLD</v>
      </c>
    </row>
    <row r="927" spans="1:12">
      <c r="A927" s="124" t="s">
        <v>5040</v>
      </c>
      <c r="B927" s="123" t="s">
        <v>4523</v>
      </c>
      <c r="C927" s="124" t="s">
        <v>815</v>
      </c>
      <c r="D927" s="124" t="s">
        <v>5914</v>
      </c>
      <c r="E927" s="176" t="s">
        <v>4384</v>
      </c>
      <c r="F927" s="176" t="s">
        <v>4391</v>
      </c>
      <c r="G927" s="172">
        <v>5</v>
      </c>
      <c r="H927" s="173"/>
      <c r="I927" s="131"/>
      <c r="J927"/>
      <c r="K927" s="131"/>
      <c r="L927" s="124" t="str">
        <f>VLOOKUP(TRIM(B927),'Team Rosters'!$B$1:$M$3794,2,FALSE)</f>
        <v>VER</v>
      </c>
    </row>
    <row r="928" spans="1:12">
      <c r="A928" s="124" t="s">
        <v>2330</v>
      </c>
      <c r="B928" s="192" t="s">
        <v>4069</v>
      </c>
      <c r="C928" s="124" t="s">
        <v>826</v>
      </c>
      <c r="D928" s="124" t="s">
        <v>2330</v>
      </c>
      <c r="E928" s="176" t="s">
        <v>4382</v>
      </c>
      <c r="F928" s="176"/>
      <c r="G928" s="172">
        <v>6</v>
      </c>
      <c r="H928" s="173"/>
      <c r="I928"/>
      <c r="J928"/>
      <c r="K928"/>
      <c r="L928" s="124" t="e">
        <f>VLOOKUP(TRIM(B928),'Team Rosters'!$B$1:$M$3794,2,FALSE)</f>
        <v>#N/A</v>
      </c>
    </row>
    <row r="929" spans="1:12">
      <c r="A929" s="181" t="s">
        <v>3518</v>
      </c>
      <c r="B929" s="185" t="s">
        <v>385</v>
      </c>
      <c r="C929" s="181" t="s">
        <v>824</v>
      </c>
      <c r="D929" s="181" t="s">
        <v>3518</v>
      </c>
      <c r="E929"/>
      <c r="F929"/>
      <c r="G929"/>
      <c r="H929" s="124"/>
      <c r="I929" s="187">
        <v>0</v>
      </c>
      <c r="J929"/>
      <c r="K929" s="187">
        <v>5</v>
      </c>
      <c r="L929" s="124" t="e">
        <f>VLOOKUP(TRIM(B929),'Team Rosters'!$B$1:$M$3794,2,FALSE)</f>
        <v>#N/A</v>
      </c>
    </row>
    <row r="930" spans="1:12">
      <c r="A930" s="124" t="s">
        <v>2319</v>
      </c>
      <c r="B930" s="123" t="s">
        <v>4071</v>
      </c>
      <c r="C930" s="124" t="s">
        <v>3448</v>
      </c>
      <c r="D930" s="124" t="s">
        <v>2319</v>
      </c>
      <c r="E930" s="176" t="s">
        <v>4388</v>
      </c>
      <c r="F930" s="176"/>
      <c r="G930" s="172">
        <v>4</v>
      </c>
      <c r="H930" s="173"/>
      <c r="I930"/>
      <c r="J930"/>
      <c r="K930" s="131"/>
      <c r="L930" s="124" t="e">
        <f>VLOOKUP(TRIM(B930),'Team Rosters'!$B$1:$M$3794,2,FALSE)</f>
        <v>#N/A</v>
      </c>
    </row>
    <row r="931" spans="1:12" ht="12.75" customHeight="1">
      <c r="A931" s="124" t="s">
        <v>4401</v>
      </c>
      <c r="B931" s="123" t="s">
        <v>4505</v>
      </c>
      <c r="C931" s="124" t="s">
        <v>807</v>
      </c>
      <c r="D931" s="124" t="s">
        <v>5916</v>
      </c>
      <c r="E931" s="176" t="s">
        <v>4397</v>
      </c>
      <c r="F931" s="176" t="s">
        <v>4391</v>
      </c>
      <c r="G931" s="172">
        <v>3</v>
      </c>
      <c r="H931" s="173"/>
      <c r="I931"/>
      <c r="J931"/>
      <c r="K931"/>
      <c r="L931" s="124" t="str">
        <f>VLOOKUP(TRIM(B931),'Team Rosters'!$B$1:$M$3794,2,FALSE)</f>
        <v>BIR</v>
      </c>
    </row>
    <row r="932" spans="1:12">
      <c r="A932" s="124" t="s">
        <v>2351</v>
      </c>
      <c r="B932" s="123" t="s">
        <v>6133</v>
      </c>
      <c r="C932" s="124" t="s">
        <v>85</v>
      </c>
      <c r="D932" s="124" t="s">
        <v>4270</v>
      </c>
      <c r="E932" s="131"/>
      <c r="F932" s="131"/>
      <c r="G932" s="131"/>
      <c r="H932" s="124"/>
      <c r="I932" s="172">
        <v>4</v>
      </c>
      <c r="J932" s="172"/>
      <c r="K932" s="172">
        <v>3</v>
      </c>
      <c r="L932" s="124" t="str">
        <f>VLOOKUP(TRIM(B932),'Team Rosters'!$B$1:$M$3794,2,FALSE)</f>
        <v>ESC</v>
      </c>
    </row>
    <row r="933" spans="1:12" ht="12.75" customHeight="1">
      <c r="A933" s="173" t="s">
        <v>203</v>
      </c>
      <c r="B933" s="123" t="s">
        <v>4072</v>
      </c>
      <c r="C933" s="124" t="s">
        <v>83</v>
      </c>
      <c r="D933" s="173" t="s">
        <v>203</v>
      </c>
      <c r="E933"/>
      <c r="F933"/>
      <c r="G933"/>
      <c r="H933" s="124"/>
      <c r="I933"/>
      <c r="J933"/>
      <c r="K933"/>
      <c r="L933" s="124" t="str">
        <f>VLOOKUP(TRIM(B933),'Team Rosters'!$B$1:$M$3794,2,FALSE)</f>
        <v>FER</v>
      </c>
    </row>
    <row r="934" spans="1:12">
      <c r="A934" s="124" t="s">
        <v>2317</v>
      </c>
      <c r="B934" s="123" t="s">
        <v>4641</v>
      </c>
      <c r="C934" s="124" t="s">
        <v>82</v>
      </c>
      <c r="D934" s="124" t="s">
        <v>4272</v>
      </c>
      <c r="E934" s="131"/>
      <c r="F934" s="131"/>
      <c r="G934" s="131"/>
      <c r="H934" s="124"/>
      <c r="I934" s="172">
        <v>6</v>
      </c>
      <c r="J934" s="172"/>
      <c r="K934" s="172">
        <v>7</v>
      </c>
      <c r="L934" s="124" t="str">
        <f>VLOOKUP(TRIM(B934),'Team Rosters'!$B$1:$M$3794,2,FALSE)</f>
        <v>BEA</v>
      </c>
    </row>
    <row r="935" spans="1:12">
      <c r="A935" s="124" t="s">
        <v>2330</v>
      </c>
      <c r="B935" s="123" t="s">
        <v>5565</v>
      </c>
      <c r="C935" s="124" t="s">
        <v>837</v>
      </c>
      <c r="D935" s="124" t="s">
        <v>2330</v>
      </c>
      <c r="E935" s="176" t="s">
        <v>5037</v>
      </c>
      <c r="F935" s="176"/>
      <c r="G935" s="172">
        <v>4</v>
      </c>
      <c r="H935" s="173"/>
      <c r="I935"/>
      <c r="J935"/>
      <c r="K935"/>
      <c r="L935" s="124" t="str">
        <f>VLOOKUP(TRIM(B935),'Team Rosters'!$B$1:$M$3794,2,FALSE)</f>
        <v>GOT</v>
      </c>
    </row>
    <row r="936" spans="1:12">
      <c r="A936" s="124" t="s">
        <v>2317</v>
      </c>
      <c r="B936" s="123" t="s">
        <v>5313</v>
      </c>
      <c r="C936" s="124" t="s">
        <v>802</v>
      </c>
      <c r="D936" s="124" t="s">
        <v>4272</v>
      </c>
      <c r="E936" s="131"/>
      <c r="F936" s="131"/>
      <c r="G936" s="131"/>
      <c r="H936" s="124"/>
      <c r="I936" s="172">
        <v>6</v>
      </c>
      <c r="J936" s="172"/>
      <c r="K936" s="172">
        <v>5</v>
      </c>
      <c r="L936" s="124" t="str">
        <f>VLOOKUP(TRIM(B936),'Team Rosters'!$B$1:$M$3794,2,FALSE)</f>
        <v>BEA</v>
      </c>
    </row>
    <row r="937" spans="1:12">
      <c r="A937" s="124" t="s">
        <v>2437</v>
      </c>
      <c r="B937" s="123" t="s">
        <v>390</v>
      </c>
      <c r="C937" s="124" t="s">
        <v>810</v>
      </c>
      <c r="D937" s="124" t="s">
        <v>4278</v>
      </c>
      <c r="E937" s="131"/>
      <c r="F937" s="131"/>
      <c r="G937" s="131"/>
      <c r="H937" s="124"/>
      <c r="I937" s="172">
        <v>4</v>
      </c>
      <c r="J937" s="172"/>
      <c r="K937" s="172">
        <v>4</v>
      </c>
      <c r="L937" s="124" t="str">
        <f>VLOOKUP(TRIM(B937),'Team Rosters'!$B$1:$M$3794,2,FALSE)</f>
        <v>BEA</v>
      </c>
    </row>
    <row r="938" spans="1:12">
      <c r="A938" s="124" t="s">
        <v>1139</v>
      </c>
      <c r="B938" s="123" t="s">
        <v>5570</v>
      </c>
      <c r="C938" s="124" t="s">
        <v>820</v>
      </c>
      <c r="D938" s="124" t="s">
        <v>1139</v>
      </c>
      <c r="E938" s="176" t="s">
        <v>4384</v>
      </c>
      <c r="F938" s="176"/>
      <c r="G938" s="172">
        <v>0</v>
      </c>
      <c r="H938" s="173"/>
      <c r="I938"/>
      <c r="J938"/>
      <c r="K938"/>
      <c r="L938" s="124" t="e">
        <f>VLOOKUP(TRIM(B938),'Team Rosters'!$B$1:$M$3794,2,FALSE)</f>
        <v>#N/A</v>
      </c>
    </row>
    <row r="939" spans="1:12">
      <c r="A939" s="124" t="s">
        <v>3063</v>
      </c>
      <c r="B939" s="123" t="s">
        <v>4074</v>
      </c>
      <c r="C939" s="124" t="s">
        <v>807</v>
      </c>
      <c r="D939" s="124" t="s">
        <v>4289</v>
      </c>
      <c r="E939" s="176" t="s">
        <v>4388</v>
      </c>
      <c r="F939" s="176"/>
      <c r="G939" s="172"/>
      <c r="H939" s="173"/>
      <c r="I939"/>
      <c r="J939"/>
      <c r="K939"/>
      <c r="L939" s="124" t="str">
        <f>VLOOKUP(TRIM(B939),'Team Rosters'!$B$1:$M$3794,2,FALSE)</f>
        <v>DEL</v>
      </c>
    </row>
    <row r="940" spans="1:12" ht="12.75" customHeight="1">
      <c r="A940" s="124" t="s">
        <v>2443</v>
      </c>
      <c r="B940" s="123" t="s">
        <v>391</v>
      </c>
      <c r="C940" s="124" t="s">
        <v>837</v>
      </c>
      <c r="D940" s="124" t="s">
        <v>2443</v>
      </c>
      <c r="E940" s="176" t="s">
        <v>4396</v>
      </c>
      <c r="F940" s="176"/>
      <c r="G940" s="172">
        <v>12</v>
      </c>
      <c r="H940" s="173">
        <v>1</v>
      </c>
      <c r="I940"/>
      <c r="J940"/>
      <c r="K940" s="131"/>
      <c r="L940" s="124" t="str">
        <f>VLOOKUP(TRIM(B940),'Team Rosters'!$B$1:$M$3794,2,FALSE)</f>
        <v>BIR</v>
      </c>
    </row>
    <row r="941" spans="1:12" ht="12.75" customHeight="1">
      <c r="A941" s="124" t="s">
        <v>2438</v>
      </c>
      <c r="B941" s="123" t="s">
        <v>4693</v>
      </c>
      <c r="C941" s="124" t="s">
        <v>809</v>
      </c>
      <c r="D941" s="124" t="s">
        <v>4277</v>
      </c>
      <c r="E941" s="131"/>
      <c r="F941" s="131"/>
      <c r="G941" s="131"/>
      <c r="H941" s="124"/>
      <c r="I941" s="172">
        <v>5</v>
      </c>
      <c r="J941" s="172"/>
      <c r="K941" s="172">
        <v>4</v>
      </c>
      <c r="L941" s="124" t="str">
        <f>VLOOKUP(TRIM(B941),'Team Rosters'!$B$1:$M$3794,2,FALSE)</f>
        <v>FER</v>
      </c>
    </row>
    <row r="942" spans="1:12" ht="12.75" customHeight="1">
      <c r="A942" s="124" t="s">
        <v>560</v>
      </c>
      <c r="B942" s="123" t="s">
        <v>4650</v>
      </c>
      <c r="C942" s="124" t="s">
        <v>833</v>
      </c>
      <c r="D942" s="124" t="s">
        <v>4265</v>
      </c>
      <c r="E942"/>
      <c r="F942"/>
      <c r="G942"/>
      <c r="H942" s="124"/>
      <c r="I942"/>
      <c r="J942"/>
      <c r="K942"/>
      <c r="L942" s="124" t="e">
        <f>VLOOKUP(TRIM(B942),'Team Rosters'!$B$1:$M$3794,2,FALSE)</f>
        <v>#N/A</v>
      </c>
    </row>
    <row r="943" spans="1:12">
      <c r="A943" s="124" t="s">
        <v>4265</v>
      </c>
      <c r="B943" s="123" t="s">
        <v>392</v>
      </c>
      <c r="C943" s="124" t="s">
        <v>170</v>
      </c>
      <c r="D943" s="124" t="s">
        <v>4265</v>
      </c>
      <c r="E943"/>
      <c r="F943"/>
      <c r="G943"/>
      <c r="H943" s="124"/>
      <c r="I943"/>
      <c r="J943"/>
      <c r="K943" s="131"/>
      <c r="L943" s="124" t="e">
        <f>VLOOKUP(TRIM(B943),'Team Rosters'!$B$1:$M$3794,2,FALSE)</f>
        <v>#N/A</v>
      </c>
    </row>
    <row r="944" spans="1:12">
      <c r="A944" s="124" t="s">
        <v>2440</v>
      </c>
      <c r="B944" s="123" t="s">
        <v>1363</v>
      </c>
      <c r="C944" s="124" t="s">
        <v>1664</v>
      </c>
      <c r="D944" s="124" t="s">
        <v>2440</v>
      </c>
      <c r="E944" s="176" t="s">
        <v>4384</v>
      </c>
      <c r="F944" s="176"/>
      <c r="G944" s="172">
        <v>0</v>
      </c>
      <c r="H944" s="173"/>
      <c r="I944"/>
      <c r="J944"/>
      <c r="K944"/>
      <c r="L944" s="124" t="e">
        <f>VLOOKUP(TRIM(B944),'Team Rosters'!$B$1:$M$3794,2,FALSE)</f>
        <v>#N/A</v>
      </c>
    </row>
    <row r="945" spans="1:12" ht="12.75" customHeight="1">
      <c r="A945" s="124" t="s">
        <v>5040</v>
      </c>
      <c r="B945" s="123" t="s">
        <v>4551</v>
      </c>
      <c r="C945" s="124" t="s">
        <v>807</v>
      </c>
      <c r="D945" s="124" t="s">
        <v>5914</v>
      </c>
      <c r="E945" s="176" t="s">
        <v>4384</v>
      </c>
      <c r="F945" s="176" t="s">
        <v>4391</v>
      </c>
      <c r="G945" s="172">
        <v>3</v>
      </c>
      <c r="H945" s="173"/>
      <c r="I945"/>
      <c r="J945"/>
      <c r="K945"/>
      <c r="L945" s="124" t="e">
        <f>VLOOKUP(TRIM(B945),'Team Rosters'!$B$1:$M$3794,2,FALSE)</f>
        <v>#N/A</v>
      </c>
    </row>
    <row r="946" spans="1:12">
      <c r="A946" s="124" t="s">
        <v>2440</v>
      </c>
      <c r="B946" s="123" t="s">
        <v>4076</v>
      </c>
      <c r="C946" s="124" t="s">
        <v>808</v>
      </c>
      <c r="D946" s="124" t="s">
        <v>2440</v>
      </c>
      <c r="E946" s="176" t="s">
        <v>4384</v>
      </c>
      <c r="F946" s="176"/>
      <c r="G946" s="172">
        <v>0</v>
      </c>
      <c r="H946" s="173"/>
      <c r="I946"/>
      <c r="J946"/>
      <c r="K946"/>
      <c r="L946" s="124" t="e">
        <f>VLOOKUP(TRIM(B946),'Team Rosters'!$B$1:$M$3794,2,FALSE)</f>
        <v>#N/A</v>
      </c>
    </row>
    <row r="947" spans="1:12">
      <c r="A947" s="124" t="s">
        <v>3344</v>
      </c>
      <c r="B947" s="123" t="s">
        <v>393</v>
      </c>
      <c r="C947" s="124" t="s">
        <v>831</v>
      </c>
      <c r="D947" s="124" t="s">
        <v>4293</v>
      </c>
      <c r="E947" s="176" t="s">
        <v>4385</v>
      </c>
      <c r="F947" s="176"/>
      <c r="G947" s="172"/>
      <c r="H947" s="173"/>
      <c r="I947"/>
      <c r="J947"/>
      <c r="K947"/>
      <c r="L947" s="124" t="e">
        <f>VLOOKUP(TRIM(B947),'Team Rosters'!$B$1:$M$3794,2,FALSE)</f>
        <v>#N/A</v>
      </c>
    </row>
    <row r="948" spans="1:12">
      <c r="A948" s="124" t="s">
        <v>3063</v>
      </c>
      <c r="B948" s="123" t="s">
        <v>6296</v>
      </c>
      <c r="C948" s="124" t="s">
        <v>3448</v>
      </c>
      <c r="D948" s="124" t="s">
        <v>4289</v>
      </c>
      <c r="E948" s="176" t="s">
        <v>4382</v>
      </c>
      <c r="F948" s="176"/>
      <c r="G948" s="172"/>
      <c r="H948" s="173"/>
      <c r="I948"/>
      <c r="J948"/>
      <c r="K948"/>
      <c r="L948" s="124" t="str">
        <f>VLOOKUP(TRIM(B948),'Team Rosters'!$B$1:$M$3794,2,FALSE)</f>
        <v>TOK</v>
      </c>
    </row>
    <row r="949" spans="1:12">
      <c r="A949" s="124" t="s">
        <v>2458</v>
      </c>
      <c r="B949" s="123" t="s">
        <v>5547</v>
      </c>
      <c r="C949" s="124" t="s">
        <v>814</v>
      </c>
      <c r="D949" s="124" t="s">
        <v>2458</v>
      </c>
      <c r="E949" s="176" t="s">
        <v>4384</v>
      </c>
      <c r="F949" s="176"/>
      <c r="G949" s="172">
        <v>0</v>
      </c>
      <c r="H949" s="173"/>
      <c r="I949" s="131"/>
      <c r="J949"/>
      <c r="K949" s="131"/>
      <c r="L949" s="124" t="str">
        <f>VLOOKUP(TRIM(B949),'Team Rosters'!$B$1:$M$3794,2,FALSE)</f>
        <v>TOL</v>
      </c>
    </row>
    <row r="950" spans="1:12">
      <c r="A950" s="124" t="s">
        <v>172</v>
      </c>
      <c r="B950" s="123" t="s">
        <v>4456</v>
      </c>
      <c r="C950" s="124" t="s">
        <v>82</v>
      </c>
      <c r="D950" s="124" t="s">
        <v>4298</v>
      </c>
      <c r="E950" s="176" t="s">
        <v>4385</v>
      </c>
      <c r="F950" s="176"/>
      <c r="G950" s="172">
        <v>2</v>
      </c>
      <c r="H950" s="173"/>
      <c r="I950"/>
      <c r="J950"/>
      <c r="K950"/>
      <c r="L950" s="124" t="str">
        <f>VLOOKUP(TRIM(B950),'Team Rosters'!$B$1:$M$3794,2,FALSE)</f>
        <v>OMA</v>
      </c>
    </row>
    <row r="951" spans="1:12">
      <c r="A951" s="124" t="s">
        <v>2314</v>
      </c>
      <c r="B951" s="123" t="s">
        <v>6251</v>
      </c>
      <c r="C951" s="124" t="s">
        <v>813</v>
      </c>
      <c r="D951" s="124" t="s">
        <v>4303</v>
      </c>
      <c r="E951" s="176" t="s">
        <v>4391</v>
      </c>
      <c r="F951" s="176"/>
      <c r="G951" s="172">
        <v>0</v>
      </c>
      <c r="H951" s="173"/>
      <c r="I951" s="131"/>
      <c r="J951"/>
      <c r="K951" s="131"/>
      <c r="L951" s="124" t="e">
        <f>VLOOKUP(TRIM(B951),'Team Rosters'!$B$1:$M$3794,2,FALSE)</f>
        <v>#N/A</v>
      </c>
    </row>
    <row r="952" spans="1:12">
      <c r="A952" s="181" t="s">
        <v>6368</v>
      </c>
      <c r="B952" s="185" t="s">
        <v>6369</v>
      </c>
      <c r="C952" s="181" t="s">
        <v>814</v>
      </c>
      <c r="D952" s="181" t="s">
        <v>6626</v>
      </c>
      <c r="E952"/>
      <c r="F952"/>
      <c r="G952"/>
      <c r="H952" s="124"/>
      <c r="I952" s="187">
        <v>0</v>
      </c>
      <c r="J952"/>
      <c r="K952" s="187">
        <v>0</v>
      </c>
      <c r="L952" s="124" t="str">
        <f>VLOOKUP(TRIM(B952),'Team Rosters'!$B$1:$M$3794,2,FALSE)</f>
        <v>ACM</v>
      </c>
    </row>
    <row r="953" spans="1:12">
      <c r="A953" s="124" t="s">
        <v>6368</v>
      </c>
      <c r="B953" s="123" t="s">
        <v>6369</v>
      </c>
      <c r="C953" s="124" t="s">
        <v>814</v>
      </c>
      <c r="D953" s="124" t="s">
        <v>6626</v>
      </c>
      <c r="E953"/>
      <c r="F953"/>
      <c r="G953"/>
      <c r="H953" s="124"/>
      <c r="I953"/>
      <c r="J953"/>
      <c r="K953" s="131"/>
      <c r="L953" s="124" t="str">
        <f>VLOOKUP(TRIM(B953),'Team Rosters'!$B$1:$M$3794,2,FALSE)</f>
        <v>ACM</v>
      </c>
    </row>
    <row r="954" spans="1:12" ht="12.75" customHeight="1">
      <c r="A954" s="195" t="s">
        <v>6464</v>
      </c>
      <c r="B954" s="123" t="s">
        <v>5133</v>
      </c>
      <c r="C954" s="124" t="s">
        <v>1664</v>
      </c>
      <c r="D954" s="195" t="s">
        <v>6612</v>
      </c>
      <c r="E954" s="176" t="s">
        <v>4389</v>
      </c>
      <c r="F954" s="176"/>
      <c r="G954" s="172"/>
      <c r="H954" s="173"/>
      <c r="I954"/>
      <c r="J954"/>
      <c r="K954" s="131"/>
      <c r="L954" s="124" t="str">
        <f>VLOOKUP(TRIM(B954),'Team Rosters'!$B$1:$M$3794,2,FALSE)</f>
        <v>ACM</v>
      </c>
    </row>
    <row r="955" spans="1:12">
      <c r="A955" s="124" t="s">
        <v>3060</v>
      </c>
      <c r="B955" s="123" t="s">
        <v>1047</v>
      </c>
      <c r="C955" s="124" t="s">
        <v>170</v>
      </c>
      <c r="D955" s="124" t="s">
        <v>4290</v>
      </c>
      <c r="E955" s="176" t="s">
        <v>4384</v>
      </c>
      <c r="F955" s="176"/>
      <c r="G955" s="172"/>
      <c r="H955" s="173"/>
      <c r="I955"/>
      <c r="J955"/>
      <c r="K955"/>
      <c r="L955" s="124" t="e">
        <f>VLOOKUP(TRIM(B955),'Team Rosters'!$B$1:$M$3794,2,FALSE)</f>
        <v>#N/A</v>
      </c>
    </row>
    <row r="956" spans="1:12">
      <c r="A956" s="124" t="s">
        <v>5040</v>
      </c>
      <c r="B956" s="123" t="s">
        <v>4561</v>
      </c>
      <c r="C956" s="124" t="s">
        <v>6142</v>
      </c>
      <c r="D956" s="124" t="s">
        <v>5914</v>
      </c>
      <c r="E956" s="176" t="s">
        <v>4384</v>
      </c>
      <c r="F956" s="176" t="s">
        <v>4391</v>
      </c>
      <c r="G956" s="172">
        <v>8</v>
      </c>
      <c r="H956" s="173"/>
      <c r="I956"/>
      <c r="J956"/>
      <c r="K956" s="131"/>
      <c r="L956" s="124" t="e">
        <f>VLOOKUP(TRIM(B956),'Team Rosters'!$B$1:$M$3794,2,FALSE)</f>
        <v>#N/A</v>
      </c>
    </row>
    <row r="957" spans="1:12" ht="12.75" customHeight="1">
      <c r="A957" s="181" t="s">
        <v>1891</v>
      </c>
      <c r="B957" s="185" t="s">
        <v>5230</v>
      </c>
      <c r="C957" s="181" t="s">
        <v>81</v>
      </c>
      <c r="D957" s="181" t="s">
        <v>1891</v>
      </c>
      <c r="E957"/>
      <c r="F957"/>
      <c r="G957"/>
      <c r="H957" s="124"/>
      <c r="I957"/>
      <c r="J957"/>
      <c r="K957"/>
      <c r="L957" s="124" t="e">
        <f>VLOOKUP(TRIM(B957),'Team Rosters'!$B$1:$M$3794,2,FALSE)</f>
        <v>#N/A</v>
      </c>
    </row>
    <row r="958" spans="1:12">
      <c r="A958" s="124" t="s">
        <v>3344</v>
      </c>
      <c r="B958" s="123" t="s">
        <v>176</v>
      </c>
      <c r="C958" s="124" t="s">
        <v>824</v>
      </c>
      <c r="D958" s="124" t="s">
        <v>4293</v>
      </c>
      <c r="E958" s="176" t="s">
        <v>4385</v>
      </c>
      <c r="F958" s="176"/>
      <c r="G958" s="172"/>
      <c r="H958" s="173"/>
      <c r="I958"/>
      <c r="J958"/>
      <c r="K958" s="131"/>
      <c r="L958" s="124" t="e">
        <f>VLOOKUP(TRIM(B958),'Team Rosters'!$B$1:$M$3794,2,FALSE)</f>
        <v>#N/A</v>
      </c>
    </row>
    <row r="959" spans="1:12">
      <c r="A959" s="124" t="s">
        <v>172</v>
      </c>
      <c r="B959" s="123" t="s">
        <v>1026</v>
      </c>
      <c r="C959" s="124" t="s">
        <v>817</v>
      </c>
      <c r="D959" s="124" t="s">
        <v>4298</v>
      </c>
      <c r="E959" s="176" t="s">
        <v>4391</v>
      </c>
      <c r="F959" s="176"/>
      <c r="G959" s="172">
        <v>3</v>
      </c>
      <c r="H959" s="173"/>
      <c r="I959"/>
      <c r="J959"/>
      <c r="K959"/>
      <c r="L959" s="124" t="e">
        <f>VLOOKUP(TRIM(B959),'Team Rosters'!$B$1:$M$3794,2,FALSE)</f>
        <v>#N/A</v>
      </c>
    </row>
    <row r="960" spans="1:12">
      <c r="A960" s="124" t="s">
        <v>3063</v>
      </c>
      <c r="B960" s="123" t="s">
        <v>2144</v>
      </c>
      <c r="C960" s="124" t="s">
        <v>802</v>
      </c>
      <c r="D960" s="124" t="s">
        <v>4289</v>
      </c>
      <c r="E960" s="176" t="s">
        <v>4400</v>
      </c>
      <c r="F960" s="176"/>
      <c r="G960" s="172"/>
      <c r="H960" s="173"/>
      <c r="I960"/>
      <c r="J960"/>
      <c r="K960"/>
      <c r="L960" s="124" t="str">
        <f>VLOOKUP(TRIM(B960),'Team Rosters'!$B$1:$M$3794,2,FALSE)</f>
        <v>TOK</v>
      </c>
    </row>
    <row r="961" spans="1:12">
      <c r="A961" s="124" t="s">
        <v>2445</v>
      </c>
      <c r="B961" s="123" t="s">
        <v>1278</v>
      </c>
      <c r="C961" s="124" t="s">
        <v>812</v>
      </c>
      <c r="D961" s="124" t="s">
        <v>4294</v>
      </c>
      <c r="E961" s="176" t="s">
        <v>4385</v>
      </c>
      <c r="F961" s="176"/>
      <c r="G961" s="172"/>
      <c r="H961" s="173"/>
      <c r="I961"/>
      <c r="J961"/>
      <c r="K961"/>
      <c r="L961" s="124" t="str">
        <f>VLOOKUP(TRIM(B961),'Team Rosters'!$B$1:$M$3794,2,FALSE)</f>
        <v>BLU</v>
      </c>
    </row>
    <row r="962" spans="1:12">
      <c r="A962" s="181" t="s">
        <v>1891</v>
      </c>
      <c r="B962" s="185" t="s">
        <v>572</v>
      </c>
      <c r="C962" s="181" t="s">
        <v>3448</v>
      </c>
      <c r="D962" s="181" t="s">
        <v>1891</v>
      </c>
      <c r="E962"/>
      <c r="F962"/>
      <c r="G962"/>
      <c r="H962" s="124"/>
      <c r="I962"/>
      <c r="J962"/>
      <c r="K962"/>
      <c r="L962" s="124" t="str">
        <f>VLOOKUP(TRIM(B962),'Team Rosters'!$B$1:$M$3794,2,FALSE)</f>
        <v>JER</v>
      </c>
    </row>
    <row r="963" spans="1:12" ht="12.75" customHeight="1">
      <c r="A963" s="179" t="s">
        <v>1891</v>
      </c>
      <c r="B963" s="183" t="s">
        <v>2146</v>
      </c>
      <c r="C963" s="179" t="s">
        <v>817</v>
      </c>
      <c r="D963" s="179" t="s">
        <v>1891</v>
      </c>
      <c r="E963"/>
      <c r="F963"/>
      <c r="G963"/>
      <c r="H963" s="124"/>
      <c r="I963"/>
      <c r="J963"/>
      <c r="K963" s="131"/>
      <c r="L963" s="124" t="e">
        <f>VLOOKUP(TRIM(B963),'Team Rosters'!$B$1:$M$3794,2,FALSE)</f>
        <v>#N/A</v>
      </c>
    </row>
    <row r="964" spans="1:12">
      <c r="A964" s="124" t="s">
        <v>2438</v>
      </c>
      <c r="B964" s="123" t="s">
        <v>2147</v>
      </c>
      <c r="C964" s="124" t="s">
        <v>824</v>
      </c>
      <c r="D964" s="124" t="s">
        <v>4305</v>
      </c>
      <c r="E964" s="176" t="s">
        <v>4386</v>
      </c>
      <c r="F964" s="176"/>
      <c r="G964" s="172">
        <v>7</v>
      </c>
      <c r="H964" s="173"/>
      <c r="I964"/>
      <c r="J964"/>
      <c r="K964" s="131"/>
      <c r="L964" s="124" t="str">
        <f>VLOOKUP(TRIM(B964),'Team Rosters'!$B$1:$M$3794,2,FALSE)</f>
        <v>BIR</v>
      </c>
    </row>
    <row r="965" spans="1:12">
      <c r="A965" s="179" t="s">
        <v>3518</v>
      </c>
      <c r="B965" s="183" t="s">
        <v>1163</v>
      </c>
      <c r="C965" s="179" t="s">
        <v>833</v>
      </c>
      <c r="D965" s="179" t="s">
        <v>3518</v>
      </c>
      <c r="E965"/>
      <c r="F965"/>
      <c r="G965"/>
      <c r="H965" s="124"/>
      <c r="I965" s="188">
        <v>0</v>
      </c>
      <c r="J965"/>
      <c r="K965" s="188">
        <v>0</v>
      </c>
      <c r="L965" s="124" t="str">
        <f>VLOOKUP(TRIM(B965),'Team Rosters'!$B$1:$M$3794,2,FALSE)</f>
        <v>TOK</v>
      </c>
    </row>
    <row r="966" spans="1:12" ht="12.75" customHeight="1">
      <c r="A966" s="124" t="s">
        <v>651</v>
      </c>
      <c r="B966" s="123" t="s">
        <v>6129</v>
      </c>
      <c r="C966" s="124" t="s">
        <v>837</v>
      </c>
      <c r="D966" s="124" t="s">
        <v>4287</v>
      </c>
      <c r="E966" s="131"/>
      <c r="F966" s="131"/>
      <c r="G966" s="131"/>
      <c r="H966" s="124"/>
      <c r="I966" s="172">
        <v>0</v>
      </c>
      <c r="J966" s="172">
        <v>0</v>
      </c>
      <c r="K966" s="172">
        <v>0</v>
      </c>
      <c r="L966" s="124" t="e">
        <f>VLOOKUP(TRIM(B966),'Team Rosters'!$B$1:$M$3794,2,FALSE)</f>
        <v>#N/A</v>
      </c>
    </row>
    <row r="967" spans="1:12">
      <c r="A967" s="124" t="s">
        <v>172</v>
      </c>
      <c r="B967" s="123" t="s">
        <v>4431</v>
      </c>
      <c r="C967" s="124" t="s">
        <v>822</v>
      </c>
      <c r="D967" s="124" t="s">
        <v>4298</v>
      </c>
      <c r="E967" s="176" t="s">
        <v>4391</v>
      </c>
      <c r="F967" s="176"/>
      <c r="G967" s="172">
        <v>3</v>
      </c>
      <c r="H967" s="173"/>
      <c r="I967"/>
      <c r="J967"/>
      <c r="K967" s="131"/>
      <c r="L967" s="124" t="e">
        <f>VLOOKUP(TRIM(B967),'Team Rosters'!$B$1:$M$3794,2,FALSE)</f>
        <v>#N/A</v>
      </c>
    </row>
    <row r="968" spans="1:12">
      <c r="A968" s="124" t="s">
        <v>2314</v>
      </c>
      <c r="B968" s="123" t="s">
        <v>4532</v>
      </c>
      <c r="C968" s="124" t="s">
        <v>820</v>
      </c>
      <c r="D968" s="124" t="s">
        <v>4303</v>
      </c>
      <c r="E968" s="176" t="s">
        <v>4391</v>
      </c>
      <c r="F968" s="176"/>
      <c r="G968" s="172">
        <v>0</v>
      </c>
      <c r="H968" s="173"/>
      <c r="I968"/>
      <c r="J968"/>
      <c r="K968"/>
      <c r="L968" s="124" t="e">
        <f>VLOOKUP(TRIM(B968),'Team Rosters'!$B$1:$M$3794,2,FALSE)</f>
        <v>#N/A</v>
      </c>
    </row>
    <row r="969" spans="1:12">
      <c r="A969" s="124" t="s">
        <v>2314</v>
      </c>
      <c r="B969" s="123" t="s">
        <v>6118</v>
      </c>
      <c r="C969" s="124" t="s">
        <v>833</v>
      </c>
      <c r="D969" s="124" t="s">
        <v>4279</v>
      </c>
      <c r="E969" s="131"/>
      <c r="F969" s="131"/>
      <c r="G969" s="131"/>
      <c r="H969" s="124"/>
      <c r="I969" s="172">
        <v>0</v>
      </c>
      <c r="J969" s="172"/>
      <c r="K969" s="172">
        <v>0</v>
      </c>
      <c r="L969" s="124" t="e">
        <f>VLOOKUP(TRIM(B969),'Team Rosters'!$B$1:$M$3794,2,FALSE)</f>
        <v>#N/A</v>
      </c>
    </row>
    <row r="970" spans="1:12">
      <c r="A970" s="124" t="s">
        <v>2314</v>
      </c>
      <c r="B970" s="123" t="s">
        <v>5017</v>
      </c>
      <c r="C970" s="124" t="s">
        <v>824</v>
      </c>
      <c r="D970" s="124" t="s">
        <v>4303</v>
      </c>
      <c r="E970" s="176" t="s">
        <v>4391</v>
      </c>
      <c r="F970" s="176"/>
      <c r="G970" s="172">
        <v>6</v>
      </c>
      <c r="H970" s="173"/>
      <c r="I970"/>
      <c r="J970"/>
      <c r="K970"/>
      <c r="L970" s="124" t="str">
        <f>VLOOKUP(TRIM(B970),'Team Rosters'!$B$1:$M$3794,2,FALSE)</f>
        <v>BIR</v>
      </c>
    </row>
    <row r="971" spans="1:12">
      <c r="A971" s="124" t="s">
        <v>2440</v>
      </c>
      <c r="B971" s="123" t="s">
        <v>6321</v>
      </c>
      <c r="C971" s="124" t="s">
        <v>831</v>
      </c>
      <c r="D971" s="124" t="s">
        <v>2440</v>
      </c>
      <c r="E971" s="176" t="s">
        <v>4384</v>
      </c>
      <c r="F971" s="176"/>
      <c r="G971" s="172">
        <v>0</v>
      </c>
      <c r="H971" s="173"/>
      <c r="I971"/>
      <c r="J971"/>
      <c r="K971" s="131"/>
      <c r="L971" s="124" t="e">
        <f>VLOOKUP(TRIM(B971),'Team Rosters'!$B$1:$M$3794,2,FALSE)</f>
        <v>#N/A</v>
      </c>
    </row>
    <row r="972" spans="1:12">
      <c r="A972" s="124" t="s">
        <v>3344</v>
      </c>
      <c r="B972" s="123" t="s">
        <v>6306</v>
      </c>
      <c r="C972" s="124" t="s">
        <v>832</v>
      </c>
      <c r="D972" s="124" t="s">
        <v>4293</v>
      </c>
      <c r="E972" s="176" t="s">
        <v>4385</v>
      </c>
      <c r="F972" s="176"/>
      <c r="G972" s="172"/>
      <c r="H972" s="173"/>
      <c r="I972"/>
      <c r="J972"/>
      <c r="K972" s="131"/>
      <c r="L972" s="124" t="e">
        <f>VLOOKUP(TRIM(B972),'Team Rosters'!$B$1:$M$3794,2,FALSE)</f>
        <v>#N/A</v>
      </c>
    </row>
    <row r="973" spans="1:12" ht="12.75" customHeight="1">
      <c r="A973" s="124" t="s">
        <v>3061</v>
      </c>
      <c r="B973" s="123" t="s">
        <v>4080</v>
      </c>
      <c r="C973" s="124" t="s">
        <v>1664</v>
      </c>
      <c r="D973" s="124" t="s">
        <v>4297</v>
      </c>
      <c r="E973" s="176" t="s">
        <v>4383</v>
      </c>
      <c r="F973" s="176"/>
      <c r="G973" s="172"/>
      <c r="H973" s="173"/>
      <c r="I973"/>
      <c r="J973"/>
      <c r="K973"/>
      <c r="L973" s="124" t="e">
        <f>VLOOKUP(TRIM(B973),'Team Rosters'!$B$1:$M$3794,2,FALSE)</f>
        <v>#N/A</v>
      </c>
    </row>
    <row r="974" spans="1:12">
      <c r="A974" s="124" t="s">
        <v>848</v>
      </c>
      <c r="B974" s="123" t="s">
        <v>4081</v>
      </c>
      <c r="C974" s="124" t="s">
        <v>820</v>
      </c>
      <c r="D974" s="124" t="s">
        <v>848</v>
      </c>
      <c r="E974"/>
      <c r="F974"/>
      <c r="G974"/>
      <c r="H974" s="124"/>
      <c r="I974" s="172">
        <v>5</v>
      </c>
      <c r="J974"/>
      <c r="K974" s="172">
        <v>3</v>
      </c>
      <c r="L974" s="124" t="str">
        <f>VLOOKUP(TRIM(B974),'Team Rosters'!$B$1:$M$3794,2,FALSE)</f>
        <v>BLU</v>
      </c>
    </row>
    <row r="975" spans="1:12" ht="12.75" customHeight="1">
      <c r="A975" s="124" t="s">
        <v>3060</v>
      </c>
      <c r="B975" s="123" t="s">
        <v>4426</v>
      </c>
      <c r="C975" s="124" t="s">
        <v>831</v>
      </c>
      <c r="D975" s="124" t="s">
        <v>4290</v>
      </c>
      <c r="E975" s="176" t="s">
        <v>4390</v>
      </c>
      <c r="F975" s="176"/>
      <c r="G975" s="172"/>
      <c r="H975" s="173"/>
      <c r="I975"/>
      <c r="J975"/>
      <c r="K975" s="131"/>
      <c r="L975" s="124" t="str">
        <f>VLOOKUP(TRIM(B975),'Team Rosters'!$B$1:$M$3794,2,FALSE)</f>
        <v>LON</v>
      </c>
    </row>
    <row r="976" spans="1:12">
      <c r="A976" s="124" t="s">
        <v>566</v>
      </c>
      <c r="B976" s="123" t="s">
        <v>4084</v>
      </c>
      <c r="C976" s="124" t="s">
        <v>817</v>
      </c>
      <c r="D976" s="124" t="s">
        <v>6617</v>
      </c>
      <c r="E976" s="176" t="s">
        <v>4385</v>
      </c>
      <c r="F976" s="176" t="s">
        <v>4391</v>
      </c>
      <c r="G976" s="172">
        <v>0</v>
      </c>
      <c r="H976" s="173"/>
      <c r="I976"/>
      <c r="J976"/>
      <c r="K976"/>
      <c r="L976" s="124" t="e">
        <f>VLOOKUP(TRIM(B976),'Team Rosters'!$B$1:$M$3794,2,FALSE)</f>
        <v>#N/A</v>
      </c>
    </row>
    <row r="977" spans="1:12">
      <c r="A977" s="124" t="s">
        <v>3060</v>
      </c>
      <c r="B977" s="123" t="s">
        <v>5526</v>
      </c>
      <c r="C977" s="124" t="s">
        <v>832</v>
      </c>
      <c r="D977" s="124" t="s">
        <v>4290</v>
      </c>
      <c r="E977" s="176" t="s">
        <v>4384</v>
      </c>
      <c r="F977" s="176"/>
      <c r="G977" s="172"/>
      <c r="H977" s="173"/>
      <c r="I977"/>
      <c r="J977"/>
      <c r="K977"/>
      <c r="L977" s="124" t="e">
        <f>VLOOKUP(TRIM(B977),'Team Rosters'!$B$1:$M$3794,2,FALSE)</f>
        <v>#N/A</v>
      </c>
    </row>
    <row r="978" spans="1:12" ht="12.75" customHeight="1">
      <c r="A978" s="124" t="s">
        <v>2314</v>
      </c>
      <c r="B978" s="123" t="s">
        <v>5202</v>
      </c>
      <c r="C978" s="124" t="s">
        <v>812</v>
      </c>
      <c r="D978" s="124" t="s">
        <v>4303</v>
      </c>
      <c r="E978" s="176" t="s">
        <v>4391</v>
      </c>
      <c r="F978" s="176"/>
      <c r="G978" s="172">
        <v>0</v>
      </c>
      <c r="H978" s="173"/>
      <c r="I978" s="131"/>
      <c r="J978"/>
      <c r="K978" s="131"/>
      <c r="L978" s="124" t="e">
        <f>VLOOKUP(TRIM(B978),'Team Rosters'!$B$1:$M$3794,2,FALSE)</f>
        <v>#N/A</v>
      </c>
    </row>
    <row r="979" spans="1:12" ht="12.75" customHeight="1">
      <c r="A979" s="124" t="s">
        <v>836</v>
      </c>
      <c r="B979" s="123" t="s">
        <v>6127</v>
      </c>
      <c r="C979" s="124" t="s">
        <v>826</v>
      </c>
      <c r="D979" s="124" t="s">
        <v>4282</v>
      </c>
      <c r="E979" s="131"/>
      <c r="F979" s="131"/>
      <c r="G979" s="131"/>
      <c r="H979" s="124"/>
      <c r="I979" s="172">
        <v>0</v>
      </c>
      <c r="J979" s="172">
        <v>0</v>
      </c>
      <c r="K979" s="172">
        <v>0</v>
      </c>
      <c r="L979" s="124" t="str">
        <f>VLOOKUP(TRIM(B979),'Team Rosters'!$B$1:$M$3794,2,FALSE)</f>
        <v>TOK</v>
      </c>
    </row>
    <row r="980" spans="1:12">
      <c r="A980" s="124" t="s">
        <v>828</v>
      </c>
      <c r="B980" s="123" t="s">
        <v>4086</v>
      </c>
      <c r="C980" s="124" t="s">
        <v>6142</v>
      </c>
      <c r="D980" s="124" t="s">
        <v>828</v>
      </c>
      <c r="E980"/>
      <c r="F980"/>
      <c r="G980"/>
      <c r="H980" s="124"/>
      <c r="I980" s="172">
        <v>5</v>
      </c>
      <c r="J980"/>
      <c r="K980" s="172">
        <v>0</v>
      </c>
      <c r="L980" s="124" t="e">
        <f>VLOOKUP(TRIM(B980),'Team Rosters'!$B$1:$M$3794,2,FALSE)</f>
        <v>#N/A</v>
      </c>
    </row>
    <row r="981" spans="1:12" ht="12.75" customHeight="1">
      <c r="A981" s="181" t="s">
        <v>3518</v>
      </c>
      <c r="B981" s="185" t="s">
        <v>6379</v>
      </c>
      <c r="C981" s="181" t="s">
        <v>3448</v>
      </c>
      <c r="D981" s="181" t="s">
        <v>3518</v>
      </c>
      <c r="E981"/>
      <c r="F981"/>
      <c r="G981"/>
      <c r="H981" s="124"/>
      <c r="I981" s="187">
        <v>0</v>
      </c>
      <c r="J981"/>
      <c r="K981" s="187">
        <v>2</v>
      </c>
      <c r="L981" s="124" t="e">
        <f>VLOOKUP(TRIM(B981),'Team Rosters'!$B$1:$M$3794,2,FALSE)</f>
        <v>#N/A</v>
      </c>
    </row>
    <row r="982" spans="1:12">
      <c r="A982" s="219" t="s">
        <v>2966</v>
      </c>
      <c r="B982" s="220" t="s">
        <v>6441</v>
      </c>
      <c r="C982" s="219" t="s">
        <v>826</v>
      </c>
      <c r="D982" s="219" t="s">
        <v>2966</v>
      </c>
      <c r="E982" s="217"/>
      <c r="F982" s="217"/>
      <c r="G982" s="217"/>
      <c r="H982" s="219"/>
      <c r="I982" s="217"/>
      <c r="J982" s="217"/>
      <c r="K982" s="229"/>
      <c r="L982" s="221" t="str">
        <f>VLOOKUP(TRIM(B982),'Team Rosters'!$B$1:$M$3794,2,FALSE)</f>
        <v>GOT</v>
      </c>
    </row>
    <row r="983" spans="1:12">
      <c r="A983" s="124" t="s">
        <v>172</v>
      </c>
      <c r="B983" s="123" t="s">
        <v>6171</v>
      </c>
      <c r="C983" s="124" t="s">
        <v>809</v>
      </c>
      <c r="D983" s="124" t="s">
        <v>4298</v>
      </c>
      <c r="E983" s="176" t="s">
        <v>4391</v>
      </c>
      <c r="F983" s="176"/>
      <c r="G983" s="172">
        <v>6</v>
      </c>
      <c r="H983" s="173"/>
      <c r="I983" s="131"/>
      <c r="J983"/>
      <c r="K983" s="131"/>
      <c r="L983" s="124" t="str">
        <f>VLOOKUP(TRIM(B983),'Team Rosters'!$B$1:$M$3794,2,FALSE)</f>
        <v>JER</v>
      </c>
    </row>
    <row r="984" spans="1:12" ht="12.75" customHeight="1">
      <c r="A984" s="124" t="s">
        <v>2335</v>
      </c>
      <c r="B984" s="123" t="s">
        <v>5147</v>
      </c>
      <c r="C984" s="124" t="s">
        <v>85</v>
      </c>
      <c r="D984" s="124" t="s">
        <v>2335</v>
      </c>
      <c r="E984" s="176" t="s">
        <v>4396</v>
      </c>
      <c r="F984" s="176"/>
      <c r="G984" s="172">
        <v>6</v>
      </c>
      <c r="H984" s="173"/>
      <c r="I984"/>
      <c r="J984"/>
      <c r="K984"/>
      <c r="L984" s="124" t="str">
        <f>VLOOKUP(TRIM(B984),'Team Rosters'!$B$1:$M$3794,2,FALSE)</f>
        <v>DEL</v>
      </c>
    </row>
    <row r="985" spans="1:12" ht="12.75" customHeight="1">
      <c r="A985" s="181" t="s">
        <v>220</v>
      </c>
      <c r="B985" s="185" t="s">
        <v>4681</v>
      </c>
      <c r="C985" s="181" t="s">
        <v>2832</v>
      </c>
      <c r="D985" s="181" t="s">
        <v>220</v>
      </c>
      <c r="E985"/>
      <c r="F985"/>
      <c r="G985"/>
      <c r="H985" s="124"/>
      <c r="I985" s="187">
        <v>0</v>
      </c>
      <c r="J985"/>
      <c r="K985" s="187">
        <v>4</v>
      </c>
      <c r="L985" s="124" t="str">
        <f>VLOOKUP(TRIM(B985),'Team Rosters'!$B$1:$M$3794,2,FALSE)</f>
        <v>CHA</v>
      </c>
    </row>
    <row r="986" spans="1:12" ht="12.75" customHeight="1">
      <c r="A986" s="179" t="s">
        <v>6367</v>
      </c>
      <c r="B986" s="183" t="s">
        <v>6377</v>
      </c>
      <c r="C986" s="179" t="s">
        <v>831</v>
      </c>
      <c r="D986" s="179" t="s">
        <v>4269</v>
      </c>
      <c r="E986"/>
      <c r="F986"/>
      <c r="G986"/>
      <c r="H986" s="124"/>
      <c r="I986" s="188">
        <v>0</v>
      </c>
      <c r="J986"/>
      <c r="K986" s="188">
        <v>0</v>
      </c>
      <c r="L986" s="124" t="str">
        <f>VLOOKUP(TRIM(B986),'Team Rosters'!$B$1:$M$3794,2,FALSE)</f>
        <v>ANN</v>
      </c>
    </row>
    <row r="987" spans="1:12" ht="12.75" customHeight="1">
      <c r="A987" s="124" t="s">
        <v>6367</v>
      </c>
      <c r="B987" s="123" t="s">
        <v>6377</v>
      </c>
      <c r="C987" s="124" t="s">
        <v>831</v>
      </c>
      <c r="D987" s="124" t="s">
        <v>4269</v>
      </c>
      <c r="E987"/>
      <c r="F987"/>
      <c r="G987"/>
      <c r="H987" s="124"/>
      <c r="I987"/>
      <c r="J987"/>
      <c r="K987" s="131"/>
      <c r="L987" s="124" t="str">
        <f>VLOOKUP(TRIM(B987),'Team Rosters'!$B$1:$M$3794,2,FALSE)</f>
        <v>ANN</v>
      </c>
    </row>
    <row r="988" spans="1:12">
      <c r="A988" s="124" t="s">
        <v>2436</v>
      </c>
      <c r="B988" s="123" t="s">
        <v>2015</v>
      </c>
      <c r="C988" s="124" t="s">
        <v>3448</v>
      </c>
      <c r="D988" s="124" t="s">
        <v>4307</v>
      </c>
      <c r="E988" s="176" t="s">
        <v>4389</v>
      </c>
      <c r="F988" s="176"/>
      <c r="G988" s="172">
        <v>2</v>
      </c>
      <c r="H988" s="173"/>
      <c r="I988"/>
      <c r="J988"/>
      <c r="K988"/>
      <c r="L988" s="124" t="str">
        <f>VLOOKUP(TRIM(B988),'Team Rosters'!$B$1:$M$3794,2,FALSE)</f>
        <v>LON</v>
      </c>
    </row>
    <row r="989" spans="1:12">
      <c r="A989" s="124" t="s">
        <v>3063</v>
      </c>
      <c r="B989" s="123" t="s">
        <v>397</v>
      </c>
      <c r="C989" s="124" t="s">
        <v>821</v>
      </c>
      <c r="D989" s="124" t="s">
        <v>4289</v>
      </c>
      <c r="E989" s="176" t="s">
        <v>4394</v>
      </c>
      <c r="F989" s="176"/>
      <c r="G989" s="172"/>
      <c r="H989" s="173"/>
      <c r="I989" s="131"/>
      <c r="J989"/>
      <c r="K989" s="131"/>
      <c r="L989" s="124" t="str">
        <f>VLOOKUP(TRIM(B989),'Team Rosters'!$B$1:$M$3794,2,FALSE)</f>
        <v>VER</v>
      </c>
    </row>
    <row r="990" spans="1:12">
      <c r="A990" s="124" t="s">
        <v>3060</v>
      </c>
      <c r="B990" s="123" t="s">
        <v>3709</v>
      </c>
      <c r="C990" s="124" t="s">
        <v>810</v>
      </c>
      <c r="D990" s="124" t="s">
        <v>4290</v>
      </c>
      <c r="E990" s="176" t="s">
        <v>4384</v>
      </c>
      <c r="F990" s="176"/>
      <c r="G990" s="172"/>
      <c r="H990" s="173"/>
      <c r="I990" s="131"/>
      <c r="J990"/>
      <c r="K990" s="131"/>
      <c r="L990" s="124" t="str">
        <f>VLOOKUP(TRIM(B990),'Team Rosters'!$B$1:$M$3794,2,FALSE)</f>
        <v>BLU</v>
      </c>
    </row>
    <row r="991" spans="1:12">
      <c r="A991" s="124" t="s">
        <v>197</v>
      </c>
      <c r="B991" s="123" t="s">
        <v>5354</v>
      </c>
      <c r="C991" s="124" t="s">
        <v>826</v>
      </c>
      <c r="D991" s="124" t="s">
        <v>197</v>
      </c>
      <c r="E991"/>
      <c r="F991"/>
      <c r="G991"/>
      <c r="H991" s="124"/>
      <c r="I991"/>
      <c r="J991"/>
      <c r="K991" s="131"/>
      <c r="L991" s="124" t="str">
        <f>VLOOKUP(TRIM(B991),'Team Rosters'!$B$1:$M$3794,2,FALSE)</f>
        <v>JER</v>
      </c>
    </row>
    <row r="992" spans="1:12" ht="12.75" customHeight="1">
      <c r="A992" s="124" t="s">
        <v>1404</v>
      </c>
      <c r="B992" s="123" t="s">
        <v>1032</v>
      </c>
      <c r="C992" s="124" t="s">
        <v>810</v>
      </c>
      <c r="D992" s="124" t="s">
        <v>1404</v>
      </c>
      <c r="E992" s="176" t="s">
        <v>4382</v>
      </c>
      <c r="F992" s="176"/>
      <c r="G992" s="172">
        <v>7</v>
      </c>
      <c r="H992" s="173"/>
      <c r="I992"/>
      <c r="J992"/>
      <c r="K992"/>
      <c r="L992" s="124" t="str">
        <f>VLOOKUP(TRIM(B992),'Team Rosters'!$B$1:$M$3794,2,FALSE)</f>
        <v>ESC</v>
      </c>
    </row>
    <row r="993" spans="1:12">
      <c r="A993" s="124" t="s">
        <v>3060</v>
      </c>
      <c r="B993" s="123" t="s">
        <v>6280</v>
      </c>
      <c r="C993" s="124" t="s">
        <v>1664</v>
      </c>
      <c r="D993" s="124" t="s">
        <v>4290</v>
      </c>
      <c r="E993" s="176" t="s">
        <v>4384</v>
      </c>
      <c r="F993" s="176"/>
      <c r="G993" s="172"/>
      <c r="H993" s="173"/>
      <c r="I993"/>
      <c r="J993"/>
      <c r="K993" s="131"/>
      <c r="L993" s="124" t="e">
        <f>VLOOKUP(TRIM(B993),'Team Rosters'!$B$1:$M$3794,2,FALSE)</f>
        <v>#N/A</v>
      </c>
    </row>
    <row r="994" spans="1:12" ht="12.75" customHeight="1">
      <c r="A994" s="124" t="s">
        <v>172</v>
      </c>
      <c r="B994" s="123" t="s">
        <v>4088</v>
      </c>
      <c r="C994" s="124" t="s">
        <v>821</v>
      </c>
      <c r="D994" s="124" t="s">
        <v>4298</v>
      </c>
      <c r="E994" s="176" t="s">
        <v>4391</v>
      </c>
      <c r="F994" s="176"/>
      <c r="G994" s="172">
        <v>1</v>
      </c>
      <c r="H994" s="173"/>
      <c r="I994"/>
      <c r="J994"/>
      <c r="K994"/>
      <c r="L994" s="124" t="e">
        <f>VLOOKUP(TRIM(B994),'Team Rosters'!$B$1:$M$3794,2,FALSE)</f>
        <v>#N/A</v>
      </c>
    </row>
    <row r="995" spans="1:12">
      <c r="A995" s="124" t="s">
        <v>2438</v>
      </c>
      <c r="B995" s="123" t="s">
        <v>1921</v>
      </c>
      <c r="C995" s="124" t="s">
        <v>6142</v>
      </c>
      <c r="D995" s="124" t="s">
        <v>4305</v>
      </c>
      <c r="E995" s="176" t="s">
        <v>4385</v>
      </c>
      <c r="F995" s="176"/>
      <c r="G995" s="172">
        <v>0</v>
      </c>
      <c r="H995" s="173"/>
      <c r="I995"/>
      <c r="J995"/>
      <c r="K995" s="131"/>
      <c r="L995" s="124" t="e">
        <f>VLOOKUP(TRIM(B995),'Team Rosters'!$B$1:$M$3794,2,FALSE)</f>
        <v>#N/A</v>
      </c>
    </row>
    <row r="996" spans="1:12">
      <c r="A996" s="124" t="s">
        <v>2314</v>
      </c>
      <c r="B996" s="123" t="s">
        <v>4538</v>
      </c>
      <c r="C996" s="124" t="s">
        <v>812</v>
      </c>
      <c r="D996" s="124" t="s">
        <v>4303</v>
      </c>
      <c r="E996" s="176" t="s">
        <v>4391</v>
      </c>
      <c r="F996" s="176"/>
      <c r="G996" s="172">
        <v>0</v>
      </c>
      <c r="H996" s="173"/>
      <c r="I996" s="131"/>
      <c r="J996"/>
      <c r="K996" s="131"/>
      <c r="L996" s="124" t="e">
        <f>VLOOKUP(TRIM(B996),'Team Rosters'!$B$1:$M$3794,2,FALSE)</f>
        <v>#N/A</v>
      </c>
    </row>
    <row r="997" spans="1:12">
      <c r="A997" s="124" t="s">
        <v>3060</v>
      </c>
      <c r="B997" s="123" t="s">
        <v>6307</v>
      </c>
      <c r="C997" s="124" t="s">
        <v>832</v>
      </c>
      <c r="D997" s="124" t="s">
        <v>4290</v>
      </c>
      <c r="E997" s="176" t="s">
        <v>4384</v>
      </c>
      <c r="F997" s="176"/>
      <c r="G997" s="172"/>
      <c r="H997" s="173"/>
      <c r="I997"/>
      <c r="J997"/>
      <c r="K997"/>
      <c r="L997" s="124" t="e">
        <f>VLOOKUP(TRIM(B997),'Team Rosters'!$B$1:$M$3794,2,FALSE)</f>
        <v>#N/A</v>
      </c>
    </row>
    <row r="998" spans="1:12" ht="12.75" customHeight="1">
      <c r="A998" s="124" t="s">
        <v>2328</v>
      </c>
      <c r="B998" s="123" t="s">
        <v>4447</v>
      </c>
      <c r="C998" s="124" t="s">
        <v>813</v>
      </c>
      <c r="D998" s="124" t="s">
        <v>4295</v>
      </c>
      <c r="E998" s="176" t="s">
        <v>4389</v>
      </c>
      <c r="F998" s="176"/>
      <c r="G998" s="172"/>
      <c r="H998" s="173"/>
      <c r="I998"/>
      <c r="J998"/>
      <c r="K998" s="131"/>
      <c r="L998" s="124" t="e">
        <f>VLOOKUP(TRIM(B998),'Team Rosters'!$B$1:$M$3794,2,FALSE)</f>
        <v>#N/A</v>
      </c>
    </row>
    <row r="999" spans="1:12">
      <c r="A999" s="219" t="s">
        <v>2966</v>
      </c>
      <c r="B999" s="220" t="s">
        <v>6444</v>
      </c>
      <c r="C999" s="219" t="s">
        <v>822</v>
      </c>
      <c r="D999" s="219" t="s">
        <v>2966</v>
      </c>
      <c r="E999" s="217"/>
      <c r="F999" s="217"/>
      <c r="G999" s="217"/>
      <c r="H999" s="219"/>
      <c r="I999" s="217"/>
      <c r="J999" s="217"/>
      <c r="K999" s="217"/>
      <c r="L999" s="221" t="e">
        <f>VLOOKUP(TRIM(B999),'Team Rosters'!$B$1:$M$3794,2,FALSE)</f>
        <v>#N/A</v>
      </c>
    </row>
    <row r="1000" spans="1:12" ht="12.75" customHeight="1">
      <c r="A1000" s="124" t="s">
        <v>2314</v>
      </c>
      <c r="B1000" s="123" t="s">
        <v>6126</v>
      </c>
      <c r="C1000" s="124" t="s">
        <v>83</v>
      </c>
      <c r="D1000" s="124" t="s">
        <v>4279</v>
      </c>
      <c r="E1000" s="131"/>
      <c r="F1000" s="131"/>
      <c r="G1000" s="131"/>
      <c r="H1000" s="124"/>
      <c r="I1000" s="172">
        <v>0</v>
      </c>
      <c r="J1000" s="172"/>
      <c r="K1000" s="172">
        <v>0</v>
      </c>
      <c r="L1000" s="124" t="e">
        <f>VLOOKUP(TRIM(B1000),'Team Rosters'!$B$1:$M$3794,2,FALSE)</f>
        <v>#N/A</v>
      </c>
    </row>
    <row r="1001" spans="1:12">
      <c r="A1001" s="124" t="s">
        <v>2443</v>
      </c>
      <c r="B1001" s="123" t="s">
        <v>6185</v>
      </c>
      <c r="C1001" s="124" t="s">
        <v>833</v>
      </c>
      <c r="D1001" s="124" t="s">
        <v>2443</v>
      </c>
      <c r="E1001" s="176" t="s">
        <v>4382</v>
      </c>
      <c r="F1001" s="176"/>
      <c r="G1001" s="172">
        <v>0</v>
      </c>
      <c r="H1001" s="173"/>
      <c r="I1001" s="131"/>
      <c r="J1001"/>
      <c r="K1001" s="131"/>
      <c r="L1001" s="124" t="str">
        <f>VLOOKUP(TRIM(B1001),'Team Rosters'!$B$1:$M$3794,2,FALSE)</f>
        <v>TOL</v>
      </c>
    </row>
    <row r="1002" spans="1:12">
      <c r="A1002" s="124" t="s">
        <v>3060</v>
      </c>
      <c r="B1002" s="123" t="s">
        <v>5050</v>
      </c>
      <c r="C1002" s="124" t="s">
        <v>3448</v>
      </c>
      <c r="D1002" s="124" t="s">
        <v>4290</v>
      </c>
      <c r="E1002" s="176" t="s">
        <v>4384</v>
      </c>
      <c r="F1002" s="176"/>
      <c r="G1002" s="172"/>
      <c r="H1002" s="173"/>
      <c r="I1002"/>
      <c r="J1002"/>
      <c r="K1002" s="131"/>
      <c r="L1002" s="124" t="e">
        <f>VLOOKUP(TRIM(B1002),'Team Rosters'!$B$1:$M$3794,2,FALSE)</f>
        <v>#N/A</v>
      </c>
    </row>
    <row r="1003" spans="1:12">
      <c r="A1003" s="124" t="s">
        <v>560</v>
      </c>
      <c r="B1003" s="123" t="s">
        <v>5806</v>
      </c>
      <c r="C1003" s="124" t="s">
        <v>85</v>
      </c>
      <c r="D1003" s="124" t="s">
        <v>4265</v>
      </c>
      <c r="E1003"/>
      <c r="F1003"/>
      <c r="G1003"/>
      <c r="H1003" s="124"/>
      <c r="I1003"/>
      <c r="J1003"/>
      <c r="K1003" s="131"/>
      <c r="L1003" s="124" t="e">
        <f>VLOOKUP(TRIM(B1003),'Team Rosters'!$B$1:$M$3794,2,FALSE)</f>
        <v>#N/A</v>
      </c>
    </row>
    <row r="1004" spans="1:12" ht="12.75" customHeight="1">
      <c r="A1004" s="181" t="s">
        <v>3518</v>
      </c>
      <c r="B1004" s="185" t="s">
        <v>403</v>
      </c>
      <c r="C1004" s="181" t="s">
        <v>85</v>
      </c>
      <c r="D1004" s="181" t="s">
        <v>3518</v>
      </c>
      <c r="E1004"/>
      <c r="F1004"/>
      <c r="G1004"/>
      <c r="H1004" s="124"/>
      <c r="I1004" s="187">
        <v>0</v>
      </c>
      <c r="J1004"/>
      <c r="K1004" s="187">
        <v>0</v>
      </c>
      <c r="L1004" s="124" t="str">
        <f>VLOOKUP(TRIM(B1004),'Team Rosters'!$B$1:$M$3794,2,FALSE)</f>
        <v>WIX</v>
      </c>
    </row>
    <row r="1005" spans="1:12">
      <c r="A1005" s="124" t="s">
        <v>2443</v>
      </c>
      <c r="B1005" s="123" t="s">
        <v>854</v>
      </c>
      <c r="C1005" s="124" t="s">
        <v>826</v>
      </c>
      <c r="D1005" s="124" t="s">
        <v>2443</v>
      </c>
      <c r="E1005" s="176" t="s">
        <v>4396</v>
      </c>
      <c r="F1005" s="176"/>
      <c r="G1005" s="172">
        <v>12</v>
      </c>
      <c r="H1005" s="173">
        <v>5</v>
      </c>
      <c r="I1005"/>
      <c r="J1005"/>
      <c r="K1005" s="131"/>
      <c r="L1005" s="124" t="str">
        <f>VLOOKUP(TRIM(B1005),'Team Rosters'!$B$1:$M$3794,2,FALSE)</f>
        <v>TOK</v>
      </c>
    </row>
    <row r="1006" spans="1:12" ht="12.75" customHeight="1">
      <c r="A1006" s="124" t="s">
        <v>848</v>
      </c>
      <c r="B1006" s="123" t="s">
        <v>3076</v>
      </c>
      <c r="C1006" s="124" t="s">
        <v>810</v>
      </c>
      <c r="D1006" s="124" t="s">
        <v>848</v>
      </c>
      <c r="E1006"/>
      <c r="F1006"/>
      <c r="G1006"/>
      <c r="H1006" s="124"/>
      <c r="I1006" s="172">
        <v>4</v>
      </c>
      <c r="J1006"/>
      <c r="K1006" s="172">
        <v>4</v>
      </c>
      <c r="L1006" s="124" t="e">
        <f>VLOOKUP(TRIM(B1006),'Team Rosters'!$B$1:$M$3794,2,FALSE)</f>
        <v>#N/A</v>
      </c>
    </row>
    <row r="1007" spans="1:12">
      <c r="A1007" s="124" t="s">
        <v>2328</v>
      </c>
      <c r="B1007" s="123" t="s">
        <v>5622</v>
      </c>
      <c r="C1007" s="124" t="s">
        <v>821</v>
      </c>
      <c r="D1007" s="124" t="s">
        <v>4295</v>
      </c>
      <c r="E1007" s="176" t="s">
        <v>4385</v>
      </c>
      <c r="F1007" s="176"/>
      <c r="G1007" s="172"/>
      <c r="H1007" s="173"/>
      <c r="I1007"/>
      <c r="J1007"/>
      <c r="K1007"/>
      <c r="L1007" s="124" t="str">
        <f>VLOOKUP(TRIM(B1007),'Team Rosters'!$B$1:$M$3794,2,FALSE)</f>
        <v>JER</v>
      </c>
    </row>
    <row r="1008" spans="1:12">
      <c r="A1008" s="124" t="s">
        <v>2437</v>
      </c>
      <c r="B1008" s="123" t="s">
        <v>4090</v>
      </c>
      <c r="C1008" s="124" t="s">
        <v>833</v>
      </c>
      <c r="D1008" s="124" t="s">
        <v>4278</v>
      </c>
      <c r="E1008" s="131"/>
      <c r="F1008" s="131"/>
      <c r="G1008" s="131"/>
      <c r="H1008" s="124"/>
      <c r="I1008" s="172">
        <v>0</v>
      </c>
      <c r="J1008" s="172"/>
      <c r="K1008" s="172">
        <v>3</v>
      </c>
      <c r="L1008" s="124" t="e">
        <f>VLOOKUP(TRIM(B1008),'Team Rosters'!$B$1:$M$3794,2,FALSE)</f>
        <v>#N/A</v>
      </c>
    </row>
    <row r="1009" spans="1:12" ht="12.75" customHeight="1">
      <c r="A1009" s="124" t="s">
        <v>1404</v>
      </c>
      <c r="B1009" s="123" t="s">
        <v>4091</v>
      </c>
      <c r="C1009" s="124" t="s">
        <v>813</v>
      </c>
      <c r="D1009" s="124" t="s">
        <v>1404</v>
      </c>
      <c r="E1009" s="176" t="s">
        <v>4382</v>
      </c>
      <c r="F1009" s="176"/>
      <c r="G1009" s="172">
        <v>5</v>
      </c>
      <c r="H1009" s="173"/>
      <c r="I1009"/>
      <c r="J1009"/>
      <c r="K1009"/>
      <c r="L1009" s="124" t="str">
        <f>VLOOKUP(TRIM(B1009),'Team Rosters'!$B$1:$M$3794,2,FALSE)</f>
        <v>LAS</v>
      </c>
    </row>
    <row r="1010" spans="1:12">
      <c r="A1010" s="124" t="s">
        <v>2458</v>
      </c>
      <c r="B1010" s="123" t="s">
        <v>4437</v>
      </c>
      <c r="C1010" s="124" t="s">
        <v>81</v>
      </c>
      <c r="D1010" s="124" t="s">
        <v>2458</v>
      </c>
      <c r="E1010" s="176" t="s">
        <v>4382</v>
      </c>
      <c r="F1010" s="176"/>
      <c r="G1010" s="172">
        <v>0</v>
      </c>
      <c r="H1010" s="173"/>
      <c r="I1010"/>
      <c r="J1010"/>
      <c r="K1010"/>
      <c r="L1010" s="124" t="str">
        <f>VLOOKUP(TRIM(B1010),'Team Rosters'!$B$1:$M$3794,2,FALSE)</f>
        <v>ESC</v>
      </c>
    </row>
    <row r="1011" spans="1:12">
      <c r="A1011" s="124" t="s">
        <v>2438</v>
      </c>
      <c r="B1011" s="123" t="s">
        <v>2022</v>
      </c>
      <c r="C1011" s="124" t="s">
        <v>815</v>
      </c>
      <c r="D1011" s="124" t="s">
        <v>4305</v>
      </c>
      <c r="E1011" s="176" t="s">
        <v>4385</v>
      </c>
      <c r="F1011" s="176"/>
      <c r="G1011" s="172">
        <v>2</v>
      </c>
      <c r="H1011" s="173"/>
      <c r="I1011"/>
      <c r="J1011"/>
      <c r="K1011"/>
      <c r="L1011" s="124" t="e">
        <f>VLOOKUP(TRIM(B1011),'Team Rosters'!$B$1:$M$3794,2,FALSE)</f>
        <v>#N/A</v>
      </c>
    </row>
    <row r="1012" spans="1:12">
      <c r="A1012" s="124" t="s">
        <v>3063</v>
      </c>
      <c r="B1012" s="123" t="s">
        <v>1253</v>
      </c>
      <c r="C1012" s="124" t="s">
        <v>820</v>
      </c>
      <c r="D1012" s="124" t="s">
        <v>4289</v>
      </c>
      <c r="E1012" s="176" t="s">
        <v>4397</v>
      </c>
      <c r="F1012" s="176"/>
      <c r="G1012" s="172"/>
      <c r="H1012" s="173"/>
      <c r="I1012"/>
      <c r="J1012"/>
      <c r="K1012" s="131"/>
      <c r="L1012" s="124" t="e">
        <f>VLOOKUP(TRIM(B1012),'Team Rosters'!$B$1:$M$3794,2,FALSE)</f>
        <v>#N/A</v>
      </c>
    </row>
    <row r="1013" spans="1:12" ht="12.75" customHeight="1">
      <c r="A1013" s="124" t="s">
        <v>2445</v>
      </c>
      <c r="B1013" s="123" t="s">
        <v>5061</v>
      </c>
      <c r="C1013" s="124" t="s">
        <v>816</v>
      </c>
      <c r="D1013" s="124" t="s">
        <v>4294</v>
      </c>
      <c r="E1013" s="176" t="s">
        <v>4391</v>
      </c>
      <c r="F1013" s="176"/>
      <c r="G1013" s="172"/>
      <c r="H1013" s="173"/>
      <c r="I1013" s="131"/>
      <c r="J1013"/>
      <c r="K1013" s="131"/>
      <c r="L1013" s="124" t="str">
        <f>VLOOKUP(TRIM(B1013),'Team Rosters'!$B$1:$M$3794,2,FALSE)</f>
        <v>VER</v>
      </c>
    </row>
    <row r="1014" spans="1:12" ht="12.75" customHeight="1">
      <c r="A1014" s="181" t="s">
        <v>3518</v>
      </c>
      <c r="B1014" s="185" t="s">
        <v>6365</v>
      </c>
      <c r="C1014" s="181" t="s">
        <v>81</v>
      </c>
      <c r="D1014" s="181" t="s">
        <v>3518</v>
      </c>
      <c r="E1014"/>
      <c r="F1014"/>
      <c r="G1014"/>
      <c r="H1014" s="124"/>
      <c r="I1014" s="187">
        <v>0</v>
      </c>
      <c r="J1014"/>
      <c r="K1014" s="187">
        <v>0</v>
      </c>
      <c r="L1014" s="124" t="str">
        <f>VLOOKUP(TRIM(B1014),'Team Rosters'!$B$1:$M$3794,2,FALSE)</f>
        <v>ESC</v>
      </c>
    </row>
    <row r="1015" spans="1:12">
      <c r="A1015" s="124" t="s">
        <v>1404</v>
      </c>
      <c r="B1015" s="123" t="s">
        <v>2024</v>
      </c>
      <c r="C1015" s="124" t="s">
        <v>820</v>
      </c>
      <c r="D1015" s="124" t="s">
        <v>1404</v>
      </c>
      <c r="E1015" s="176" t="s">
        <v>4384</v>
      </c>
      <c r="F1015" s="176"/>
      <c r="G1015" s="172">
        <v>0</v>
      </c>
      <c r="H1015" s="173"/>
      <c r="I1015"/>
      <c r="J1015"/>
      <c r="K1015"/>
      <c r="L1015" s="124" t="e">
        <f>VLOOKUP(TRIM(B1015),'Team Rosters'!$B$1:$M$3794,2,FALSE)</f>
        <v>#N/A</v>
      </c>
    </row>
    <row r="1016" spans="1:12">
      <c r="A1016" s="124" t="s">
        <v>2323</v>
      </c>
      <c r="B1016" s="123" t="s">
        <v>4666</v>
      </c>
      <c r="C1016" s="124" t="s">
        <v>813</v>
      </c>
      <c r="D1016" s="124" t="s">
        <v>4265</v>
      </c>
      <c r="E1016"/>
      <c r="F1016"/>
      <c r="G1016"/>
      <c r="H1016" s="124"/>
      <c r="I1016"/>
      <c r="J1016"/>
      <c r="K1016"/>
      <c r="L1016" s="124" t="e">
        <f>VLOOKUP(TRIM(B1016),'Team Rosters'!$B$1:$M$3794,2,FALSE)</f>
        <v>#N/A</v>
      </c>
    </row>
    <row r="1017" spans="1:12">
      <c r="A1017" s="181" t="s">
        <v>3518</v>
      </c>
      <c r="B1017" s="185" t="s">
        <v>5294</v>
      </c>
      <c r="C1017" s="181" t="s">
        <v>837</v>
      </c>
      <c r="D1017" s="181" t="s">
        <v>3518</v>
      </c>
      <c r="E1017"/>
      <c r="F1017"/>
      <c r="G1017"/>
      <c r="H1017" s="124"/>
      <c r="I1017" s="187">
        <v>0</v>
      </c>
      <c r="J1017"/>
      <c r="K1017" s="187">
        <v>2</v>
      </c>
      <c r="L1017" s="124" t="str">
        <f>VLOOKUP(TRIM(B1017),'Team Rosters'!$B$1:$M$3794,2,FALSE)</f>
        <v>LAS</v>
      </c>
    </row>
    <row r="1018" spans="1:12">
      <c r="A1018" s="124" t="s">
        <v>221</v>
      </c>
      <c r="B1018" s="123" t="s">
        <v>6395</v>
      </c>
      <c r="C1018" s="124" t="s">
        <v>818</v>
      </c>
      <c r="D1018" s="124" t="s">
        <v>4268</v>
      </c>
      <c r="E1018"/>
      <c r="F1018"/>
      <c r="G1018"/>
      <c r="H1018" s="124"/>
      <c r="I1018"/>
      <c r="J1018"/>
      <c r="K1018" s="131"/>
      <c r="L1018" s="124" t="e">
        <f>VLOOKUP(TRIM(B1018),'Team Rosters'!$B$1:$M$3794,2,FALSE)</f>
        <v>#N/A</v>
      </c>
    </row>
    <row r="1019" spans="1:12" ht="12.75" customHeight="1">
      <c r="A1019" s="124" t="s">
        <v>3060</v>
      </c>
      <c r="B1019" s="123" t="s">
        <v>5558</v>
      </c>
      <c r="C1019" s="124" t="s">
        <v>85</v>
      </c>
      <c r="D1019" s="124" t="s">
        <v>4290</v>
      </c>
      <c r="E1019" s="176" t="s">
        <v>4382</v>
      </c>
      <c r="F1019" s="176"/>
      <c r="G1019" s="172"/>
      <c r="H1019" s="173"/>
      <c r="I1019" s="131"/>
      <c r="J1019"/>
      <c r="K1019" s="131"/>
      <c r="L1019" s="124" t="e">
        <f>VLOOKUP(TRIM(B1019),'Team Rosters'!$B$1:$M$3794,2,FALSE)</f>
        <v>#N/A</v>
      </c>
    </row>
    <row r="1020" spans="1:12">
      <c r="A1020" s="124" t="s">
        <v>3344</v>
      </c>
      <c r="B1020" s="123" t="s">
        <v>6252</v>
      </c>
      <c r="C1020" s="124" t="s">
        <v>813</v>
      </c>
      <c r="D1020" s="124" t="s">
        <v>4293</v>
      </c>
      <c r="E1020" s="176" t="s">
        <v>4385</v>
      </c>
      <c r="F1020" s="176"/>
      <c r="G1020" s="172"/>
      <c r="H1020" s="173"/>
      <c r="I1020"/>
      <c r="J1020"/>
      <c r="K1020"/>
      <c r="L1020" s="124" t="str">
        <f>VLOOKUP(TRIM(B1020),'Team Rosters'!$B$1:$M$3794,2,FALSE)</f>
        <v>LON</v>
      </c>
    </row>
    <row r="1021" spans="1:12" ht="12.75" customHeight="1">
      <c r="A1021" s="181" t="s">
        <v>1891</v>
      </c>
      <c r="B1021" s="185" t="s">
        <v>3755</v>
      </c>
      <c r="C1021" s="181" t="s">
        <v>1664</v>
      </c>
      <c r="D1021" s="181" t="s">
        <v>1891</v>
      </c>
      <c r="E1021"/>
      <c r="F1021"/>
      <c r="G1021"/>
      <c r="H1021" s="124"/>
      <c r="I1021"/>
      <c r="J1021"/>
      <c r="K1021"/>
      <c r="L1021" s="124" t="str">
        <f>VLOOKUP(TRIM(B1021),'Team Rosters'!$B$1:$M$3794,2,FALSE)</f>
        <v>BLU</v>
      </c>
    </row>
    <row r="1022" spans="1:12">
      <c r="A1022" s="124" t="s">
        <v>3060</v>
      </c>
      <c r="B1022" s="123" t="s">
        <v>859</v>
      </c>
      <c r="C1022" s="124" t="s">
        <v>808</v>
      </c>
      <c r="D1022" s="124" t="s">
        <v>4290</v>
      </c>
      <c r="E1022" s="176" t="s">
        <v>4384</v>
      </c>
      <c r="F1022" s="176"/>
      <c r="G1022" s="172"/>
      <c r="H1022" s="173"/>
      <c r="I1022"/>
      <c r="J1022"/>
      <c r="K1022"/>
      <c r="L1022" s="124" t="e">
        <f>VLOOKUP(TRIM(B1022),'Team Rosters'!$B$1:$M$3794,2,FALSE)</f>
        <v>#N/A</v>
      </c>
    </row>
    <row r="1023" spans="1:12" ht="12.75" customHeight="1">
      <c r="A1023" s="124" t="s">
        <v>848</v>
      </c>
      <c r="B1023" s="123" t="s">
        <v>5795</v>
      </c>
      <c r="C1023" s="124" t="s">
        <v>2832</v>
      </c>
      <c r="D1023" s="124" t="s">
        <v>848</v>
      </c>
      <c r="E1023"/>
      <c r="F1023"/>
      <c r="G1023"/>
      <c r="H1023" s="124"/>
      <c r="I1023" s="172">
        <v>5</v>
      </c>
      <c r="J1023"/>
      <c r="K1023" s="172">
        <v>2</v>
      </c>
      <c r="L1023" s="124" t="e">
        <f>VLOOKUP(TRIM(B1023),'Team Rosters'!$B$1:$M$3794,2,FALSE)</f>
        <v>#N/A</v>
      </c>
    </row>
    <row r="1024" spans="1:12">
      <c r="A1024" s="124" t="s">
        <v>2443</v>
      </c>
      <c r="B1024" s="123" t="s">
        <v>2029</v>
      </c>
      <c r="C1024" s="124" t="s">
        <v>170</v>
      </c>
      <c r="D1024" s="124" t="s">
        <v>2443</v>
      </c>
      <c r="E1024" s="176" t="s">
        <v>4384</v>
      </c>
      <c r="F1024" s="176"/>
      <c r="G1024" s="172">
        <v>10</v>
      </c>
      <c r="H1024" s="173"/>
      <c r="I1024" s="131"/>
      <c r="J1024"/>
      <c r="K1024" s="131"/>
      <c r="L1024" s="124" t="e">
        <f>VLOOKUP(TRIM(B1024),'Team Rosters'!$B$1:$M$3794,2,FALSE)</f>
        <v>#N/A</v>
      </c>
    </row>
    <row r="1025" spans="1:12">
      <c r="A1025" s="179" t="s">
        <v>3518</v>
      </c>
      <c r="B1025" s="183" t="s">
        <v>408</v>
      </c>
      <c r="C1025" s="179" t="s">
        <v>82</v>
      </c>
      <c r="D1025" s="179" t="s">
        <v>3518</v>
      </c>
      <c r="E1025"/>
      <c r="F1025"/>
      <c r="G1025"/>
      <c r="H1025" s="124"/>
      <c r="I1025" s="188">
        <v>0</v>
      </c>
      <c r="J1025"/>
      <c r="K1025" s="188">
        <v>2</v>
      </c>
      <c r="L1025" s="124" t="e">
        <f>VLOOKUP(TRIM(B1025),'Team Rosters'!$B$1:$M$3794,2,FALSE)</f>
        <v>#N/A</v>
      </c>
    </row>
    <row r="1026" spans="1:12" ht="12.75" customHeight="1">
      <c r="A1026" s="124" t="s">
        <v>3060</v>
      </c>
      <c r="B1026" s="123" t="s">
        <v>4451</v>
      </c>
      <c r="C1026" s="124" t="s">
        <v>90</v>
      </c>
      <c r="D1026" s="124" t="s">
        <v>4290</v>
      </c>
      <c r="E1026" s="176" t="s">
        <v>4384</v>
      </c>
      <c r="F1026" s="176"/>
      <c r="G1026" s="172"/>
      <c r="H1026" s="173"/>
      <c r="I1026"/>
      <c r="J1026"/>
      <c r="K1026" s="131"/>
      <c r="L1026" s="124" t="e">
        <f>VLOOKUP(TRIM(B1026),'Team Rosters'!$B$1:$M$3794,2,FALSE)</f>
        <v>#N/A</v>
      </c>
    </row>
    <row r="1027" spans="1:12">
      <c r="A1027" s="124" t="s">
        <v>2335</v>
      </c>
      <c r="B1027" s="123" t="s">
        <v>5564</v>
      </c>
      <c r="C1027" s="124" t="s">
        <v>813</v>
      </c>
      <c r="D1027" s="124" t="s">
        <v>2335</v>
      </c>
      <c r="E1027" s="176" t="s">
        <v>4382</v>
      </c>
      <c r="F1027" s="176"/>
      <c r="G1027" s="172">
        <v>0</v>
      </c>
      <c r="H1027" s="173"/>
      <c r="I1027"/>
      <c r="J1027"/>
      <c r="K1027" s="131"/>
      <c r="L1027" s="124" t="e">
        <f>VLOOKUP(TRIM(B1027),'Team Rosters'!$B$1:$M$3794,2,FALSE)</f>
        <v>#N/A</v>
      </c>
    </row>
    <row r="1028" spans="1:12">
      <c r="A1028" s="124" t="s">
        <v>2440</v>
      </c>
      <c r="B1028" s="123" t="s">
        <v>6308</v>
      </c>
      <c r="C1028" s="124" t="s">
        <v>832</v>
      </c>
      <c r="D1028" s="124" t="s">
        <v>2440</v>
      </c>
      <c r="E1028" s="176" t="s">
        <v>4384</v>
      </c>
      <c r="F1028" s="176"/>
      <c r="G1028" s="172">
        <v>0</v>
      </c>
      <c r="H1028" s="173"/>
      <c r="I1028"/>
      <c r="J1028"/>
      <c r="K1028"/>
      <c r="L1028" s="124" t="e">
        <f>VLOOKUP(TRIM(B1028),'Team Rosters'!$B$1:$M$3794,2,FALSE)</f>
        <v>#N/A</v>
      </c>
    </row>
    <row r="1029" spans="1:12">
      <c r="A1029" s="173" t="s">
        <v>203</v>
      </c>
      <c r="B1029" s="123" t="s">
        <v>2623</v>
      </c>
      <c r="C1029" s="124" t="s">
        <v>808</v>
      </c>
      <c r="D1029" s="173" t="s">
        <v>203</v>
      </c>
      <c r="E1029"/>
      <c r="F1029"/>
      <c r="G1029"/>
      <c r="H1029" s="124"/>
      <c r="I1029" s="131"/>
      <c r="J1029"/>
      <c r="K1029" s="131"/>
      <c r="L1029" s="124" t="str">
        <f>VLOOKUP(TRIM(B1029),'Team Rosters'!$B$1:$M$3794,2,FALSE)</f>
        <v>VER</v>
      </c>
    </row>
    <row r="1030" spans="1:12" ht="12.75" customHeight="1">
      <c r="A1030" s="124" t="s">
        <v>2437</v>
      </c>
      <c r="B1030" s="123" t="s">
        <v>4644</v>
      </c>
      <c r="C1030" s="124" t="s">
        <v>817</v>
      </c>
      <c r="D1030" s="124" t="s">
        <v>4278</v>
      </c>
      <c r="E1030"/>
      <c r="F1030"/>
      <c r="G1030"/>
      <c r="H1030" s="124"/>
      <c r="I1030" s="172">
        <v>5</v>
      </c>
      <c r="J1030" s="172"/>
      <c r="K1030" s="9">
        <v>4</v>
      </c>
      <c r="L1030" s="124" t="str">
        <f>VLOOKUP(TRIM(B1030),'Team Rosters'!$B$1:$M$3794,2,FALSE)</f>
        <v>LON</v>
      </c>
    </row>
    <row r="1031" spans="1:12">
      <c r="A1031" s="124" t="s">
        <v>2335</v>
      </c>
      <c r="B1031" s="123" t="s">
        <v>3715</v>
      </c>
      <c r="C1031" s="124" t="s">
        <v>818</v>
      </c>
      <c r="D1031" s="124" t="s">
        <v>2335</v>
      </c>
      <c r="E1031" s="176" t="s">
        <v>4394</v>
      </c>
      <c r="F1031" s="176"/>
      <c r="G1031" s="172">
        <v>4</v>
      </c>
      <c r="H1031" s="173"/>
      <c r="I1031"/>
      <c r="J1031"/>
      <c r="K1031" s="131"/>
      <c r="L1031" s="124" t="str">
        <f>VLOOKUP(TRIM(B1031),'Team Rosters'!$B$1:$M$3794,2,FALSE)</f>
        <v>CAVE</v>
      </c>
    </row>
    <row r="1032" spans="1:12" ht="12.75" customHeight="1">
      <c r="A1032" s="124" t="s">
        <v>172</v>
      </c>
      <c r="B1032" s="123" t="s">
        <v>6298</v>
      </c>
      <c r="C1032" s="124" t="s">
        <v>90</v>
      </c>
      <c r="D1032" s="124" t="s">
        <v>4298</v>
      </c>
      <c r="E1032" s="176" t="s">
        <v>4391</v>
      </c>
      <c r="F1032" s="176"/>
      <c r="G1032" s="172">
        <v>0</v>
      </c>
      <c r="H1032" s="173"/>
      <c r="I1032"/>
      <c r="J1032"/>
      <c r="K1032" s="131"/>
      <c r="L1032" s="124" t="e">
        <f>VLOOKUP(TRIM(B1032),'Team Rosters'!$B$1:$M$3794,2,FALSE)</f>
        <v>#N/A</v>
      </c>
    </row>
    <row r="1033" spans="1:12" ht="12.75" customHeight="1">
      <c r="A1033" s="124" t="s">
        <v>87</v>
      </c>
      <c r="B1033" s="123" t="s">
        <v>6120</v>
      </c>
      <c r="C1033" s="124" t="s">
        <v>814</v>
      </c>
      <c r="D1033" s="124" t="s">
        <v>4280</v>
      </c>
      <c r="E1033" s="131"/>
      <c r="F1033" s="131"/>
      <c r="G1033" s="131"/>
      <c r="H1033" s="124"/>
      <c r="I1033" s="172">
        <v>0</v>
      </c>
      <c r="J1033" s="172">
        <v>4</v>
      </c>
      <c r="K1033" s="172">
        <v>2</v>
      </c>
      <c r="L1033" s="124" t="str">
        <f>VLOOKUP(TRIM(B1033),'Team Rosters'!$B$1:$M$3794,2,FALSE)</f>
        <v>TOL</v>
      </c>
    </row>
    <row r="1034" spans="1:12">
      <c r="A1034" s="124" t="s">
        <v>87</v>
      </c>
      <c r="B1034" s="123" t="s">
        <v>6120</v>
      </c>
      <c r="C1034" s="124" t="s">
        <v>814</v>
      </c>
      <c r="D1034" s="124" t="s">
        <v>6620</v>
      </c>
      <c r="E1034"/>
      <c r="F1034"/>
      <c r="G1034"/>
      <c r="H1034" s="124"/>
      <c r="I1034" s="172">
        <v>0</v>
      </c>
      <c r="J1034"/>
      <c r="K1034" s="172">
        <v>2</v>
      </c>
      <c r="L1034" s="124" t="str">
        <f>VLOOKUP(TRIM(B1034),'Team Rosters'!$B$1:$M$3794,2,FALSE)</f>
        <v>TOL</v>
      </c>
    </row>
    <row r="1035" spans="1:12" ht="12.75" customHeight="1">
      <c r="A1035" s="124" t="s">
        <v>1404</v>
      </c>
      <c r="B1035" s="123" t="s">
        <v>5108</v>
      </c>
      <c r="C1035" s="124" t="s">
        <v>826</v>
      </c>
      <c r="D1035" s="124" t="s">
        <v>1404</v>
      </c>
      <c r="E1035" s="176" t="s">
        <v>4384</v>
      </c>
      <c r="F1035" s="176"/>
      <c r="G1035" s="172">
        <v>0</v>
      </c>
      <c r="H1035" s="173"/>
      <c r="I1035" s="131"/>
      <c r="J1035"/>
      <c r="K1035" s="131"/>
      <c r="L1035" s="124" t="e">
        <f>VLOOKUP(TRIM(B1035),'Team Rosters'!$B$1:$M$3794,2,FALSE)</f>
        <v>#N/A</v>
      </c>
    </row>
    <row r="1036" spans="1:12">
      <c r="A1036" s="124" t="s">
        <v>3060</v>
      </c>
      <c r="B1036" s="123" t="s">
        <v>3234</v>
      </c>
      <c r="C1036" s="124" t="s">
        <v>814</v>
      </c>
      <c r="D1036" s="124" t="s">
        <v>4290</v>
      </c>
      <c r="E1036" s="176" t="s">
        <v>4384</v>
      </c>
      <c r="F1036" s="176"/>
      <c r="G1036" s="172"/>
      <c r="H1036" s="173"/>
      <c r="I1036"/>
      <c r="J1036"/>
      <c r="K1036" s="131"/>
      <c r="L1036" s="124" t="e">
        <f>VLOOKUP(TRIM(B1036),'Team Rosters'!$B$1:$M$3794,2,FALSE)</f>
        <v>#N/A</v>
      </c>
    </row>
    <row r="1037" spans="1:12">
      <c r="A1037" s="124" t="s">
        <v>2458</v>
      </c>
      <c r="B1037" s="123" t="s">
        <v>6299</v>
      </c>
      <c r="C1037" s="124" t="s">
        <v>90</v>
      </c>
      <c r="D1037" s="124" t="s">
        <v>2458</v>
      </c>
      <c r="E1037" s="177" t="s">
        <v>4384</v>
      </c>
      <c r="F1037" s="177"/>
      <c r="G1037" s="9">
        <v>5</v>
      </c>
      <c r="H1037" s="173"/>
      <c r="I1037"/>
      <c r="J1037"/>
      <c r="K1037"/>
      <c r="L1037" s="124" t="e">
        <f>VLOOKUP(TRIM(B1037),'Team Rosters'!$B$1:$M$3794,2,FALSE)</f>
        <v>#N/A</v>
      </c>
    </row>
    <row r="1038" spans="1:12" ht="12.75" customHeight="1">
      <c r="A1038" s="124" t="s">
        <v>836</v>
      </c>
      <c r="B1038" s="123" t="s">
        <v>6111</v>
      </c>
      <c r="C1038" s="124" t="s">
        <v>807</v>
      </c>
      <c r="D1038" s="124" t="s">
        <v>4282</v>
      </c>
      <c r="E1038" s="131"/>
      <c r="F1038" s="131"/>
      <c r="G1038" s="131"/>
      <c r="H1038" s="124"/>
      <c r="I1038" s="172">
        <v>0</v>
      </c>
      <c r="J1038" s="172">
        <v>0</v>
      </c>
      <c r="K1038" s="172">
        <v>0</v>
      </c>
      <c r="L1038" s="124" t="e">
        <f>VLOOKUP(TRIM(B1038),'Team Rosters'!$B$1:$M$3794,2,FALSE)</f>
        <v>#N/A</v>
      </c>
    </row>
    <row r="1039" spans="1:12" ht="12.75" customHeight="1">
      <c r="A1039" s="181" t="s">
        <v>3518</v>
      </c>
      <c r="B1039" s="185" t="s">
        <v>657</v>
      </c>
      <c r="C1039" s="181" t="s">
        <v>170</v>
      </c>
      <c r="D1039" s="181" t="s">
        <v>3518</v>
      </c>
      <c r="E1039"/>
      <c r="F1039"/>
      <c r="G1039"/>
      <c r="H1039" s="124"/>
      <c r="I1039" s="187">
        <v>0</v>
      </c>
      <c r="J1039"/>
      <c r="K1039" s="187">
        <v>2</v>
      </c>
      <c r="L1039" s="124" t="e">
        <f>VLOOKUP(TRIM(B1039),'Team Rosters'!$B$1:$M$3794,2,FALSE)</f>
        <v>#N/A</v>
      </c>
    </row>
    <row r="1040" spans="1:12">
      <c r="A1040" s="124" t="s">
        <v>3060</v>
      </c>
      <c r="B1040" s="123" t="s">
        <v>5571</v>
      </c>
      <c r="C1040" s="124" t="s">
        <v>816</v>
      </c>
      <c r="D1040" s="124" t="s">
        <v>4290</v>
      </c>
      <c r="E1040" s="176" t="s">
        <v>4384</v>
      </c>
      <c r="F1040" s="176"/>
      <c r="G1040" s="172"/>
      <c r="H1040" s="173"/>
      <c r="I1040"/>
      <c r="J1040"/>
      <c r="K1040"/>
      <c r="L1040" s="124" t="str">
        <f>VLOOKUP(TRIM(B1040),'Team Rosters'!$B$1:$M$3794,2,FALSE)</f>
        <v>LON</v>
      </c>
    </row>
    <row r="1041" spans="1:12">
      <c r="A1041" s="181" t="s">
        <v>3518</v>
      </c>
      <c r="B1041" s="185" t="s">
        <v>4621</v>
      </c>
      <c r="C1041" s="181" t="s">
        <v>2832</v>
      </c>
      <c r="D1041" s="181" t="s">
        <v>3518</v>
      </c>
      <c r="E1041"/>
      <c r="F1041"/>
      <c r="G1041"/>
      <c r="H1041" s="124"/>
      <c r="I1041" s="187">
        <v>0</v>
      </c>
      <c r="J1041"/>
      <c r="K1041" s="187">
        <v>2</v>
      </c>
      <c r="L1041" s="124" t="str">
        <f>VLOOKUP(TRIM(B1041),'Team Rosters'!$B$1:$M$3794,2,FALSE)</f>
        <v>VIR</v>
      </c>
    </row>
    <row r="1042" spans="1:12">
      <c r="A1042" s="124" t="s">
        <v>197</v>
      </c>
      <c r="B1042" s="123" t="s">
        <v>4734</v>
      </c>
      <c r="C1042" s="124" t="s">
        <v>824</v>
      </c>
      <c r="D1042" s="124" t="s">
        <v>197</v>
      </c>
      <c r="E1042"/>
      <c r="F1042"/>
      <c r="G1042"/>
      <c r="H1042" s="124"/>
      <c r="I1042"/>
      <c r="J1042"/>
      <c r="K1042"/>
      <c r="L1042" s="124" t="e">
        <f>VLOOKUP(TRIM(B1042),'Team Rosters'!$B$1:$M$3794,2,FALSE)</f>
        <v>#N/A</v>
      </c>
    </row>
    <row r="1043" spans="1:12" ht="12.75" customHeight="1">
      <c r="A1043" s="124" t="s">
        <v>3060</v>
      </c>
      <c r="B1043" s="123" t="s">
        <v>6258</v>
      </c>
      <c r="C1043" s="124" t="s">
        <v>822</v>
      </c>
      <c r="D1043" s="124" t="s">
        <v>4290</v>
      </c>
      <c r="E1043" s="176" t="s">
        <v>4384</v>
      </c>
      <c r="F1043" s="176"/>
      <c r="G1043" s="172"/>
      <c r="H1043" s="173"/>
      <c r="I1043"/>
      <c r="J1043"/>
      <c r="K1043" s="131"/>
      <c r="L1043" s="124" t="e">
        <f>VLOOKUP(TRIM(B1043),'Team Rosters'!$B$1:$M$3794,2,FALSE)</f>
        <v>#N/A</v>
      </c>
    </row>
    <row r="1044" spans="1:12">
      <c r="A1044" s="124" t="s">
        <v>3060</v>
      </c>
      <c r="B1044" s="123" t="s">
        <v>6200</v>
      </c>
      <c r="C1044" s="124" t="s">
        <v>812</v>
      </c>
      <c r="D1044" s="124" t="s">
        <v>4290</v>
      </c>
      <c r="E1044" s="177" t="s">
        <v>4384</v>
      </c>
      <c r="F1044" s="177"/>
      <c r="G1044" s="9"/>
      <c r="H1044" s="173"/>
      <c r="I1044" s="131"/>
      <c r="J1044"/>
      <c r="K1044" s="131"/>
      <c r="L1044" s="124" t="e">
        <f>VLOOKUP(TRIM(B1044),'Team Rosters'!$B$1:$M$3794,2,FALSE)</f>
        <v>#N/A</v>
      </c>
    </row>
    <row r="1045" spans="1:12" ht="12.75" customHeight="1">
      <c r="A1045" s="124" t="s">
        <v>1663</v>
      </c>
      <c r="B1045" s="123" t="s">
        <v>5591</v>
      </c>
      <c r="C1045" s="124" t="s">
        <v>812</v>
      </c>
      <c r="D1045" s="124" t="s">
        <v>4302</v>
      </c>
      <c r="E1045" s="176" t="s">
        <v>4389</v>
      </c>
      <c r="F1045" s="176"/>
      <c r="G1045" s="172">
        <v>4</v>
      </c>
      <c r="H1045" s="173"/>
      <c r="I1045" s="131"/>
      <c r="J1045"/>
      <c r="K1045" s="131"/>
      <c r="L1045" s="124" t="str">
        <f>VLOOKUP(TRIM(B1045),'Team Rosters'!$B$1:$M$3794,2,FALSE)</f>
        <v>VER</v>
      </c>
    </row>
    <row r="1046" spans="1:12">
      <c r="A1046" s="219" t="s">
        <v>213</v>
      </c>
      <c r="B1046" s="220" t="s">
        <v>6445</v>
      </c>
      <c r="C1046" s="219" t="s">
        <v>3448</v>
      </c>
      <c r="D1046" s="219" t="s">
        <v>213</v>
      </c>
      <c r="E1046" s="217"/>
      <c r="F1046" s="217"/>
      <c r="G1046" s="217"/>
      <c r="H1046" s="219"/>
      <c r="I1046" s="217"/>
      <c r="J1046" s="217"/>
      <c r="K1046" s="217"/>
      <c r="L1046" s="221" t="str">
        <f>VLOOKUP(TRIM(B1046),'Team Rosters'!$B$1:$M$3794,2,FALSE)</f>
        <v>IRN</v>
      </c>
    </row>
    <row r="1047" spans="1:12">
      <c r="A1047" s="124" t="s">
        <v>3061</v>
      </c>
      <c r="B1047" s="123" t="s">
        <v>5639</v>
      </c>
      <c r="C1047" s="124" t="s">
        <v>809</v>
      </c>
      <c r="D1047" s="124" t="s">
        <v>4297</v>
      </c>
      <c r="E1047" s="176" t="s">
        <v>4396</v>
      </c>
      <c r="F1047" s="176"/>
      <c r="G1047" s="172"/>
      <c r="H1047" s="173"/>
      <c r="I1047"/>
      <c r="J1047"/>
      <c r="K1047"/>
      <c r="L1047" s="124" t="str">
        <f>VLOOKUP(TRIM(B1047),'Team Rosters'!$B$1:$M$3794,2,FALSE)</f>
        <v>TOL</v>
      </c>
    </row>
    <row r="1048" spans="1:12">
      <c r="A1048" s="124" t="s">
        <v>3891</v>
      </c>
      <c r="B1048" s="123" t="s">
        <v>6217</v>
      </c>
      <c r="C1048" s="124" t="s">
        <v>82</v>
      </c>
      <c r="D1048" s="124" t="s">
        <v>5005</v>
      </c>
      <c r="E1048" s="177" t="s">
        <v>4391</v>
      </c>
      <c r="F1048" s="177" t="s">
        <v>4391</v>
      </c>
      <c r="G1048" s="9">
        <v>0</v>
      </c>
      <c r="H1048" s="173"/>
      <c r="I1048" s="131"/>
      <c r="J1048"/>
      <c r="K1048" s="131"/>
      <c r="L1048" s="124" t="e">
        <f>VLOOKUP(TRIM(B1048),'Team Rosters'!$B$1:$M$3794,2,FALSE)</f>
        <v>#N/A</v>
      </c>
    </row>
    <row r="1049" spans="1:12" ht="12.75" customHeight="1">
      <c r="A1049" s="124" t="s">
        <v>2351</v>
      </c>
      <c r="B1049" s="123" t="s">
        <v>6145</v>
      </c>
      <c r="C1049" s="124" t="s">
        <v>5513</v>
      </c>
      <c r="D1049" s="124" t="s">
        <v>4270</v>
      </c>
      <c r="E1049" s="131"/>
      <c r="F1049" s="131"/>
      <c r="G1049" s="131"/>
      <c r="H1049" s="124"/>
      <c r="I1049" s="172">
        <v>0</v>
      </c>
      <c r="J1049" s="172"/>
      <c r="K1049" s="172">
        <v>0</v>
      </c>
      <c r="L1049" s="124" t="e">
        <f>VLOOKUP(TRIM(B1049),'Team Rosters'!$B$1:$M$3794,2,FALSE)</f>
        <v>#N/A</v>
      </c>
    </row>
    <row r="1050" spans="1:12">
      <c r="A1050" s="124" t="s">
        <v>3060</v>
      </c>
      <c r="B1050" s="123" t="s">
        <v>5660</v>
      </c>
      <c r="C1050" s="124" t="s">
        <v>809</v>
      </c>
      <c r="D1050" s="124" t="s">
        <v>4290</v>
      </c>
      <c r="E1050" s="176" t="s">
        <v>4384</v>
      </c>
      <c r="F1050" s="176"/>
      <c r="G1050" s="172"/>
      <c r="H1050" s="173"/>
      <c r="I1050" s="131"/>
      <c r="J1050"/>
      <c r="K1050" s="131"/>
      <c r="L1050" s="124" t="e">
        <f>VLOOKUP(TRIM(B1050),'Team Rosters'!$B$1:$M$3794,2,FALSE)</f>
        <v>#N/A</v>
      </c>
    </row>
    <row r="1051" spans="1:12">
      <c r="A1051" s="124" t="s">
        <v>1139</v>
      </c>
      <c r="B1051" s="123" t="s">
        <v>4536</v>
      </c>
      <c r="C1051" s="124" t="s">
        <v>826</v>
      </c>
      <c r="D1051" s="124" t="s">
        <v>1139</v>
      </c>
      <c r="E1051" s="176" t="s">
        <v>4384</v>
      </c>
      <c r="F1051" s="176"/>
      <c r="G1051" s="172">
        <v>0</v>
      </c>
      <c r="H1051" s="173"/>
      <c r="I1051"/>
      <c r="J1051"/>
      <c r="K1051"/>
      <c r="L1051" s="124" t="e">
        <f>VLOOKUP(TRIM(B1051),'Team Rosters'!$B$1:$M$3794,2,FALSE)</f>
        <v>#N/A</v>
      </c>
    </row>
    <row r="1052" spans="1:12">
      <c r="A1052" s="174" t="s">
        <v>560</v>
      </c>
      <c r="B1052" s="175" t="s">
        <v>5740</v>
      </c>
      <c r="C1052" s="174" t="s">
        <v>807</v>
      </c>
      <c r="D1052" s="174" t="s">
        <v>4265</v>
      </c>
      <c r="E1052" s="178"/>
      <c r="F1052" s="178"/>
      <c r="G1052" s="178"/>
      <c r="H1052" s="174"/>
      <c r="I1052"/>
      <c r="J1052"/>
      <c r="K1052"/>
      <c r="L1052" s="124" t="e">
        <f>VLOOKUP(TRIM(B1052),'Team Rosters'!$B$1:$M$3794,2,FALSE)</f>
        <v>#N/A</v>
      </c>
    </row>
    <row r="1053" spans="1:12" ht="12.75" customHeight="1">
      <c r="A1053" s="131" t="s">
        <v>2323</v>
      </c>
      <c r="B1053" s="131" t="s">
        <v>1468</v>
      </c>
      <c r="C1053" s="131" t="s">
        <v>837</v>
      </c>
      <c r="D1053" s="131" t="s">
        <v>4265</v>
      </c>
      <c r="E1053"/>
      <c r="F1053"/>
      <c r="G1053"/>
      <c r="H1053" s="131"/>
      <c r="I1053"/>
      <c r="J1053"/>
      <c r="K1053"/>
      <c r="L1053" s="124" t="e">
        <f>VLOOKUP(TRIM(B1053),'Team Rosters'!$B$1:$M$3794,2,FALSE)</f>
        <v>#N/A</v>
      </c>
    </row>
    <row r="1054" spans="1:12">
      <c r="A1054" s="131" t="s">
        <v>3063</v>
      </c>
      <c r="B1054" s="131" t="s">
        <v>1803</v>
      </c>
      <c r="C1054" s="131" t="s">
        <v>832</v>
      </c>
      <c r="D1054" s="131" t="s">
        <v>4289</v>
      </c>
      <c r="E1054" s="176" t="s">
        <v>4383</v>
      </c>
      <c r="F1054" s="176"/>
      <c r="G1054" s="172"/>
      <c r="H1054" s="172"/>
      <c r="I1054"/>
      <c r="J1054"/>
      <c r="K1054"/>
      <c r="L1054" s="124" t="e">
        <f>VLOOKUP(TRIM(B1054),'Team Rosters'!$B$1:$M$3794,2,FALSE)</f>
        <v>#N/A</v>
      </c>
    </row>
    <row r="1055" spans="1:12" ht="12.75" customHeight="1">
      <c r="A1055" s="131" t="s">
        <v>3344</v>
      </c>
      <c r="B1055" s="131" t="s">
        <v>5536</v>
      </c>
      <c r="C1055" s="131" t="s">
        <v>816</v>
      </c>
      <c r="D1055" s="131" t="s">
        <v>4293</v>
      </c>
      <c r="E1055" s="176" t="s">
        <v>4385</v>
      </c>
      <c r="F1055" s="176"/>
      <c r="G1055" s="172"/>
      <c r="H1055" s="172"/>
      <c r="I1055"/>
      <c r="J1055"/>
      <c r="K1055"/>
      <c r="L1055" s="124" t="str">
        <f>VLOOKUP(TRIM(B1055),'Team Rosters'!$B$1:$M$3794,2,FALSE)</f>
        <v>JER</v>
      </c>
    </row>
    <row r="1056" spans="1:12" ht="12.75" customHeight="1">
      <c r="A1056" s="131" t="s">
        <v>2437</v>
      </c>
      <c r="B1056" s="131" t="s">
        <v>871</v>
      </c>
      <c r="C1056" s="131" t="s">
        <v>832</v>
      </c>
      <c r="D1056" s="131" t="s">
        <v>4278</v>
      </c>
      <c r="E1056" s="131"/>
      <c r="F1056" s="131"/>
      <c r="G1056" s="131"/>
      <c r="H1056" s="131"/>
      <c r="I1056" s="172">
        <v>0</v>
      </c>
      <c r="J1056" s="172"/>
      <c r="K1056" s="172">
        <v>2</v>
      </c>
      <c r="L1056" s="124" t="str">
        <f>VLOOKUP(TRIM(B1056),'Team Rosters'!$B$1:$M$3794,2,FALSE)</f>
        <v>WIX</v>
      </c>
    </row>
    <row r="1057" spans="1:12" ht="12.75" customHeight="1">
      <c r="A1057" s="131" t="s">
        <v>3060</v>
      </c>
      <c r="B1057" s="131" t="s">
        <v>2711</v>
      </c>
      <c r="C1057" s="131" t="s">
        <v>2832</v>
      </c>
      <c r="D1057" s="131" t="s">
        <v>4290</v>
      </c>
      <c r="E1057" s="176" t="s">
        <v>4397</v>
      </c>
      <c r="F1057" s="176"/>
      <c r="G1057" s="172"/>
      <c r="H1057" s="172"/>
      <c r="I1057" s="131"/>
      <c r="J1057"/>
      <c r="K1057" s="131"/>
      <c r="L1057" s="124" t="e">
        <f>VLOOKUP(TRIM(B1057),'Team Rosters'!$B$1:$M$3794,2,FALSE)</f>
        <v>#N/A</v>
      </c>
    </row>
    <row r="1058" spans="1:12" ht="12.75" customHeight="1">
      <c r="A1058" s="222" t="s">
        <v>4574</v>
      </c>
      <c r="B1058" s="222" t="s">
        <v>688</v>
      </c>
      <c r="C1058" s="222" t="s">
        <v>814</v>
      </c>
      <c r="D1058" s="222" t="s">
        <v>4574</v>
      </c>
      <c r="E1058"/>
      <c r="F1058"/>
      <c r="G1058"/>
      <c r="H1058" s="131"/>
      <c r="I1058" s="131"/>
      <c r="J1058"/>
      <c r="K1058" s="131"/>
      <c r="L1058" s="124" t="str">
        <f>VLOOKUP(TRIM(B1058),'Team Rosters'!$B$1:$M$3794,2,FALSE)</f>
        <v>VIR</v>
      </c>
    </row>
    <row r="1059" spans="1:12">
      <c r="A1059" s="131" t="s">
        <v>1663</v>
      </c>
      <c r="B1059" s="131" t="s">
        <v>5627</v>
      </c>
      <c r="C1059" s="131" t="s">
        <v>822</v>
      </c>
      <c r="D1059" s="131" t="s">
        <v>4302</v>
      </c>
      <c r="E1059" s="176" t="s">
        <v>4391</v>
      </c>
      <c r="F1059" s="176"/>
      <c r="G1059" s="172">
        <v>12</v>
      </c>
      <c r="H1059" s="172">
        <v>1</v>
      </c>
      <c r="I1059"/>
      <c r="J1059"/>
      <c r="K1059" s="131"/>
      <c r="L1059" s="124" t="str">
        <f>VLOOKUP(TRIM(B1059),'Team Rosters'!$B$1:$M$3794,2,FALSE)</f>
        <v>GOT</v>
      </c>
    </row>
    <row r="1060" spans="1:12">
      <c r="A1060" s="131" t="s">
        <v>3060</v>
      </c>
      <c r="B1060" s="131" t="s">
        <v>6338</v>
      </c>
      <c r="C1060" s="131" t="s">
        <v>817</v>
      </c>
      <c r="D1060" s="131" t="s">
        <v>4290</v>
      </c>
      <c r="E1060" s="176" t="s">
        <v>4390</v>
      </c>
      <c r="F1060" s="176"/>
      <c r="G1060" s="172"/>
      <c r="H1060" s="172"/>
      <c r="I1060"/>
      <c r="J1060"/>
      <c r="K1060" s="131"/>
      <c r="L1060" s="124" t="str">
        <f>VLOOKUP(TRIM(B1060),'Team Rosters'!$B$1:$M$3794,2,FALSE)</f>
        <v>CAVE</v>
      </c>
    </row>
    <row r="1061" spans="1:12">
      <c r="A1061" s="131" t="s">
        <v>2440</v>
      </c>
      <c r="B1061" s="131" t="s">
        <v>6210</v>
      </c>
      <c r="C1061" s="131" t="s">
        <v>81</v>
      </c>
      <c r="D1061" s="131" t="s">
        <v>2440</v>
      </c>
      <c r="E1061" s="176" t="s">
        <v>4384</v>
      </c>
      <c r="F1061" s="176"/>
      <c r="G1061" s="172">
        <v>0</v>
      </c>
      <c r="H1061" s="172"/>
      <c r="I1061" s="131"/>
      <c r="J1061"/>
      <c r="K1061" s="131"/>
      <c r="L1061" s="124" t="e">
        <f>VLOOKUP(TRIM(B1061),'Team Rosters'!$B$1:$M$3794,2,FALSE)</f>
        <v>#N/A</v>
      </c>
    </row>
    <row r="1062" spans="1:12">
      <c r="A1062" s="131" t="s">
        <v>848</v>
      </c>
      <c r="B1062" s="131" t="s">
        <v>5231</v>
      </c>
      <c r="C1062" s="131" t="s">
        <v>807</v>
      </c>
      <c r="D1062" s="131" t="s">
        <v>848</v>
      </c>
      <c r="E1062"/>
      <c r="F1062"/>
      <c r="G1062"/>
      <c r="H1062"/>
      <c r="I1062" s="172">
        <v>4</v>
      </c>
      <c r="J1062"/>
      <c r="K1062" s="172">
        <v>2</v>
      </c>
      <c r="L1062" s="124" t="e">
        <f>VLOOKUP(TRIM(B1062),'Team Rosters'!$B$1:$M$3794,2,FALSE)</f>
        <v>#N/A</v>
      </c>
    </row>
    <row r="1063" spans="1:12" ht="12.75" customHeight="1">
      <c r="A1063" s="222" t="s">
        <v>1591</v>
      </c>
      <c r="B1063" s="222" t="s">
        <v>5246</v>
      </c>
      <c r="C1063" s="222" t="s">
        <v>820</v>
      </c>
      <c r="D1063" s="222" t="s">
        <v>1591</v>
      </c>
      <c r="E1063"/>
      <c r="F1063"/>
      <c r="G1063"/>
      <c r="H1063"/>
      <c r="I1063" s="187">
        <v>0</v>
      </c>
      <c r="J1063"/>
      <c r="K1063" s="187">
        <v>0</v>
      </c>
      <c r="L1063" s="124" t="e">
        <f>VLOOKUP(TRIM(B1063),'Team Rosters'!$B$1:$M$3794,2,FALSE)</f>
        <v>#N/A</v>
      </c>
    </row>
    <row r="1064" spans="1:12">
      <c r="A1064" s="180" t="s">
        <v>848</v>
      </c>
      <c r="B1064" s="184" t="s">
        <v>6410</v>
      </c>
      <c r="C1064" s="180" t="s">
        <v>812</v>
      </c>
      <c r="D1064" s="180" t="s">
        <v>848</v>
      </c>
      <c r="E1064"/>
      <c r="F1064"/>
      <c r="G1064"/>
      <c r="H1064" s="131"/>
      <c r="I1064" s="172">
        <v>4</v>
      </c>
      <c r="J1064"/>
      <c r="K1064" s="172">
        <v>0</v>
      </c>
      <c r="L1064" s="124" t="str">
        <f>VLOOKUP(TRIM(B1064),'Team Rosters'!$B$1:$M$3794,2,FALSE)</f>
        <v>IRN</v>
      </c>
    </row>
    <row r="1065" spans="1:12" ht="12.75" customHeight="1">
      <c r="A1065" s="180" t="s">
        <v>173</v>
      </c>
      <c r="B1065" s="184" t="s">
        <v>6166</v>
      </c>
      <c r="C1065" s="180" t="s">
        <v>807</v>
      </c>
      <c r="D1065" s="180" t="s">
        <v>5004</v>
      </c>
      <c r="E1065" s="176" t="s">
        <v>4391</v>
      </c>
      <c r="F1065" s="176" t="s">
        <v>4391</v>
      </c>
      <c r="G1065" s="172">
        <v>0</v>
      </c>
      <c r="H1065" s="172"/>
      <c r="I1065" s="131"/>
      <c r="J1065"/>
      <c r="K1065" s="131"/>
      <c r="L1065" s="124" t="str">
        <f>VLOOKUP(TRIM(B1065),'Team Rosters'!$B$1:$M$3794,2,FALSE)</f>
        <v>VIR</v>
      </c>
    </row>
    <row r="1066" spans="1:12">
      <c r="A1066" s="180" t="s">
        <v>2328</v>
      </c>
      <c r="B1066" s="184" t="s">
        <v>4925</v>
      </c>
      <c r="C1066" s="180" t="s">
        <v>817</v>
      </c>
      <c r="D1066" s="180" t="s">
        <v>4295</v>
      </c>
      <c r="E1066" s="176" t="s">
        <v>4389</v>
      </c>
      <c r="F1066" s="176"/>
      <c r="G1066" s="172"/>
      <c r="H1066" s="172"/>
      <c r="I1066"/>
      <c r="J1066"/>
      <c r="K1066"/>
      <c r="L1066" s="124" t="str">
        <f>VLOOKUP(TRIM(B1066),'Team Rosters'!$B$1:$M$3794,2,FALSE)</f>
        <v>TOK</v>
      </c>
    </row>
    <row r="1067" spans="1:12" ht="12.75" customHeight="1">
      <c r="A1067" s="212" t="s">
        <v>203</v>
      </c>
      <c r="B1067" s="184" t="s">
        <v>208</v>
      </c>
      <c r="C1067" s="180" t="s">
        <v>822</v>
      </c>
      <c r="D1067" s="212" t="s">
        <v>203</v>
      </c>
      <c r="E1067"/>
      <c r="F1067"/>
      <c r="G1067"/>
      <c r="H1067" s="131"/>
      <c r="I1067"/>
      <c r="J1067"/>
      <c r="K1067" s="131"/>
      <c r="L1067" s="124" t="e">
        <f>VLOOKUP(TRIM(B1067),'Team Rosters'!$B$1:$M$3794,2,FALSE)</f>
        <v>#N/A</v>
      </c>
    </row>
    <row r="1068" spans="1:12">
      <c r="A1068" s="180" t="s">
        <v>1870</v>
      </c>
      <c r="B1068" s="184" t="s">
        <v>4728</v>
      </c>
      <c r="C1068" s="180" t="s">
        <v>814</v>
      </c>
      <c r="D1068" s="180" t="s">
        <v>4273</v>
      </c>
      <c r="E1068" s="131"/>
      <c r="F1068" s="131"/>
      <c r="G1068" s="131"/>
      <c r="H1068" s="131"/>
      <c r="I1068" s="172">
        <v>6</v>
      </c>
      <c r="J1068" s="172"/>
      <c r="K1068" s="172">
        <v>7</v>
      </c>
      <c r="L1068" s="124" t="str">
        <f>VLOOKUP(TRIM(B1068),'Team Rosters'!$B$1:$M$3794,2,FALSE)</f>
        <v>ESC</v>
      </c>
    </row>
    <row r="1069" spans="1:12">
      <c r="A1069" s="180" t="s">
        <v>3917</v>
      </c>
      <c r="B1069" s="184" t="s">
        <v>5212</v>
      </c>
      <c r="C1069" s="180" t="s">
        <v>817</v>
      </c>
      <c r="D1069" s="180" t="s">
        <v>6621</v>
      </c>
      <c r="E1069"/>
      <c r="F1069"/>
      <c r="G1069"/>
      <c r="H1069" s="131"/>
      <c r="I1069" s="172">
        <v>4</v>
      </c>
      <c r="J1069" s="172">
        <v>0</v>
      </c>
      <c r="K1069" s="9">
        <v>0</v>
      </c>
      <c r="L1069" s="124" t="e">
        <f>VLOOKUP(TRIM(B1069),'Team Rosters'!$B$1:$M$3794,2,FALSE)</f>
        <v>#N/A</v>
      </c>
    </row>
    <row r="1070" spans="1:12" ht="12.75" customHeight="1">
      <c r="A1070" s="180" t="s">
        <v>3917</v>
      </c>
      <c r="B1070" s="184" t="s">
        <v>5212</v>
      </c>
      <c r="C1070" s="180" t="s">
        <v>817</v>
      </c>
      <c r="D1070" s="180" t="s">
        <v>6621</v>
      </c>
      <c r="E1070"/>
      <c r="F1070"/>
      <c r="G1070"/>
      <c r="H1070" s="131"/>
      <c r="I1070" s="172">
        <v>4</v>
      </c>
      <c r="J1070"/>
      <c r="K1070" s="172">
        <v>0</v>
      </c>
      <c r="L1070" s="124" t="e">
        <f>VLOOKUP(TRIM(B1070),'Team Rosters'!$B$1:$M$3794,2,FALSE)</f>
        <v>#N/A</v>
      </c>
    </row>
    <row r="1071" spans="1:12" ht="12.75" customHeight="1">
      <c r="A1071" s="180" t="s">
        <v>197</v>
      </c>
      <c r="B1071" s="184" t="s">
        <v>3718</v>
      </c>
      <c r="C1071" s="180" t="s">
        <v>810</v>
      </c>
      <c r="D1071" s="180" t="s">
        <v>197</v>
      </c>
      <c r="E1071"/>
      <c r="F1071"/>
      <c r="G1071"/>
      <c r="H1071"/>
      <c r="I1071"/>
      <c r="J1071"/>
      <c r="K1071"/>
      <c r="L1071" s="124" t="e">
        <f>VLOOKUP(TRIM(B1071),'Team Rosters'!$B$1:$M$3794,2,FALSE)</f>
        <v>#N/A</v>
      </c>
    </row>
    <row r="1072" spans="1:12">
      <c r="A1072" s="180" t="s">
        <v>1663</v>
      </c>
      <c r="B1072" s="184" t="s">
        <v>5164</v>
      </c>
      <c r="C1072" s="180" t="s">
        <v>816</v>
      </c>
      <c r="D1072" s="180" t="s">
        <v>4302</v>
      </c>
      <c r="E1072" s="176" t="s">
        <v>4385</v>
      </c>
      <c r="F1072" s="176"/>
      <c r="G1072" s="172">
        <v>1</v>
      </c>
      <c r="H1072" s="172"/>
      <c r="I1072"/>
      <c r="J1072"/>
      <c r="K1072"/>
      <c r="L1072" s="124" t="str">
        <f>VLOOKUP(TRIM(B1072),'Team Rosters'!$B$1:$M$3794,2,FALSE)</f>
        <v>LAS</v>
      </c>
    </row>
    <row r="1073" spans="1:12">
      <c r="A1073" s="212" t="s">
        <v>203</v>
      </c>
      <c r="B1073" s="184" t="s">
        <v>4748</v>
      </c>
      <c r="C1073" s="180" t="s">
        <v>810</v>
      </c>
      <c r="D1073" s="212" t="s">
        <v>203</v>
      </c>
      <c r="E1073"/>
      <c r="F1073"/>
      <c r="G1073"/>
      <c r="H1073"/>
      <c r="I1073" s="131"/>
      <c r="J1073"/>
      <c r="K1073" s="131"/>
      <c r="L1073" s="124" t="str">
        <f>VLOOKUP(TRIM(B1073),'Team Rosters'!$B$1:$M$3794,2,FALSE)</f>
        <v>TOL</v>
      </c>
    </row>
    <row r="1074" spans="1:12" ht="12.75" customHeight="1">
      <c r="A1074" s="180" t="s">
        <v>172</v>
      </c>
      <c r="B1074" s="184" t="s">
        <v>5595</v>
      </c>
      <c r="C1074" s="180" t="s">
        <v>812</v>
      </c>
      <c r="D1074" s="180" t="s">
        <v>4298</v>
      </c>
      <c r="E1074" s="176" t="s">
        <v>4385</v>
      </c>
      <c r="F1074" s="176"/>
      <c r="G1074" s="172">
        <v>5</v>
      </c>
      <c r="H1074" s="172"/>
      <c r="I1074"/>
      <c r="J1074"/>
      <c r="K1074"/>
      <c r="L1074" s="124" t="str">
        <f>VLOOKUP(TRIM(B1074),'Team Rosters'!$B$1:$M$3794,2,FALSE)</f>
        <v>TOL</v>
      </c>
    </row>
    <row r="1075" spans="1:12">
      <c r="A1075" s="180" t="s">
        <v>2438</v>
      </c>
      <c r="B1075" s="184" t="s">
        <v>5278</v>
      </c>
      <c r="C1075" s="180" t="s">
        <v>81</v>
      </c>
      <c r="D1075" s="180" t="s">
        <v>4277</v>
      </c>
      <c r="E1075" s="131"/>
      <c r="F1075" s="131"/>
      <c r="G1075" s="131"/>
      <c r="H1075"/>
      <c r="I1075" s="172">
        <v>0</v>
      </c>
      <c r="J1075" s="172"/>
      <c r="K1075" s="172">
        <v>4</v>
      </c>
      <c r="L1075" s="124" t="str">
        <f>VLOOKUP(TRIM(B1075),'Team Rosters'!$B$1:$M$3794,2,FALSE)</f>
        <v>CAVE</v>
      </c>
    </row>
    <row r="1076" spans="1:12">
      <c r="A1076" s="180" t="s">
        <v>2330</v>
      </c>
      <c r="B1076" s="184" t="s">
        <v>4104</v>
      </c>
      <c r="C1076" s="180" t="s">
        <v>5513</v>
      </c>
      <c r="D1076" s="180" t="s">
        <v>2330</v>
      </c>
      <c r="E1076" s="176" t="s">
        <v>4397</v>
      </c>
      <c r="F1076" s="176"/>
      <c r="G1076" s="172">
        <v>5</v>
      </c>
      <c r="H1076" s="172"/>
      <c r="I1076"/>
      <c r="J1076"/>
      <c r="K1076"/>
      <c r="L1076" s="124" t="str">
        <f>VLOOKUP(TRIM(B1076),'Team Rosters'!$B$1:$M$3794,2,FALSE)</f>
        <v>CAVE</v>
      </c>
    </row>
    <row r="1077" spans="1:12">
      <c r="A1077" s="180" t="s">
        <v>2314</v>
      </c>
      <c r="B1077" s="184" t="s">
        <v>6201</v>
      </c>
      <c r="C1077" s="180" t="s">
        <v>812</v>
      </c>
      <c r="D1077" s="180" t="s">
        <v>4303</v>
      </c>
      <c r="E1077" s="176" t="s">
        <v>4385</v>
      </c>
      <c r="F1077" s="176"/>
      <c r="G1077" s="172">
        <v>2</v>
      </c>
      <c r="H1077" s="172"/>
      <c r="I1077" s="131"/>
      <c r="J1077"/>
      <c r="K1077" s="131"/>
      <c r="L1077" s="124" t="str">
        <f>VLOOKUP(TRIM(B1077),'Team Rosters'!$B$1:$M$3794,2,FALSE)</f>
        <v>TEM</v>
      </c>
    </row>
    <row r="1078" spans="1:12">
      <c r="A1078" s="180" t="s">
        <v>1667</v>
      </c>
      <c r="B1078" s="184" t="s">
        <v>4105</v>
      </c>
      <c r="C1078" s="180" t="s">
        <v>808</v>
      </c>
      <c r="D1078" s="180" t="s">
        <v>4300</v>
      </c>
      <c r="E1078" s="176" t="s">
        <v>4389</v>
      </c>
      <c r="F1078" s="176"/>
      <c r="G1078" s="172">
        <v>5</v>
      </c>
      <c r="H1078" s="172"/>
      <c r="I1078"/>
      <c r="J1078"/>
      <c r="K1078"/>
      <c r="L1078" s="124" t="str">
        <f>VLOOKUP(TRIM(B1078),'Team Rosters'!$B$1:$M$3794,2,FALSE)</f>
        <v>IND</v>
      </c>
    </row>
    <row r="1079" spans="1:12">
      <c r="A1079" s="180" t="s">
        <v>2438</v>
      </c>
      <c r="B1079" s="184" t="s">
        <v>2176</v>
      </c>
      <c r="C1079" s="180" t="s">
        <v>6142</v>
      </c>
      <c r="D1079" s="180" t="s">
        <v>4277</v>
      </c>
      <c r="E1079" s="131"/>
      <c r="F1079" s="131"/>
      <c r="G1079" s="131"/>
      <c r="H1079" s="131"/>
      <c r="I1079" s="172">
        <v>4</v>
      </c>
      <c r="J1079" s="172"/>
      <c r="K1079" s="172">
        <v>7</v>
      </c>
      <c r="L1079" s="124" t="e">
        <f>VLOOKUP(TRIM(B1079),'Team Rosters'!$B$1:$M$3794,2,FALSE)</f>
        <v>#N/A</v>
      </c>
    </row>
    <row r="1080" spans="1:12" ht="12.75" customHeight="1">
      <c r="A1080" s="180" t="s">
        <v>3891</v>
      </c>
      <c r="B1080" s="184" t="s">
        <v>5677</v>
      </c>
      <c r="C1080" s="180" t="s">
        <v>90</v>
      </c>
      <c r="D1080" s="180" t="s">
        <v>5005</v>
      </c>
      <c r="E1080" s="176" t="s">
        <v>4391</v>
      </c>
      <c r="F1080" s="176" t="s">
        <v>4391</v>
      </c>
      <c r="G1080" s="172">
        <v>0</v>
      </c>
      <c r="H1080" s="172"/>
      <c r="I1080"/>
      <c r="J1080"/>
      <c r="K1080" s="131"/>
      <c r="L1080" s="124" t="str">
        <f>VLOOKUP(TRIM(B1080),'Team Rosters'!$B$1:$M$3794,2,FALSE)</f>
        <v>TEM</v>
      </c>
    </row>
    <row r="1081" spans="1:12" ht="12.75" customHeight="1">
      <c r="A1081" s="180" t="s">
        <v>830</v>
      </c>
      <c r="B1081" s="184" t="s">
        <v>4655</v>
      </c>
      <c r="C1081" s="180" t="s">
        <v>6142</v>
      </c>
      <c r="D1081" s="180" t="s">
        <v>4281</v>
      </c>
      <c r="E1081" s="131"/>
      <c r="F1081" s="131"/>
      <c r="G1081" s="131"/>
      <c r="H1081"/>
      <c r="I1081" s="172">
        <v>0</v>
      </c>
      <c r="J1081" s="172">
        <v>0</v>
      </c>
      <c r="K1081" s="172">
        <v>0</v>
      </c>
      <c r="L1081" s="124" t="e">
        <f>VLOOKUP(TRIM(B1081),'Team Rosters'!$B$1:$M$3794,2,FALSE)</f>
        <v>#N/A</v>
      </c>
    </row>
    <row r="1082" spans="1:12">
      <c r="A1082" s="203" t="s">
        <v>1591</v>
      </c>
      <c r="B1082" s="202" t="s">
        <v>4106</v>
      </c>
      <c r="C1082" s="203" t="s">
        <v>832</v>
      </c>
      <c r="D1082" s="203" t="s">
        <v>1591</v>
      </c>
      <c r="E1082"/>
      <c r="F1082"/>
      <c r="G1082"/>
      <c r="H1082" s="131"/>
      <c r="I1082" s="188">
        <v>0</v>
      </c>
      <c r="J1082"/>
      <c r="K1082" s="188">
        <v>4</v>
      </c>
      <c r="L1082" s="124" t="str">
        <f>VLOOKUP(TRIM(B1082),'Team Rosters'!$B$1:$M$3794,2,FALSE)</f>
        <v>TOL</v>
      </c>
    </row>
    <row r="1083" spans="1:12">
      <c r="A1083" s="180" t="s">
        <v>1406</v>
      </c>
      <c r="B1083" s="184" t="s">
        <v>5728</v>
      </c>
      <c r="C1083" s="180" t="s">
        <v>833</v>
      </c>
      <c r="D1083" s="180" t="s">
        <v>1406</v>
      </c>
      <c r="E1083"/>
      <c r="F1083"/>
      <c r="G1083"/>
      <c r="H1083"/>
      <c r="I1083" s="172">
        <v>4</v>
      </c>
      <c r="J1083"/>
      <c r="K1083" s="172">
        <v>0</v>
      </c>
      <c r="L1083" s="124" t="str">
        <f>VLOOKUP(TRIM(B1083),'Team Rosters'!$B$1:$M$3794,2,FALSE)</f>
        <v>ACM</v>
      </c>
    </row>
    <row r="1084" spans="1:12">
      <c r="A1084" s="207" t="s">
        <v>3518</v>
      </c>
      <c r="B1084" s="206" t="s">
        <v>4733</v>
      </c>
      <c r="C1084" s="207" t="s">
        <v>6142</v>
      </c>
      <c r="D1084" s="207" t="s">
        <v>3518</v>
      </c>
      <c r="E1084"/>
      <c r="F1084"/>
      <c r="G1084"/>
      <c r="H1084"/>
      <c r="I1084" s="187">
        <v>0</v>
      </c>
      <c r="J1084"/>
      <c r="K1084" s="187">
        <v>0</v>
      </c>
      <c r="L1084" s="124" t="e">
        <f>VLOOKUP(TRIM(B1084),'Team Rosters'!$B$1:$M$3794,2,FALSE)</f>
        <v>#N/A</v>
      </c>
    </row>
    <row r="1085" spans="1:12">
      <c r="A1085" s="180" t="s">
        <v>848</v>
      </c>
      <c r="B1085" s="184" t="s">
        <v>1383</v>
      </c>
      <c r="C1085" s="180" t="s">
        <v>814</v>
      </c>
      <c r="D1085" s="180" t="s">
        <v>848</v>
      </c>
      <c r="E1085"/>
      <c r="F1085"/>
      <c r="G1085"/>
      <c r="H1085" s="131"/>
      <c r="I1085" s="172">
        <v>0</v>
      </c>
      <c r="J1085"/>
      <c r="K1085" s="172">
        <v>2</v>
      </c>
      <c r="L1085" s="124" t="str">
        <f>VLOOKUP(TRIM(B1085),'Team Rosters'!$B$1:$M$3794,2,FALSE)</f>
        <v>WIX</v>
      </c>
    </row>
    <row r="1086" spans="1:12">
      <c r="A1086" s="180" t="s">
        <v>1870</v>
      </c>
      <c r="B1086" s="184" t="s">
        <v>4602</v>
      </c>
      <c r="C1086" s="180" t="s">
        <v>822</v>
      </c>
      <c r="D1086" s="180" t="s">
        <v>4273</v>
      </c>
      <c r="E1086" s="131"/>
      <c r="F1086" s="131"/>
      <c r="G1086" s="131"/>
      <c r="H1086"/>
      <c r="I1086" s="172">
        <v>4</v>
      </c>
      <c r="J1086" s="172"/>
      <c r="K1086" s="172">
        <v>5</v>
      </c>
      <c r="L1086" s="124" t="str">
        <f>VLOOKUP(TRIM(B1086),'Team Rosters'!$B$1:$M$3794,2,FALSE)</f>
        <v>ANN</v>
      </c>
    </row>
    <row r="1087" spans="1:12">
      <c r="A1087" s="180" t="s">
        <v>2330</v>
      </c>
      <c r="B1087" s="184" t="s">
        <v>5678</v>
      </c>
      <c r="C1087" s="180" t="s">
        <v>818</v>
      </c>
      <c r="D1087" s="180" t="s">
        <v>2330</v>
      </c>
      <c r="E1087" s="176" t="s">
        <v>4383</v>
      </c>
      <c r="F1087" s="176"/>
      <c r="G1087" s="172">
        <v>4</v>
      </c>
      <c r="H1087" s="172"/>
      <c r="I1087" s="131"/>
      <c r="J1087"/>
      <c r="K1087" s="131"/>
      <c r="L1087" s="124" t="str">
        <f>VLOOKUP(TRIM(B1087),'Team Rosters'!$B$1:$M$3794,2,FALSE)</f>
        <v>CHA</v>
      </c>
    </row>
    <row r="1088" spans="1:12" ht="12.75" customHeight="1">
      <c r="A1088" s="180" t="s">
        <v>2314</v>
      </c>
      <c r="B1088" s="184" t="s">
        <v>5651</v>
      </c>
      <c r="C1088" s="180" t="s">
        <v>808</v>
      </c>
      <c r="D1088" s="180" t="s">
        <v>4303</v>
      </c>
      <c r="E1088" s="176" t="s">
        <v>4385</v>
      </c>
      <c r="F1088" s="176"/>
      <c r="G1088" s="172">
        <v>2</v>
      </c>
      <c r="H1088" s="172"/>
      <c r="I1088"/>
      <c r="J1088"/>
      <c r="K1088"/>
      <c r="L1088" s="124" t="str">
        <f>VLOOKUP(TRIM(B1088),'Team Rosters'!$B$1:$M$3794,2,FALSE)</f>
        <v>DEL</v>
      </c>
    </row>
    <row r="1089" spans="1:12" ht="12.75" customHeight="1">
      <c r="A1089" s="180" t="s">
        <v>2319</v>
      </c>
      <c r="B1089" s="184" t="s">
        <v>1340</v>
      </c>
      <c r="C1089" s="180" t="s">
        <v>170</v>
      </c>
      <c r="D1089" s="180" t="s">
        <v>2319</v>
      </c>
      <c r="E1089" s="176" t="s">
        <v>4388</v>
      </c>
      <c r="F1089" s="176"/>
      <c r="G1089" s="172">
        <v>9</v>
      </c>
      <c r="H1089" s="172"/>
      <c r="I1089"/>
      <c r="J1089"/>
      <c r="K1089"/>
      <c r="L1089" s="124" t="e">
        <f>VLOOKUP(TRIM(B1089),'Team Rosters'!$B$1:$M$3794,2,FALSE)</f>
        <v>#N/A</v>
      </c>
    </row>
    <row r="1090" spans="1:12">
      <c r="A1090" s="180" t="s">
        <v>5040</v>
      </c>
      <c r="B1090" s="184" t="s">
        <v>5112</v>
      </c>
      <c r="C1090" s="180" t="s">
        <v>812</v>
      </c>
      <c r="D1090" s="180" t="s">
        <v>5914</v>
      </c>
      <c r="E1090" s="176" t="s">
        <v>4384</v>
      </c>
      <c r="F1090" s="176" t="s">
        <v>4385</v>
      </c>
      <c r="G1090" s="172">
        <v>5</v>
      </c>
      <c r="H1090" s="172"/>
      <c r="I1090"/>
      <c r="J1090"/>
      <c r="K1090"/>
      <c r="L1090" s="124" t="str">
        <f>VLOOKUP(TRIM(B1090),'Team Rosters'!$B$1:$M$3794,2,FALSE)</f>
        <v>LAS</v>
      </c>
    </row>
    <row r="1091" spans="1:12">
      <c r="A1091" s="180" t="s">
        <v>1870</v>
      </c>
      <c r="B1091" s="184" t="s">
        <v>242</v>
      </c>
      <c r="C1091" s="180" t="s">
        <v>832</v>
      </c>
      <c r="D1091" s="180" t="s">
        <v>4273</v>
      </c>
      <c r="E1091" s="131"/>
      <c r="F1091" s="131"/>
      <c r="G1091" s="131"/>
      <c r="H1091" s="131"/>
      <c r="I1091" s="172">
        <v>6</v>
      </c>
      <c r="J1091" s="172"/>
      <c r="K1091" s="172">
        <v>7</v>
      </c>
      <c r="L1091" s="124" t="str">
        <f>VLOOKUP(TRIM(B1091),'Team Rosters'!$B$1:$M$3794,2,FALSE)</f>
        <v>OMA</v>
      </c>
    </row>
    <row r="1092" spans="1:12" ht="12.75" customHeight="1">
      <c r="A1092" s="180" t="s">
        <v>828</v>
      </c>
      <c r="B1092" s="184" t="s">
        <v>5327</v>
      </c>
      <c r="C1092" s="180" t="s">
        <v>822</v>
      </c>
      <c r="D1092" s="180" t="s">
        <v>828</v>
      </c>
      <c r="E1092"/>
      <c r="F1092"/>
      <c r="G1092"/>
      <c r="H1092" s="131"/>
      <c r="I1092" s="172">
        <v>5</v>
      </c>
      <c r="J1092"/>
      <c r="K1092" s="172">
        <v>0</v>
      </c>
      <c r="L1092" s="124" t="str">
        <f>VLOOKUP(TRIM(B1092),'Team Rosters'!$B$1:$M$3794,2,FALSE)</f>
        <v>BIR</v>
      </c>
    </row>
    <row r="1093" spans="1:12">
      <c r="A1093" s="203" t="s">
        <v>1891</v>
      </c>
      <c r="B1093" s="202" t="s">
        <v>233</v>
      </c>
      <c r="C1093" s="203" t="s">
        <v>826</v>
      </c>
      <c r="D1093" s="203" t="s">
        <v>1891</v>
      </c>
      <c r="E1093"/>
      <c r="F1093"/>
      <c r="G1093"/>
      <c r="H1093"/>
      <c r="I1093"/>
      <c r="J1093"/>
      <c r="K1093" s="131"/>
      <c r="L1093" s="124" t="e">
        <f>VLOOKUP(TRIM(B1093),'Team Rosters'!$B$1:$M$3794,2,FALSE)</f>
        <v>#N/A</v>
      </c>
    </row>
    <row r="1094" spans="1:12">
      <c r="A1094" s="180" t="s">
        <v>3200</v>
      </c>
      <c r="B1094" s="184" t="s">
        <v>6112</v>
      </c>
      <c r="C1094" s="180" t="s">
        <v>807</v>
      </c>
      <c r="D1094" s="180" t="s">
        <v>4275</v>
      </c>
      <c r="E1094" s="131"/>
      <c r="F1094" s="131"/>
      <c r="G1094" s="131"/>
      <c r="H1094" s="131"/>
      <c r="I1094" s="172">
        <v>0</v>
      </c>
      <c r="J1094" s="172"/>
      <c r="K1094" s="172">
        <v>0</v>
      </c>
      <c r="L1094" s="124" t="e">
        <f>VLOOKUP(TRIM(B1094),'Team Rosters'!$B$1:$M$3794,2,FALSE)</f>
        <v>#N/A</v>
      </c>
    </row>
    <row r="1095" spans="1:12" ht="12.75" customHeight="1">
      <c r="A1095" s="212" t="s">
        <v>203</v>
      </c>
      <c r="B1095" s="184" t="s">
        <v>5868</v>
      </c>
      <c r="C1095" s="180" t="s">
        <v>814</v>
      </c>
      <c r="D1095" s="212" t="s">
        <v>203</v>
      </c>
      <c r="E1095"/>
      <c r="F1095"/>
      <c r="G1095"/>
      <c r="H1095" s="131"/>
      <c r="I1095"/>
      <c r="J1095"/>
      <c r="K1095"/>
      <c r="L1095" s="124" t="e">
        <f>VLOOKUP(TRIM(B1095),'Team Rosters'!$B$1:$M$3794,2,FALSE)</f>
        <v>#N/A</v>
      </c>
    </row>
    <row r="1096" spans="1:12">
      <c r="A1096" s="180" t="s">
        <v>3891</v>
      </c>
      <c r="B1096" s="184" t="s">
        <v>4555</v>
      </c>
      <c r="C1096" s="180" t="s">
        <v>6142</v>
      </c>
      <c r="D1096" s="180" t="s">
        <v>5005</v>
      </c>
      <c r="E1096" s="176" t="s">
        <v>4391</v>
      </c>
      <c r="F1096" s="176" t="s">
        <v>4391</v>
      </c>
      <c r="G1096" s="172">
        <v>2</v>
      </c>
      <c r="H1096" s="172"/>
      <c r="I1096"/>
      <c r="J1096"/>
      <c r="K1096" s="131"/>
      <c r="L1096" s="124" t="e">
        <f>VLOOKUP(TRIM(B1096),'Team Rosters'!$B$1:$M$3794,2,FALSE)</f>
        <v>#N/A</v>
      </c>
    </row>
    <row r="1097" spans="1:12">
      <c r="A1097" s="203" t="s">
        <v>1891</v>
      </c>
      <c r="B1097" s="202" t="s">
        <v>1996</v>
      </c>
      <c r="C1097" s="203" t="s">
        <v>807</v>
      </c>
      <c r="D1097" s="203" t="s">
        <v>1891</v>
      </c>
      <c r="E1097"/>
      <c r="F1097"/>
      <c r="G1097"/>
      <c r="H1097" s="131"/>
      <c r="I1097"/>
      <c r="J1097"/>
      <c r="K1097"/>
      <c r="L1097" s="124" t="e">
        <f>VLOOKUP(TRIM(B1097),'Team Rosters'!$B$1:$M$3794,2,FALSE)</f>
        <v>#N/A</v>
      </c>
    </row>
    <row r="1098" spans="1:12" ht="12.75" customHeight="1">
      <c r="A1098" s="180" t="s">
        <v>2440</v>
      </c>
      <c r="B1098" s="184" t="s">
        <v>4109</v>
      </c>
      <c r="C1098" s="180" t="s">
        <v>170</v>
      </c>
      <c r="D1098" s="180" t="s">
        <v>2440</v>
      </c>
      <c r="E1098" s="176" t="s">
        <v>4384</v>
      </c>
      <c r="F1098" s="176"/>
      <c r="G1098" s="172">
        <v>0</v>
      </c>
      <c r="H1098" s="172"/>
      <c r="I1098"/>
      <c r="J1098"/>
      <c r="K1098" s="131"/>
      <c r="L1098" s="124" t="e">
        <f>VLOOKUP(TRIM(B1098),'Team Rosters'!$B$1:$M$3794,2,FALSE)</f>
        <v>#N/A</v>
      </c>
    </row>
    <row r="1099" spans="1:12">
      <c r="A1099" s="180" t="s">
        <v>1870</v>
      </c>
      <c r="B1099" s="184" t="s">
        <v>4700</v>
      </c>
      <c r="C1099" s="180" t="s">
        <v>824</v>
      </c>
      <c r="D1099" s="180" t="s">
        <v>4273</v>
      </c>
      <c r="E1099" s="131"/>
      <c r="F1099" s="131"/>
      <c r="G1099" s="131"/>
      <c r="H1099"/>
      <c r="I1099" s="172">
        <v>0</v>
      </c>
      <c r="J1099" s="172"/>
      <c r="K1099" s="172">
        <v>3</v>
      </c>
      <c r="L1099" s="124" t="e">
        <f>VLOOKUP(TRIM(B1099),'Team Rosters'!$B$1:$M$3794,2,FALSE)</f>
        <v>#N/A</v>
      </c>
    </row>
    <row r="1100" spans="1:12">
      <c r="A1100" s="180" t="s">
        <v>2351</v>
      </c>
      <c r="B1100" s="184" t="s">
        <v>5242</v>
      </c>
      <c r="C1100" s="180" t="s">
        <v>826</v>
      </c>
      <c r="D1100" s="180" t="s">
        <v>4270</v>
      </c>
      <c r="E1100" s="131"/>
      <c r="F1100" s="131"/>
      <c r="G1100" s="131"/>
      <c r="H1100" s="131"/>
      <c r="I1100" s="172">
        <v>4</v>
      </c>
      <c r="J1100" s="172"/>
      <c r="K1100" s="172">
        <v>5</v>
      </c>
      <c r="L1100" s="124" t="str">
        <f>VLOOKUP(TRIM(B1100),'Team Rosters'!$B$1:$M$3794,2,FALSE)</f>
        <v>WIX</v>
      </c>
    </row>
    <row r="1101" spans="1:12" ht="12.75" customHeight="1">
      <c r="A1101" s="180" t="s">
        <v>4265</v>
      </c>
      <c r="B1101" s="184" t="s">
        <v>5290</v>
      </c>
      <c r="C1101" s="180" t="s">
        <v>1664</v>
      </c>
      <c r="D1101" s="180" t="s">
        <v>4265</v>
      </c>
      <c r="E1101"/>
      <c r="F1101"/>
      <c r="G1101"/>
      <c r="H1101"/>
      <c r="I1101"/>
      <c r="J1101"/>
      <c r="K1101" s="131"/>
      <c r="L1101" s="124" t="str">
        <f>VLOOKUP(TRIM(B1101),'Team Rosters'!$B$1:$M$3794,2,FALSE)</f>
        <v>BEA</v>
      </c>
    </row>
    <row r="1102" spans="1:12">
      <c r="A1102" s="180" t="s">
        <v>3063</v>
      </c>
      <c r="B1102" s="184" t="s">
        <v>243</v>
      </c>
      <c r="C1102" s="180" t="s">
        <v>816</v>
      </c>
      <c r="D1102" s="180" t="s">
        <v>4289</v>
      </c>
      <c r="E1102" s="176" t="s">
        <v>4384</v>
      </c>
      <c r="F1102" s="176"/>
      <c r="G1102" s="172"/>
      <c r="H1102" s="172"/>
      <c r="I1102"/>
      <c r="J1102"/>
      <c r="K1102"/>
      <c r="L1102" s="124" t="e">
        <f>VLOOKUP(TRIM(B1102),'Team Rosters'!$B$1:$M$3794,2,FALSE)</f>
        <v>#N/A</v>
      </c>
    </row>
    <row r="1103" spans="1:12">
      <c r="A1103" s="180" t="s">
        <v>197</v>
      </c>
      <c r="B1103" s="184" t="s">
        <v>4735</v>
      </c>
      <c r="C1103" s="180" t="s">
        <v>1664</v>
      </c>
      <c r="D1103" s="180" t="s">
        <v>197</v>
      </c>
      <c r="E1103"/>
      <c r="F1103"/>
      <c r="G1103"/>
      <c r="H1103" s="131"/>
      <c r="I1103"/>
      <c r="J1103"/>
      <c r="K1103"/>
      <c r="L1103" s="124" t="e">
        <f>VLOOKUP(TRIM(B1103),'Team Rosters'!$B$1:$M$3794,2,FALSE)</f>
        <v>#N/A</v>
      </c>
    </row>
    <row r="1104" spans="1:12" ht="12.75" customHeight="1">
      <c r="A1104" s="180" t="s">
        <v>3060</v>
      </c>
      <c r="B1104" s="184" t="s">
        <v>5653</v>
      </c>
      <c r="C1104" s="180" t="s">
        <v>826</v>
      </c>
      <c r="D1104" s="180" t="s">
        <v>4290</v>
      </c>
      <c r="E1104" s="176" t="s">
        <v>4382</v>
      </c>
      <c r="F1104" s="176"/>
      <c r="G1104" s="172"/>
      <c r="H1104" s="172"/>
      <c r="I1104"/>
      <c r="J1104"/>
      <c r="K1104" s="131"/>
      <c r="L1104" s="124" t="str">
        <f>VLOOKUP(TRIM(B1104),'Team Rosters'!$B$1:$M$3794,2,FALSE)</f>
        <v>BLD</v>
      </c>
    </row>
    <row r="1105" spans="1:12" ht="12.75" customHeight="1">
      <c r="A1105" s="180" t="s">
        <v>2437</v>
      </c>
      <c r="B1105" s="184" t="s">
        <v>675</v>
      </c>
      <c r="C1105" s="180" t="s">
        <v>822</v>
      </c>
      <c r="D1105" s="180" t="s">
        <v>4278</v>
      </c>
      <c r="E1105" s="131"/>
      <c r="F1105" s="131"/>
      <c r="G1105" s="131"/>
      <c r="H1105"/>
      <c r="I1105" s="172">
        <v>4</v>
      </c>
      <c r="J1105" s="172"/>
      <c r="K1105" s="172">
        <v>7</v>
      </c>
      <c r="L1105" s="124" t="e">
        <f>VLOOKUP(TRIM(B1105),'Team Rosters'!$B$1:$M$3794,2,FALSE)</f>
        <v>#N/A</v>
      </c>
    </row>
    <row r="1106" spans="1:12" ht="12.75" customHeight="1">
      <c r="A1106" s="180" t="s">
        <v>3060</v>
      </c>
      <c r="B1106" s="184" t="s">
        <v>4566</v>
      </c>
      <c r="C1106" s="180" t="s">
        <v>822</v>
      </c>
      <c r="D1106" s="180" t="s">
        <v>4290</v>
      </c>
      <c r="E1106" s="176" t="s">
        <v>4384</v>
      </c>
      <c r="F1106" s="176"/>
      <c r="G1106" s="172"/>
      <c r="H1106" s="172"/>
      <c r="I1106"/>
      <c r="J1106"/>
      <c r="K1106" s="131"/>
      <c r="L1106" s="124" t="e">
        <f>VLOOKUP(TRIM(B1106),'Team Rosters'!$B$1:$M$3794,2,FALSE)</f>
        <v>#N/A</v>
      </c>
    </row>
    <row r="1107" spans="1:12">
      <c r="A1107" s="180" t="s">
        <v>3200</v>
      </c>
      <c r="B1107" s="184" t="s">
        <v>6130</v>
      </c>
      <c r="C1107" s="180" t="s">
        <v>837</v>
      </c>
      <c r="D1107" s="180" t="s">
        <v>4275</v>
      </c>
      <c r="E1107" s="131"/>
      <c r="F1107" s="131"/>
      <c r="G1107" s="131"/>
      <c r="H1107" s="131"/>
      <c r="I1107" s="172">
        <v>0</v>
      </c>
      <c r="J1107" s="172"/>
      <c r="K1107" s="172">
        <v>0</v>
      </c>
      <c r="L1107" s="124" t="str">
        <f>VLOOKUP(TRIM(B1107),'Team Rosters'!$B$1:$M$3794,2,FALSE)</f>
        <v>CAVE</v>
      </c>
    </row>
    <row r="1108" spans="1:12">
      <c r="A1108" s="180" t="s">
        <v>221</v>
      </c>
      <c r="B1108" s="184" t="s">
        <v>3865</v>
      </c>
      <c r="C1108" s="180" t="s">
        <v>832</v>
      </c>
      <c r="D1108" s="180" t="s">
        <v>4268</v>
      </c>
      <c r="E1108"/>
      <c r="F1108"/>
      <c r="G1108"/>
      <c r="H1108" s="131"/>
      <c r="I1108"/>
      <c r="J1108"/>
      <c r="K1108"/>
      <c r="L1108" s="124" t="str">
        <f>VLOOKUP(TRIM(B1108),'Team Rosters'!$B$1:$M$3794,2,FALSE)</f>
        <v>CHA</v>
      </c>
    </row>
    <row r="1109" spans="1:12" ht="12.75" customHeight="1">
      <c r="A1109" s="180" t="s">
        <v>848</v>
      </c>
      <c r="B1109" s="184" t="s">
        <v>693</v>
      </c>
      <c r="C1109" s="180" t="s">
        <v>817</v>
      </c>
      <c r="D1109" s="180" t="s">
        <v>848</v>
      </c>
      <c r="E1109"/>
      <c r="F1109"/>
      <c r="G1109"/>
      <c r="H1109" s="131"/>
      <c r="I1109" s="172">
        <v>0</v>
      </c>
      <c r="J1109"/>
      <c r="K1109" s="172">
        <v>5</v>
      </c>
      <c r="L1109" s="124" t="e">
        <f>VLOOKUP(TRIM(B1109),'Team Rosters'!$B$1:$M$3794,2,FALSE)</f>
        <v>#N/A</v>
      </c>
    </row>
    <row r="1110" spans="1:12">
      <c r="A1110" s="180" t="s">
        <v>2440</v>
      </c>
      <c r="B1110" s="184" t="s">
        <v>6259</v>
      </c>
      <c r="C1110" s="180" t="s">
        <v>822</v>
      </c>
      <c r="D1110" s="180" t="s">
        <v>2440</v>
      </c>
      <c r="E1110" s="176" t="s">
        <v>4384</v>
      </c>
      <c r="F1110" s="176"/>
      <c r="G1110" s="172">
        <v>0</v>
      </c>
      <c r="H1110" s="172"/>
      <c r="I1110"/>
      <c r="J1110"/>
      <c r="K1110" s="131"/>
      <c r="L1110" s="124" t="e">
        <f>VLOOKUP(TRIM(B1110),'Team Rosters'!$B$1:$M$3794,2,FALSE)</f>
        <v>#N/A</v>
      </c>
    </row>
    <row r="1111" spans="1:12">
      <c r="A1111" s="180" t="s">
        <v>565</v>
      </c>
      <c r="B1111" s="184" t="s">
        <v>5298</v>
      </c>
      <c r="C1111" s="180" t="s">
        <v>808</v>
      </c>
      <c r="D1111" s="180" t="s">
        <v>4274</v>
      </c>
      <c r="E1111" s="131"/>
      <c r="F1111" s="131"/>
      <c r="G1111" s="131"/>
      <c r="H1111" s="131"/>
      <c r="I1111" s="172">
        <v>4</v>
      </c>
      <c r="J1111" s="172">
        <v>0</v>
      </c>
      <c r="K1111" s="172">
        <v>5</v>
      </c>
      <c r="L1111" s="124" t="str">
        <f>VLOOKUP(TRIM(B1111),'Team Rosters'!$B$1:$M$3794,2,FALSE)</f>
        <v>OMA</v>
      </c>
    </row>
    <row r="1112" spans="1:12">
      <c r="A1112" s="180" t="s">
        <v>2436</v>
      </c>
      <c r="B1112" s="184" t="s">
        <v>1677</v>
      </c>
      <c r="C1112" s="180" t="s">
        <v>826</v>
      </c>
      <c r="D1112" s="180" t="s">
        <v>4307</v>
      </c>
      <c r="E1112" s="176" t="s">
        <v>4389</v>
      </c>
      <c r="F1112" s="176"/>
      <c r="G1112" s="172">
        <v>2</v>
      </c>
      <c r="H1112" s="172"/>
      <c r="I1112"/>
      <c r="J1112"/>
      <c r="K1112"/>
      <c r="L1112" s="124" t="str">
        <f>VLOOKUP(TRIM(B1112),'Team Rosters'!$B$1:$M$3794,2,FALSE)</f>
        <v>CHA</v>
      </c>
    </row>
    <row r="1113" spans="1:12">
      <c r="A1113" s="180" t="s">
        <v>2314</v>
      </c>
      <c r="B1113" s="184" t="s">
        <v>5679</v>
      </c>
      <c r="C1113" s="180" t="s">
        <v>826</v>
      </c>
      <c r="D1113" s="180" t="s">
        <v>4303</v>
      </c>
      <c r="E1113" s="176" t="s">
        <v>4391</v>
      </c>
      <c r="F1113" s="176"/>
      <c r="G1113" s="172">
        <v>0</v>
      </c>
      <c r="H1113" s="172"/>
      <c r="I1113"/>
      <c r="J1113"/>
      <c r="K1113"/>
      <c r="L1113" s="124" t="e">
        <f>VLOOKUP(TRIM(B1113),'Team Rosters'!$B$1:$M$3794,2,FALSE)</f>
        <v>#N/A</v>
      </c>
    </row>
    <row r="1114" spans="1:12" ht="12.75" customHeight="1">
      <c r="A1114" s="180" t="s">
        <v>2438</v>
      </c>
      <c r="B1114" s="184" t="s">
        <v>2066</v>
      </c>
      <c r="C1114" s="180" t="s">
        <v>832</v>
      </c>
      <c r="D1114" s="180" t="s">
        <v>4277</v>
      </c>
      <c r="E1114" s="131"/>
      <c r="F1114" s="131"/>
      <c r="G1114" s="131"/>
      <c r="H1114" s="131"/>
      <c r="I1114" s="172">
        <v>5</v>
      </c>
      <c r="J1114" s="172"/>
      <c r="K1114" s="172">
        <v>7</v>
      </c>
      <c r="L1114" s="124" t="str">
        <f>VLOOKUP(TRIM(B1114),'Team Rosters'!$B$1:$M$3794,2,FALSE)</f>
        <v>ANN</v>
      </c>
    </row>
    <row r="1115" spans="1:12">
      <c r="A1115" s="180" t="s">
        <v>3891</v>
      </c>
      <c r="B1115" s="184" t="s">
        <v>4539</v>
      </c>
      <c r="C1115" s="180" t="s">
        <v>3448</v>
      </c>
      <c r="D1115" s="180" t="s">
        <v>5005</v>
      </c>
      <c r="E1115" s="176" t="s">
        <v>4385</v>
      </c>
      <c r="F1115" s="176" t="s">
        <v>4385</v>
      </c>
      <c r="G1115" s="172">
        <v>0</v>
      </c>
      <c r="H1115" s="172"/>
      <c r="I1115"/>
      <c r="J1115"/>
      <c r="K1115" s="131"/>
      <c r="L1115" s="124" t="str">
        <f>VLOOKUP(TRIM(B1115),'Team Rosters'!$B$1:$M$3794,2,FALSE)</f>
        <v>VER</v>
      </c>
    </row>
    <row r="1116" spans="1:12" ht="12.75" customHeight="1">
      <c r="A1116" s="207" t="s">
        <v>3518</v>
      </c>
      <c r="B1116" s="206" t="s">
        <v>6373</v>
      </c>
      <c r="C1116" s="207" t="s">
        <v>807</v>
      </c>
      <c r="D1116" s="207" t="s">
        <v>3518</v>
      </c>
      <c r="E1116"/>
      <c r="F1116"/>
      <c r="G1116"/>
      <c r="H1116"/>
      <c r="I1116" s="187">
        <v>0</v>
      </c>
      <c r="J1116"/>
      <c r="K1116" s="187">
        <v>3</v>
      </c>
      <c r="L1116" s="124" t="e">
        <f>VLOOKUP(TRIM(B1116),'Team Rosters'!$B$1:$M$3794,2,FALSE)</f>
        <v>#N/A</v>
      </c>
    </row>
    <row r="1117" spans="1:12">
      <c r="A1117" s="180" t="s">
        <v>6202</v>
      </c>
      <c r="B1117" s="184" t="s">
        <v>6203</v>
      </c>
      <c r="C1117" s="180" t="s">
        <v>812</v>
      </c>
      <c r="D1117" s="180" t="s">
        <v>6623</v>
      </c>
      <c r="E1117" s="176" t="s">
        <v>4384</v>
      </c>
      <c r="F1117" s="176"/>
      <c r="G1117" s="172"/>
      <c r="H1117" s="172"/>
      <c r="I1117" s="131"/>
      <c r="J1117"/>
      <c r="K1117" s="131"/>
      <c r="L1117" s="124" t="str">
        <f>VLOOKUP(TRIM(B1117),'Team Rosters'!$B$1:$M$3794,2,FALSE)</f>
        <v>CHA</v>
      </c>
    </row>
    <row r="1118" spans="1:12">
      <c r="A1118" s="180" t="s">
        <v>172</v>
      </c>
      <c r="B1118" s="184" t="s">
        <v>1783</v>
      </c>
      <c r="C1118" s="180" t="s">
        <v>814</v>
      </c>
      <c r="D1118" s="180" t="s">
        <v>4298</v>
      </c>
      <c r="E1118" s="176" t="s">
        <v>4391</v>
      </c>
      <c r="F1118" s="176"/>
      <c r="G1118" s="172">
        <v>12</v>
      </c>
      <c r="H1118" s="172">
        <v>1</v>
      </c>
      <c r="I1118"/>
      <c r="J1118"/>
      <c r="K1118"/>
      <c r="L1118" s="124" t="e">
        <f>VLOOKUP(TRIM(B1118),'Team Rosters'!$B$1:$M$3794,2,FALSE)</f>
        <v>#N/A</v>
      </c>
    </row>
    <row r="1119" spans="1:12">
      <c r="A1119" s="203" t="s">
        <v>3518</v>
      </c>
      <c r="B1119" s="202" t="s">
        <v>6370</v>
      </c>
      <c r="C1119" s="203" t="s">
        <v>817</v>
      </c>
      <c r="D1119" s="203" t="s">
        <v>3518</v>
      </c>
      <c r="E1119"/>
      <c r="F1119"/>
      <c r="G1119"/>
      <c r="H1119" s="131"/>
      <c r="I1119" s="188">
        <v>0</v>
      </c>
      <c r="J1119"/>
      <c r="K1119" s="188">
        <v>0</v>
      </c>
      <c r="L1119" s="124" t="e">
        <f>VLOOKUP(TRIM(B1119),'Team Rosters'!$B$1:$M$3794,2,FALSE)</f>
        <v>#N/A</v>
      </c>
    </row>
    <row r="1120" spans="1:12" ht="12.75" customHeight="1">
      <c r="A1120" s="203" t="s">
        <v>3518</v>
      </c>
      <c r="B1120" s="202" t="s">
        <v>5818</v>
      </c>
      <c r="C1120" s="203" t="s">
        <v>90</v>
      </c>
      <c r="D1120" s="203" t="s">
        <v>3518</v>
      </c>
      <c r="E1120"/>
      <c r="F1120"/>
      <c r="G1120"/>
      <c r="H1120" s="131"/>
      <c r="I1120" s="188">
        <v>0</v>
      </c>
      <c r="J1120"/>
      <c r="K1120" s="188">
        <v>2</v>
      </c>
      <c r="L1120" s="124" t="e">
        <f>VLOOKUP(TRIM(B1120),'Team Rosters'!$B$1:$M$3794,2,FALSE)</f>
        <v>#N/A</v>
      </c>
    </row>
    <row r="1121" spans="1:12">
      <c r="A1121" s="180" t="s">
        <v>2319</v>
      </c>
      <c r="B1121" s="184" t="s">
        <v>247</v>
      </c>
      <c r="C1121" s="180" t="s">
        <v>837</v>
      </c>
      <c r="D1121" s="180" t="s">
        <v>2319</v>
      </c>
      <c r="E1121" s="176" t="s">
        <v>4383</v>
      </c>
      <c r="F1121" s="176"/>
      <c r="G1121" s="172">
        <v>11</v>
      </c>
      <c r="H1121" s="172"/>
      <c r="I1121"/>
      <c r="J1121"/>
      <c r="K1121" s="131"/>
      <c r="L1121" s="124" t="e">
        <f>VLOOKUP(TRIM(B1121),'Team Rosters'!$B$1:$M$3794,2,FALSE)</f>
        <v>#N/A</v>
      </c>
    </row>
    <row r="1122" spans="1:12">
      <c r="A1122" s="207" t="s">
        <v>220</v>
      </c>
      <c r="B1122" s="206" t="s">
        <v>6372</v>
      </c>
      <c r="C1122" s="207" t="s">
        <v>1664</v>
      </c>
      <c r="D1122" s="207" t="s">
        <v>220</v>
      </c>
      <c r="E1122" s="131"/>
      <c r="F1122" s="131"/>
      <c r="G1122" s="131"/>
      <c r="H1122" s="131"/>
      <c r="I1122" s="187">
        <v>0</v>
      </c>
      <c r="J1122"/>
      <c r="K1122" s="187">
        <v>0</v>
      </c>
      <c r="L1122" s="124" t="e">
        <f>VLOOKUP(TRIM(B1122),'Team Rosters'!$B$1:$M$3794,2,FALSE)</f>
        <v>#N/A</v>
      </c>
    </row>
    <row r="1123" spans="1:12" ht="12.75" customHeight="1">
      <c r="A1123" s="180" t="s">
        <v>649</v>
      </c>
      <c r="B1123" s="184" t="s">
        <v>5115</v>
      </c>
      <c r="C1123" s="180" t="s">
        <v>6142</v>
      </c>
      <c r="D1123" s="180" t="s">
        <v>649</v>
      </c>
      <c r="E1123" s="176" t="s">
        <v>4397</v>
      </c>
      <c r="F1123" s="176" t="s">
        <v>4382</v>
      </c>
      <c r="G1123" s="172">
        <v>0</v>
      </c>
      <c r="H1123" s="172"/>
      <c r="I1123"/>
      <c r="J1123"/>
      <c r="K1123"/>
      <c r="L1123" s="124" t="str">
        <f>VLOOKUP(TRIM(B1123),'Team Rosters'!$B$1:$M$3794,2,FALSE)</f>
        <v>WIX</v>
      </c>
    </row>
    <row r="1124" spans="1:12" ht="12.75" customHeight="1">
      <c r="A1124" s="180" t="s">
        <v>2351</v>
      </c>
      <c r="B1124" s="184" t="s">
        <v>4580</v>
      </c>
      <c r="C1124" s="180" t="s">
        <v>813</v>
      </c>
      <c r="D1124" s="180" t="s">
        <v>4270</v>
      </c>
      <c r="E1124" s="131"/>
      <c r="F1124" s="131"/>
      <c r="G1124" s="131"/>
      <c r="H1124" s="131"/>
      <c r="I1124" s="172">
        <v>0</v>
      </c>
      <c r="J1124" s="172"/>
      <c r="K1124" s="172">
        <v>0</v>
      </c>
      <c r="L1124" s="124" t="str">
        <f>VLOOKUP(TRIM(B1124),'Team Rosters'!$B$1:$M$3794,2,FALSE)</f>
        <v>IND</v>
      </c>
    </row>
    <row r="1125" spans="1:12" ht="12.75" customHeight="1">
      <c r="A1125" s="203" t="s">
        <v>1891</v>
      </c>
      <c r="B1125" s="202" t="s">
        <v>6344</v>
      </c>
      <c r="C1125" s="203" t="s">
        <v>833</v>
      </c>
      <c r="D1125" s="203" t="s">
        <v>1891</v>
      </c>
      <c r="E1125"/>
      <c r="F1125"/>
      <c r="G1125"/>
      <c r="H1125" s="131"/>
      <c r="I1125"/>
      <c r="J1125"/>
      <c r="K1125" s="131"/>
      <c r="L1125" s="124" t="e">
        <f>VLOOKUP(TRIM(B1125),'Team Rosters'!$B$1:$M$3794,2,FALSE)</f>
        <v>#N/A</v>
      </c>
    </row>
    <row r="1126" spans="1:12">
      <c r="A1126" s="180" t="s">
        <v>1404</v>
      </c>
      <c r="B1126" s="184" t="s">
        <v>6246</v>
      </c>
      <c r="C1126" s="180" t="s">
        <v>85</v>
      </c>
      <c r="D1126" s="180" t="s">
        <v>1404</v>
      </c>
      <c r="E1126" s="176" t="s">
        <v>4384</v>
      </c>
      <c r="F1126" s="176"/>
      <c r="G1126" s="172">
        <v>0</v>
      </c>
      <c r="H1126" s="172"/>
      <c r="I1126" s="131"/>
      <c r="J1126"/>
      <c r="K1126" s="131"/>
      <c r="L1126" s="124" t="e">
        <f>VLOOKUP(TRIM(B1126),'Team Rosters'!$B$1:$M$3794,2,FALSE)</f>
        <v>#N/A</v>
      </c>
    </row>
    <row r="1127" spans="1:12" ht="12.75" customHeight="1">
      <c r="A1127" s="180" t="s">
        <v>2436</v>
      </c>
      <c r="B1127" s="184" t="s">
        <v>2187</v>
      </c>
      <c r="C1127" s="180" t="s">
        <v>807</v>
      </c>
      <c r="D1127" s="180" t="s">
        <v>4307</v>
      </c>
      <c r="E1127" s="176" t="s">
        <v>4385</v>
      </c>
      <c r="F1127" s="176"/>
      <c r="G1127" s="172">
        <v>1</v>
      </c>
      <c r="H1127" s="172"/>
      <c r="I1127"/>
      <c r="J1127"/>
      <c r="K1127"/>
      <c r="L1127" s="124" t="str">
        <f>VLOOKUP(TRIM(B1127),'Team Rosters'!$B$1:$M$3794,2,FALSE)</f>
        <v>CHA</v>
      </c>
    </row>
    <row r="1128" spans="1:12" ht="12.75" customHeight="1">
      <c r="A1128" s="180" t="s">
        <v>2328</v>
      </c>
      <c r="B1128" s="184" t="s">
        <v>5145</v>
      </c>
      <c r="C1128" s="180" t="s">
        <v>816</v>
      </c>
      <c r="D1128" s="180" t="s">
        <v>4295</v>
      </c>
      <c r="E1128" s="176" t="s">
        <v>4386</v>
      </c>
      <c r="F1128" s="176"/>
      <c r="G1128" s="172"/>
      <c r="H1128" s="172"/>
      <c r="I1128"/>
      <c r="J1128"/>
      <c r="K1128" s="131"/>
      <c r="L1128" s="124" t="str">
        <f>VLOOKUP(TRIM(B1128),'Team Rosters'!$B$1:$M$3794,2,FALSE)</f>
        <v>ACM</v>
      </c>
    </row>
    <row r="1129" spans="1:12">
      <c r="A1129" s="207" t="s">
        <v>3518</v>
      </c>
      <c r="B1129" s="206" t="s">
        <v>249</v>
      </c>
      <c r="C1129" s="207" t="s">
        <v>807</v>
      </c>
      <c r="D1129" s="207" t="s">
        <v>3518</v>
      </c>
      <c r="E1129"/>
      <c r="F1129"/>
      <c r="G1129"/>
      <c r="H1129" s="131"/>
      <c r="I1129" s="187">
        <v>0</v>
      </c>
      <c r="J1129"/>
      <c r="K1129" s="187">
        <v>0</v>
      </c>
      <c r="L1129" s="124" t="str">
        <f>VLOOKUP(TRIM(B1129),'Team Rosters'!$B$1:$M$3794,2,FALSE)</f>
        <v>IRN</v>
      </c>
    </row>
    <row r="1130" spans="1:12">
      <c r="A1130" s="180" t="s">
        <v>3060</v>
      </c>
      <c r="B1130" s="184" t="s">
        <v>6272</v>
      </c>
      <c r="C1130" s="180" t="s">
        <v>5513</v>
      </c>
      <c r="D1130" s="180" t="s">
        <v>4290</v>
      </c>
      <c r="E1130" s="176" t="s">
        <v>4384</v>
      </c>
      <c r="F1130" s="176"/>
      <c r="G1130" s="172"/>
      <c r="H1130" s="172"/>
      <c r="I1130"/>
      <c r="J1130"/>
      <c r="K1130" s="131"/>
      <c r="L1130" s="124" t="e">
        <f>VLOOKUP(TRIM(B1130),'Team Rosters'!$B$1:$M$3794,2,FALSE)</f>
        <v>#N/A</v>
      </c>
    </row>
    <row r="1131" spans="1:12">
      <c r="A1131" s="180" t="s">
        <v>712</v>
      </c>
      <c r="B1131" s="184" t="s">
        <v>680</v>
      </c>
      <c r="C1131" s="180" t="s">
        <v>807</v>
      </c>
      <c r="D1131" s="180" t="s">
        <v>4296</v>
      </c>
      <c r="E1131" s="176" t="s">
        <v>4386</v>
      </c>
      <c r="F1131" s="176"/>
      <c r="G1131" s="172"/>
      <c r="H1131" s="172"/>
      <c r="I1131"/>
      <c r="J1131"/>
      <c r="K1131"/>
      <c r="L1131" s="124" t="str">
        <f>VLOOKUP(TRIM(B1131),'Team Rosters'!$B$1:$M$3794,2,FALSE)</f>
        <v>BLU</v>
      </c>
    </row>
    <row r="1132" spans="1:12">
      <c r="A1132" s="203" t="s">
        <v>1891</v>
      </c>
      <c r="B1132" s="202" t="s">
        <v>5724</v>
      </c>
      <c r="C1132" s="203" t="s">
        <v>3448</v>
      </c>
      <c r="D1132" s="203" t="s">
        <v>1891</v>
      </c>
      <c r="E1132"/>
      <c r="F1132"/>
      <c r="G1132"/>
      <c r="H1132" s="131"/>
      <c r="I1132"/>
      <c r="J1132"/>
      <c r="K1132"/>
      <c r="L1132" s="124" t="e">
        <f>VLOOKUP(TRIM(B1132),'Team Rosters'!$B$1:$M$3794,2,FALSE)</f>
        <v>#N/A</v>
      </c>
    </row>
    <row r="1133" spans="1:12">
      <c r="A1133" s="182" t="s">
        <v>2874</v>
      </c>
      <c r="B1133" s="186" t="s">
        <v>5090</v>
      </c>
      <c r="C1133" s="182" t="s">
        <v>6142</v>
      </c>
      <c r="D1133" s="182" t="s">
        <v>4288</v>
      </c>
      <c r="E1133" s="176" t="s">
        <v>4390</v>
      </c>
      <c r="F1133" s="176"/>
      <c r="G1133" s="172"/>
      <c r="H1133" s="172"/>
      <c r="I1133"/>
      <c r="J1133"/>
      <c r="K1133"/>
      <c r="L1133" s="124" t="str">
        <f>VLOOKUP(TRIM(B1133),'Team Rosters'!$B$1:$M$3794,2,FALSE)</f>
        <v>LAS</v>
      </c>
    </row>
    <row r="1134" spans="1:12" ht="12.75" customHeight="1">
      <c r="A1134" s="180" t="s">
        <v>2437</v>
      </c>
      <c r="B1134" s="184" t="s">
        <v>5148</v>
      </c>
      <c r="C1134" s="180" t="s">
        <v>1664</v>
      </c>
      <c r="D1134" s="180" t="s">
        <v>4304</v>
      </c>
      <c r="E1134" s="176" t="s">
        <v>4391</v>
      </c>
      <c r="F1134" s="176"/>
      <c r="G1134" s="172">
        <v>3</v>
      </c>
      <c r="H1134" s="172"/>
      <c r="I1134" s="164"/>
      <c r="J1134"/>
      <c r="K1134" s="180"/>
      <c r="L1134" s="124" t="str">
        <f>VLOOKUP(TRIM(B1134),'Team Rosters'!$B$1:$M$3794,2,FALSE)</f>
        <v>OMA</v>
      </c>
    </row>
    <row r="1135" spans="1:12">
      <c r="A1135" s="180" t="s">
        <v>172</v>
      </c>
      <c r="B1135" s="184" t="s">
        <v>5165</v>
      </c>
      <c r="C1135" s="180" t="s">
        <v>6142</v>
      </c>
      <c r="D1135" s="180" t="s">
        <v>4298</v>
      </c>
      <c r="E1135" s="176" t="s">
        <v>4385</v>
      </c>
      <c r="F1135" s="176"/>
      <c r="G1135" s="172">
        <v>5</v>
      </c>
      <c r="H1135" s="172"/>
      <c r="I1135" s="164"/>
      <c r="J1135"/>
      <c r="K1135" s="180"/>
      <c r="L1135" s="124" t="e">
        <f>VLOOKUP(TRIM(B1135),'Team Rosters'!$B$1:$M$3794,2,FALSE)</f>
        <v>#N/A</v>
      </c>
    </row>
    <row r="1136" spans="1:12">
      <c r="A1136" s="180" t="s">
        <v>2436</v>
      </c>
      <c r="B1136" s="184" t="s">
        <v>5680</v>
      </c>
      <c r="C1136" s="180" t="s">
        <v>818</v>
      </c>
      <c r="D1136" s="180" t="s">
        <v>4307</v>
      </c>
      <c r="E1136" s="176" t="s">
        <v>4389</v>
      </c>
      <c r="F1136" s="176"/>
      <c r="G1136" s="172">
        <v>1</v>
      </c>
      <c r="H1136" s="172"/>
      <c r="I1136" s="164"/>
      <c r="J1136"/>
      <c r="K1136" s="180"/>
      <c r="L1136" s="124" t="str">
        <f>VLOOKUP(TRIM(B1136),'Team Rosters'!$B$1:$M$3794,2,FALSE)</f>
        <v>IRN</v>
      </c>
    </row>
    <row r="1137" spans="1:12" ht="12.75" customHeight="1">
      <c r="A1137" s="180" t="s">
        <v>1667</v>
      </c>
      <c r="B1137" s="184" t="s">
        <v>6167</v>
      </c>
      <c r="C1137" s="180" t="s">
        <v>807</v>
      </c>
      <c r="D1137" s="180" t="s">
        <v>4300</v>
      </c>
      <c r="E1137" s="176" t="s">
        <v>4385</v>
      </c>
      <c r="F1137" s="176"/>
      <c r="G1137" s="172">
        <v>6</v>
      </c>
      <c r="H1137" s="172"/>
      <c r="I1137" s="164"/>
      <c r="J1137"/>
      <c r="K1137" s="180"/>
      <c r="L1137" s="124" t="e">
        <f>VLOOKUP(TRIM(B1137),'Team Rosters'!$B$1:$M$3794,2,FALSE)</f>
        <v>#N/A</v>
      </c>
    </row>
    <row r="1138" spans="1:12" ht="12.75" customHeight="1">
      <c r="A1138" s="180" t="s">
        <v>1139</v>
      </c>
      <c r="B1138" s="184" t="s">
        <v>4480</v>
      </c>
      <c r="C1138" s="180" t="s">
        <v>816</v>
      </c>
      <c r="D1138" s="180" t="s">
        <v>1139</v>
      </c>
      <c r="E1138" s="176" t="s">
        <v>4384</v>
      </c>
      <c r="F1138" s="176"/>
      <c r="G1138" s="172">
        <v>0</v>
      </c>
      <c r="H1138" s="172"/>
      <c r="I1138" s="164"/>
      <c r="J1138"/>
      <c r="K1138" s="180"/>
      <c r="L1138" s="124" t="e">
        <f>VLOOKUP(TRIM(B1138),'Team Rosters'!$B$1:$M$3794,2,FALSE)</f>
        <v>#N/A</v>
      </c>
    </row>
    <row r="1139" spans="1:12" ht="12.75" customHeight="1">
      <c r="A1139" s="180" t="s">
        <v>1663</v>
      </c>
      <c r="B1139" s="184" t="s">
        <v>2190</v>
      </c>
      <c r="C1139" s="180" t="s">
        <v>90</v>
      </c>
      <c r="D1139" s="180" t="s">
        <v>4302</v>
      </c>
      <c r="E1139" s="176" t="s">
        <v>4389</v>
      </c>
      <c r="F1139" s="176"/>
      <c r="G1139" s="172">
        <v>9</v>
      </c>
      <c r="H1139" s="172"/>
      <c r="I1139" s="164"/>
      <c r="J1139"/>
      <c r="K1139" s="180"/>
      <c r="L1139" s="124" t="str">
        <f>VLOOKUP(TRIM(B1139),'Team Rosters'!$B$1:$M$3794,2,FALSE)</f>
        <v>LON</v>
      </c>
    </row>
    <row r="1140" spans="1:12" ht="12.75" customHeight="1">
      <c r="A1140" s="212" t="s">
        <v>203</v>
      </c>
      <c r="B1140" s="184" t="s">
        <v>5374</v>
      </c>
      <c r="C1140" s="180" t="s">
        <v>815</v>
      </c>
      <c r="D1140" s="212" t="s">
        <v>203</v>
      </c>
      <c r="E1140"/>
      <c r="F1140"/>
      <c r="G1140"/>
      <c r="H1140" s="131"/>
      <c r="I1140" s="164"/>
      <c r="J1140"/>
      <c r="K1140" s="180"/>
      <c r="L1140" s="124" t="str">
        <f>VLOOKUP(TRIM(B1140),'Team Rosters'!$B$1:$M$3794,2,FALSE)</f>
        <v>BEA</v>
      </c>
    </row>
    <row r="1141" spans="1:12" ht="12.75" customHeight="1">
      <c r="A1141" s="180" t="s">
        <v>3060</v>
      </c>
      <c r="B1141" s="184" t="s">
        <v>6241</v>
      </c>
      <c r="C1141" s="180" t="s">
        <v>837</v>
      </c>
      <c r="D1141" s="180" t="s">
        <v>4290</v>
      </c>
      <c r="E1141" s="176" t="s">
        <v>4384</v>
      </c>
      <c r="F1141" s="176"/>
      <c r="G1141" s="172"/>
      <c r="H1141" s="172"/>
      <c r="I1141" s="164"/>
      <c r="J1141"/>
      <c r="K1141" s="180"/>
      <c r="L1141" s="124" t="e">
        <f>VLOOKUP(TRIM(B1141),'Team Rosters'!$B$1:$M$3794,2,FALSE)</f>
        <v>#N/A</v>
      </c>
    </row>
    <row r="1142" spans="1:12">
      <c r="A1142" s="180" t="s">
        <v>3060</v>
      </c>
      <c r="B1142" s="184" t="s">
        <v>6186</v>
      </c>
      <c r="C1142" s="180" t="s">
        <v>833</v>
      </c>
      <c r="D1142" s="180" t="s">
        <v>4290</v>
      </c>
      <c r="E1142" s="176" t="s">
        <v>4384</v>
      </c>
      <c r="F1142" s="176"/>
      <c r="G1142" s="172"/>
      <c r="H1142" s="172"/>
      <c r="I1142" s="164"/>
      <c r="J1142"/>
      <c r="K1142" s="180"/>
      <c r="L1142" s="124" t="e">
        <f>VLOOKUP(TRIM(B1142),'Team Rosters'!$B$1:$M$3794,2,FALSE)</f>
        <v>#N/A</v>
      </c>
    </row>
    <row r="1143" spans="1:12" ht="12.75" customHeight="1">
      <c r="A1143" s="180" t="s">
        <v>2874</v>
      </c>
      <c r="B1143" s="184" t="s">
        <v>4111</v>
      </c>
      <c r="C1143" s="180" t="s">
        <v>85</v>
      </c>
      <c r="D1143" s="180" t="s">
        <v>4288</v>
      </c>
      <c r="E1143" s="176" t="s">
        <v>4390</v>
      </c>
      <c r="F1143" s="176"/>
      <c r="G1143" s="172"/>
      <c r="H1143" s="172"/>
      <c r="I1143" s="164"/>
      <c r="J1143"/>
      <c r="K1143" s="180"/>
      <c r="L1143" s="124" t="e">
        <f>VLOOKUP(TRIM(B1143),'Team Rosters'!$B$1:$M$3794,2,FALSE)</f>
        <v>#N/A</v>
      </c>
    </row>
    <row r="1144" spans="1:12">
      <c r="A1144" s="180" t="s">
        <v>836</v>
      </c>
      <c r="B1144" s="184" t="s">
        <v>6159</v>
      </c>
      <c r="C1144" s="180" t="s">
        <v>831</v>
      </c>
      <c r="D1144" s="180" t="s">
        <v>4282</v>
      </c>
      <c r="E1144" s="131"/>
      <c r="F1144" s="131"/>
      <c r="G1144" s="131"/>
      <c r="H1144" s="131"/>
      <c r="I1144" s="214">
        <v>0</v>
      </c>
      <c r="J1144" s="172">
        <v>0</v>
      </c>
      <c r="K1144" s="212">
        <v>0</v>
      </c>
      <c r="L1144" s="124" t="str">
        <f>VLOOKUP(TRIM(B1144),'Team Rosters'!$B$1:$M$3794,2,FALSE)</f>
        <v>BLU</v>
      </c>
    </row>
    <row r="1145" spans="1:12">
      <c r="A1145" s="180" t="s">
        <v>2437</v>
      </c>
      <c r="B1145" s="184" t="s">
        <v>112</v>
      </c>
      <c r="C1145" s="180" t="s">
        <v>809</v>
      </c>
      <c r="D1145" s="180" t="s">
        <v>4304</v>
      </c>
      <c r="E1145" s="176" t="s">
        <v>4385</v>
      </c>
      <c r="F1145" s="176"/>
      <c r="G1145" s="172">
        <v>3</v>
      </c>
      <c r="H1145" s="172"/>
      <c r="I1145" s="164"/>
      <c r="J1145"/>
      <c r="K1145" s="180"/>
      <c r="L1145" s="124" t="str">
        <f>VLOOKUP(TRIM(B1145),'Team Rosters'!$B$1:$M$3794,2,FALSE)</f>
        <v>IND</v>
      </c>
    </row>
    <row r="1146" spans="1:12" ht="12.75" customHeight="1">
      <c r="A1146" s="180" t="s">
        <v>3060</v>
      </c>
      <c r="B1146" s="184" t="s">
        <v>5661</v>
      </c>
      <c r="C1146" s="180" t="s">
        <v>809</v>
      </c>
      <c r="D1146" s="180" t="s">
        <v>4290</v>
      </c>
      <c r="E1146" s="176" t="s">
        <v>4397</v>
      </c>
      <c r="F1146" s="176"/>
      <c r="G1146" s="172"/>
      <c r="H1146" s="172"/>
      <c r="I1146" s="164"/>
      <c r="J1146"/>
      <c r="K1146" s="180"/>
      <c r="L1146" s="124" t="str">
        <f>VLOOKUP(TRIM(B1146),'Team Rosters'!$B$1:$M$3794,2,FALSE)</f>
        <v>IRN</v>
      </c>
    </row>
    <row r="1147" spans="1:12">
      <c r="A1147" s="180" t="s">
        <v>823</v>
      </c>
      <c r="B1147" s="184" t="s">
        <v>1552</v>
      </c>
      <c r="C1147" s="180" t="s">
        <v>822</v>
      </c>
      <c r="D1147" s="180" t="s">
        <v>823</v>
      </c>
      <c r="E1147" s="176" t="s">
        <v>4400</v>
      </c>
      <c r="F1147" s="176" t="s">
        <v>4382</v>
      </c>
      <c r="G1147" s="172">
        <v>4</v>
      </c>
      <c r="H1147" s="172"/>
      <c r="I1147" s="164"/>
      <c r="J1147"/>
      <c r="K1147" s="180"/>
      <c r="L1147" s="124" t="e">
        <f>VLOOKUP(TRIM(B1147),'Team Rosters'!$B$1:$M$3794,2,FALSE)</f>
        <v>#N/A</v>
      </c>
    </row>
    <row r="1148" spans="1:12">
      <c r="A1148" s="180" t="s">
        <v>2351</v>
      </c>
      <c r="B1148" s="184" t="s">
        <v>2196</v>
      </c>
      <c r="C1148" s="180" t="s">
        <v>820</v>
      </c>
      <c r="D1148" s="180" t="s">
        <v>4270</v>
      </c>
      <c r="E1148" s="131"/>
      <c r="F1148" s="131"/>
      <c r="G1148" s="131"/>
      <c r="H1148" s="131"/>
      <c r="I1148" s="214">
        <v>6</v>
      </c>
      <c r="J1148" s="172"/>
      <c r="K1148" s="212">
        <v>7</v>
      </c>
      <c r="L1148" s="124" t="str">
        <f>VLOOKUP(TRIM(B1148),'Team Rosters'!$B$1:$M$3794,2,FALSE)</f>
        <v>BEA</v>
      </c>
    </row>
    <row r="1149" spans="1:12">
      <c r="A1149" s="180" t="s">
        <v>2351</v>
      </c>
      <c r="B1149" s="184" t="s">
        <v>898</v>
      </c>
      <c r="C1149" s="180" t="s">
        <v>1664</v>
      </c>
      <c r="D1149" s="180" t="s">
        <v>4270</v>
      </c>
      <c r="E1149" s="131"/>
      <c r="F1149" s="131"/>
      <c r="G1149" s="131"/>
      <c r="H1149" s="131"/>
      <c r="I1149" s="214">
        <v>4</v>
      </c>
      <c r="J1149" s="172"/>
      <c r="K1149" s="212">
        <v>7</v>
      </c>
      <c r="L1149" s="124" t="str">
        <f>VLOOKUP(TRIM(B1149),'Team Rosters'!$B$1:$M$3794,2,FALSE)</f>
        <v>BIR</v>
      </c>
    </row>
    <row r="1150" spans="1:12">
      <c r="A1150" s="207" t="s">
        <v>3518</v>
      </c>
      <c r="B1150" s="206" t="s">
        <v>900</v>
      </c>
      <c r="C1150" s="207" t="s">
        <v>3448</v>
      </c>
      <c r="D1150" s="207" t="s">
        <v>3518</v>
      </c>
      <c r="E1150"/>
      <c r="F1150"/>
      <c r="G1150"/>
      <c r="H1150" s="131"/>
      <c r="I1150" s="208">
        <v>0</v>
      </c>
      <c r="J1150"/>
      <c r="K1150" s="209">
        <v>3</v>
      </c>
      <c r="L1150" s="124" t="str">
        <f>VLOOKUP(TRIM(B1150),'Team Rosters'!$B$1:$M$3794,2,FALSE)</f>
        <v>WIX</v>
      </c>
    </row>
    <row r="1151" spans="1:12">
      <c r="A1151" s="180" t="s">
        <v>3063</v>
      </c>
      <c r="B1151" s="184" t="s">
        <v>3853</v>
      </c>
      <c r="C1151" s="180" t="s">
        <v>833</v>
      </c>
      <c r="D1151" s="180" t="s">
        <v>4289</v>
      </c>
      <c r="E1151" s="176" t="s">
        <v>4394</v>
      </c>
      <c r="F1151" s="176"/>
      <c r="G1151" s="172"/>
      <c r="H1151" s="172"/>
      <c r="I1151" s="164"/>
      <c r="J1151"/>
      <c r="K1151" s="180"/>
      <c r="L1151" s="124" t="str">
        <f>VLOOKUP(TRIM(B1151),'Team Rosters'!$B$1:$M$3794,2,FALSE)</f>
        <v>DEL</v>
      </c>
    </row>
    <row r="1152" spans="1:12">
      <c r="A1152" s="180" t="s">
        <v>197</v>
      </c>
      <c r="B1152" s="184" t="s">
        <v>2641</v>
      </c>
      <c r="C1152" s="180" t="s">
        <v>83</v>
      </c>
      <c r="D1152" s="180" t="s">
        <v>197</v>
      </c>
      <c r="E1152"/>
      <c r="F1152"/>
      <c r="G1152"/>
      <c r="H1152" s="131"/>
      <c r="I1152" s="164"/>
      <c r="J1152"/>
      <c r="K1152" s="180"/>
      <c r="L1152" s="124" t="str">
        <f>VLOOKUP(TRIM(B1152),'Team Rosters'!$B$1:$M$3794,2,FALSE)</f>
        <v>IND</v>
      </c>
    </row>
    <row r="1153" spans="1:12">
      <c r="A1153" s="203" t="s">
        <v>4574</v>
      </c>
      <c r="B1153" s="202" t="s">
        <v>5789</v>
      </c>
      <c r="C1153" s="203" t="s">
        <v>82</v>
      </c>
      <c r="D1153" s="203" t="s">
        <v>4574</v>
      </c>
      <c r="E1153"/>
      <c r="F1153"/>
      <c r="G1153"/>
      <c r="H1153" s="131"/>
      <c r="I1153" s="164"/>
      <c r="J1153"/>
      <c r="K1153" s="180"/>
      <c r="L1153" s="124" t="str">
        <f>VLOOKUP(TRIM(B1153),'Team Rosters'!$B$1:$M$3794,2,FALSE)</f>
        <v>WIX</v>
      </c>
    </row>
    <row r="1154" spans="1:12" ht="12.75" customHeight="1">
      <c r="A1154" s="180" t="s">
        <v>2314</v>
      </c>
      <c r="B1154" s="184" t="s">
        <v>902</v>
      </c>
      <c r="C1154" s="180" t="s">
        <v>82</v>
      </c>
      <c r="D1154" s="180" t="s">
        <v>4303</v>
      </c>
      <c r="E1154" s="176" t="s">
        <v>4391</v>
      </c>
      <c r="F1154" s="176"/>
      <c r="G1154" s="172">
        <v>0</v>
      </c>
      <c r="H1154" s="172"/>
      <c r="I1154" s="164"/>
      <c r="J1154"/>
      <c r="K1154" s="180"/>
      <c r="L1154" s="124" t="e">
        <f>VLOOKUP(TRIM(B1154),'Team Rosters'!$B$1:$M$3794,2,FALSE)</f>
        <v>#N/A</v>
      </c>
    </row>
    <row r="1155" spans="1:12">
      <c r="A1155" s="203" t="s">
        <v>1591</v>
      </c>
      <c r="B1155" s="202" t="s">
        <v>4677</v>
      </c>
      <c r="C1155" s="203" t="s">
        <v>85</v>
      </c>
      <c r="D1155" s="203" t="s">
        <v>1591</v>
      </c>
      <c r="E1155"/>
      <c r="F1155"/>
      <c r="G1155"/>
      <c r="H1155" s="131"/>
      <c r="I1155" s="204">
        <v>0</v>
      </c>
      <c r="J1155"/>
      <c r="K1155" s="205">
        <v>4</v>
      </c>
      <c r="L1155" s="124" t="e">
        <f>VLOOKUP(TRIM(B1155),'Team Rosters'!$B$1:$M$3794,2,FALSE)</f>
        <v>#N/A</v>
      </c>
    </row>
    <row r="1156" spans="1:12" ht="12.75" customHeight="1">
      <c r="A1156" s="180" t="s">
        <v>560</v>
      </c>
      <c r="B1156" s="184" t="s">
        <v>238</v>
      </c>
      <c r="C1156" s="180" t="s">
        <v>817</v>
      </c>
      <c r="D1156" s="180" t="s">
        <v>4265</v>
      </c>
      <c r="E1156"/>
      <c r="F1156"/>
      <c r="G1156"/>
      <c r="H1156" s="131"/>
      <c r="I1156" s="164"/>
      <c r="J1156"/>
      <c r="K1156" s="180"/>
      <c r="L1156" s="124" t="str">
        <f>VLOOKUP(TRIM(B1156),'Team Rosters'!$B$1:$M$3794,2,FALSE)</f>
        <v>BIR</v>
      </c>
    </row>
    <row r="1157" spans="1:12">
      <c r="A1157" s="180" t="s">
        <v>835</v>
      </c>
      <c r="B1157" s="184" t="s">
        <v>4115</v>
      </c>
      <c r="C1157" s="180" t="s">
        <v>90</v>
      </c>
      <c r="D1157" s="180" t="s">
        <v>4283</v>
      </c>
      <c r="E1157" s="131"/>
      <c r="F1157" s="131"/>
      <c r="G1157" s="131"/>
      <c r="H1157"/>
      <c r="I1157" s="214">
        <v>5</v>
      </c>
      <c r="J1157" s="172">
        <v>4</v>
      </c>
      <c r="K1157" s="212">
        <v>4</v>
      </c>
      <c r="L1157" s="124" t="str">
        <f>VLOOKUP(TRIM(B1157),'Team Rosters'!$B$1:$M$3794,2,FALSE)</f>
        <v>CAVE</v>
      </c>
    </row>
    <row r="1158" spans="1:12">
      <c r="A1158" s="180" t="s">
        <v>2440</v>
      </c>
      <c r="B1158" s="184" t="s">
        <v>5117</v>
      </c>
      <c r="C1158" s="180" t="s">
        <v>6142</v>
      </c>
      <c r="D1158" s="180" t="s">
        <v>2440</v>
      </c>
      <c r="E1158" s="176" t="s">
        <v>4384</v>
      </c>
      <c r="F1158" s="176"/>
      <c r="G1158" s="172">
        <v>0</v>
      </c>
      <c r="H1158" s="172"/>
      <c r="I1158" s="164"/>
      <c r="J1158"/>
      <c r="K1158" s="180"/>
      <c r="L1158" s="124" t="e">
        <f>VLOOKUP(TRIM(B1158),'Team Rosters'!$B$1:$M$3794,2,FALSE)</f>
        <v>#N/A</v>
      </c>
    </row>
    <row r="1159" spans="1:12" ht="12.75" customHeight="1">
      <c r="A1159" s="180" t="s">
        <v>2351</v>
      </c>
      <c r="B1159" s="184" t="s">
        <v>5851</v>
      </c>
      <c r="C1159" s="180" t="s">
        <v>6142</v>
      </c>
      <c r="D1159" s="180" t="s">
        <v>4270</v>
      </c>
      <c r="E1159" s="131"/>
      <c r="F1159" s="131"/>
      <c r="G1159" s="131"/>
      <c r="H1159" s="131"/>
      <c r="I1159" s="214">
        <v>4</v>
      </c>
      <c r="J1159" s="172"/>
      <c r="K1159" s="212">
        <v>7</v>
      </c>
      <c r="L1159" s="124" t="str">
        <f>VLOOKUP(TRIM(B1159),'Team Rosters'!$B$1:$M$3794,2,FALSE)</f>
        <v>IND</v>
      </c>
    </row>
    <row r="1160" spans="1:12" ht="12.75" customHeight="1">
      <c r="A1160" s="180" t="s">
        <v>2314</v>
      </c>
      <c r="B1160" s="184" t="s">
        <v>6312</v>
      </c>
      <c r="C1160" s="180" t="s">
        <v>821</v>
      </c>
      <c r="D1160" s="180" t="s">
        <v>4303</v>
      </c>
      <c r="E1160" s="176" t="s">
        <v>4391</v>
      </c>
      <c r="F1160" s="176"/>
      <c r="G1160" s="172">
        <v>0</v>
      </c>
      <c r="H1160" s="172"/>
      <c r="I1160" s="164"/>
      <c r="J1160"/>
      <c r="K1160" s="180"/>
      <c r="L1160" s="124" t="e">
        <f>VLOOKUP(TRIM(B1160),'Team Rosters'!$B$1:$M$3794,2,FALSE)</f>
        <v>#N/A</v>
      </c>
    </row>
    <row r="1161" spans="1:12" ht="12.75" customHeight="1">
      <c r="A1161" s="180" t="s">
        <v>3200</v>
      </c>
      <c r="B1161" s="184" t="s">
        <v>6134</v>
      </c>
      <c r="C1161" s="180" t="s">
        <v>85</v>
      </c>
      <c r="D1161" s="180" t="s">
        <v>4275</v>
      </c>
      <c r="E1161" s="131"/>
      <c r="F1161" s="131"/>
      <c r="G1161" s="131"/>
      <c r="H1161"/>
      <c r="I1161" s="214">
        <v>0</v>
      </c>
      <c r="J1161" s="172"/>
      <c r="K1161" s="212">
        <v>0</v>
      </c>
      <c r="L1161" s="124" t="e">
        <f>VLOOKUP(TRIM(B1161),'Team Rosters'!$B$1:$M$3794,2,FALSE)</f>
        <v>#N/A</v>
      </c>
    </row>
    <row r="1162" spans="1:12">
      <c r="A1162" s="212" t="s">
        <v>203</v>
      </c>
      <c r="B1162" s="184" t="s">
        <v>4116</v>
      </c>
      <c r="C1162" s="180" t="s">
        <v>2832</v>
      </c>
      <c r="D1162" s="212" t="s">
        <v>203</v>
      </c>
      <c r="E1162"/>
      <c r="F1162"/>
      <c r="G1162"/>
      <c r="H1162"/>
      <c r="I1162" s="164"/>
      <c r="J1162"/>
      <c r="K1162" s="180"/>
      <c r="L1162" s="124" t="e">
        <f>VLOOKUP(TRIM(B1162),'Team Rosters'!$B$1:$M$3794,2,FALSE)</f>
        <v>#N/A</v>
      </c>
    </row>
    <row r="1163" spans="1:12">
      <c r="A1163" s="180" t="s">
        <v>3063</v>
      </c>
      <c r="B1163" s="184" t="s">
        <v>1045</v>
      </c>
      <c r="C1163" s="180" t="s">
        <v>83</v>
      </c>
      <c r="D1163" s="180" t="s">
        <v>4289</v>
      </c>
      <c r="E1163" s="176" t="s">
        <v>4399</v>
      </c>
      <c r="F1163" s="176"/>
      <c r="G1163" s="172"/>
      <c r="H1163" s="172"/>
      <c r="I1163" s="164"/>
      <c r="J1163"/>
      <c r="K1163" s="180"/>
      <c r="L1163" s="124" t="e">
        <f>VLOOKUP(TRIM(B1163),'Team Rosters'!$B$1:$M$3794,2,FALSE)</f>
        <v>#N/A</v>
      </c>
    </row>
    <row r="1164" spans="1:12" ht="12.75" customHeight="1">
      <c r="A1164" s="180" t="s">
        <v>2319</v>
      </c>
      <c r="B1164" s="184" t="s">
        <v>906</v>
      </c>
      <c r="C1164" s="180" t="s">
        <v>5513</v>
      </c>
      <c r="D1164" s="180" t="s">
        <v>2319</v>
      </c>
      <c r="E1164" s="176" t="s">
        <v>4384</v>
      </c>
      <c r="F1164" s="176"/>
      <c r="G1164" s="172">
        <v>12</v>
      </c>
      <c r="H1164" s="172">
        <v>1</v>
      </c>
      <c r="I1164" s="164"/>
      <c r="J1164"/>
      <c r="K1164" s="180"/>
      <c r="L1164" s="124" t="str">
        <f>VLOOKUP(TRIM(B1164),'Team Rosters'!$B$1:$M$3794,2,FALSE)</f>
        <v>BLU</v>
      </c>
    </row>
    <row r="1165" spans="1:12" ht="12.75" customHeight="1">
      <c r="A1165" s="180" t="s">
        <v>87</v>
      </c>
      <c r="B1165" s="184" t="s">
        <v>5257</v>
      </c>
      <c r="C1165" s="180" t="s">
        <v>3448</v>
      </c>
      <c r="D1165" s="180" t="s">
        <v>4280</v>
      </c>
      <c r="E1165" s="131"/>
      <c r="F1165" s="131"/>
      <c r="G1165" s="131"/>
      <c r="H1165" s="131"/>
      <c r="I1165" s="214">
        <v>0</v>
      </c>
      <c r="J1165" s="172">
        <v>0</v>
      </c>
      <c r="K1165" s="212">
        <v>0</v>
      </c>
      <c r="L1165" s="124" t="str">
        <f>VLOOKUP(TRIM(B1165),'Team Rosters'!$B$1:$M$3794,2,FALSE)</f>
        <v>VER</v>
      </c>
    </row>
    <row r="1166" spans="1:12">
      <c r="A1166" s="180" t="s">
        <v>87</v>
      </c>
      <c r="B1166" s="184" t="s">
        <v>5257</v>
      </c>
      <c r="C1166" s="180" t="s">
        <v>3448</v>
      </c>
      <c r="D1166" s="180" t="s">
        <v>4280</v>
      </c>
      <c r="E1166"/>
      <c r="F1166"/>
      <c r="G1166"/>
      <c r="H1166" s="131"/>
      <c r="I1166" s="214">
        <v>0</v>
      </c>
      <c r="J1166"/>
      <c r="K1166" s="212">
        <v>0</v>
      </c>
      <c r="L1166" s="124" t="str">
        <f>VLOOKUP(TRIM(B1166),'Team Rosters'!$B$1:$M$3794,2,FALSE)</f>
        <v>VER</v>
      </c>
    </row>
    <row r="1167" spans="1:12" ht="12.75" customHeight="1">
      <c r="A1167" s="180" t="s">
        <v>2335</v>
      </c>
      <c r="B1167" s="184" t="s">
        <v>6264</v>
      </c>
      <c r="C1167" s="180" t="s">
        <v>816</v>
      </c>
      <c r="D1167" s="180" t="s">
        <v>2335</v>
      </c>
      <c r="E1167" s="176" t="s">
        <v>4383</v>
      </c>
      <c r="F1167" s="176"/>
      <c r="G1167" s="172">
        <v>0</v>
      </c>
      <c r="H1167" s="172"/>
      <c r="I1167" s="164"/>
      <c r="J1167"/>
      <c r="K1167" s="180"/>
      <c r="L1167" s="124" t="str">
        <f>VLOOKUP(TRIM(B1167),'Team Rosters'!$B$1:$M$3794,2,FALSE)</f>
        <v>CAVE</v>
      </c>
    </row>
    <row r="1168" spans="1:12" ht="12.75" customHeight="1">
      <c r="A1168" s="226" t="s">
        <v>211</v>
      </c>
      <c r="B1168" s="228" t="s">
        <v>4117</v>
      </c>
      <c r="C1168" s="226" t="s">
        <v>818</v>
      </c>
      <c r="D1168" s="226" t="s">
        <v>211</v>
      </c>
      <c r="E1168" s="217"/>
      <c r="F1168" s="217"/>
      <c r="G1168" s="217"/>
      <c r="H1168" s="229"/>
      <c r="I1168" s="230"/>
      <c r="J1168" s="217"/>
      <c r="K1168" s="226"/>
      <c r="L1168" s="221" t="e">
        <f>VLOOKUP(TRIM(B1168),'Team Rosters'!$B$1:$M$3794,2,FALSE)</f>
        <v>#N/A</v>
      </c>
    </row>
    <row r="1169" spans="1:12">
      <c r="A1169" s="180" t="s">
        <v>2437</v>
      </c>
      <c r="B1169" s="184" t="s">
        <v>6152</v>
      </c>
      <c r="C1169" s="180" t="s">
        <v>808</v>
      </c>
      <c r="D1169" s="180" t="s">
        <v>4278</v>
      </c>
      <c r="E1169" s="131"/>
      <c r="F1169" s="131"/>
      <c r="G1169" s="131"/>
      <c r="H1169" s="131"/>
      <c r="I1169" s="214">
        <v>5</v>
      </c>
      <c r="J1169" s="172"/>
      <c r="K1169" s="212">
        <v>5</v>
      </c>
      <c r="L1169" s="124" t="str">
        <f>VLOOKUP(TRIM(B1169),'Team Rosters'!$B$1:$M$3794,2,FALSE)</f>
        <v>LAS</v>
      </c>
    </row>
    <row r="1170" spans="1:12">
      <c r="A1170" s="180" t="s">
        <v>2328</v>
      </c>
      <c r="B1170" s="184" t="s">
        <v>5596</v>
      </c>
      <c r="C1170" s="180" t="s">
        <v>822</v>
      </c>
      <c r="D1170" s="180" t="s">
        <v>4295</v>
      </c>
      <c r="E1170" s="176" t="s">
        <v>4386</v>
      </c>
      <c r="F1170" s="176"/>
      <c r="G1170" s="172"/>
      <c r="H1170" s="172"/>
      <c r="I1170" s="164"/>
      <c r="J1170"/>
      <c r="K1170" s="180"/>
      <c r="L1170" s="124" t="str">
        <f>VLOOKUP(TRIM(B1170),'Team Rosters'!$B$1:$M$3794,2,FALSE)</f>
        <v>VIR</v>
      </c>
    </row>
    <row r="1171" spans="1:12">
      <c r="A1171" s="180" t="s">
        <v>2445</v>
      </c>
      <c r="B1171" s="184" t="s">
        <v>5129</v>
      </c>
      <c r="C1171" s="180" t="s">
        <v>837</v>
      </c>
      <c r="D1171" s="180" t="s">
        <v>4294</v>
      </c>
      <c r="E1171" s="176" t="s">
        <v>4391</v>
      </c>
      <c r="F1171" s="176"/>
      <c r="G1171" s="172"/>
      <c r="H1171" s="172"/>
      <c r="I1171" s="164"/>
      <c r="J1171"/>
      <c r="K1171" s="180"/>
      <c r="L1171" s="124" t="str">
        <f>VLOOKUP(TRIM(B1171),'Team Rosters'!$B$1:$M$3794,2,FALSE)</f>
        <v>FER</v>
      </c>
    </row>
    <row r="1172" spans="1:12">
      <c r="A1172" s="180" t="s">
        <v>177</v>
      </c>
      <c r="B1172" s="184" t="s">
        <v>5580</v>
      </c>
      <c r="C1172" s="180" t="s">
        <v>808</v>
      </c>
      <c r="D1172" s="180" t="s">
        <v>5006</v>
      </c>
      <c r="E1172" s="176" t="s">
        <v>4385</v>
      </c>
      <c r="F1172" s="176" t="s">
        <v>4391</v>
      </c>
      <c r="G1172" s="172">
        <v>2</v>
      </c>
      <c r="H1172" s="172"/>
      <c r="I1172" s="164"/>
      <c r="J1172"/>
      <c r="K1172" s="180"/>
      <c r="L1172" s="124" t="str">
        <f>VLOOKUP(TRIM(B1172),'Team Rosters'!$B$1:$M$3794,2,FALSE)</f>
        <v>LON</v>
      </c>
    </row>
    <row r="1173" spans="1:12" ht="12.75" customHeight="1">
      <c r="A1173" s="203" t="s">
        <v>3518</v>
      </c>
      <c r="B1173" s="202" t="s">
        <v>5342</v>
      </c>
      <c r="C1173" s="203" t="s">
        <v>831</v>
      </c>
      <c r="D1173" s="203" t="s">
        <v>3518</v>
      </c>
      <c r="E1173"/>
      <c r="F1173"/>
      <c r="G1173"/>
      <c r="H1173"/>
      <c r="I1173" s="204">
        <v>0</v>
      </c>
      <c r="J1173"/>
      <c r="K1173" s="205">
        <v>2</v>
      </c>
      <c r="L1173" s="124" t="e">
        <f>VLOOKUP(TRIM(B1173),'Team Rosters'!$B$1:$M$3794,2,FALSE)</f>
        <v>#N/A</v>
      </c>
    </row>
    <row r="1174" spans="1:12">
      <c r="A1174" s="180" t="s">
        <v>1404</v>
      </c>
      <c r="B1174" s="184" t="s">
        <v>5141</v>
      </c>
      <c r="C1174" s="180" t="s">
        <v>826</v>
      </c>
      <c r="D1174" s="180" t="s">
        <v>1404</v>
      </c>
      <c r="E1174" s="176" t="s">
        <v>4384</v>
      </c>
      <c r="F1174" s="176"/>
      <c r="G1174" s="172">
        <v>4</v>
      </c>
      <c r="H1174" s="172"/>
      <c r="I1174" s="164"/>
      <c r="J1174"/>
      <c r="K1174" s="180"/>
      <c r="L1174" s="124" t="e">
        <f>VLOOKUP(TRIM(B1174),'Team Rosters'!$B$1:$M$3794,2,FALSE)</f>
        <v>#N/A</v>
      </c>
    </row>
    <row r="1175" spans="1:12">
      <c r="A1175" s="226" t="s">
        <v>213</v>
      </c>
      <c r="B1175" s="228" t="s">
        <v>5866</v>
      </c>
      <c r="C1175" s="226" t="s">
        <v>90</v>
      </c>
      <c r="D1175" s="226" t="s">
        <v>213</v>
      </c>
      <c r="E1175" s="217"/>
      <c r="F1175" s="217"/>
      <c r="G1175" s="217"/>
      <c r="H1175" s="217"/>
      <c r="I1175" s="230"/>
      <c r="J1175" s="217"/>
      <c r="K1175" s="226"/>
      <c r="L1175" s="221" t="str">
        <f>VLOOKUP(TRIM(B1175),'Team Rosters'!$B$1:$M$3794,2,FALSE)</f>
        <v>DEL</v>
      </c>
    </row>
    <row r="1176" spans="1:12">
      <c r="A1176" s="180" t="s">
        <v>1663</v>
      </c>
      <c r="B1176" s="184" t="s">
        <v>5624</v>
      </c>
      <c r="C1176" s="180" t="s">
        <v>85</v>
      </c>
      <c r="D1176" s="180" t="s">
        <v>4302</v>
      </c>
      <c r="E1176" s="176" t="s">
        <v>4389</v>
      </c>
      <c r="F1176" s="176"/>
      <c r="G1176" s="172">
        <v>2</v>
      </c>
      <c r="H1176" s="172"/>
      <c r="I1176" s="164"/>
      <c r="J1176"/>
      <c r="K1176" s="180"/>
      <c r="L1176" s="124" t="str">
        <f>VLOOKUP(TRIM(B1176),'Team Rosters'!$B$1:$M$3794,2,FALSE)</f>
        <v>ESC</v>
      </c>
    </row>
    <row r="1177" spans="1:12">
      <c r="A1177" s="180" t="s">
        <v>4405</v>
      </c>
      <c r="B1177" s="184" t="s">
        <v>6168</v>
      </c>
      <c r="C1177" s="180" t="s">
        <v>807</v>
      </c>
      <c r="D1177" s="180" t="s">
        <v>4405</v>
      </c>
      <c r="E1177" s="176" t="s">
        <v>4382</v>
      </c>
      <c r="F1177" s="176" t="s">
        <v>4384</v>
      </c>
      <c r="G1177" s="172">
        <v>5</v>
      </c>
      <c r="H1177" s="172"/>
      <c r="I1177" s="164"/>
      <c r="J1177"/>
      <c r="K1177" s="180"/>
      <c r="L1177" s="124" t="str">
        <f>VLOOKUP(TRIM(B1177),'Team Rosters'!$B$1:$M$3794,2,FALSE)</f>
        <v>CHA</v>
      </c>
    </row>
    <row r="1178" spans="1:12" ht="12.75" customHeight="1">
      <c r="A1178" s="180" t="s">
        <v>2351</v>
      </c>
      <c r="B1178" s="184" t="s">
        <v>6119</v>
      </c>
      <c r="C1178" s="180" t="s">
        <v>833</v>
      </c>
      <c r="D1178" s="180" t="s">
        <v>4270</v>
      </c>
      <c r="E1178" s="131"/>
      <c r="F1178" s="131"/>
      <c r="G1178" s="131"/>
      <c r="H1178" s="131"/>
      <c r="I1178" s="214">
        <v>0</v>
      </c>
      <c r="J1178" s="172"/>
      <c r="K1178" s="212">
        <v>0</v>
      </c>
      <c r="L1178" s="124" t="e">
        <f>VLOOKUP(TRIM(B1178),'Team Rosters'!$B$1:$M$3794,2,FALSE)</f>
        <v>#N/A</v>
      </c>
    </row>
    <row r="1179" spans="1:12" ht="12.75" customHeight="1">
      <c r="A1179" s="180" t="s">
        <v>3200</v>
      </c>
      <c r="B1179" s="184" t="s">
        <v>6124</v>
      </c>
      <c r="C1179" s="180" t="s">
        <v>81</v>
      </c>
      <c r="D1179" s="180" t="s">
        <v>4275</v>
      </c>
      <c r="E1179" s="131"/>
      <c r="F1179" s="131"/>
      <c r="G1179" s="131"/>
      <c r="H1179" s="131"/>
      <c r="I1179" s="214">
        <v>0</v>
      </c>
      <c r="J1179" s="172"/>
      <c r="K1179" s="212">
        <v>0</v>
      </c>
      <c r="L1179" s="124" t="e">
        <f>VLOOKUP(TRIM(B1179),'Team Rosters'!$B$1:$M$3794,2,FALSE)</f>
        <v>#N/A</v>
      </c>
    </row>
    <row r="1180" spans="1:12" ht="12.75" customHeight="1">
      <c r="A1180" s="180" t="s">
        <v>1663</v>
      </c>
      <c r="B1180" s="184" t="s">
        <v>911</v>
      </c>
      <c r="C1180" s="180" t="s">
        <v>809</v>
      </c>
      <c r="D1180" s="180" t="s">
        <v>4302</v>
      </c>
      <c r="E1180" s="176" t="s">
        <v>4389</v>
      </c>
      <c r="F1180" s="176"/>
      <c r="G1180" s="172">
        <v>4</v>
      </c>
      <c r="H1180" s="172"/>
      <c r="I1180" s="164"/>
      <c r="J1180"/>
      <c r="K1180" s="180"/>
      <c r="L1180" s="124" t="str">
        <f>VLOOKUP(TRIM(B1180),'Team Rosters'!$B$1:$M$3794,2,FALSE)</f>
        <v>BLD</v>
      </c>
    </row>
    <row r="1181" spans="1:12" ht="12.75" customHeight="1">
      <c r="A1181" s="180" t="s">
        <v>3200</v>
      </c>
      <c r="B1181" s="184" t="s">
        <v>5751</v>
      </c>
      <c r="C1181" s="180" t="s">
        <v>822</v>
      </c>
      <c r="D1181" s="180" t="s">
        <v>4275</v>
      </c>
      <c r="E1181" s="131"/>
      <c r="F1181" s="131"/>
      <c r="G1181" s="131"/>
      <c r="H1181"/>
      <c r="I1181" s="214">
        <v>0</v>
      </c>
      <c r="J1181" s="172"/>
      <c r="K1181" s="212">
        <v>0</v>
      </c>
      <c r="L1181" s="124" t="str">
        <f>VLOOKUP(TRIM(B1181),'Team Rosters'!$B$1:$M$3794,2,FALSE)</f>
        <v>IRN</v>
      </c>
    </row>
    <row r="1182" spans="1:12">
      <c r="A1182" s="180" t="s">
        <v>2438</v>
      </c>
      <c r="B1182" s="184" t="s">
        <v>5576</v>
      </c>
      <c r="C1182" s="180" t="s">
        <v>831</v>
      </c>
      <c r="D1182" s="180" t="s">
        <v>4305</v>
      </c>
      <c r="E1182" s="176" t="s">
        <v>4385</v>
      </c>
      <c r="F1182" s="176"/>
      <c r="G1182" s="172">
        <v>3</v>
      </c>
      <c r="H1182" s="172"/>
      <c r="I1182" s="164"/>
      <c r="J1182"/>
      <c r="K1182" s="180"/>
      <c r="L1182" s="124" t="str">
        <f>VLOOKUP(TRIM(B1182),'Team Rosters'!$B$1:$M$3794,2,FALSE)</f>
        <v>LON</v>
      </c>
    </row>
    <row r="1183" spans="1:12" ht="12.75" customHeight="1">
      <c r="A1183" s="180" t="s">
        <v>828</v>
      </c>
      <c r="B1183" s="184" t="s">
        <v>4123</v>
      </c>
      <c r="C1183" s="180" t="s">
        <v>817</v>
      </c>
      <c r="D1183" s="180" t="s">
        <v>828</v>
      </c>
      <c r="E1183"/>
      <c r="F1183"/>
      <c r="G1183"/>
      <c r="H1183" s="131"/>
      <c r="I1183" s="214">
        <v>0</v>
      </c>
      <c r="J1183"/>
      <c r="K1183" s="212">
        <v>0</v>
      </c>
      <c r="L1183" s="124" t="str">
        <f>VLOOKUP(TRIM(B1183),'Team Rosters'!$B$1:$M$3794,2,FALSE)</f>
        <v>CAVE</v>
      </c>
    </row>
    <row r="1184" spans="1:12" ht="12.75" customHeight="1">
      <c r="A1184" s="180" t="s">
        <v>3060</v>
      </c>
      <c r="B1184" s="184" t="s">
        <v>5657</v>
      </c>
      <c r="C1184" s="180" t="s">
        <v>170</v>
      </c>
      <c r="D1184" s="180" t="s">
        <v>4290</v>
      </c>
      <c r="E1184" s="176" t="s">
        <v>4384</v>
      </c>
      <c r="F1184" s="176"/>
      <c r="G1184" s="172"/>
      <c r="H1184" s="172"/>
      <c r="I1184" s="164"/>
      <c r="J1184"/>
      <c r="K1184" s="180"/>
      <c r="L1184" s="124" t="e">
        <f>VLOOKUP(TRIM(B1184),'Team Rosters'!$B$1:$M$3794,2,FALSE)</f>
        <v>#N/A</v>
      </c>
    </row>
    <row r="1185" spans="1:12">
      <c r="A1185" s="226" t="s">
        <v>213</v>
      </c>
      <c r="B1185" s="228" t="s">
        <v>6443</v>
      </c>
      <c r="C1185" s="226" t="s">
        <v>824</v>
      </c>
      <c r="D1185" s="226" t="s">
        <v>213</v>
      </c>
      <c r="E1185" s="217"/>
      <c r="F1185" s="217"/>
      <c r="G1185" s="217"/>
      <c r="H1185" s="229"/>
      <c r="I1185" s="230"/>
      <c r="J1185" s="217"/>
      <c r="K1185" s="226"/>
      <c r="L1185" s="221" t="e">
        <f>VLOOKUP(TRIM(B1185),'Team Rosters'!$B$1:$M$3794,2,FALSE)</f>
        <v>#N/A</v>
      </c>
    </row>
    <row r="1186" spans="1:12">
      <c r="A1186" s="180" t="s">
        <v>2440</v>
      </c>
      <c r="B1186" s="184" t="s">
        <v>6226</v>
      </c>
      <c r="C1186" s="180" t="s">
        <v>83</v>
      </c>
      <c r="D1186" s="180" t="s">
        <v>2440</v>
      </c>
      <c r="E1186" s="176" t="s">
        <v>4384</v>
      </c>
      <c r="F1186" s="176"/>
      <c r="G1186" s="172">
        <v>2</v>
      </c>
      <c r="H1186" s="172"/>
      <c r="I1186" s="164"/>
      <c r="J1186"/>
      <c r="K1186" s="180"/>
      <c r="L1186" s="124" t="str">
        <f>VLOOKUP(TRIM(B1186),'Team Rosters'!$B$1:$M$3794,2,FALSE)</f>
        <v>JER</v>
      </c>
    </row>
    <row r="1187" spans="1:12">
      <c r="A1187" s="180" t="s">
        <v>3061</v>
      </c>
      <c r="B1187" s="184" t="s">
        <v>4124</v>
      </c>
      <c r="C1187" s="180" t="s">
        <v>815</v>
      </c>
      <c r="D1187" s="180" t="s">
        <v>4297</v>
      </c>
      <c r="E1187" s="176" t="s">
        <v>4394</v>
      </c>
      <c r="F1187" s="176"/>
      <c r="G1187" s="172"/>
      <c r="H1187" s="172"/>
      <c r="I1187" s="164"/>
      <c r="J1187"/>
      <c r="K1187" s="180"/>
      <c r="L1187" s="124" t="str">
        <f>VLOOKUP(TRIM(B1187),'Team Rosters'!$B$1:$M$3794,2,FALSE)</f>
        <v>TOK</v>
      </c>
    </row>
    <row r="1188" spans="1:12" ht="12.75" customHeight="1">
      <c r="A1188" s="180" t="s">
        <v>2438</v>
      </c>
      <c r="B1188" s="184" t="s">
        <v>263</v>
      </c>
      <c r="C1188" s="180" t="s">
        <v>2832</v>
      </c>
      <c r="D1188" s="180" t="s">
        <v>4277</v>
      </c>
      <c r="E1188" s="131"/>
      <c r="F1188" s="131"/>
      <c r="G1188" s="131"/>
      <c r="H1188" s="131"/>
      <c r="I1188" s="214">
        <v>4</v>
      </c>
      <c r="J1188" s="172"/>
      <c r="K1188" s="212">
        <v>5</v>
      </c>
      <c r="L1188" s="124" t="str">
        <f>VLOOKUP(TRIM(B1188),'Team Rosters'!$B$1:$M$3794,2,FALSE)</f>
        <v>IND</v>
      </c>
    </row>
    <row r="1189" spans="1:12">
      <c r="A1189" s="180" t="s">
        <v>6123</v>
      </c>
      <c r="B1189" s="184" t="s">
        <v>5745</v>
      </c>
      <c r="C1189" s="180" t="s">
        <v>812</v>
      </c>
      <c r="D1189" s="180" t="s">
        <v>6613</v>
      </c>
      <c r="E1189" s="131"/>
      <c r="F1189" s="131"/>
      <c r="G1189" s="131"/>
      <c r="H1189" s="131"/>
      <c r="I1189" s="214">
        <v>0</v>
      </c>
      <c r="J1189" s="172">
        <v>0</v>
      </c>
      <c r="K1189" s="212">
        <v>0</v>
      </c>
      <c r="L1189" s="124" t="str">
        <f>VLOOKUP(TRIM(B1189),'Team Rosters'!$B$1:$M$3794,2,FALSE)</f>
        <v>ANN</v>
      </c>
    </row>
    <row r="1190" spans="1:12" ht="12.75" customHeight="1">
      <c r="A1190" s="180" t="s">
        <v>6123</v>
      </c>
      <c r="B1190" s="184" t="s">
        <v>5745</v>
      </c>
      <c r="C1190" s="180" t="s">
        <v>812</v>
      </c>
      <c r="D1190" s="180" t="s">
        <v>6628</v>
      </c>
      <c r="E1190"/>
      <c r="F1190"/>
      <c r="G1190"/>
      <c r="H1190"/>
      <c r="I1190" s="214">
        <v>0</v>
      </c>
      <c r="J1190"/>
      <c r="K1190" s="212">
        <v>0</v>
      </c>
      <c r="L1190" s="124" t="str">
        <f>VLOOKUP(TRIM(B1190),'Team Rosters'!$B$1:$M$3794,2,FALSE)</f>
        <v>ANN</v>
      </c>
    </row>
    <row r="1191" spans="1:12" ht="12.75" customHeight="1">
      <c r="A1191" s="180" t="s">
        <v>835</v>
      </c>
      <c r="B1191" s="184" t="s">
        <v>4594</v>
      </c>
      <c r="C1191" s="180" t="s">
        <v>2832</v>
      </c>
      <c r="D1191" s="180" t="s">
        <v>4283</v>
      </c>
      <c r="E1191" s="131"/>
      <c r="F1191" s="131"/>
      <c r="G1191" s="131"/>
      <c r="H1191" s="131"/>
      <c r="I1191" s="214">
        <v>4</v>
      </c>
      <c r="J1191" s="172">
        <v>0</v>
      </c>
      <c r="K1191" s="212">
        <v>7</v>
      </c>
      <c r="L1191" s="124" t="str">
        <f>VLOOKUP(TRIM(B1191),'Team Rosters'!$B$1:$M$3794,2,FALSE)</f>
        <v>ESC</v>
      </c>
    </row>
    <row r="1192" spans="1:12">
      <c r="A1192" s="180" t="s">
        <v>3060</v>
      </c>
      <c r="B1192" s="184" t="s">
        <v>1232</v>
      </c>
      <c r="C1192" s="180" t="s">
        <v>816</v>
      </c>
      <c r="D1192" s="180" t="s">
        <v>4290</v>
      </c>
      <c r="E1192" s="176" t="s">
        <v>4384</v>
      </c>
      <c r="F1192" s="176"/>
      <c r="G1192" s="172"/>
      <c r="H1192" s="172"/>
      <c r="I1192" s="164"/>
      <c r="J1192"/>
      <c r="K1192" s="180"/>
      <c r="L1192" s="124" t="e">
        <f>VLOOKUP(TRIM(B1192),'Team Rosters'!$B$1:$M$3794,2,FALSE)</f>
        <v>#N/A</v>
      </c>
    </row>
    <row r="1193" spans="1:12">
      <c r="A1193" s="180" t="s">
        <v>547</v>
      </c>
      <c r="B1193" s="184" t="s">
        <v>914</v>
      </c>
      <c r="C1193" s="180" t="s">
        <v>81</v>
      </c>
      <c r="D1193" s="180" t="s">
        <v>547</v>
      </c>
      <c r="E1193" s="176" t="s">
        <v>4390</v>
      </c>
      <c r="F1193" s="176" t="s">
        <v>4390</v>
      </c>
      <c r="G1193" s="172">
        <v>0</v>
      </c>
      <c r="H1193" s="172"/>
      <c r="I1193" s="164"/>
      <c r="J1193"/>
      <c r="K1193" s="180"/>
      <c r="L1193" s="124" t="e">
        <f>VLOOKUP(TRIM(B1193),'Team Rosters'!$B$1:$M$3794,2,FALSE)</f>
        <v>#N/A</v>
      </c>
    </row>
    <row r="1194" spans="1:12" ht="12.75" customHeight="1">
      <c r="A1194" s="180" t="s">
        <v>560</v>
      </c>
      <c r="B1194" s="184" t="s">
        <v>6402</v>
      </c>
      <c r="C1194" s="180" t="s">
        <v>5513</v>
      </c>
      <c r="D1194" s="180" t="s">
        <v>4265</v>
      </c>
      <c r="E1194"/>
      <c r="F1194"/>
      <c r="G1194"/>
      <c r="H1194"/>
      <c r="I1194" s="164"/>
      <c r="J1194"/>
      <c r="K1194" s="180"/>
      <c r="L1194" s="124" t="str">
        <f>VLOOKUP(TRIM(B1194),'Team Rosters'!$B$1:$M$3794,2,FALSE)</f>
        <v>TOL</v>
      </c>
    </row>
    <row r="1195" spans="1:12" ht="12.75" customHeight="1">
      <c r="A1195" s="180" t="s">
        <v>2440</v>
      </c>
      <c r="B1195" s="184" t="s">
        <v>4126</v>
      </c>
      <c r="C1195" s="180" t="s">
        <v>809</v>
      </c>
      <c r="D1195" s="180" t="s">
        <v>2440</v>
      </c>
      <c r="E1195" s="176" t="s">
        <v>4384</v>
      </c>
      <c r="F1195" s="176"/>
      <c r="G1195" s="172">
        <v>0</v>
      </c>
      <c r="H1195" s="172"/>
      <c r="I1195" s="164"/>
      <c r="J1195"/>
      <c r="K1195" s="180"/>
      <c r="L1195" s="124" t="e">
        <f>VLOOKUP(TRIM(B1195),'Team Rosters'!$B$1:$M$3794,2,FALSE)</f>
        <v>#N/A</v>
      </c>
    </row>
    <row r="1196" spans="1:12">
      <c r="A1196" s="180" t="s">
        <v>2445</v>
      </c>
      <c r="B1196" s="184" t="s">
        <v>4127</v>
      </c>
      <c r="C1196" s="180" t="s">
        <v>2832</v>
      </c>
      <c r="D1196" s="180" t="s">
        <v>4294</v>
      </c>
      <c r="E1196" s="176" t="s">
        <v>4386</v>
      </c>
      <c r="F1196" s="176"/>
      <c r="G1196" s="172"/>
      <c r="H1196" s="172"/>
      <c r="I1196" s="164"/>
      <c r="J1196"/>
      <c r="K1196" s="180"/>
      <c r="L1196" s="124" t="str">
        <f>VLOOKUP(TRIM(B1196),'Team Rosters'!$B$1:$M$3794,2,FALSE)</f>
        <v>IND</v>
      </c>
    </row>
    <row r="1197" spans="1:12" ht="12.75" customHeight="1">
      <c r="A1197" s="203" t="s">
        <v>1591</v>
      </c>
      <c r="B1197" s="202" t="s">
        <v>6384</v>
      </c>
      <c r="C1197" s="203" t="s">
        <v>818</v>
      </c>
      <c r="D1197" s="203" t="s">
        <v>1591</v>
      </c>
      <c r="E1197"/>
      <c r="F1197"/>
      <c r="G1197"/>
      <c r="H1197" s="131"/>
      <c r="I1197" s="204">
        <v>6</v>
      </c>
      <c r="J1197"/>
      <c r="K1197" s="205">
        <v>5</v>
      </c>
      <c r="L1197" s="124" t="str">
        <f>VLOOKUP(TRIM(B1197),'Team Rosters'!$B$1:$M$3794,2,FALSE)</f>
        <v>WIX</v>
      </c>
    </row>
    <row r="1198" spans="1:12" ht="12.75" customHeight="1">
      <c r="A1198" s="207" t="s">
        <v>225</v>
      </c>
      <c r="B1198" s="206" t="s">
        <v>5853</v>
      </c>
      <c r="C1198" s="207" t="s">
        <v>832</v>
      </c>
      <c r="D1198" s="207" t="s">
        <v>225</v>
      </c>
      <c r="E1198"/>
      <c r="F1198"/>
      <c r="G1198"/>
      <c r="H1198"/>
      <c r="I1198" s="208">
        <v>0</v>
      </c>
      <c r="J1198"/>
      <c r="K1198" s="209">
        <v>2</v>
      </c>
      <c r="L1198" s="124" t="str">
        <f>VLOOKUP(TRIM(B1198),'Team Rosters'!$B$1:$M$3794,2,FALSE)</f>
        <v>CAVE</v>
      </c>
    </row>
    <row r="1199" spans="1:12">
      <c r="A1199" s="180" t="s">
        <v>3060</v>
      </c>
      <c r="B1199" s="184" t="s">
        <v>5131</v>
      </c>
      <c r="C1199" s="180" t="s">
        <v>802</v>
      </c>
      <c r="D1199" s="180" t="s">
        <v>4290</v>
      </c>
      <c r="E1199" s="176" t="s">
        <v>4384</v>
      </c>
      <c r="F1199" s="176"/>
      <c r="G1199" s="172"/>
      <c r="H1199" s="172"/>
      <c r="I1199" s="164"/>
      <c r="J1199"/>
      <c r="K1199" s="180"/>
      <c r="L1199" s="124" t="str">
        <f>VLOOKUP(TRIM(B1199),'Team Rosters'!$B$1:$M$3794,2,FALSE)</f>
        <v>OMA</v>
      </c>
    </row>
    <row r="1200" spans="1:12">
      <c r="A1200" s="180" t="s">
        <v>4265</v>
      </c>
      <c r="B1200" s="184" t="s">
        <v>4645</v>
      </c>
      <c r="C1200" s="180" t="s">
        <v>831</v>
      </c>
      <c r="D1200" s="180" t="s">
        <v>4265</v>
      </c>
      <c r="E1200"/>
      <c r="F1200"/>
      <c r="G1200"/>
      <c r="H1200"/>
      <c r="I1200" s="164"/>
      <c r="J1200"/>
      <c r="K1200" s="180"/>
      <c r="L1200" s="124" t="str">
        <f>VLOOKUP(TRIM(B1200),'Team Rosters'!$B$1:$M$3794,2,FALSE)</f>
        <v>BEA</v>
      </c>
    </row>
    <row r="1201" spans="1:12" ht="12.75" customHeight="1">
      <c r="A1201" s="180" t="s">
        <v>2437</v>
      </c>
      <c r="B1201" s="184" t="s">
        <v>4128</v>
      </c>
      <c r="C1201" s="180" t="s">
        <v>831</v>
      </c>
      <c r="D1201" s="180" t="s">
        <v>4304</v>
      </c>
      <c r="E1201" s="176" t="s">
        <v>4385</v>
      </c>
      <c r="F1201" s="176"/>
      <c r="G1201" s="172">
        <v>3</v>
      </c>
      <c r="H1201" s="172"/>
      <c r="I1201" s="164"/>
      <c r="J1201"/>
      <c r="K1201" s="180"/>
      <c r="L1201" s="124" t="str">
        <f>VLOOKUP(TRIM(B1201),'Team Rosters'!$B$1:$M$3794,2,FALSE)</f>
        <v>VER</v>
      </c>
    </row>
    <row r="1202" spans="1:12" ht="12.75" customHeight="1">
      <c r="A1202" s="207" t="s">
        <v>3518</v>
      </c>
      <c r="B1202" s="206" t="s">
        <v>4129</v>
      </c>
      <c r="C1202" s="207" t="s">
        <v>83</v>
      </c>
      <c r="D1202" s="207" t="s">
        <v>3518</v>
      </c>
      <c r="E1202"/>
      <c r="F1202"/>
      <c r="G1202"/>
      <c r="H1202" s="131"/>
      <c r="I1202" s="208">
        <v>0</v>
      </c>
      <c r="J1202"/>
      <c r="K1202" s="209">
        <v>4</v>
      </c>
      <c r="L1202" s="124" t="str">
        <f>VLOOKUP(TRIM(B1202),'Team Rosters'!$B$1:$M$3794,2,FALSE)</f>
        <v>CHA</v>
      </c>
    </row>
    <row r="1203" spans="1:12">
      <c r="A1203" s="180" t="s">
        <v>172</v>
      </c>
      <c r="B1203" s="184" t="s">
        <v>5630</v>
      </c>
      <c r="C1203" s="180" t="s">
        <v>813</v>
      </c>
      <c r="D1203" s="180" t="s">
        <v>4298</v>
      </c>
      <c r="E1203" s="176" t="s">
        <v>4391</v>
      </c>
      <c r="F1203" s="176"/>
      <c r="G1203" s="172">
        <v>4</v>
      </c>
      <c r="H1203" s="172"/>
      <c r="I1203" s="164"/>
      <c r="J1203"/>
      <c r="K1203" s="180"/>
      <c r="L1203" s="124" t="str">
        <f>VLOOKUP(TRIM(B1203),'Team Rosters'!$B$1:$M$3794,2,FALSE)</f>
        <v>BEA</v>
      </c>
    </row>
    <row r="1204" spans="1:12" ht="12.75" customHeight="1">
      <c r="A1204" s="203" t="s">
        <v>3518</v>
      </c>
      <c r="B1204" s="202" t="s">
        <v>915</v>
      </c>
      <c r="C1204" s="203" t="s">
        <v>820</v>
      </c>
      <c r="D1204" s="203" t="s">
        <v>3518</v>
      </c>
      <c r="E1204"/>
      <c r="F1204"/>
      <c r="G1204"/>
      <c r="H1204"/>
      <c r="I1204" s="204">
        <v>0</v>
      </c>
      <c r="J1204"/>
      <c r="K1204" s="205">
        <v>2</v>
      </c>
      <c r="L1204" s="124" t="e">
        <f>VLOOKUP(TRIM(B1204),'Team Rosters'!$B$1:$M$3794,2,FALSE)</f>
        <v>#N/A</v>
      </c>
    </row>
    <row r="1205" spans="1:12" ht="12.75" customHeight="1">
      <c r="A1205" s="180" t="s">
        <v>3060</v>
      </c>
      <c r="B1205" s="184" t="s">
        <v>6334</v>
      </c>
      <c r="C1205" s="180" t="s">
        <v>170</v>
      </c>
      <c r="D1205" s="180" t="s">
        <v>4290</v>
      </c>
      <c r="E1205" s="176" t="s">
        <v>4384</v>
      </c>
      <c r="F1205" s="176"/>
      <c r="G1205" s="172"/>
      <c r="H1205" s="172"/>
      <c r="I1205" s="164"/>
      <c r="J1205"/>
      <c r="K1205" s="180"/>
      <c r="L1205" s="124" t="e">
        <f>VLOOKUP(TRIM(B1205),'Team Rosters'!$B$1:$M$3794,2,FALSE)</f>
        <v>#N/A</v>
      </c>
    </row>
    <row r="1206" spans="1:12">
      <c r="A1206" s="180" t="s">
        <v>2440</v>
      </c>
      <c r="B1206" s="184" t="s">
        <v>6172</v>
      </c>
      <c r="C1206" s="180" t="s">
        <v>809</v>
      </c>
      <c r="D1206" s="180" t="s">
        <v>2440</v>
      </c>
      <c r="E1206" s="176" t="s">
        <v>4384</v>
      </c>
      <c r="F1206" s="176"/>
      <c r="G1206" s="172">
        <v>0</v>
      </c>
      <c r="H1206" s="172"/>
      <c r="I1206" s="164"/>
      <c r="J1206"/>
      <c r="K1206" s="180"/>
      <c r="L1206" s="124" t="e">
        <f>VLOOKUP(TRIM(B1206),'Team Rosters'!$B$1:$M$3794,2,FALSE)</f>
        <v>#N/A</v>
      </c>
    </row>
    <row r="1207" spans="1:12">
      <c r="A1207" s="180" t="s">
        <v>2314</v>
      </c>
      <c r="B1207" s="184" t="s">
        <v>5548</v>
      </c>
      <c r="C1207" s="180" t="s">
        <v>83</v>
      </c>
      <c r="D1207" s="180" t="s">
        <v>4303</v>
      </c>
      <c r="E1207" s="176" t="s">
        <v>4391</v>
      </c>
      <c r="F1207" s="176"/>
      <c r="G1207" s="172">
        <v>0</v>
      </c>
      <c r="H1207" s="172"/>
      <c r="I1207" s="164"/>
      <c r="J1207"/>
      <c r="K1207" s="180"/>
      <c r="L1207" s="124" t="e">
        <f>VLOOKUP(TRIM(B1207),'Team Rosters'!$B$1:$M$3794,2,FALSE)</f>
        <v>#N/A</v>
      </c>
    </row>
    <row r="1208" spans="1:12">
      <c r="A1208" s="180" t="s">
        <v>3060</v>
      </c>
      <c r="B1208" s="184" t="s">
        <v>6232</v>
      </c>
      <c r="C1208" s="180" t="s">
        <v>826</v>
      </c>
      <c r="D1208" s="180" t="s">
        <v>4290</v>
      </c>
      <c r="E1208" s="177" t="s">
        <v>4384</v>
      </c>
      <c r="F1208" s="177"/>
      <c r="G1208" s="9"/>
      <c r="H1208" s="172"/>
      <c r="I1208" s="164"/>
      <c r="J1208"/>
      <c r="K1208" s="180"/>
      <c r="L1208" s="124" t="e">
        <f>VLOOKUP(TRIM(B1208),'Team Rosters'!$B$1:$M$3794,2,FALSE)</f>
        <v>#N/A</v>
      </c>
    </row>
    <row r="1209" spans="1:12">
      <c r="A1209" s="207" t="s">
        <v>1591</v>
      </c>
      <c r="B1209" s="206" t="s">
        <v>5733</v>
      </c>
      <c r="C1209" s="207" t="s">
        <v>837</v>
      </c>
      <c r="D1209" s="207" t="s">
        <v>1591</v>
      </c>
      <c r="E1209"/>
      <c r="F1209"/>
      <c r="G1209"/>
      <c r="H1209"/>
      <c r="I1209" s="208">
        <v>0</v>
      </c>
      <c r="J1209"/>
      <c r="K1209" s="209">
        <v>3</v>
      </c>
      <c r="L1209" s="124" t="e">
        <f>VLOOKUP(TRIM(B1209),'Team Rosters'!$B$1:$M$3794,2,FALSE)</f>
        <v>#N/A</v>
      </c>
    </row>
    <row r="1210" spans="1:12" ht="12.75" customHeight="1">
      <c r="A1210" s="207" t="s">
        <v>1891</v>
      </c>
      <c r="B1210" s="206" t="s">
        <v>3078</v>
      </c>
      <c r="C1210" s="207" t="s">
        <v>6142</v>
      </c>
      <c r="D1210" s="207" t="s">
        <v>1891</v>
      </c>
      <c r="E1210"/>
      <c r="F1210"/>
      <c r="G1210"/>
      <c r="H1210" s="131"/>
      <c r="I1210" s="164"/>
      <c r="J1210"/>
      <c r="K1210" s="180"/>
      <c r="L1210" s="124" t="str">
        <f>VLOOKUP(TRIM(B1210),'Team Rosters'!$B$1:$M$3794,2,FALSE)</f>
        <v>OMA</v>
      </c>
    </row>
    <row r="1211" spans="1:12">
      <c r="A1211" s="226" t="s">
        <v>213</v>
      </c>
      <c r="B1211" s="228" t="s">
        <v>2208</v>
      </c>
      <c r="C1211" s="226" t="s">
        <v>809</v>
      </c>
      <c r="D1211" s="226" t="s">
        <v>213</v>
      </c>
      <c r="E1211" s="217"/>
      <c r="F1211" s="217"/>
      <c r="G1211" s="217"/>
      <c r="H1211" s="217"/>
      <c r="I1211" s="230"/>
      <c r="J1211" s="217"/>
      <c r="K1211" s="226"/>
      <c r="L1211" s="221" t="str">
        <f>VLOOKUP(TRIM(B1211),'Team Rosters'!$B$1:$M$3794,2,FALSE)</f>
        <v>ANN</v>
      </c>
    </row>
    <row r="1212" spans="1:12">
      <c r="A1212" s="180" t="s">
        <v>3060</v>
      </c>
      <c r="B1212" s="184" t="s">
        <v>5545</v>
      </c>
      <c r="C1212" s="180" t="s">
        <v>3448</v>
      </c>
      <c r="D1212" s="180" t="s">
        <v>4290</v>
      </c>
      <c r="E1212" s="176" t="s">
        <v>4384</v>
      </c>
      <c r="F1212" s="176"/>
      <c r="G1212" s="172"/>
      <c r="H1212" s="172"/>
      <c r="I1212" s="164"/>
      <c r="J1212"/>
      <c r="K1212" s="180"/>
      <c r="L1212" s="124" t="str">
        <f>VLOOKUP(TRIM(B1212),'Team Rosters'!$B$1:$M$3794,2,FALSE)</f>
        <v>ACM</v>
      </c>
    </row>
    <row r="1213" spans="1:12">
      <c r="A1213" s="180" t="s">
        <v>2458</v>
      </c>
      <c r="B1213" s="184" t="s">
        <v>5648</v>
      </c>
      <c r="C1213" s="180" t="s">
        <v>802</v>
      </c>
      <c r="D1213" s="180" t="s">
        <v>2458</v>
      </c>
      <c r="E1213" s="176" t="s">
        <v>4382</v>
      </c>
      <c r="F1213" s="176"/>
      <c r="G1213" s="172">
        <v>4</v>
      </c>
      <c r="H1213" s="172"/>
      <c r="I1213" s="164"/>
      <c r="J1213"/>
      <c r="K1213" s="180"/>
      <c r="L1213" s="124" t="str">
        <f>VLOOKUP(TRIM(B1213),'Team Rosters'!$B$1:$M$3794,2,FALSE)</f>
        <v>LAS</v>
      </c>
    </row>
    <row r="1214" spans="1:12" ht="12.75" customHeight="1">
      <c r="A1214" s="180" t="s">
        <v>828</v>
      </c>
      <c r="B1214" s="184" t="s">
        <v>6416</v>
      </c>
      <c r="C1214" s="180" t="s">
        <v>83</v>
      </c>
      <c r="D1214" s="180" t="s">
        <v>828</v>
      </c>
      <c r="E1214"/>
      <c r="F1214"/>
      <c r="G1214"/>
      <c r="H1214"/>
      <c r="I1214" s="214">
        <v>4</v>
      </c>
      <c r="J1214"/>
      <c r="K1214" s="212">
        <v>0</v>
      </c>
      <c r="L1214" s="124" t="e">
        <f>VLOOKUP(TRIM(B1214),'Team Rosters'!$B$1:$M$3794,2,FALSE)</f>
        <v>#N/A</v>
      </c>
    </row>
    <row r="1215" spans="1:12">
      <c r="A1215" s="180" t="s">
        <v>560</v>
      </c>
      <c r="B1215" s="184" t="s">
        <v>5259</v>
      </c>
      <c r="C1215" s="180" t="s">
        <v>832</v>
      </c>
      <c r="D1215" s="180" t="s">
        <v>4265</v>
      </c>
      <c r="E1215"/>
      <c r="F1215"/>
      <c r="G1215"/>
      <c r="H1215"/>
      <c r="I1215" s="164"/>
      <c r="J1215"/>
      <c r="K1215" s="180"/>
      <c r="L1215" s="124" t="str">
        <f>VLOOKUP(TRIM(B1215),'Team Rosters'!$B$1:$M$3794,2,FALSE)</f>
        <v>ACM</v>
      </c>
    </row>
    <row r="1216" spans="1:12">
      <c r="A1216" s="180" t="s">
        <v>2313</v>
      </c>
      <c r="B1216" s="184" t="s">
        <v>272</v>
      </c>
      <c r="C1216" s="180" t="s">
        <v>808</v>
      </c>
      <c r="D1216" s="180" t="s">
        <v>2313</v>
      </c>
      <c r="E1216" s="176" t="s">
        <v>4397</v>
      </c>
      <c r="F1216" s="176"/>
      <c r="G1216" s="172">
        <v>4</v>
      </c>
      <c r="H1216" s="172"/>
      <c r="I1216" s="164"/>
      <c r="J1216"/>
      <c r="K1216" s="180"/>
      <c r="L1216" s="124" t="e">
        <f>VLOOKUP(TRIM(B1216),'Team Rosters'!$B$1:$M$3794,2,FALSE)</f>
        <v>#N/A</v>
      </c>
    </row>
    <row r="1217" spans="1:12">
      <c r="A1217" s="180" t="s">
        <v>173</v>
      </c>
      <c r="B1217" s="184" t="s">
        <v>6550</v>
      </c>
      <c r="C1217" s="180" t="s">
        <v>810</v>
      </c>
      <c r="D1217" s="180" t="s">
        <v>5004</v>
      </c>
      <c r="E1217" s="176" t="s">
        <v>4391</v>
      </c>
      <c r="F1217" s="176" t="s">
        <v>4391</v>
      </c>
      <c r="G1217" s="172">
        <v>3</v>
      </c>
      <c r="H1217" s="172"/>
      <c r="I1217" s="164"/>
      <c r="J1217"/>
      <c r="K1217" s="180"/>
      <c r="L1217" s="124" t="str">
        <f>VLOOKUP(TRIM(B1217),'Team Rosters'!$B$1:$M$3794,2,FALSE)</f>
        <v>TEM</v>
      </c>
    </row>
    <row r="1218" spans="1:12" ht="12.75" customHeight="1">
      <c r="A1218" s="196" t="s">
        <v>6464</v>
      </c>
      <c r="B1218" s="184" t="s">
        <v>5519</v>
      </c>
      <c r="C1218" s="180" t="s">
        <v>5513</v>
      </c>
      <c r="D1218" s="196" t="s">
        <v>6612</v>
      </c>
      <c r="E1218" s="176" t="s">
        <v>4389</v>
      </c>
      <c r="F1218" s="176"/>
      <c r="G1218" s="172"/>
      <c r="H1218" s="172"/>
      <c r="I1218" s="164"/>
      <c r="J1218"/>
      <c r="K1218" s="180"/>
      <c r="L1218" s="124" t="str">
        <f>VLOOKUP(TRIM(B1218),'Team Rosters'!$B$1:$M$3794,2,FALSE)</f>
        <v>TEM</v>
      </c>
    </row>
    <row r="1219" spans="1:12" ht="12.75" customHeight="1">
      <c r="A1219" s="180" t="s">
        <v>560</v>
      </c>
      <c r="B1219" s="184" t="s">
        <v>122</v>
      </c>
      <c r="C1219" s="180" t="s">
        <v>815</v>
      </c>
      <c r="D1219" s="180" t="s">
        <v>4265</v>
      </c>
      <c r="E1219"/>
      <c r="F1219"/>
      <c r="G1219"/>
      <c r="H1219" s="131"/>
      <c r="I1219" s="164"/>
      <c r="J1219"/>
      <c r="K1219" s="180"/>
      <c r="L1219" s="124" t="e">
        <f>VLOOKUP(TRIM(B1219),'Team Rosters'!$B$1:$M$3794,2,FALSE)</f>
        <v>#N/A</v>
      </c>
    </row>
    <row r="1220" spans="1:12">
      <c r="A1220" s="180" t="s">
        <v>2437</v>
      </c>
      <c r="B1220" s="184" t="s">
        <v>5589</v>
      </c>
      <c r="C1220" s="180" t="s">
        <v>83</v>
      </c>
      <c r="D1220" s="180" t="s">
        <v>4304</v>
      </c>
      <c r="E1220" s="176" t="s">
        <v>4385</v>
      </c>
      <c r="F1220" s="176"/>
      <c r="G1220" s="172">
        <v>1</v>
      </c>
      <c r="H1220" s="172"/>
      <c r="I1220" s="164"/>
      <c r="J1220"/>
      <c r="K1220" s="180"/>
      <c r="L1220" s="124" t="str">
        <f>VLOOKUP(TRIM(B1220),'Team Rosters'!$B$1:$M$3794,2,FALSE)</f>
        <v>ACM</v>
      </c>
    </row>
    <row r="1221" spans="1:12">
      <c r="A1221" s="180" t="s">
        <v>2438</v>
      </c>
      <c r="B1221" s="184" t="s">
        <v>6140</v>
      </c>
      <c r="C1221" s="180" t="s">
        <v>822</v>
      </c>
      <c r="D1221" s="180" t="s">
        <v>4277</v>
      </c>
      <c r="E1221" s="131"/>
      <c r="F1221" s="131"/>
      <c r="G1221" s="131"/>
      <c r="H1221"/>
      <c r="I1221" s="214">
        <v>4</v>
      </c>
      <c r="J1221" s="172"/>
      <c r="K1221" s="212">
        <v>5</v>
      </c>
      <c r="L1221" s="124" t="str">
        <f>VLOOKUP(TRIM(B1221),'Team Rosters'!$B$1:$M$3794,2,FALSE)</f>
        <v>VIR</v>
      </c>
    </row>
    <row r="1222" spans="1:12">
      <c r="A1222" s="180" t="s">
        <v>830</v>
      </c>
      <c r="B1222" s="184" t="s">
        <v>5722</v>
      </c>
      <c r="C1222" s="180" t="s">
        <v>83</v>
      </c>
      <c r="D1222" s="180" t="s">
        <v>4281</v>
      </c>
      <c r="E1222" s="131"/>
      <c r="F1222" s="131"/>
      <c r="G1222" s="131"/>
      <c r="H1222"/>
      <c r="I1222" s="214">
        <v>0</v>
      </c>
      <c r="J1222" s="172">
        <v>0</v>
      </c>
      <c r="K1222" s="212">
        <v>2</v>
      </c>
      <c r="L1222" s="124" t="e">
        <f>VLOOKUP(TRIM(B1222),'Team Rosters'!$B$1:$M$3794,2,FALSE)</f>
        <v>#N/A</v>
      </c>
    </row>
    <row r="1223" spans="1:12">
      <c r="A1223" s="180" t="s">
        <v>2323</v>
      </c>
      <c r="B1223" s="184" t="s">
        <v>6405</v>
      </c>
      <c r="C1223" s="180" t="s">
        <v>816</v>
      </c>
      <c r="D1223" s="180" t="s">
        <v>4265</v>
      </c>
      <c r="E1223"/>
      <c r="F1223"/>
      <c r="G1223"/>
      <c r="H1223"/>
      <c r="I1223" s="164"/>
      <c r="J1223"/>
      <c r="K1223" s="180"/>
      <c r="L1223" s="124" t="str">
        <f>VLOOKUP(TRIM(B1223),'Team Rosters'!$B$1:$M$3794,2,FALSE)</f>
        <v>BLD</v>
      </c>
    </row>
    <row r="1224" spans="1:12">
      <c r="A1224" s="180" t="s">
        <v>2440</v>
      </c>
      <c r="B1224" s="184" t="s">
        <v>124</v>
      </c>
      <c r="C1224" s="180" t="s">
        <v>90</v>
      </c>
      <c r="D1224" s="180" t="s">
        <v>2440</v>
      </c>
      <c r="E1224" s="176" t="s">
        <v>4384</v>
      </c>
      <c r="F1224" s="176"/>
      <c r="G1224" s="172">
        <v>0</v>
      </c>
      <c r="H1224" s="172"/>
      <c r="I1224" s="164"/>
      <c r="J1224"/>
      <c r="K1224" s="180"/>
      <c r="L1224" s="124" t="e">
        <f>VLOOKUP(TRIM(B1224),'Team Rosters'!$B$1:$M$3794,2,FALSE)</f>
        <v>#N/A</v>
      </c>
    </row>
    <row r="1225" spans="1:12">
      <c r="A1225" s="196" t="s">
        <v>6464</v>
      </c>
      <c r="B1225" s="184" t="s">
        <v>2070</v>
      </c>
      <c r="C1225" s="180" t="s">
        <v>821</v>
      </c>
      <c r="D1225" s="196" t="s">
        <v>6612</v>
      </c>
      <c r="E1225" s="176" t="s">
        <v>4386</v>
      </c>
      <c r="F1225" s="176"/>
      <c r="G1225" s="172"/>
      <c r="H1225" s="172"/>
      <c r="I1225" s="164"/>
      <c r="J1225"/>
      <c r="K1225" s="180"/>
      <c r="L1225" s="124" t="str">
        <f>VLOOKUP(TRIM(B1225),'Team Rosters'!$B$1:$M$3794,2,FALSE)</f>
        <v>CAVE</v>
      </c>
    </row>
    <row r="1226" spans="1:12" ht="12.75" customHeight="1">
      <c r="A1226" s="180" t="s">
        <v>3060</v>
      </c>
      <c r="B1226" s="184" t="s">
        <v>5640</v>
      </c>
      <c r="C1226" s="180" t="s">
        <v>3448</v>
      </c>
      <c r="D1226" s="180" t="s">
        <v>4290</v>
      </c>
      <c r="E1226" s="176" t="s">
        <v>4382</v>
      </c>
      <c r="F1226" s="176"/>
      <c r="G1226" s="172"/>
      <c r="H1226" s="172"/>
      <c r="I1226" s="164"/>
      <c r="J1226"/>
      <c r="K1226" s="180"/>
      <c r="L1226" s="124" t="e">
        <f>VLOOKUP(TRIM(B1226),'Team Rosters'!$B$1:$M$3794,2,FALSE)</f>
        <v>#N/A</v>
      </c>
    </row>
    <row r="1227" spans="1:12">
      <c r="A1227" s="180" t="s">
        <v>172</v>
      </c>
      <c r="B1227" s="184" t="s">
        <v>1501</v>
      </c>
      <c r="C1227" s="180" t="s">
        <v>2832</v>
      </c>
      <c r="D1227" s="180" t="s">
        <v>4298</v>
      </c>
      <c r="E1227" s="176" t="s">
        <v>4391</v>
      </c>
      <c r="F1227" s="176"/>
      <c r="G1227" s="172">
        <v>4</v>
      </c>
      <c r="H1227" s="172"/>
      <c r="I1227" s="164"/>
      <c r="J1227"/>
      <c r="K1227" s="180"/>
      <c r="L1227" s="124" t="e">
        <f>VLOOKUP(TRIM(B1227),'Team Rosters'!$B$1:$M$3794,2,FALSE)</f>
        <v>#N/A</v>
      </c>
    </row>
    <row r="1228" spans="1:12">
      <c r="A1228" s="180" t="s">
        <v>3344</v>
      </c>
      <c r="B1228" s="184" t="s">
        <v>4475</v>
      </c>
      <c r="C1228" s="180" t="s">
        <v>826</v>
      </c>
      <c r="D1228" s="180" t="s">
        <v>4293</v>
      </c>
      <c r="E1228" s="176" t="s">
        <v>4389</v>
      </c>
      <c r="F1228" s="176"/>
      <c r="G1228" s="172"/>
      <c r="H1228" s="172"/>
      <c r="I1228" s="164"/>
      <c r="J1228"/>
      <c r="K1228" s="180"/>
      <c r="L1228" s="124" t="str">
        <f>VLOOKUP(TRIM(B1228),'Team Rosters'!$B$1:$M$3794,2,FALSE)</f>
        <v>BIR</v>
      </c>
    </row>
    <row r="1229" spans="1:12" ht="12.75" customHeight="1">
      <c r="A1229" s="180" t="s">
        <v>172</v>
      </c>
      <c r="B1229" s="184" t="s">
        <v>6268</v>
      </c>
      <c r="C1229" s="180" t="s">
        <v>6142</v>
      </c>
      <c r="D1229" s="180" t="s">
        <v>4298</v>
      </c>
      <c r="E1229" s="176" t="s">
        <v>4391</v>
      </c>
      <c r="F1229" s="176"/>
      <c r="G1229" s="172">
        <v>2</v>
      </c>
      <c r="H1229" s="172"/>
      <c r="I1229" s="164"/>
      <c r="J1229"/>
      <c r="K1229" s="180"/>
      <c r="L1229" s="124" t="str">
        <f>VLOOKUP(TRIM(B1229),'Team Rosters'!$B$1:$M$3794,2,FALSE)</f>
        <v>WIX</v>
      </c>
    </row>
    <row r="1230" spans="1:12">
      <c r="A1230" s="203" t="s">
        <v>1891</v>
      </c>
      <c r="B1230" s="202" t="s">
        <v>2255</v>
      </c>
      <c r="C1230" s="203" t="s">
        <v>837</v>
      </c>
      <c r="D1230" s="203" t="s">
        <v>1891</v>
      </c>
      <c r="E1230"/>
      <c r="F1230"/>
      <c r="G1230"/>
      <c r="H1230"/>
      <c r="I1230" s="164"/>
      <c r="J1230"/>
      <c r="K1230" s="180"/>
      <c r="L1230" s="124" t="str">
        <f>VLOOKUP(TRIM(B1230),'Team Rosters'!$B$1:$M$3794,2,FALSE)</f>
        <v>GOT</v>
      </c>
    </row>
    <row r="1231" spans="1:12">
      <c r="A1231" s="203" t="s">
        <v>220</v>
      </c>
      <c r="B1231" s="202" t="s">
        <v>701</v>
      </c>
      <c r="C1231" s="203" t="s">
        <v>824</v>
      </c>
      <c r="D1231" s="203" t="s">
        <v>220</v>
      </c>
      <c r="E1231"/>
      <c r="F1231"/>
      <c r="G1231"/>
      <c r="H1231" s="131"/>
      <c r="I1231" s="204">
        <v>0</v>
      </c>
      <c r="J1231"/>
      <c r="K1231" s="205">
        <v>0</v>
      </c>
      <c r="L1231" s="124" t="e">
        <f>VLOOKUP(TRIM(B1231),'Team Rosters'!$B$1:$M$3794,2,FALSE)</f>
        <v>#N/A</v>
      </c>
    </row>
    <row r="1232" spans="1:12">
      <c r="A1232" s="180" t="s">
        <v>828</v>
      </c>
      <c r="B1232" s="184" t="s">
        <v>4717</v>
      </c>
      <c r="C1232" s="180" t="s">
        <v>837</v>
      </c>
      <c r="D1232" s="180" t="s">
        <v>828</v>
      </c>
      <c r="E1232"/>
      <c r="F1232"/>
      <c r="G1232"/>
      <c r="H1232"/>
      <c r="I1232" s="214">
        <v>4</v>
      </c>
      <c r="J1232"/>
      <c r="K1232" s="212">
        <v>0</v>
      </c>
      <c r="L1232" s="124" t="e">
        <f>VLOOKUP(TRIM(B1232),'Team Rosters'!$B$1:$M$3794,2,FALSE)</f>
        <v>#N/A</v>
      </c>
    </row>
    <row r="1233" spans="1:12" ht="12.75" customHeight="1">
      <c r="A1233" s="180" t="s">
        <v>3344</v>
      </c>
      <c r="B1233" s="184" t="s">
        <v>5035</v>
      </c>
      <c r="C1233" s="180" t="s">
        <v>90</v>
      </c>
      <c r="D1233" s="180" t="s">
        <v>4293</v>
      </c>
      <c r="E1233" s="176" t="s">
        <v>4385</v>
      </c>
      <c r="F1233" s="176"/>
      <c r="G1233" s="172"/>
      <c r="H1233" s="172"/>
      <c r="I1233" s="164"/>
      <c r="J1233"/>
      <c r="K1233" s="180"/>
      <c r="L1233" s="124" t="e">
        <f>VLOOKUP(TRIM(B1233),'Team Rosters'!$B$1:$M$3794,2,FALSE)</f>
        <v>#N/A</v>
      </c>
    </row>
    <row r="1234" spans="1:12">
      <c r="A1234" s="207" t="s">
        <v>1891</v>
      </c>
      <c r="B1234" s="206" t="s">
        <v>2124</v>
      </c>
      <c r="C1234" s="207" t="s">
        <v>820</v>
      </c>
      <c r="D1234" s="207" t="s">
        <v>1891</v>
      </c>
      <c r="E1234"/>
      <c r="F1234"/>
      <c r="G1234"/>
      <c r="H1234" s="131"/>
      <c r="I1234" s="164"/>
      <c r="J1234"/>
      <c r="K1234" s="180"/>
      <c r="L1234" s="124" t="str">
        <f>VLOOKUP(TRIM(B1234),'Team Rosters'!$B$1:$M$3794,2,FALSE)</f>
        <v>LON</v>
      </c>
    </row>
    <row r="1235" spans="1:12" ht="12.75" customHeight="1">
      <c r="A1235" s="180" t="s">
        <v>223</v>
      </c>
      <c r="B1235" s="184" t="s">
        <v>5830</v>
      </c>
      <c r="C1235" s="180" t="s">
        <v>813</v>
      </c>
      <c r="D1235" s="180" t="s">
        <v>4267</v>
      </c>
      <c r="E1235"/>
      <c r="F1235"/>
      <c r="G1235"/>
      <c r="H1235" s="131"/>
      <c r="I1235" s="164"/>
      <c r="J1235"/>
      <c r="K1235" s="180"/>
      <c r="L1235" s="124" t="str">
        <f>VLOOKUP(TRIM(B1235),'Team Rosters'!$B$1:$M$3794,2,FALSE)</f>
        <v>LAS</v>
      </c>
    </row>
    <row r="1236" spans="1:12">
      <c r="A1236" s="180" t="s">
        <v>223</v>
      </c>
      <c r="B1236" s="184" t="s">
        <v>5753</v>
      </c>
      <c r="C1236" s="180" t="s">
        <v>820</v>
      </c>
      <c r="D1236" s="180" t="s">
        <v>4267</v>
      </c>
      <c r="E1236"/>
      <c r="F1236"/>
      <c r="G1236"/>
      <c r="H1236" s="131"/>
      <c r="I1236" s="164"/>
      <c r="J1236"/>
      <c r="K1236" s="180"/>
      <c r="L1236" s="124" t="e">
        <f>VLOOKUP(TRIM(B1236),'Team Rosters'!$B$1:$M$3794,2,FALSE)</f>
        <v>#N/A</v>
      </c>
    </row>
    <row r="1237" spans="1:12">
      <c r="A1237" s="180" t="s">
        <v>3060</v>
      </c>
      <c r="B1237" s="184" t="s">
        <v>5097</v>
      </c>
      <c r="C1237" s="180" t="s">
        <v>837</v>
      </c>
      <c r="D1237" s="180" t="s">
        <v>4290</v>
      </c>
      <c r="E1237" s="176" t="s">
        <v>4384</v>
      </c>
      <c r="F1237" s="176"/>
      <c r="G1237" s="172"/>
      <c r="H1237" s="172"/>
      <c r="I1237" s="164"/>
      <c r="J1237"/>
      <c r="K1237" s="180"/>
      <c r="L1237" s="124" t="e">
        <f>VLOOKUP(TRIM(B1237),'Team Rosters'!$B$1:$M$3794,2,FALSE)</f>
        <v>#N/A</v>
      </c>
    </row>
    <row r="1238" spans="1:12">
      <c r="A1238" s="180" t="s">
        <v>836</v>
      </c>
      <c r="B1238" s="184" t="s">
        <v>6160</v>
      </c>
      <c r="C1238" s="180" t="s">
        <v>831</v>
      </c>
      <c r="D1238" s="180" t="s">
        <v>4282</v>
      </c>
      <c r="E1238" s="131"/>
      <c r="F1238" s="131"/>
      <c r="G1238" s="131"/>
      <c r="H1238"/>
      <c r="I1238" s="214">
        <v>0</v>
      </c>
      <c r="J1238" s="9">
        <v>0</v>
      </c>
      <c r="K1238" s="212">
        <v>0</v>
      </c>
      <c r="L1238" s="124" t="e">
        <f>VLOOKUP(TRIM(B1238),'Team Rosters'!$B$1:$M$3794,2,FALSE)</f>
        <v>#N/A</v>
      </c>
    </row>
    <row r="1239" spans="1:12" ht="12.75" customHeight="1">
      <c r="A1239" s="180" t="s">
        <v>197</v>
      </c>
      <c r="B1239" s="184" t="s">
        <v>6424</v>
      </c>
      <c r="C1239" s="180" t="s">
        <v>90</v>
      </c>
      <c r="D1239" s="180" t="s">
        <v>197</v>
      </c>
      <c r="E1239"/>
      <c r="F1239"/>
      <c r="G1239"/>
      <c r="H1239"/>
      <c r="I1239" s="164"/>
      <c r="J1239"/>
      <c r="K1239" s="180"/>
      <c r="L1239" s="124" t="e">
        <f>VLOOKUP(TRIM(B1239),'Team Rosters'!$B$1:$M$3794,2,FALSE)</f>
        <v>#N/A</v>
      </c>
    </row>
    <row r="1240" spans="1:12">
      <c r="A1240" s="180" t="s">
        <v>197</v>
      </c>
      <c r="B1240" s="184" t="s">
        <v>6423</v>
      </c>
      <c r="C1240" s="180" t="s">
        <v>6142</v>
      </c>
      <c r="D1240" s="180" t="s">
        <v>197</v>
      </c>
      <c r="E1240"/>
      <c r="F1240"/>
      <c r="G1240"/>
      <c r="H1240"/>
      <c r="I1240" s="164"/>
      <c r="J1240"/>
      <c r="K1240" s="180"/>
      <c r="L1240" s="124" t="e">
        <f>VLOOKUP(TRIM(B1240),'Team Rosters'!$B$1:$M$3794,2,FALSE)</f>
        <v>#N/A</v>
      </c>
    </row>
    <row r="1241" spans="1:12" ht="12.75" customHeight="1">
      <c r="A1241" s="180" t="s">
        <v>2314</v>
      </c>
      <c r="B1241" s="184" t="s">
        <v>6218</v>
      </c>
      <c r="C1241" s="180" t="s">
        <v>82</v>
      </c>
      <c r="D1241" s="180" t="s">
        <v>4303</v>
      </c>
      <c r="E1241" s="177" t="s">
        <v>4391</v>
      </c>
      <c r="F1241" s="177"/>
      <c r="G1241" s="9">
        <v>2</v>
      </c>
      <c r="H1241" s="172"/>
      <c r="I1241" s="164"/>
      <c r="J1241"/>
      <c r="K1241" s="180"/>
      <c r="L1241" s="124" t="e">
        <f>VLOOKUP(TRIM(B1241),'Team Rosters'!$B$1:$M$3794,2,FALSE)</f>
        <v>#N/A</v>
      </c>
    </row>
    <row r="1242" spans="1:12" ht="12.75" customHeight="1">
      <c r="A1242" s="180" t="s">
        <v>644</v>
      </c>
      <c r="B1242" s="184" t="s">
        <v>6163</v>
      </c>
      <c r="C1242" s="180" t="s">
        <v>817</v>
      </c>
      <c r="D1242" s="180" t="s">
        <v>4271</v>
      </c>
      <c r="E1242"/>
      <c r="F1242"/>
      <c r="G1242"/>
      <c r="H1242"/>
      <c r="I1242" s="214">
        <v>4</v>
      </c>
      <c r="J1242" s="172">
        <v>0</v>
      </c>
      <c r="K1242" s="212">
        <v>3</v>
      </c>
      <c r="L1242" s="124" t="str">
        <f>VLOOKUP(TRIM(B1242),'Team Rosters'!$B$1:$M$3794,2,FALSE)</f>
        <v>ACM</v>
      </c>
    </row>
    <row r="1243" spans="1:12">
      <c r="A1243" s="180" t="s">
        <v>3060</v>
      </c>
      <c r="B1243" s="184" t="s">
        <v>5093</v>
      </c>
      <c r="C1243" s="180" t="s">
        <v>802</v>
      </c>
      <c r="D1243" s="180" t="s">
        <v>4290</v>
      </c>
      <c r="E1243" s="176" t="s">
        <v>4384</v>
      </c>
      <c r="F1243" s="176"/>
      <c r="G1243" s="172"/>
      <c r="H1243" s="172"/>
      <c r="I1243" s="164"/>
      <c r="J1243"/>
      <c r="K1243" s="180"/>
      <c r="L1243" s="124" t="str">
        <f>VLOOKUP(TRIM(B1243),'Team Rosters'!$B$1:$M$3794,2,FALSE)</f>
        <v>BLU</v>
      </c>
    </row>
    <row r="1244" spans="1:12">
      <c r="A1244" s="180" t="s">
        <v>2314</v>
      </c>
      <c r="B1244" s="184" t="s">
        <v>1557</v>
      </c>
      <c r="C1244" s="180" t="s">
        <v>809</v>
      </c>
      <c r="D1244" s="180" t="s">
        <v>4303</v>
      </c>
      <c r="E1244" s="176" t="s">
        <v>4391</v>
      </c>
      <c r="F1244" s="176"/>
      <c r="G1244" s="172">
        <v>0</v>
      </c>
      <c r="H1244" s="172"/>
      <c r="I1244" s="164"/>
      <c r="J1244"/>
      <c r="K1244" s="180"/>
      <c r="L1244" s="124" t="e">
        <f>VLOOKUP(TRIM(B1244),'Team Rosters'!$B$1:$M$3794,2,FALSE)</f>
        <v>#N/A</v>
      </c>
    </row>
    <row r="1245" spans="1:12" ht="12.75" customHeight="1">
      <c r="A1245" s="180" t="s">
        <v>1663</v>
      </c>
      <c r="B1245" s="184" t="s">
        <v>3725</v>
      </c>
      <c r="C1245" s="180" t="s">
        <v>807</v>
      </c>
      <c r="D1245" s="180" t="s">
        <v>4302</v>
      </c>
      <c r="E1245" s="176" t="s">
        <v>4385</v>
      </c>
      <c r="F1245" s="176"/>
      <c r="G1245" s="172">
        <v>2</v>
      </c>
      <c r="H1245" s="172"/>
      <c r="I1245" s="164"/>
      <c r="J1245"/>
      <c r="K1245" s="180"/>
      <c r="L1245" s="124" t="e">
        <f>VLOOKUP(TRIM(B1245),'Team Rosters'!$B$1:$M$3794,2,FALSE)</f>
        <v>#N/A</v>
      </c>
    </row>
    <row r="1246" spans="1:12">
      <c r="A1246" s="207" t="s">
        <v>1891</v>
      </c>
      <c r="B1246" s="206" t="s">
        <v>6348</v>
      </c>
      <c r="C1246" s="207" t="s">
        <v>83</v>
      </c>
      <c r="D1246" s="207" t="s">
        <v>1891</v>
      </c>
      <c r="E1246"/>
      <c r="F1246"/>
      <c r="G1246"/>
      <c r="H1246"/>
      <c r="I1246" s="164"/>
      <c r="J1246"/>
      <c r="K1246" s="180"/>
      <c r="L1246" s="124" t="e">
        <f>VLOOKUP(TRIM(B1246),'Team Rosters'!$B$1:$M$3794,2,FALSE)</f>
        <v>#N/A</v>
      </c>
    </row>
    <row r="1247" spans="1:12">
      <c r="A1247" s="180" t="s">
        <v>1406</v>
      </c>
      <c r="B1247" s="184" t="s">
        <v>923</v>
      </c>
      <c r="C1247" s="180" t="s">
        <v>2832</v>
      </c>
      <c r="D1247" s="180" t="s">
        <v>1406</v>
      </c>
      <c r="E1247"/>
      <c r="F1247"/>
      <c r="G1247"/>
      <c r="H1247" s="131"/>
      <c r="I1247" s="214">
        <v>4</v>
      </c>
      <c r="J1247"/>
      <c r="K1247" s="212">
        <v>0</v>
      </c>
      <c r="L1247" s="124" t="str">
        <f>VLOOKUP(TRIM(B1247),'Team Rosters'!$B$1:$M$3794,2,FALSE)</f>
        <v>LON</v>
      </c>
    </row>
    <row r="1248" spans="1:12" ht="12.75" customHeight="1">
      <c r="A1248" s="203" t="s">
        <v>1891</v>
      </c>
      <c r="B1248" s="202" t="s">
        <v>6349</v>
      </c>
      <c r="C1248" s="203" t="s">
        <v>82</v>
      </c>
      <c r="D1248" s="203" t="s">
        <v>1891</v>
      </c>
      <c r="E1248"/>
      <c r="F1248"/>
      <c r="G1248"/>
      <c r="H1248"/>
      <c r="I1248" s="164"/>
      <c r="J1248"/>
      <c r="K1248" s="180"/>
      <c r="L1248" s="124" t="e">
        <f>VLOOKUP(TRIM(B1248),'Team Rosters'!$B$1:$M$3794,2,FALSE)</f>
        <v>#N/A</v>
      </c>
    </row>
    <row r="1249" spans="1:12">
      <c r="A1249" s="180" t="s">
        <v>172</v>
      </c>
      <c r="B1249" s="184" t="s">
        <v>5103</v>
      </c>
      <c r="C1249" s="180" t="s">
        <v>824</v>
      </c>
      <c r="D1249" s="180" t="s">
        <v>4298</v>
      </c>
      <c r="E1249" s="176" t="s">
        <v>4391</v>
      </c>
      <c r="F1249" s="176"/>
      <c r="G1249" s="172">
        <v>3</v>
      </c>
      <c r="H1249" s="172"/>
      <c r="I1249" s="164"/>
      <c r="J1249"/>
      <c r="K1249" s="180"/>
      <c r="L1249" s="124" t="e">
        <f>VLOOKUP(TRIM(B1249),'Team Rosters'!$B$1:$M$3794,2,FALSE)</f>
        <v>#N/A</v>
      </c>
    </row>
    <row r="1250" spans="1:12" ht="12.75" customHeight="1">
      <c r="A1250" s="180" t="s">
        <v>2335</v>
      </c>
      <c r="B1250" s="184" t="s">
        <v>5118</v>
      </c>
      <c r="C1250" s="180" t="s">
        <v>837</v>
      </c>
      <c r="D1250" s="180" t="s">
        <v>2335</v>
      </c>
      <c r="E1250" s="176" t="s">
        <v>4400</v>
      </c>
      <c r="F1250" s="176"/>
      <c r="G1250" s="172">
        <v>4</v>
      </c>
      <c r="H1250" s="172"/>
      <c r="I1250" s="164"/>
      <c r="J1250"/>
      <c r="K1250" s="180"/>
      <c r="L1250" s="124" t="e">
        <f>VLOOKUP(TRIM(B1250),'Team Rosters'!$B$1:$M$3794,2,FALSE)</f>
        <v>#N/A</v>
      </c>
    </row>
    <row r="1251" spans="1:12" ht="12.75" customHeight="1">
      <c r="A1251" s="212" t="s">
        <v>203</v>
      </c>
      <c r="B1251" s="184" t="s">
        <v>2077</v>
      </c>
      <c r="C1251" s="180" t="s">
        <v>831</v>
      </c>
      <c r="D1251" s="212" t="s">
        <v>203</v>
      </c>
      <c r="E1251"/>
      <c r="F1251"/>
      <c r="G1251"/>
      <c r="H1251"/>
      <c r="I1251" s="164"/>
      <c r="J1251"/>
      <c r="K1251" s="180"/>
      <c r="L1251" s="124" t="e">
        <f>VLOOKUP(TRIM(B1251),'Team Rosters'!$B$1:$M$3794,2,FALSE)</f>
        <v>#N/A</v>
      </c>
    </row>
    <row r="1252" spans="1:12">
      <c r="A1252" s="180" t="s">
        <v>2445</v>
      </c>
      <c r="B1252" s="184" t="s">
        <v>4138</v>
      </c>
      <c r="C1252" s="180" t="s">
        <v>170</v>
      </c>
      <c r="D1252" s="180" t="s">
        <v>4294</v>
      </c>
      <c r="E1252" s="176" t="s">
        <v>4385</v>
      </c>
      <c r="F1252" s="176"/>
      <c r="G1252" s="172"/>
      <c r="H1252" s="172"/>
      <c r="I1252" s="164"/>
      <c r="J1252"/>
      <c r="K1252" s="180"/>
      <c r="L1252" s="124" t="str">
        <f>VLOOKUP(TRIM(B1252),'Team Rosters'!$B$1:$M$3794,2,FALSE)</f>
        <v>IND</v>
      </c>
    </row>
    <row r="1253" spans="1:12">
      <c r="A1253" s="207" t="s">
        <v>1891</v>
      </c>
      <c r="B1253" s="206" t="s">
        <v>3464</v>
      </c>
      <c r="C1253" s="207" t="s">
        <v>809</v>
      </c>
      <c r="D1253" s="207" t="s">
        <v>1891</v>
      </c>
      <c r="E1253"/>
      <c r="F1253"/>
      <c r="G1253"/>
      <c r="H1253" s="131"/>
      <c r="I1253" s="164"/>
      <c r="J1253"/>
      <c r="K1253" s="180"/>
      <c r="L1253" s="124" t="str">
        <f>VLOOKUP(TRIM(B1253),'Team Rosters'!$B$1:$M$3794,2,FALSE)</f>
        <v>CHA</v>
      </c>
    </row>
    <row r="1254" spans="1:12">
      <c r="A1254" s="180" t="s">
        <v>1870</v>
      </c>
      <c r="B1254" s="184" t="s">
        <v>2078</v>
      </c>
      <c r="C1254" s="180" t="s">
        <v>5513</v>
      </c>
      <c r="D1254" s="180" t="s">
        <v>4273</v>
      </c>
      <c r="E1254" s="131"/>
      <c r="F1254" s="131"/>
      <c r="G1254" s="131"/>
      <c r="H1254" s="131"/>
      <c r="I1254" s="214">
        <v>6</v>
      </c>
      <c r="J1254" s="172"/>
      <c r="K1254" s="212">
        <v>5</v>
      </c>
      <c r="L1254" s="124" t="str">
        <f>VLOOKUP(TRIM(B1254),'Team Rosters'!$B$1:$M$3794,2,FALSE)</f>
        <v>LON</v>
      </c>
    </row>
    <row r="1255" spans="1:12">
      <c r="A1255" s="180" t="s">
        <v>87</v>
      </c>
      <c r="B1255" s="184" t="s">
        <v>5723</v>
      </c>
      <c r="C1255" s="180" t="s">
        <v>809</v>
      </c>
      <c r="D1255" s="180" t="s">
        <v>4280</v>
      </c>
      <c r="E1255" s="131"/>
      <c r="F1255" s="131"/>
      <c r="G1255" s="131"/>
      <c r="H1255" s="131"/>
      <c r="I1255" s="214">
        <v>0</v>
      </c>
      <c r="J1255" s="172">
        <v>0</v>
      </c>
      <c r="K1255" s="212">
        <v>0</v>
      </c>
      <c r="L1255" s="124" t="str">
        <f>VLOOKUP(TRIM(B1255),'Team Rosters'!$B$1:$M$3794,2,FALSE)</f>
        <v>VIR</v>
      </c>
    </row>
    <row r="1256" spans="1:12" ht="12.75" customHeight="1">
      <c r="A1256" s="180" t="s">
        <v>87</v>
      </c>
      <c r="B1256" s="184" t="s">
        <v>5723</v>
      </c>
      <c r="C1256" s="180" t="s">
        <v>809</v>
      </c>
      <c r="D1256" s="180" t="s">
        <v>6620</v>
      </c>
      <c r="E1256"/>
      <c r="F1256"/>
      <c r="G1256"/>
      <c r="H1256"/>
      <c r="I1256" s="214">
        <v>0</v>
      </c>
      <c r="J1256"/>
      <c r="K1256" s="212">
        <v>0</v>
      </c>
      <c r="L1256" s="124" t="str">
        <f>VLOOKUP(TRIM(B1256),'Team Rosters'!$B$1:$M$3794,2,FALSE)</f>
        <v>VIR</v>
      </c>
    </row>
    <row r="1257" spans="1:12" ht="12.75" customHeight="1">
      <c r="A1257" s="182" t="s">
        <v>221</v>
      </c>
      <c r="B1257" s="186" t="s">
        <v>6404</v>
      </c>
      <c r="C1257" s="182" t="s">
        <v>814</v>
      </c>
      <c r="D1257" s="182" t="s">
        <v>4268</v>
      </c>
      <c r="E1257"/>
      <c r="F1257"/>
      <c r="G1257"/>
      <c r="H1257" s="131"/>
      <c r="I1257" s="182"/>
      <c r="J1257"/>
      <c r="K1257" s="182"/>
      <c r="L1257" s="124" t="str">
        <f>VLOOKUP(TRIM(B1257),'Team Rosters'!$B$1:$M$3794,2,FALSE)</f>
        <v>BEA</v>
      </c>
    </row>
    <row r="1258" spans="1:12" ht="12.75" customHeight="1">
      <c r="A1258" s="173" t="s">
        <v>203</v>
      </c>
      <c r="B1258" s="124" t="s">
        <v>6427</v>
      </c>
      <c r="C1258" s="124" t="s">
        <v>813</v>
      </c>
      <c r="D1258" s="173" t="s">
        <v>203</v>
      </c>
      <c r="E1258"/>
      <c r="F1258"/>
      <c r="G1258"/>
      <c r="H1258"/>
      <c r="I1258"/>
      <c r="J1258"/>
      <c r="K1258"/>
      <c r="L1258" s="124" t="str">
        <f>VLOOKUP(TRIM(B1258),'Team Rosters'!$B$1:$M$3794,2,FALSE)</f>
        <v>JER</v>
      </c>
    </row>
    <row r="1259" spans="1:12">
      <c r="A1259" s="124" t="s">
        <v>4265</v>
      </c>
      <c r="B1259" s="124" t="s">
        <v>2079</v>
      </c>
      <c r="C1259" s="124" t="s">
        <v>826</v>
      </c>
      <c r="D1259" s="124" t="s">
        <v>4265</v>
      </c>
      <c r="E1259"/>
      <c r="F1259"/>
      <c r="G1259"/>
      <c r="H1259" s="131"/>
      <c r="I1259"/>
      <c r="J1259"/>
      <c r="K1259"/>
      <c r="L1259" s="124" t="str">
        <f>VLOOKUP(TRIM(B1259),'Team Rosters'!$B$1:$M$3794,2,FALSE)</f>
        <v>CHA</v>
      </c>
    </row>
    <row r="1260" spans="1:12">
      <c r="A1260" s="124" t="s">
        <v>4265</v>
      </c>
      <c r="B1260" s="124" t="s">
        <v>131</v>
      </c>
      <c r="C1260" s="124" t="s">
        <v>809</v>
      </c>
      <c r="D1260" s="124" t="s">
        <v>4265</v>
      </c>
      <c r="E1260"/>
      <c r="F1260"/>
      <c r="G1260"/>
      <c r="H1260" s="131"/>
      <c r="I1260"/>
      <c r="J1260"/>
      <c r="K1260"/>
      <c r="L1260" s="124" t="str">
        <f>VLOOKUP(TRIM(B1260),'Team Rosters'!$B$1:$M$3794,2,FALSE)</f>
        <v>IND</v>
      </c>
    </row>
    <row r="1261" spans="1:12">
      <c r="A1261" s="124" t="s">
        <v>1406</v>
      </c>
      <c r="B1261" s="124" t="s">
        <v>6419</v>
      </c>
      <c r="C1261" s="124" t="s">
        <v>809</v>
      </c>
      <c r="D1261" s="124" t="s">
        <v>1406</v>
      </c>
      <c r="E1261"/>
      <c r="F1261"/>
      <c r="G1261"/>
      <c r="H1261"/>
      <c r="I1261" s="172">
        <v>4</v>
      </c>
      <c r="J1261"/>
      <c r="K1261" s="172">
        <v>0</v>
      </c>
      <c r="L1261" s="124" t="e">
        <f>VLOOKUP(TRIM(B1261),'Team Rosters'!$B$1:$M$3794,2,FALSE)</f>
        <v>#N/A</v>
      </c>
    </row>
    <row r="1262" spans="1:12">
      <c r="A1262" s="181" t="s">
        <v>1891</v>
      </c>
      <c r="B1262" s="181" t="s">
        <v>5707</v>
      </c>
      <c r="C1262" s="181" t="s">
        <v>85</v>
      </c>
      <c r="D1262" s="181" t="s">
        <v>1891</v>
      </c>
      <c r="E1262"/>
      <c r="F1262"/>
      <c r="G1262"/>
      <c r="H1262" s="131"/>
      <c r="I1262"/>
      <c r="J1262"/>
      <c r="K1262"/>
      <c r="L1262" s="124" t="e">
        <f>VLOOKUP(TRIM(B1262),'Team Rosters'!$B$1:$M$3794,2,FALSE)</f>
        <v>#N/A</v>
      </c>
    </row>
    <row r="1263" spans="1:12">
      <c r="A1263" s="124" t="s">
        <v>3060</v>
      </c>
      <c r="B1263" s="124" t="s">
        <v>3532</v>
      </c>
      <c r="C1263" s="124" t="s">
        <v>82</v>
      </c>
      <c r="D1263" s="124" t="s">
        <v>4290</v>
      </c>
      <c r="E1263" s="176" t="s">
        <v>4382</v>
      </c>
      <c r="F1263" s="176"/>
      <c r="G1263" s="172"/>
      <c r="H1263" s="172"/>
      <c r="I1263"/>
      <c r="J1263"/>
      <c r="K1263"/>
      <c r="L1263" s="124" t="e">
        <f>VLOOKUP(TRIM(B1263),'Team Rosters'!$B$1:$M$3794,2,FALSE)</f>
        <v>#N/A</v>
      </c>
    </row>
    <row r="1264" spans="1:12">
      <c r="A1264" s="124" t="s">
        <v>2443</v>
      </c>
      <c r="B1264" s="124" t="s">
        <v>5681</v>
      </c>
      <c r="C1264" s="124" t="s">
        <v>85</v>
      </c>
      <c r="D1264" s="124" t="s">
        <v>2443</v>
      </c>
      <c r="E1264" s="176" t="s">
        <v>4382</v>
      </c>
      <c r="F1264" s="176"/>
      <c r="G1264" s="172">
        <v>5</v>
      </c>
      <c r="H1264" s="172"/>
      <c r="I1264" s="131"/>
      <c r="J1264"/>
      <c r="K1264" s="131"/>
      <c r="L1264" s="124" t="str">
        <f>VLOOKUP(TRIM(B1264),'Team Rosters'!$B$1:$M$3794,2,FALSE)</f>
        <v>LAS</v>
      </c>
    </row>
    <row r="1265" spans="1:12" ht="12.75" customHeight="1">
      <c r="A1265" s="181" t="s">
        <v>1891</v>
      </c>
      <c r="B1265" s="181" t="s">
        <v>1852</v>
      </c>
      <c r="C1265" s="181" t="s">
        <v>809</v>
      </c>
      <c r="D1265" s="181" t="s">
        <v>1891</v>
      </c>
      <c r="E1265"/>
      <c r="F1265"/>
      <c r="G1265"/>
      <c r="H1265"/>
      <c r="I1265"/>
      <c r="J1265"/>
      <c r="K1265" s="131"/>
      <c r="L1265" s="124" t="str">
        <f>VLOOKUP(TRIM(B1265),'Team Rosters'!$B$1:$M$3794,2,FALSE)</f>
        <v>WIX</v>
      </c>
    </row>
    <row r="1266" spans="1:12">
      <c r="A1266" s="124" t="s">
        <v>2317</v>
      </c>
      <c r="B1266" s="124" t="s">
        <v>5263</v>
      </c>
      <c r="C1266" s="124" t="s">
        <v>817</v>
      </c>
      <c r="D1266" s="124" t="s">
        <v>4272</v>
      </c>
      <c r="E1266"/>
      <c r="F1266"/>
      <c r="G1266"/>
      <c r="H1266" s="131"/>
      <c r="I1266" s="172">
        <v>6</v>
      </c>
      <c r="J1266" s="172"/>
      <c r="K1266" s="9">
        <v>5</v>
      </c>
      <c r="L1266" s="124" t="str">
        <f>VLOOKUP(TRIM(B1266),'Team Rosters'!$B$1:$M$3794,2,FALSE)</f>
        <v>WIX</v>
      </c>
    </row>
    <row r="1267" spans="1:12" ht="12.75" customHeight="1">
      <c r="A1267" s="173" t="s">
        <v>203</v>
      </c>
      <c r="B1267" s="124" t="s">
        <v>4747</v>
      </c>
      <c r="C1267" s="124" t="s">
        <v>833</v>
      </c>
      <c r="D1267" s="173" t="s">
        <v>203</v>
      </c>
      <c r="E1267"/>
      <c r="F1267"/>
      <c r="G1267"/>
      <c r="H1267"/>
      <c r="I1267"/>
      <c r="J1267"/>
      <c r="K1267" s="131"/>
      <c r="L1267" s="124" t="e">
        <f>VLOOKUP(TRIM(B1267),'Team Rosters'!$B$1:$M$3794,2,FALSE)</f>
        <v>#N/A</v>
      </c>
    </row>
    <row r="1268" spans="1:12" ht="12.75" customHeight="1">
      <c r="A1268" s="124" t="s">
        <v>2458</v>
      </c>
      <c r="B1268" s="124" t="s">
        <v>5567</v>
      </c>
      <c r="C1268" s="124" t="s">
        <v>812</v>
      </c>
      <c r="D1268" s="124" t="s">
        <v>2458</v>
      </c>
      <c r="E1268" s="176" t="s">
        <v>4388</v>
      </c>
      <c r="F1268" s="176"/>
      <c r="G1268" s="172">
        <v>6</v>
      </c>
      <c r="H1268" s="172"/>
      <c r="I1268"/>
      <c r="J1268"/>
      <c r="K1268"/>
      <c r="L1268" s="124" t="str">
        <f>VLOOKUP(TRIM(B1268),'Team Rosters'!$B$1:$M$3794,2,FALSE)</f>
        <v>ESC</v>
      </c>
    </row>
    <row r="1269" spans="1:12" ht="12.75" customHeight="1">
      <c r="A1269" s="124" t="s">
        <v>87</v>
      </c>
      <c r="B1269" s="124" t="s">
        <v>5233</v>
      </c>
      <c r="C1269" s="124" t="s">
        <v>6142</v>
      </c>
      <c r="D1269" s="124" t="s">
        <v>4280</v>
      </c>
      <c r="E1269" s="131"/>
      <c r="F1269" s="131"/>
      <c r="G1269" s="131"/>
      <c r="H1269" s="131"/>
      <c r="I1269" s="172">
        <v>0</v>
      </c>
      <c r="J1269" s="172">
        <v>4</v>
      </c>
      <c r="K1269" s="172">
        <v>0</v>
      </c>
      <c r="L1269" s="124" t="str">
        <f>VLOOKUP(TRIM(B1269),'Team Rosters'!$B$1:$M$3794,2,FALSE)</f>
        <v>DEL</v>
      </c>
    </row>
    <row r="1270" spans="1:12">
      <c r="A1270" s="124" t="s">
        <v>87</v>
      </c>
      <c r="B1270" s="124" t="s">
        <v>5233</v>
      </c>
      <c r="C1270" s="124" t="s">
        <v>6142</v>
      </c>
      <c r="D1270" s="124" t="s">
        <v>4280</v>
      </c>
      <c r="E1270"/>
      <c r="F1270"/>
      <c r="G1270"/>
      <c r="H1270" s="131"/>
      <c r="I1270" s="172">
        <v>0</v>
      </c>
      <c r="J1270"/>
      <c r="K1270" s="172">
        <v>0</v>
      </c>
      <c r="L1270" s="124" t="str">
        <f>VLOOKUP(TRIM(B1270),'Team Rosters'!$B$1:$M$3794,2,FALSE)</f>
        <v>DEL</v>
      </c>
    </row>
    <row r="1271" spans="1:12">
      <c r="A1271" s="124" t="s">
        <v>2437</v>
      </c>
      <c r="B1271" s="124" t="s">
        <v>4140</v>
      </c>
      <c r="C1271" s="124" t="s">
        <v>809</v>
      </c>
      <c r="D1271" s="124" t="s">
        <v>4278</v>
      </c>
      <c r="E1271" s="131"/>
      <c r="F1271" s="131"/>
      <c r="G1271" s="131"/>
      <c r="H1271" s="131"/>
      <c r="I1271" s="172">
        <v>4</v>
      </c>
      <c r="J1271" s="172"/>
      <c r="K1271" s="172">
        <v>7</v>
      </c>
      <c r="L1271" s="124" t="e">
        <f>VLOOKUP(TRIM(B1271),'Team Rosters'!$B$1:$M$3794,2,FALSE)</f>
        <v>#N/A</v>
      </c>
    </row>
    <row r="1272" spans="1:12">
      <c r="A1272" s="124" t="s">
        <v>2437</v>
      </c>
      <c r="B1272" s="124" t="s">
        <v>133</v>
      </c>
      <c r="C1272" s="124" t="s">
        <v>816</v>
      </c>
      <c r="D1272" s="124" t="s">
        <v>4278</v>
      </c>
      <c r="E1272" s="131"/>
      <c r="F1272" s="131"/>
      <c r="G1272" s="131"/>
      <c r="H1272"/>
      <c r="I1272" s="172">
        <v>6</v>
      </c>
      <c r="J1272" s="172"/>
      <c r="K1272" s="172">
        <v>7</v>
      </c>
      <c r="L1272" s="124" t="str">
        <f>VLOOKUP(TRIM(B1272),'Team Rosters'!$B$1:$M$3794,2,FALSE)</f>
        <v>GOT</v>
      </c>
    </row>
    <row r="1273" spans="1:12">
      <c r="A1273" s="124" t="s">
        <v>2317</v>
      </c>
      <c r="B1273" s="124" t="s">
        <v>6114</v>
      </c>
      <c r="C1273" s="124" t="s">
        <v>809</v>
      </c>
      <c r="D1273" s="124" t="s">
        <v>4272</v>
      </c>
      <c r="E1273" s="131"/>
      <c r="F1273" s="131"/>
      <c r="G1273" s="131"/>
      <c r="H1273" s="131"/>
      <c r="I1273" s="172">
        <v>4</v>
      </c>
      <c r="J1273" s="172"/>
      <c r="K1273" s="172">
        <v>3</v>
      </c>
      <c r="L1273" s="124" t="str">
        <f>VLOOKUP(TRIM(B1273),'Team Rosters'!$B$1:$M$3794,2,FALSE)</f>
        <v>TOL</v>
      </c>
    </row>
    <row r="1274" spans="1:12">
      <c r="A1274" s="124" t="s">
        <v>836</v>
      </c>
      <c r="B1274" s="124" t="s">
        <v>4141</v>
      </c>
      <c r="C1274" s="124" t="s">
        <v>170</v>
      </c>
      <c r="D1274" s="124" t="s">
        <v>4282</v>
      </c>
      <c r="E1274" s="131"/>
      <c r="F1274" s="131"/>
      <c r="G1274" s="131"/>
      <c r="H1274"/>
      <c r="I1274" s="172">
        <v>0</v>
      </c>
      <c r="J1274" s="172">
        <v>0</v>
      </c>
      <c r="K1274" s="172">
        <v>3</v>
      </c>
      <c r="L1274" s="124" t="e">
        <f>VLOOKUP(TRIM(B1274),'Team Rosters'!$B$1:$M$3794,2,FALSE)</f>
        <v>#N/A</v>
      </c>
    </row>
    <row r="1275" spans="1:12">
      <c r="A1275" s="210" t="s">
        <v>6573</v>
      </c>
      <c r="B1275" s="210" t="s">
        <v>6552</v>
      </c>
      <c r="C1275" s="210" t="s">
        <v>6595</v>
      </c>
      <c r="D1275" s="210" t="s">
        <v>6573</v>
      </c>
      <c r="E1275" s="200"/>
      <c r="F1275" s="78"/>
      <c r="G1275" s="200"/>
      <c r="H1275" s="229"/>
      <c r="I1275" s="172">
        <v>0</v>
      </c>
      <c r="J1275"/>
      <c r="K1275" s="201">
        <v>0</v>
      </c>
      <c r="L1275" s="221" t="str">
        <f>VLOOKUP(TRIM(B1275),'Team Rosters'!$B$1:$M$3794,2,FALSE)</f>
        <v>BLU</v>
      </c>
    </row>
    <row r="1276" spans="1:12" ht="12.75" customHeight="1">
      <c r="A1276" s="124" t="s">
        <v>3060</v>
      </c>
      <c r="B1276" s="124" t="s">
        <v>933</v>
      </c>
      <c r="C1276" s="124" t="s">
        <v>170</v>
      </c>
      <c r="D1276" s="124" t="s">
        <v>4290</v>
      </c>
      <c r="E1276" s="176" t="s">
        <v>4384</v>
      </c>
      <c r="F1276" s="176"/>
      <c r="G1276" s="172"/>
      <c r="H1276" s="172"/>
      <c r="I1276"/>
      <c r="J1276"/>
      <c r="K1276" s="131"/>
      <c r="L1276" s="124" t="e">
        <f>VLOOKUP(TRIM(B1276),'Team Rosters'!$B$1:$M$3794,2,FALSE)</f>
        <v>#N/A</v>
      </c>
    </row>
    <row r="1277" spans="1:12">
      <c r="A1277" s="124" t="s">
        <v>1406</v>
      </c>
      <c r="B1277" s="124" t="s">
        <v>5232</v>
      </c>
      <c r="C1277" s="124" t="s">
        <v>3448</v>
      </c>
      <c r="D1277" s="124" t="s">
        <v>1406</v>
      </c>
      <c r="E1277"/>
      <c r="F1277"/>
      <c r="G1277"/>
      <c r="H1277" s="131"/>
      <c r="I1277" s="172">
        <v>4</v>
      </c>
      <c r="J1277"/>
      <c r="K1277" s="172">
        <v>0</v>
      </c>
      <c r="L1277" s="124" t="e">
        <f>VLOOKUP(TRIM(B1277),'Team Rosters'!$B$1:$M$3794,2,FALSE)</f>
        <v>#N/A</v>
      </c>
    </row>
    <row r="1278" spans="1:12" ht="12.75" customHeight="1">
      <c r="A1278" s="124" t="s">
        <v>3061</v>
      </c>
      <c r="B1278" s="124" t="s">
        <v>4143</v>
      </c>
      <c r="C1278" s="124" t="s">
        <v>2832</v>
      </c>
      <c r="D1278" s="124" t="s">
        <v>4297</v>
      </c>
      <c r="E1278" s="176" t="s">
        <v>4400</v>
      </c>
      <c r="F1278" s="176"/>
      <c r="G1278" s="172"/>
      <c r="H1278" s="172"/>
      <c r="I1278"/>
      <c r="J1278"/>
      <c r="K1278" s="131"/>
      <c r="L1278" s="124" t="str">
        <f>VLOOKUP(TRIM(B1278),'Team Rosters'!$B$1:$M$3794,2,FALSE)</f>
        <v>BLU</v>
      </c>
    </row>
    <row r="1279" spans="1:12" ht="12.75" customHeight="1">
      <c r="A1279" s="124" t="s">
        <v>3060</v>
      </c>
      <c r="B1279" s="124" t="s">
        <v>135</v>
      </c>
      <c r="C1279" s="124" t="s">
        <v>820</v>
      </c>
      <c r="D1279" s="124" t="s">
        <v>4290</v>
      </c>
      <c r="E1279" s="176" t="s">
        <v>4384</v>
      </c>
      <c r="F1279" s="176"/>
      <c r="G1279" s="172"/>
      <c r="H1279" s="172"/>
      <c r="I1279"/>
      <c r="J1279"/>
      <c r="K1279" s="131"/>
      <c r="L1279" s="124" t="str">
        <f>VLOOKUP(TRIM(B1279),'Team Rosters'!$B$1:$M$3794,2,FALSE)</f>
        <v>ANN</v>
      </c>
    </row>
    <row r="1280" spans="1:12">
      <c r="A1280" s="124" t="s">
        <v>3917</v>
      </c>
      <c r="B1280" s="124" t="s">
        <v>5825</v>
      </c>
      <c r="C1280" s="124" t="s">
        <v>821</v>
      </c>
      <c r="D1280" s="124" t="s">
        <v>4286</v>
      </c>
      <c r="E1280" s="131"/>
      <c r="F1280" s="131"/>
      <c r="G1280" s="131"/>
      <c r="H1280"/>
      <c r="I1280" s="172">
        <v>0</v>
      </c>
      <c r="J1280" s="172">
        <v>0</v>
      </c>
      <c r="K1280" s="172">
        <v>0</v>
      </c>
      <c r="L1280" s="124" t="str">
        <f>VLOOKUP(TRIM(B1280),'Team Rosters'!$B$1:$M$3794,2,FALSE)</f>
        <v>ACM</v>
      </c>
    </row>
    <row r="1281" spans="1:12">
      <c r="A1281" s="124" t="s">
        <v>3917</v>
      </c>
      <c r="B1281" s="124" t="s">
        <v>5825</v>
      </c>
      <c r="C1281" s="124" t="s">
        <v>821</v>
      </c>
      <c r="D1281" s="124" t="s">
        <v>4286</v>
      </c>
      <c r="E1281"/>
      <c r="F1281"/>
      <c r="G1281"/>
      <c r="H1281"/>
      <c r="I1281" s="172">
        <v>0</v>
      </c>
      <c r="J1281"/>
      <c r="K1281" s="172">
        <v>0</v>
      </c>
      <c r="L1281" s="124" t="str">
        <f>VLOOKUP(TRIM(B1281),'Team Rosters'!$B$1:$M$3794,2,FALSE)</f>
        <v>ACM</v>
      </c>
    </row>
    <row r="1282" spans="1:12">
      <c r="A1282" s="124" t="s">
        <v>3060</v>
      </c>
      <c r="B1282" s="124" t="s">
        <v>5643</v>
      </c>
      <c r="C1282" s="124" t="s">
        <v>814</v>
      </c>
      <c r="D1282" s="124" t="s">
        <v>4290</v>
      </c>
      <c r="E1282" s="176" t="s">
        <v>4384</v>
      </c>
      <c r="F1282" s="176"/>
      <c r="G1282" s="172"/>
      <c r="H1282" s="172"/>
      <c r="I1282"/>
      <c r="J1282"/>
      <c r="K1282" s="131"/>
      <c r="L1282" s="124" t="e">
        <f>VLOOKUP(TRIM(B1282),'Team Rosters'!$B$1:$M$3794,2,FALSE)</f>
        <v>#N/A</v>
      </c>
    </row>
    <row r="1283" spans="1:12">
      <c r="A1283" s="124" t="s">
        <v>1406</v>
      </c>
      <c r="B1283" s="124" t="s">
        <v>6412</v>
      </c>
      <c r="C1283" s="124" t="s">
        <v>810</v>
      </c>
      <c r="D1283" s="124" t="s">
        <v>1406</v>
      </c>
      <c r="E1283"/>
      <c r="F1283"/>
      <c r="G1283"/>
      <c r="H1283" s="131"/>
      <c r="I1283" s="172">
        <v>4</v>
      </c>
      <c r="J1283"/>
      <c r="K1283" s="172">
        <v>0</v>
      </c>
      <c r="L1283" s="124" t="e">
        <f>VLOOKUP(TRIM(B1283),'Team Rosters'!$B$1:$M$3794,2,FALSE)</f>
        <v>#N/A</v>
      </c>
    </row>
    <row r="1284" spans="1:12" ht="12.75" customHeight="1">
      <c r="A1284" s="124" t="s">
        <v>2314</v>
      </c>
      <c r="B1284" s="124" t="s">
        <v>6156</v>
      </c>
      <c r="C1284" s="124" t="s">
        <v>832</v>
      </c>
      <c r="D1284" s="124" t="s">
        <v>6618</v>
      </c>
      <c r="E1284" s="131"/>
      <c r="F1284" s="131"/>
      <c r="G1284" s="131"/>
      <c r="H1284" s="131"/>
      <c r="I1284" s="172">
        <v>0</v>
      </c>
      <c r="J1284" s="172"/>
      <c r="K1284" s="172">
        <v>0</v>
      </c>
      <c r="L1284" s="124" t="e">
        <f>VLOOKUP(TRIM(B1284),'Team Rosters'!$B$1:$M$3794,2,FALSE)</f>
        <v>#N/A</v>
      </c>
    </row>
    <row r="1285" spans="1:12" ht="12.75" customHeight="1">
      <c r="A1285" s="124" t="s">
        <v>4653</v>
      </c>
      <c r="B1285" s="124" t="s">
        <v>4720</v>
      </c>
      <c r="C1285" s="124" t="s">
        <v>822</v>
      </c>
      <c r="D1285" s="124" t="s">
        <v>5912</v>
      </c>
      <c r="E1285" s="131"/>
      <c r="F1285" s="131"/>
      <c r="G1285" s="131"/>
      <c r="H1285" s="131"/>
      <c r="I1285" s="172">
        <v>0</v>
      </c>
      <c r="J1285" s="172">
        <v>0</v>
      </c>
      <c r="K1285" s="172">
        <v>0</v>
      </c>
      <c r="L1285" s="124" t="e">
        <f>VLOOKUP(TRIM(B1285),'Team Rosters'!$B$1:$M$3794,2,FALSE)</f>
        <v>#N/A</v>
      </c>
    </row>
    <row r="1286" spans="1:12" ht="12.75" customHeight="1">
      <c r="A1286" s="124" t="s">
        <v>4653</v>
      </c>
      <c r="B1286" s="124" t="s">
        <v>4720</v>
      </c>
      <c r="C1286" s="124" t="s">
        <v>822</v>
      </c>
      <c r="D1286" s="124" t="s">
        <v>5912</v>
      </c>
      <c r="E1286"/>
      <c r="F1286"/>
      <c r="G1286"/>
      <c r="H1286" s="131"/>
      <c r="I1286" s="172">
        <v>0</v>
      </c>
      <c r="J1286"/>
      <c r="K1286" s="172">
        <v>0</v>
      </c>
      <c r="L1286" s="124" t="e">
        <f>VLOOKUP(TRIM(B1286),'Team Rosters'!$B$1:$M$3794,2,FALSE)</f>
        <v>#N/A</v>
      </c>
    </row>
    <row r="1287" spans="1:12">
      <c r="A1287" s="124" t="s">
        <v>3060</v>
      </c>
      <c r="B1287" s="124" t="s">
        <v>5094</v>
      </c>
      <c r="C1287" s="124" t="s">
        <v>81</v>
      </c>
      <c r="D1287" s="124" t="s">
        <v>4290</v>
      </c>
      <c r="E1287" s="176" t="s">
        <v>4384</v>
      </c>
      <c r="F1287" s="176"/>
      <c r="G1287" s="172"/>
      <c r="H1287" s="172"/>
      <c r="I1287"/>
      <c r="J1287"/>
      <c r="K1287"/>
      <c r="L1287" s="124" t="e">
        <f>VLOOKUP(TRIM(B1287),'Team Rosters'!$B$1:$M$3794,2,FALSE)</f>
        <v>#N/A</v>
      </c>
    </row>
    <row r="1288" spans="1:12" ht="12.75" customHeight="1">
      <c r="A1288" s="124" t="s">
        <v>2335</v>
      </c>
      <c r="B1288" s="124" t="s">
        <v>4466</v>
      </c>
      <c r="C1288" s="124" t="s">
        <v>820</v>
      </c>
      <c r="D1288" s="124" t="s">
        <v>2335</v>
      </c>
      <c r="E1288" s="176" t="s">
        <v>4400</v>
      </c>
      <c r="F1288" s="176"/>
      <c r="G1288" s="172">
        <v>0</v>
      </c>
      <c r="H1288" s="172"/>
      <c r="I1288"/>
      <c r="J1288"/>
      <c r="K1288" s="131"/>
      <c r="L1288" s="124" t="e">
        <f>VLOOKUP(TRIM(B1288),'Team Rosters'!$B$1:$M$3794,2,FALSE)</f>
        <v>#N/A</v>
      </c>
    </row>
    <row r="1289" spans="1:12">
      <c r="A1289" s="124" t="s">
        <v>2319</v>
      </c>
      <c r="B1289" s="124" t="s">
        <v>935</v>
      </c>
      <c r="C1289" s="124" t="s">
        <v>813</v>
      </c>
      <c r="D1289" s="124" t="s">
        <v>2319</v>
      </c>
      <c r="E1289" s="176" t="s">
        <v>5037</v>
      </c>
      <c r="F1289" s="176"/>
      <c r="G1289" s="172">
        <v>9</v>
      </c>
      <c r="H1289" s="172"/>
      <c r="I1289"/>
      <c r="J1289"/>
      <c r="K1289" s="131"/>
      <c r="L1289" s="124" t="str">
        <f>VLOOKUP(TRIM(B1289),'Team Rosters'!$B$1:$M$3794,2,FALSE)</f>
        <v>ANN</v>
      </c>
    </row>
    <row r="1290" spans="1:12">
      <c r="A1290" s="124" t="s">
        <v>1667</v>
      </c>
      <c r="B1290" s="124" t="s">
        <v>288</v>
      </c>
      <c r="C1290" s="124" t="s">
        <v>809</v>
      </c>
      <c r="D1290" s="124" t="s">
        <v>4300</v>
      </c>
      <c r="E1290" s="176" t="s">
        <v>4389</v>
      </c>
      <c r="F1290" s="176"/>
      <c r="G1290" s="172">
        <v>1</v>
      </c>
      <c r="H1290" s="172"/>
      <c r="I1290"/>
      <c r="J1290"/>
      <c r="K1290"/>
      <c r="L1290" s="124" t="e">
        <f>VLOOKUP(TRIM(B1290),'Team Rosters'!$B$1:$M$3794,2,FALSE)</f>
        <v>#N/A</v>
      </c>
    </row>
    <row r="1291" spans="1:12">
      <c r="A1291" s="124" t="s">
        <v>2437</v>
      </c>
      <c r="B1291" s="124" t="s">
        <v>5769</v>
      </c>
      <c r="C1291" s="124" t="s">
        <v>3448</v>
      </c>
      <c r="D1291" s="124" t="s">
        <v>4278</v>
      </c>
      <c r="E1291" s="131"/>
      <c r="F1291" s="131"/>
      <c r="G1291" s="131"/>
      <c r="H1291" s="131"/>
      <c r="I1291" s="172">
        <v>0</v>
      </c>
      <c r="J1291" s="172"/>
      <c r="K1291" s="172">
        <v>4</v>
      </c>
      <c r="L1291" s="124" t="str">
        <f>VLOOKUP(TRIM(B1291),'Team Rosters'!$B$1:$M$3794,2,FALSE)</f>
        <v>LON</v>
      </c>
    </row>
    <row r="1292" spans="1:12">
      <c r="A1292" s="124" t="s">
        <v>2438</v>
      </c>
      <c r="B1292" s="124" t="s">
        <v>5123</v>
      </c>
      <c r="C1292" s="124" t="s">
        <v>812</v>
      </c>
      <c r="D1292" s="124" t="s">
        <v>4305</v>
      </c>
      <c r="E1292" s="176" t="s">
        <v>4389</v>
      </c>
      <c r="F1292" s="176"/>
      <c r="G1292" s="172">
        <v>0</v>
      </c>
      <c r="H1292" s="172"/>
      <c r="I1292"/>
      <c r="J1292"/>
      <c r="K1292"/>
      <c r="L1292" s="124" t="str">
        <f>VLOOKUP(TRIM(B1292),'Team Rosters'!$B$1:$M$3794,2,FALSE)</f>
        <v>DEL</v>
      </c>
    </row>
    <row r="1293" spans="1:12" ht="12.75" customHeight="1">
      <c r="A1293" s="124" t="s">
        <v>4265</v>
      </c>
      <c r="B1293" s="124" t="s">
        <v>4630</v>
      </c>
      <c r="C1293" s="124" t="s">
        <v>814</v>
      </c>
      <c r="D1293" s="124" t="s">
        <v>4265</v>
      </c>
      <c r="E1293"/>
      <c r="F1293"/>
      <c r="G1293"/>
      <c r="H1293" s="131"/>
      <c r="I1293"/>
      <c r="J1293"/>
      <c r="K1293"/>
      <c r="L1293" s="124" t="e">
        <f>VLOOKUP(TRIM(B1293),'Team Rosters'!$B$1:$M$3794,2,FALSE)</f>
        <v>#N/A</v>
      </c>
    </row>
    <row r="1294" spans="1:12">
      <c r="A1294" s="124" t="s">
        <v>2323</v>
      </c>
      <c r="B1294" s="124" t="s">
        <v>5794</v>
      </c>
      <c r="C1294" s="124" t="s">
        <v>90</v>
      </c>
      <c r="D1294" s="124" t="s">
        <v>4265</v>
      </c>
      <c r="E1294"/>
      <c r="F1294"/>
      <c r="G1294"/>
      <c r="H1294" s="131"/>
      <c r="I1294" s="131"/>
      <c r="J1294"/>
      <c r="K1294" s="131"/>
      <c r="L1294" s="124" t="str">
        <f>VLOOKUP(TRIM(B1294),'Team Rosters'!$B$1:$M$3794,2,FALSE)</f>
        <v>TOL</v>
      </c>
    </row>
    <row r="1295" spans="1:12" ht="12.75" customHeight="1">
      <c r="A1295" s="124" t="s">
        <v>2458</v>
      </c>
      <c r="B1295" s="124" t="s">
        <v>937</v>
      </c>
      <c r="C1295" s="124" t="s">
        <v>90</v>
      </c>
      <c r="D1295" s="124" t="s">
        <v>2458</v>
      </c>
      <c r="E1295" s="176" t="s">
        <v>4390</v>
      </c>
      <c r="F1295" s="176"/>
      <c r="G1295" s="172">
        <v>0</v>
      </c>
      <c r="H1295" s="172"/>
      <c r="I1295"/>
      <c r="J1295"/>
      <c r="K1295"/>
      <c r="L1295" s="124" t="e">
        <f>VLOOKUP(TRIM(B1295),'Team Rosters'!$B$1:$M$3794,2,FALSE)</f>
        <v>#N/A</v>
      </c>
    </row>
    <row r="1296" spans="1:12" ht="12.75" customHeight="1">
      <c r="A1296" s="124" t="s">
        <v>4535</v>
      </c>
      <c r="B1296" s="124" t="s">
        <v>939</v>
      </c>
      <c r="C1296" s="124" t="s">
        <v>2832</v>
      </c>
      <c r="D1296" s="124" t="s">
        <v>5003</v>
      </c>
      <c r="E1296" s="176" t="s">
        <v>4384</v>
      </c>
      <c r="F1296" s="176"/>
      <c r="G1296" s="172"/>
      <c r="H1296" s="172"/>
      <c r="I1296"/>
      <c r="J1296"/>
      <c r="K1296"/>
      <c r="L1296" s="124" t="e">
        <f>VLOOKUP(TRIM(B1296),'Team Rosters'!$B$1:$M$3794,2,FALSE)</f>
        <v>#N/A</v>
      </c>
    </row>
    <row r="1297" spans="1:12">
      <c r="A1297" s="181" t="s">
        <v>1591</v>
      </c>
      <c r="B1297" s="181" t="s">
        <v>940</v>
      </c>
      <c r="C1297" s="181" t="s">
        <v>816</v>
      </c>
      <c r="D1297" s="181" t="s">
        <v>1591</v>
      </c>
      <c r="E1297"/>
      <c r="F1297"/>
      <c r="G1297"/>
      <c r="H1297" s="131"/>
      <c r="I1297" s="187">
        <v>5</v>
      </c>
      <c r="J1297"/>
      <c r="K1297" s="187">
        <v>2</v>
      </c>
      <c r="L1297" s="124" t="str">
        <f>VLOOKUP(TRIM(B1297),'Team Rosters'!$B$1:$M$3794,2,FALSE)</f>
        <v>BIR</v>
      </c>
    </row>
    <row r="1298" spans="1:12">
      <c r="A1298" s="124" t="s">
        <v>2328</v>
      </c>
      <c r="B1298" s="124" t="s">
        <v>941</v>
      </c>
      <c r="C1298" s="124" t="s">
        <v>831</v>
      </c>
      <c r="D1298" s="124" t="s">
        <v>4295</v>
      </c>
      <c r="E1298" s="176" t="s">
        <v>4389</v>
      </c>
      <c r="F1298" s="176"/>
      <c r="G1298" s="172"/>
      <c r="H1298" s="172"/>
      <c r="I1298"/>
      <c r="J1298"/>
      <c r="K1298"/>
      <c r="L1298" s="124" t="str">
        <f>VLOOKUP(TRIM(B1298),'Team Rosters'!$B$1:$M$3794,2,FALSE)</f>
        <v>WIX</v>
      </c>
    </row>
    <row r="1299" spans="1:12" ht="12.75" customHeight="1">
      <c r="A1299" s="124" t="s">
        <v>2351</v>
      </c>
      <c r="B1299" s="124" t="s">
        <v>289</v>
      </c>
      <c r="C1299" s="124" t="s">
        <v>807</v>
      </c>
      <c r="D1299" s="124" t="s">
        <v>4270</v>
      </c>
      <c r="E1299" s="131"/>
      <c r="F1299" s="131"/>
      <c r="G1299" s="131"/>
      <c r="H1299" s="131"/>
      <c r="I1299" s="172">
        <v>0</v>
      </c>
      <c r="J1299" s="172"/>
      <c r="K1299" s="172">
        <v>5</v>
      </c>
      <c r="L1299" s="124" t="str">
        <f>VLOOKUP(TRIM(B1299),'Team Rosters'!$B$1:$M$3794,2,FALSE)</f>
        <v>CHA</v>
      </c>
    </row>
    <row r="1300" spans="1:12">
      <c r="A1300" s="124" t="s">
        <v>2437</v>
      </c>
      <c r="B1300" s="124" t="s">
        <v>4144</v>
      </c>
      <c r="C1300" s="124" t="s">
        <v>814</v>
      </c>
      <c r="D1300" s="124" t="s">
        <v>4304</v>
      </c>
      <c r="E1300" s="176" t="s">
        <v>4386</v>
      </c>
      <c r="F1300" s="176"/>
      <c r="G1300" s="172">
        <v>8</v>
      </c>
      <c r="H1300" s="172"/>
      <c r="I1300"/>
      <c r="J1300"/>
      <c r="K1300"/>
      <c r="L1300" s="124" t="str">
        <f>VLOOKUP(TRIM(B1300),'Team Rosters'!$B$1:$M$3794,2,FALSE)</f>
        <v>ESC</v>
      </c>
    </row>
    <row r="1301" spans="1:12">
      <c r="A1301" s="181" t="s">
        <v>1891</v>
      </c>
      <c r="B1301" s="181" t="s">
        <v>5747</v>
      </c>
      <c r="C1301" s="181" t="s">
        <v>826</v>
      </c>
      <c r="D1301" s="181" t="s">
        <v>1891</v>
      </c>
      <c r="E1301"/>
      <c r="F1301"/>
      <c r="G1301"/>
      <c r="H1301" s="131"/>
      <c r="I1301"/>
      <c r="J1301"/>
      <c r="K1301" s="131"/>
      <c r="L1301" s="124" t="str">
        <f>VLOOKUP(TRIM(B1301),'Team Rosters'!$B$1:$M$3794,2,FALSE)</f>
        <v>CAVE</v>
      </c>
    </row>
    <row r="1302" spans="1:12" ht="12.75" customHeight="1">
      <c r="A1302" s="124" t="s">
        <v>830</v>
      </c>
      <c r="B1302" s="124" t="s">
        <v>290</v>
      </c>
      <c r="C1302" s="124" t="s">
        <v>814</v>
      </c>
      <c r="D1302" s="124" t="s">
        <v>4281</v>
      </c>
      <c r="E1302" s="131"/>
      <c r="F1302" s="131"/>
      <c r="G1302" s="131"/>
      <c r="H1302" s="131"/>
      <c r="I1302" s="172">
        <v>0</v>
      </c>
      <c r="J1302" s="172">
        <v>0</v>
      </c>
      <c r="K1302" s="172">
        <v>0</v>
      </c>
      <c r="L1302" s="124" t="e">
        <f>VLOOKUP(TRIM(B1302),'Team Rosters'!$B$1:$M$3794,2,FALSE)</f>
        <v>#N/A</v>
      </c>
    </row>
    <row r="1303" spans="1:12">
      <c r="A1303" s="124" t="s">
        <v>2314</v>
      </c>
      <c r="B1303" s="124" t="s">
        <v>291</v>
      </c>
      <c r="C1303" s="124" t="s">
        <v>824</v>
      </c>
      <c r="D1303" s="124" t="s">
        <v>4303</v>
      </c>
      <c r="E1303" s="176" t="s">
        <v>4391</v>
      </c>
      <c r="F1303" s="176"/>
      <c r="G1303" s="172">
        <v>0</v>
      </c>
      <c r="H1303" s="172"/>
      <c r="I1303"/>
      <c r="J1303"/>
      <c r="K1303"/>
      <c r="L1303" s="124" t="e">
        <f>VLOOKUP(TRIM(B1303),'Team Rosters'!$B$1:$M$3794,2,FALSE)</f>
        <v>#N/A</v>
      </c>
    </row>
    <row r="1304" spans="1:12">
      <c r="A1304" s="124" t="s">
        <v>3061</v>
      </c>
      <c r="B1304" s="124" t="s">
        <v>5644</v>
      </c>
      <c r="C1304" s="124" t="s">
        <v>826</v>
      </c>
      <c r="D1304" s="124" t="s">
        <v>4297</v>
      </c>
      <c r="E1304" s="176" t="s">
        <v>4388</v>
      </c>
      <c r="F1304" s="176"/>
      <c r="G1304" s="172"/>
      <c r="H1304" s="172"/>
      <c r="I1304"/>
      <c r="J1304"/>
      <c r="K1304" s="131"/>
      <c r="L1304" s="124" t="str">
        <f>VLOOKUP(TRIM(B1304),'Team Rosters'!$B$1:$M$3794,2,FALSE)</f>
        <v>BLD</v>
      </c>
    </row>
    <row r="1305" spans="1:12">
      <c r="A1305" s="124" t="s">
        <v>2443</v>
      </c>
      <c r="B1305" s="124" t="s">
        <v>4428</v>
      </c>
      <c r="C1305" s="124" t="s">
        <v>813</v>
      </c>
      <c r="D1305" s="124" t="s">
        <v>2443</v>
      </c>
      <c r="E1305" s="176" t="s">
        <v>4397</v>
      </c>
      <c r="F1305" s="176"/>
      <c r="G1305" s="172">
        <v>6</v>
      </c>
      <c r="H1305" s="172"/>
      <c r="I1305"/>
      <c r="J1305"/>
      <c r="K1305" s="131"/>
      <c r="L1305" s="124" t="str">
        <f>VLOOKUP(TRIM(B1305),'Team Rosters'!$B$1:$M$3794,2,FALSE)</f>
        <v>ACM</v>
      </c>
    </row>
    <row r="1306" spans="1:12">
      <c r="A1306" s="181" t="s">
        <v>3518</v>
      </c>
      <c r="B1306" s="181" t="s">
        <v>4694</v>
      </c>
      <c r="C1306" s="181" t="s">
        <v>824</v>
      </c>
      <c r="D1306" s="181" t="s">
        <v>3518</v>
      </c>
      <c r="E1306"/>
      <c r="F1306"/>
      <c r="G1306"/>
      <c r="H1306" s="131"/>
      <c r="I1306" s="187">
        <v>0</v>
      </c>
      <c r="J1306"/>
      <c r="K1306" s="187">
        <v>0</v>
      </c>
      <c r="L1306" s="124" t="e">
        <f>VLOOKUP(TRIM(B1306),'Team Rosters'!$B$1:$M$3794,2,FALSE)</f>
        <v>#N/A</v>
      </c>
    </row>
    <row r="1307" spans="1:12">
      <c r="A1307" s="124" t="s">
        <v>1406</v>
      </c>
      <c r="B1307" s="124" t="s">
        <v>4146</v>
      </c>
      <c r="C1307" s="124" t="s">
        <v>810</v>
      </c>
      <c r="D1307" s="124" t="s">
        <v>1406</v>
      </c>
      <c r="E1307"/>
      <c r="F1307"/>
      <c r="G1307"/>
      <c r="H1307" s="131"/>
      <c r="I1307" s="172">
        <v>4</v>
      </c>
      <c r="J1307"/>
      <c r="K1307" s="172">
        <v>0</v>
      </c>
      <c r="L1307" s="124" t="e">
        <f>VLOOKUP(TRIM(B1307),'Team Rosters'!$B$1:$M$3794,2,FALSE)</f>
        <v>#N/A</v>
      </c>
    </row>
    <row r="1308" spans="1:12">
      <c r="A1308" s="124" t="s">
        <v>3344</v>
      </c>
      <c r="B1308" s="124" t="s">
        <v>5645</v>
      </c>
      <c r="C1308" s="124" t="s">
        <v>170</v>
      </c>
      <c r="D1308" s="124" t="s">
        <v>4293</v>
      </c>
      <c r="E1308" s="176" t="s">
        <v>4385</v>
      </c>
      <c r="F1308" s="176"/>
      <c r="G1308" s="172"/>
      <c r="H1308" s="172"/>
      <c r="I1308"/>
      <c r="J1308"/>
      <c r="K1308"/>
      <c r="L1308" s="124" t="str">
        <f>VLOOKUP(TRIM(B1308),'Team Rosters'!$B$1:$M$3794,2,FALSE)</f>
        <v>BIR</v>
      </c>
    </row>
    <row r="1309" spans="1:12" ht="12.75" customHeight="1">
      <c r="A1309" s="124" t="s">
        <v>2438</v>
      </c>
      <c r="B1309" s="124" t="s">
        <v>1555</v>
      </c>
      <c r="C1309" s="124" t="s">
        <v>81</v>
      </c>
      <c r="D1309" s="124" t="s">
        <v>4305</v>
      </c>
      <c r="E1309" s="176" t="s">
        <v>4391</v>
      </c>
      <c r="F1309" s="176"/>
      <c r="G1309" s="172">
        <v>1</v>
      </c>
      <c r="H1309" s="172"/>
      <c r="I1309" s="131"/>
      <c r="J1309"/>
      <c r="K1309" s="131"/>
      <c r="L1309" s="124" t="e">
        <f>VLOOKUP(TRIM(B1309),'Team Rosters'!$B$1:$M$3794,2,FALSE)</f>
        <v>#N/A</v>
      </c>
    </row>
    <row r="1310" spans="1:12">
      <c r="A1310" s="124" t="s">
        <v>3917</v>
      </c>
      <c r="B1310" s="124" t="s">
        <v>5714</v>
      </c>
      <c r="C1310" s="124" t="s">
        <v>2832</v>
      </c>
      <c r="D1310" s="124" t="s">
        <v>4286</v>
      </c>
      <c r="E1310" s="131"/>
      <c r="F1310" s="131"/>
      <c r="G1310" s="131"/>
      <c r="H1310"/>
      <c r="I1310" s="172">
        <v>0</v>
      </c>
      <c r="J1310" s="172">
        <v>0</v>
      </c>
      <c r="K1310" s="172">
        <v>0</v>
      </c>
      <c r="L1310" s="124" t="e">
        <f>VLOOKUP(TRIM(B1310),'Team Rosters'!$B$1:$M$3794,2,FALSE)</f>
        <v>#N/A</v>
      </c>
    </row>
    <row r="1311" spans="1:12">
      <c r="A1311" s="124" t="s">
        <v>3917</v>
      </c>
      <c r="B1311" s="124" t="s">
        <v>5714</v>
      </c>
      <c r="C1311" s="124" t="s">
        <v>2832</v>
      </c>
      <c r="D1311" s="124" t="s">
        <v>4286</v>
      </c>
      <c r="E1311"/>
      <c r="F1311"/>
      <c r="G1311"/>
      <c r="H1311"/>
      <c r="I1311" s="172">
        <v>0</v>
      </c>
      <c r="J1311"/>
      <c r="K1311" s="172">
        <v>0</v>
      </c>
      <c r="L1311" s="124" t="e">
        <f>VLOOKUP(TRIM(B1311),'Team Rosters'!$B$1:$M$3794,2,FALSE)</f>
        <v>#N/A</v>
      </c>
    </row>
    <row r="1312" spans="1:12">
      <c r="A1312" s="124" t="s">
        <v>1870</v>
      </c>
      <c r="B1312" s="124" t="s">
        <v>1467</v>
      </c>
      <c r="C1312" s="124" t="s">
        <v>810</v>
      </c>
      <c r="D1312" s="124" t="s">
        <v>4273</v>
      </c>
      <c r="E1312" s="131"/>
      <c r="F1312" s="131"/>
      <c r="G1312" s="131"/>
      <c r="H1312" s="131"/>
      <c r="I1312" s="172">
        <v>6</v>
      </c>
      <c r="J1312" s="172"/>
      <c r="K1312" s="172">
        <v>5</v>
      </c>
      <c r="L1312" s="124" t="e">
        <f>VLOOKUP(TRIM(B1312),'Team Rosters'!$B$1:$M$3794,2,FALSE)</f>
        <v>#N/A</v>
      </c>
    </row>
    <row r="1313" spans="1:12" ht="12.75" customHeight="1">
      <c r="A1313" s="124" t="s">
        <v>2445</v>
      </c>
      <c r="B1313" s="124" t="s">
        <v>946</v>
      </c>
      <c r="C1313" s="124" t="s">
        <v>3448</v>
      </c>
      <c r="D1313" s="124" t="s">
        <v>4294</v>
      </c>
      <c r="E1313" s="176" t="s">
        <v>4391</v>
      </c>
      <c r="F1313" s="176"/>
      <c r="G1313" s="172"/>
      <c r="H1313" s="172"/>
      <c r="I1313"/>
      <c r="J1313"/>
      <c r="K1313"/>
      <c r="L1313" s="124" t="str">
        <f>VLOOKUP(TRIM(B1313),'Team Rosters'!$B$1:$M$3794,2,FALSE)</f>
        <v>CHA</v>
      </c>
    </row>
    <row r="1314" spans="1:12">
      <c r="A1314" s="124" t="s">
        <v>2317</v>
      </c>
      <c r="B1314" s="124" t="s">
        <v>6116</v>
      </c>
      <c r="C1314" s="124" t="s">
        <v>818</v>
      </c>
      <c r="D1314" s="124" t="s">
        <v>4272</v>
      </c>
      <c r="E1314" s="131"/>
      <c r="F1314" s="131"/>
      <c r="G1314" s="131"/>
      <c r="H1314" s="131"/>
      <c r="I1314" s="172">
        <v>0</v>
      </c>
      <c r="J1314" s="172"/>
      <c r="K1314" s="172">
        <v>4</v>
      </c>
      <c r="L1314" s="124" t="str">
        <f>VLOOKUP(TRIM(B1314),'Team Rosters'!$B$1:$M$3794,2,FALSE)</f>
        <v>BLD</v>
      </c>
    </row>
    <row r="1315" spans="1:12">
      <c r="A1315" s="124" t="s">
        <v>4125</v>
      </c>
      <c r="B1315" s="124" t="s">
        <v>6135</v>
      </c>
      <c r="C1315" s="124" t="s">
        <v>6136</v>
      </c>
      <c r="D1315" s="124" t="s">
        <v>4276</v>
      </c>
      <c r="E1315" s="131"/>
      <c r="F1315" s="131"/>
      <c r="G1315" s="131"/>
      <c r="H1315"/>
      <c r="I1315" s="9">
        <v>0</v>
      </c>
      <c r="J1315" s="9">
        <v>4</v>
      </c>
      <c r="K1315" s="172">
        <v>0</v>
      </c>
      <c r="L1315" s="124" t="e">
        <f>VLOOKUP(TRIM(B1315),'Team Rosters'!$B$1:$M$3794,2,FALSE)</f>
        <v>#N/A</v>
      </c>
    </row>
    <row r="1316" spans="1:12">
      <c r="A1316" s="124" t="s">
        <v>2328</v>
      </c>
      <c r="B1316" s="124" t="s">
        <v>4147</v>
      </c>
      <c r="C1316" s="124" t="s">
        <v>83</v>
      </c>
      <c r="D1316" s="124" t="s">
        <v>4295</v>
      </c>
      <c r="E1316" s="176" t="s">
        <v>4386</v>
      </c>
      <c r="F1316" s="176"/>
      <c r="G1316" s="172"/>
      <c r="H1316" s="172"/>
      <c r="I1316"/>
      <c r="J1316"/>
      <c r="K1316" s="131"/>
      <c r="L1316" s="124" t="str">
        <f>VLOOKUP(TRIM(B1316),'Team Rosters'!$B$1:$M$3794,2,FALSE)</f>
        <v>FER</v>
      </c>
    </row>
    <row r="1317" spans="1:12">
      <c r="A1317" s="179" t="s">
        <v>220</v>
      </c>
      <c r="B1317" s="179" t="s">
        <v>5819</v>
      </c>
      <c r="C1317" s="179" t="s">
        <v>821</v>
      </c>
      <c r="D1317" s="179" t="s">
        <v>220</v>
      </c>
      <c r="E1317"/>
      <c r="F1317"/>
      <c r="G1317"/>
      <c r="H1317" s="131"/>
      <c r="I1317" s="188">
        <v>0</v>
      </c>
      <c r="J1317"/>
      <c r="K1317" s="188">
        <v>2</v>
      </c>
      <c r="L1317" s="124" t="e">
        <f>VLOOKUP(TRIM(B1317),'Team Rosters'!$B$1:$M$3794,2,FALSE)</f>
        <v>#N/A</v>
      </c>
    </row>
    <row r="1318" spans="1:12">
      <c r="A1318" s="124" t="s">
        <v>93</v>
      </c>
      <c r="B1318" s="131" t="s">
        <v>6273</v>
      </c>
      <c r="C1318" s="124" t="s">
        <v>5513</v>
      </c>
      <c r="D1318" s="124" t="s">
        <v>6624</v>
      </c>
      <c r="E1318" s="176" t="s">
        <v>4391</v>
      </c>
      <c r="F1318" s="176" t="s">
        <v>4391</v>
      </c>
      <c r="G1318" s="172">
        <v>0</v>
      </c>
      <c r="H1318" s="172"/>
      <c r="I1318"/>
      <c r="J1318"/>
      <c r="K1318" s="131"/>
      <c r="L1318" s="124" t="e">
        <f>VLOOKUP(TRIM(B1318),'Team Rosters'!$B$1:$M$3794,2,FALSE)</f>
        <v>#N/A</v>
      </c>
    </row>
    <row r="1319" spans="1:12">
      <c r="A1319" s="179" t="s">
        <v>1891</v>
      </c>
      <c r="B1319" s="179" t="s">
        <v>1430</v>
      </c>
      <c r="C1319" s="179" t="s">
        <v>816</v>
      </c>
      <c r="D1319" s="179" t="s">
        <v>1891</v>
      </c>
      <c r="E1319"/>
      <c r="F1319"/>
      <c r="G1319"/>
      <c r="H1319"/>
      <c r="I1319"/>
      <c r="J1319"/>
      <c r="K1319" s="131"/>
      <c r="L1319" s="124" t="e">
        <f>VLOOKUP(TRIM(B1319),'Team Rosters'!$B$1:$M$3794,2,FALSE)</f>
        <v>#N/A</v>
      </c>
    </row>
    <row r="1320" spans="1:12" ht="12.75" customHeight="1">
      <c r="A1320" s="124" t="s">
        <v>2437</v>
      </c>
      <c r="B1320" s="124" t="s">
        <v>1361</v>
      </c>
      <c r="C1320" s="124" t="s">
        <v>81</v>
      </c>
      <c r="D1320" s="124" t="s">
        <v>4278</v>
      </c>
      <c r="E1320" s="131"/>
      <c r="F1320" s="131"/>
      <c r="G1320" s="131"/>
      <c r="H1320"/>
      <c r="I1320" s="172">
        <v>5</v>
      </c>
      <c r="J1320" s="172"/>
      <c r="K1320" s="172">
        <v>2</v>
      </c>
      <c r="L1320" s="124" t="str">
        <f>VLOOKUP(TRIM(B1320),'Team Rosters'!$B$1:$M$3794,2,FALSE)</f>
        <v>BEA</v>
      </c>
    </row>
    <row r="1321" spans="1:12">
      <c r="A1321" s="124" t="s">
        <v>3060</v>
      </c>
      <c r="B1321" s="124" t="s">
        <v>5686</v>
      </c>
      <c r="C1321" s="124" t="s">
        <v>812</v>
      </c>
      <c r="D1321" s="124" t="s">
        <v>4290</v>
      </c>
      <c r="E1321" s="176" t="s">
        <v>4384</v>
      </c>
      <c r="F1321" s="176"/>
      <c r="G1321" s="172"/>
      <c r="H1321" s="172"/>
      <c r="I1321" s="131"/>
      <c r="J1321"/>
      <c r="K1321" s="131"/>
      <c r="L1321" s="124" t="e">
        <f>VLOOKUP(TRIM(B1321),'Team Rosters'!$B$1:$M$3794,2,FALSE)</f>
        <v>#N/A</v>
      </c>
    </row>
    <row r="1322" spans="1:12" ht="12.75" customHeight="1">
      <c r="A1322" s="124" t="s">
        <v>172</v>
      </c>
      <c r="B1322" s="124" t="s">
        <v>4496</v>
      </c>
      <c r="C1322" s="124" t="s">
        <v>81</v>
      </c>
      <c r="D1322" s="124" t="s">
        <v>4298</v>
      </c>
      <c r="E1322" s="176" t="s">
        <v>4391</v>
      </c>
      <c r="F1322" s="176"/>
      <c r="G1322" s="172">
        <v>4</v>
      </c>
      <c r="H1322" s="172"/>
      <c r="I1322"/>
      <c r="J1322"/>
      <c r="K1322" s="131"/>
      <c r="L1322" s="124" t="e">
        <f>VLOOKUP(TRIM(B1322),'Team Rosters'!$B$1:$M$3794,2,FALSE)</f>
        <v>#N/A</v>
      </c>
    </row>
    <row r="1323" spans="1:12">
      <c r="A1323" s="124" t="s">
        <v>2438</v>
      </c>
      <c r="B1323" s="124" t="s">
        <v>5300</v>
      </c>
      <c r="C1323" s="124" t="s">
        <v>824</v>
      </c>
      <c r="D1323" s="124" t="s">
        <v>4277</v>
      </c>
      <c r="E1323" s="131"/>
      <c r="F1323" s="131"/>
      <c r="G1323" s="131"/>
      <c r="H1323" s="131"/>
      <c r="I1323" s="172">
        <v>0</v>
      </c>
      <c r="J1323" s="172"/>
      <c r="K1323" s="172">
        <v>4</v>
      </c>
      <c r="L1323" s="124" t="str">
        <f>VLOOKUP(TRIM(B1323),'Team Rosters'!$B$1:$M$3794,2,FALSE)</f>
        <v>BLU</v>
      </c>
    </row>
    <row r="1324" spans="1:12" ht="12.75" customHeight="1">
      <c r="A1324" s="124" t="s">
        <v>836</v>
      </c>
      <c r="B1324" s="124" t="s">
        <v>5206</v>
      </c>
      <c r="C1324" s="124" t="s">
        <v>824</v>
      </c>
      <c r="D1324" s="124" t="s">
        <v>4282</v>
      </c>
      <c r="E1324" s="131"/>
      <c r="F1324" s="131"/>
      <c r="G1324" s="131"/>
      <c r="H1324" s="131"/>
      <c r="I1324" s="172">
        <v>0</v>
      </c>
      <c r="J1324" s="172">
        <v>4</v>
      </c>
      <c r="K1324" s="172">
        <v>0</v>
      </c>
      <c r="L1324" s="124" t="e">
        <f>VLOOKUP(TRIM(B1324),'Team Rosters'!$B$1:$M$3794,2,FALSE)</f>
        <v>#N/A</v>
      </c>
    </row>
    <row r="1325" spans="1:12" ht="12.75" customHeight="1">
      <c r="A1325" s="124" t="s">
        <v>3891</v>
      </c>
      <c r="B1325" s="124" t="s">
        <v>5531</v>
      </c>
      <c r="C1325" s="124" t="s">
        <v>831</v>
      </c>
      <c r="D1325" s="124" t="s">
        <v>5005</v>
      </c>
      <c r="E1325" s="176" t="s">
        <v>4391</v>
      </c>
      <c r="F1325" s="176" t="s">
        <v>4391</v>
      </c>
      <c r="G1325" s="172">
        <v>0</v>
      </c>
      <c r="H1325" s="172"/>
      <c r="I1325"/>
      <c r="J1325"/>
      <c r="K1325" s="131"/>
      <c r="L1325" s="124" t="e">
        <f>VLOOKUP(TRIM(B1325),'Team Rosters'!$B$1:$M$3794,2,FALSE)</f>
        <v>#N/A</v>
      </c>
    </row>
    <row r="1326" spans="1:12" ht="12.75" customHeight="1">
      <c r="A1326" s="179" t="s">
        <v>1891</v>
      </c>
      <c r="B1326" s="179" t="s">
        <v>4149</v>
      </c>
      <c r="C1326" s="179" t="s">
        <v>90</v>
      </c>
      <c r="D1326" s="179" t="s">
        <v>1891</v>
      </c>
      <c r="E1326"/>
      <c r="F1326"/>
      <c r="G1326"/>
      <c r="H1326" s="131"/>
      <c r="I1326"/>
      <c r="J1326"/>
      <c r="K1326" s="131"/>
      <c r="L1326" s="124" t="e">
        <f>VLOOKUP(TRIM(B1326),'Team Rosters'!$B$1:$M$3794,2,FALSE)</f>
        <v>#N/A</v>
      </c>
    </row>
    <row r="1327" spans="1:12" ht="12.75" customHeight="1">
      <c r="A1327" s="124" t="s">
        <v>3063</v>
      </c>
      <c r="B1327" s="124" t="s">
        <v>296</v>
      </c>
      <c r="C1327" s="124" t="s">
        <v>2832</v>
      </c>
      <c r="D1327" s="124" t="s">
        <v>4289</v>
      </c>
      <c r="E1327" s="176" t="s">
        <v>4398</v>
      </c>
      <c r="F1327" s="176"/>
      <c r="G1327" s="172"/>
      <c r="H1327" s="172"/>
      <c r="I1327"/>
      <c r="J1327"/>
      <c r="K1327"/>
      <c r="L1327" s="124" t="str">
        <f>VLOOKUP(TRIM(B1327),'Team Rosters'!$B$1:$M$3794,2,FALSE)</f>
        <v>ACM</v>
      </c>
    </row>
    <row r="1328" spans="1:12" ht="12.75" customHeight="1">
      <c r="A1328" s="124" t="s">
        <v>2440</v>
      </c>
      <c r="B1328" s="124" t="s">
        <v>6219</v>
      </c>
      <c r="C1328" s="124" t="s">
        <v>82</v>
      </c>
      <c r="D1328" s="124" t="s">
        <v>2440</v>
      </c>
      <c r="E1328" s="176" t="s">
        <v>4390</v>
      </c>
      <c r="F1328" s="176"/>
      <c r="G1328" s="172">
        <v>3</v>
      </c>
      <c r="H1328" s="172"/>
      <c r="I1328" s="131"/>
      <c r="J1328"/>
      <c r="K1328" s="131"/>
      <c r="L1328" s="124" t="str">
        <f>VLOOKUP(TRIM(B1328),'Team Rosters'!$B$1:$M$3794,2,FALSE)</f>
        <v>TEM</v>
      </c>
    </row>
    <row r="1329" spans="1:12">
      <c r="A1329" s="124" t="s">
        <v>2445</v>
      </c>
      <c r="B1329" s="124" t="s">
        <v>735</v>
      </c>
      <c r="C1329" s="124" t="s">
        <v>818</v>
      </c>
      <c r="D1329" s="124" t="s">
        <v>4294</v>
      </c>
      <c r="E1329" s="176" t="s">
        <v>4389</v>
      </c>
      <c r="F1329" s="176"/>
      <c r="G1329" s="172"/>
      <c r="H1329" s="172"/>
      <c r="I1329"/>
      <c r="J1329"/>
      <c r="K1329"/>
      <c r="L1329" s="124" t="str">
        <f>VLOOKUP(TRIM(B1329),'Team Rosters'!$B$1:$M$3794,2,FALSE)</f>
        <v>BEA</v>
      </c>
    </row>
    <row r="1330" spans="1:12" ht="12.75" customHeight="1">
      <c r="A1330" s="179" t="s">
        <v>1591</v>
      </c>
      <c r="B1330" s="179" t="s">
        <v>4548</v>
      </c>
      <c r="C1330" s="179" t="s">
        <v>82</v>
      </c>
      <c r="D1330" s="179" t="s">
        <v>1591</v>
      </c>
      <c r="E1330"/>
      <c r="F1330"/>
      <c r="G1330"/>
      <c r="H1330"/>
      <c r="I1330" s="188">
        <v>0</v>
      </c>
      <c r="J1330"/>
      <c r="K1330" s="188">
        <v>2</v>
      </c>
      <c r="L1330" s="124" t="str">
        <f>VLOOKUP(TRIM(B1330),'Team Rosters'!$B$1:$M$3794,2,FALSE)</f>
        <v>CHA</v>
      </c>
    </row>
    <row r="1331" spans="1:12">
      <c r="A1331" s="124" t="s">
        <v>1406</v>
      </c>
      <c r="B1331" s="124" t="s">
        <v>737</v>
      </c>
      <c r="C1331" s="124" t="s">
        <v>832</v>
      </c>
      <c r="D1331" s="124" t="s">
        <v>1406</v>
      </c>
      <c r="E1331"/>
      <c r="F1331"/>
      <c r="G1331"/>
      <c r="H1331"/>
      <c r="I1331" s="172">
        <v>5</v>
      </c>
      <c r="J1331"/>
      <c r="K1331" s="172">
        <v>0</v>
      </c>
      <c r="L1331" s="124" t="str">
        <f>VLOOKUP(TRIM(B1331),'Team Rosters'!$B$1:$M$3794,2,FALSE)</f>
        <v>TOK</v>
      </c>
    </row>
    <row r="1332" spans="1:12">
      <c r="A1332" s="124" t="s">
        <v>172</v>
      </c>
      <c r="B1332" s="124" t="s">
        <v>4504</v>
      </c>
      <c r="C1332" s="124" t="s">
        <v>831</v>
      </c>
      <c r="D1332" s="124" t="s">
        <v>4298</v>
      </c>
      <c r="E1332" s="176" t="s">
        <v>4391</v>
      </c>
      <c r="F1332" s="176"/>
      <c r="G1332" s="172">
        <v>4</v>
      </c>
      <c r="H1332" s="172"/>
      <c r="I1332" s="131"/>
      <c r="J1332"/>
      <c r="K1332" s="131"/>
      <c r="L1332" s="124" t="e">
        <f>VLOOKUP(TRIM(B1332),'Team Rosters'!$B$1:$M$3794,2,FALSE)</f>
        <v>#N/A</v>
      </c>
    </row>
    <row r="1333" spans="1:12">
      <c r="A1333" s="124" t="s">
        <v>2443</v>
      </c>
      <c r="B1333" s="124" t="s">
        <v>5102</v>
      </c>
      <c r="C1333" s="124" t="s">
        <v>817</v>
      </c>
      <c r="D1333" s="124" t="s">
        <v>2443</v>
      </c>
      <c r="E1333" s="176" t="s">
        <v>4382</v>
      </c>
      <c r="F1333" s="176"/>
      <c r="G1333" s="172">
        <v>12</v>
      </c>
      <c r="H1333" s="172">
        <v>1</v>
      </c>
      <c r="I1333"/>
      <c r="J1333"/>
      <c r="K1333"/>
      <c r="L1333" s="124" t="str">
        <f>VLOOKUP(TRIM(B1333),'Team Rosters'!$B$1:$M$3794,2,FALSE)</f>
        <v>LON</v>
      </c>
    </row>
    <row r="1334" spans="1:12" ht="12.75" customHeight="1">
      <c r="A1334" s="179" t="s">
        <v>3518</v>
      </c>
      <c r="B1334" s="179" t="s">
        <v>6374</v>
      </c>
      <c r="C1334" s="179" t="s">
        <v>82</v>
      </c>
      <c r="D1334" s="179" t="s">
        <v>3518</v>
      </c>
      <c r="E1334"/>
      <c r="F1334"/>
      <c r="G1334"/>
      <c r="H1334"/>
      <c r="I1334" s="188">
        <v>0</v>
      </c>
      <c r="J1334"/>
      <c r="K1334" s="188">
        <v>4</v>
      </c>
      <c r="L1334" s="124" t="e">
        <f>VLOOKUP(TRIM(B1334),'Team Rosters'!$B$1:$M$3794,2,FALSE)</f>
        <v>#N/A</v>
      </c>
    </row>
    <row r="1335" spans="1:12" ht="12.75" customHeight="1">
      <c r="A1335" s="124" t="s">
        <v>2445</v>
      </c>
      <c r="B1335" s="124" t="s">
        <v>5863</v>
      </c>
      <c r="C1335" s="124" t="s">
        <v>824</v>
      </c>
      <c r="D1335" s="124" t="s">
        <v>4294</v>
      </c>
      <c r="E1335" s="176" t="s">
        <v>4391</v>
      </c>
      <c r="F1335" s="176"/>
      <c r="G1335" s="172"/>
      <c r="H1335" s="172"/>
      <c r="I1335"/>
      <c r="J1335"/>
      <c r="K1335" s="131"/>
      <c r="L1335" s="124" t="e">
        <f>VLOOKUP(TRIM(B1335),'Team Rosters'!$B$1:$M$3794,2,FALSE)</f>
        <v>#N/A</v>
      </c>
    </row>
    <row r="1336" spans="1:12">
      <c r="A1336" s="124" t="s">
        <v>2328</v>
      </c>
      <c r="B1336" s="124" t="s">
        <v>1079</v>
      </c>
      <c r="C1336" s="124" t="s">
        <v>832</v>
      </c>
      <c r="D1336" s="124" t="s">
        <v>4295</v>
      </c>
      <c r="E1336" s="176" t="s">
        <v>4385</v>
      </c>
      <c r="F1336" s="176"/>
      <c r="G1336" s="172"/>
      <c r="H1336" s="172"/>
      <c r="I1336"/>
      <c r="J1336"/>
      <c r="K1336"/>
      <c r="L1336" s="124" t="e">
        <f>VLOOKUP(TRIM(B1336),'Team Rosters'!$B$1:$M$3794,2,FALSE)</f>
        <v>#N/A</v>
      </c>
    </row>
    <row r="1337" spans="1:12">
      <c r="A1337" s="124" t="s">
        <v>2313</v>
      </c>
      <c r="B1337" s="124" t="s">
        <v>4500</v>
      </c>
      <c r="C1337" s="124" t="s">
        <v>822</v>
      </c>
      <c r="D1337" s="124" t="s">
        <v>2313</v>
      </c>
      <c r="E1337" s="176" t="s">
        <v>4395</v>
      </c>
      <c r="F1337" s="176"/>
      <c r="G1337" s="172">
        <v>3</v>
      </c>
      <c r="H1337" s="172"/>
      <c r="I1337"/>
      <c r="J1337"/>
      <c r="K1337"/>
      <c r="L1337" s="124" t="e">
        <f>VLOOKUP(TRIM(B1337),'Team Rosters'!$B$1:$M$3794,2,FALSE)</f>
        <v>#N/A</v>
      </c>
    </row>
    <row r="1338" spans="1:12" ht="12.75" customHeight="1">
      <c r="A1338" s="124" t="s">
        <v>1139</v>
      </c>
      <c r="B1338" s="124" t="s">
        <v>5687</v>
      </c>
      <c r="C1338" s="124" t="s">
        <v>816</v>
      </c>
      <c r="D1338" s="124" t="s">
        <v>1139</v>
      </c>
      <c r="E1338" s="176" t="s">
        <v>4384</v>
      </c>
      <c r="F1338" s="176"/>
      <c r="G1338" s="172">
        <v>0</v>
      </c>
      <c r="H1338" s="172"/>
      <c r="I1338"/>
      <c r="J1338"/>
      <c r="K1338" s="131"/>
      <c r="L1338" s="124" t="e">
        <f>VLOOKUP(TRIM(B1338),'Team Rosters'!$B$1:$M$3794,2,FALSE)</f>
        <v>#N/A</v>
      </c>
    </row>
    <row r="1339" spans="1:12" ht="12.75" customHeight="1">
      <c r="A1339" s="124" t="s">
        <v>4265</v>
      </c>
      <c r="B1339" s="124" t="s">
        <v>739</v>
      </c>
      <c r="C1339" s="124" t="s">
        <v>821</v>
      </c>
      <c r="D1339" s="124" t="s">
        <v>4265</v>
      </c>
      <c r="E1339"/>
      <c r="F1339"/>
      <c r="G1339"/>
      <c r="H1339"/>
      <c r="I1339"/>
      <c r="J1339"/>
      <c r="K1339" s="131"/>
      <c r="L1339" s="124" t="e">
        <f>VLOOKUP(TRIM(B1339),'Team Rosters'!$B$1:$M$3794,2,FALSE)</f>
        <v>#N/A</v>
      </c>
    </row>
    <row r="1340" spans="1:12">
      <c r="A1340" s="124" t="s">
        <v>3060</v>
      </c>
      <c r="B1340" s="124" t="s">
        <v>6335</v>
      </c>
      <c r="C1340" s="124" t="s">
        <v>170</v>
      </c>
      <c r="D1340" s="124" t="s">
        <v>4290</v>
      </c>
      <c r="E1340" s="176" t="s">
        <v>4384</v>
      </c>
      <c r="F1340" s="176"/>
      <c r="G1340" s="172"/>
      <c r="H1340" s="172"/>
      <c r="I1340"/>
      <c r="J1340"/>
      <c r="K1340" s="131"/>
      <c r="L1340" s="124" t="e">
        <f>VLOOKUP(TRIM(B1340),'Team Rosters'!$B$1:$M$3794,2,FALSE)</f>
        <v>#N/A</v>
      </c>
    </row>
    <row r="1341" spans="1:12">
      <c r="A1341" s="124" t="s">
        <v>2438</v>
      </c>
      <c r="B1341" s="124" t="s">
        <v>740</v>
      </c>
      <c r="C1341" s="124" t="s">
        <v>82</v>
      </c>
      <c r="D1341" s="124" t="s">
        <v>4277</v>
      </c>
      <c r="E1341" s="131"/>
      <c r="F1341" s="131"/>
      <c r="G1341" s="131"/>
      <c r="H1341" s="131"/>
      <c r="I1341" s="172">
        <v>6</v>
      </c>
      <c r="J1341" s="172"/>
      <c r="K1341" s="172">
        <v>5</v>
      </c>
      <c r="L1341" s="124" t="str">
        <f>VLOOKUP(TRIM(B1341),'Team Rosters'!$B$1:$M$3794,2,FALSE)</f>
        <v>BIR</v>
      </c>
    </row>
    <row r="1342" spans="1:12">
      <c r="A1342" s="124" t="s">
        <v>1404</v>
      </c>
      <c r="B1342" s="124" t="s">
        <v>5104</v>
      </c>
      <c r="C1342" s="124" t="s">
        <v>818</v>
      </c>
      <c r="D1342" s="124" t="s">
        <v>1404</v>
      </c>
      <c r="E1342" s="176" t="s">
        <v>4384</v>
      </c>
      <c r="F1342" s="176"/>
      <c r="G1342" s="172">
        <v>7</v>
      </c>
      <c r="H1342" s="172"/>
      <c r="I1342"/>
      <c r="J1342"/>
      <c r="K1342"/>
      <c r="L1342" s="124" t="str">
        <f>VLOOKUP(TRIM(B1342),'Team Rosters'!$B$1:$M$3794,2,FALSE)</f>
        <v>DEL</v>
      </c>
    </row>
    <row r="1343" spans="1:12">
      <c r="A1343" s="124" t="s">
        <v>221</v>
      </c>
      <c r="B1343" s="124" t="s">
        <v>6386</v>
      </c>
      <c r="C1343" s="124" t="s">
        <v>820</v>
      </c>
      <c r="D1343" s="124" t="s">
        <v>4268</v>
      </c>
      <c r="E1343"/>
      <c r="F1343"/>
      <c r="G1343"/>
      <c r="H1343"/>
      <c r="I1343"/>
      <c r="J1343"/>
      <c r="K1343" s="131"/>
      <c r="L1343" s="124" t="str">
        <f>VLOOKUP(TRIM(B1343),'Team Rosters'!$B$1:$M$3794,2,FALSE)</f>
        <v>TOK</v>
      </c>
    </row>
    <row r="1344" spans="1:12" ht="12.75" customHeight="1">
      <c r="A1344" s="124" t="s">
        <v>172</v>
      </c>
      <c r="B1344" s="124" t="s">
        <v>6260</v>
      </c>
      <c r="C1344" s="124" t="s">
        <v>822</v>
      </c>
      <c r="D1344" s="124" t="s">
        <v>4298</v>
      </c>
      <c r="E1344" s="176" t="s">
        <v>4391</v>
      </c>
      <c r="F1344" s="176"/>
      <c r="G1344" s="172">
        <v>0</v>
      </c>
      <c r="H1344" s="172"/>
      <c r="I1344"/>
      <c r="J1344"/>
      <c r="K1344" s="131"/>
      <c r="L1344" s="124" t="str">
        <f>VLOOKUP(TRIM(B1344),'Team Rosters'!$B$1:$M$3794,2,FALSE)</f>
        <v>CAVE</v>
      </c>
    </row>
    <row r="1345" spans="1:12">
      <c r="A1345" s="124" t="s">
        <v>560</v>
      </c>
      <c r="B1345" s="124" t="s">
        <v>5248</v>
      </c>
      <c r="C1345" s="124" t="s">
        <v>808</v>
      </c>
      <c r="D1345" s="124" t="s">
        <v>4265</v>
      </c>
      <c r="E1345"/>
      <c r="F1345"/>
      <c r="G1345"/>
      <c r="H1345" s="131"/>
      <c r="I1345"/>
      <c r="J1345"/>
      <c r="K1345"/>
      <c r="L1345" s="124" t="str">
        <f>VLOOKUP(TRIM(B1345),'Team Rosters'!$B$1:$M$3794,2,FALSE)</f>
        <v>IRN</v>
      </c>
    </row>
    <row r="1346" spans="1:12" ht="12.75" customHeight="1">
      <c r="A1346" s="124" t="s">
        <v>2438</v>
      </c>
      <c r="B1346" s="124" t="s">
        <v>743</v>
      </c>
      <c r="C1346" s="124" t="s">
        <v>802</v>
      </c>
      <c r="D1346" s="124" t="s">
        <v>4277</v>
      </c>
      <c r="E1346" s="131"/>
      <c r="F1346" s="131"/>
      <c r="G1346" s="131"/>
      <c r="H1346" s="131"/>
      <c r="I1346" s="172">
        <v>5</v>
      </c>
      <c r="J1346" s="172"/>
      <c r="K1346" s="172">
        <v>7</v>
      </c>
      <c r="L1346" s="124" t="str">
        <f>VLOOKUP(TRIM(B1346),'Team Rosters'!$B$1:$M$3794,2,FALSE)</f>
        <v>VIR</v>
      </c>
    </row>
    <row r="1347" spans="1:12">
      <c r="A1347" s="124" t="s">
        <v>3061</v>
      </c>
      <c r="B1347" s="124" t="s">
        <v>4541</v>
      </c>
      <c r="C1347" s="124" t="s">
        <v>816</v>
      </c>
      <c r="D1347" s="124" t="s">
        <v>4297</v>
      </c>
      <c r="E1347" s="176" t="s">
        <v>4411</v>
      </c>
      <c r="F1347" s="176"/>
      <c r="G1347" s="172"/>
      <c r="H1347" s="172"/>
      <c r="I1347"/>
      <c r="J1347"/>
      <c r="K1347" s="131"/>
      <c r="L1347" s="124" t="str">
        <f>VLOOKUP(TRIM(B1347),'Team Rosters'!$B$1:$M$3794,2,FALSE)</f>
        <v>ANN</v>
      </c>
    </row>
    <row r="1348" spans="1:12">
      <c r="A1348" s="124" t="s">
        <v>3917</v>
      </c>
      <c r="B1348" s="124" t="s">
        <v>301</v>
      </c>
      <c r="C1348" s="124" t="s">
        <v>810</v>
      </c>
      <c r="D1348" s="124" t="s">
        <v>4286</v>
      </c>
      <c r="E1348" s="131"/>
      <c r="F1348" s="131"/>
      <c r="G1348" s="131"/>
      <c r="H1348" s="131"/>
      <c r="I1348" s="9">
        <v>0</v>
      </c>
      <c r="J1348" s="9">
        <v>0</v>
      </c>
      <c r="K1348" s="172">
        <v>0</v>
      </c>
      <c r="L1348" s="124" t="e">
        <f>VLOOKUP(TRIM(B1348),'Team Rosters'!$B$1:$M$3794,2,FALSE)</f>
        <v>#N/A</v>
      </c>
    </row>
    <row r="1349" spans="1:12" ht="12.75" customHeight="1">
      <c r="A1349" s="124" t="s">
        <v>1139</v>
      </c>
      <c r="B1349" s="124" t="s">
        <v>5540</v>
      </c>
      <c r="C1349" s="124" t="s">
        <v>817</v>
      </c>
      <c r="D1349" s="124" t="s">
        <v>1139</v>
      </c>
      <c r="E1349" s="176" t="s">
        <v>4382</v>
      </c>
      <c r="F1349" s="176"/>
      <c r="G1349" s="172">
        <v>0</v>
      </c>
      <c r="H1349" s="172"/>
      <c r="I1349"/>
      <c r="J1349"/>
      <c r="K1349"/>
      <c r="L1349" s="124" t="e">
        <f>VLOOKUP(TRIM(B1349),'Team Rosters'!$B$1:$M$3794,2,FALSE)</f>
        <v>#N/A</v>
      </c>
    </row>
    <row r="1350" spans="1:12">
      <c r="A1350" s="124" t="s">
        <v>1870</v>
      </c>
      <c r="B1350" s="124" t="s">
        <v>5347</v>
      </c>
      <c r="C1350" s="124" t="s">
        <v>170</v>
      </c>
      <c r="D1350" s="124" t="s">
        <v>4273</v>
      </c>
      <c r="E1350" s="131"/>
      <c r="F1350" s="131"/>
      <c r="G1350" s="131"/>
      <c r="H1350"/>
      <c r="I1350" s="172">
        <v>4</v>
      </c>
      <c r="J1350" s="172"/>
      <c r="K1350" s="172">
        <v>4</v>
      </c>
      <c r="L1350" s="124" t="str">
        <f>VLOOKUP(TRIM(B1350),'Team Rosters'!$B$1:$M$3794,2,FALSE)</f>
        <v>ACM</v>
      </c>
    </row>
    <row r="1351" spans="1:12">
      <c r="A1351" s="124" t="s">
        <v>2438</v>
      </c>
      <c r="B1351" s="124" t="s">
        <v>4150</v>
      </c>
      <c r="C1351" s="124" t="s">
        <v>83</v>
      </c>
      <c r="D1351" s="124" t="s">
        <v>4305</v>
      </c>
      <c r="E1351" s="176" t="s">
        <v>4385</v>
      </c>
      <c r="F1351" s="176"/>
      <c r="G1351" s="172">
        <v>3</v>
      </c>
      <c r="H1351" s="172"/>
      <c r="I1351" s="131"/>
      <c r="J1351"/>
      <c r="K1351" s="131"/>
      <c r="L1351" s="124" t="e">
        <f>VLOOKUP(TRIM(B1351),'Team Rosters'!$B$1:$M$3794,2,FALSE)</f>
        <v>#N/A</v>
      </c>
    </row>
    <row r="1352" spans="1:12">
      <c r="A1352" s="124" t="s">
        <v>172</v>
      </c>
      <c r="B1352" s="124" t="s">
        <v>5603</v>
      </c>
      <c r="C1352" s="124" t="s">
        <v>824</v>
      </c>
      <c r="D1352" s="124" t="s">
        <v>4298</v>
      </c>
      <c r="E1352" s="176" t="s">
        <v>4391</v>
      </c>
      <c r="F1352" s="176"/>
      <c r="G1352" s="172">
        <v>2</v>
      </c>
      <c r="H1352" s="172"/>
      <c r="I1352"/>
      <c r="J1352"/>
      <c r="K1352"/>
      <c r="L1352" s="124" t="e">
        <f>VLOOKUP(TRIM(B1352),'Team Rosters'!$B$1:$M$3794,2,FALSE)</f>
        <v>#N/A</v>
      </c>
    </row>
    <row r="1353" spans="1:12">
      <c r="A1353" s="124" t="s">
        <v>1139</v>
      </c>
      <c r="B1353" s="124" t="s">
        <v>4415</v>
      </c>
      <c r="C1353" s="124" t="s">
        <v>820</v>
      </c>
      <c r="D1353" s="124" t="s">
        <v>1139</v>
      </c>
      <c r="E1353" s="176" t="s">
        <v>4384</v>
      </c>
      <c r="F1353" s="176"/>
      <c r="G1353" s="172">
        <v>0</v>
      </c>
      <c r="H1353" s="172"/>
      <c r="I1353"/>
      <c r="J1353"/>
      <c r="K1353" s="131"/>
      <c r="L1353" s="124" t="e">
        <f>VLOOKUP(TRIM(B1353),'Team Rosters'!$B$1:$M$3794,2,FALSE)</f>
        <v>#N/A</v>
      </c>
    </row>
    <row r="1354" spans="1:12">
      <c r="A1354" s="124" t="s">
        <v>2437</v>
      </c>
      <c r="B1354" s="124" t="s">
        <v>5772</v>
      </c>
      <c r="C1354" s="124" t="s">
        <v>837</v>
      </c>
      <c r="D1354" s="124" t="s">
        <v>4278</v>
      </c>
      <c r="E1354" s="131"/>
      <c r="F1354" s="131"/>
      <c r="G1354" s="131"/>
      <c r="H1354" s="131"/>
      <c r="I1354" s="172">
        <v>0</v>
      </c>
      <c r="J1354" s="172"/>
      <c r="K1354" s="172">
        <v>0</v>
      </c>
      <c r="L1354" s="124" t="e">
        <f>VLOOKUP(TRIM(B1354),'Team Rosters'!$B$1:$M$3794,2,FALSE)</f>
        <v>#N/A</v>
      </c>
    </row>
    <row r="1355" spans="1:12">
      <c r="A1355" s="124" t="s">
        <v>2314</v>
      </c>
      <c r="B1355" s="124" t="s">
        <v>4151</v>
      </c>
      <c r="C1355" s="124" t="s">
        <v>6142</v>
      </c>
      <c r="D1355" s="124" t="s">
        <v>4303</v>
      </c>
      <c r="E1355" s="176" t="s">
        <v>4391</v>
      </c>
      <c r="F1355" s="176"/>
      <c r="G1355" s="172">
        <v>0</v>
      </c>
      <c r="H1355" s="172"/>
      <c r="I1355"/>
      <c r="J1355"/>
      <c r="K1355" s="131"/>
      <c r="L1355" s="124" t="str">
        <f>VLOOKUP(TRIM(B1355),'Team Rosters'!$B$1:$M$3794,2,FALSE)</f>
        <v>IND</v>
      </c>
    </row>
    <row r="1356" spans="1:12" ht="12.75" customHeight="1">
      <c r="A1356" s="179" t="s">
        <v>1891</v>
      </c>
      <c r="B1356" s="179" t="s">
        <v>1280</v>
      </c>
      <c r="C1356" s="179" t="s">
        <v>83</v>
      </c>
      <c r="D1356" s="179" t="s">
        <v>1891</v>
      </c>
      <c r="E1356"/>
      <c r="F1356"/>
      <c r="G1356"/>
      <c r="H1356" s="131"/>
      <c r="I1356"/>
      <c r="J1356"/>
      <c r="K1356"/>
      <c r="L1356" s="124" t="str">
        <f>VLOOKUP(TRIM(B1356),'Team Rosters'!$B$1:$M$3794,2,FALSE)</f>
        <v>IND</v>
      </c>
    </row>
    <row r="1357" spans="1:12">
      <c r="A1357" s="124" t="s">
        <v>2438</v>
      </c>
      <c r="B1357" s="124" t="s">
        <v>1826</v>
      </c>
      <c r="C1357" s="124" t="s">
        <v>815</v>
      </c>
      <c r="D1357" s="124" t="s">
        <v>4277</v>
      </c>
      <c r="E1357" s="131"/>
      <c r="F1357" s="131"/>
      <c r="G1357" s="131"/>
      <c r="H1357"/>
      <c r="I1357" s="172">
        <v>6</v>
      </c>
      <c r="J1357" s="172"/>
      <c r="K1357" s="172">
        <v>7</v>
      </c>
      <c r="L1357" s="124" t="str">
        <f>VLOOKUP(TRIM(B1357),'Team Rosters'!$B$1:$M$3794,2,FALSE)</f>
        <v>ANN</v>
      </c>
    </row>
    <row r="1358" spans="1:12" ht="12.75" customHeight="1">
      <c r="A1358" s="124" t="s">
        <v>1139</v>
      </c>
      <c r="B1358" s="124" t="s">
        <v>304</v>
      </c>
      <c r="C1358" s="124" t="s">
        <v>3448</v>
      </c>
      <c r="D1358" s="124" t="s">
        <v>1139</v>
      </c>
      <c r="E1358" s="176" t="s">
        <v>4384</v>
      </c>
      <c r="F1358" s="176"/>
      <c r="G1358" s="172">
        <v>0</v>
      </c>
      <c r="H1358" s="172"/>
      <c r="I1358"/>
      <c r="J1358"/>
      <c r="K1358" s="131"/>
      <c r="L1358" s="124" t="e">
        <f>VLOOKUP(TRIM(B1358),'Team Rosters'!$B$1:$M$3794,2,FALSE)</f>
        <v>#N/A</v>
      </c>
    </row>
    <row r="1359" spans="1:12">
      <c r="A1359" s="124" t="s">
        <v>2438</v>
      </c>
      <c r="B1359" s="124" t="s">
        <v>5777</v>
      </c>
      <c r="C1359" s="124" t="s">
        <v>818</v>
      </c>
      <c r="D1359" s="124" t="s">
        <v>4277</v>
      </c>
      <c r="E1359" s="131"/>
      <c r="F1359" s="131"/>
      <c r="G1359" s="131"/>
      <c r="H1359"/>
      <c r="I1359" s="172">
        <v>5</v>
      </c>
      <c r="J1359" s="172"/>
      <c r="K1359" s="172">
        <v>7</v>
      </c>
      <c r="L1359" s="124" t="str">
        <f>VLOOKUP(TRIM(B1359),'Team Rosters'!$B$1:$M$3794,2,FALSE)</f>
        <v>BLD</v>
      </c>
    </row>
    <row r="1360" spans="1:12">
      <c r="A1360" s="179" t="s">
        <v>1891</v>
      </c>
      <c r="B1360" s="179" t="s">
        <v>3351</v>
      </c>
      <c r="C1360" s="179" t="s">
        <v>807</v>
      </c>
      <c r="D1360" s="179" t="s">
        <v>1891</v>
      </c>
      <c r="E1360"/>
      <c r="F1360"/>
      <c r="G1360"/>
      <c r="H1360" s="131"/>
      <c r="I1360"/>
      <c r="J1360"/>
      <c r="K1360" s="131"/>
      <c r="L1360" s="124" t="e">
        <f>VLOOKUP(TRIM(B1360),'Team Rosters'!$B$1:$M$3794,2,FALSE)</f>
        <v>#N/A</v>
      </c>
    </row>
    <row r="1361" spans="1:12" ht="12.75" customHeight="1">
      <c r="A1361" s="124" t="s">
        <v>2314</v>
      </c>
      <c r="B1361" s="124" t="s">
        <v>4498</v>
      </c>
      <c r="C1361" s="124" t="s">
        <v>2832</v>
      </c>
      <c r="D1361" s="124" t="s">
        <v>4303</v>
      </c>
      <c r="E1361" s="176" t="s">
        <v>4385</v>
      </c>
      <c r="F1361" s="176"/>
      <c r="G1361" s="172">
        <v>1</v>
      </c>
      <c r="H1361" s="172"/>
      <c r="I1361"/>
      <c r="J1361"/>
      <c r="K1361" s="131"/>
      <c r="L1361" s="124" t="str">
        <f>VLOOKUP(TRIM(B1361),'Team Rosters'!$B$1:$M$3794,2,FALSE)</f>
        <v>TEM</v>
      </c>
    </row>
    <row r="1362" spans="1:12">
      <c r="A1362" s="124" t="s">
        <v>2437</v>
      </c>
      <c r="B1362" s="124" t="s">
        <v>305</v>
      </c>
      <c r="C1362" s="124" t="s">
        <v>826</v>
      </c>
      <c r="D1362" s="124" t="s">
        <v>4278</v>
      </c>
      <c r="E1362" s="131"/>
      <c r="F1362" s="131"/>
      <c r="G1362" s="131"/>
      <c r="H1362" s="131"/>
      <c r="I1362" s="172">
        <v>4</v>
      </c>
      <c r="J1362" s="172"/>
      <c r="K1362" s="172">
        <v>2</v>
      </c>
      <c r="L1362" s="124" t="e">
        <f>VLOOKUP(TRIM(B1362),'Team Rosters'!$B$1:$M$3794,2,FALSE)</f>
        <v>#N/A</v>
      </c>
    </row>
    <row r="1363" spans="1:12">
      <c r="A1363" s="124" t="s">
        <v>828</v>
      </c>
      <c r="B1363" s="124" t="s">
        <v>6415</v>
      </c>
      <c r="C1363" s="124" t="s">
        <v>3448</v>
      </c>
      <c r="D1363" s="124" t="s">
        <v>828</v>
      </c>
      <c r="E1363"/>
      <c r="F1363"/>
      <c r="G1363"/>
      <c r="H1363" s="131"/>
      <c r="I1363" s="172">
        <v>5</v>
      </c>
      <c r="J1363"/>
      <c r="K1363" s="172">
        <v>0</v>
      </c>
      <c r="L1363" s="124" t="e">
        <f>VLOOKUP(TRIM(B1363),'Team Rosters'!$B$1:$M$3794,2,FALSE)</f>
        <v>#N/A</v>
      </c>
    </row>
    <row r="1364" spans="1:12" ht="12.75" customHeight="1">
      <c r="A1364" s="124" t="s">
        <v>87</v>
      </c>
      <c r="B1364" s="124" t="s">
        <v>6147</v>
      </c>
      <c r="C1364" s="124" t="s">
        <v>1664</v>
      </c>
      <c r="D1364" s="124" t="s">
        <v>4280</v>
      </c>
      <c r="E1364" s="131"/>
      <c r="F1364" s="131"/>
      <c r="G1364" s="131"/>
      <c r="H1364"/>
      <c r="I1364" s="172">
        <v>0</v>
      </c>
      <c r="J1364" s="172">
        <v>0</v>
      </c>
      <c r="K1364" s="172">
        <v>0</v>
      </c>
      <c r="L1364" s="124" t="e">
        <f>VLOOKUP(TRIM(B1364),'Team Rosters'!$B$1:$M$3794,2,FALSE)</f>
        <v>#N/A</v>
      </c>
    </row>
    <row r="1365" spans="1:12">
      <c r="A1365" s="124" t="s">
        <v>87</v>
      </c>
      <c r="B1365" s="124" t="s">
        <v>6147</v>
      </c>
      <c r="C1365" s="124" t="s">
        <v>1664</v>
      </c>
      <c r="D1365" s="124" t="s">
        <v>6620</v>
      </c>
      <c r="E1365"/>
      <c r="F1365"/>
      <c r="G1365"/>
      <c r="H1365"/>
      <c r="I1365" s="172">
        <v>0</v>
      </c>
      <c r="J1365"/>
      <c r="K1365" s="172">
        <v>0</v>
      </c>
      <c r="L1365" s="124" t="e">
        <f>VLOOKUP(TRIM(B1365),'Team Rosters'!$B$1:$M$3794,2,FALSE)</f>
        <v>#N/A</v>
      </c>
    </row>
    <row r="1366" spans="1:12" ht="12.75" customHeight="1">
      <c r="A1366" s="219" t="s">
        <v>211</v>
      </c>
      <c r="B1366" s="219" t="s">
        <v>6449</v>
      </c>
      <c r="C1366" s="219" t="s">
        <v>3448</v>
      </c>
      <c r="D1366" s="219" t="s">
        <v>211</v>
      </c>
      <c r="E1366" s="217"/>
      <c r="F1366" s="217"/>
      <c r="G1366" s="217"/>
      <c r="H1366" s="229"/>
      <c r="I1366" s="217"/>
      <c r="J1366" s="217"/>
      <c r="K1366" s="217"/>
      <c r="L1366" s="221" t="e">
        <f>VLOOKUP(TRIM(B1366),'Team Rosters'!$B$1:$M$3794,2,FALSE)</f>
        <v>#N/A</v>
      </c>
    </row>
    <row r="1367" spans="1:12">
      <c r="A1367" s="124" t="s">
        <v>3063</v>
      </c>
      <c r="B1367" s="124" t="s">
        <v>3829</v>
      </c>
      <c r="C1367" s="124" t="s">
        <v>826</v>
      </c>
      <c r="D1367" s="124" t="s">
        <v>4289</v>
      </c>
      <c r="E1367" s="176" t="s">
        <v>4383</v>
      </c>
      <c r="F1367" s="176"/>
      <c r="G1367" s="172"/>
      <c r="H1367" s="172"/>
      <c r="I1367"/>
      <c r="J1367"/>
      <c r="K1367" s="131"/>
      <c r="L1367" s="124" t="str">
        <f>VLOOKUP(TRIM(B1367),'Team Rosters'!$B$1:$M$3794,2,FALSE)</f>
        <v>LAS</v>
      </c>
    </row>
    <row r="1368" spans="1:12">
      <c r="A1368" s="124" t="s">
        <v>3891</v>
      </c>
      <c r="B1368" s="124" t="s">
        <v>6253</v>
      </c>
      <c r="C1368" s="124" t="s">
        <v>813</v>
      </c>
      <c r="D1368" s="124" t="s">
        <v>5005</v>
      </c>
      <c r="E1368" s="176" t="s">
        <v>4391</v>
      </c>
      <c r="F1368" s="176" t="s">
        <v>4391</v>
      </c>
      <c r="G1368" s="172">
        <v>0</v>
      </c>
      <c r="H1368" s="172"/>
      <c r="I1368"/>
      <c r="J1368"/>
      <c r="K1368" s="131"/>
      <c r="L1368" s="124" t="str">
        <f>VLOOKUP(TRIM(B1368),'Team Rosters'!$B$1:$M$3794,2,FALSE)</f>
        <v>BEA</v>
      </c>
    </row>
    <row r="1369" spans="1:12">
      <c r="A1369" s="179" t="s">
        <v>3518</v>
      </c>
      <c r="B1369" s="179" t="s">
        <v>2834</v>
      </c>
      <c r="C1369" s="179" t="s">
        <v>814</v>
      </c>
      <c r="D1369" s="179" t="s">
        <v>3518</v>
      </c>
      <c r="E1369"/>
      <c r="F1369"/>
      <c r="G1369"/>
      <c r="H1369"/>
      <c r="I1369" s="188">
        <v>0</v>
      </c>
      <c r="J1369"/>
      <c r="K1369" s="188">
        <v>2</v>
      </c>
      <c r="L1369" s="124" t="e">
        <f>VLOOKUP(TRIM(B1369),'Team Rosters'!$B$1:$M$3794,2,FALSE)</f>
        <v>#N/A</v>
      </c>
    </row>
    <row r="1370" spans="1:12">
      <c r="A1370" s="124" t="s">
        <v>2323</v>
      </c>
      <c r="B1370" s="124" t="s">
        <v>4155</v>
      </c>
      <c r="C1370" s="124" t="s">
        <v>1664</v>
      </c>
      <c r="D1370" s="124" t="s">
        <v>4265</v>
      </c>
      <c r="E1370"/>
      <c r="F1370"/>
      <c r="G1370"/>
      <c r="H1370" s="131"/>
      <c r="I1370"/>
      <c r="J1370"/>
      <c r="K1370"/>
      <c r="L1370" s="124" t="str">
        <f>VLOOKUP(TRIM(B1370),'Team Rosters'!$B$1:$M$3794,2,FALSE)</f>
        <v>CHA</v>
      </c>
    </row>
    <row r="1371" spans="1:12">
      <c r="A1371" s="124" t="s">
        <v>3891</v>
      </c>
      <c r="B1371" s="124" t="s">
        <v>4494</v>
      </c>
      <c r="C1371" s="124" t="s">
        <v>3448</v>
      </c>
      <c r="D1371" s="124" t="s">
        <v>5005</v>
      </c>
      <c r="E1371" s="176" t="s">
        <v>4391</v>
      </c>
      <c r="F1371" s="176" t="s">
        <v>4391</v>
      </c>
      <c r="G1371" s="172">
        <v>0</v>
      </c>
      <c r="H1371" s="172"/>
      <c r="I1371"/>
      <c r="J1371"/>
      <c r="K1371" s="131"/>
      <c r="L1371" s="124" t="e">
        <f>VLOOKUP(TRIM(B1371),'Team Rosters'!$B$1:$M$3794,2,FALSE)</f>
        <v>#N/A</v>
      </c>
    </row>
    <row r="1372" spans="1:12" ht="12.75" customHeight="1">
      <c r="A1372" s="124" t="s">
        <v>828</v>
      </c>
      <c r="B1372" s="124" t="s">
        <v>593</v>
      </c>
      <c r="C1372" s="124" t="s">
        <v>170</v>
      </c>
      <c r="D1372" s="124" t="s">
        <v>828</v>
      </c>
      <c r="E1372"/>
      <c r="F1372"/>
      <c r="G1372"/>
      <c r="H1372"/>
      <c r="I1372" s="172">
        <v>5</v>
      </c>
      <c r="J1372"/>
      <c r="K1372" s="172">
        <v>0</v>
      </c>
      <c r="L1372" s="124" t="str">
        <f>VLOOKUP(TRIM(B1372),'Team Rosters'!$B$1:$M$3794,2,FALSE)</f>
        <v>VIR</v>
      </c>
    </row>
    <row r="1373" spans="1:12">
      <c r="A1373" s="124" t="s">
        <v>1870</v>
      </c>
      <c r="B1373" s="124" t="s">
        <v>4673</v>
      </c>
      <c r="C1373" s="124" t="s">
        <v>85</v>
      </c>
      <c r="D1373" s="124" t="s">
        <v>4273</v>
      </c>
      <c r="E1373" s="131"/>
      <c r="F1373" s="131"/>
      <c r="G1373" s="131"/>
      <c r="H1373" s="131"/>
      <c r="I1373" s="172">
        <v>4</v>
      </c>
      <c r="J1373" s="172"/>
      <c r="K1373" s="172">
        <v>4</v>
      </c>
      <c r="L1373" s="124" t="str">
        <f>VLOOKUP(TRIM(B1373),'Team Rosters'!$B$1:$M$3794,2,FALSE)</f>
        <v>TOK</v>
      </c>
    </row>
    <row r="1374" spans="1:12">
      <c r="A1374" s="124" t="s">
        <v>197</v>
      </c>
      <c r="B1374" s="124" t="s">
        <v>2633</v>
      </c>
      <c r="C1374" s="124" t="s">
        <v>170</v>
      </c>
      <c r="D1374" s="124" t="s">
        <v>197</v>
      </c>
      <c r="E1374"/>
      <c r="F1374"/>
      <c r="G1374"/>
      <c r="H1374" s="131"/>
      <c r="I1374"/>
      <c r="J1374"/>
      <c r="K1374" s="131"/>
      <c r="L1374" s="124" t="e">
        <f>VLOOKUP(TRIM(B1374),'Team Rosters'!$B$1:$M$3794,2,FALSE)</f>
        <v>#N/A</v>
      </c>
    </row>
    <row r="1375" spans="1:12" ht="12.75" customHeight="1">
      <c r="A1375" s="124" t="s">
        <v>2319</v>
      </c>
      <c r="B1375" s="124" t="s">
        <v>3513</v>
      </c>
      <c r="C1375" s="124" t="s">
        <v>818</v>
      </c>
      <c r="D1375" s="124" t="s">
        <v>2319</v>
      </c>
      <c r="E1375" s="176" t="s">
        <v>4396</v>
      </c>
      <c r="F1375" s="176"/>
      <c r="G1375" s="172">
        <v>12</v>
      </c>
      <c r="H1375" s="172">
        <v>3</v>
      </c>
      <c r="I1375" s="131"/>
      <c r="J1375"/>
      <c r="K1375" s="131"/>
      <c r="L1375" s="124" t="str">
        <f>VLOOKUP(TRIM(B1375),'Team Rosters'!$B$1:$M$3794,2,FALSE)</f>
        <v>VIR</v>
      </c>
    </row>
    <row r="1376" spans="1:12" ht="12.75" customHeight="1">
      <c r="A1376" s="124" t="s">
        <v>2438</v>
      </c>
      <c r="B1376" s="124" t="s">
        <v>3355</v>
      </c>
      <c r="C1376" s="124" t="s">
        <v>1664</v>
      </c>
      <c r="D1376" s="124" t="s">
        <v>4305</v>
      </c>
      <c r="E1376" s="176" t="s">
        <v>4386</v>
      </c>
      <c r="F1376" s="176"/>
      <c r="G1376" s="172">
        <v>6</v>
      </c>
      <c r="H1376" s="172"/>
      <c r="I1376"/>
      <c r="J1376"/>
      <c r="K1376"/>
      <c r="L1376" s="124" t="str">
        <f>VLOOKUP(TRIM(B1376),'Team Rosters'!$B$1:$M$3794,2,FALSE)</f>
        <v>WIX</v>
      </c>
    </row>
    <row r="1377" spans="1:12" ht="12.75" customHeight="1">
      <c r="A1377" s="124" t="s">
        <v>2351</v>
      </c>
      <c r="B1377" s="124" t="s">
        <v>1832</v>
      </c>
      <c r="C1377" s="124" t="s">
        <v>5513</v>
      </c>
      <c r="D1377" s="124" t="s">
        <v>4270</v>
      </c>
      <c r="E1377" s="131"/>
      <c r="F1377" s="131"/>
      <c r="G1377" s="131"/>
      <c r="H1377"/>
      <c r="I1377" s="172">
        <v>5</v>
      </c>
      <c r="J1377" s="172"/>
      <c r="K1377" s="172">
        <v>7</v>
      </c>
      <c r="L1377" s="124" t="e">
        <f>VLOOKUP(TRIM(B1377),'Team Rosters'!$B$1:$M$3794,2,FALSE)</f>
        <v>#N/A</v>
      </c>
    </row>
    <row r="1378" spans="1:12">
      <c r="A1378" s="124" t="s">
        <v>828</v>
      </c>
      <c r="B1378" s="124" t="s">
        <v>5700</v>
      </c>
      <c r="C1378" s="124" t="s">
        <v>170</v>
      </c>
      <c r="D1378" s="124" t="s">
        <v>828</v>
      </c>
      <c r="E1378"/>
      <c r="F1378"/>
      <c r="G1378"/>
      <c r="H1378"/>
      <c r="I1378" s="172">
        <v>4</v>
      </c>
      <c r="J1378"/>
      <c r="K1378" s="172">
        <v>0</v>
      </c>
      <c r="L1378" s="124" t="e">
        <f>VLOOKUP(TRIM(B1378),'Team Rosters'!$B$1:$M$3794,2,FALSE)</f>
        <v>#N/A</v>
      </c>
    </row>
    <row r="1379" spans="1:12" ht="12.75" customHeight="1">
      <c r="A1379" s="124" t="s">
        <v>3060</v>
      </c>
      <c r="B1379" s="124" t="s">
        <v>6315</v>
      </c>
      <c r="C1379" s="124" t="s">
        <v>820</v>
      </c>
      <c r="D1379" s="124" t="s">
        <v>4290</v>
      </c>
      <c r="E1379" s="176" t="s">
        <v>4384</v>
      </c>
      <c r="F1379" s="176"/>
      <c r="G1379" s="172"/>
      <c r="H1379" s="172"/>
      <c r="I1379"/>
      <c r="J1379"/>
      <c r="K1379"/>
      <c r="L1379" s="124" t="str">
        <f>VLOOKUP(TRIM(B1379),'Team Rosters'!$B$1:$M$3794,2,FALSE)</f>
        <v>ESC</v>
      </c>
    </row>
    <row r="1380" spans="1:12">
      <c r="A1380" s="124" t="s">
        <v>828</v>
      </c>
      <c r="B1380" s="131" t="s">
        <v>5746</v>
      </c>
      <c r="C1380" s="124" t="s">
        <v>82</v>
      </c>
      <c r="D1380" s="124" t="s">
        <v>828</v>
      </c>
      <c r="E1380"/>
      <c r="F1380"/>
      <c r="G1380"/>
      <c r="H1380" s="131"/>
      <c r="I1380" s="172">
        <v>5</v>
      </c>
      <c r="J1380"/>
      <c r="K1380" s="172">
        <v>0</v>
      </c>
      <c r="L1380" s="124" t="e">
        <f>VLOOKUP(TRIM(B1380),'Team Rosters'!$B$1:$M$3794,2,FALSE)</f>
        <v>#N/A</v>
      </c>
    </row>
    <row r="1381" spans="1:12">
      <c r="A1381" s="124" t="s">
        <v>2351</v>
      </c>
      <c r="B1381" s="124" t="s">
        <v>4652</v>
      </c>
      <c r="C1381" s="124" t="s">
        <v>83</v>
      </c>
      <c r="D1381" s="124" t="s">
        <v>4270</v>
      </c>
      <c r="E1381" s="131"/>
      <c r="F1381" s="131"/>
      <c r="G1381" s="131"/>
      <c r="H1381" s="131"/>
      <c r="I1381" s="172">
        <v>4</v>
      </c>
      <c r="J1381" s="172"/>
      <c r="K1381" s="172">
        <v>4</v>
      </c>
      <c r="L1381" s="124" t="e">
        <f>VLOOKUP(TRIM(B1381),'Team Rosters'!$B$1:$M$3794,2,FALSE)</f>
        <v>#N/A</v>
      </c>
    </row>
    <row r="1382" spans="1:12">
      <c r="A1382" s="124" t="s">
        <v>3063</v>
      </c>
      <c r="B1382" s="124" t="s">
        <v>4159</v>
      </c>
      <c r="C1382" s="124" t="s">
        <v>817</v>
      </c>
      <c r="D1382" s="124" t="s">
        <v>4289</v>
      </c>
      <c r="E1382" s="176" t="s">
        <v>4388</v>
      </c>
      <c r="F1382" s="176"/>
      <c r="G1382" s="172"/>
      <c r="H1382" s="172"/>
      <c r="I1382"/>
      <c r="J1382"/>
      <c r="K1382"/>
      <c r="L1382" s="124" t="str">
        <f>VLOOKUP(TRIM(B1382),'Team Rosters'!$B$1:$M$3794,2,FALSE)</f>
        <v>OMA</v>
      </c>
    </row>
    <row r="1383" spans="1:12">
      <c r="A1383" s="124" t="s">
        <v>2317</v>
      </c>
      <c r="B1383" s="124" t="s">
        <v>308</v>
      </c>
      <c r="C1383" s="124" t="s">
        <v>824</v>
      </c>
      <c r="D1383" s="124" t="s">
        <v>4272</v>
      </c>
      <c r="E1383" s="131"/>
      <c r="F1383" s="131"/>
      <c r="G1383" s="131"/>
      <c r="H1383" s="131"/>
      <c r="I1383" s="172">
        <v>0</v>
      </c>
      <c r="J1383" s="172"/>
      <c r="K1383" s="172">
        <v>5</v>
      </c>
      <c r="L1383" s="124" t="str">
        <f>VLOOKUP(TRIM(B1383),'Team Rosters'!$B$1:$M$3794,2,FALSE)</f>
        <v>CHA</v>
      </c>
    </row>
    <row r="1384" spans="1:12">
      <c r="A1384" s="219" t="s">
        <v>213</v>
      </c>
      <c r="B1384" s="219" t="s">
        <v>6442</v>
      </c>
      <c r="C1384" s="219" t="s">
        <v>82</v>
      </c>
      <c r="D1384" s="219" t="s">
        <v>213</v>
      </c>
      <c r="E1384" s="217"/>
      <c r="F1384" s="217"/>
      <c r="G1384" s="217"/>
      <c r="H1384" s="229"/>
      <c r="I1384" s="217"/>
      <c r="J1384" s="217"/>
      <c r="K1384" s="217"/>
      <c r="L1384" s="221" t="str">
        <f>VLOOKUP(TRIM(B1384),'Team Rosters'!$B$1:$M$3794,2,FALSE)</f>
        <v>JER</v>
      </c>
    </row>
    <row r="1385" spans="1:12">
      <c r="A1385" s="124" t="s">
        <v>3060</v>
      </c>
      <c r="B1385" s="124" t="s">
        <v>6227</v>
      </c>
      <c r="C1385" s="124" t="s">
        <v>83</v>
      </c>
      <c r="D1385" s="124" t="s">
        <v>4290</v>
      </c>
      <c r="E1385" s="176" t="s">
        <v>4382</v>
      </c>
      <c r="F1385" s="176"/>
      <c r="G1385" s="172"/>
      <c r="H1385" s="172"/>
      <c r="I1385" s="131"/>
      <c r="J1385"/>
      <c r="K1385" s="131"/>
      <c r="L1385" s="124" t="e">
        <f>VLOOKUP(TRIM(B1385),'Team Rosters'!$B$1:$M$3794,2,FALSE)</f>
        <v>#N/A</v>
      </c>
    </row>
    <row r="1386" spans="1:12">
      <c r="A1386" s="124" t="s">
        <v>2328</v>
      </c>
      <c r="B1386" s="124" t="s">
        <v>1414</v>
      </c>
      <c r="C1386" s="124" t="s">
        <v>826</v>
      </c>
      <c r="D1386" s="124" t="s">
        <v>4295</v>
      </c>
      <c r="E1386" s="176" t="s">
        <v>4386</v>
      </c>
      <c r="F1386" s="176"/>
      <c r="G1386" s="172"/>
      <c r="H1386" s="172"/>
      <c r="I1386"/>
      <c r="J1386"/>
      <c r="K1386"/>
      <c r="L1386" s="124" t="e">
        <f>VLOOKUP(TRIM(B1386),'Team Rosters'!$B$1:$M$3794,2,FALSE)</f>
        <v>#N/A</v>
      </c>
    </row>
    <row r="1387" spans="1:12" ht="12.75" customHeight="1">
      <c r="A1387" s="124" t="s">
        <v>3060</v>
      </c>
      <c r="B1387" s="124" t="s">
        <v>4161</v>
      </c>
      <c r="C1387" s="124" t="s">
        <v>824</v>
      </c>
      <c r="D1387" s="124" t="s">
        <v>4290</v>
      </c>
      <c r="E1387" s="176" t="s">
        <v>4382</v>
      </c>
      <c r="F1387" s="176"/>
      <c r="G1387" s="172"/>
      <c r="H1387" s="172"/>
      <c r="I1387"/>
      <c r="J1387"/>
      <c r="K1387" s="131"/>
      <c r="L1387" s="124" t="e">
        <f>VLOOKUP(TRIM(B1387),'Team Rosters'!$B$1:$M$3794,2,FALSE)</f>
        <v>#N/A</v>
      </c>
    </row>
    <row r="1388" spans="1:12" ht="12.75" customHeight="1">
      <c r="A1388" s="124" t="s">
        <v>2328</v>
      </c>
      <c r="B1388" s="124" t="s">
        <v>6281</v>
      </c>
      <c r="C1388" s="124" t="s">
        <v>1664</v>
      </c>
      <c r="D1388" s="124" t="s">
        <v>4295</v>
      </c>
      <c r="E1388" s="176" t="s">
        <v>4391</v>
      </c>
      <c r="F1388" s="176"/>
      <c r="G1388" s="172"/>
      <c r="H1388" s="172"/>
      <c r="I1388"/>
      <c r="J1388"/>
      <c r="K1388"/>
      <c r="L1388" s="124" t="e">
        <f>VLOOKUP(TRIM(B1388),'Team Rosters'!$B$1:$M$3794,2,FALSE)</f>
        <v>#N/A</v>
      </c>
    </row>
    <row r="1389" spans="1:12" ht="12.75" customHeight="1">
      <c r="A1389" s="124" t="s">
        <v>172</v>
      </c>
      <c r="B1389" s="124" t="s">
        <v>2555</v>
      </c>
      <c r="C1389" s="124" t="s">
        <v>824</v>
      </c>
      <c r="D1389" s="124" t="s">
        <v>4298</v>
      </c>
      <c r="E1389" s="176" t="s">
        <v>4391</v>
      </c>
      <c r="F1389" s="176"/>
      <c r="G1389" s="172">
        <v>2</v>
      </c>
      <c r="H1389" s="172"/>
      <c r="I1389"/>
      <c r="J1389"/>
      <c r="K1389" s="131"/>
      <c r="L1389" s="124" t="e">
        <f>VLOOKUP(TRIM(B1389),'Team Rosters'!$B$1:$M$3794,2,FALSE)</f>
        <v>#N/A</v>
      </c>
    </row>
    <row r="1390" spans="1:12">
      <c r="A1390" s="124" t="s">
        <v>172</v>
      </c>
      <c r="B1390" s="124" t="s">
        <v>6220</v>
      </c>
      <c r="C1390" s="124" t="s">
        <v>82</v>
      </c>
      <c r="D1390" s="124" t="s">
        <v>4298</v>
      </c>
      <c r="E1390" s="176" t="s">
        <v>4391</v>
      </c>
      <c r="F1390" s="176"/>
      <c r="G1390" s="172">
        <v>2</v>
      </c>
      <c r="H1390" s="172"/>
      <c r="I1390" s="131"/>
      <c r="J1390"/>
      <c r="K1390" s="131"/>
      <c r="L1390" s="124" t="e">
        <f>VLOOKUP(TRIM(B1390),'Team Rosters'!$B$1:$M$3794,2,FALSE)</f>
        <v>#N/A</v>
      </c>
    </row>
    <row r="1391" spans="1:12" ht="12.75" customHeight="1">
      <c r="A1391" s="124" t="s">
        <v>3063</v>
      </c>
      <c r="B1391" s="124" t="s">
        <v>5130</v>
      </c>
      <c r="C1391" s="124" t="s">
        <v>815</v>
      </c>
      <c r="D1391" s="124" t="s">
        <v>4289</v>
      </c>
      <c r="E1391" s="176" t="s">
        <v>4394</v>
      </c>
      <c r="F1391" s="176"/>
      <c r="G1391" s="172"/>
      <c r="H1391" s="172"/>
      <c r="I1391"/>
      <c r="J1391"/>
      <c r="K1391"/>
      <c r="L1391" s="124" t="str">
        <f>VLOOKUP(TRIM(B1391),'Team Rosters'!$B$1:$M$3794,2,FALSE)</f>
        <v>OMA</v>
      </c>
    </row>
    <row r="1392" spans="1:12">
      <c r="A1392" s="219" t="s">
        <v>213</v>
      </c>
      <c r="B1392" s="219" t="s">
        <v>3360</v>
      </c>
      <c r="C1392" s="219" t="s">
        <v>833</v>
      </c>
      <c r="D1392" s="219" t="s">
        <v>213</v>
      </c>
      <c r="E1392" s="217"/>
      <c r="F1392" s="217"/>
      <c r="G1392" s="217"/>
      <c r="H1392" s="229"/>
      <c r="I1392" s="217"/>
      <c r="J1392" s="217"/>
      <c r="K1392" s="217"/>
      <c r="L1392" s="221" t="e">
        <f>VLOOKUP(TRIM(B1392),'Team Rosters'!$B$1:$M$3794,2,FALSE)</f>
        <v>#N/A</v>
      </c>
    </row>
    <row r="1393" spans="1:12" ht="12.75" customHeight="1">
      <c r="A1393" s="124" t="s">
        <v>4265</v>
      </c>
      <c r="B1393" s="124" t="s">
        <v>3361</v>
      </c>
      <c r="C1393" s="124" t="s">
        <v>83</v>
      </c>
      <c r="D1393" s="124" t="s">
        <v>4265</v>
      </c>
      <c r="E1393"/>
      <c r="F1393"/>
      <c r="G1393"/>
      <c r="H1393" s="131"/>
      <c r="I1393"/>
      <c r="J1393"/>
      <c r="K1393"/>
      <c r="L1393" s="124" t="str">
        <f>VLOOKUP(TRIM(B1393),'Team Rosters'!$B$1:$M$3794,2,FALSE)</f>
        <v>BLU</v>
      </c>
    </row>
    <row r="1394" spans="1:12">
      <c r="A1394" s="124" t="s">
        <v>197</v>
      </c>
      <c r="B1394" s="124" t="s">
        <v>6425</v>
      </c>
      <c r="C1394" s="124" t="s">
        <v>832</v>
      </c>
      <c r="D1394" s="124" t="s">
        <v>197</v>
      </c>
      <c r="E1394"/>
      <c r="F1394"/>
      <c r="G1394"/>
      <c r="H1394"/>
      <c r="I1394"/>
      <c r="J1394"/>
      <c r="K1394"/>
      <c r="L1394" s="124" t="e">
        <f>VLOOKUP(TRIM(B1394),'Team Rosters'!$B$1:$M$3794,2,FALSE)</f>
        <v>#N/A</v>
      </c>
    </row>
    <row r="1395" spans="1:12">
      <c r="A1395" s="124" t="s">
        <v>2328</v>
      </c>
      <c r="B1395" s="124" t="s">
        <v>4166</v>
      </c>
      <c r="C1395" s="124" t="s">
        <v>812</v>
      </c>
      <c r="D1395" s="124" t="s">
        <v>4295</v>
      </c>
      <c r="E1395" s="176" t="s">
        <v>4385</v>
      </c>
      <c r="F1395" s="176"/>
      <c r="G1395" s="172"/>
      <c r="H1395" s="172"/>
      <c r="I1395"/>
      <c r="J1395"/>
      <c r="K1395"/>
      <c r="L1395" s="124" t="str">
        <f>VLOOKUP(TRIM(B1395),'Team Rosters'!$B$1:$M$3794,2,FALSE)</f>
        <v>BLU</v>
      </c>
    </row>
    <row r="1396" spans="1:12">
      <c r="A1396" s="219" t="s">
        <v>2966</v>
      </c>
      <c r="B1396" s="219" t="s">
        <v>5750</v>
      </c>
      <c r="C1396" s="219" t="s">
        <v>826</v>
      </c>
      <c r="D1396" s="219" t="s">
        <v>2966</v>
      </c>
      <c r="E1396" s="217"/>
      <c r="F1396" s="217"/>
      <c r="G1396" s="217"/>
      <c r="H1396" s="217"/>
      <c r="I1396" s="217"/>
      <c r="J1396" s="217"/>
      <c r="K1396" s="217"/>
      <c r="L1396" s="221" t="e">
        <f>VLOOKUP(TRIM(B1396),'Team Rosters'!$B$1:$M$3794,2,FALSE)</f>
        <v>#N/A</v>
      </c>
    </row>
    <row r="1397" spans="1:12" ht="12.75" customHeight="1">
      <c r="A1397" s="124" t="s">
        <v>565</v>
      </c>
      <c r="B1397" s="124" t="s">
        <v>4168</v>
      </c>
      <c r="C1397" s="124" t="s">
        <v>837</v>
      </c>
      <c r="D1397" s="124" t="s">
        <v>4274</v>
      </c>
      <c r="E1397" s="131"/>
      <c r="F1397" s="131"/>
      <c r="G1397" s="131"/>
      <c r="H1397" s="131"/>
      <c r="I1397" s="172">
        <v>4</v>
      </c>
      <c r="J1397" s="172">
        <v>0</v>
      </c>
      <c r="K1397" s="173">
        <v>4</v>
      </c>
      <c r="L1397" s="124" t="str">
        <f>VLOOKUP(TRIM(B1397),'Team Rosters'!$B$1:$M$3794,2,FALSE)</f>
        <v>TOL</v>
      </c>
    </row>
    <row r="1398" spans="1:12" ht="12.75" customHeight="1">
      <c r="A1398" s="124" t="s">
        <v>560</v>
      </c>
      <c r="B1398" s="124" t="s">
        <v>6394</v>
      </c>
      <c r="C1398" s="124" t="s">
        <v>170</v>
      </c>
      <c r="D1398" s="124" t="s">
        <v>4265</v>
      </c>
      <c r="E1398"/>
      <c r="F1398"/>
      <c r="G1398"/>
      <c r="H1398" s="131"/>
      <c r="I1398"/>
      <c r="J1398"/>
      <c r="K1398" s="124"/>
      <c r="L1398" s="124" t="e">
        <f>VLOOKUP(TRIM(B1398),'Team Rosters'!$B$1:$M$3794,2,FALSE)</f>
        <v>#N/A</v>
      </c>
    </row>
    <row r="1399" spans="1:12">
      <c r="A1399" s="124" t="s">
        <v>223</v>
      </c>
      <c r="B1399" s="124" t="s">
        <v>6401</v>
      </c>
      <c r="C1399" s="124" t="s">
        <v>815</v>
      </c>
      <c r="D1399" s="124" t="s">
        <v>4267</v>
      </c>
      <c r="E1399"/>
      <c r="F1399"/>
      <c r="G1399"/>
      <c r="H1399" s="131"/>
      <c r="I1399"/>
      <c r="J1399"/>
      <c r="K1399" s="124"/>
      <c r="L1399" s="124" t="e">
        <f>VLOOKUP(TRIM(B1399),'Team Rosters'!$B$1:$M$3794,2,FALSE)</f>
        <v>#N/A</v>
      </c>
    </row>
    <row r="1400" spans="1:12">
      <c r="A1400" s="181" t="s">
        <v>1891</v>
      </c>
      <c r="B1400" s="181" t="s">
        <v>711</v>
      </c>
      <c r="C1400" s="181" t="s">
        <v>833</v>
      </c>
      <c r="D1400" s="181" t="s">
        <v>1891</v>
      </c>
      <c r="E1400"/>
      <c r="F1400"/>
      <c r="G1400"/>
      <c r="H1400" s="131"/>
      <c r="I1400"/>
      <c r="J1400"/>
      <c r="K1400" s="124"/>
      <c r="L1400" s="124" t="str">
        <f>VLOOKUP(TRIM(B1400),'Team Rosters'!$B$1:$M$3794,2,FALSE)</f>
        <v>LAS</v>
      </c>
    </row>
    <row r="1401" spans="1:12">
      <c r="A1401" s="124" t="s">
        <v>2314</v>
      </c>
      <c r="B1401" s="124" t="s">
        <v>6282</v>
      </c>
      <c r="C1401" s="124" t="s">
        <v>1664</v>
      </c>
      <c r="D1401" s="124" t="s">
        <v>4303</v>
      </c>
      <c r="E1401" s="176" t="s">
        <v>4391</v>
      </c>
      <c r="F1401" s="176"/>
      <c r="G1401" s="172">
        <v>0</v>
      </c>
      <c r="H1401" s="172"/>
      <c r="I1401"/>
      <c r="J1401"/>
      <c r="K1401" s="124"/>
      <c r="L1401" s="124" t="str">
        <f>VLOOKUP(TRIM(B1401),'Team Rosters'!$B$1:$M$3794,2,FALSE)</f>
        <v>IRN</v>
      </c>
    </row>
    <row r="1402" spans="1:12">
      <c r="A1402" s="124" t="s">
        <v>1406</v>
      </c>
      <c r="B1402" s="124" t="s">
        <v>5741</v>
      </c>
      <c r="C1402" s="124" t="s">
        <v>812</v>
      </c>
      <c r="D1402" s="124" t="s">
        <v>1406</v>
      </c>
      <c r="E1402"/>
      <c r="F1402"/>
      <c r="G1402"/>
      <c r="H1402" s="131"/>
      <c r="I1402" s="172">
        <v>4</v>
      </c>
      <c r="J1402"/>
      <c r="K1402" s="173">
        <v>0</v>
      </c>
      <c r="L1402" s="124" t="e">
        <f>VLOOKUP(TRIM(B1402),'Team Rosters'!$B$1:$M$3794,2,FALSE)</f>
        <v>#N/A</v>
      </c>
    </row>
    <row r="1403" spans="1:12" ht="12.75" customHeight="1">
      <c r="A1403" s="124" t="s">
        <v>2458</v>
      </c>
      <c r="B1403" s="124" t="s">
        <v>4171</v>
      </c>
      <c r="C1403" s="124" t="s">
        <v>808</v>
      </c>
      <c r="D1403" s="124" t="s">
        <v>2458</v>
      </c>
      <c r="E1403" s="176" t="s">
        <v>4394</v>
      </c>
      <c r="F1403" s="176"/>
      <c r="G1403" s="172">
        <v>0</v>
      </c>
      <c r="H1403" s="172"/>
      <c r="I1403"/>
      <c r="J1403"/>
      <c r="K1403" s="124"/>
      <c r="L1403" s="124" t="str">
        <f>VLOOKUP(TRIM(B1403),'Team Rosters'!$B$1:$M$3794,2,FALSE)</f>
        <v>LAS</v>
      </c>
    </row>
    <row r="1404" spans="1:12" ht="12.75" customHeight="1">
      <c r="A1404" s="124" t="s">
        <v>87</v>
      </c>
      <c r="B1404" s="124" t="s">
        <v>6144</v>
      </c>
      <c r="C1404" s="124" t="s">
        <v>6142</v>
      </c>
      <c r="D1404" s="124" t="s">
        <v>4280</v>
      </c>
      <c r="E1404" s="131"/>
      <c r="F1404" s="131"/>
      <c r="G1404" s="131"/>
      <c r="H1404"/>
      <c r="I1404" s="172">
        <v>0</v>
      </c>
      <c r="J1404" s="172">
        <v>0</v>
      </c>
      <c r="K1404" s="173">
        <v>2</v>
      </c>
      <c r="L1404" s="124" t="str">
        <f>VLOOKUP(TRIM(B1404),'Team Rosters'!$B$1:$M$3794,2,FALSE)</f>
        <v>VIR</v>
      </c>
    </row>
    <row r="1405" spans="1:12">
      <c r="A1405" s="124" t="s">
        <v>87</v>
      </c>
      <c r="B1405" s="124" t="s">
        <v>6144</v>
      </c>
      <c r="C1405" s="124" t="s">
        <v>6142</v>
      </c>
      <c r="D1405" s="124" t="s">
        <v>6620</v>
      </c>
      <c r="E1405"/>
      <c r="F1405"/>
      <c r="G1405"/>
      <c r="H1405"/>
      <c r="I1405" s="172">
        <v>0</v>
      </c>
      <c r="J1405"/>
      <c r="K1405" s="173">
        <v>2</v>
      </c>
      <c r="L1405" s="124" t="str">
        <f>VLOOKUP(TRIM(B1405),'Team Rosters'!$B$1:$M$3794,2,FALSE)</f>
        <v>VIR</v>
      </c>
    </row>
    <row r="1406" spans="1:12">
      <c r="A1406" s="124" t="s">
        <v>2323</v>
      </c>
      <c r="B1406" s="124" t="s">
        <v>5227</v>
      </c>
      <c r="C1406" s="124" t="s">
        <v>2832</v>
      </c>
      <c r="D1406" s="124" t="s">
        <v>4265</v>
      </c>
      <c r="E1406"/>
      <c r="F1406"/>
      <c r="G1406"/>
      <c r="H1406"/>
      <c r="I1406"/>
      <c r="J1406"/>
      <c r="K1406" s="124"/>
      <c r="L1406" s="124" t="str">
        <f>VLOOKUP(TRIM(B1406),'Team Rosters'!$B$1:$M$3794,2,FALSE)</f>
        <v>VER</v>
      </c>
    </row>
    <row r="1407" spans="1:12" ht="12.75" customHeight="1">
      <c r="A1407" s="124" t="s">
        <v>221</v>
      </c>
      <c r="B1407" s="124" t="s">
        <v>4670</v>
      </c>
      <c r="C1407" s="124" t="s">
        <v>816</v>
      </c>
      <c r="D1407" s="124" t="s">
        <v>4268</v>
      </c>
      <c r="E1407"/>
      <c r="F1407"/>
      <c r="G1407"/>
      <c r="H1407" s="131"/>
      <c r="I1407"/>
      <c r="J1407"/>
      <c r="K1407" s="124"/>
      <c r="L1407" s="124" t="str">
        <f>VLOOKUP(TRIM(B1407),'Team Rosters'!$B$1:$M$3794,2,FALSE)</f>
        <v>OMA</v>
      </c>
    </row>
    <row r="1408" spans="1:12">
      <c r="A1408" s="124" t="s">
        <v>2323</v>
      </c>
      <c r="B1408" s="124" t="s">
        <v>3370</v>
      </c>
      <c r="C1408" s="124" t="s">
        <v>826</v>
      </c>
      <c r="D1408" s="124" t="s">
        <v>4265</v>
      </c>
      <c r="E1408"/>
      <c r="F1408"/>
      <c r="G1408"/>
      <c r="H1408"/>
      <c r="I1408"/>
      <c r="J1408"/>
      <c r="K1408" s="124"/>
      <c r="L1408" s="124" t="str">
        <f>VLOOKUP(TRIM(B1408),'Team Rosters'!$B$1:$M$3794,2,FALSE)</f>
        <v>GOT</v>
      </c>
    </row>
    <row r="1409" spans="1:12" ht="12.75" customHeight="1">
      <c r="A1409" s="124" t="s">
        <v>3060</v>
      </c>
      <c r="B1409" s="124" t="s">
        <v>6233</v>
      </c>
      <c r="C1409" s="124" t="s">
        <v>826</v>
      </c>
      <c r="D1409" s="124" t="s">
        <v>4290</v>
      </c>
      <c r="E1409" s="177" t="s">
        <v>4384</v>
      </c>
      <c r="F1409" s="177"/>
      <c r="G1409" s="9"/>
      <c r="H1409" s="172"/>
      <c r="I1409" s="131"/>
      <c r="J1409"/>
      <c r="K1409" s="124"/>
      <c r="L1409" s="124" t="e">
        <f>VLOOKUP(TRIM(B1409),'Team Rosters'!$B$1:$M$3794,2,FALSE)</f>
        <v>#N/A</v>
      </c>
    </row>
    <row r="1410" spans="1:12" ht="12.75" customHeight="1">
      <c r="A1410" s="124" t="s">
        <v>3063</v>
      </c>
      <c r="B1410" s="124" t="s">
        <v>3372</v>
      </c>
      <c r="C1410" s="124" t="s">
        <v>831</v>
      </c>
      <c r="D1410" s="124" t="s">
        <v>4289</v>
      </c>
      <c r="E1410" s="176" t="s">
        <v>4399</v>
      </c>
      <c r="F1410" s="176"/>
      <c r="G1410" s="172"/>
      <c r="H1410" s="172"/>
      <c r="I1410"/>
      <c r="J1410"/>
      <c r="K1410" s="124"/>
      <c r="L1410" s="124" t="str">
        <f>VLOOKUP(TRIM(B1410),'Team Rosters'!$B$1:$M$3794,2,FALSE)</f>
        <v>TOL</v>
      </c>
    </row>
    <row r="1411" spans="1:12" ht="12.75" customHeight="1">
      <c r="A1411" s="124" t="s">
        <v>1139</v>
      </c>
      <c r="B1411" s="124" t="s">
        <v>5079</v>
      </c>
      <c r="C1411" s="124" t="s">
        <v>837</v>
      </c>
      <c r="D1411" s="124" t="s">
        <v>1139</v>
      </c>
      <c r="E1411" s="176" t="s">
        <v>4384</v>
      </c>
      <c r="F1411" s="176"/>
      <c r="G1411" s="172">
        <v>3</v>
      </c>
      <c r="H1411" s="172"/>
      <c r="I1411"/>
      <c r="J1411"/>
      <c r="K1411" s="124"/>
      <c r="L1411" s="124" t="str">
        <f>VLOOKUP(TRIM(B1411),'Team Rosters'!$B$1:$M$3794,2,FALSE)</f>
        <v>BLD</v>
      </c>
    </row>
    <row r="1412" spans="1:12" ht="12.75" customHeight="1">
      <c r="A1412" s="124" t="s">
        <v>1406</v>
      </c>
      <c r="B1412" s="124" t="s">
        <v>4172</v>
      </c>
      <c r="C1412" s="124" t="s">
        <v>1664</v>
      </c>
      <c r="D1412" s="124" t="s">
        <v>1406</v>
      </c>
      <c r="E1412"/>
      <c r="F1412"/>
      <c r="G1412"/>
      <c r="H1412"/>
      <c r="I1412" s="172">
        <v>0</v>
      </c>
      <c r="J1412"/>
      <c r="K1412" s="173">
        <v>0</v>
      </c>
      <c r="L1412" s="124" t="e">
        <f>VLOOKUP(TRIM(B1412),'Team Rosters'!$B$1:$M$3794,2,FALSE)</f>
        <v>#N/A</v>
      </c>
    </row>
    <row r="1413" spans="1:12" ht="12.75" customHeight="1">
      <c r="A1413" s="181" t="s">
        <v>1591</v>
      </c>
      <c r="B1413" s="181" t="s">
        <v>6383</v>
      </c>
      <c r="C1413" s="181" t="s">
        <v>3448</v>
      </c>
      <c r="D1413" s="181" t="s">
        <v>1591</v>
      </c>
      <c r="E1413"/>
      <c r="F1413"/>
      <c r="G1413"/>
      <c r="H1413"/>
      <c r="I1413" s="187">
        <v>0</v>
      </c>
      <c r="J1413"/>
      <c r="K1413" s="189">
        <v>0</v>
      </c>
      <c r="L1413" s="124" t="e">
        <f>VLOOKUP(TRIM(B1413),'Team Rosters'!$B$1:$M$3794,2,FALSE)</f>
        <v>#N/A</v>
      </c>
    </row>
    <row r="1414" spans="1:12">
      <c r="A1414" s="124" t="s">
        <v>3060</v>
      </c>
      <c r="B1414" s="124" t="s">
        <v>4173</v>
      </c>
      <c r="C1414" s="124" t="s">
        <v>1664</v>
      </c>
      <c r="D1414" s="124" t="s">
        <v>4290</v>
      </c>
      <c r="E1414" s="176" t="s">
        <v>4382</v>
      </c>
      <c r="F1414" s="176"/>
      <c r="G1414" s="172"/>
      <c r="H1414" s="172"/>
      <c r="I1414"/>
      <c r="J1414"/>
      <c r="K1414" s="124"/>
      <c r="L1414" s="124" t="e">
        <f>VLOOKUP(TRIM(B1414),'Team Rosters'!$B$1:$M$3794,2,FALSE)</f>
        <v>#N/A</v>
      </c>
    </row>
    <row r="1415" spans="1:12">
      <c r="A1415" s="124" t="s">
        <v>2323</v>
      </c>
      <c r="B1415" s="124" t="s">
        <v>5877</v>
      </c>
      <c r="C1415" s="124" t="s">
        <v>808</v>
      </c>
      <c r="D1415" s="124" t="s">
        <v>4265</v>
      </c>
      <c r="E1415"/>
      <c r="F1415"/>
      <c r="G1415"/>
      <c r="H1415" s="131"/>
      <c r="I1415"/>
      <c r="J1415"/>
      <c r="K1415" s="124"/>
      <c r="L1415" s="124" t="str">
        <f>VLOOKUP(TRIM(B1415),'Team Rosters'!$B$1:$M$3794,2,FALSE)</f>
        <v>ACM</v>
      </c>
    </row>
    <row r="1416" spans="1:12">
      <c r="A1416" s="124" t="s">
        <v>2314</v>
      </c>
      <c r="B1416" s="124" t="s">
        <v>5532</v>
      </c>
      <c r="C1416" s="124" t="s">
        <v>90</v>
      </c>
      <c r="D1416" s="124" t="s">
        <v>4303</v>
      </c>
      <c r="E1416" s="176" t="s">
        <v>4391</v>
      </c>
      <c r="F1416" s="176"/>
      <c r="G1416" s="172">
        <v>0</v>
      </c>
      <c r="H1416" s="172"/>
      <c r="I1416"/>
      <c r="J1416"/>
      <c r="K1416" s="124"/>
      <c r="L1416" s="124" t="e">
        <f>VLOOKUP(TRIM(B1416),'Team Rosters'!$B$1:$M$3794,2,FALSE)</f>
        <v>#N/A</v>
      </c>
    </row>
    <row r="1417" spans="1:12">
      <c r="A1417" s="124" t="s">
        <v>3060</v>
      </c>
      <c r="B1417" s="124" t="s">
        <v>4174</v>
      </c>
      <c r="C1417" s="124" t="s">
        <v>833</v>
      </c>
      <c r="D1417" s="124" t="s">
        <v>4290</v>
      </c>
      <c r="E1417" s="176" t="s">
        <v>4384</v>
      </c>
      <c r="F1417" s="176"/>
      <c r="G1417" s="172"/>
      <c r="H1417" s="172"/>
      <c r="I1417" s="131"/>
      <c r="J1417"/>
      <c r="K1417" s="124"/>
      <c r="L1417" s="124" t="e">
        <f>VLOOKUP(TRIM(B1417),'Team Rosters'!$B$1:$M$3794,2,FALSE)</f>
        <v>#N/A</v>
      </c>
    </row>
    <row r="1418" spans="1:12">
      <c r="A1418" s="124" t="s">
        <v>1667</v>
      </c>
      <c r="B1418" s="124" t="s">
        <v>6326</v>
      </c>
      <c r="C1418" s="124" t="s">
        <v>815</v>
      </c>
      <c r="D1418" s="124" t="s">
        <v>4300</v>
      </c>
      <c r="E1418" s="176" t="s">
        <v>4385</v>
      </c>
      <c r="F1418" s="176"/>
      <c r="G1418" s="172">
        <v>4</v>
      </c>
      <c r="H1418" s="172"/>
      <c r="I1418"/>
      <c r="J1418"/>
      <c r="K1418" s="124"/>
      <c r="L1418" s="124" t="str">
        <f>VLOOKUP(TRIM(B1418),'Team Rosters'!$B$1:$M$3794,2,FALSE)</f>
        <v>OMA</v>
      </c>
    </row>
    <row r="1419" spans="1:12">
      <c r="A1419" s="124" t="s">
        <v>1404</v>
      </c>
      <c r="B1419" s="124" t="s">
        <v>6274</v>
      </c>
      <c r="C1419" s="124" t="s">
        <v>5513</v>
      </c>
      <c r="D1419" s="124" t="s">
        <v>1404</v>
      </c>
      <c r="E1419" s="176" t="s">
        <v>4384</v>
      </c>
      <c r="F1419" s="176"/>
      <c r="G1419" s="172">
        <v>0</v>
      </c>
      <c r="H1419" s="172"/>
      <c r="I1419"/>
      <c r="J1419"/>
      <c r="K1419" s="124"/>
      <c r="L1419" s="124" t="e">
        <f>VLOOKUP(TRIM(B1419),'Team Rosters'!$B$1:$M$3794,2,FALSE)</f>
        <v>#N/A</v>
      </c>
    </row>
    <row r="1420" spans="1:12" ht="12.75" customHeight="1">
      <c r="A1420" s="179" t="s">
        <v>220</v>
      </c>
      <c r="B1420" s="179" t="s">
        <v>5222</v>
      </c>
      <c r="C1420" s="179" t="s">
        <v>817</v>
      </c>
      <c r="D1420" s="179" t="s">
        <v>220</v>
      </c>
      <c r="E1420"/>
      <c r="F1420"/>
      <c r="G1420"/>
      <c r="H1420" s="131"/>
      <c r="I1420" s="188">
        <v>0</v>
      </c>
      <c r="J1420"/>
      <c r="K1420" s="190">
        <v>0</v>
      </c>
      <c r="L1420" s="124" t="str">
        <f>VLOOKUP(TRIM(B1420),'Team Rosters'!$B$1:$M$3794,2,FALSE)</f>
        <v>VER</v>
      </c>
    </row>
    <row r="1421" spans="1:12">
      <c r="A1421" s="219" t="s">
        <v>211</v>
      </c>
      <c r="B1421" s="219" t="s">
        <v>5222</v>
      </c>
      <c r="C1421" s="219" t="s">
        <v>85</v>
      </c>
      <c r="D1421" s="219" t="s">
        <v>211</v>
      </c>
      <c r="E1421" s="217"/>
      <c r="F1421" s="217"/>
      <c r="G1421" s="217"/>
      <c r="H1421" s="229"/>
      <c r="I1421" s="229"/>
      <c r="J1421" s="217"/>
      <c r="K1421" s="219"/>
      <c r="L1421" s="221" t="str">
        <f>VLOOKUP(TRIM(B1421),'Team Rosters'!$B$1:$M$3794,2,FALSE)</f>
        <v>VER</v>
      </c>
    </row>
    <row r="1422" spans="1:12">
      <c r="A1422" s="124" t="s">
        <v>3063</v>
      </c>
      <c r="B1422" s="124" t="s">
        <v>5560</v>
      </c>
      <c r="C1422" s="124" t="s">
        <v>90</v>
      </c>
      <c r="D1422" s="124" t="s">
        <v>4289</v>
      </c>
      <c r="E1422" s="176" t="s">
        <v>4384</v>
      </c>
      <c r="F1422" s="176"/>
      <c r="G1422" s="172"/>
      <c r="H1422" s="172"/>
      <c r="I1422"/>
      <c r="J1422"/>
      <c r="K1422" s="124"/>
      <c r="L1422" s="124" t="str">
        <f>VLOOKUP(TRIM(B1422),'Team Rosters'!$B$1:$M$3794,2,FALSE)</f>
        <v>LON</v>
      </c>
    </row>
    <row r="1423" spans="1:12" ht="12.75" customHeight="1">
      <c r="A1423" s="124" t="s">
        <v>560</v>
      </c>
      <c r="B1423" s="124" t="s">
        <v>210</v>
      </c>
      <c r="C1423" s="124" t="s">
        <v>833</v>
      </c>
      <c r="D1423" s="124" t="s">
        <v>4265</v>
      </c>
      <c r="E1423"/>
      <c r="F1423"/>
      <c r="G1423"/>
      <c r="H1423"/>
      <c r="I1423"/>
      <c r="J1423"/>
      <c r="K1423" s="124"/>
      <c r="L1423" s="124" t="e">
        <f>VLOOKUP(TRIM(B1423),'Team Rosters'!$B$1:$M$3794,2,FALSE)</f>
        <v>#N/A</v>
      </c>
    </row>
    <row r="1424" spans="1:12" ht="12.75" customHeight="1">
      <c r="A1424" s="124" t="s">
        <v>3060</v>
      </c>
      <c r="B1424" s="124" t="s">
        <v>5046</v>
      </c>
      <c r="C1424" s="124" t="s">
        <v>822</v>
      </c>
      <c r="D1424" s="124" t="s">
        <v>4290</v>
      </c>
      <c r="E1424" s="176" t="s">
        <v>4384</v>
      </c>
      <c r="F1424" s="176"/>
      <c r="G1424" s="172"/>
      <c r="H1424" s="172"/>
      <c r="I1424"/>
      <c r="J1424"/>
      <c r="K1424" s="124"/>
      <c r="L1424" s="124" t="e">
        <f>VLOOKUP(TRIM(B1424),'Team Rosters'!$B$1:$M$3794,2,FALSE)</f>
        <v>#N/A</v>
      </c>
    </row>
    <row r="1425" spans="1:12">
      <c r="A1425" s="124" t="s">
        <v>2312</v>
      </c>
      <c r="B1425" s="124" t="s">
        <v>5139</v>
      </c>
      <c r="C1425" s="124" t="s">
        <v>814</v>
      </c>
      <c r="D1425" s="124" t="s">
        <v>2312</v>
      </c>
      <c r="E1425" s="176" t="s">
        <v>4388</v>
      </c>
      <c r="F1425" s="176"/>
      <c r="G1425" s="172">
        <v>4</v>
      </c>
      <c r="H1425" s="172"/>
      <c r="I1425"/>
      <c r="J1425"/>
      <c r="K1425" s="124"/>
      <c r="L1425" s="124" t="str">
        <f>VLOOKUP(TRIM(B1425),'Team Rosters'!$B$1:$M$3794,2,FALSE)</f>
        <v>TOL</v>
      </c>
    </row>
    <row r="1426" spans="1:12">
      <c r="A1426" s="124" t="s">
        <v>2314</v>
      </c>
      <c r="B1426" s="124" t="s">
        <v>314</v>
      </c>
      <c r="C1426" s="124" t="s">
        <v>833</v>
      </c>
      <c r="D1426" s="124" t="s">
        <v>4303</v>
      </c>
      <c r="E1426" s="176" t="s">
        <v>4391</v>
      </c>
      <c r="F1426" s="176"/>
      <c r="G1426" s="172">
        <v>3</v>
      </c>
      <c r="H1426" s="172"/>
      <c r="I1426" s="131"/>
      <c r="J1426"/>
      <c r="K1426" s="124"/>
      <c r="L1426" s="124" t="e">
        <f>VLOOKUP(TRIM(B1426),'Team Rosters'!$B$1:$M$3794,2,FALSE)</f>
        <v>#N/A</v>
      </c>
    </row>
    <row r="1427" spans="1:12">
      <c r="A1427" s="124" t="s">
        <v>1870</v>
      </c>
      <c r="B1427" s="124" t="s">
        <v>5793</v>
      </c>
      <c r="C1427" s="124" t="s">
        <v>802</v>
      </c>
      <c r="D1427" s="124" t="s">
        <v>4273</v>
      </c>
      <c r="E1427" s="131"/>
      <c r="F1427" s="131"/>
      <c r="G1427" s="131"/>
      <c r="H1427" s="131"/>
      <c r="I1427" s="172">
        <v>5</v>
      </c>
      <c r="J1427" s="172"/>
      <c r="K1427" s="173">
        <v>5</v>
      </c>
      <c r="L1427" s="124" t="str">
        <f>VLOOKUP(TRIM(B1427),'Team Rosters'!$B$1:$M$3794,2,FALSE)</f>
        <v>TEM</v>
      </c>
    </row>
    <row r="1428" spans="1:12" ht="12.75" customHeight="1">
      <c r="A1428" s="124" t="s">
        <v>2458</v>
      </c>
      <c r="B1428" s="124" t="s">
        <v>3478</v>
      </c>
      <c r="C1428" s="124" t="s">
        <v>1664</v>
      </c>
      <c r="D1428" s="124" t="s">
        <v>2458</v>
      </c>
      <c r="E1428" s="176" t="s">
        <v>4397</v>
      </c>
      <c r="F1428" s="176"/>
      <c r="G1428" s="172">
        <v>0</v>
      </c>
      <c r="H1428" s="172"/>
      <c r="I1428"/>
      <c r="J1428"/>
      <c r="K1428" s="124"/>
      <c r="L1428" s="124" t="e">
        <f>VLOOKUP(TRIM(B1428),'Team Rosters'!$B$1:$M$3794,2,FALSE)</f>
        <v>#N/A</v>
      </c>
    </row>
    <row r="1429" spans="1:12">
      <c r="A1429" s="124" t="s">
        <v>1139</v>
      </c>
      <c r="B1429" s="124" t="s">
        <v>5178</v>
      </c>
      <c r="C1429" s="124" t="s">
        <v>810</v>
      </c>
      <c r="D1429" s="124" t="s">
        <v>1139</v>
      </c>
      <c r="E1429" s="176" t="s">
        <v>4384</v>
      </c>
      <c r="F1429" s="176"/>
      <c r="G1429" s="172">
        <v>0</v>
      </c>
      <c r="H1429" s="172"/>
      <c r="I1429" s="131"/>
      <c r="J1429"/>
      <c r="K1429" s="124"/>
      <c r="L1429" s="124" t="e">
        <f>VLOOKUP(TRIM(B1429),'Team Rosters'!$B$1:$M$3794,2,FALSE)</f>
        <v>#N/A</v>
      </c>
    </row>
    <row r="1430" spans="1:12" ht="12.75" customHeight="1">
      <c r="A1430" s="124" t="s">
        <v>87</v>
      </c>
      <c r="B1430" s="124" t="s">
        <v>4631</v>
      </c>
      <c r="C1430" s="124" t="s">
        <v>831</v>
      </c>
      <c r="D1430" s="124" t="s">
        <v>4280</v>
      </c>
      <c r="E1430" s="131"/>
      <c r="F1430" s="131"/>
      <c r="G1430" s="131"/>
      <c r="H1430" s="131"/>
      <c r="I1430" s="172">
        <v>0</v>
      </c>
      <c r="J1430" s="172">
        <v>4</v>
      </c>
      <c r="K1430" s="173">
        <v>0</v>
      </c>
      <c r="L1430" s="124" t="e">
        <f>VLOOKUP(TRIM(B1430),'Team Rosters'!$B$1:$M$3794,2,FALSE)</f>
        <v>#N/A</v>
      </c>
    </row>
    <row r="1431" spans="1:12" ht="12.75" customHeight="1">
      <c r="A1431" s="124" t="s">
        <v>87</v>
      </c>
      <c r="B1431" s="124" t="s">
        <v>4631</v>
      </c>
      <c r="C1431" s="124" t="s">
        <v>831</v>
      </c>
      <c r="D1431" s="124" t="s">
        <v>4280</v>
      </c>
      <c r="E1431"/>
      <c r="F1431"/>
      <c r="G1431"/>
      <c r="H1431" s="131"/>
      <c r="I1431" s="172">
        <v>0</v>
      </c>
      <c r="J1431"/>
      <c r="K1431" s="173">
        <v>0</v>
      </c>
      <c r="L1431" s="124" t="e">
        <f>VLOOKUP(TRIM(B1431),'Team Rosters'!$B$1:$M$3794,2,FALSE)</f>
        <v>#N/A</v>
      </c>
    </row>
    <row r="1432" spans="1:12">
      <c r="A1432" s="124" t="s">
        <v>848</v>
      </c>
      <c r="B1432" s="124" t="s">
        <v>4177</v>
      </c>
      <c r="C1432" s="124" t="s">
        <v>809</v>
      </c>
      <c r="D1432" s="124" t="s">
        <v>848</v>
      </c>
      <c r="E1432"/>
      <c r="F1432"/>
      <c r="G1432"/>
      <c r="H1432" s="131"/>
      <c r="I1432" s="172">
        <v>5</v>
      </c>
      <c r="J1432"/>
      <c r="K1432" s="173">
        <v>2</v>
      </c>
      <c r="L1432" s="124" t="str">
        <f>VLOOKUP(TRIM(B1432),'Team Rosters'!$B$1:$M$3794,2,FALSE)</f>
        <v>WIX</v>
      </c>
    </row>
    <row r="1433" spans="1:12" ht="12.75" customHeight="1">
      <c r="A1433" s="181" t="s">
        <v>843</v>
      </c>
      <c r="B1433" s="181" t="s">
        <v>3430</v>
      </c>
      <c r="C1433" s="181" t="s">
        <v>833</v>
      </c>
      <c r="D1433" s="181" t="s">
        <v>843</v>
      </c>
      <c r="E1433"/>
      <c r="F1433"/>
      <c r="G1433"/>
      <c r="H1433" s="131"/>
      <c r="I1433" s="187">
        <v>0</v>
      </c>
      <c r="J1433"/>
      <c r="K1433" s="189">
        <v>2</v>
      </c>
      <c r="L1433" s="124" t="e">
        <f>VLOOKUP(TRIM(B1433),'Team Rosters'!$B$1:$M$3794,2,FALSE)</f>
        <v>#N/A</v>
      </c>
    </row>
    <row r="1434" spans="1:12">
      <c r="A1434" s="179" t="s">
        <v>1891</v>
      </c>
      <c r="B1434" s="179" t="s">
        <v>4178</v>
      </c>
      <c r="C1434" s="179" t="s">
        <v>813</v>
      </c>
      <c r="D1434" s="179" t="s">
        <v>1891</v>
      </c>
      <c r="E1434"/>
      <c r="F1434"/>
      <c r="G1434"/>
      <c r="H1434" s="131"/>
      <c r="I1434"/>
      <c r="J1434"/>
      <c r="K1434" s="124"/>
      <c r="L1434" s="124" t="e">
        <f>VLOOKUP(TRIM(B1434),'Team Rosters'!$B$1:$M$3794,2,FALSE)</f>
        <v>#N/A</v>
      </c>
    </row>
    <row r="1435" spans="1:12" ht="12.75" customHeight="1">
      <c r="A1435" s="124" t="s">
        <v>2437</v>
      </c>
      <c r="B1435" s="124" t="s">
        <v>6300</v>
      </c>
      <c r="C1435" s="124" t="s">
        <v>90</v>
      </c>
      <c r="D1435" s="124" t="s">
        <v>4304</v>
      </c>
      <c r="E1435" s="176" t="s">
        <v>4389</v>
      </c>
      <c r="F1435" s="176"/>
      <c r="G1435" s="172">
        <v>2</v>
      </c>
      <c r="H1435" s="172"/>
      <c r="I1435" s="131"/>
      <c r="J1435"/>
      <c r="K1435" s="124"/>
      <c r="L1435" s="124" t="str">
        <f>VLOOKUP(TRIM(B1435),'Team Rosters'!$B$1:$M$3794,2,FALSE)</f>
        <v>VIR</v>
      </c>
    </row>
    <row r="1436" spans="1:12" ht="12.75" customHeight="1">
      <c r="A1436" s="124" t="s">
        <v>848</v>
      </c>
      <c r="B1436" s="124" t="s">
        <v>6417</v>
      </c>
      <c r="C1436" s="124" t="s">
        <v>3448</v>
      </c>
      <c r="D1436" s="124" t="s">
        <v>848</v>
      </c>
      <c r="E1436"/>
      <c r="F1436"/>
      <c r="G1436"/>
      <c r="H1436"/>
      <c r="I1436" s="172">
        <v>0</v>
      </c>
      <c r="J1436"/>
      <c r="K1436" s="173">
        <v>3</v>
      </c>
      <c r="L1436" s="124" t="e">
        <f>VLOOKUP(TRIM(B1436),'Team Rosters'!$B$1:$M$3794,2,FALSE)</f>
        <v>#N/A</v>
      </c>
    </row>
    <row r="1437" spans="1:12" ht="12.75" customHeight="1">
      <c r="A1437" s="124" t="s">
        <v>1870</v>
      </c>
      <c r="B1437" s="124" t="s">
        <v>5275</v>
      </c>
      <c r="C1437" s="124" t="s">
        <v>815</v>
      </c>
      <c r="D1437" s="124" t="s">
        <v>4273</v>
      </c>
      <c r="E1437" s="131"/>
      <c r="F1437" s="131"/>
      <c r="G1437" s="131"/>
      <c r="H1437" s="131"/>
      <c r="I1437" s="172">
        <v>5</v>
      </c>
      <c r="J1437" s="172"/>
      <c r="K1437" s="173">
        <v>2</v>
      </c>
      <c r="L1437" s="124" t="str">
        <f>VLOOKUP(TRIM(B1437),'Team Rosters'!$B$1:$M$3794,2,FALSE)</f>
        <v>TEM</v>
      </c>
    </row>
    <row r="1438" spans="1:12">
      <c r="A1438" s="124" t="s">
        <v>823</v>
      </c>
      <c r="B1438" s="124" t="s">
        <v>5516</v>
      </c>
      <c r="C1438" s="124" t="s">
        <v>6142</v>
      </c>
      <c r="D1438" s="124" t="s">
        <v>823</v>
      </c>
      <c r="E1438" s="176" t="s">
        <v>4397</v>
      </c>
      <c r="F1438" s="176" t="s">
        <v>4382</v>
      </c>
      <c r="G1438" s="172">
        <v>4</v>
      </c>
      <c r="H1438" s="172"/>
      <c r="I1438" s="131"/>
      <c r="J1438" s="131"/>
      <c r="K1438" s="124"/>
      <c r="L1438" s="124" t="e">
        <f>VLOOKUP(TRIM(B1438),'Team Rosters'!$B$1:$M$3794,2,FALSE)</f>
        <v>#N/A</v>
      </c>
    </row>
    <row r="1439" spans="1:12">
      <c r="A1439" s="124" t="s">
        <v>1406</v>
      </c>
      <c r="B1439" s="124" t="s">
        <v>6418</v>
      </c>
      <c r="C1439" s="124" t="s">
        <v>813</v>
      </c>
      <c r="D1439" s="124" t="s">
        <v>1406</v>
      </c>
      <c r="E1439"/>
      <c r="F1439"/>
      <c r="G1439"/>
      <c r="H1439"/>
      <c r="I1439" s="172">
        <v>4</v>
      </c>
      <c r="J1439"/>
      <c r="K1439" s="173">
        <v>0</v>
      </c>
      <c r="L1439" s="124" t="e">
        <f>VLOOKUP(TRIM(B1439),'Team Rosters'!$B$1:$M$3794,2,FALSE)</f>
        <v>#N/A</v>
      </c>
    </row>
    <row r="1440" spans="1:12">
      <c r="A1440" s="124" t="s">
        <v>560</v>
      </c>
      <c r="B1440" s="124" t="s">
        <v>6403</v>
      </c>
      <c r="C1440" s="124" t="s">
        <v>2832</v>
      </c>
      <c r="D1440" s="124" t="s">
        <v>4265</v>
      </c>
      <c r="E1440"/>
      <c r="F1440"/>
      <c r="G1440"/>
      <c r="H1440" s="131"/>
      <c r="I1440"/>
      <c r="J1440"/>
      <c r="K1440" s="124"/>
      <c r="L1440" s="124" t="str">
        <f>VLOOKUP(TRIM(B1440),'Team Rosters'!$B$1:$M$3794,2,FALSE)</f>
        <v>CHA</v>
      </c>
    </row>
    <row r="1441" spans="1:12">
      <c r="A1441" s="124" t="s">
        <v>2351</v>
      </c>
      <c r="B1441" s="124" t="s">
        <v>4619</v>
      </c>
      <c r="C1441" s="124" t="s">
        <v>812</v>
      </c>
      <c r="D1441" s="124" t="s">
        <v>4270</v>
      </c>
      <c r="E1441" s="131"/>
      <c r="F1441" s="131"/>
      <c r="G1441" s="131"/>
      <c r="H1441" s="131"/>
      <c r="I1441" s="172">
        <v>4</v>
      </c>
      <c r="J1441" s="172"/>
      <c r="K1441" s="173">
        <v>5</v>
      </c>
      <c r="L1441" s="124" t="str">
        <f>VLOOKUP(TRIM(B1441),'Team Rosters'!$B$1:$M$3794,2,FALSE)</f>
        <v>BLU</v>
      </c>
    </row>
    <row r="1442" spans="1:12">
      <c r="A1442" s="124" t="s">
        <v>2330</v>
      </c>
      <c r="B1442" s="124" t="s">
        <v>317</v>
      </c>
      <c r="C1442" s="124" t="s">
        <v>810</v>
      </c>
      <c r="D1442" s="124" t="s">
        <v>2330</v>
      </c>
      <c r="E1442" s="176" t="s">
        <v>4394</v>
      </c>
      <c r="F1442" s="176"/>
      <c r="G1442" s="172">
        <v>5</v>
      </c>
      <c r="H1442" s="172"/>
      <c r="I1442"/>
      <c r="J1442"/>
      <c r="K1442" s="124"/>
      <c r="L1442" s="124" t="str">
        <f>VLOOKUP(TRIM(B1442),'Team Rosters'!$B$1:$M$3794,2,FALSE)</f>
        <v>LON</v>
      </c>
    </row>
    <row r="1443" spans="1:12" ht="12.75" customHeight="1">
      <c r="A1443" s="179" t="s">
        <v>1891</v>
      </c>
      <c r="B1443" s="179" t="s">
        <v>6341</v>
      </c>
      <c r="C1443" s="179" t="s">
        <v>810</v>
      </c>
      <c r="D1443" s="179" t="s">
        <v>1891</v>
      </c>
      <c r="E1443"/>
      <c r="F1443"/>
      <c r="G1443"/>
      <c r="H1443" s="131"/>
      <c r="I1443"/>
      <c r="J1443"/>
      <c r="K1443" s="124"/>
      <c r="L1443" s="124" t="str">
        <f>VLOOKUP(TRIM(B1443),'Team Rosters'!$B$1:$M$3794,2,FALSE)</f>
        <v>DEL</v>
      </c>
    </row>
    <row r="1444" spans="1:12">
      <c r="A1444" s="124" t="s">
        <v>2328</v>
      </c>
      <c r="B1444" s="124" t="s">
        <v>4180</v>
      </c>
      <c r="C1444" s="124" t="s">
        <v>809</v>
      </c>
      <c r="D1444" s="124" t="s">
        <v>4295</v>
      </c>
      <c r="E1444" s="176" t="s">
        <v>4389</v>
      </c>
      <c r="F1444" s="176"/>
      <c r="G1444" s="172"/>
      <c r="H1444" s="172"/>
      <c r="I1444"/>
      <c r="J1444"/>
      <c r="K1444" s="124"/>
      <c r="L1444" s="124" t="str">
        <f>VLOOKUP(TRIM(B1444),'Team Rosters'!$B$1:$M$3794,2,FALSE)</f>
        <v>WIX</v>
      </c>
    </row>
    <row r="1445" spans="1:12">
      <c r="A1445" s="124" t="s">
        <v>197</v>
      </c>
      <c r="B1445" s="124" t="s">
        <v>198</v>
      </c>
      <c r="C1445" s="124" t="s">
        <v>818</v>
      </c>
      <c r="D1445" s="124" t="s">
        <v>197</v>
      </c>
      <c r="E1445"/>
      <c r="F1445"/>
      <c r="G1445"/>
      <c r="H1445" s="131"/>
      <c r="I1445"/>
      <c r="J1445"/>
      <c r="K1445" s="124"/>
      <c r="L1445" s="124" t="str">
        <f>VLOOKUP(TRIM(B1445),'Team Rosters'!$B$1:$M$3794,2,FALSE)</f>
        <v>ESC</v>
      </c>
    </row>
    <row r="1446" spans="1:12" ht="12.75" customHeight="1">
      <c r="A1446" s="124" t="s">
        <v>3200</v>
      </c>
      <c r="B1446" s="124" t="s">
        <v>6113</v>
      </c>
      <c r="C1446" s="124" t="s">
        <v>807</v>
      </c>
      <c r="D1446" s="124" t="s">
        <v>4275</v>
      </c>
      <c r="E1446" s="131"/>
      <c r="F1446" s="131"/>
      <c r="G1446" s="131"/>
      <c r="H1446" s="131"/>
      <c r="I1446" s="172">
        <v>0</v>
      </c>
      <c r="J1446" s="172"/>
      <c r="K1446" s="173">
        <v>0</v>
      </c>
      <c r="L1446" s="124" t="e">
        <f>VLOOKUP(TRIM(B1446),'Team Rosters'!$B$1:$M$3794,2,FALSE)</f>
        <v>#N/A</v>
      </c>
    </row>
    <row r="1447" spans="1:12" ht="12.75" customHeight="1">
      <c r="A1447" s="124" t="s">
        <v>1667</v>
      </c>
      <c r="B1447" s="124" t="s">
        <v>4463</v>
      </c>
      <c r="C1447" s="124" t="s">
        <v>820</v>
      </c>
      <c r="D1447" s="124" t="s">
        <v>4300</v>
      </c>
      <c r="E1447" s="176" t="s">
        <v>4389</v>
      </c>
      <c r="F1447" s="176"/>
      <c r="G1447" s="172">
        <v>3</v>
      </c>
      <c r="H1447" s="172"/>
      <c r="I1447"/>
      <c r="J1447"/>
      <c r="K1447" s="124"/>
      <c r="L1447" s="124" t="str">
        <f>VLOOKUP(TRIM(B1447),'Team Rosters'!$B$1:$M$3794,2,FALSE)</f>
        <v>CAVE</v>
      </c>
    </row>
    <row r="1448" spans="1:12" ht="12.75" customHeight="1">
      <c r="A1448" s="124" t="s">
        <v>2438</v>
      </c>
      <c r="B1448" s="124" t="s">
        <v>5775</v>
      </c>
      <c r="C1448" s="124" t="s">
        <v>1664</v>
      </c>
      <c r="D1448" s="124" t="s">
        <v>4277</v>
      </c>
      <c r="E1448" s="131"/>
      <c r="F1448" s="131"/>
      <c r="G1448" s="131"/>
      <c r="H1448" s="131"/>
      <c r="I1448" s="172">
        <v>0</v>
      </c>
      <c r="J1448" s="172"/>
      <c r="K1448" s="173">
        <v>5</v>
      </c>
      <c r="L1448" s="124" t="str">
        <f>VLOOKUP(TRIM(B1448),'Team Rosters'!$B$1:$M$3794,2,FALSE)</f>
        <v>LON</v>
      </c>
    </row>
    <row r="1449" spans="1:12">
      <c r="A1449" s="181" t="s">
        <v>3518</v>
      </c>
      <c r="B1449" s="181" t="s">
        <v>319</v>
      </c>
      <c r="C1449" s="181" t="s">
        <v>813</v>
      </c>
      <c r="D1449" s="181" t="s">
        <v>3518</v>
      </c>
      <c r="E1449"/>
      <c r="F1449"/>
      <c r="G1449"/>
      <c r="H1449" s="131"/>
      <c r="I1449" s="187">
        <v>0</v>
      </c>
      <c r="J1449"/>
      <c r="K1449" s="189">
        <v>4</v>
      </c>
      <c r="L1449" s="124" t="e">
        <f>VLOOKUP(TRIM(B1449),'Team Rosters'!$B$1:$M$3794,2,FALSE)</f>
        <v>#N/A</v>
      </c>
    </row>
    <row r="1450" spans="1:12">
      <c r="A1450" s="124" t="s">
        <v>2314</v>
      </c>
      <c r="B1450" s="124" t="s">
        <v>4688</v>
      </c>
      <c r="C1450" s="124" t="s">
        <v>826</v>
      </c>
      <c r="D1450" s="124" t="s">
        <v>4279</v>
      </c>
      <c r="E1450" s="131"/>
      <c r="F1450" s="131"/>
      <c r="G1450" s="131"/>
      <c r="H1450"/>
      <c r="I1450" s="172">
        <v>0</v>
      </c>
      <c r="J1450" s="172"/>
      <c r="K1450" s="173">
        <v>0</v>
      </c>
      <c r="L1450" s="124" t="str">
        <f>VLOOKUP(TRIM(B1450),'Team Rosters'!$B$1:$M$3794,2,FALSE)</f>
        <v>GOT</v>
      </c>
    </row>
    <row r="1451" spans="1:12" ht="12.75" customHeight="1">
      <c r="A1451" s="124" t="s">
        <v>2317</v>
      </c>
      <c r="B1451" s="124" t="s">
        <v>4665</v>
      </c>
      <c r="C1451" s="124" t="s">
        <v>814</v>
      </c>
      <c r="D1451" s="124" t="s">
        <v>4272</v>
      </c>
      <c r="E1451" s="131"/>
      <c r="F1451" s="131"/>
      <c r="G1451" s="131"/>
      <c r="H1451" s="131"/>
      <c r="I1451" s="172">
        <v>5</v>
      </c>
      <c r="J1451" s="172"/>
      <c r="K1451" s="173">
        <v>4</v>
      </c>
      <c r="L1451" s="124" t="str">
        <f>VLOOKUP(TRIM(B1451),'Team Rosters'!$B$1:$M$3794,2,FALSE)</f>
        <v>DEL</v>
      </c>
    </row>
    <row r="1452" spans="1:12">
      <c r="A1452" s="124" t="s">
        <v>2351</v>
      </c>
      <c r="B1452" s="124" t="s">
        <v>1329</v>
      </c>
      <c r="C1452" s="124" t="s">
        <v>808</v>
      </c>
      <c r="D1452" s="124" t="s">
        <v>4270</v>
      </c>
      <c r="E1452" s="131"/>
      <c r="F1452" s="131"/>
      <c r="G1452" s="131"/>
      <c r="H1452" s="131"/>
      <c r="I1452" s="172">
        <v>4</v>
      </c>
      <c r="J1452" s="172"/>
      <c r="K1452" s="173">
        <v>7</v>
      </c>
      <c r="L1452" s="124" t="e">
        <f>VLOOKUP(TRIM(B1452),'Team Rosters'!$B$1:$M$3794,2,FALSE)</f>
        <v>#N/A</v>
      </c>
    </row>
    <row r="1453" spans="1:12">
      <c r="A1453" s="124" t="s">
        <v>1667</v>
      </c>
      <c r="B1453" s="124" t="s">
        <v>604</v>
      </c>
      <c r="C1453" s="124" t="s">
        <v>810</v>
      </c>
      <c r="D1453" s="124" t="s">
        <v>4300</v>
      </c>
      <c r="E1453" s="176" t="s">
        <v>4386</v>
      </c>
      <c r="F1453" s="176"/>
      <c r="G1453" s="172">
        <v>3</v>
      </c>
      <c r="H1453" s="172"/>
      <c r="I1453"/>
      <c r="J1453"/>
      <c r="K1453" s="124"/>
      <c r="L1453" s="124" t="e">
        <f>VLOOKUP(TRIM(B1453),'Team Rosters'!$B$1:$M$3794,2,FALSE)</f>
        <v>#N/A</v>
      </c>
    </row>
    <row r="1454" spans="1:12">
      <c r="A1454" s="124" t="s">
        <v>5040</v>
      </c>
      <c r="B1454" s="124" t="s">
        <v>321</v>
      </c>
      <c r="C1454" s="124" t="s">
        <v>809</v>
      </c>
      <c r="D1454" s="124" t="s">
        <v>5914</v>
      </c>
      <c r="E1454" s="176" t="s">
        <v>4382</v>
      </c>
      <c r="F1454" s="176" t="s">
        <v>4391</v>
      </c>
      <c r="G1454" s="172">
        <v>3</v>
      </c>
      <c r="H1454" s="172"/>
      <c r="I1454"/>
      <c r="J1454"/>
      <c r="K1454" s="124"/>
      <c r="L1454" s="124" t="e">
        <f>VLOOKUP(TRIM(B1454),'Team Rosters'!$B$1:$M$3794,2,FALSE)</f>
        <v>#N/A</v>
      </c>
    </row>
    <row r="1455" spans="1:12" ht="12.75" customHeight="1">
      <c r="A1455" s="124" t="s">
        <v>828</v>
      </c>
      <c r="B1455" s="124" t="s">
        <v>5734</v>
      </c>
      <c r="C1455" s="124" t="s">
        <v>81</v>
      </c>
      <c r="D1455" s="124" t="s">
        <v>828</v>
      </c>
      <c r="E1455"/>
      <c r="F1455"/>
      <c r="G1455"/>
      <c r="H1455" s="131"/>
      <c r="I1455" s="172">
        <v>5</v>
      </c>
      <c r="J1455"/>
      <c r="K1455" s="173">
        <v>0</v>
      </c>
      <c r="L1455" s="124" t="str">
        <f>VLOOKUP(TRIM(B1455),'Team Rosters'!$B$1:$M$3794,2,FALSE)</f>
        <v>JER</v>
      </c>
    </row>
    <row r="1456" spans="1:12" ht="12.75" customHeight="1">
      <c r="A1456" s="124" t="s">
        <v>3061</v>
      </c>
      <c r="B1456" s="124" t="s">
        <v>4185</v>
      </c>
      <c r="C1456" s="124" t="s">
        <v>808</v>
      </c>
      <c r="D1456" s="124" t="s">
        <v>4297</v>
      </c>
      <c r="E1456" s="176" t="s">
        <v>4383</v>
      </c>
      <c r="F1456" s="176"/>
      <c r="G1456" s="172"/>
      <c r="H1456" s="172"/>
      <c r="I1456"/>
      <c r="J1456"/>
      <c r="K1456" s="124"/>
      <c r="L1456" s="124" t="str">
        <f>VLOOKUP(TRIM(B1456),'Team Rosters'!$B$1:$M$3794,2,FALSE)</f>
        <v>GOT</v>
      </c>
    </row>
    <row r="1457" spans="1:12" ht="12.75" customHeight="1">
      <c r="A1457" s="124" t="s">
        <v>3891</v>
      </c>
      <c r="B1457" s="124" t="s">
        <v>5688</v>
      </c>
      <c r="C1457" s="124" t="s">
        <v>821</v>
      </c>
      <c r="D1457" s="124" t="s">
        <v>5005</v>
      </c>
      <c r="E1457" s="176" t="s">
        <v>4391</v>
      </c>
      <c r="F1457" s="176" t="s">
        <v>4391</v>
      </c>
      <c r="G1457" s="172">
        <v>0</v>
      </c>
      <c r="H1457" s="172"/>
      <c r="I1457"/>
      <c r="J1457"/>
      <c r="K1457" s="124"/>
      <c r="L1457" s="124" t="e">
        <f>VLOOKUP(TRIM(B1457),'Team Rosters'!$B$1:$M$3794,2,FALSE)</f>
        <v>#N/A</v>
      </c>
    </row>
    <row r="1458" spans="1:12">
      <c r="A1458" s="124" t="s">
        <v>4573</v>
      </c>
      <c r="B1458" s="124" t="s">
        <v>5771</v>
      </c>
      <c r="C1458" s="124" t="s">
        <v>821</v>
      </c>
      <c r="D1458" s="124" t="s">
        <v>5002</v>
      </c>
      <c r="E1458" s="131"/>
      <c r="F1458" s="131"/>
      <c r="G1458" s="131"/>
      <c r="H1458" s="131"/>
      <c r="I1458" s="172">
        <v>4</v>
      </c>
      <c r="J1458" s="172">
        <v>0</v>
      </c>
      <c r="K1458" s="173">
        <v>2</v>
      </c>
      <c r="L1458" s="124" t="str">
        <f>VLOOKUP(TRIM(B1458),'Team Rosters'!$B$1:$M$3794,2,FALSE)</f>
        <v>BLD</v>
      </c>
    </row>
    <row r="1459" spans="1:12" ht="12.75" customHeight="1">
      <c r="A1459" s="124" t="s">
        <v>4573</v>
      </c>
      <c r="B1459" s="124" t="s">
        <v>5771</v>
      </c>
      <c r="C1459" s="124" t="s">
        <v>821</v>
      </c>
      <c r="D1459" s="124" t="s">
        <v>5002</v>
      </c>
      <c r="E1459"/>
      <c r="F1459"/>
      <c r="G1459"/>
      <c r="H1459" s="131"/>
      <c r="I1459" s="172">
        <v>4</v>
      </c>
      <c r="J1459"/>
      <c r="K1459" s="173">
        <v>2</v>
      </c>
      <c r="L1459" s="124" t="str">
        <f>VLOOKUP(TRIM(B1459),'Team Rosters'!$B$1:$M$3794,2,FALSE)</f>
        <v>BLD</v>
      </c>
    </row>
    <row r="1460" spans="1:12">
      <c r="A1460" s="124" t="s">
        <v>2440</v>
      </c>
      <c r="B1460" s="124" t="s">
        <v>6187</v>
      </c>
      <c r="C1460" s="124" t="s">
        <v>833</v>
      </c>
      <c r="D1460" s="124" t="s">
        <v>2440</v>
      </c>
      <c r="E1460" s="176" t="s">
        <v>4384</v>
      </c>
      <c r="F1460" s="176"/>
      <c r="G1460" s="172">
        <v>0</v>
      </c>
      <c r="H1460" s="172"/>
      <c r="I1460" s="131"/>
      <c r="J1460"/>
      <c r="K1460" s="124"/>
      <c r="L1460" s="124" t="str">
        <f>VLOOKUP(TRIM(B1460),'Team Rosters'!$B$1:$M$3794,2,FALSE)</f>
        <v>IND</v>
      </c>
    </row>
    <row r="1461" spans="1:12">
      <c r="A1461" s="124" t="s">
        <v>172</v>
      </c>
      <c r="B1461" s="124" t="s">
        <v>6228</v>
      </c>
      <c r="C1461" s="124" t="s">
        <v>83</v>
      </c>
      <c r="D1461" s="124" t="s">
        <v>4298</v>
      </c>
      <c r="E1461" s="177" t="s">
        <v>4391</v>
      </c>
      <c r="F1461" s="177"/>
      <c r="G1461" s="9">
        <v>1</v>
      </c>
      <c r="H1461" s="172"/>
      <c r="I1461" s="131"/>
      <c r="J1461"/>
      <c r="K1461" s="124"/>
      <c r="L1461" s="124" t="e">
        <f>VLOOKUP(TRIM(B1461),'Team Rosters'!$B$1:$M$3794,2,FALSE)</f>
        <v>#N/A</v>
      </c>
    </row>
    <row r="1462" spans="1:12" ht="12.75" customHeight="1">
      <c r="A1462" s="124" t="s">
        <v>2313</v>
      </c>
      <c r="B1462" s="124" t="s">
        <v>4497</v>
      </c>
      <c r="C1462" s="124" t="s">
        <v>802</v>
      </c>
      <c r="D1462" s="124" t="s">
        <v>2313</v>
      </c>
      <c r="E1462" s="176" t="s">
        <v>4390</v>
      </c>
      <c r="F1462" s="176"/>
      <c r="G1462" s="172">
        <v>7</v>
      </c>
      <c r="H1462" s="172"/>
      <c r="I1462"/>
      <c r="J1462"/>
      <c r="K1462" s="124"/>
      <c r="L1462" s="124" t="str">
        <f>VLOOKUP(TRIM(B1462),'Team Rosters'!$B$1:$M$3794,2,FALSE)</f>
        <v>TEM</v>
      </c>
    </row>
    <row r="1463" spans="1:12" ht="12.75" customHeight="1">
      <c r="A1463" s="124" t="s">
        <v>2351</v>
      </c>
      <c r="B1463" s="124" t="s">
        <v>322</v>
      </c>
      <c r="C1463" s="124" t="s">
        <v>814</v>
      </c>
      <c r="D1463" s="124" t="s">
        <v>4270</v>
      </c>
      <c r="E1463" s="131"/>
      <c r="F1463" s="131"/>
      <c r="G1463" s="131"/>
      <c r="H1463" s="131"/>
      <c r="I1463" s="172">
        <v>0</v>
      </c>
      <c r="J1463" s="172"/>
      <c r="K1463" s="173">
        <v>0</v>
      </c>
      <c r="L1463" s="124" t="str">
        <f>VLOOKUP(TRIM(B1463),'Team Rosters'!$B$1:$M$3794,2,FALSE)</f>
        <v>VER</v>
      </c>
    </row>
    <row r="1464" spans="1:12">
      <c r="A1464" s="124" t="s">
        <v>2438</v>
      </c>
      <c r="B1464" s="124" t="s">
        <v>6309</v>
      </c>
      <c r="C1464" s="124" t="s">
        <v>832</v>
      </c>
      <c r="D1464" s="124" t="s">
        <v>4305</v>
      </c>
      <c r="E1464" s="176" t="s">
        <v>4385</v>
      </c>
      <c r="F1464" s="176"/>
      <c r="G1464" s="172">
        <v>0</v>
      </c>
      <c r="H1464" s="172"/>
      <c r="I1464"/>
      <c r="J1464"/>
      <c r="K1464" s="124"/>
      <c r="L1464" s="124" t="e">
        <f>VLOOKUP(TRIM(B1464),'Team Rosters'!$B$1:$M$3794,2,FALSE)</f>
        <v>#N/A</v>
      </c>
    </row>
    <row r="1465" spans="1:12">
      <c r="A1465" s="124" t="s">
        <v>828</v>
      </c>
      <c r="B1465" s="124" t="s">
        <v>6414</v>
      </c>
      <c r="C1465" s="124" t="s">
        <v>831</v>
      </c>
      <c r="D1465" s="124" t="s">
        <v>828</v>
      </c>
      <c r="E1465"/>
      <c r="F1465"/>
      <c r="G1465"/>
      <c r="H1465"/>
      <c r="I1465" s="172">
        <v>4</v>
      </c>
      <c r="J1465"/>
      <c r="K1465" s="173">
        <v>0</v>
      </c>
      <c r="L1465" s="124" t="str">
        <f>VLOOKUP(TRIM(B1465),'Team Rosters'!$B$1:$M$3794,2,FALSE)</f>
        <v>VIR</v>
      </c>
    </row>
    <row r="1466" spans="1:12">
      <c r="A1466" s="124" t="s">
        <v>2438</v>
      </c>
      <c r="B1466" s="124" t="s">
        <v>2768</v>
      </c>
      <c r="C1466" s="124" t="s">
        <v>807</v>
      </c>
      <c r="D1466" s="124" t="s">
        <v>4277</v>
      </c>
      <c r="E1466" s="131"/>
      <c r="F1466" s="131"/>
      <c r="G1466" s="131"/>
      <c r="H1466" s="131"/>
      <c r="I1466" s="172">
        <v>4</v>
      </c>
      <c r="J1466" s="172"/>
      <c r="K1466" s="173">
        <v>5</v>
      </c>
      <c r="L1466" s="124" t="e">
        <f>VLOOKUP(TRIM(B1466),'Team Rosters'!$B$1:$M$3794,2,FALSE)</f>
        <v>#N/A</v>
      </c>
    </row>
    <row r="1467" spans="1:12">
      <c r="A1467" s="181" t="s">
        <v>3518</v>
      </c>
      <c r="B1467" s="181" t="s">
        <v>609</v>
      </c>
      <c r="C1467" s="181" t="s">
        <v>90</v>
      </c>
      <c r="D1467" s="181" t="s">
        <v>3518</v>
      </c>
      <c r="E1467"/>
      <c r="F1467"/>
      <c r="G1467"/>
      <c r="H1467" s="131"/>
      <c r="I1467" s="187">
        <v>0</v>
      </c>
      <c r="J1467"/>
      <c r="K1467" s="189">
        <v>3</v>
      </c>
      <c r="L1467" s="124" t="e">
        <f>VLOOKUP(TRIM(B1467),'Team Rosters'!$B$1:$M$3794,2,FALSE)</f>
        <v>#N/A</v>
      </c>
    </row>
    <row r="1468" spans="1:12">
      <c r="A1468" s="124" t="s">
        <v>3060</v>
      </c>
      <c r="B1468" s="124" t="s">
        <v>2769</v>
      </c>
      <c r="C1468" s="124" t="s">
        <v>1664</v>
      </c>
      <c r="D1468" s="124" t="s">
        <v>4290</v>
      </c>
      <c r="E1468" s="176" t="s">
        <v>4384</v>
      </c>
      <c r="F1468" s="176"/>
      <c r="G1468" s="172"/>
      <c r="H1468" s="172"/>
      <c r="I1468"/>
      <c r="J1468"/>
      <c r="K1468" s="124"/>
      <c r="L1468" s="124" t="e">
        <f>VLOOKUP(TRIM(B1468),'Team Rosters'!$B$1:$M$3794,2,FALSE)</f>
        <v>#N/A</v>
      </c>
    </row>
    <row r="1469" spans="1:12">
      <c r="A1469" s="124" t="s">
        <v>1667</v>
      </c>
      <c r="B1469" s="124" t="s">
        <v>323</v>
      </c>
      <c r="C1469" s="124" t="s">
        <v>90</v>
      </c>
      <c r="D1469" s="124" t="s">
        <v>4300</v>
      </c>
      <c r="E1469" s="176" t="s">
        <v>4385</v>
      </c>
      <c r="F1469" s="176"/>
      <c r="G1469" s="172">
        <v>7</v>
      </c>
      <c r="H1469" s="172"/>
      <c r="I1469"/>
      <c r="J1469"/>
      <c r="K1469" s="124"/>
      <c r="L1469" s="124" t="str">
        <f>VLOOKUP(TRIM(B1469),'Team Rosters'!$B$1:$M$3794,2,FALSE)</f>
        <v>IND</v>
      </c>
    </row>
    <row r="1470" spans="1:12" ht="12.75" customHeight="1">
      <c r="A1470" s="124" t="s">
        <v>2312</v>
      </c>
      <c r="B1470" s="124" t="s">
        <v>5632</v>
      </c>
      <c r="C1470" s="124" t="s">
        <v>81</v>
      </c>
      <c r="D1470" s="124" t="s">
        <v>2312</v>
      </c>
      <c r="E1470" s="176" t="s">
        <v>4384</v>
      </c>
      <c r="F1470" s="176"/>
      <c r="G1470" s="172">
        <v>3</v>
      </c>
      <c r="H1470" s="172"/>
      <c r="I1470"/>
      <c r="J1470"/>
      <c r="K1470" s="124"/>
      <c r="L1470" s="124" t="str">
        <f>VLOOKUP(TRIM(B1470),'Team Rosters'!$B$1:$M$3794,2,FALSE)</f>
        <v>IRN</v>
      </c>
    </row>
    <row r="1471" spans="1:12" ht="12.75" customHeight="1">
      <c r="A1471" s="124" t="s">
        <v>2335</v>
      </c>
      <c r="B1471" s="124" t="s">
        <v>5186</v>
      </c>
      <c r="C1471" s="124" t="s">
        <v>817</v>
      </c>
      <c r="D1471" s="124" t="s">
        <v>2335</v>
      </c>
      <c r="E1471" s="176" t="s">
        <v>4397</v>
      </c>
      <c r="F1471" s="176"/>
      <c r="G1471" s="172">
        <v>0</v>
      </c>
      <c r="H1471" s="172"/>
      <c r="I1471"/>
      <c r="J1471"/>
      <c r="K1471" s="124"/>
      <c r="L1471" s="124" t="e">
        <f>VLOOKUP(TRIM(B1471),'Team Rosters'!$B$1:$M$3794,2,FALSE)</f>
        <v>#N/A</v>
      </c>
    </row>
    <row r="1472" spans="1:12" ht="12.75" customHeight="1">
      <c r="A1472" s="124" t="s">
        <v>2438</v>
      </c>
      <c r="B1472" s="124" t="s">
        <v>5241</v>
      </c>
      <c r="C1472" s="124" t="s">
        <v>820</v>
      </c>
      <c r="D1472" s="124" t="s">
        <v>4277</v>
      </c>
      <c r="E1472" s="131"/>
      <c r="F1472" s="131"/>
      <c r="G1472" s="131"/>
      <c r="H1472" s="131"/>
      <c r="I1472" s="172">
        <v>6</v>
      </c>
      <c r="J1472" s="172"/>
      <c r="K1472" s="173">
        <v>7</v>
      </c>
      <c r="L1472" s="124" t="str">
        <f>VLOOKUP(TRIM(B1472),'Team Rosters'!$B$1:$M$3794,2,FALSE)</f>
        <v>BIR</v>
      </c>
    </row>
    <row r="1473" spans="1:12" ht="12.75" customHeight="1">
      <c r="A1473" s="124" t="s">
        <v>197</v>
      </c>
      <c r="B1473" s="124" t="s">
        <v>2670</v>
      </c>
      <c r="C1473" s="124" t="s">
        <v>813</v>
      </c>
      <c r="D1473" s="124" t="s">
        <v>197</v>
      </c>
      <c r="E1473"/>
      <c r="F1473"/>
      <c r="G1473"/>
      <c r="H1473" s="131"/>
      <c r="I1473"/>
      <c r="J1473"/>
      <c r="K1473" s="124"/>
      <c r="L1473" s="124" t="e">
        <f>VLOOKUP(TRIM(B1473),'Team Rosters'!$B$1:$M$3794,2,FALSE)</f>
        <v>#N/A</v>
      </c>
    </row>
    <row r="1474" spans="1:12" ht="12.75" customHeight="1">
      <c r="A1474" s="181" t="s">
        <v>1591</v>
      </c>
      <c r="B1474" s="181" t="s">
        <v>5872</v>
      </c>
      <c r="C1474" s="181" t="s">
        <v>812</v>
      </c>
      <c r="D1474" s="181" t="s">
        <v>1591</v>
      </c>
      <c r="E1474"/>
      <c r="F1474"/>
      <c r="G1474"/>
      <c r="H1474" s="131"/>
      <c r="I1474" s="187">
        <v>0</v>
      </c>
      <c r="J1474"/>
      <c r="K1474" s="189">
        <v>4</v>
      </c>
      <c r="L1474" s="124" t="e">
        <f>VLOOKUP(TRIM(B1474),'Team Rosters'!$B$1:$M$3794,2,FALSE)</f>
        <v>#N/A</v>
      </c>
    </row>
    <row r="1475" spans="1:12">
      <c r="A1475" s="173" t="s">
        <v>203</v>
      </c>
      <c r="B1475" s="124" t="s">
        <v>6429</v>
      </c>
      <c r="C1475" s="124" t="s">
        <v>837</v>
      </c>
      <c r="D1475" s="173" t="s">
        <v>203</v>
      </c>
      <c r="E1475"/>
      <c r="F1475"/>
      <c r="G1475"/>
      <c r="H1475"/>
      <c r="I1475"/>
      <c r="J1475"/>
      <c r="K1475" s="124"/>
      <c r="L1475" s="124" t="e">
        <f>VLOOKUP(TRIM(B1475),'Team Rosters'!$B$1:$M$3794,2,FALSE)</f>
        <v>#N/A</v>
      </c>
    </row>
    <row r="1476" spans="1:12">
      <c r="A1476" s="124" t="s">
        <v>1870</v>
      </c>
      <c r="B1476" s="124" t="s">
        <v>6139</v>
      </c>
      <c r="C1476" s="124" t="s">
        <v>813</v>
      </c>
      <c r="D1476" s="124" t="s">
        <v>4273</v>
      </c>
      <c r="E1476" s="131"/>
      <c r="F1476" s="131"/>
      <c r="G1476" s="131"/>
      <c r="H1476"/>
      <c r="I1476" s="172">
        <v>0</v>
      </c>
      <c r="J1476" s="172"/>
      <c r="K1476" s="173">
        <v>2</v>
      </c>
      <c r="L1476" s="124" t="e">
        <f>VLOOKUP(TRIM(B1476),'Team Rosters'!$B$1:$M$3794,2,FALSE)</f>
        <v>#N/A</v>
      </c>
    </row>
    <row r="1477" spans="1:12">
      <c r="A1477" s="124" t="s">
        <v>2314</v>
      </c>
      <c r="B1477" s="124" t="s">
        <v>4187</v>
      </c>
      <c r="C1477" s="124" t="s">
        <v>802</v>
      </c>
      <c r="D1477" s="124" t="s">
        <v>4279</v>
      </c>
      <c r="E1477" s="131"/>
      <c r="F1477" s="131"/>
      <c r="G1477" s="131"/>
      <c r="H1477" s="131"/>
      <c r="I1477" s="172">
        <v>0</v>
      </c>
      <c r="J1477" s="172"/>
      <c r="K1477" s="173">
        <v>0</v>
      </c>
      <c r="L1477" s="124" t="e">
        <f>VLOOKUP(TRIM(B1477),'Team Rosters'!$B$1:$M$3794,2,FALSE)</f>
        <v>#N/A</v>
      </c>
    </row>
    <row r="1478" spans="1:12" ht="12.75" customHeight="1">
      <c r="A1478" s="124" t="s">
        <v>2458</v>
      </c>
      <c r="B1478" s="124" t="s">
        <v>326</v>
      </c>
      <c r="C1478" s="124" t="s">
        <v>831</v>
      </c>
      <c r="D1478" s="124" t="s">
        <v>2458</v>
      </c>
      <c r="E1478" s="176" t="s">
        <v>4398</v>
      </c>
      <c r="F1478" s="176"/>
      <c r="G1478" s="172">
        <v>4</v>
      </c>
      <c r="H1478" s="172"/>
      <c r="I1478"/>
      <c r="J1478"/>
      <c r="K1478" s="124"/>
      <c r="L1478" s="124" t="str">
        <f>VLOOKUP(TRIM(B1478),'Team Rosters'!$B$1:$M$3794,2,FALSE)</f>
        <v>FER</v>
      </c>
    </row>
    <row r="1479" spans="1:12">
      <c r="A1479" s="124" t="s">
        <v>2437</v>
      </c>
      <c r="B1479" s="124" t="s">
        <v>4188</v>
      </c>
      <c r="C1479" s="124" t="s">
        <v>83</v>
      </c>
      <c r="D1479" s="124" t="s">
        <v>4278</v>
      </c>
      <c r="E1479" s="131"/>
      <c r="F1479" s="131"/>
      <c r="G1479" s="131"/>
      <c r="H1479"/>
      <c r="I1479" s="172">
        <v>5</v>
      </c>
      <c r="J1479" s="172"/>
      <c r="K1479" s="173">
        <v>5</v>
      </c>
      <c r="L1479" s="124" t="str">
        <f>VLOOKUP(TRIM(B1479),'Team Rosters'!$B$1:$M$3794,2,FALSE)</f>
        <v>CAVE</v>
      </c>
    </row>
    <row r="1480" spans="1:12" ht="12.75" customHeight="1">
      <c r="A1480" s="124" t="s">
        <v>1663</v>
      </c>
      <c r="B1480" s="124" t="s">
        <v>1080</v>
      </c>
      <c r="C1480" s="124" t="s">
        <v>1664</v>
      </c>
      <c r="D1480" s="124" t="s">
        <v>4302</v>
      </c>
      <c r="E1480" s="176" t="s">
        <v>4385</v>
      </c>
      <c r="F1480" s="176"/>
      <c r="G1480" s="172">
        <v>12</v>
      </c>
      <c r="H1480" s="172">
        <v>1</v>
      </c>
      <c r="I1480"/>
      <c r="J1480"/>
      <c r="K1480" s="124"/>
      <c r="L1480" s="124" t="str">
        <f>VLOOKUP(TRIM(B1480),'Team Rosters'!$B$1:$M$3794,2,FALSE)</f>
        <v>CHA</v>
      </c>
    </row>
    <row r="1481" spans="1:12" ht="12.75" customHeight="1">
      <c r="A1481" s="124" t="s">
        <v>1404</v>
      </c>
      <c r="B1481" s="124" t="s">
        <v>1081</v>
      </c>
      <c r="C1481" s="124" t="s">
        <v>170</v>
      </c>
      <c r="D1481" s="124" t="s">
        <v>1404</v>
      </c>
      <c r="E1481" s="176" t="s">
        <v>4384</v>
      </c>
      <c r="F1481" s="176"/>
      <c r="G1481" s="172">
        <v>6</v>
      </c>
      <c r="H1481" s="172"/>
      <c r="I1481"/>
      <c r="J1481"/>
      <c r="K1481" s="124"/>
      <c r="L1481" s="124" t="e">
        <f>VLOOKUP(TRIM(B1481),'Team Rosters'!$B$1:$M$3794,2,FALSE)</f>
        <v>#N/A</v>
      </c>
    </row>
    <row r="1482" spans="1:12">
      <c r="A1482" s="124" t="s">
        <v>828</v>
      </c>
      <c r="B1482" s="124" t="s">
        <v>5288</v>
      </c>
      <c r="C1482" s="124" t="s">
        <v>832</v>
      </c>
      <c r="D1482" s="124" t="s">
        <v>828</v>
      </c>
      <c r="E1482"/>
      <c r="F1482"/>
      <c r="G1482"/>
      <c r="H1482"/>
      <c r="I1482" s="172">
        <v>4</v>
      </c>
      <c r="J1482"/>
      <c r="K1482" s="173">
        <v>0</v>
      </c>
      <c r="L1482" s="124" t="str">
        <f>VLOOKUP(TRIM(B1482),'Team Rosters'!$B$1:$M$3794,2,FALSE)</f>
        <v>BEA</v>
      </c>
    </row>
    <row r="1483" spans="1:12">
      <c r="A1483" s="124" t="s">
        <v>1139</v>
      </c>
      <c r="B1483" s="124" t="s">
        <v>6254</v>
      </c>
      <c r="C1483" s="124" t="s">
        <v>813</v>
      </c>
      <c r="D1483" s="124" t="s">
        <v>1139</v>
      </c>
      <c r="E1483" s="176" t="s">
        <v>4384</v>
      </c>
      <c r="F1483" s="176"/>
      <c r="G1483" s="172">
        <v>0</v>
      </c>
      <c r="H1483" s="172"/>
      <c r="I1483"/>
      <c r="J1483"/>
      <c r="K1483" s="124"/>
      <c r="L1483" s="124" t="str">
        <f>VLOOKUP(TRIM(B1483),'Team Rosters'!$B$1:$M$3794,2,FALSE)</f>
        <v>BLU</v>
      </c>
    </row>
    <row r="1484" spans="1:12" ht="12.75" customHeight="1">
      <c r="A1484" s="124" t="s">
        <v>1406</v>
      </c>
      <c r="B1484" s="124" t="s">
        <v>3619</v>
      </c>
      <c r="C1484" s="124" t="s">
        <v>170</v>
      </c>
      <c r="D1484" s="124" t="s">
        <v>1406</v>
      </c>
      <c r="E1484"/>
      <c r="F1484"/>
      <c r="G1484"/>
      <c r="H1484" s="131"/>
      <c r="I1484" s="172">
        <v>5</v>
      </c>
      <c r="J1484"/>
      <c r="K1484" s="173">
        <v>0</v>
      </c>
      <c r="L1484" s="124" t="str">
        <f>VLOOKUP(TRIM(B1484),'Team Rosters'!$B$1:$M$3794,2,FALSE)</f>
        <v>WIX</v>
      </c>
    </row>
    <row r="1485" spans="1:12" ht="12.75" customHeight="1">
      <c r="A1485" s="124" t="s">
        <v>97</v>
      </c>
      <c r="B1485" s="124" t="s">
        <v>6234</v>
      </c>
      <c r="C1485" s="124" t="s">
        <v>826</v>
      </c>
      <c r="D1485" s="124" t="s">
        <v>4299</v>
      </c>
      <c r="E1485" s="176" t="s">
        <v>4391</v>
      </c>
      <c r="F1485" s="176" t="s">
        <v>4384</v>
      </c>
      <c r="G1485" s="172">
        <v>2</v>
      </c>
      <c r="H1485" s="172"/>
      <c r="I1485" s="131"/>
      <c r="J1485"/>
      <c r="K1485" s="124"/>
      <c r="L1485" s="124" t="str">
        <f>VLOOKUP(TRIM(B1485),'Team Rosters'!$B$1:$M$3794,2,FALSE)</f>
        <v>OMA</v>
      </c>
    </row>
    <row r="1486" spans="1:12">
      <c r="A1486" s="124" t="s">
        <v>2458</v>
      </c>
      <c r="B1486" s="124" t="s">
        <v>6313</v>
      </c>
      <c r="C1486" s="124" t="s">
        <v>821</v>
      </c>
      <c r="D1486" s="124" t="s">
        <v>2458</v>
      </c>
      <c r="E1486" s="176" t="s">
        <v>4384</v>
      </c>
      <c r="F1486" s="176"/>
      <c r="G1486" s="172">
        <v>0</v>
      </c>
      <c r="H1486" s="172"/>
      <c r="I1486"/>
      <c r="J1486"/>
      <c r="K1486" s="124"/>
      <c r="L1486" s="124" t="str">
        <f>VLOOKUP(TRIM(B1486),'Team Rosters'!$B$1:$M$3794,2,FALSE)</f>
        <v>CHA</v>
      </c>
    </row>
    <row r="1487" spans="1:12">
      <c r="A1487" s="124" t="s">
        <v>2314</v>
      </c>
      <c r="B1487" s="124" t="s">
        <v>5249</v>
      </c>
      <c r="C1487" s="124" t="s">
        <v>822</v>
      </c>
      <c r="D1487" s="124" t="s">
        <v>4279</v>
      </c>
      <c r="E1487" s="131"/>
      <c r="F1487" s="131"/>
      <c r="G1487" s="131"/>
      <c r="H1487"/>
      <c r="I1487" s="172">
        <v>0</v>
      </c>
      <c r="J1487" s="172"/>
      <c r="K1487" s="173">
        <v>0</v>
      </c>
      <c r="L1487" s="124" t="e">
        <f>VLOOKUP(TRIM(B1487),'Team Rosters'!$B$1:$M$3794,2,FALSE)</f>
        <v>#N/A</v>
      </c>
    </row>
    <row r="1488" spans="1:12" ht="12.75" customHeight="1">
      <c r="A1488" s="124" t="s">
        <v>93</v>
      </c>
      <c r="B1488" s="124" t="s">
        <v>4189</v>
      </c>
      <c r="C1488" s="124" t="s">
        <v>5513</v>
      </c>
      <c r="D1488" s="124" t="s">
        <v>6624</v>
      </c>
      <c r="E1488" s="176" t="s">
        <v>4391</v>
      </c>
      <c r="F1488" s="176" t="s">
        <v>4391</v>
      </c>
      <c r="G1488" s="172">
        <v>1</v>
      </c>
      <c r="H1488" s="172"/>
      <c r="I1488"/>
      <c r="J1488"/>
      <c r="K1488" s="124"/>
      <c r="L1488" s="124" t="e">
        <f>VLOOKUP(TRIM(B1488),'Team Rosters'!$B$1:$M$3794,2,FALSE)</f>
        <v>#N/A</v>
      </c>
    </row>
    <row r="1489" spans="1:12">
      <c r="A1489" s="124" t="s">
        <v>1404</v>
      </c>
      <c r="B1489" s="124" t="s">
        <v>5606</v>
      </c>
      <c r="C1489" s="124" t="s">
        <v>170</v>
      </c>
      <c r="D1489" s="124" t="s">
        <v>1404</v>
      </c>
      <c r="E1489" s="176" t="s">
        <v>4384</v>
      </c>
      <c r="F1489" s="176"/>
      <c r="G1489" s="172">
        <v>0</v>
      </c>
      <c r="H1489" s="172"/>
      <c r="I1489" s="131"/>
      <c r="J1489"/>
      <c r="K1489" s="124"/>
      <c r="L1489" s="124" t="e">
        <f>VLOOKUP(TRIM(B1489),'Team Rosters'!$B$1:$M$3794,2,FALSE)</f>
        <v>#N/A</v>
      </c>
    </row>
    <row r="1490" spans="1:12">
      <c r="A1490" s="124" t="s">
        <v>2323</v>
      </c>
      <c r="B1490" s="124" t="s">
        <v>1258</v>
      </c>
      <c r="C1490" s="124" t="s">
        <v>818</v>
      </c>
      <c r="D1490" s="124" t="s">
        <v>4265</v>
      </c>
      <c r="E1490"/>
      <c r="F1490"/>
      <c r="G1490"/>
      <c r="H1490" s="131"/>
      <c r="I1490"/>
      <c r="J1490"/>
      <c r="K1490" s="124"/>
      <c r="L1490" s="124" t="e">
        <f>VLOOKUP(TRIM(B1490),'Team Rosters'!$B$1:$M$3794,2,FALSE)</f>
        <v>#N/A</v>
      </c>
    </row>
    <row r="1491" spans="1:12" ht="12.75" customHeight="1">
      <c r="A1491" s="124" t="s">
        <v>197</v>
      </c>
      <c r="B1491" s="124" t="s">
        <v>199</v>
      </c>
      <c r="C1491" s="124" t="s">
        <v>831</v>
      </c>
      <c r="D1491" s="124" t="s">
        <v>197</v>
      </c>
      <c r="E1491"/>
      <c r="F1491"/>
      <c r="G1491"/>
      <c r="H1491"/>
      <c r="I1491"/>
      <c r="J1491"/>
      <c r="K1491" s="124"/>
      <c r="L1491" s="124" t="e">
        <f>VLOOKUP(TRIM(B1491),'Team Rosters'!$B$1:$M$3794,2,FALSE)</f>
        <v>#N/A</v>
      </c>
    </row>
    <row r="1492" spans="1:12" ht="12.75" customHeight="1">
      <c r="A1492" s="124" t="s">
        <v>2314</v>
      </c>
      <c r="B1492" s="124" t="s">
        <v>5137</v>
      </c>
      <c r="C1492" s="124" t="s">
        <v>820</v>
      </c>
      <c r="D1492" s="124" t="s">
        <v>4303</v>
      </c>
      <c r="E1492" s="176" t="s">
        <v>4391</v>
      </c>
      <c r="F1492" s="176"/>
      <c r="G1492" s="172">
        <v>2</v>
      </c>
      <c r="H1492" s="172"/>
      <c r="I1492"/>
      <c r="J1492"/>
      <c r="K1492" s="124"/>
      <c r="L1492" s="124" t="e">
        <f>VLOOKUP(TRIM(B1492),'Team Rosters'!$B$1:$M$3794,2,FALSE)</f>
        <v>#N/A</v>
      </c>
    </row>
    <row r="1493" spans="1:12">
      <c r="A1493" s="124" t="s">
        <v>172</v>
      </c>
      <c r="B1493" s="124" t="s">
        <v>5582</v>
      </c>
      <c r="C1493" s="124" t="s">
        <v>832</v>
      </c>
      <c r="D1493" s="124" t="s">
        <v>4298</v>
      </c>
      <c r="E1493" s="176" t="s">
        <v>4391</v>
      </c>
      <c r="F1493" s="176"/>
      <c r="G1493" s="172">
        <v>1</v>
      </c>
      <c r="H1493" s="172"/>
      <c r="I1493"/>
      <c r="J1493"/>
      <c r="K1493" s="124"/>
      <c r="L1493" s="124" t="e">
        <f>VLOOKUP(TRIM(B1493),'Team Rosters'!$B$1:$M$3794,2,FALSE)</f>
        <v>#N/A</v>
      </c>
    </row>
    <row r="1494" spans="1:12">
      <c r="A1494" s="124" t="s">
        <v>3060</v>
      </c>
      <c r="B1494" s="124" t="s">
        <v>2676</v>
      </c>
      <c r="C1494" s="124" t="s">
        <v>824</v>
      </c>
      <c r="D1494" s="124" t="s">
        <v>4290</v>
      </c>
      <c r="E1494" s="176" t="s">
        <v>4383</v>
      </c>
      <c r="F1494" s="176"/>
      <c r="G1494" s="172"/>
      <c r="H1494" s="172"/>
      <c r="I1494"/>
      <c r="J1494"/>
      <c r="K1494" s="124"/>
      <c r="L1494" s="124" t="e">
        <f>VLOOKUP(TRIM(B1494),'Team Rosters'!$B$1:$M$3794,2,FALSE)</f>
        <v>#N/A</v>
      </c>
    </row>
    <row r="1495" spans="1:12">
      <c r="A1495" s="179" t="s">
        <v>3518</v>
      </c>
      <c r="B1495" s="179" t="s">
        <v>5344</v>
      </c>
      <c r="C1495" s="179" t="s">
        <v>809</v>
      </c>
      <c r="D1495" s="179" t="s">
        <v>3518</v>
      </c>
      <c r="E1495"/>
      <c r="F1495"/>
      <c r="G1495"/>
      <c r="H1495" s="131"/>
      <c r="I1495" s="188">
        <v>0</v>
      </c>
      <c r="J1495"/>
      <c r="K1495" s="190">
        <v>4</v>
      </c>
      <c r="L1495" s="124" t="e">
        <f>VLOOKUP(TRIM(B1495),'Team Rosters'!$B$1:$M$3794,2,FALSE)</f>
        <v>#N/A</v>
      </c>
    </row>
    <row r="1496" spans="1:12" ht="12.75" customHeight="1">
      <c r="A1496" s="124" t="s">
        <v>2317</v>
      </c>
      <c r="B1496" s="124" t="s">
        <v>4190</v>
      </c>
      <c r="C1496" s="124" t="s">
        <v>808</v>
      </c>
      <c r="D1496" s="124" t="s">
        <v>4272</v>
      </c>
      <c r="E1496" s="131"/>
      <c r="F1496" s="131"/>
      <c r="G1496" s="131"/>
      <c r="H1496" s="131"/>
      <c r="I1496" s="172">
        <v>4</v>
      </c>
      <c r="J1496" s="172"/>
      <c r="K1496" s="173">
        <v>7</v>
      </c>
      <c r="L1496" s="124" t="str">
        <f>VLOOKUP(TRIM(B1496),'Team Rosters'!$B$1:$M$3794,2,FALSE)</f>
        <v>WIX</v>
      </c>
    </row>
    <row r="1497" spans="1:12" ht="12.75" customHeight="1">
      <c r="A1497" s="124" t="s">
        <v>3200</v>
      </c>
      <c r="B1497" s="124" t="s">
        <v>4191</v>
      </c>
      <c r="C1497" s="124" t="s">
        <v>821</v>
      </c>
      <c r="D1497" s="124" t="s">
        <v>4275</v>
      </c>
      <c r="E1497" s="131"/>
      <c r="F1497" s="131"/>
      <c r="G1497" s="131"/>
      <c r="H1497" s="131"/>
      <c r="I1497" s="172">
        <v>0</v>
      </c>
      <c r="J1497" s="172"/>
      <c r="K1497" s="173">
        <v>0</v>
      </c>
      <c r="L1497" s="124" t="e">
        <f>VLOOKUP(TRIM(B1497),'Team Rosters'!$B$1:$M$3794,2,FALSE)</f>
        <v>#N/A</v>
      </c>
    </row>
    <row r="1498" spans="1:12" ht="12.75" customHeight="1">
      <c r="A1498" s="124" t="s">
        <v>2437</v>
      </c>
      <c r="B1498" s="124" t="s">
        <v>5575</v>
      </c>
      <c r="C1498" s="124" t="s">
        <v>833</v>
      </c>
      <c r="D1498" s="124" t="s">
        <v>4304</v>
      </c>
      <c r="E1498" s="176" t="s">
        <v>4385</v>
      </c>
      <c r="F1498" s="176"/>
      <c r="G1498" s="172">
        <v>2</v>
      </c>
      <c r="H1498" s="172"/>
      <c r="I1498"/>
      <c r="J1498"/>
      <c r="K1498" s="124"/>
      <c r="L1498" s="124" t="e">
        <f>VLOOKUP(TRIM(B1498),'Team Rosters'!$B$1:$M$3794,2,FALSE)</f>
        <v>#N/A</v>
      </c>
    </row>
    <row r="1499" spans="1:12" ht="12.75" customHeight="1">
      <c r="A1499" s="124" t="s">
        <v>3060</v>
      </c>
      <c r="B1499" s="124" t="s">
        <v>6229</v>
      </c>
      <c r="C1499" s="124" t="s">
        <v>83</v>
      </c>
      <c r="D1499" s="124" t="s">
        <v>4290</v>
      </c>
      <c r="E1499" s="176" t="s">
        <v>4384</v>
      </c>
      <c r="F1499" s="176"/>
      <c r="G1499" s="172"/>
      <c r="H1499" s="172"/>
      <c r="I1499" s="131"/>
      <c r="J1499"/>
      <c r="K1499" s="124"/>
      <c r="L1499" s="124" t="e">
        <f>VLOOKUP(TRIM(B1499),'Team Rosters'!$B$1:$M$3794,2,FALSE)</f>
        <v>#N/A</v>
      </c>
    </row>
    <row r="1500" spans="1:12" ht="12.75" customHeight="1">
      <c r="A1500" s="124" t="s">
        <v>172</v>
      </c>
      <c r="B1500" s="124" t="s">
        <v>4425</v>
      </c>
      <c r="C1500" s="124" t="s">
        <v>83</v>
      </c>
      <c r="D1500" s="124" t="s">
        <v>4298</v>
      </c>
      <c r="E1500" s="176" t="s">
        <v>4391</v>
      </c>
      <c r="F1500" s="176"/>
      <c r="G1500" s="172">
        <v>3</v>
      </c>
      <c r="H1500" s="172"/>
      <c r="I1500"/>
      <c r="J1500"/>
      <c r="K1500" s="124"/>
      <c r="L1500" s="124" t="e">
        <f>VLOOKUP(TRIM(B1500),'Team Rosters'!$B$1:$M$3794,2,FALSE)</f>
        <v>#N/A</v>
      </c>
    </row>
    <row r="1501" spans="1:12">
      <c r="A1501" s="179" t="s">
        <v>3518</v>
      </c>
      <c r="B1501" s="179" t="s">
        <v>5820</v>
      </c>
      <c r="C1501" s="179" t="s">
        <v>832</v>
      </c>
      <c r="D1501" s="179" t="s">
        <v>3518</v>
      </c>
      <c r="E1501"/>
      <c r="F1501"/>
      <c r="G1501"/>
      <c r="H1501" s="131"/>
      <c r="I1501" s="188">
        <v>0</v>
      </c>
      <c r="J1501"/>
      <c r="K1501" s="190">
        <v>4</v>
      </c>
      <c r="L1501" s="124" t="str">
        <f>VLOOKUP(TRIM(B1501),'Team Rosters'!$B$1:$M$3794,2,FALSE)</f>
        <v>LON</v>
      </c>
    </row>
    <row r="1502" spans="1:12" ht="12.75" customHeight="1">
      <c r="A1502" s="181" t="s">
        <v>3518</v>
      </c>
      <c r="B1502" s="181" t="s">
        <v>5827</v>
      </c>
      <c r="C1502" s="181" t="s">
        <v>83</v>
      </c>
      <c r="D1502" s="181" t="s">
        <v>3518</v>
      </c>
      <c r="E1502"/>
      <c r="F1502"/>
      <c r="G1502"/>
      <c r="H1502" s="131"/>
      <c r="I1502" s="187">
        <v>0</v>
      </c>
      <c r="J1502"/>
      <c r="K1502" s="189">
        <v>0</v>
      </c>
      <c r="L1502" s="124" t="e">
        <f>VLOOKUP(TRIM(B1502),'Team Rosters'!$B$1:$M$3794,2,FALSE)</f>
        <v>#N/A</v>
      </c>
    </row>
    <row r="1503" spans="1:12" ht="12.75" customHeight="1">
      <c r="A1503" s="124" t="s">
        <v>2317</v>
      </c>
      <c r="B1503" s="124" t="s">
        <v>4601</v>
      </c>
      <c r="C1503" s="124" t="s">
        <v>807</v>
      </c>
      <c r="D1503" s="124" t="s">
        <v>4272</v>
      </c>
      <c r="E1503" s="131"/>
      <c r="F1503" s="131"/>
      <c r="G1503" s="131"/>
      <c r="H1503" s="131"/>
      <c r="I1503" s="172">
        <v>4</v>
      </c>
      <c r="J1503" s="172"/>
      <c r="K1503" s="173">
        <v>4</v>
      </c>
      <c r="L1503" s="124" t="str">
        <f>VLOOKUP(TRIM(B1503),'Team Rosters'!$B$1:$M$3794,2,FALSE)</f>
        <v>DEL</v>
      </c>
    </row>
    <row r="1504" spans="1:12">
      <c r="A1504" s="124" t="s">
        <v>3891</v>
      </c>
      <c r="B1504" s="124" t="s">
        <v>6247</v>
      </c>
      <c r="C1504" s="124" t="s">
        <v>85</v>
      </c>
      <c r="D1504" s="124" t="s">
        <v>5005</v>
      </c>
      <c r="E1504" s="176" t="s">
        <v>4385</v>
      </c>
      <c r="F1504" s="176" t="s">
        <v>4391</v>
      </c>
      <c r="G1504" s="172">
        <v>0</v>
      </c>
      <c r="H1504" s="172"/>
      <c r="I1504" s="131"/>
      <c r="J1504"/>
      <c r="K1504" s="124"/>
      <c r="L1504" s="124" t="str">
        <f>VLOOKUP(TRIM(B1504),'Team Rosters'!$B$1:$M$3794,2,FALSE)</f>
        <v>TEM</v>
      </c>
    </row>
    <row r="1505" spans="1:12">
      <c r="A1505" s="124" t="s">
        <v>3060</v>
      </c>
      <c r="B1505" s="124" t="s">
        <v>4499</v>
      </c>
      <c r="C1505" s="124" t="s">
        <v>821</v>
      </c>
      <c r="D1505" s="124" t="s">
        <v>4290</v>
      </c>
      <c r="E1505" s="176" t="s">
        <v>4384</v>
      </c>
      <c r="F1505" s="176"/>
      <c r="G1505" s="172"/>
      <c r="H1505" s="172"/>
      <c r="I1505"/>
      <c r="J1505"/>
      <c r="K1505" s="124"/>
      <c r="L1505" s="124" t="e">
        <f>VLOOKUP(TRIM(B1505),'Team Rosters'!$B$1:$M$3794,2,FALSE)</f>
        <v>#N/A</v>
      </c>
    </row>
    <row r="1506" spans="1:12">
      <c r="A1506" s="124" t="s">
        <v>2323</v>
      </c>
      <c r="B1506" s="124" t="s">
        <v>4632</v>
      </c>
      <c r="C1506" s="124" t="s">
        <v>5513</v>
      </c>
      <c r="D1506" s="124" t="s">
        <v>4265</v>
      </c>
      <c r="E1506"/>
      <c r="F1506"/>
      <c r="G1506"/>
      <c r="H1506" s="131"/>
      <c r="I1506"/>
      <c r="J1506"/>
      <c r="K1506" s="124"/>
      <c r="L1506" s="124" t="str">
        <f>VLOOKUP(TRIM(B1506),'Team Rosters'!$B$1:$M$3794,2,FALSE)</f>
        <v>IND</v>
      </c>
    </row>
    <row r="1507" spans="1:12">
      <c r="A1507" s="124" t="s">
        <v>1406</v>
      </c>
      <c r="B1507" s="124" t="s">
        <v>5205</v>
      </c>
      <c r="C1507" s="124" t="s">
        <v>818</v>
      </c>
      <c r="D1507" s="124" t="s">
        <v>1406</v>
      </c>
      <c r="E1507"/>
      <c r="F1507"/>
      <c r="G1507"/>
      <c r="H1507" s="131"/>
      <c r="I1507" s="172">
        <v>4</v>
      </c>
      <c r="J1507"/>
      <c r="K1507" s="173">
        <v>0</v>
      </c>
      <c r="L1507" s="124" t="str">
        <f>VLOOKUP(TRIM(B1507),'Team Rosters'!$B$1:$M$3794,2,FALSE)</f>
        <v>OMA</v>
      </c>
    </row>
    <row r="1508" spans="1:12">
      <c r="A1508" s="124" t="s">
        <v>5040</v>
      </c>
      <c r="B1508" s="124" t="s">
        <v>2683</v>
      </c>
      <c r="C1508" s="124" t="s">
        <v>815</v>
      </c>
      <c r="D1508" s="124" t="s">
        <v>5914</v>
      </c>
      <c r="E1508" s="176" t="s">
        <v>4384</v>
      </c>
      <c r="F1508" s="176" t="s">
        <v>4391</v>
      </c>
      <c r="G1508" s="172">
        <v>0</v>
      </c>
      <c r="H1508" s="172"/>
      <c r="I1508"/>
      <c r="J1508"/>
      <c r="K1508" s="124"/>
      <c r="L1508" s="124" t="e">
        <f>VLOOKUP(TRIM(B1508),'Team Rosters'!$B$1:$M$3794,2,FALSE)</f>
        <v>#N/A</v>
      </c>
    </row>
    <row r="1509" spans="1:12">
      <c r="A1509" s="179" t="s">
        <v>1891</v>
      </c>
      <c r="B1509" s="179" t="s">
        <v>6339</v>
      </c>
      <c r="C1509" s="179" t="s">
        <v>85</v>
      </c>
      <c r="D1509" s="179" t="s">
        <v>1891</v>
      </c>
      <c r="E1509"/>
      <c r="F1509"/>
      <c r="G1509"/>
      <c r="H1509"/>
      <c r="I1509" s="131"/>
      <c r="J1509"/>
      <c r="K1509" s="124"/>
      <c r="L1509" s="124" t="str">
        <f>VLOOKUP(TRIM(B1509),'Team Rosters'!$B$1:$M$3794,2,FALSE)</f>
        <v>BLD</v>
      </c>
    </row>
    <row r="1510" spans="1:12" ht="12.75" customHeight="1">
      <c r="A1510" s="179" t="s">
        <v>1591</v>
      </c>
      <c r="B1510" s="179" t="s">
        <v>5782</v>
      </c>
      <c r="C1510" s="179" t="s">
        <v>6142</v>
      </c>
      <c r="D1510" s="179" t="s">
        <v>1591</v>
      </c>
      <c r="E1510"/>
      <c r="F1510"/>
      <c r="G1510"/>
      <c r="H1510" s="131"/>
      <c r="I1510" s="188">
        <v>0</v>
      </c>
      <c r="J1510"/>
      <c r="K1510" s="190">
        <v>3</v>
      </c>
      <c r="L1510" s="124" t="str">
        <f>VLOOKUP(TRIM(B1510),'Team Rosters'!$B$1:$M$3794,2,FALSE)</f>
        <v>WIX</v>
      </c>
    </row>
    <row r="1511" spans="1:12">
      <c r="A1511" s="124" t="s">
        <v>2319</v>
      </c>
      <c r="B1511" s="124" t="s">
        <v>6316</v>
      </c>
      <c r="C1511" s="124" t="s">
        <v>820</v>
      </c>
      <c r="D1511" s="124" t="s">
        <v>2319</v>
      </c>
      <c r="E1511" s="176" t="s">
        <v>4397</v>
      </c>
      <c r="F1511" s="176"/>
      <c r="G1511" s="172">
        <v>11</v>
      </c>
      <c r="H1511" s="172"/>
      <c r="I1511"/>
      <c r="J1511"/>
      <c r="K1511" s="124"/>
      <c r="L1511" s="124" t="str">
        <f>VLOOKUP(TRIM(B1511),'Team Rosters'!$B$1:$M$3794,2,FALSE)</f>
        <v>TOK</v>
      </c>
    </row>
    <row r="1512" spans="1:12">
      <c r="A1512" s="173" t="s">
        <v>203</v>
      </c>
      <c r="B1512" s="124" t="s">
        <v>4746</v>
      </c>
      <c r="C1512" s="124" t="s">
        <v>817</v>
      </c>
      <c r="D1512" s="173" t="s">
        <v>203</v>
      </c>
      <c r="E1512"/>
      <c r="F1512"/>
      <c r="G1512"/>
      <c r="H1512" s="131"/>
      <c r="I1512"/>
      <c r="J1512"/>
      <c r="K1512" s="124"/>
      <c r="L1512" s="124" t="str">
        <f>VLOOKUP(TRIM(B1512),'Team Rosters'!$B$1:$M$3794,2,FALSE)</f>
        <v>CHA</v>
      </c>
    </row>
    <row r="1513" spans="1:12" ht="12.75" customHeight="1">
      <c r="A1513" s="124" t="s">
        <v>2328</v>
      </c>
      <c r="B1513" s="124" t="s">
        <v>5140</v>
      </c>
      <c r="C1513" s="124" t="s">
        <v>2832</v>
      </c>
      <c r="D1513" s="124" t="s">
        <v>4295</v>
      </c>
      <c r="E1513" s="176" t="s">
        <v>4385</v>
      </c>
      <c r="F1513" s="176"/>
      <c r="G1513" s="172"/>
      <c r="H1513" s="172"/>
      <c r="I1513" s="131"/>
      <c r="J1513"/>
      <c r="K1513" s="124"/>
      <c r="L1513" s="124" t="str">
        <f>VLOOKUP(TRIM(B1513),'Team Rosters'!$B$1:$M$3794,2,FALSE)</f>
        <v>VIR</v>
      </c>
    </row>
    <row r="1514" spans="1:12">
      <c r="A1514" s="124" t="s">
        <v>172</v>
      </c>
      <c r="B1514" s="124" t="s">
        <v>5633</v>
      </c>
      <c r="C1514" s="124" t="s">
        <v>2832</v>
      </c>
      <c r="D1514" s="124" t="s">
        <v>4298</v>
      </c>
      <c r="E1514" s="176" t="s">
        <v>4391</v>
      </c>
      <c r="F1514" s="176"/>
      <c r="G1514" s="172">
        <v>0</v>
      </c>
      <c r="H1514" s="172"/>
      <c r="I1514"/>
      <c r="J1514"/>
      <c r="K1514" s="124"/>
      <c r="L1514" s="124" t="str">
        <f>VLOOKUP(TRIM(B1514),'Team Rosters'!$B$1:$M$3794,2,FALSE)</f>
        <v>BEA</v>
      </c>
    </row>
    <row r="1515" spans="1:12">
      <c r="A1515" s="124" t="s">
        <v>2440</v>
      </c>
      <c r="B1515" s="124" t="s">
        <v>2684</v>
      </c>
      <c r="C1515" s="124" t="s">
        <v>809</v>
      </c>
      <c r="D1515" s="124" t="s">
        <v>2440</v>
      </c>
      <c r="E1515" s="176" t="s">
        <v>4384</v>
      </c>
      <c r="F1515" s="176"/>
      <c r="G1515" s="172">
        <v>0</v>
      </c>
      <c r="H1515" s="172"/>
      <c r="I1515" s="131"/>
      <c r="J1515"/>
      <c r="K1515" s="124"/>
      <c r="L1515" s="124" t="e">
        <f>VLOOKUP(TRIM(B1515),'Team Rosters'!$B$1:$M$3794,2,FALSE)</f>
        <v>#N/A</v>
      </c>
    </row>
    <row r="1516" spans="1:12">
      <c r="A1516" s="124" t="s">
        <v>3060</v>
      </c>
      <c r="B1516" s="124" t="s">
        <v>1348</v>
      </c>
      <c r="C1516" s="124" t="s">
        <v>818</v>
      </c>
      <c r="D1516" s="124" t="s">
        <v>4290</v>
      </c>
      <c r="E1516" s="176" t="s">
        <v>4382</v>
      </c>
      <c r="F1516" s="176"/>
      <c r="G1516" s="172"/>
      <c r="H1516" s="172"/>
      <c r="I1516"/>
      <c r="J1516"/>
      <c r="K1516" s="124"/>
      <c r="L1516" s="124" t="e">
        <f>VLOOKUP(TRIM(B1516),'Team Rosters'!$B$1:$M$3794,2,FALSE)</f>
        <v>#N/A</v>
      </c>
    </row>
    <row r="1517" spans="1:12" ht="12.75" customHeight="1">
      <c r="A1517" s="124" t="s">
        <v>2445</v>
      </c>
      <c r="B1517" s="124" t="s">
        <v>4443</v>
      </c>
      <c r="C1517" s="124" t="s">
        <v>5513</v>
      </c>
      <c r="D1517" s="124" t="s">
        <v>4294</v>
      </c>
      <c r="E1517" s="176" t="s">
        <v>4385</v>
      </c>
      <c r="F1517" s="176"/>
      <c r="G1517" s="172"/>
      <c r="H1517" s="172"/>
      <c r="I1517"/>
      <c r="J1517"/>
      <c r="K1517" s="124"/>
      <c r="L1517" s="124" t="str">
        <f>VLOOKUP(TRIM(B1517),'Team Rosters'!$B$1:$M$3794,2,FALSE)</f>
        <v>TEM</v>
      </c>
    </row>
    <row r="1518" spans="1:12">
      <c r="A1518" s="124" t="s">
        <v>3063</v>
      </c>
      <c r="B1518" s="124" t="s">
        <v>3481</v>
      </c>
      <c r="C1518" s="124" t="s">
        <v>818</v>
      </c>
      <c r="D1518" s="124" t="s">
        <v>4289</v>
      </c>
      <c r="E1518" s="176" t="s">
        <v>4381</v>
      </c>
      <c r="F1518" s="176"/>
      <c r="G1518" s="172"/>
      <c r="H1518" s="172"/>
      <c r="I1518"/>
      <c r="J1518"/>
      <c r="K1518" s="124"/>
      <c r="L1518" s="124" t="str">
        <f>VLOOKUP(TRIM(B1518),'Team Rosters'!$B$1:$M$3794,2,FALSE)</f>
        <v>BIR</v>
      </c>
    </row>
    <row r="1519" spans="1:12" ht="12.75" customHeight="1">
      <c r="A1519" s="124" t="s">
        <v>87</v>
      </c>
      <c r="B1519" s="124" t="s">
        <v>4722</v>
      </c>
      <c r="C1519" s="124" t="s">
        <v>822</v>
      </c>
      <c r="D1519" s="124" t="s">
        <v>4280</v>
      </c>
      <c r="E1519" s="131"/>
      <c r="F1519" s="131"/>
      <c r="G1519" s="131"/>
      <c r="H1519"/>
      <c r="I1519" s="172">
        <v>4</v>
      </c>
      <c r="J1519" s="172">
        <v>4</v>
      </c>
      <c r="K1519" s="173">
        <v>0</v>
      </c>
      <c r="L1519" s="124" t="e">
        <f>VLOOKUP(TRIM(B1519),'Team Rosters'!$B$1:$M$3794,2,FALSE)</f>
        <v>#N/A</v>
      </c>
    </row>
    <row r="1520" spans="1:12" ht="12.75" customHeight="1">
      <c r="A1520" s="124" t="s">
        <v>87</v>
      </c>
      <c r="B1520" s="124" t="s">
        <v>4722</v>
      </c>
      <c r="C1520" s="124" t="s">
        <v>822</v>
      </c>
      <c r="D1520" s="124" t="s">
        <v>6620</v>
      </c>
      <c r="E1520"/>
      <c r="F1520"/>
      <c r="G1520"/>
      <c r="H1520"/>
      <c r="I1520" s="172">
        <v>4</v>
      </c>
      <c r="J1520"/>
      <c r="K1520" s="173">
        <v>0</v>
      </c>
      <c r="L1520" s="124" t="e">
        <f>VLOOKUP(TRIM(B1520),'Team Rosters'!$B$1:$M$3794,2,FALSE)</f>
        <v>#N/A</v>
      </c>
    </row>
    <row r="1521" spans="1:12">
      <c r="A1521" s="181" t="s">
        <v>1891</v>
      </c>
      <c r="B1521" s="181" t="s">
        <v>5788</v>
      </c>
      <c r="C1521" s="181" t="s">
        <v>821</v>
      </c>
      <c r="D1521" s="181" t="s">
        <v>1891</v>
      </c>
      <c r="E1521"/>
      <c r="F1521"/>
      <c r="G1521"/>
      <c r="H1521" s="131"/>
      <c r="I1521"/>
      <c r="J1521"/>
      <c r="K1521" s="124"/>
      <c r="L1521" s="124" t="str">
        <f>VLOOKUP(TRIM(B1521),'Team Rosters'!$B$1:$M$3794,2,FALSE)</f>
        <v>TEM</v>
      </c>
    </row>
    <row r="1522" spans="1:12">
      <c r="A1522" s="181" t="s">
        <v>3518</v>
      </c>
      <c r="B1522" s="181" t="s">
        <v>5250</v>
      </c>
      <c r="C1522" s="181" t="s">
        <v>816</v>
      </c>
      <c r="D1522" s="181" t="s">
        <v>3518</v>
      </c>
      <c r="E1522"/>
      <c r="F1522"/>
      <c r="G1522"/>
      <c r="H1522" s="131"/>
      <c r="I1522" s="187">
        <v>0</v>
      </c>
      <c r="J1522"/>
      <c r="K1522" s="189">
        <v>0</v>
      </c>
      <c r="L1522" s="124" t="e">
        <f>VLOOKUP(TRIM(B1522),'Team Rosters'!$B$1:$M$3794,2,FALSE)</f>
        <v>#N/A</v>
      </c>
    </row>
    <row r="1523" spans="1:12">
      <c r="A1523" s="124" t="s">
        <v>560</v>
      </c>
      <c r="B1523" s="124" t="s">
        <v>6391</v>
      </c>
      <c r="C1523" s="124" t="s">
        <v>822</v>
      </c>
      <c r="D1523" s="124" t="s">
        <v>4265</v>
      </c>
      <c r="E1523"/>
      <c r="F1523"/>
      <c r="G1523"/>
      <c r="H1523"/>
      <c r="I1523"/>
      <c r="J1523"/>
      <c r="K1523" s="124"/>
      <c r="L1523" s="124" t="str">
        <f>VLOOKUP(TRIM(B1523),'Team Rosters'!$B$1:$M$3794,2,FALSE)</f>
        <v>TEM</v>
      </c>
    </row>
    <row r="1524" spans="1:12">
      <c r="A1524" s="124" t="s">
        <v>2436</v>
      </c>
      <c r="B1524" s="124" t="s">
        <v>4553</v>
      </c>
      <c r="C1524" s="124" t="s">
        <v>5513</v>
      </c>
      <c r="D1524" s="124" t="s">
        <v>4307</v>
      </c>
      <c r="E1524" s="176" t="s">
        <v>4391</v>
      </c>
      <c r="F1524" s="176"/>
      <c r="G1524" s="172">
        <v>4</v>
      </c>
      <c r="H1524" s="172"/>
      <c r="I1524"/>
      <c r="J1524"/>
      <c r="K1524" s="124"/>
      <c r="L1524" s="124" t="e">
        <f>VLOOKUP(TRIM(B1524),'Team Rosters'!$B$1:$M$3794,2,FALSE)</f>
        <v>#N/A</v>
      </c>
    </row>
    <row r="1525" spans="1:12" ht="12.75" customHeight="1">
      <c r="A1525" s="124" t="s">
        <v>87</v>
      </c>
      <c r="B1525" s="124" t="s">
        <v>5849</v>
      </c>
      <c r="C1525" s="124" t="s">
        <v>824</v>
      </c>
      <c r="D1525" s="124" t="s">
        <v>6620</v>
      </c>
      <c r="E1525" s="131"/>
      <c r="F1525" s="131"/>
      <c r="G1525" s="131"/>
      <c r="H1525" s="131"/>
      <c r="I1525" s="172">
        <v>0</v>
      </c>
      <c r="J1525" s="172">
        <v>0</v>
      </c>
      <c r="K1525" s="173">
        <v>2</v>
      </c>
      <c r="L1525" s="124" t="e">
        <f>VLOOKUP(TRIM(B1525),'Team Rosters'!$B$1:$M$3794,2,FALSE)</f>
        <v>#N/A</v>
      </c>
    </row>
    <row r="1526" spans="1:12">
      <c r="A1526" s="124" t="s">
        <v>87</v>
      </c>
      <c r="B1526" s="123" t="s">
        <v>5849</v>
      </c>
      <c r="C1526" s="124" t="s">
        <v>824</v>
      </c>
      <c r="D1526" s="124" t="s">
        <v>6620</v>
      </c>
      <c r="E1526"/>
      <c r="F1526"/>
      <c r="G1526"/>
      <c r="H1526"/>
      <c r="I1526" s="172">
        <v>0</v>
      </c>
      <c r="J1526"/>
      <c r="K1526" s="172">
        <v>2</v>
      </c>
      <c r="L1526" s="124" t="e">
        <f>VLOOKUP(TRIM(B1526),'Team Rosters'!$B$1:$M$3794,2,FALSE)</f>
        <v>#N/A</v>
      </c>
    </row>
    <row r="1527" spans="1:12" ht="12.75" customHeight="1">
      <c r="A1527" s="124" t="s">
        <v>3200</v>
      </c>
      <c r="B1527" s="123" t="s">
        <v>6125</v>
      </c>
      <c r="C1527" s="124" t="s">
        <v>81</v>
      </c>
      <c r="D1527" s="124" t="s">
        <v>4275</v>
      </c>
      <c r="E1527" s="131"/>
      <c r="F1527" s="131"/>
      <c r="G1527" s="131"/>
      <c r="H1527" s="131"/>
      <c r="I1527" s="172">
        <v>0</v>
      </c>
      <c r="J1527" s="172"/>
      <c r="K1527" s="172">
        <v>2</v>
      </c>
      <c r="L1527" s="124" t="e">
        <f>VLOOKUP(TRIM(B1527),'Team Rosters'!$B$1:$M$3794,2,FALSE)</f>
        <v>#N/A</v>
      </c>
    </row>
    <row r="1528" spans="1:12">
      <c r="A1528" s="124" t="s">
        <v>2437</v>
      </c>
      <c r="B1528" s="123" t="s">
        <v>5703</v>
      </c>
      <c r="C1528" s="124" t="s">
        <v>807</v>
      </c>
      <c r="D1528" s="124" t="s">
        <v>4278</v>
      </c>
      <c r="E1528" s="131"/>
      <c r="F1528" s="131"/>
      <c r="G1528" s="131"/>
      <c r="H1528" s="131"/>
      <c r="I1528" s="172">
        <v>4</v>
      </c>
      <c r="J1528" s="172"/>
      <c r="K1528" s="172">
        <v>3</v>
      </c>
      <c r="L1528" s="124" t="e">
        <f>VLOOKUP(TRIM(B1528),'Team Rosters'!$B$1:$M$3794,2,FALSE)</f>
        <v>#N/A</v>
      </c>
    </row>
    <row r="1529" spans="1:12">
      <c r="A1529" s="124" t="s">
        <v>87</v>
      </c>
      <c r="B1529" s="123" t="s">
        <v>6155</v>
      </c>
      <c r="C1529" s="124" t="s">
        <v>90</v>
      </c>
      <c r="D1529" s="124" t="s">
        <v>6620</v>
      </c>
      <c r="E1529" s="131"/>
      <c r="F1529" s="131"/>
      <c r="G1529" s="131"/>
      <c r="H1529"/>
      <c r="I1529" s="9">
        <v>0</v>
      </c>
      <c r="J1529" s="9">
        <v>4</v>
      </c>
      <c r="K1529" s="172">
        <v>0</v>
      </c>
      <c r="L1529" s="124" t="e">
        <f>VLOOKUP(TRIM(B1529),'Team Rosters'!$B$1:$M$3794,2,FALSE)</f>
        <v>#N/A</v>
      </c>
    </row>
    <row r="1530" spans="1:12">
      <c r="A1530" s="124" t="s">
        <v>3060</v>
      </c>
      <c r="B1530" s="123" t="s">
        <v>5646</v>
      </c>
      <c r="C1530" s="124" t="s">
        <v>813</v>
      </c>
      <c r="D1530" s="124" t="s">
        <v>4290</v>
      </c>
      <c r="E1530" s="176" t="s">
        <v>4384</v>
      </c>
      <c r="F1530" s="176"/>
      <c r="G1530" s="172"/>
      <c r="H1530" s="172"/>
      <c r="I1530"/>
      <c r="J1530"/>
      <c r="K1530" s="131"/>
      <c r="L1530" s="124" t="e">
        <f>VLOOKUP(TRIM(B1530),'Team Rosters'!$B$1:$M$3794,2,FALSE)</f>
        <v>#N/A</v>
      </c>
    </row>
    <row r="1531" spans="1:12">
      <c r="A1531" s="179" t="s">
        <v>6367</v>
      </c>
      <c r="B1531" s="183" t="s">
        <v>5235</v>
      </c>
      <c r="C1531" s="179" t="s">
        <v>802</v>
      </c>
      <c r="D1531" s="179" t="s">
        <v>4269</v>
      </c>
      <c r="E1531"/>
      <c r="F1531"/>
      <c r="G1531"/>
      <c r="H1531"/>
      <c r="I1531" s="188">
        <v>0</v>
      </c>
      <c r="J1531"/>
      <c r="K1531" s="188">
        <v>3</v>
      </c>
      <c r="L1531" s="124" t="str">
        <f>VLOOKUP(TRIM(B1531),'Team Rosters'!$B$1:$M$3794,2,FALSE)</f>
        <v>TEM</v>
      </c>
    </row>
    <row r="1532" spans="1:12">
      <c r="A1532" s="124" t="s">
        <v>6367</v>
      </c>
      <c r="B1532" s="123" t="s">
        <v>5235</v>
      </c>
      <c r="C1532" s="124" t="s">
        <v>802</v>
      </c>
      <c r="D1532" s="124" t="s">
        <v>4269</v>
      </c>
      <c r="E1532"/>
      <c r="F1532"/>
      <c r="G1532"/>
      <c r="H1532"/>
      <c r="I1532"/>
      <c r="J1532"/>
      <c r="K1532" s="131"/>
      <c r="L1532" s="124" t="str">
        <f>VLOOKUP(TRIM(B1532),'Team Rosters'!$B$1:$M$3794,2,FALSE)</f>
        <v>TEM</v>
      </c>
    </row>
    <row r="1533" spans="1:12" ht="12.75" customHeight="1">
      <c r="A1533" s="124" t="s">
        <v>2328</v>
      </c>
      <c r="B1533" s="123" t="s">
        <v>6188</v>
      </c>
      <c r="C1533" s="124" t="s">
        <v>833</v>
      </c>
      <c r="D1533" s="124" t="s">
        <v>4295</v>
      </c>
      <c r="E1533" s="176" t="s">
        <v>4389</v>
      </c>
      <c r="F1533" s="176"/>
      <c r="G1533" s="172"/>
      <c r="H1533" s="172"/>
      <c r="I1533" s="131"/>
      <c r="J1533"/>
      <c r="K1533" s="131"/>
      <c r="L1533" s="124" t="str">
        <f>VLOOKUP(TRIM(B1533),'Team Rosters'!$B$1:$M$3794,2,FALSE)</f>
        <v>LAS</v>
      </c>
    </row>
    <row r="1534" spans="1:12">
      <c r="A1534" s="124" t="s">
        <v>644</v>
      </c>
      <c r="B1534" s="123" t="s">
        <v>5756</v>
      </c>
      <c r="C1534" s="124" t="s">
        <v>810</v>
      </c>
      <c r="D1534" s="124" t="s">
        <v>4271</v>
      </c>
      <c r="E1534" s="131"/>
      <c r="F1534" s="131"/>
      <c r="G1534" s="131"/>
      <c r="H1534"/>
      <c r="I1534" s="172">
        <v>5</v>
      </c>
      <c r="J1534" s="172">
        <v>4</v>
      </c>
      <c r="K1534" s="172">
        <v>3</v>
      </c>
      <c r="L1534" s="124" t="str">
        <f>VLOOKUP(TRIM(B1534),'Team Rosters'!$B$1:$M$3794,2,FALSE)</f>
        <v>ANN</v>
      </c>
    </row>
    <row r="1535" spans="1:12">
      <c r="A1535" s="124" t="s">
        <v>2312</v>
      </c>
      <c r="B1535" s="123" t="s">
        <v>4199</v>
      </c>
      <c r="C1535" s="124" t="s">
        <v>83</v>
      </c>
      <c r="D1535" s="124" t="s">
        <v>2312</v>
      </c>
      <c r="E1535" s="176" t="s">
        <v>5037</v>
      </c>
      <c r="F1535" s="176"/>
      <c r="G1535" s="172">
        <v>3</v>
      </c>
      <c r="H1535" s="172"/>
      <c r="I1535"/>
      <c r="J1535"/>
      <c r="K1535"/>
      <c r="L1535" s="124" t="str">
        <f>VLOOKUP(TRIM(B1535),'Team Rosters'!$B$1:$M$3794,2,FALSE)</f>
        <v>BLU</v>
      </c>
    </row>
    <row r="1536" spans="1:12">
      <c r="A1536" s="213" t="s">
        <v>3518</v>
      </c>
      <c r="B1536" s="213" t="s">
        <v>3854</v>
      </c>
      <c r="C1536" s="213" t="s">
        <v>814</v>
      </c>
      <c r="D1536" s="213" t="s">
        <v>3518</v>
      </c>
      <c r="E1536"/>
      <c r="F1536"/>
      <c r="G1536"/>
      <c r="H1536"/>
      <c r="I1536" s="188">
        <v>0</v>
      </c>
      <c r="J1536"/>
      <c r="K1536" s="188">
        <v>3</v>
      </c>
      <c r="L1536" s="131" t="e">
        <f>VLOOKUP(TRIM(B1536),'Team Rosters'!$B$1:$M$3794,2,FALSE)</f>
        <v>#N/A</v>
      </c>
    </row>
    <row r="1537" spans="1:12" ht="12.75" customHeight="1">
      <c r="A1537" s="124" t="s">
        <v>2438</v>
      </c>
      <c r="B1537" s="123" t="s">
        <v>2240</v>
      </c>
      <c r="C1537" s="124" t="s">
        <v>5513</v>
      </c>
      <c r="D1537" s="124" t="s">
        <v>4277</v>
      </c>
      <c r="E1537" s="131"/>
      <c r="F1537" s="131"/>
      <c r="G1537" s="131"/>
      <c r="H1537" s="131"/>
      <c r="I1537" s="172">
        <v>6</v>
      </c>
      <c r="J1537" s="172"/>
      <c r="K1537" s="172">
        <v>7</v>
      </c>
      <c r="L1537" s="124" t="str">
        <f>VLOOKUP(TRIM(B1537),'Team Rosters'!$B$1:$M$3794,2,FALSE)</f>
        <v>WIX</v>
      </c>
    </row>
    <row r="1538" spans="1:12">
      <c r="A1538" s="124" t="s">
        <v>2317</v>
      </c>
      <c r="B1538" s="123" t="s">
        <v>5207</v>
      </c>
      <c r="C1538" s="124" t="s">
        <v>6142</v>
      </c>
      <c r="D1538" s="124" t="s">
        <v>4272</v>
      </c>
      <c r="E1538" s="131"/>
      <c r="F1538" s="131"/>
      <c r="G1538" s="131"/>
      <c r="H1538" s="131"/>
      <c r="I1538" s="172">
        <v>4</v>
      </c>
      <c r="J1538" s="172"/>
      <c r="K1538" s="172">
        <v>7</v>
      </c>
      <c r="L1538" s="124" t="str">
        <f>VLOOKUP(TRIM(B1538),'Team Rosters'!$B$1:$M$3794,2,FALSE)</f>
        <v>LON</v>
      </c>
    </row>
    <row r="1539" spans="1:12" ht="12.75" customHeight="1">
      <c r="A1539" s="124" t="s">
        <v>3060</v>
      </c>
      <c r="B1539" s="123" t="s">
        <v>4202</v>
      </c>
      <c r="C1539" s="124" t="s">
        <v>820</v>
      </c>
      <c r="D1539" s="124" t="s">
        <v>4290</v>
      </c>
      <c r="E1539" s="176" t="s">
        <v>4384</v>
      </c>
      <c r="F1539" s="176"/>
      <c r="G1539" s="172"/>
      <c r="H1539" s="172"/>
      <c r="I1539"/>
      <c r="J1539"/>
      <c r="K1539" s="131"/>
      <c r="L1539" s="124" t="e">
        <f>VLOOKUP(TRIM(B1539),'Team Rosters'!$B$1:$M$3794,2,FALSE)</f>
        <v>#N/A</v>
      </c>
    </row>
    <row r="1540" spans="1:12">
      <c r="A1540" s="124" t="s">
        <v>2313</v>
      </c>
      <c r="B1540" s="123" t="s">
        <v>331</v>
      </c>
      <c r="C1540" s="124" t="s">
        <v>831</v>
      </c>
      <c r="D1540" s="124" t="s">
        <v>2313</v>
      </c>
      <c r="E1540" s="176" t="s">
        <v>4390</v>
      </c>
      <c r="F1540" s="176"/>
      <c r="G1540" s="172">
        <v>0</v>
      </c>
      <c r="H1540" s="172"/>
      <c r="I1540"/>
      <c r="J1540"/>
      <c r="K1540"/>
      <c r="L1540" s="124" t="e">
        <f>VLOOKUP(TRIM(B1540),'Team Rosters'!$B$1:$M$3794,2,FALSE)</f>
        <v>#N/A</v>
      </c>
    </row>
    <row r="1541" spans="1:12">
      <c r="A1541" s="131" t="s">
        <v>1667</v>
      </c>
      <c r="B1541" s="131" t="s">
        <v>714</v>
      </c>
      <c r="C1541" s="131" t="s">
        <v>3448</v>
      </c>
      <c r="D1541" s="131" t="s">
        <v>4300</v>
      </c>
      <c r="E1541" s="176" t="s">
        <v>4385</v>
      </c>
      <c r="F1541" s="176"/>
      <c r="G1541" s="172">
        <v>4</v>
      </c>
      <c r="H1541" s="172"/>
      <c r="I1541"/>
      <c r="J1541"/>
      <c r="K1541"/>
      <c r="L1541" s="131" t="e">
        <f>VLOOKUP(TRIM(B1541),'Team Rosters'!$B$1:$M$3794,2,FALSE)</f>
        <v>#N/A</v>
      </c>
    </row>
    <row r="1542" spans="1:12" ht="12.75" customHeight="1">
      <c r="A1542" s="124" t="s">
        <v>2314</v>
      </c>
      <c r="B1542" s="123" t="s">
        <v>6128</v>
      </c>
      <c r="C1542" s="124" t="s">
        <v>826</v>
      </c>
      <c r="D1542" s="124" t="s">
        <v>4279</v>
      </c>
      <c r="E1542" s="131"/>
      <c r="F1542" s="131"/>
      <c r="G1542" s="131"/>
      <c r="H1542"/>
      <c r="I1542" s="9">
        <v>0</v>
      </c>
      <c r="J1542" s="9"/>
      <c r="K1542" s="172">
        <v>0</v>
      </c>
      <c r="L1542" s="124" t="str">
        <f>VLOOKUP(TRIM(B1542),'Team Rosters'!$B$1:$M$3794,2,FALSE)</f>
        <v>ANN</v>
      </c>
    </row>
    <row r="1543" spans="1:12" ht="12.75" customHeight="1">
      <c r="A1543" s="124" t="s">
        <v>3060</v>
      </c>
      <c r="B1543" s="123" t="s">
        <v>4203</v>
      </c>
      <c r="C1543" s="124" t="s">
        <v>807</v>
      </c>
      <c r="D1543" s="124" t="s">
        <v>4290</v>
      </c>
      <c r="E1543" s="176" t="s">
        <v>4384</v>
      </c>
      <c r="F1543" s="176"/>
      <c r="G1543" s="172"/>
      <c r="H1543" s="172"/>
      <c r="I1543" s="131"/>
      <c r="J1543"/>
      <c r="K1543" s="131"/>
      <c r="L1543" s="124" t="e">
        <f>VLOOKUP(TRIM(B1543),'Team Rosters'!$B$1:$M$3794,2,FALSE)</f>
        <v>#N/A</v>
      </c>
    </row>
    <row r="1544" spans="1:12">
      <c r="A1544" s="124" t="s">
        <v>1406</v>
      </c>
      <c r="B1544" s="123" t="s">
        <v>5704</v>
      </c>
      <c r="C1544" s="124" t="s">
        <v>813</v>
      </c>
      <c r="D1544" s="124" t="s">
        <v>1406</v>
      </c>
      <c r="E1544"/>
      <c r="F1544"/>
      <c r="G1544"/>
      <c r="H1544"/>
      <c r="I1544" s="172">
        <v>4</v>
      </c>
      <c r="J1544"/>
      <c r="K1544" s="172">
        <v>0</v>
      </c>
      <c r="L1544" s="124" t="e">
        <f>VLOOKUP(TRIM(B1544),'Team Rosters'!$B$1:$M$3794,2,FALSE)</f>
        <v>#N/A</v>
      </c>
    </row>
    <row r="1545" spans="1:12">
      <c r="A1545" s="124" t="s">
        <v>4406</v>
      </c>
      <c r="B1545" s="123" t="s">
        <v>6430</v>
      </c>
      <c r="C1545" s="124" t="s">
        <v>818</v>
      </c>
      <c r="D1545" s="124" t="s">
        <v>5007</v>
      </c>
      <c r="E1545" s="176" t="s">
        <v>4386</v>
      </c>
      <c r="F1545" s="176" t="s">
        <v>4389</v>
      </c>
      <c r="G1545" s="172">
        <v>0</v>
      </c>
      <c r="H1545" s="172"/>
      <c r="I1545" s="131"/>
      <c r="J1545" s="131"/>
      <c r="K1545" s="131"/>
      <c r="L1545" s="124" t="str">
        <f>VLOOKUP(TRIM(B1545),'Team Rosters'!$B$1:$M$3794,2,FALSE)</f>
        <v>TOL</v>
      </c>
    </row>
    <row r="1546" spans="1:12">
      <c r="A1546" s="179" t="s">
        <v>3518</v>
      </c>
      <c r="B1546" s="183" t="s">
        <v>4725</v>
      </c>
      <c r="C1546" s="179" t="s">
        <v>1664</v>
      </c>
      <c r="D1546" s="179" t="s">
        <v>3518</v>
      </c>
      <c r="E1546"/>
      <c r="F1546"/>
      <c r="G1546"/>
      <c r="H1546" s="131"/>
      <c r="I1546" s="188">
        <v>0</v>
      </c>
      <c r="J1546"/>
      <c r="K1546" s="188">
        <v>0</v>
      </c>
      <c r="L1546" s="124" t="str">
        <f>VLOOKUP(TRIM(B1546),'Team Rosters'!$B$1:$M$3794,2,FALSE)</f>
        <v>OMA</v>
      </c>
    </row>
    <row r="1547" spans="1:12">
      <c r="A1547" s="124" t="s">
        <v>830</v>
      </c>
      <c r="B1547" s="123" t="s">
        <v>5343</v>
      </c>
      <c r="C1547" s="124" t="s">
        <v>5513</v>
      </c>
      <c r="D1547" s="124" t="s">
        <v>4281</v>
      </c>
      <c r="E1547" s="131"/>
      <c r="F1547" s="131"/>
      <c r="G1547" s="131"/>
      <c r="H1547"/>
      <c r="I1547" s="172">
        <v>0</v>
      </c>
      <c r="J1547" s="172">
        <v>0</v>
      </c>
      <c r="K1547" s="172">
        <v>0</v>
      </c>
      <c r="L1547" s="124" t="e">
        <f>VLOOKUP(TRIM(B1547),'Team Rosters'!$B$1:$M$3794,2,FALSE)</f>
        <v>#N/A</v>
      </c>
    </row>
    <row r="1548" spans="1:12">
      <c r="A1548" s="124" t="s">
        <v>2437</v>
      </c>
      <c r="B1548" s="123" t="s">
        <v>5279</v>
      </c>
      <c r="C1548" s="124" t="s">
        <v>814</v>
      </c>
      <c r="D1548" s="124" t="s">
        <v>4278</v>
      </c>
      <c r="E1548" s="131"/>
      <c r="F1548" s="131"/>
      <c r="G1548" s="131"/>
      <c r="H1548"/>
      <c r="I1548" s="172">
        <v>5</v>
      </c>
      <c r="J1548" s="172"/>
      <c r="K1548" s="172">
        <v>5</v>
      </c>
      <c r="L1548" s="124" t="str">
        <f>VLOOKUP(TRIM(B1548),'Team Rosters'!$B$1:$M$3794,2,FALSE)</f>
        <v>GOT</v>
      </c>
    </row>
    <row r="1549" spans="1:12" ht="12.75" customHeight="1">
      <c r="A1549" s="179" t="s">
        <v>3518</v>
      </c>
      <c r="B1549" s="183" t="s">
        <v>6363</v>
      </c>
      <c r="C1549" s="179" t="s">
        <v>837</v>
      </c>
      <c r="D1549" s="179" t="s">
        <v>3518</v>
      </c>
      <c r="E1549"/>
      <c r="F1549"/>
      <c r="G1549"/>
      <c r="H1549"/>
      <c r="I1549" s="188">
        <v>0</v>
      </c>
      <c r="J1549"/>
      <c r="K1549" s="188">
        <v>2</v>
      </c>
      <c r="L1549" s="124" t="str">
        <f>VLOOKUP(TRIM(B1549),'Team Rosters'!$B$1:$M$3794,2,FALSE)</f>
        <v>IRN</v>
      </c>
    </row>
    <row r="1550" spans="1:12">
      <c r="A1550" s="181" t="s">
        <v>225</v>
      </c>
      <c r="B1550" s="185" t="s">
        <v>4610</v>
      </c>
      <c r="C1550" s="181" t="s">
        <v>807</v>
      </c>
      <c r="D1550" s="181" t="s">
        <v>225</v>
      </c>
      <c r="E1550"/>
      <c r="F1550"/>
      <c r="G1550"/>
      <c r="H1550" s="131"/>
      <c r="I1550" s="187">
        <v>0</v>
      </c>
      <c r="J1550"/>
      <c r="K1550" s="187">
        <v>0</v>
      </c>
      <c r="L1550" s="124" t="e">
        <f>VLOOKUP(TRIM(B1550),'Team Rosters'!$B$1:$M$3794,2,FALSE)</f>
        <v>#N/A</v>
      </c>
    </row>
    <row r="1551" spans="1:12" ht="12.75" customHeight="1">
      <c r="A1551" s="124" t="s">
        <v>3344</v>
      </c>
      <c r="B1551" s="123" t="s">
        <v>4565</v>
      </c>
      <c r="C1551" s="124" t="s">
        <v>815</v>
      </c>
      <c r="D1551" s="124" t="s">
        <v>4293</v>
      </c>
      <c r="E1551" s="176" t="s">
        <v>4385</v>
      </c>
      <c r="F1551" s="176"/>
      <c r="G1551" s="172"/>
      <c r="H1551" s="172"/>
      <c r="I1551"/>
      <c r="J1551"/>
      <c r="K1551"/>
      <c r="L1551" s="124" t="str">
        <f>VLOOKUP(TRIM(B1551),'Team Rosters'!$B$1:$M$3794,2,FALSE)</f>
        <v>FER</v>
      </c>
    </row>
    <row r="1552" spans="1:12">
      <c r="A1552" s="124" t="s">
        <v>2438</v>
      </c>
      <c r="B1552" s="123" t="s">
        <v>1859</v>
      </c>
      <c r="C1552" s="124" t="s">
        <v>833</v>
      </c>
      <c r="D1552" s="124" t="s">
        <v>4305</v>
      </c>
      <c r="E1552" s="176" t="s">
        <v>4385</v>
      </c>
      <c r="F1552" s="176"/>
      <c r="G1552" s="172">
        <v>4</v>
      </c>
      <c r="H1552" s="172"/>
      <c r="I1552"/>
      <c r="J1552"/>
      <c r="K1552" s="131"/>
      <c r="L1552" s="124" t="e">
        <f>VLOOKUP(TRIM(B1552),'Team Rosters'!$B$1:$M$3794,2,FALSE)</f>
        <v>#N/A</v>
      </c>
    </row>
    <row r="1553" spans="1:12">
      <c r="A1553" s="124" t="s">
        <v>1663</v>
      </c>
      <c r="B1553" s="123" t="s">
        <v>5144</v>
      </c>
      <c r="C1553" s="124" t="s">
        <v>3448</v>
      </c>
      <c r="D1553" s="124" t="s">
        <v>4302</v>
      </c>
      <c r="E1553" s="176" t="s">
        <v>4389</v>
      </c>
      <c r="F1553" s="176"/>
      <c r="G1553" s="172">
        <v>2</v>
      </c>
      <c r="H1553" s="172"/>
      <c r="I1553"/>
      <c r="J1553"/>
      <c r="K1553"/>
      <c r="L1553" s="124" t="str">
        <f>VLOOKUP(TRIM(B1553),'Team Rosters'!$B$1:$M$3794,2,FALSE)</f>
        <v>LON</v>
      </c>
    </row>
    <row r="1554" spans="1:12">
      <c r="A1554" s="124" t="s">
        <v>3060</v>
      </c>
      <c r="B1554" s="123" t="s">
        <v>4559</v>
      </c>
      <c r="C1554" s="124" t="s">
        <v>85</v>
      </c>
      <c r="D1554" s="124" t="s">
        <v>4290</v>
      </c>
      <c r="E1554" s="176" t="s">
        <v>4384</v>
      </c>
      <c r="F1554" s="176"/>
      <c r="G1554" s="172"/>
      <c r="H1554" s="172"/>
      <c r="I1554"/>
      <c r="J1554"/>
      <c r="K1554" s="131"/>
      <c r="L1554" s="124" t="e">
        <f>VLOOKUP(TRIM(B1554),'Team Rosters'!$B$1:$M$3794,2,FALSE)</f>
        <v>#N/A</v>
      </c>
    </row>
    <row r="1555" spans="1:12" ht="12.75" customHeight="1">
      <c r="A1555" s="124" t="s">
        <v>3063</v>
      </c>
      <c r="B1555" s="123" t="s">
        <v>6292</v>
      </c>
      <c r="C1555" s="124" t="s">
        <v>808</v>
      </c>
      <c r="D1555" s="124" t="s">
        <v>4289</v>
      </c>
      <c r="E1555" s="176" t="s">
        <v>4400</v>
      </c>
      <c r="F1555" s="176"/>
      <c r="G1555" s="172"/>
      <c r="H1555" s="172"/>
      <c r="I1555"/>
      <c r="J1555"/>
      <c r="K1555"/>
      <c r="L1555" s="124" t="str">
        <f>VLOOKUP(TRIM(B1555),'Team Rosters'!$B$1:$M$3794,2,FALSE)</f>
        <v>LAS</v>
      </c>
    </row>
    <row r="1556" spans="1:12" ht="12.75" customHeight="1">
      <c r="A1556" s="124" t="s">
        <v>828</v>
      </c>
      <c r="B1556" s="123" t="s">
        <v>5305</v>
      </c>
      <c r="C1556" s="124" t="s">
        <v>818</v>
      </c>
      <c r="D1556" s="124" t="s">
        <v>828</v>
      </c>
      <c r="E1556"/>
      <c r="F1556"/>
      <c r="G1556"/>
      <c r="H1556"/>
      <c r="I1556" s="172">
        <v>4</v>
      </c>
      <c r="J1556"/>
      <c r="K1556" s="172">
        <v>0</v>
      </c>
      <c r="L1556" s="124" t="str">
        <f>VLOOKUP(TRIM(B1556),'Team Rosters'!$B$1:$M$3794,2,FALSE)</f>
        <v>ANN</v>
      </c>
    </row>
    <row r="1557" spans="1:12" ht="12.75" customHeight="1">
      <c r="A1557" s="124" t="s">
        <v>560</v>
      </c>
      <c r="B1557" s="123" t="s">
        <v>6602</v>
      </c>
      <c r="C1557" s="124" t="s">
        <v>6142</v>
      </c>
      <c r="D1557" s="124" t="s">
        <v>4265</v>
      </c>
      <c r="E1557"/>
      <c r="F1557"/>
      <c r="G1557"/>
      <c r="H1557"/>
      <c r="I1557"/>
      <c r="J1557"/>
      <c r="K1557" s="131"/>
      <c r="L1557" s="124" t="str">
        <f>VLOOKUP(TRIM(B1557),'Team Rosters'!$B$1:$M$3794,2,FALSE)</f>
        <v>JER</v>
      </c>
    </row>
    <row r="1558" spans="1:12">
      <c r="A1558" s="124" t="s">
        <v>3344</v>
      </c>
      <c r="B1558" s="123" t="s">
        <v>6293</v>
      </c>
      <c r="C1558" s="124" t="s">
        <v>808</v>
      </c>
      <c r="D1558" s="124" t="s">
        <v>4293</v>
      </c>
      <c r="E1558" s="176" t="s">
        <v>4385</v>
      </c>
      <c r="F1558" s="176"/>
      <c r="G1558" s="172"/>
      <c r="H1558" s="172"/>
      <c r="I1558"/>
      <c r="J1558"/>
      <c r="K1558"/>
      <c r="L1558" s="124" t="e">
        <f>VLOOKUP(TRIM(B1558),'Team Rosters'!$B$1:$M$3794,2,FALSE)</f>
        <v>#N/A</v>
      </c>
    </row>
    <row r="1559" spans="1:12">
      <c r="A1559" s="174" t="s">
        <v>3061</v>
      </c>
      <c r="B1559" s="175" t="s">
        <v>4204</v>
      </c>
      <c r="C1559" s="174" t="s">
        <v>81</v>
      </c>
      <c r="D1559" s="174" t="s">
        <v>4297</v>
      </c>
      <c r="E1559" s="176" t="s">
        <v>4397</v>
      </c>
      <c r="F1559" s="176"/>
      <c r="G1559" s="172"/>
      <c r="H1559" s="172"/>
      <c r="I1559"/>
      <c r="J1559"/>
      <c r="K1559"/>
      <c r="L1559" s="124" t="str">
        <f>VLOOKUP(TRIM(B1559),'Team Rosters'!$B$1:$M$3794,2,FALSE)</f>
        <v>TEM</v>
      </c>
    </row>
    <row r="1560" spans="1:12">
      <c r="A1560" s="223" t="s">
        <v>2436</v>
      </c>
      <c r="B1560" s="223" t="s">
        <v>4205</v>
      </c>
      <c r="C1560" s="223" t="s">
        <v>170</v>
      </c>
      <c r="D1560" s="223" t="s">
        <v>4307</v>
      </c>
      <c r="E1560" s="176" t="s">
        <v>4385</v>
      </c>
      <c r="F1560" s="176"/>
      <c r="G1560" s="172">
        <v>0</v>
      </c>
      <c r="H1560" s="172"/>
      <c r="I1560"/>
      <c r="J1560"/>
      <c r="K1560"/>
      <c r="L1560" s="124" t="e">
        <f>VLOOKUP(TRIM(B1560),'Team Rosters'!$B$1:$M$3794,2,FALSE)</f>
        <v>#N/A</v>
      </c>
    </row>
    <row r="1561" spans="1:12">
      <c r="A1561" s="223" t="s">
        <v>4265</v>
      </c>
      <c r="B1561" s="223" t="s">
        <v>3856</v>
      </c>
      <c r="C1561" s="223" t="s">
        <v>82</v>
      </c>
      <c r="D1561" s="223" t="s">
        <v>4265</v>
      </c>
      <c r="E1561"/>
      <c r="F1561"/>
      <c r="G1561"/>
      <c r="H1561" s="131"/>
      <c r="I1561" s="131"/>
      <c r="J1561"/>
      <c r="K1561" s="131"/>
      <c r="L1561" s="124" t="e">
        <f>VLOOKUP(TRIM(B1561),'Team Rosters'!$B$1:$M$3794,2,FALSE)</f>
        <v>#N/A</v>
      </c>
    </row>
    <row r="1562" spans="1:12" ht="12.75" customHeight="1">
      <c r="A1562" s="223" t="s">
        <v>2440</v>
      </c>
      <c r="B1562" s="223" t="s">
        <v>6180</v>
      </c>
      <c r="C1562" s="223" t="s">
        <v>818</v>
      </c>
      <c r="D1562" s="223" t="s">
        <v>2440</v>
      </c>
      <c r="E1562" s="176" t="s">
        <v>4384</v>
      </c>
      <c r="F1562" s="176"/>
      <c r="G1562" s="172">
        <v>0</v>
      </c>
      <c r="H1562" s="172"/>
      <c r="I1562" s="131"/>
      <c r="J1562"/>
      <c r="K1562" s="131"/>
      <c r="L1562" s="124" t="e">
        <f>VLOOKUP(TRIM(B1562),'Team Rosters'!$B$1:$M$3794,2,FALSE)</f>
        <v>#N/A</v>
      </c>
    </row>
    <row r="1563" spans="1:12">
      <c r="A1563" s="223" t="s">
        <v>2445</v>
      </c>
      <c r="B1563" s="223" t="s">
        <v>2435</v>
      </c>
      <c r="C1563" s="223" t="s">
        <v>807</v>
      </c>
      <c r="D1563" s="223" t="s">
        <v>4294</v>
      </c>
      <c r="E1563" s="176" t="s">
        <v>4389</v>
      </c>
      <c r="F1563" s="176"/>
      <c r="G1563" s="172"/>
      <c r="H1563" s="172"/>
      <c r="I1563" s="131"/>
      <c r="J1563"/>
      <c r="K1563" s="131"/>
      <c r="L1563" s="124" t="str">
        <f>VLOOKUP(TRIM(B1563),'Team Rosters'!$B$1:$M$3794,2,FALSE)</f>
        <v>WIX</v>
      </c>
    </row>
    <row r="1564" spans="1:12">
      <c r="A1564" s="223" t="s">
        <v>2438</v>
      </c>
      <c r="B1564" s="223" t="s">
        <v>2789</v>
      </c>
      <c r="C1564" s="223" t="s">
        <v>817</v>
      </c>
      <c r="D1564" s="223" t="s">
        <v>4277</v>
      </c>
      <c r="E1564"/>
      <c r="F1564"/>
      <c r="G1564"/>
      <c r="H1564" s="131"/>
      <c r="I1564" s="172">
        <v>6</v>
      </c>
      <c r="J1564" s="172"/>
      <c r="K1564" s="9">
        <v>7</v>
      </c>
      <c r="L1564" s="124" t="str">
        <f>VLOOKUP(TRIM(B1564),'Team Rosters'!$B$1:$M$3794,2,FALSE)</f>
        <v>FER</v>
      </c>
    </row>
    <row r="1565" spans="1:12">
      <c r="A1565" s="223" t="s">
        <v>2445</v>
      </c>
      <c r="B1565" s="223" t="s">
        <v>5693</v>
      </c>
      <c r="C1565" s="223" t="s">
        <v>6142</v>
      </c>
      <c r="D1565" s="223" t="s">
        <v>4294</v>
      </c>
      <c r="E1565" s="176" t="s">
        <v>4389</v>
      </c>
      <c r="F1565" s="176"/>
      <c r="G1565" s="172"/>
      <c r="H1565" s="172"/>
      <c r="I1565"/>
      <c r="J1565"/>
      <c r="K1565"/>
      <c r="L1565" s="124" t="e">
        <f>VLOOKUP(TRIM(B1565),'Team Rosters'!$B$1:$M$3794,2,FALSE)</f>
        <v>#N/A</v>
      </c>
    </row>
    <row r="1566" spans="1:12">
      <c r="A1566" s="223" t="s">
        <v>4265</v>
      </c>
      <c r="B1566" s="223" t="s">
        <v>5755</v>
      </c>
      <c r="C1566" s="223" t="s">
        <v>6142</v>
      </c>
      <c r="D1566" s="223" t="s">
        <v>4265</v>
      </c>
      <c r="E1566"/>
      <c r="F1566"/>
      <c r="G1566"/>
      <c r="H1566" s="131"/>
      <c r="I1566" s="131"/>
      <c r="J1566"/>
      <c r="K1566" s="131"/>
      <c r="L1566" s="124" t="str">
        <f>VLOOKUP(TRIM(B1566),'Team Rosters'!$B$1:$M$3794,2,FALSE)</f>
        <v>VIR</v>
      </c>
    </row>
    <row r="1567" spans="1:12">
      <c r="A1567" s="223" t="s">
        <v>2330</v>
      </c>
      <c r="B1567" s="223" t="s">
        <v>4207</v>
      </c>
      <c r="C1567" s="223" t="s">
        <v>820</v>
      </c>
      <c r="D1567" s="223" t="s">
        <v>2330</v>
      </c>
      <c r="E1567" s="176" t="s">
        <v>4390</v>
      </c>
      <c r="F1567" s="176"/>
      <c r="G1567" s="172">
        <v>12</v>
      </c>
      <c r="H1567" s="172">
        <v>1</v>
      </c>
      <c r="I1567"/>
      <c r="J1567"/>
      <c r="K1567" s="131"/>
      <c r="L1567" s="124" t="str">
        <f>VLOOKUP(TRIM(B1567),'Team Rosters'!$B$1:$M$3794,2,FALSE)</f>
        <v>ANN</v>
      </c>
    </row>
    <row r="1568" spans="1:12" ht="12.75" customHeight="1">
      <c r="A1568" s="223" t="s">
        <v>2314</v>
      </c>
      <c r="B1568" s="223" t="s">
        <v>5192</v>
      </c>
      <c r="C1568" s="223" t="s">
        <v>807</v>
      </c>
      <c r="D1568" s="223" t="s">
        <v>4303</v>
      </c>
      <c r="E1568" s="176" t="s">
        <v>4385</v>
      </c>
      <c r="F1568" s="176"/>
      <c r="G1568" s="172">
        <v>1</v>
      </c>
      <c r="H1568" s="172"/>
      <c r="I1568"/>
      <c r="J1568"/>
      <c r="K1568" s="131"/>
      <c r="L1568" s="124" t="str">
        <f>VLOOKUP(TRIM(B1568),'Team Rosters'!$B$1:$M$3794,2,FALSE)</f>
        <v>ANN</v>
      </c>
    </row>
    <row r="1569" spans="1:12">
      <c r="A1569" s="223" t="s">
        <v>2335</v>
      </c>
      <c r="B1569" s="223" t="s">
        <v>4484</v>
      </c>
      <c r="C1569" s="223" t="s">
        <v>170</v>
      </c>
      <c r="D1569" s="223" t="s">
        <v>2335</v>
      </c>
      <c r="E1569" s="176" t="s">
        <v>4396</v>
      </c>
      <c r="F1569" s="176"/>
      <c r="G1569" s="172">
        <v>5</v>
      </c>
      <c r="H1569" s="172"/>
      <c r="I1569"/>
      <c r="J1569"/>
      <c r="K1569" s="131"/>
      <c r="L1569" s="124" t="str">
        <f>VLOOKUP(TRIM(B1569),'Team Rosters'!$B$1:$M$3794,2,FALSE)</f>
        <v>TEM</v>
      </c>
    </row>
    <row r="1570" spans="1:12" ht="12.75" customHeight="1">
      <c r="A1570" s="223" t="s">
        <v>172</v>
      </c>
      <c r="B1570" s="223" t="s">
        <v>6211</v>
      </c>
      <c r="C1570" s="223" t="s">
        <v>81</v>
      </c>
      <c r="D1570" s="223" t="s">
        <v>4298</v>
      </c>
      <c r="E1570" s="176" t="s">
        <v>4391</v>
      </c>
      <c r="F1570" s="176"/>
      <c r="G1570" s="172">
        <v>2</v>
      </c>
      <c r="H1570" s="172"/>
      <c r="I1570" s="131"/>
      <c r="J1570"/>
      <c r="K1570" s="131"/>
      <c r="L1570" s="124" t="e">
        <f>VLOOKUP(TRIM(B1570),'Team Rosters'!$B$1:$M$3794,2,FALSE)</f>
        <v>#N/A</v>
      </c>
    </row>
    <row r="1571" spans="1:12">
      <c r="A1571" s="223" t="s">
        <v>848</v>
      </c>
      <c r="B1571" s="223" t="s">
        <v>4208</v>
      </c>
      <c r="C1571" s="223" t="s">
        <v>831</v>
      </c>
      <c r="D1571" s="223" t="s">
        <v>848</v>
      </c>
      <c r="E1571"/>
      <c r="F1571"/>
      <c r="G1571"/>
      <c r="H1571" s="131"/>
      <c r="I1571" s="172">
        <v>0</v>
      </c>
      <c r="J1571"/>
      <c r="K1571" s="172">
        <v>4</v>
      </c>
      <c r="L1571" s="124" t="e">
        <f>VLOOKUP(TRIM(B1571),'Team Rosters'!$B$1:$M$3794,2,FALSE)</f>
        <v>#N/A</v>
      </c>
    </row>
    <row r="1572" spans="1:12">
      <c r="A1572" s="223" t="s">
        <v>560</v>
      </c>
      <c r="B1572" s="223" t="s">
        <v>4715</v>
      </c>
      <c r="C1572" s="223" t="s">
        <v>816</v>
      </c>
      <c r="D1572" s="223" t="s">
        <v>4265</v>
      </c>
      <c r="E1572"/>
      <c r="F1572"/>
      <c r="G1572"/>
      <c r="H1572"/>
      <c r="I1572"/>
      <c r="J1572"/>
      <c r="K1572" s="131"/>
      <c r="L1572" s="124" t="str">
        <f>VLOOKUP(TRIM(B1572),'Team Rosters'!$B$1:$M$3794,2,FALSE)</f>
        <v>BEA</v>
      </c>
    </row>
    <row r="1573" spans="1:12">
      <c r="A1573" s="223" t="s">
        <v>2312</v>
      </c>
      <c r="B1573" s="223" t="s">
        <v>5167</v>
      </c>
      <c r="C1573" s="223" t="s">
        <v>82</v>
      </c>
      <c r="D1573" s="223" t="s">
        <v>2312</v>
      </c>
      <c r="E1573" s="176" t="s">
        <v>4397</v>
      </c>
      <c r="F1573" s="176"/>
      <c r="G1573" s="172">
        <v>3</v>
      </c>
      <c r="H1573" s="172"/>
      <c r="I1573"/>
      <c r="J1573"/>
      <c r="K1573"/>
      <c r="L1573" s="124" t="str">
        <f>VLOOKUP(TRIM(B1573),'Team Rosters'!$B$1:$M$3794,2,FALSE)</f>
        <v>DEL</v>
      </c>
    </row>
    <row r="1574" spans="1:12">
      <c r="A1574" s="223" t="s">
        <v>3060</v>
      </c>
      <c r="B1574" s="223" t="s">
        <v>5683</v>
      </c>
      <c r="C1574" s="223" t="s">
        <v>822</v>
      </c>
      <c r="D1574" s="223" t="s">
        <v>4290</v>
      </c>
      <c r="E1574" s="176" t="s">
        <v>4384</v>
      </c>
      <c r="F1574" s="176"/>
      <c r="G1574" s="172"/>
      <c r="H1574" s="172"/>
      <c r="I1574"/>
      <c r="J1574"/>
      <c r="K1574" s="131"/>
      <c r="L1574" s="124" t="str">
        <f>VLOOKUP(TRIM(B1574),'Team Rosters'!$B$1:$M$3794,2,FALSE)</f>
        <v>VIR</v>
      </c>
    </row>
    <row r="1575" spans="1:12">
      <c r="A1575" s="223" t="s">
        <v>2445</v>
      </c>
      <c r="B1575" s="223" t="s">
        <v>6255</v>
      </c>
      <c r="C1575" s="223" t="s">
        <v>813</v>
      </c>
      <c r="D1575" s="223" t="s">
        <v>4294</v>
      </c>
      <c r="E1575" s="176" t="s">
        <v>4385</v>
      </c>
      <c r="F1575" s="176"/>
      <c r="G1575" s="172"/>
      <c r="H1575" s="172"/>
      <c r="I1575"/>
      <c r="J1575"/>
      <c r="K1575"/>
      <c r="L1575" s="124" t="str">
        <f>VLOOKUP(TRIM(B1575),'Team Rosters'!$B$1:$M$3794,2,FALSE)</f>
        <v>OMA</v>
      </c>
    </row>
    <row r="1576" spans="1:12">
      <c r="A1576" s="223" t="s">
        <v>1139</v>
      </c>
      <c r="B1576" s="223" t="s">
        <v>5121</v>
      </c>
      <c r="C1576" s="223" t="s">
        <v>816</v>
      </c>
      <c r="D1576" s="223" t="s">
        <v>1139</v>
      </c>
      <c r="E1576" s="176" t="s">
        <v>4384</v>
      </c>
      <c r="F1576" s="176"/>
      <c r="G1576" s="172">
        <v>0</v>
      </c>
      <c r="H1576" s="172"/>
      <c r="I1576" s="131"/>
      <c r="J1576"/>
      <c r="K1576" s="131"/>
      <c r="L1576" s="124" t="e">
        <f>VLOOKUP(TRIM(B1576),'Team Rosters'!$B$1:$M$3794,2,FALSE)</f>
        <v>#N/A</v>
      </c>
    </row>
    <row r="1577" spans="1:12" ht="12.75" customHeight="1">
      <c r="A1577" s="225" t="s">
        <v>4574</v>
      </c>
      <c r="B1577" s="225" t="s">
        <v>228</v>
      </c>
      <c r="C1577" s="225" t="s">
        <v>831</v>
      </c>
      <c r="D1577" s="225" t="s">
        <v>4574</v>
      </c>
      <c r="E1577"/>
      <c r="F1577"/>
      <c r="G1577"/>
      <c r="H1577" s="131"/>
      <c r="I1577"/>
      <c r="J1577"/>
      <c r="K1577"/>
      <c r="L1577" s="124" t="str">
        <f>VLOOKUP(TRIM(B1577),'Team Rosters'!$B$1:$M$3794,2,FALSE)</f>
        <v>TOK</v>
      </c>
    </row>
    <row r="1578" spans="1:12">
      <c r="A1578" s="223" t="s">
        <v>3061</v>
      </c>
      <c r="B1578" s="223" t="s">
        <v>336</v>
      </c>
      <c r="C1578" s="223" t="s">
        <v>83</v>
      </c>
      <c r="D1578" s="223" t="s">
        <v>4297</v>
      </c>
      <c r="E1578" s="176" t="s">
        <v>4384</v>
      </c>
      <c r="F1578" s="176"/>
      <c r="G1578" s="172"/>
      <c r="H1578" s="172"/>
      <c r="I1578"/>
      <c r="J1578"/>
      <c r="K1578" s="131"/>
      <c r="L1578" s="124" t="str">
        <f>VLOOKUP(TRIM(B1578),'Team Rosters'!$B$1:$M$3794,2,FALSE)</f>
        <v>TEM</v>
      </c>
    </row>
    <row r="1579" spans="1:12" ht="12.75" customHeight="1">
      <c r="A1579" s="224" t="s">
        <v>203</v>
      </c>
      <c r="B1579" s="223" t="s">
        <v>4745</v>
      </c>
      <c r="C1579" s="223" t="s">
        <v>90</v>
      </c>
      <c r="D1579" s="224" t="s">
        <v>203</v>
      </c>
      <c r="E1579"/>
      <c r="F1579"/>
      <c r="G1579"/>
      <c r="H1579" s="131"/>
      <c r="I1579"/>
      <c r="J1579"/>
      <c r="K1579"/>
      <c r="L1579" s="124" t="e">
        <f>VLOOKUP(TRIM(B1579),'Team Rosters'!$B$1:$M$3794,2,FALSE)</f>
        <v>#N/A</v>
      </c>
    </row>
    <row r="1580" spans="1:12" ht="12.75" customHeight="1">
      <c r="A1580" s="223" t="s">
        <v>830</v>
      </c>
      <c r="B1580" s="223" t="s">
        <v>1715</v>
      </c>
      <c r="C1580" s="223" t="s">
        <v>81</v>
      </c>
      <c r="D1580" s="223" t="s">
        <v>4281</v>
      </c>
      <c r="E1580" s="131"/>
      <c r="F1580" s="131"/>
      <c r="G1580" s="131"/>
      <c r="H1580" s="131"/>
      <c r="I1580" s="172">
        <v>0</v>
      </c>
      <c r="J1580" s="172">
        <v>0</v>
      </c>
      <c r="K1580" s="172">
        <v>2</v>
      </c>
      <c r="L1580" s="124" t="e">
        <f>VLOOKUP(TRIM(B1580),'Team Rosters'!$B$1:$M$3794,2,FALSE)</f>
        <v>#N/A</v>
      </c>
    </row>
    <row r="1581" spans="1:12">
      <c r="A1581" s="225" t="s">
        <v>1891</v>
      </c>
      <c r="B1581" s="225" t="s">
        <v>5264</v>
      </c>
      <c r="C1581" s="225" t="s">
        <v>824</v>
      </c>
      <c r="D1581" s="225" t="s">
        <v>1891</v>
      </c>
      <c r="E1581"/>
      <c r="F1581"/>
      <c r="G1581"/>
      <c r="H1581" s="131"/>
      <c r="I1581"/>
      <c r="J1581"/>
      <c r="K1581" s="131"/>
      <c r="L1581" s="124" t="str">
        <f>VLOOKUP(TRIM(B1581),'Team Rosters'!$B$1:$M$3794,2,FALSE)</f>
        <v>ANN</v>
      </c>
    </row>
    <row r="1582" spans="1:12">
      <c r="A1582" s="223" t="s">
        <v>2317</v>
      </c>
      <c r="B1582" s="223" t="s">
        <v>4211</v>
      </c>
      <c r="C1582" s="223" t="s">
        <v>3448</v>
      </c>
      <c r="D1582" s="223" t="s">
        <v>4272</v>
      </c>
      <c r="E1582" s="131"/>
      <c r="F1582" s="131"/>
      <c r="G1582" s="131"/>
      <c r="H1582" s="131"/>
      <c r="I1582" s="172">
        <v>4</v>
      </c>
      <c r="J1582" s="172"/>
      <c r="K1582" s="172">
        <v>4</v>
      </c>
      <c r="L1582" s="124" t="str">
        <f>VLOOKUP(TRIM(B1582),'Team Rosters'!$B$1:$M$3794,2,FALSE)</f>
        <v>ACM</v>
      </c>
    </row>
    <row r="1583" spans="1:12">
      <c r="A1583" s="223" t="s">
        <v>172</v>
      </c>
      <c r="B1583" s="223" t="s">
        <v>6289</v>
      </c>
      <c r="C1583" s="223" t="s">
        <v>802</v>
      </c>
      <c r="D1583" s="223" t="s">
        <v>4298</v>
      </c>
      <c r="E1583" s="176" t="s">
        <v>4391</v>
      </c>
      <c r="F1583" s="176"/>
      <c r="G1583" s="172">
        <v>5</v>
      </c>
      <c r="H1583" s="172"/>
      <c r="I1583" s="131"/>
      <c r="J1583"/>
      <c r="K1583" s="131"/>
      <c r="L1583" s="124" t="str">
        <f>VLOOKUP(TRIM(B1583),'Team Rosters'!$B$1:$M$3794,2,FALSE)</f>
        <v>TOL</v>
      </c>
    </row>
    <row r="1584" spans="1:12" ht="12.75" customHeight="1">
      <c r="A1584" s="223" t="s">
        <v>839</v>
      </c>
      <c r="B1584" s="223" t="s">
        <v>794</v>
      </c>
      <c r="C1584" s="223" t="s">
        <v>821</v>
      </c>
      <c r="D1584" s="223" t="s">
        <v>4284</v>
      </c>
      <c r="E1584" s="131"/>
      <c r="F1584" s="131"/>
      <c r="G1584" s="131"/>
      <c r="H1584" s="131"/>
      <c r="I1584" s="172">
        <v>5</v>
      </c>
      <c r="J1584" s="172">
        <v>0</v>
      </c>
      <c r="K1584" s="172">
        <v>3</v>
      </c>
      <c r="L1584" s="124" t="str">
        <f>VLOOKUP(TRIM(B1584),'Team Rosters'!$B$1:$M$3794,2,FALSE)</f>
        <v>LAS</v>
      </c>
    </row>
    <row r="1585" spans="1:12" ht="12.75" customHeight="1">
      <c r="A1585" s="223" t="s">
        <v>2328</v>
      </c>
      <c r="B1585" s="223" t="s">
        <v>6327</v>
      </c>
      <c r="C1585" s="223" t="s">
        <v>815</v>
      </c>
      <c r="D1585" s="223" t="s">
        <v>4295</v>
      </c>
      <c r="E1585" s="176" t="s">
        <v>4385</v>
      </c>
      <c r="F1585" s="176"/>
      <c r="G1585" s="172"/>
      <c r="H1585" s="172"/>
      <c r="I1585"/>
      <c r="J1585"/>
      <c r="K1585" s="131"/>
      <c r="L1585" s="124" t="str">
        <f>VLOOKUP(TRIM(B1585),'Team Rosters'!$B$1:$M$3794,2,FALSE)</f>
        <v>JER</v>
      </c>
    </row>
    <row r="1586" spans="1:12">
      <c r="A1586" s="223" t="s">
        <v>1406</v>
      </c>
      <c r="B1586" s="223" t="s">
        <v>3759</v>
      </c>
      <c r="C1586" s="223" t="s">
        <v>82</v>
      </c>
      <c r="D1586" s="223" t="s">
        <v>1406</v>
      </c>
      <c r="E1586"/>
      <c r="F1586"/>
      <c r="G1586"/>
      <c r="H1586" s="131"/>
      <c r="I1586" s="172">
        <v>5</v>
      </c>
      <c r="J1586"/>
      <c r="K1586" s="172">
        <v>0</v>
      </c>
      <c r="L1586" s="124" t="str">
        <f>VLOOKUP(TRIM(B1586),'Team Rosters'!$B$1:$M$3794,2,FALSE)</f>
        <v>BIR</v>
      </c>
    </row>
    <row r="1587" spans="1:12">
      <c r="A1587" s="223" t="s">
        <v>1870</v>
      </c>
      <c r="B1587" s="223" t="s">
        <v>5718</v>
      </c>
      <c r="C1587" s="223" t="s">
        <v>816</v>
      </c>
      <c r="D1587" s="223" t="s">
        <v>4273</v>
      </c>
      <c r="E1587" s="131"/>
      <c r="F1587" s="131"/>
      <c r="G1587" s="131"/>
      <c r="H1587" s="131"/>
      <c r="I1587" s="172">
        <v>4</v>
      </c>
      <c r="J1587" s="172"/>
      <c r="K1587" s="172">
        <v>3</v>
      </c>
      <c r="L1587" s="124" t="e">
        <f>VLOOKUP(TRIM(B1587),'Team Rosters'!$B$1:$M$3794,2,FALSE)</f>
        <v>#N/A</v>
      </c>
    </row>
    <row r="1588" spans="1:12" ht="12.75" customHeight="1">
      <c r="A1588" s="223" t="s">
        <v>1663</v>
      </c>
      <c r="B1588" s="223" t="s">
        <v>148</v>
      </c>
      <c r="C1588" s="223" t="s">
        <v>826</v>
      </c>
      <c r="D1588" s="223" t="s">
        <v>4302</v>
      </c>
      <c r="E1588" s="176" t="s">
        <v>4389</v>
      </c>
      <c r="F1588" s="176"/>
      <c r="G1588" s="172">
        <v>3</v>
      </c>
      <c r="H1588" s="172"/>
      <c r="I1588"/>
      <c r="J1588"/>
      <c r="K1588" s="131"/>
      <c r="L1588" s="124" t="str">
        <f>VLOOKUP(TRIM(B1588),'Team Rosters'!$B$1:$M$3794,2,FALSE)</f>
        <v>CHA</v>
      </c>
    </row>
    <row r="1589" spans="1:12" ht="12.75" customHeight="1">
      <c r="A1589" s="223" t="s">
        <v>2351</v>
      </c>
      <c r="B1589" s="223" t="s">
        <v>1354</v>
      </c>
      <c r="C1589" s="223" t="s">
        <v>833</v>
      </c>
      <c r="D1589" s="223" t="s">
        <v>4270</v>
      </c>
      <c r="E1589" s="131"/>
      <c r="F1589" s="131"/>
      <c r="G1589" s="131"/>
      <c r="H1589" s="131"/>
      <c r="I1589" s="172">
        <v>4</v>
      </c>
      <c r="J1589" s="172"/>
      <c r="K1589" s="172">
        <v>4</v>
      </c>
      <c r="L1589" s="124" t="e">
        <f>VLOOKUP(TRIM(B1589),'Team Rosters'!$B$1:$M$3794,2,FALSE)</f>
        <v>#N/A</v>
      </c>
    </row>
    <row r="1590" spans="1:12" ht="12.75" customHeight="1">
      <c r="A1590" s="225" t="s">
        <v>3518</v>
      </c>
      <c r="B1590" s="225" t="s">
        <v>1247</v>
      </c>
      <c r="C1590" s="225" t="s">
        <v>818</v>
      </c>
      <c r="D1590" s="225" t="s">
        <v>3518</v>
      </c>
      <c r="E1590"/>
      <c r="F1590"/>
      <c r="G1590"/>
      <c r="H1590" s="131"/>
      <c r="I1590" s="188">
        <v>0</v>
      </c>
      <c r="J1590"/>
      <c r="K1590" s="188">
        <v>0</v>
      </c>
      <c r="L1590" s="124" t="e">
        <f>VLOOKUP(TRIM(B1590),'Team Rosters'!$B$1:$M$3794,2,FALSE)</f>
        <v>#N/A</v>
      </c>
    </row>
    <row r="1591" spans="1:12" ht="12.75" customHeight="1">
      <c r="A1591" s="223" t="s">
        <v>2436</v>
      </c>
      <c r="B1591" s="223" t="s">
        <v>3840</v>
      </c>
      <c r="C1591" s="223" t="s">
        <v>813</v>
      </c>
      <c r="D1591" s="223" t="s">
        <v>4307</v>
      </c>
      <c r="E1591" s="176" t="s">
        <v>4386</v>
      </c>
      <c r="F1591" s="176"/>
      <c r="G1591" s="172">
        <v>2</v>
      </c>
      <c r="H1591" s="172"/>
      <c r="I1591"/>
      <c r="J1591"/>
      <c r="K1591"/>
      <c r="L1591" s="124" t="str">
        <f>VLOOKUP(TRIM(B1591),'Team Rosters'!$B$1:$M$3794,2,FALSE)</f>
        <v>JER</v>
      </c>
    </row>
    <row r="1592" spans="1:12" ht="12.75" customHeight="1">
      <c r="A1592" s="131" t="s">
        <v>4265</v>
      </c>
      <c r="B1592" s="131" t="s">
        <v>4213</v>
      </c>
      <c r="C1592" s="131" t="s">
        <v>5513</v>
      </c>
      <c r="D1592" s="131" t="s">
        <v>4265</v>
      </c>
      <c r="E1592"/>
      <c r="F1592"/>
      <c r="G1592"/>
      <c r="H1592"/>
      <c r="I1592"/>
      <c r="J1592"/>
      <c r="K1592" s="131"/>
      <c r="L1592" s="131" t="str">
        <f>VLOOKUP(TRIM(B1592),'Team Rosters'!$B$1:$M$3794,2,FALSE)</f>
        <v>ACM</v>
      </c>
    </row>
    <row r="1593" spans="1:12" ht="12.75" customHeight="1">
      <c r="A1593" s="131" t="s">
        <v>3060</v>
      </c>
      <c r="B1593" s="131" t="s">
        <v>6221</v>
      </c>
      <c r="C1593" s="131" t="s">
        <v>82</v>
      </c>
      <c r="D1593" s="131" t="s">
        <v>4290</v>
      </c>
      <c r="E1593" s="176" t="s">
        <v>4382</v>
      </c>
      <c r="F1593" s="176"/>
      <c r="G1593" s="172"/>
      <c r="H1593" s="172"/>
      <c r="I1593" s="131"/>
      <c r="J1593"/>
      <c r="K1593" s="131"/>
      <c r="L1593" s="131" t="str">
        <f>VLOOKUP(TRIM(B1593),'Team Rosters'!$B$1:$M$3794,2,FALSE)</f>
        <v>GOT</v>
      </c>
    </row>
    <row r="1594" spans="1:12" ht="12.75" customHeight="1">
      <c r="A1594" s="131" t="s">
        <v>2330</v>
      </c>
      <c r="B1594" s="131" t="s">
        <v>3610</v>
      </c>
      <c r="C1594" s="131" t="s">
        <v>170</v>
      </c>
      <c r="D1594" s="131" t="s">
        <v>2330</v>
      </c>
      <c r="E1594" s="176" t="s">
        <v>4396</v>
      </c>
      <c r="F1594" s="176"/>
      <c r="G1594" s="172">
        <v>7</v>
      </c>
      <c r="H1594" s="172"/>
      <c r="I1594"/>
      <c r="J1594"/>
      <c r="K1594"/>
      <c r="L1594" s="131" t="str">
        <f>VLOOKUP(TRIM(B1594),'Team Rosters'!$B$1:$M$3794,2,FALSE)</f>
        <v>CAVE</v>
      </c>
    </row>
    <row r="1595" spans="1:12" ht="12.75" customHeight="1">
      <c r="A1595" s="131" t="s">
        <v>2445</v>
      </c>
      <c r="B1595" s="131" t="s">
        <v>5625</v>
      </c>
      <c r="C1595" s="131" t="s">
        <v>814</v>
      </c>
      <c r="D1595" s="131" t="s">
        <v>4294</v>
      </c>
      <c r="E1595" s="176" t="s">
        <v>4391</v>
      </c>
      <c r="F1595" s="176"/>
      <c r="G1595" s="172"/>
      <c r="H1595" s="172"/>
      <c r="I1595"/>
      <c r="J1595"/>
      <c r="K1595"/>
      <c r="L1595" s="131" t="str">
        <f>VLOOKUP(TRIM(B1595),'Team Rosters'!$B$1:$M$3794,2,FALSE)</f>
        <v>ANN</v>
      </c>
    </row>
    <row r="1596" spans="1:12" ht="12.75" customHeight="1">
      <c r="A1596" s="131" t="s">
        <v>173</v>
      </c>
      <c r="B1596" s="131" t="s">
        <v>6181</v>
      </c>
      <c r="C1596" s="131" t="s">
        <v>818</v>
      </c>
      <c r="D1596" s="131" t="s">
        <v>5004</v>
      </c>
      <c r="E1596" s="176" t="s">
        <v>4391</v>
      </c>
      <c r="F1596" s="176" t="s">
        <v>4391</v>
      </c>
      <c r="G1596" s="172">
        <v>0</v>
      </c>
      <c r="H1596" s="172"/>
      <c r="I1596" s="131"/>
      <c r="J1596"/>
      <c r="K1596" s="131"/>
      <c r="L1596" s="131" t="str">
        <f>VLOOKUP(TRIM(B1596),'Team Rosters'!$B$1:$M$3794,2,FALSE)</f>
        <v>ESC</v>
      </c>
    </row>
    <row r="1597" spans="1:12" ht="12.75" customHeight="1">
      <c r="A1597" s="131" t="s">
        <v>2313</v>
      </c>
      <c r="B1597" s="131" t="s">
        <v>4214</v>
      </c>
      <c r="C1597" s="131" t="s">
        <v>83</v>
      </c>
      <c r="D1597" s="131" t="s">
        <v>2313</v>
      </c>
      <c r="E1597" s="176" t="s">
        <v>4382</v>
      </c>
      <c r="F1597" s="176"/>
      <c r="G1597" s="172">
        <v>0</v>
      </c>
      <c r="H1597" s="172"/>
      <c r="I1597"/>
      <c r="J1597"/>
      <c r="K1597"/>
      <c r="L1597" s="131" t="e">
        <f>VLOOKUP(TRIM(B1597),'Team Rosters'!$B$1:$M$3794,2,FALSE)</f>
        <v>#N/A</v>
      </c>
    </row>
    <row r="1598" spans="1:12" ht="12.75" customHeight="1">
      <c r="A1598" s="131" t="s">
        <v>3060</v>
      </c>
      <c r="B1598" s="131" t="s">
        <v>4215</v>
      </c>
      <c r="C1598" s="131" t="s">
        <v>809</v>
      </c>
      <c r="D1598" s="131" t="s">
        <v>4290</v>
      </c>
      <c r="E1598" s="176" t="s">
        <v>4384</v>
      </c>
      <c r="F1598" s="176"/>
      <c r="G1598" s="172"/>
      <c r="H1598" s="172"/>
      <c r="I1598" s="131"/>
      <c r="J1598"/>
      <c r="K1598" s="131"/>
      <c r="L1598" s="131" t="e">
        <f>VLOOKUP(TRIM(B1598),'Team Rosters'!$B$1:$M$3794,2,FALSE)</f>
        <v>#N/A</v>
      </c>
    </row>
    <row r="1599" spans="1:12" ht="12.75" customHeight="1">
      <c r="A1599" s="131" t="s">
        <v>560</v>
      </c>
      <c r="B1599" s="131" t="s">
        <v>152</v>
      </c>
      <c r="C1599" s="131" t="s">
        <v>2832</v>
      </c>
      <c r="D1599" s="131" t="s">
        <v>4265</v>
      </c>
      <c r="E1599"/>
      <c r="F1599"/>
      <c r="G1599"/>
      <c r="H1599"/>
      <c r="I1599"/>
      <c r="J1599"/>
      <c r="K1599" s="131"/>
      <c r="L1599" s="131" t="e">
        <f>VLOOKUP(TRIM(B1599),'Team Rosters'!$B$1:$M$3794,2,FALSE)</f>
        <v>#N/A</v>
      </c>
    </row>
    <row r="1600" spans="1:12" ht="12.75" customHeight="1">
      <c r="A1600" s="131" t="s">
        <v>2312</v>
      </c>
      <c r="B1600" s="131" t="s">
        <v>797</v>
      </c>
      <c r="C1600" s="131" t="s">
        <v>831</v>
      </c>
      <c r="D1600" s="131" t="s">
        <v>2312</v>
      </c>
      <c r="E1600" s="176" t="s">
        <v>4400</v>
      </c>
      <c r="F1600" s="176"/>
      <c r="G1600" s="172">
        <v>0</v>
      </c>
      <c r="H1600" s="172"/>
      <c r="I1600"/>
      <c r="J1600"/>
      <c r="K1600"/>
      <c r="L1600" s="131" t="str">
        <f>VLOOKUP(TRIM(B1600),'Team Rosters'!$B$1:$M$3794,2,FALSE)</f>
        <v>WIX</v>
      </c>
    </row>
    <row r="1601" spans="1:12" ht="12.75" customHeight="1">
      <c r="A1601" s="131" t="s">
        <v>4265</v>
      </c>
      <c r="B1601" s="131" t="s">
        <v>153</v>
      </c>
      <c r="C1601" s="131" t="s">
        <v>810</v>
      </c>
      <c r="D1601" s="131" t="s">
        <v>4265</v>
      </c>
      <c r="E1601"/>
      <c r="F1601"/>
      <c r="G1601"/>
      <c r="H1601"/>
      <c r="I1601"/>
      <c r="J1601"/>
      <c r="K1601" s="131"/>
      <c r="L1601" s="131" t="e">
        <f>VLOOKUP(TRIM(B1601),'Team Rosters'!$B$1:$M$3794,2,FALSE)</f>
        <v>#N/A</v>
      </c>
    </row>
    <row r="1602" spans="1:12" ht="12.75" customHeight="1">
      <c r="A1602" s="131" t="s">
        <v>2440</v>
      </c>
      <c r="B1602" s="131" t="s">
        <v>6169</v>
      </c>
      <c r="C1602" s="131" t="s">
        <v>807</v>
      </c>
      <c r="D1602" s="131" t="s">
        <v>2440</v>
      </c>
      <c r="E1602" s="176" t="s">
        <v>4384</v>
      </c>
      <c r="F1602" s="176"/>
      <c r="G1602" s="172">
        <v>0</v>
      </c>
      <c r="H1602" s="172"/>
      <c r="I1602" s="131"/>
      <c r="J1602"/>
      <c r="K1602" s="131"/>
      <c r="L1602" s="131" t="e">
        <f>VLOOKUP(TRIM(B1602),'Team Rosters'!$B$1:$M$3794,2,FALSE)</f>
        <v>#N/A</v>
      </c>
    </row>
    <row r="1603" spans="1:12" ht="12.75" customHeight="1">
      <c r="A1603" s="131" t="s">
        <v>3060</v>
      </c>
      <c r="B1603" s="131" t="s">
        <v>798</v>
      </c>
      <c r="C1603" s="131" t="s">
        <v>833</v>
      </c>
      <c r="D1603" s="131" t="s">
        <v>4290</v>
      </c>
      <c r="E1603" s="176" t="s">
        <v>4390</v>
      </c>
      <c r="F1603" s="176"/>
      <c r="G1603" s="172"/>
      <c r="H1603" s="172"/>
      <c r="I1603"/>
      <c r="J1603"/>
      <c r="K1603" s="131"/>
      <c r="L1603" s="131" t="e">
        <f>VLOOKUP(TRIM(B1603),'Team Rosters'!$B$1:$M$3794,2,FALSE)</f>
        <v>#N/A</v>
      </c>
    </row>
    <row r="1604" spans="1:12" ht="12.75" customHeight="1">
      <c r="A1604" s="131" t="s">
        <v>172</v>
      </c>
      <c r="B1604" s="131" t="s">
        <v>4545</v>
      </c>
      <c r="C1604" s="131" t="s">
        <v>90</v>
      </c>
      <c r="D1604" s="131" t="s">
        <v>4298</v>
      </c>
      <c r="E1604" s="176" t="s">
        <v>4391</v>
      </c>
      <c r="F1604" s="176"/>
      <c r="G1604" s="172">
        <v>2</v>
      </c>
      <c r="H1604" s="172"/>
      <c r="I1604"/>
      <c r="J1604"/>
      <c r="K1604" s="131"/>
      <c r="L1604" s="131" t="e">
        <f>VLOOKUP(TRIM(B1604),'Team Rosters'!$B$1:$M$3794,2,FALSE)</f>
        <v>#N/A</v>
      </c>
    </row>
    <row r="1605" spans="1:12" ht="12.75" customHeight="1">
      <c r="A1605" s="131" t="s">
        <v>172</v>
      </c>
      <c r="B1605" s="131" t="s">
        <v>6189</v>
      </c>
      <c r="C1605" s="131" t="s">
        <v>833</v>
      </c>
      <c r="D1605" s="131" t="s">
        <v>4298</v>
      </c>
      <c r="E1605" s="176" t="s">
        <v>4391</v>
      </c>
      <c r="F1605" s="176"/>
      <c r="G1605" s="172">
        <v>2</v>
      </c>
      <c r="H1605" s="172"/>
      <c r="I1605" s="131"/>
      <c r="J1605"/>
      <c r="K1605" s="131"/>
      <c r="L1605" s="131" t="e">
        <f>VLOOKUP(TRIM(B1605),'Team Rosters'!$B$1:$M$3794,2,FALSE)</f>
        <v>#N/A</v>
      </c>
    </row>
    <row r="1606" spans="1:12" ht="12.75" customHeight="1">
      <c r="A1606" s="222" t="s">
        <v>1891</v>
      </c>
      <c r="B1606" s="222" t="s">
        <v>721</v>
      </c>
      <c r="C1606" s="222" t="s">
        <v>85</v>
      </c>
      <c r="D1606" s="222" t="s">
        <v>1891</v>
      </c>
      <c r="E1606"/>
      <c r="F1606"/>
      <c r="G1606"/>
      <c r="H1606"/>
      <c r="I1606"/>
      <c r="J1606"/>
      <c r="K1606" s="131"/>
      <c r="L1606" s="131" t="e">
        <f>VLOOKUP(TRIM(B1606),'Team Rosters'!$B$1:$M$3794,2,FALSE)</f>
        <v>#N/A</v>
      </c>
    </row>
    <row r="1607" spans="1:12" ht="12.75" customHeight="1">
      <c r="A1607" s="222" t="s">
        <v>3518</v>
      </c>
      <c r="B1607" s="222" t="s">
        <v>5307</v>
      </c>
      <c r="C1607" s="222" t="s">
        <v>822</v>
      </c>
      <c r="D1607" s="222" t="s">
        <v>3518</v>
      </c>
      <c r="E1607"/>
      <c r="F1607"/>
      <c r="G1607"/>
      <c r="H1607"/>
      <c r="I1607" s="187">
        <v>0</v>
      </c>
      <c r="J1607"/>
      <c r="K1607" s="187">
        <v>2</v>
      </c>
      <c r="L1607" s="131" t="str">
        <f>VLOOKUP(TRIM(B1607),'Team Rosters'!$B$1:$M$3794,2,FALSE)</f>
        <v>BLD</v>
      </c>
    </row>
    <row r="1608" spans="1:12" ht="12.75" customHeight="1">
      <c r="A1608" s="131" t="s">
        <v>87</v>
      </c>
      <c r="B1608" s="131" t="s">
        <v>2800</v>
      </c>
      <c r="C1608" s="131" t="s">
        <v>1664</v>
      </c>
      <c r="D1608" s="131" t="s">
        <v>4280</v>
      </c>
      <c r="E1608" s="131"/>
      <c r="F1608" s="131"/>
      <c r="G1608" s="131"/>
      <c r="H1608"/>
      <c r="I1608" s="172">
        <v>0</v>
      </c>
      <c r="J1608" s="172">
        <v>0</v>
      </c>
      <c r="K1608" s="172">
        <v>2</v>
      </c>
      <c r="L1608" s="131" t="e">
        <f>VLOOKUP(TRIM(B1608),'Team Rosters'!$B$1:$M$3794,2,FALSE)</f>
        <v>#N/A</v>
      </c>
    </row>
    <row r="1609" spans="1:12" ht="12.75" customHeight="1">
      <c r="A1609" s="131" t="s">
        <v>87</v>
      </c>
      <c r="B1609" s="131" t="s">
        <v>2800</v>
      </c>
      <c r="C1609" s="131" t="s">
        <v>1664</v>
      </c>
      <c r="D1609" s="131" t="s">
        <v>6620</v>
      </c>
      <c r="E1609"/>
      <c r="F1609"/>
      <c r="G1609"/>
      <c r="H1609"/>
      <c r="I1609" s="172">
        <v>0</v>
      </c>
      <c r="J1609"/>
      <c r="K1609" s="172">
        <v>2</v>
      </c>
      <c r="L1609" s="131" t="e">
        <f>VLOOKUP(TRIM(B1609),'Team Rosters'!$B$1:$M$3794,2,FALSE)</f>
        <v>#N/A</v>
      </c>
    </row>
    <row r="1610" spans="1:12" ht="12.75" customHeight="1">
      <c r="A1610" s="131" t="s">
        <v>1404</v>
      </c>
      <c r="B1610" s="131" t="s">
        <v>800</v>
      </c>
      <c r="C1610" s="131" t="s">
        <v>810</v>
      </c>
      <c r="D1610" s="131" t="s">
        <v>1404</v>
      </c>
      <c r="E1610" s="176" t="s">
        <v>4384</v>
      </c>
      <c r="F1610" s="176"/>
      <c r="G1610" s="172">
        <v>5</v>
      </c>
      <c r="H1610" s="172"/>
      <c r="I1610"/>
      <c r="J1610"/>
      <c r="K1610"/>
      <c r="L1610" s="131" t="e">
        <f>VLOOKUP(TRIM(B1610),'Team Rosters'!$B$1:$M$3794,2,FALSE)</f>
        <v>#N/A</v>
      </c>
    </row>
    <row r="1611" spans="1:12" ht="12.75" customHeight="1">
      <c r="A1611" s="131" t="s">
        <v>2317</v>
      </c>
      <c r="B1611" s="131" t="s">
        <v>156</v>
      </c>
      <c r="C1611" s="131" t="s">
        <v>812</v>
      </c>
      <c r="D1611" s="131" t="s">
        <v>4272</v>
      </c>
      <c r="E1611" s="131"/>
      <c r="F1611" s="131"/>
      <c r="G1611" s="131"/>
      <c r="H1611"/>
      <c r="I1611" s="172">
        <v>5</v>
      </c>
      <c r="J1611" s="172"/>
      <c r="K1611" s="172">
        <v>5</v>
      </c>
      <c r="L1611" s="131" t="str">
        <f>VLOOKUP(TRIM(B1611),'Team Rosters'!$B$1:$M$3794,2,FALSE)</f>
        <v>LON</v>
      </c>
    </row>
    <row r="1612" spans="1:12" ht="12.75" customHeight="1">
      <c r="A1612" s="131" t="s">
        <v>1663</v>
      </c>
      <c r="B1612" s="131" t="s">
        <v>5590</v>
      </c>
      <c r="C1612" s="131" t="s">
        <v>83</v>
      </c>
      <c r="D1612" s="131" t="s">
        <v>4302</v>
      </c>
      <c r="E1612" s="176" t="s">
        <v>4389</v>
      </c>
      <c r="F1612" s="176"/>
      <c r="G1612" s="172">
        <v>7</v>
      </c>
      <c r="H1612" s="172"/>
      <c r="I1612"/>
      <c r="J1612"/>
      <c r="K1612" s="131"/>
      <c r="L1612" s="131" t="e">
        <f>VLOOKUP(TRIM(B1612),'Team Rosters'!$B$1:$M$3794,2,FALSE)</f>
        <v>#N/A</v>
      </c>
    </row>
    <row r="1613" spans="1:12" ht="12.75" customHeight="1">
      <c r="A1613" s="131" t="s">
        <v>2319</v>
      </c>
      <c r="B1613" s="131" t="s">
        <v>2802</v>
      </c>
      <c r="C1613" s="131" t="s">
        <v>816</v>
      </c>
      <c r="D1613" s="131" t="s">
        <v>2319</v>
      </c>
      <c r="E1613" s="176" t="s">
        <v>4390</v>
      </c>
      <c r="F1613" s="176"/>
      <c r="G1613" s="172">
        <v>4</v>
      </c>
      <c r="H1613" s="172"/>
      <c r="I1613" s="131"/>
      <c r="J1613"/>
      <c r="K1613" s="131"/>
      <c r="L1613" s="131" t="e">
        <f>VLOOKUP(TRIM(B1613),'Team Rosters'!$B$1:$M$3794,2,FALSE)</f>
        <v>#N/A</v>
      </c>
    </row>
    <row r="1614" spans="1:12" ht="12.75" customHeight="1">
      <c r="A1614" s="131" t="s">
        <v>197</v>
      </c>
      <c r="B1614" s="131" t="s">
        <v>201</v>
      </c>
      <c r="C1614" s="131" t="s">
        <v>5513</v>
      </c>
      <c r="D1614" s="131" t="s">
        <v>197</v>
      </c>
      <c r="E1614"/>
      <c r="F1614"/>
      <c r="G1614"/>
      <c r="H1614" s="131"/>
      <c r="I1614"/>
      <c r="J1614"/>
      <c r="K1614"/>
      <c r="L1614" s="131" t="str">
        <f>VLOOKUP(TRIM(B1614),'Team Rosters'!$B$1:$M$3794,2,FALSE)</f>
        <v>BIR</v>
      </c>
    </row>
  </sheetData>
  <conditionalFormatting sqref="I2:J283">
    <cfRule type="cellIs" dxfId="25" priority="21" stopIfTrue="1" operator="equal">
      <formula>6</formula>
    </cfRule>
    <cfRule type="cellIs" dxfId="24" priority="22" stopIfTrue="1" operator="equal">
      <formula>5</formula>
    </cfRule>
    <cfRule type="cellIs" dxfId="23" priority="23" stopIfTrue="1" operator="equal">
      <formula>4</formula>
    </cfRule>
  </conditionalFormatting>
  <conditionalFormatting sqref="K2:K283">
    <cfRule type="cellIs" dxfId="22" priority="24" stopIfTrue="1" operator="equal">
      <formula>7</formula>
    </cfRule>
    <cfRule type="cellIs" dxfId="21" priority="25" stopIfTrue="1" operator="equal">
      <formula>5</formula>
    </cfRule>
    <cfRule type="cellIs" dxfId="20" priority="26" stopIfTrue="1" operator="equal">
      <formula>4</formula>
    </cfRule>
  </conditionalFormatting>
  <conditionalFormatting sqref="E284:F1063">
    <cfRule type="cellIs" dxfId="19" priority="14" stopIfTrue="1" operator="equal">
      <formula>6</formula>
    </cfRule>
    <cfRule type="cellIs" dxfId="18" priority="15" stopIfTrue="1" operator="equal">
      <formula>5</formula>
    </cfRule>
    <cfRule type="cellIs" dxfId="17" priority="16" stopIfTrue="1" operator="equal">
      <formula>4</formula>
    </cfRule>
  </conditionalFormatting>
  <conditionalFormatting sqref="H284:H1063">
    <cfRule type="cellIs" dxfId="16" priority="17" stopIfTrue="1" operator="greaterThan">
      <formula>0.1</formula>
    </cfRule>
  </conditionalFormatting>
  <conditionalFormatting sqref="G284:G1063">
    <cfRule type="cellIs" dxfId="15" priority="18" stopIfTrue="1" operator="equal">
      <formula>12</formula>
    </cfRule>
    <cfRule type="cellIs" dxfId="14" priority="19" stopIfTrue="1" operator="between">
      <formula>11</formula>
      <formula>10</formula>
    </cfRule>
    <cfRule type="cellIs" dxfId="13" priority="20" stopIfTrue="1" operator="between">
      <formula>9</formula>
      <formula>8</formula>
    </cfRule>
  </conditionalFormatting>
  <conditionalFormatting sqref="I1397:I1525">
    <cfRule type="cellIs" dxfId="12" priority="2" stopIfTrue="1" operator="equal">
      <formula>6</formula>
    </cfRule>
    <cfRule type="cellIs" dxfId="11" priority="3" stopIfTrue="1" operator="equal">
      <formula>5</formula>
    </cfRule>
    <cfRule type="cellIs" dxfId="10" priority="4" stopIfTrue="1" operator="equal">
      <formula>4</formula>
    </cfRule>
  </conditionalFormatting>
  <conditionalFormatting sqref="I1134:I1257">
    <cfRule type="cellIs" dxfId="9" priority="8" stopIfTrue="1" operator="equal">
      <formula>6</formula>
    </cfRule>
    <cfRule type="cellIs" dxfId="8" priority="9" stopIfTrue="1" operator="equal">
      <formula>5</formula>
    </cfRule>
    <cfRule type="cellIs" dxfId="7" priority="10" stopIfTrue="1" operator="equal">
      <formula>4</formula>
    </cfRule>
  </conditionalFormatting>
  <conditionalFormatting sqref="K1134:K1257">
    <cfRule type="cellIs" dxfId="6" priority="11" stopIfTrue="1" operator="equal">
      <formula>7</formula>
    </cfRule>
    <cfRule type="cellIs" dxfId="5" priority="12" stopIfTrue="1" operator="equal">
      <formula>5</formula>
    </cfRule>
    <cfRule type="cellIs" dxfId="4" priority="13" stopIfTrue="1" operator="equal">
      <formula>4</formula>
    </cfRule>
  </conditionalFormatting>
  <conditionalFormatting sqref="K1397:K1525">
    <cfRule type="cellIs" dxfId="3" priority="5" stopIfTrue="1" operator="equal">
      <formula>7</formula>
    </cfRule>
    <cfRule type="cellIs" dxfId="2" priority="6" stopIfTrue="1" operator="equal">
      <formula>5</formula>
    </cfRule>
    <cfRule type="cellIs" dxfId="1" priority="7" stopIfTrue="1" operator="equal">
      <formula>4</formula>
    </cfRule>
  </conditionalFormatting>
  <conditionalFormatting sqref="B1541">
    <cfRule type="duplicateValues" dxfId="0" priority="1" stopIfTrue="1"/>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U156"/>
  <sheetViews>
    <sheetView workbookViewId="0">
      <selection activeCell="F11" sqref="F11"/>
    </sheetView>
  </sheetViews>
  <sheetFormatPr defaultColWidth="9.140625" defaultRowHeight="12.75"/>
  <cols>
    <col min="1" max="1" width="10" style="9" customWidth="1"/>
    <col min="2" max="2" width="14.85546875" customWidth="1"/>
    <col min="3" max="3" width="14.7109375" customWidth="1"/>
    <col min="4" max="4" width="12.5703125" customWidth="1"/>
    <col min="5" max="5" width="14.85546875" customWidth="1"/>
    <col min="6" max="6" width="13.85546875" customWidth="1"/>
    <col min="7" max="7" width="12.5703125" customWidth="1"/>
    <col min="8" max="8" width="11.42578125" customWidth="1"/>
    <col min="9" max="9" width="13.85546875" customWidth="1"/>
    <col min="10" max="10" width="12.7109375" customWidth="1"/>
    <col min="11" max="11" width="10.42578125" bestFit="1" customWidth="1"/>
    <col min="12" max="12" width="14.85546875" customWidth="1"/>
    <col min="13" max="13" width="13.5703125" customWidth="1"/>
    <col min="14" max="14" width="12.42578125" customWidth="1"/>
    <col min="15" max="15" width="7.140625" customWidth="1"/>
    <col min="16" max="17" width="21.42578125" customWidth="1"/>
    <col min="18" max="18" width="14" customWidth="1"/>
    <col min="20" max="20" width="19" customWidth="1"/>
    <col min="21" max="21" width="20.42578125" customWidth="1"/>
  </cols>
  <sheetData>
    <row r="1" spans="1:15" s="355" customFormat="1" ht="11.25">
      <c r="B1" s="355" t="s">
        <v>7416</v>
      </c>
      <c r="D1" s="355" t="s">
        <v>7417</v>
      </c>
      <c r="F1" s="355" t="s">
        <v>6100</v>
      </c>
      <c r="H1" s="355" t="s">
        <v>6101</v>
      </c>
      <c r="J1" s="355" t="s">
        <v>6104</v>
      </c>
      <c r="K1" s="383"/>
      <c r="L1" s="383"/>
      <c r="M1" s="383"/>
      <c r="N1" s="383"/>
      <c r="O1" s="383"/>
    </row>
    <row r="2" spans="1:15" s="355" customFormat="1" ht="11.25">
      <c r="A2" s="305" t="s">
        <v>6437</v>
      </c>
      <c r="B2" s="355" t="s">
        <v>8375</v>
      </c>
      <c r="C2" s="355" t="s">
        <v>8378</v>
      </c>
      <c r="D2" s="355" t="s">
        <v>8405</v>
      </c>
      <c r="E2" s="355" t="s">
        <v>8406</v>
      </c>
      <c r="F2" s="429"/>
      <c r="G2" s="429"/>
      <c r="H2" s="429"/>
      <c r="I2" s="429"/>
      <c r="J2" s="429"/>
      <c r="K2" s="383"/>
      <c r="L2" s="383"/>
      <c r="M2" s="383"/>
      <c r="N2" s="383"/>
      <c r="O2" s="383"/>
    </row>
    <row r="3" spans="1:15" s="355" customFormat="1" ht="11.25">
      <c r="A3" s="305" t="s">
        <v>732</v>
      </c>
      <c r="B3" s="355" t="s">
        <v>8376</v>
      </c>
      <c r="C3" s="355" t="s">
        <v>8377</v>
      </c>
      <c r="D3" s="430" t="s">
        <v>8407</v>
      </c>
      <c r="E3" s="430" t="s">
        <v>8408</v>
      </c>
      <c r="F3" s="355" t="s">
        <v>8429</v>
      </c>
      <c r="G3" s="355" t="s">
        <v>8428</v>
      </c>
      <c r="H3" s="355" t="s">
        <v>8442</v>
      </c>
      <c r="I3" s="355" t="s">
        <v>8443</v>
      </c>
      <c r="J3" s="429"/>
      <c r="K3" s="383" t="s">
        <v>8462</v>
      </c>
      <c r="L3" s="404" t="s">
        <v>6730</v>
      </c>
      <c r="M3" s="383"/>
      <c r="N3" s="383"/>
      <c r="O3" s="383"/>
    </row>
    <row r="4" spans="1:15" s="355" customFormat="1" ht="11.25">
      <c r="A4" s="305" t="s">
        <v>2431</v>
      </c>
      <c r="B4" s="355" t="s">
        <v>8379</v>
      </c>
      <c r="C4" s="355" t="s">
        <v>8380</v>
      </c>
      <c r="D4" s="344" t="s">
        <v>8409</v>
      </c>
      <c r="E4" s="344" t="s">
        <v>8410</v>
      </c>
      <c r="F4" s="429"/>
      <c r="G4" s="429"/>
      <c r="H4" s="429"/>
      <c r="I4" s="429"/>
      <c r="J4" s="429"/>
      <c r="K4" s="383"/>
      <c r="L4" s="383"/>
      <c r="M4" s="383"/>
      <c r="N4" s="383"/>
      <c r="O4" s="383"/>
    </row>
    <row r="5" spans="1:15" s="355" customFormat="1" ht="11.25">
      <c r="A5" s="305" t="s">
        <v>7100</v>
      </c>
      <c r="B5" s="355" t="s">
        <v>8381</v>
      </c>
      <c r="C5" s="355" t="s">
        <v>8382</v>
      </c>
      <c r="D5" s="431" t="s">
        <v>5765</v>
      </c>
      <c r="E5" s="355" t="s">
        <v>8382</v>
      </c>
      <c r="F5" s="429"/>
      <c r="G5" s="429"/>
      <c r="H5" s="429"/>
      <c r="I5" s="429"/>
      <c r="J5" s="429"/>
      <c r="K5" s="383"/>
      <c r="L5" s="383"/>
      <c r="M5" s="383"/>
      <c r="N5" s="383"/>
      <c r="O5" s="383"/>
    </row>
    <row r="6" spans="1:15" s="355" customFormat="1" ht="11.25">
      <c r="A6" s="305" t="s">
        <v>631</v>
      </c>
      <c r="B6" s="355" t="s">
        <v>8384</v>
      </c>
      <c r="C6" s="355" t="s">
        <v>8383</v>
      </c>
      <c r="D6" s="355" t="s">
        <v>8412</v>
      </c>
      <c r="E6" s="355" t="s">
        <v>8411</v>
      </c>
      <c r="F6" s="355" t="s">
        <v>7644</v>
      </c>
      <c r="G6" s="355" t="s">
        <v>8430</v>
      </c>
      <c r="H6" s="429"/>
      <c r="I6" s="429"/>
      <c r="J6" s="429"/>
      <c r="K6" s="383"/>
      <c r="L6" s="383"/>
      <c r="M6" s="383"/>
      <c r="N6" s="383"/>
      <c r="O6" s="383"/>
    </row>
    <row r="7" spans="1:15" s="355" customFormat="1" ht="22.5">
      <c r="A7" s="305" t="s">
        <v>5896</v>
      </c>
      <c r="B7" s="355" t="s">
        <v>8385</v>
      </c>
      <c r="C7" s="355" t="s">
        <v>8386</v>
      </c>
      <c r="D7" s="355" t="s">
        <v>8413</v>
      </c>
      <c r="E7" s="355" t="s">
        <v>8414</v>
      </c>
      <c r="F7" s="355" t="s">
        <v>8431</v>
      </c>
      <c r="G7" s="355" t="s">
        <v>8432</v>
      </c>
      <c r="H7" s="355" t="s">
        <v>8444</v>
      </c>
      <c r="I7" s="355" t="s">
        <v>8445</v>
      </c>
      <c r="J7" s="383"/>
      <c r="K7" s="383" t="s">
        <v>8462</v>
      </c>
      <c r="L7" s="383" t="s">
        <v>8457</v>
      </c>
      <c r="M7" s="383"/>
      <c r="N7" s="383"/>
      <c r="O7" s="383"/>
    </row>
    <row r="8" spans="1:15" s="355" customFormat="1" ht="11.25">
      <c r="A8" s="305" t="s">
        <v>4776</v>
      </c>
      <c r="B8" s="429"/>
      <c r="C8" s="429"/>
      <c r="D8" s="429"/>
      <c r="E8" s="429"/>
      <c r="F8" s="429"/>
      <c r="G8" s="429"/>
      <c r="H8" s="429"/>
      <c r="I8" s="429"/>
      <c r="J8" s="429"/>
      <c r="K8" s="383" t="s">
        <v>8462</v>
      </c>
      <c r="L8" s="435" t="s">
        <v>4548</v>
      </c>
      <c r="M8" s="383"/>
      <c r="N8" s="383"/>
      <c r="O8" s="383"/>
    </row>
    <row r="9" spans="1:15" s="355" customFormat="1" ht="11.25">
      <c r="A9" s="305" t="s">
        <v>2644</v>
      </c>
      <c r="B9" s="429"/>
      <c r="C9" s="429"/>
      <c r="D9" s="429"/>
      <c r="E9" s="429"/>
      <c r="F9" s="429"/>
      <c r="G9" s="429"/>
      <c r="H9" s="429"/>
      <c r="I9" s="429"/>
      <c r="J9" s="429"/>
      <c r="K9" s="383"/>
      <c r="L9" s="383"/>
      <c r="M9" s="383"/>
      <c r="N9" s="383"/>
      <c r="O9" s="383"/>
    </row>
    <row r="10" spans="1:15" s="355" customFormat="1" ht="11.25">
      <c r="A10" s="305" t="s">
        <v>6095</v>
      </c>
      <c r="B10" s="281" t="s">
        <v>8387</v>
      </c>
      <c r="C10" s="281" t="s">
        <v>8388</v>
      </c>
      <c r="D10" s="281" t="s">
        <v>8415</v>
      </c>
      <c r="E10" s="281" t="s">
        <v>8416</v>
      </c>
      <c r="F10" s="429"/>
      <c r="G10" s="429"/>
      <c r="H10" s="429"/>
      <c r="I10" s="429"/>
      <c r="J10" s="429"/>
      <c r="K10" s="383"/>
      <c r="L10" s="383"/>
      <c r="M10" s="383"/>
      <c r="N10" s="383"/>
      <c r="O10" s="383"/>
    </row>
    <row r="11" spans="1:15" s="355" customFormat="1" ht="11.25">
      <c r="A11" s="305" t="s">
        <v>1684</v>
      </c>
      <c r="B11" s="339" t="s">
        <v>8389</v>
      </c>
      <c r="C11" s="355" t="s">
        <v>8382</v>
      </c>
      <c r="D11" s="355" t="s">
        <v>8417</v>
      </c>
      <c r="E11" s="355" t="s">
        <v>8382</v>
      </c>
      <c r="F11" s="355" t="s">
        <v>8433</v>
      </c>
      <c r="G11" s="355" t="s">
        <v>8382</v>
      </c>
      <c r="H11" s="429"/>
      <c r="I11" s="429"/>
      <c r="J11" s="429"/>
      <c r="K11" s="383"/>
      <c r="L11" s="383"/>
      <c r="M11" s="383"/>
      <c r="N11" s="383"/>
      <c r="O11" s="383"/>
    </row>
    <row r="12" spans="1:15" s="355" customFormat="1" ht="11.25">
      <c r="A12" s="305" t="s">
        <v>4340</v>
      </c>
      <c r="B12" s="429"/>
      <c r="C12" s="429"/>
      <c r="D12" s="429"/>
      <c r="E12" s="429"/>
      <c r="F12" s="429"/>
      <c r="G12" s="429"/>
      <c r="H12" s="429"/>
      <c r="I12" s="429"/>
      <c r="J12" s="429"/>
      <c r="K12" s="383" t="s">
        <v>8462</v>
      </c>
      <c r="L12" s="404" t="s">
        <v>7523</v>
      </c>
      <c r="M12" s="404" t="s">
        <v>7611</v>
      </c>
      <c r="N12" s="383"/>
      <c r="O12" s="383"/>
    </row>
    <row r="13" spans="1:15" s="355" customFormat="1" ht="11.25">
      <c r="A13" s="305" t="s">
        <v>6455</v>
      </c>
      <c r="B13" s="429"/>
      <c r="C13" s="429"/>
      <c r="D13" s="429"/>
      <c r="E13" s="429"/>
      <c r="F13" s="429"/>
      <c r="G13" s="429"/>
      <c r="H13" s="429"/>
      <c r="I13" s="429"/>
      <c r="J13" s="429"/>
      <c r="K13" s="383"/>
      <c r="L13" s="383"/>
      <c r="M13" s="383"/>
      <c r="N13" s="383"/>
      <c r="O13" s="383"/>
    </row>
    <row r="14" spans="1:15" s="355" customFormat="1" ht="11.25">
      <c r="A14" s="305" t="s">
        <v>6506</v>
      </c>
      <c r="B14" s="432" t="s">
        <v>8390</v>
      </c>
      <c r="C14" s="432" t="s">
        <v>8391</v>
      </c>
      <c r="D14" s="432" t="s">
        <v>8418</v>
      </c>
      <c r="E14" s="432" t="s">
        <v>8419</v>
      </c>
      <c r="F14" s="429"/>
      <c r="G14" s="429"/>
      <c r="H14" s="429"/>
      <c r="I14" s="429"/>
      <c r="J14" s="429"/>
      <c r="K14" s="383"/>
      <c r="L14" s="383"/>
      <c r="M14" s="383"/>
      <c r="N14" s="383"/>
      <c r="O14" s="383"/>
    </row>
    <row r="15" spans="1:15" s="355" customFormat="1" ht="11.25">
      <c r="A15" s="305" t="s">
        <v>7849</v>
      </c>
      <c r="B15" s="429"/>
      <c r="C15" s="429"/>
      <c r="D15" s="429"/>
      <c r="E15" s="429"/>
      <c r="F15" s="429"/>
      <c r="G15" s="429"/>
      <c r="H15" s="429"/>
      <c r="I15" s="429"/>
      <c r="J15" s="429"/>
      <c r="K15" s="383"/>
      <c r="L15" s="383"/>
      <c r="M15" s="383"/>
      <c r="N15" s="383"/>
      <c r="O15" s="383"/>
    </row>
    <row r="16" spans="1:15" s="355" customFormat="1" ht="11.25">
      <c r="A16" s="305" t="s">
        <v>1679</v>
      </c>
      <c r="B16" s="355" t="s">
        <v>8393</v>
      </c>
      <c r="C16" s="355" t="s">
        <v>8392</v>
      </c>
      <c r="D16" s="355" t="s">
        <v>8420</v>
      </c>
      <c r="E16" s="355" t="s">
        <v>8421</v>
      </c>
      <c r="F16" s="429"/>
      <c r="G16" s="429"/>
      <c r="H16" s="429"/>
      <c r="I16" s="429"/>
      <c r="J16" s="429"/>
      <c r="K16" s="383"/>
      <c r="L16" s="383"/>
      <c r="M16" s="383"/>
      <c r="N16" s="383"/>
      <c r="O16" s="383"/>
    </row>
    <row r="17" spans="1:15" s="355" customFormat="1" ht="11.25">
      <c r="A17" s="305" t="s">
        <v>5384</v>
      </c>
      <c r="B17" s="355" t="s">
        <v>8394</v>
      </c>
      <c r="C17" s="355" t="s">
        <v>8395</v>
      </c>
      <c r="D17" s="355" t="s">
        <v>8422</v>
      </c>
      <c r="E17" s="355" t="s">
        <v>5128</v>
      </c>
      <c r="F17" s="355" t="s">
        <v>8446</v>
      </c>
      <c r="G17" s="355" t="s">
        <v>8447</v>
      </c>
      <c r="H17" s="355" t="s">
        <v>8448</v>
      </c>
      <c r="I17" s="355" t="s">
        <v>8449</v>
      </c>
      <c r="J17" s="429"/>
      <c r="K17" s="383"/>
      <c r="L17" s="383"/>
      <c r="M17" s="383"/>
      <c r="N17" s="383"/>
      <c r="O17" s="383"/>
    </row>
    <row r="18" spans="1:15" s="355" customFormat="1" ht="11.25">
      <c r="A18" s="305" t="s">
        <v>4760</v>
      </c>
      <c r="B18" s="429"/>
      <c r="C18" s="429"/>
      <c r="D18" s="429"/>
      <c r="E18" s="429"/>
      <c r="F18" s="429"/>
      <c r="G18" s="429"/>
      <c r="H18" s="429"/>
      <c r="I18" s="429"/>
      <c r="J18" s="429"/>
      <c r="K18" s="383"/>
      <c r="L18" s="383"/>
      <c r="M18" s="383"/>
      <c r="N18" s="383"/>
      <c r="O18" s="383"/>
    </row>
    <row r="19" spans="1:15" s="355" customFormat="1" ht="11.25">
      <c r="A19" s="305" t="s">
        <v>976</v>
      </c>
      <c r="B19" s="429"/>
      <c r="C19" s="429"/>
      <c r="D19" s="429"/>
      <c r="E19" s="429"/>
      <c r="F19" s="429"/>
      <c r="G19" s="429"/>
      <c r="H19" s="429"/>
      <c r="I19" s="429"/>
      <c r="J19" s="429"/>
      <c r="K19" s="383"/>
      <c r="L19" s="383"/>
      <c r="M19" s="383"/>
      <c r="N19" s="383"/>
      <c r="O19" s="383"/>
    </row>
    <row r="20" spans="1:15" s="355" customFormat="1" ht="11.25">
      <c r="A20" s="305" t="s">
        <v>7112</v>
      </c>
      <c r="B20" s="355" t="s">
        <v>8396</v>
      </c>
      <c r="C20" s="431" t="s">
        <v>5229</v>
      </c>
      <c r="D20" s="355" t="s">
        <v>8423</v>
      </c>
      <c r="E20" s="431" t="s">
        <v>122</v>
      </c>
      <c r="F20" s="355" t="s">
        <v>8434</v>
      </c>
      <c r="G20" s="433" t="s">
        <v>8435</v>
      </c>
      <c r="H20" s="404" t="s">
        <v>6268</v>
      </c>
      <c r="I20" s="433" t="s">
        <v>8436</v>
      </c>
      <c r="J20" s="429"/>
      <c r="K20" s="383"/>
      <c r="L20" s="383"/>
      <c r="M20" s="383"/>
      <c r="N20" s="383"/>
      <c r="O20" s="383"/>
    </row>
    <row r="21" spans="1:15" s="355" customFormat="1" ht="11.25">
      <c r="A21" s="305" t="s">
        <v>1520</v>
      </c>
      <c r="B21" s="355" t="s">
        <v>8397</v>
      </c>
      <c r="C21" s="355" t="s">
        <v>8398</v>
      </c>
      <c r="D21" s="355" t="s">
        <v>8424</v>
      </c>
      <c r="E21" s="355" t="s">
        <v>8425</v>
      </c>
      <c r="F21" s="355" t="s">
        <v>8437</v>
      </c>
      <c r="G21" s="355" t="s">
        <v>8438</v>
      </c>
      <c r="H21" s="355" t="s">
        <v>8450</v>
      </c>
      <c r="I21" s="355" t="s">
        <v>8451</v>
      </c>
      <c r="J21" s="383" t="s">
        <v>8460</v>
      </c>
      <c r="K21" s="383" t="s">
        <v>8461</v>
      </c>
      <c r="L21" s="429"/>
      <c r="M21" s="383"/>
      <c r="N21" s="383"/>
      <c r="O21" s="383"/>
    </row>
    <row r="22" spans="1:15" s="355" customFormat="1" ht="11.25">
      <c r="A22" s="305" t="s">
        <v>5894</v>
      </c>
      <c r="B22" s="355" t="s">
        <v>8400</v>
      </c>
      <c r="C22" s="281" t="s">
        <v>8401</v>
      </c>
      <c r="D22" s="429"/>
      <c r="E22" s="429"/>
      <c r="F22" s="429"/>
      <c r="G22" s="429"/>
      <c r="H22" s="429"/>
      <c r="I22" s="429"/>
      <c r="J22" s="429"/>
      <c r="K22" s="383"/>
      <c r="L22" s="383"/>
      <c r="M22" s="383"/>
      <c r="N22" s="383"/>
      <c r="O22" s="383"/>
    </row>
    <row r="23" spans="1:15" s="355" customFormat="1" ht="11.25">
      <c r="A23" s="305" t="s">
        <v>959</v>
      </c>
      <c r="B23" s="355" t="s">
        <v>8402</v>
      </c>
      <c r="C23" s="355" t="s">
        <v>8382</v>
      </c>
      <c r="D23" s="355" t="s">
        <v>8426</v>
      </c>
      <c r="E23" s="355" t="s">
        <v>8382</v>
      </c>
      <c r="F23" s="355" t="s">
        <v>8439</v>
      </c>
      <c r="G23" s="355" t="s">
        <v>8382</v>
      </c>
      <c r="H23" s="355" t="s">
        <v>8452</v>
      </c>
      <c r="I23" s="355" t="s">
        <v>8382</v>
      </c>
      <c r="J23" s="404" t="s">
        <v>7619</v>
      </c>
      <c r="K23" s="383" t="s">
        <v>8382</v>
      </c>
      <c r="L23" s="434" t="s">
        <v>8456</v>
      </c>
      <c r="M23" s="383" t="s">
        <v>8382</v>
      </c>
      <c r="N23" s="434"/>
      <c r="O23" s="383"/>
    </row>
    <row r="24" spans="1:15" s="355" customFormat="1" ht="11.25">
      <c r="A24" s="305" t="s">
        <v>7092</v>
      </c>
      <c r="B24" s="429"/>
      <c r="C24" s="429"/>
      <c r="D24" s="429"/>
      <c r="E24" s="429"/>
      <c r="F24" s="429"/>
      <c r="G24" s="429"/>
      <c r="H24" s="429"/>
      <c r="I24" s="429"/>
      <c r="J24" s="429"/>
      <c r="K24" s="383" t="s">
        <v>8458</v>
      </c>
      <c r="L24" s="383"/>
      <c r="M24" s="383"/>
      <c r="N24" s="383"/>
      <c r="O24" s="383"/>
    </row>
    <row r="25" spans="1:15" s="355" customFormat="1" ht="11.25">
      <c r="A25" s="305" t="s">
        <v>4931</v>
      </c>
      <c r="B25" s="355" t="s">
        <v>8441</v>
      </c>
      <c r="C25" s="355" t="s">
        <v>8382</v>
      </c>
      <c r="D25" s="355" t="s">
        <v>8427</v>
      </c>
      <c r="E25" s="355" t="s">
        <v>8382</v>
      </c>
      <c r="F25" s="355" t="s">
        <v>8440</v>
      </c>
      <c r="G25" s="355" t="s">
        <v>8382</v>
      </c>
      <c r="H25" s="355" t="s">
        <v>8453</v>
      </c>
      <c r="I25" s="383" t="s">
        <v>8454</v>
      </c>
      <c r="J25" s="355" t="s">
        <v>8455</v>
      </c>
      <c r="K25" s="436" t="s">
        <v>6400</v>
      </c>
      <c r="L25" s="435" t="s">
        <v>7456</v>
      </c>
      <c r="M25" s="436" t="s">
        <v>6419</v>
      </c>
    </row>
    <row r="26" spans="1:15">
      <c r="K26" s="57"/>
      <c r="L26" s="57"/>
      <c r="M26" s="57"/>
      <c r="N26" s="57"/>
      <c r="O26" s="57"/>
    </row>
    <row r="27" spans="1:15">
      <c r="K27" s="57"/>
      <c r="L27" s="57"/>
      <c r="M27" s="57"/>
      <c r="N27" s="57"/>
      <c r="O27" s="57"/>
    </row>
    <row r="29" spans="1:15" ht="15" customHeight="1">
      <c r="A29"/>
      <c r="B29" t="s">
        <v>7416</v>
      </c>
      <c r="D29" t="s">
        <v>7417</v>
      </c>
      <c r="F29" t="s">
        <v>6100</v>
      </c>
      <c r="H29" t="s">
        <v>6101</v>
      </c>
      <c r="J29" t="s">
        <v>6104</v>
      </c>
    </row>
    <row r="30" spans="1:15" ht="15" customHeight="1" thickBot="1">
      <c r="A30"/>
      <c r="B30" t="s">
        <v>7412</v>
      </c>
      <c r="C30" t="s">
        <v>7413</v>
      </c>
    </row>
    <row r="31" spans="1:15" ht="15" customHeight="1" thickBot="1">
      <c r="A31" s="276" t="s">
        <v>6455</v>
      </c>
      <c r="B31" t="s">
        <v>6824</v>
      </c>
      <c r="C31" t="s">
        <v>937</v>
      </c>
      <c r="D31" s="303"/>
    </row>
    <row r="32" spans="1:15" ht="15" customHeight="1" thickBot="1">
      <c r="A32" s="276" t="s">
        <v>6095</v>
      </c>
      <c r="B32" t="s">
        <v>6670</v>
      </c>
      <c r="C32" t="s">
        <v>7415</v>
      </c>
      <c r="D32" t="s">
        <v>6828</v>
      </c>
      <c r="E32" t="s">
        <v>6407</v>
      </c>
      <c r="F32" t="s">
        <v>6822</v>
      </c>
      <c r="G32" t="s">
        <v>5753</v>
      </c>
      <c r="H32" s="303"/>
    </row>
    <row r="33" spans="1:12" ht="15" customHeight="1" thickBot="1">
      <c r="A33" s="276" t="s">
        <v>976</v>
      </c>
      <c r="B33" t="s">
        <v>5776</v>
      </c>
      <c r="C33" t="s">
        <v>7414</v>
      </c>
      <c r="D33" t="s">
        <v>243</v>
      </c>
      <c r="E33" t="s">
        <v>7414</v>
      </c>
      <c r="F33" s="303"/>
    </row>
    <row r="34" spans="1:12" ht="15" customHeight="1" thickBot="1">
      <c r="A34" s="276" t="s">
        <v>6506</v>
      </c>
      <c r="B34" s="139" t="s">
        <v>5746</v>
      </c>
      <c r="C34" t="s">
        <v>5225</v>
      </c>
      <c r="D34" t="s">
        <v>6155</v>
      </c>
      <c r="E34" t="s">
        <v>163</v>
      </c>
      <c r="F34" s="303"/>
    </row>
    <row r="35" spans="1:12" ht="15" customHeight="1" thickBot="1">
      <c r="A35" s="276" t="s">
        <v>7016</v>
      </c>
      <c r="B35" t="s">
        <v>6950</v>
      </c>
      <c r="C35" t="s">
        <v>7414</v>
      </c>
      <c r="D35" s="303"/>
    </row>
    <row r="36" spans="1:12" ht="15" customHeight="1" thickBot="1">
      <c r="A36" s="276" t="s">
        <v>4776</v>
      </c>
      <c r="D36" s="303"/>
    </row>
    <row r="37" spans="1:12" ht="15" customHeight="1" thickBot="1">
      <c r="A37" s="276" t="s">
        <v>5894</v>
      </c>
      <c r="D37" s="303"/>
    </row>
    <row r="38" spans="1:12" ht="15" customHeight="1" thickBot="1">
      <c r="A38" s="276" t="s">
        <v>7409</v>
      </c>
      <c r="B38" t="s">
        <v>6890</v>
      </c>
      <c r="C38" t="s">
        <v>7414</v>
      </c>
      <c r="D38" t="s">
        <v>3829</v>
      </c>
      <c r="E38" t="s">
        <v>7414</v>
      </c>
      <c r="F38" s="303"/>
    </row>
    <row r="39" spans="1:12" ht="15" customHeight="1" thickBot="1">
      <c r="A39" s="276" t="s">
        <v>7092</v>
      </c>
      <c r="B39" t="s">
        <v>4650</v>
      </c>
      <c r="C39" t="s">
        <v>280</v>
      </c>
      <c r="D39" s="303"/>
    </row>
    <row r="40" spans="1:12" ht="15" customHeight="1" thickBot="1">
      <c r="A40" s="276" t="s">
        <v>631</v>
      </c>
      <c r="D40" s="303"/>
    </row>
    <row r="41" spans="1:12" ht="15" customHeight="1" thickBot="1">
      <c r="A41" s="276" t="s">
        <v>6437</v>
      </c>
      <c r="B41" t="s">
        <v>4551</v>
      </c>
      <c r="C41" t="s">
        <v>4041</v>
      </c>
      <c r="D41" t="s">
        <v>498</v>
      </c>
      <c r="E41" t="s">
        <v>3234</v>
      </c>
      <c r="F41" s="303"/>
    </row>
    <row r="42" spans="1:12" ht="15" customHeight="1" thickBot="1">
      <c r="A42" s="276" t="s">
        <v>1679</v>
      </c>
      <c r="D42" s="303"/>
    </row>
    <row r="43" spans="1:12" ht="15" customHeight="1" thickBot="1">
      <c r="A43" s="276" t="s">
        <v>4760</v>
      </c>
      <c r="B43" t="s">
        <v>6919</v>
      </c>
      <c r="C43" t="s">
        <v>7414</v>
      </c>
      <c r="D43" t="s">
        <v>7419</v>
      </c>
      <c r="E43" t="s">
        <v>7414</v>
      </c>
      <c r="F43" t="s">
        <v>6967</v>
      </c>
      <c r="G43" t="s">
        <v>7427</v>
      </c>
      <c r="H43" t="s">
        <v>7432</v>
      </c>
      <c r="I43" t="s">
        <v>7414</v>
      </c>
      <c r="J43" t="s">
        <v>6963</v>
      </c>
      <c r="K43" t="s">
        <v>7433</v>
      </c>
      <c r="L43" s="303"/>
    </row>
    <row r="44" spans="1:12" ht="15" customHeight="1" thickBot="1">
      <c r="A44" s="276" t="s">
        <v>7100</v>
      </c>
      <c r="B44" t="s">
        <v>6285</v>
      </c>
      <c r="C44" t="s">
        <v>7414</v>
      </c>
      <c r="D44" t="s">
        <v>366</v>
      </c>
      <c r="E44" t="s">
        <v>7420</v>
      </c>
      <c r="F44" s="303"/>
    </row>
    <row r="45" spans="1:12" ht="15" customHeight="1" thickBot="1">
      <c r="A45" s="302" t="s">
        <v>5896</v>
      </c>
      <c r="B45" t="s">
        <v>5293</v>
      </c>
      <c r="C45" t="s">
        <v>2364</v>
      </c>
      <c r="D45" t="s">
        <v>7421</v>
      </c>
      <c r="E45" t="s">
        <v>7422</v>
      </c>
      <c r="F45" t="s">
        <v>4545</v>
      </c>
      <c r="G45" t="s">
        <v>7428</v>
      </c>
      <c r="H45" s="303"/>
    </row>
    <row r="46" spans="1:12" ht="15" customHeight="1" thickBot="1">
      <c r="A46" s="276" t="s">
        <v>5384</v>
      </c>
      <c r="B46" t="s">
        <v>6971</v>
      </c>
      <c r="D46" t="s">
        <v>6210</v>
      </c>
      <c r="F46" t="s">
        <v>5258</v>
      </c>
      <c r="H46" s="303"/>
    </row>
    <row r="47" spans="1:12" ht="15" customHeight="1" thickBot="1">
      <c r="A47" s="276" t="s">
        <v>2644</v>
      </c>
      <c r="D47" s="303"/>
    </row>
    <row r="48" spans="1:12" ht="15" customHeight="1" thickBot="1">
      <c r="A48" s="276" t="s">
        <v>7112</v>
      </c>
      <c r="D48" s="303"/>
    </row>
    <row r="49" spans="1:21" ht="15" customHeight="1" thickBot="1">
      <c r="A49" s="276" t="s">
        <v>5907</v>
      </c>
      <c r="D49" s="303"/>
    </row>
    <row r="50" spans="1:21" ht="15" customHeight="1" thickBot="1">
      <c r="A50" s="276" t="s">
        <v>7410</v>
      </c>
      <c r="B50" t="s">
        <v>6808</v>
      </c>
      <c r="C50" t="s">
        <v>7414</v>
      </c>
      <c r="D50" t="s">
        <v>6814</v>
      </c>
      <c r="E50" t="s">
        <v>7414</v>
      </c>
      <c r="F50" t="s">
        <v>7429</v>
      </c>
      <c r="G50" t="s">
        <v>7427</v>
      </c>
      <c r="H50" s="303"/>
    </row>
    <row r="51" spans="1:21" ht="15" customHeight="1" thickBot="1">
      <c r="A51" s="276" t="s">
        <v>4340</v>
      </c>
      <c r="B51" t="s">
        <v>6947</v>
      </c>
      <c r="C51" t="s">
        <v>288</v>
      </c>
      <c r="D51" t="s">
        <v>7423</v>
      </c>
      <c r="E51" t="s">
        <v>7424</v>
      </c>
      <c r="F51" s="303"/>
    </row>
    <row r="52" spans="1:21" ht="15" customHeight="1" thickBot="1">
      <c r="A52" s="276" t="s">
        <v>7411</v>
      </c>
      <c r="B52" t="s">
        <v>6933</v>
      </c>
      <c r="C52" t="s">
        <v>7414</v>
      </c>
      <c r="D52" t="s">
        <v>7425</v>
      </c>
      <c r="E52" t="s">
        <v>7414</v>
      </c>
      <c r="F52" t="s">
        <v>915</v>
      </c>
      <c r="G52" t="s">
        <v>7427</v>
      </c>
      <c r="H52" s="303"/>
    </row>
    <row r="53" spans="1:21" ht="15" customHeight="1" thickBot="1">
      <c r="A53" s="276" t="s">
        <v>4931</v>
      </c>
      <c r="B53" t="s">
        <v>7418</v>
      </c>
      <c r="C53" t="s">
        <v>305</v>
      </c>
      <c r="D53" t="s">
        <v>6419</v>
      </c>
      <c r="E53" t="s">
        <v>7430</v>
      </c>
      <c r="F53" t="s">
        <v>304</v>
      </c>
      <c r="G53" t="s">
        <v>7431</v>
      </c>
      <c r="H53" t="s">
        <v>6757</v>
      </c>
      <c r="I53" t="s">
        <v>7434</v>
      </c>
      <c r="J53" t="s">
        <v>4480</v>
      </c>
      <c r="K53" t="s">
        <v>5795</v>
      </c>
    </row>
    <row r="54" spans="1:21" ht="15" customHeight="1" thickBot="1">
      <c r="A54" s="276" t="s">
        <v>1520</v>
      </c>
      <c r="B54" t="s">
        <v>2481</v>
      </c>
      <c r="C54" t="s">
        <v>5862</v>
      </c>
      <c r="D54" t="s">
        <v>5163</v>
      </c>
      <c r="E54" t="s">
        <v>7426</v>
      </c>
      <c r="F54" t="s">
        <v>5767</v>
      </c>
      <c r="G54" t="s">
        <v>2579</v>
      </c>
      <c r="H54" s="303"/>
    </row>
    <row r="58" spans="1:21" ht="20.25">
      <c r="F58" s="10" t="s">
        <v>6610</v>
      </c>
      <c r="J58" s="10"/>
      <c r="N58" s="10"/>
    </row>
    <row r="60" spans="1:21">
      <c r="F60" s="171" t="s">
        <v>6606</v>
      </c>
      <c r="J60" s="167"/>
      <c r="N60" s="167"/>
    </row>
    <row r="61" spans="1:21">
      <c r="L61" s="9"/>
      <c r="P61" s="9"/>
    </row>
    <row r="62" spans="1:21">
      <c r="L62" s="9"/>
      <c r="P62" s="9"/>
    </row>
    <row r="63" spans="1:21">
      <c r="B63" t="s">
        <v>6068</v>
      </c>
      <c r="D63" s="11" t="s">
        <v>6065</v>
      </c>
      <c r="E63" s="11" t="s">
        <v>6064</v>
      </c>
      <c r="F63" t="s">
        <v>6067</v>
      </c>
      <c r="H63" s="11" t="s">
        <v>6065</v>
      </c>
      <c r="I63" s="11" t="s">
        <v>6064</v>
      </c>
      <c r="J63" t="s">
        <v>6066</v>
      </c>
      <c r="L63" s="11" t="s">
        <v>6065</v>
      </c>
      <c r="M63" s="11" t="s">
        <v>6064</v>
      </c>
      <c r="N63" t="s">
        <v>6608</v>
      </c>
      <c r="P63" s="11" t="s">
        <v>6065</v>
      </c>
      <c r="Q63" s="11" t="s">
        <v>6064</v>
      </c>
      <c r="R63" t="s">
        <v>6609</v>
      </c>
      <c r="T63" s="11" t="s">
        <v>6065</v>
      </c>
      <c r="U63" s="11" t="s">
        <v>6064</v>
      </c>
    </row>
    <row r="65" spans="1:21" ht="15">
      <c r="B65" t="s">
        <v>6506</v>
      </c>
      <c r="C65" s="11"/>
      <c r="D65" s="139" t="s">
        <v>5867</v>
      </c>
      <c r="E65" s="139" t="s">
        <v>4582</v>
      </c>
      <c r="F65" t="s">
        <v>6506</v>
      </c>
      <c r="G65" s="11"/>
      <c r="H65" t="s">
        <v>5618</v>
      </c>
      <c r="I65" s="139" t="s">
        <v>5074</v>
      </c>
      <c r="J65" s="168" t="s">
        <v>6506</v>
      </c>
      <c r="K65" s="11"/>
      <c r="L65" s="139" t="s">
        <v>5225</v>
      </c>
      <c r="M65" s="139" t="s">
        <v>5872</v>
      </c>
      <c r="N65" s="168" t="s">
        <v>6506</v>
      </c>
      <c r="O65" s="11"/>
      <c r="P65" t="s">
        <v>5849</v>
      </c>
      <c r="Q65" s="139" t="s">
        <v>5827</v>
      </c>
      <c r="R65" s="155" t="s">
        <v>5907</v>
      </c>
      <c r="S65" s="11"/>
      <c r="T65" s="139" t="s">
        <v>4650</v>
      </c>
      <c r="U65" s="139" t="s">
        <v>460</v>
      </c>
    </row>
    <row r="66" spans="1:21" ht="15">
      <c r="B66" t="s">
        <v>6466</v>
      </c>
      <c r="C66" s="11"/>
      <c r="D66" t="s">
        <v>5547</v>
      </c>
      <c r="E66" t="s">
        <v>6063</v>
      </c>
      <c r="F66" t="s">
        <v>6466</v>
      </c>
      <c r="G66" s="11"/>
      <c r="H66" s="147" t="s">
        <v>6607</v>
      </c>
      <c r="J66" s="155" t="s">
        <v>6466</v>
      </c>
      <c r="K66" s="11"/>
      <c r="L66" s="147" t="s">
        <v>6607</v>
      </c>
      <c r="N66" s="155" t="s">
        <v>6466</v>
      </c>
      <c r="O66" s="11"/>
      <c r="P66" s="147" t="s">
        <v>6607</v>
      </c>
      <c r="R66" s="155" t="s">
        <v>4931</v>
      </c>
      <c r="S66" s="11"/>
      <c r="T66" t="s">
        <v>5212</v>
      </c>
      <c r="U66" s="139" t="s">
        <v>6063</v>
      </c>
    </row>
    <row r="67" spans="1:21" ht="15">
      <c r="B67" t="s">
        <v>1684</v>
      </c>
      <c r="C67" s="11"/>
      <c r="D67" s="139" t="s">
        <v>5830</v>
      </c>
      <c r="E67" s="139" t="s">
        <v>5679</v>
      </c>
      <c r="F67" t="s">
        <v>1684</v>
      </c>
      <c r="G67" s="11"/>
      <c r="H67" t="s">
        <v>5687</v>
      </c>
      <c r="I67" s="139" t="s">
        <v>5582</v>
      </c>
      <c r="J67" s="155" t="s">
        <v>1684</v>
      </c>
      <c r="K67" s="11"/>
      <c r="L67" s="139" t="s">
        <v>6607</v>
      </c>
      <c r="M67" s="139"/>
      <c r="N67" s="155" t="s">
        <v>1684</v>
      </c>
      <c r="O67" s="11"/>
      <c r="P67" s="139" t="s">
        <v>6607</v>
      </c>
      <c r="Q67" s="139"/>
      <c r="R67" s="155" t="s">
        <v>5896</v>
      </c>
      <c r="S67" s="11"/>
      <c r="T67" t="s">
        <v>4407</v>
      </c>
      <c r="U67" s="139" t="s">
        <v>4506</v>
      </c>
    </row>
    <row r="68" spans="1:21" ht="15">
      <c r="B68" t="s">
        <v>5894</v>
      </c>
      <c r="C68" s="11"/>
      <c r="D68" s="139" t="s">
        <v>6607</v>
      </c>
      <c r="E68" s="169"/>
      <c r="F68" t="s">
        <v>5894</v>
      </c>
      <c r="G68" s="11"/>
      <c r="H68" s="139" t="s">
        <v>6607</v>
      </c>
      <c r="I68" s="169"/>
      <c r="J68" s="155" t="s">
        <v>5894</v>
      </c>
      <c r="K68" s="11"/>
      <c r="L68" s="139" t="s">
        <v>6607</v>
      </c>
      <c r="M68" s="169"/>
      <c r="N68" s="155" t="s">
        <v>5894</v>
      </c>
      <c r="O68" s="11"/>
      <c r="P68" s="139" t="s">
        <v>6607</v>
      </c>
      <c r="Q68" s="169"/>
      <c r="R68" s="155" t="s">
        <v>1520</v>
      </c>
      <c r="S68" s="11"/>
      <c r="T68" t="s">
        <v>5843</v>
      </c>
      <c r="U68" s="139" t="s">
        <v>4723</v>
      </c>
    </row>
    <row r="69" spans="1:21" ht="15">
      <c r="A69" s="9">
        <v>1</v>
      </c>
      <c r="B69" t="s">
        <v>6095</v>
      </c>
      <c r="C69" s="11"/>
      <c r="D69" t="s">
        <v>6170</v>
      </c>
      <c r="E69" s="139" t="s">
        <v>5735</v>
      </c>
      <c r="F69" t="s">
        <v>6095</v>
      </c>
      <c r="G69" s="11"/>
      <c r="H69" s="148" t="s">
        <v>6607</v>
      </c>
      <c r="I69" s="139"/>
      <c r="J69" s="155" t="s">
        <v>6095</v>
      </c>
      <c r="K69" s="11"/>
      <c r="L69" s="148" t="s">
        <v>6607</v>
      </c>
      <c r="M69" s="139"/>
      <c r="N69" s="155" t="s">
        <v>6095</v>
      </c>
      <c r="O69" s="11"/>
      <c r="P69" s="148" t="s">
        <v>6607</v>
      </c>
      <c r="Q69" s="139"/>
      <c r="R69" s="155" t="s">
        <v>4931</v>
      </c>
      <c r="S69" s="11"/>
      <c r="T69" t="s">
        <v>6175</v>
      </c>
      <c r="U69" s="139" t="s">
        <v>6063</v>
      </c>
    </row>
    <row r="70" spans="1:21" ht="15">
      <c r="A70" s="9">
        <v>2</v>
      </c>
      <c r="B70" t="s">
        <v>2644</v>
      </c>
      <c r="C70" s="11"/>
      <c r="D70" t="s">
        <v>4590</v>
      </c>
      <c r="E70" s="139" t="s">
        <v>2875</v>
      </c>
      <c r="F70" t="s">
        <v>2644</v>
      </c>
      <c r="G70" s="11"/>
      <c r="H70" s="139" t="s">
        <v>6607</v>
      </c>
      <c r="I70" s="139"/>
      <c r="J70" s="155" t="s">
        <v>2644</v>
      </c>
      <c r="K70" s="11"/>
      <c r="L70" s="139" t="s">
        <v>6607</v>
      </c>
      <c r="M70" s="139"/>
      <c r="N70" s="155" t="s">
        <v>2644</v>
      </c>
      <c r="O70" s="11"/>
      <c r="P70" s="139" t="s">
        <v>6607</v>
      </c>
      <c r="Q70" s="139"/>
      <c r="R70" s="155" t="s">
        <v>5896</v>
      </c>
      <c r="S70" s="11"/>
      <c r="T70" t="s">
        <v>4580</v>
      </c>
      <c r="U70" s="139" t="s">
        <v>5274</v>
      </c>
    </row>
    <row r="71" spans="1:21" ht="15">
      <c r="A71" s="9">
        <v>3</v>
      </c>
      <c r="B71" t="s">
        <v>4760</v>
      </c>
      <c r="C71" s="11"/>
      <c r="D71" t="s">
        <v>5181</v>
      </c>
      <c r="E71" s="147" t="s">
        <v>6063</v>
      </c>
      <c r="F71" t="s">
        <v>4760</v>
      </c>
      <c r="G71" s="147"/>
      <c r="H71" t="s">
        <v>379</v>
      </c>
      <c r="I71" s="147" t="s">
        <v>6063</v>
      </c>
      <c r="J71" s="155" t="s">
        <v>4760</v>
      </c>
      <c r="K71" s="11"/>
      <c r="L71" t="s">
        <v>6299</v>
      </c>
      <c r="M71" s="139" t="s">
        <v>1363</v>
      </c>
      <c r="N71" s="155" t="s">
        <v>4760</v>
      </c>
      <c r="O71" s="11"/>
      <c r="P71" s="142" t="s">
        <v>6607</v>
      </c>
      <c r="Q71" s="147"/>
      <c r="R71" s="155" t="s">
        <v>1520</v>
      </c>
      <c r="S71" s="11"/>
      <c r="T71" t="s">
        <v>6250</v>
      </c>
      <c r="U71" s="139"/>
    </row>
    <row r="72" spans="1:21" ht="15">
      <c r="A72" s="9">
        <v>4</v>
      </c>
      <c r="B72" t="s">
        <v>631</v>
      </c>
      <c r="C72" s="11"/>
      <c r="D72" t="s">
        <v>6371</v>
      </c>
      <c r="E72" s="145" t="s">
        <v>5124</v>
      </c>
      <c r="F72" t="s">
        <v>631</v>
      </c>
      <c r="G72" s="11"/>
      <c r="H72" s="139" t="s">
        <v>6607</v>
      </c>
      <c r="I72" s="145"/>
      <c r="J72" s="155" t="s">
        <v>631</v>
      </c>
      <c r="K72" s="11"/>
      <c r="L72" s="139" t="s">
        <v>6607</v>
      </c>
      <c r="M72" s="145"/>
      <c r="N72" s="155" t="s">
        <v>631</v>
      </c>
      <c r="O72" s="11"/>
      <c r="P72" s="139" t="s">
        <v>6607</v>
      </c>
      <c r="Q72" s="145"/>
      <c r="R72" s="155" t="s">
        <v>4931</v>
      </c>
      <c r="S72" s="11"/>
      <c r="T72" t="s">
        <v>4040</v>
      </c>
      <c r="U72" s="139" t="s">
        <v>1347</v>
      </c>
    </row>
    <row r="73" spans="1:21" ht="15">
      <c r="A73" s="9">
        <v>5</v>
      </c>
      <c r="B73" t="s">
        <v>5384</v>
      </c>
      <c r="C73" s="11"/>
      <c r="D73" s="139" t="s">
        <v>5797</v>
      </c>
      <c r="E73" s="147" t="s">
        <v>6063</v>
      </c>
      <c r="F73" t="s">
        <v>5384</v>
      </c>
      <c r="G73" s="11"/>
      <c r="H73" t="s">
        <v>6428</v>
      </c>
      <c r="I73" s="147" t="s">
        <v>6063</v>
      </c>
      <c r="J73" s="155" t="s">
        <v>5384</v>
      </c>
      <c r="K73" s="11"/>
      <c r="L73" t="s">
        <v>6156</v>
      </c>
      <c r="M73" s="147" t="s">
        <v>6063</v>
      </c>
      <c r="N73" s="155" t="s">
        <v>5384</v>
      </c>
      <c r="O73" s="11"/>
      <c r="P73" t="s">
        <v>5757</v>
      </c>
      <c r="Q73" s="147" t="s">
        <v>6063</v>
      </c>
      <c r="R73" s="155" t="s">
        <v>4931</v>
      </c>
      <c r="S73" s="11"/>
      <c r="T73" s="139" t="s">
        <v>894</v>
      </c>
      <c r="U73" s="139" t="s">
        <v>4076</v>
      </c>
    </row>
    <row r="74" spans="1:21" ht="15">
      <c r="A74" s="9">
        <v>6</v>
      </c>
      <c r="B74" t="s">
        <v>2599</v>
      </c>
      <c r="C74" s="11"/>
      <c r="D74" t="s">
        <v>5754</v>
      </c>
      <c r="E74" s="147" t="s">
        <v>6063</v>
      </c>
      <c r="F74" t="s">
        <v>2599</v>
      </c>
      <c r="G74" s="11"/>
      <c r="H74" s="139" t="s">
        <v>2388</v>
      </c>
      <c r="I74" s="147" t="s">
        <v>6063</v>
      </c>
      <c r="J74" s="155" t="s">
        <v>2599</v>
      </c>
      <c r="K74" s="11"/>
      <c r="L74" t="s">
        <v>5571</v>
      </c>
      <c r="M74" s="147" t="s">
        <v>6063</v>
      </c>
      <c r="N74" s="155" t="s">
        <v>2599</v>
      </c>
      <c r="O74" s="11"/>
      <c r="P74" s="215" t="s">
        <v>6607</v>
      </c>
      <c r="Q74" s="147"/>
      <c r="R74" s="234" t="s">
        <v>1766</v>
      </c>
      <c r="S74" s="11"/>
      <c r="T74" t="s">
        <v>6630</v>
      </c>
      <c r="U74" s="147" t="s">
        <v>6631</v>
      </c>
    </row>
    <row r="75" spans="1:21" ht="15">
      <c r="A75" s="9">
        <v>7</v>
      </c>
      <c r="B75" t="s">
        <v>1766</v>
      </c>
      <c r="C75" s="11"/>
      <c r="D75" t="s">
        <v>4542</v>
      </c>
      <c r="E75" s="139" t="s">
        <v>4464</v>
      </c>
      <c r="F75" t="s">
        <v>1766</v>
      </c>
      <c r="G75" s="11"/>
      <c r="H75" t="s">
        <v>5871</v>
      </c>
      <c r="I75" s="139" t="s">
        <v>840</v>
      </c>
      <c r="J75" s="155" t="s">
        <v>1766</v>
      </c>
      <c r="K75" s="11"/>
      <c r="L75" s="161" t="s">
        <v>6449</v>
      </c>
      <c r="M75" s="139" t="s">
        <v>2676</v>
      </c>
      <c r="N75" s="155" t="s">
        <v>1766</v>
      </c>
      <c r="O75" s="11"/>
      <c r="P75" s="147" t="s">
        <v>6607</v>
      </c>
      <c r="Q75" s="139"/>
      <c r="R75" s="155"/>
      <c r="S75" s="11"/>
      <c r="T75" s="215"/>
      <c r="U75" s="147"/>
    </row>
    <row r="76" spans="1:21" ht="15">
      <c r="A76" s="9">
        <v>8</v>
      </c>
      <c r="B76" t="s">
        <v>978</v>
      </c>
      <c r="C76" s="11"/>
      <c r="D76" s="147" t="s">
        <v>6607</v>
      </c>
      <c r="E76" s="147"/>
      <c r="F76" t="s">
        <v>978</v>
      </c>
      <c r="G76" s="11"/>
      <c r="H76" s="147" t="s">
        <v>6607</v>
      </c>
      <c r="I76" s="147"/>
      <c r="J76" s="155" t="s">
        <v>978</v>
      </c>
      <c r="K76" s="11"/>
      <c r="L76" s="78" t="s">
        <v>6607</v>
      </c>
      <c r="M76" s="147"/>
      <c r="N76" s="155" t="s">
        <v>978</v>
      </c>
      <c r="O76" s="11"/>
      <c r="P76" s="78" t="s">
        <v>6607</v>
      </c>
      <c r="Q76" s="147"/>
      <c r="R76" s="155"/>
      <c r="S76" s="11"/>
      <c r="T76" s="147"/>
      <c r="U76" s="139"/>
    </row>
    <row r="77" spans="1:21" ht="15">
      <c r="A77" s="9">
        <v>9</v>
      </c>
      <c r="B77" t="s">
        <v>976</v>
      </c>
      <c r="C77" s="11"/>
      <c r="D77" t="s">
        <v>6145</v>
      </c>
      <c r="E77" s="147" t="s">
        <v>6063</v>
      </c>
      <c r="F77" t="s">
        <v>976</v>
      </c>
      <c r="G77" s="11"/>
      <c r="H77" s="78" t="s">
        <v>6607</v>
      </c>
      <c r="I77" s="147"/>
      <c r="J77" s="155" t="s">
        <v>976</v>
      </c>
      <c r="K77" s="11"/>
      <c r="L77" s="143" t="s">
        <v>6607</v>
      </c>
      <c r="M77" s="147"/>
      <c r="N77" s="155" t="s">
        <v>976</v>
      </c>
      <c r="O77" s="11"/>
      <c r="P77" s="143" t="s">
        <v>6607</v>
      </c>
      <c r="Q77" s="147"/>
      <c r="R77" s="155"/>
      <c r="S77" s="11"/>
      <c r="T77" s="78"/>
      <c r="U77" s="147"/>
    </row>
    <row r="78" spans="1:21" ht="15">
      <c r="A78" s="9">
        <v>10</v>
      </c>
      <c r="B78" t="s">
        <v>5907</v>
      </c>
      <c r="C78" s="11"/>
      <c r="D78" t="s">
        <v>6290</v>
      </c>
      <c r="E78" s="147" t="s">
        <v>6063</v>
      </c>
      <c r="F78" t="s">
        <v>5907</v>
      </c>
      <c r="G78" s="11"/>
      <c r="H78" t="s">
        <v>6311</v>
      </c>
      <c r="I78" s="147" t="s">
        <v>6063</v>
      </c>
      <c r="J78" s="155" t="s">
        <v>5907</v>
      </c>
      <c r="K78" s="11"/>
      <c r="L78" t="s">
        <v>5246</v>
      </c>
      <c r="M78" s="147" t="s">
        <v>6063</v>
      </c>
      <c r="N78" s="155" t="s">
        <v>5907</v>
      </c>
      <c r="O78" s="11"/>
      <c r="P78" t="s">
        <v>6236</v>
      </c>
      <c r="Q78" s="139" t="s">
        <v>5776</v>
      </c>
      <c r="R78" s="155"/>
      <c r="S78" s="11"/>
      <c r="T78" s="143"/>
      <c r="U78" s="147"/>
    </row>
    <row r="79" spans="1:21" ht="15">
      <c r="A79" s="9">
        <v>11</v>
      </c>
      <c r="B79" t="s">
        <v>732</v>
      </c>
      <c r="C79" s="11"/>
      <c r="D79" t="s">
        <v>6262</v>
      </c>
      <c r="E79" s="147" t="s">
        <v>6063</v>
      </c>
      <c r="F79" t="s">
        <v>732</v>
      </c>
      <c r="G79" s="11"/>
      <c r="H79" t="s">
        <v>6253</v>
      </c>
      <c r="I79" s="145" t="s">
        <v>5111</v>
      </c>
      <c r="J79" s="155" t="s">
        <v>732</v>
      </c>
      <c r="K79" s="11"/>
      <c r="L79" t="s">
        <v>4111</v>
      </c>
      <c r="M79" s="145" t="s">
        <v>4153</v>
      </c>
      <c r="N79" s="155" t="s">
        <v>732</v>
      </c>
      <c r="O79" s="11"/>
      <c r="P79" t="s">
        <v>6607</v>
      </c>
      <c r="Q79" s="145"/>
      <c r="R79" s="155"/>
      <c r="S79" s="11"/>
      <c r="T79" s="139"/>
      <c r="U79" s="147"/>
    </row>
    <row r="80" spans="1:21" ht="15">
      <c r="A80" s="9">
        <v>12</v>
      </c>
      <c r="B80" t="s">
        <v>4768</v>
      </c>
      <c r="C80" s="11"/>
      <c r="D80" t="s">
        <v>3805</v>
      </c>
      <c r="E80" s="147" t="s">
        <v>6063</v>
      </c>
      <c r="F80" t="s">
        <v>4768</v>
      </c>
      <c r="G80" s="11"/>
      <c r="H80" t="s">
        <v>6378</v>
      </c>
      <c r="I80" s="147" t="s">
        <v>6063</v>
      </c>
      <c r="J80" s="155" t="s">
        <v>4768</v>
      </c>
      <c r="K80" s="11"/>
      <c r="L80" s="147" t="s">
        <v>6607</v>
      </c>
      <c r="M80" s="147"/>
      <c r="N80" s="155" t="s">
        <v>4768</v>
      </c>
      <c r="O80" s="11"/>
      <c r="P80" s="147" t="s">
        <v>6607</v>
      </c>
      <c r="Q80" s="147"/>
      <c r="R80" s="155"/>
      <c r="S80" s="11"/>
      <c r="U80" s="145"/>
    </row>
    <row r="81" spans="1:21" ht="15">
      <c r="A81" s="9">
        <v>13</v>
      </c>
      <c r="B81" t="s">
        <v>4340</v>
      </c>
      <c r="C81" s="11"/>
      <c r="D81" s="139" t="s">
        <v>6607</v>
      </c>
      <c r="E81" s="169"/>
      <c r="F81" t="s">
        <v>4340</v>
      </c>
      <c r="G81" s="11"/>
      <c r="H81" s="139" t="s">
        <v>6607</v>
      </c>
      <c r="I81" s="169"/>
      <c r="J81" s="155" t="s">
        <v>4340</v>
      </c>
      <c r="K81" s="11"/>
      <c r="L81" s="139" t="s">
        <v>6607</v>
      </c>
      <c r="M81" s="169"/>
      <c r="N81" s="155" t="s">
        <v>4340</v>
      </c>
      <c r="O81" s="11"/>
      <c r="P81" s="139" t="s">
        <v>6607</v>
      </c>
      <c r="Q81" s="169"/>
      <c r="R81" s="155"/>
      <c r="S81" s="11"/>
      <c r="T81" s="147"/>
      <c r="U81" s="147"/>
    </row>
    <row r="82" spans="1:21" ht="15">
      <c r="A82" s="9">
        <v>14</v>
      </c>
      <c r="B82" t="s">
        <v>4931</v>
      </c>
      <c r="C82" s="112"/>
      <c r="D82" t="s">
        <v>6227</v>
      </c>
      <c r="E82" s="78" t="s">
        <v>6063</v>
      </c>
      <c r="F82" t="s">
        <v>4931</v>
      </c>
      <c r="G82" s="112"/>
      <c r="H82" t="s">
        <v>6248</v>
      </c>
      <c r="I82" s="78" t="s">
        <v>6063</v>
      </c>
      <c r="J82" s="155" t="s">
        <v>4931</v>
      </c>
      <c r="K82" s="112"/>
      <c r="L82" t="s">
        <v>305</v>
      </c>
      <c r="M82" s="78" t="s">
        <v>6063</v>
      </c>
      <c r="N82" s="155" t="s">
        <v>4931</v>
      </c>
      <c r="O82" s="112"/>
      <c r="P82" t="s">
        <v>5188</v>
      </c>
      <c r="Q82" s="78" t="s">
        <v>6063</v>
      </c>
      <c r="R82" s="155"/>
      <c r="S82" s="11"/>
      <c r="T82" s="139"/>
      <c r="U82" s="169"/>
    </row>
    <row r="83" spans="1:21" ht="15">
      <c r="A83" s="9">
        <v>15</v>
      </c>
      <c r="B83" s="11" t="s">
        <v>5896</v>
      </c>
      <c r="C83" s="11"/>
      <c r="D83" s="139" t="s">
        <v>5266</v>
      </c>
      <c r="E83" s="139" t="s">
        <v>5785</v>
      </c>
      <c r="F83" s="11" t="s">
        <v>5896</v>
      </c>
      <c r="G83" s="11"/>
      <c r="H83" t="s">
        <v>6124</v>
      </c>
      <c r="I83" s="139" t="s">
        <v>5856</v>
      </c>
      <c r="J83" s="155" t="s">
        <v>5896</v>
      </c>
      <c r="K83" s="11"/>
      <c r="L83" s="139" t="s">
        <v>1035</v>
      </c>
      <c r="M83" s="139" t="s">
        <v>4736</v>
      </c>
      <c r="N83" s="155" t="s">
        <v>5896</v>
      </c>
      <c r="O83" s="11"/>
      <c r="P83" t="s">
        <v>464</v>
      </c>
      <c r="Q83" s="139" t="s">
        <v>5348</v>
      </c>
      <c r="R83" s="155"/>
      <c r="S83" s="112"/>
      <c r="T83" s="139"/>
      <c r="U83" s="78"/>
    </row>
    <row r="84" spans="1:21" ht="15">
      <c r="A84" s="9">
        <v>16</v>
      </c>
      <c r="B84" t="s">
        <v>6437</v>
      </c>
      <c r="C84" s="11"/>
      <c r="D84" s="139" t="s">
        <v>5332</v>
      </c>
      <c r="E84" s="78" t="s">
        <v>6063</v>
      </c>
      <c r="F84" t="s">
        <v>6437</v>
      </c>
      <c r="G84" s="11"/>
      <c r="H84" t="s">
        <v>6382</v>
      </c>
      <c r="I84" s="78" t="s">
        <v>6063</v>
      </c>
      <c r="J84" s="155" t="s">
        <v>6437</v>
      </c>
      <c r="K84" s="11"/>
      <c r="L84" t="s">
        <v>4561</v>
      </c>
      <c r="M84" s="139" t="s">
        <v>2365</v>
      </c>
      <c r="N84" s="155" t="s">
        <v>6437</v>
      </c>
      <c r="O84" s="11"/>
      <c r="P84" s="139" t="s">
        <v>6607</v>
      </c>
      <c r="Q84" s="78"/>
      <c r="R84" s="155"/>
      <c r="S84" s="11"/>
      <c r="T84" s="139"/>
      <c r="U84" s="139"/>
    </row>
    <row r="85" spans="1:21" ht="15">
      <c r="A85" s="9">
        <v>17</v>
      </c>
      <c r="B85" t="s">
        <v>1679</v>
      </c>
      <c r="C85" s="11"/>
      <c r="D85" s="139" t="s">
        <v>6607</v>
      </c>
      <c r="E85" s="169"/>
      <c r="F85" t="s">
        <v>1679</v>
      </c>
      <c r="G85" s="11"/>
      <c r="H85" s="139" t="s">
        <v>6607</v>
      </c>
      <c r="I85" s="169"/>
      <c r="J85" s="155" t="s">
        <v>1679</v>
      </c>
      <c r="K85" s="11"/>
      <c r="L85" s="139" t="s">
        <v>6607</v>
      </c>
      <c r="M85" s="169"/>
      <c r="N85" s="155" t="s">
        <v>1679</v>
      </c>
      <c r="O85" s="11"/>
      <c r="P85" s="139" t="s">
        <v>6607</v>
      </c>
      <c r="Q85" s="169"/>
      <c r="R85" s="155"/>
      <c r="S85" s="11"/>
      <c r="T85" s="139"/>
      <c r="U85" s="78"/>
    </row>
    <row r="86" spans="1:21" ht="15">
      <c r="A86" s="9">
        <v>18</v>
      </c>
      <c r="B86" t="s">
        <v>4776</v>
      </c>
      <c r="C86" s="11"/>
      <c r="D86" s="139" t="s">
        <v>184</v>
      </c>
      <c r="E86" s="139" t="s">
        <v>2446</v>
      </c>
      <c r="F86" t="s">
        <v>4776</v>
      </c>
      <c r="G86" s="11"/>
      <c r="H86" s="139" t="s">
        <v>6607</v>
      </c>
      <c r="I86" s="139"/>
      <c r="J86" s="155" t="s">
        <v>4776</v>
      </c>
      <c r="K86" s="11"/>
      <c r="L86" s="147" t="s">
        <v>6607</v>
      </c>
      <c r="M86" s="139"/>
      <c r="N86" s="155" t="s">
        <v>4776</v>
      </c>
      <c r="O86" s="11"/>
      <c r="P86" s="147" t="s">
        <v>6607</v>
      </c>
      <c r="Q86" s="139"/>
      <c r="R86" s="155"/>
      <c r="S86" s="11"/>
      <c r="T86" s="139"/>
      <c r="U86" s="169"/>
    </row>
    <row r="87" spans="1:21" ht="15">
      <c r="A87" s="9">
        <v>19</v>
      </c>
      <c r="B87" t="s">
        <v>1520</v>
      </c>
      <c r="C87" s="11"/>
      <c r="D87" t="s">
        <v>6206</v>
      </c>
      <c r="E87" s="78" t="s">
        <v>6063</v>
      </c>
      <c r="F87" t="s">
        <v>1520</v>
      </c>
      <c r="G87" s="11"/>
      <c r="H87" t="s">
        <v>6167</v>
      </c>
      <c r="I87" s="139" t="s">
        <v>5737</v>
      </c>
      <c r="J87" s="155" t="s">
        <v>1520</v>
      </c>
      <c r="K87" s="11"/>
      <c r="L87" t="s">
        <v>2146</v>
      </c>
      <c r="M87" s="139" t="s">
        <v>562</v>
      </c>
      <c r="N87" s="155" t="s">
        <v>1520</v>
      </c>
      <c r="O87" s="11"/>
      <c r="P87" t="s">
        <v>152</v>
      </c>
      <c r="Q87" s="139" t="s">
        <v>867</v>
      </c>
      <c r="R87" s="155"/>
      <c r="S87" s="11"/>
      <c r="T87" s="147"/>
      <c r="U87" s="139"/>
    </row>
    <row r="88" spans="1:21" ht="15">
      <c r="A88" s="9">
        <v>20</v>
      </c>
      <c r="B88" t="s">
        <v>959</v>
      </c>
      <c r="C88" s="11"/>
      <c r="D88" t="s">
        <v>5677</v>
      </c>
      <c r="E88" s="78" t="s">
        <v>6063</v>
      </c>
      <c r="F88" t="s">
        <v>959</v>
      </c>
      <c r="G88" s="11"/>
      <c r="H88" t="s">
        <v>6130</v>
      </c>
      <c r="I88" s="78" t="s">
        <v>6063</v>
      </c>
      <c r="J88" s="155" t="s">
        <v>959</v>
      </c>
      <c r="K88" s="11"/>
      <c r="L88" s="139" t="s">
        <v>6607</v>
      </c>
      <c r="M88" s="78"/>
      <c r="N88" s="155" t="s">
        <v>959</v>
      </c>
      <c r="O88" s="11"/>
      <c r="P88" s="139" t="s">
        <v>6607</v>
      </c>
      <c r="Q88" s="78"/>
      <c r="R88" s="155"/>
      <c r="S88" s="11"/>
      <c r="T88" s="139"/>
      <c r="U88" s="78"/>
    </row>
    <row r="89" spans="1:21" ht="15">
      <c r="A89" s="9">
        <v>21</v>
      </c>
      <c r="R89" s="155"/>
      <c r="S89" s="11"/>
      <c r="T89" s="139"/>
      <c r="U89" s="78"/>
    </row>
    <row r="90" spans="1:21">
      <c r="A90" s="9">
        <v>22</v>
      </c>
    </row>
    <row r="91" spans="1:21">
      <c r="A91" s="9">
        <v>23</v>
      </c>
    </row>
    <row r="92" spans="1:21" ht="20.25">
      <c r="A92" s="9">
        <v>24</v>
      </c>
      <c r="F92" s="10" t="s">
        <v>6611</v>
      </c>
      <c r="J92" s="10"/>
      <c r="N92" s="10"/>
    </row>
    <row r="94" spans="1:21">
      <c r="F94" s="171" t="s">
        <v>6089</v>
      </c>
      <c r="J94" s="167"/>
      <c r="N94" s="167"/>
    </row>
    <row r="95" spans="1:21">
      <c r="L95" s="9"/>
      <c r="P95" s="9"/>
    </row>
    <row r="96" spans="1:21">
      <c r="L96" s="9"/>
      <c r="P96" s="9"/>
    </row>
    <row r="97" spans="1:17">
      <c r="B97" t="s">
        <v>6068</v>
      </c>
      <c r="D97" s="11" t="s">
        <v>6065</v>
      </c>
      <c r="E97" s="11" t="s">
        <v>6064</v>
      </c>
      <c r="F97" t="s">
        <v>6067</v>
      </c>
      <c r="H97" s="11" t="s">
        <v>6065</v>
      </c>
      <c r="I97" s="11" t="s">
        <v>6064</v>
      </c>
      <c r="J97" t="s">
        <v>6066</v>
      </c>
      <c r="L97" s="11" t="s">
        <v>6065</v>
      </c>
      <c r="M97" s="11" t="s">
        <v>6064</v>
      </c>
      <c r="P97" s="11"/>
      <c r="Q97" s="11"/>
    </row>
    <row r="98" spans="1:17">
      <c r="N98" s="11"/>
      <c r="P98" s="147"/>
    </row>
    <row r="99" spans="1:17" ht="15">
      <c r="B99" s="168" t="s">
        <v>6070</v>
      </c>
      <c r="C99" s="11"/>
      <c r="D99" s="147" t="s">
        <v>6063</v>
      </c>
      <c r="E99" s="78"/>
      <c r="F99" s="168" t="s">
        <v>6070</v>
      </c>
      <c r="G99" s="11"/>
      <c r="H99" s="147" t="s">
        <v>6063</v>
      </c>
      <c r="I99" s="147"/>
      <c r="J99" s="168" t="s">
        <v>6070</v>
      </c>
      <c r="K99" s="11"/>
      <c r="L99" t="s">
        <v>6063</v>
      </c>
      <c r="M99" s="78"/>
      <c r="N99" s="143"/>
      <c r="O99" s="143"/>
      <c r="P99" s="147"/>
    </row>
    <row r="100" spans="1:17" ht="15">
      <c r="B100" s="155" t="s">
        <v>1679</v>
      </c>
      <c r="C100" s="11"/>
      <c r="D100" s="147" t="s">
        <v>6063</v>
      </c>
      <c r="F100" s="155" t="s">
        <v>1679</v>
      </c>
      <c r="G100" s="11"/>
      <c r="H100" s="147" t="s">
        <v>6063</v>
      </c>
      <c r="I100" s="78"/>
      <c r="J100" s="155" t="s">
        <v>1679</v>
      </c>
      <c r="K100" s="11"/>
      <c r="L100" s="142" t="s">
        <v>6063</v>
      </c>
      <c r="N100" s="143"/>
      <c r="O100" s="11"/>
      <c r="P100" s="78"/>
    </row>
    <row r="101" spans="1:17" ht="15">
      <c r="B101" s="155" t="s">
        <v>4340</v>
      </c>
      <c r="C101" s="11"/>
      <c r="D101" s="139" t="s">
        <v>5830</v>
      </c>
      <c r="E101" s="147" t="s">
        <v>6072</v>
      </c>
      <c r="F101" s="155" t="s">
        <v>4340</v>
      </c>
      <c r="G101" s="11"/>
      <c r="H101" s="139" t="s">
        <v>5842</v>
      </c>
      <c r="I101" s="169" t="s">
        <v>210</v>
      </c>
      <c r="J101" s="155" t="s">
        <v>4340</v>
      </c>
      <c r="K101" s="11"/>
      <c r="L101" s="147" t="s">
        <v>6063</v>
      </c>
      <c r="M101" s="147"/>
      <c r="N101" s="143"/>
      <c r="O101" s="11"/>
      <c r="P101" s="147"/>
      <c r="Q101" s="11"/>
    </row>
    <row r="102" spans="1:17" ht="15">
      <c r="B102" s="155" t="s">
        <v>1766</v>
      </c>
      <c r="C102" s="11"/>
      <c r="D102" s="139" t="s">
        <v>1035</v>
      </c>
      <c r="E102" s="169" t="s">
        <v>429</v>
      </c>
      <c r="F102" s="155" t="s">
        <v>1766</v>
      </c>
      <c r="G102" s="11"/>
      <c r="H102" s="139" t="s">
        <v>5715</v>
      </c>
      <c r="I102" s="169" t="s">
        <v>1199</v>
      </c>
      <c r="J102" s="155" t="s">
        <v>1766</v>
      </c>
      <c r="K102" s="11"/>
      <c r="L102" s="139" t="s">
        <v>1026</v>
      </c>
      <c r="M102" s="169" t="s">
        <v>4598</v>
      </c>
      <c r="N102" s="143"/>
      <c r="O102" s="11"/>
      <c r="P102" s="147"/>
    </row>
    <row r="103" spans="1:17" ht="15">
      <c r="A103" s="9">
        <v>1</v>
      </c>
      <c r="B103" s="155" t="s">
        <v>631</v>
      </c>
      <c r="C103" s="11"/>
      <c r="D103" s="147" t="s">
        <v>6063</v>
      </c>
      <c r="E103" s="11"/>
      <c r="F103" s="155" t="s">
        <v>631</v>
      </c>
      <c r="G103" s="11"/>
      <c r="H103" s="11" t="s">
        <v>6063</v>
      </c>
      <c r="I103" s="11" t="s">
        <v>6063</v>
      </c>
      <c r="J103" s="155" t="s">
        <v>631</v>
      </c>
      <c r="K103" s="11"/>
      <c r="L103" s="147" t="s">
        <v>6063</v>
      </c>
      <c r="M103" s="78"/>
      <c r="N103" s="143"/>
      <c r="O103" s="11"/>
      <c r="P103" s="147"/>
      <c r="Q103" s="78"/>
    </row>
    <row r="104" spans="1:17" ht="15">
      <c r="A104" s="9">
        <v>2</v>
      </c>
      <c r="B104" s="155" t="s">
        <v>1684</v>
      </c>
      <c r="C104" s="11"/>
      <c r="D104" s="139" t="s">
        <v>5815</v>
      </c>
      <c r="E104" s="11" t="s">
        <v>6072</v>
      </c>
      <c r="F104" s="155" t="s">
        <v>1684</v>
      </c>
      <c r="G104" s="11"/>
      <c r="H104" s="139" t="s">
        <v>245</v>
      </c>
      <c r="I104" s="11" t="s">
        <v>6072</v>
      </c>
      <c r="J104" s="155" t="s">
        <v>1684</v>
      </c>
      <c r="K104" s="11"/>
      <c r="L104" s="139" t="s">
        <v>4704</v>
      </c>
      <c r="M104" s="147" t="s">
        <v>6072</v>
      </c>
      <c r="N104" s="11"/>
      <c r="O104" s="11"/>
      <c r="P104" s="166"/>
    </row>
    <row r="105" spans="1:17" ht="15">
      <c r="A105" s="9">
        <v>3</v>
      </c>
      <c r="B105" s="155" t="s">
        <v>732</v>
      </c>
      <c r="C105" s="11"/>
      <c r="D105" s="147" t="s">
        <v>6063</v>
      </c>
      <c r="E105" s="147"/>
      <c r="F105" s="155" t="s">
        <v>732</v>
      </c>
      <c r="G105" s="147"/>
      <c r="H105" s="147" t="s">
        <v>6063</v>
      </c>
      <c r="J105" s="155" t="s">
        <v>732</v>
      </c>
      <c r="K105" s="11"/>
      <c r="L105" s="142" t="s">
        <v>6063</v>
      </c>
      <c r="M105" s="147"/>
      <c r="N105" s="143"/>
      <c r="O105" s="11"/>
      <c r="P105" s="141"/>
    </row>
    <row r="106" spans="1:17" ht="15">
      <c r="A106" s="9">
        <v>4</v>
      </c>
      <c r="B106" s="155" t="s">
        <v>2599</v>
      </c>
      <c r="C106" s="11"/>
      <c r="D106" s="139" t="s">
        <v>4425</v>
      </c>
      <c r="E106" s="169" t="s">
        <v>305</v>
      </c>
      <c r="F106" s="155" t="s">
        <v>2599</v>
      </c>
      <c r="G106" s="11"/>
      <c r="H106" s="139" t="s">
        <v>5836</v>
      </c>
      <c r="I106" s="169" t="s">
        <v>4079</v>
      </c>
      <c r="J106" s="155" t="s">
        <v>2599</v>
      </c>
      <c r="K106" s="11"/>
      <c r="L106" s="139" t="s">
        <v>5726</v>
      </c>
      <c r="M106" s="169" t="s">
        <v>3919</v>
      </c>
      <c r="N106" s="143"/>
      <c r="O106" s="11"/>
      <c r="P106" s="141"/>
      <c r="Q106" s="78"/>
    </row>
    <row r="107" spans="1:17" ht="15">
      <c r="A107" s="9">
        <v>5</v>
      </c>
      <c r="B107" s="155" t="s">
        <v>2650</v>
      </c>
      <c r="C107" s="11"/>
      <c r="D107" s="139" t="s">
        <v>5858</v>
      </c>
      <c r="E107" s="169" t="s">
        <v>1314</v>
      </c>
      <c r="F107" s="155" t="s">
        <v>2650</v>
      </c>
      <c r="G107" s="11"/>
      <c r="H107" s="139" t="s">
        <v>4187</v>
      </c>
      <c r="I107" s="169" t="s">
        <v>5699</v>
      </c>
      <c r="J107" s="155" t="s">
        <v>2650</v>
      </c>
      <c r="K107" s="11"/>
      <c r="L107" s="139" t="s">
        <v>4497</v>
      </c>
      <c r="M107" s="169" t="s">
        <v>2553</v>
      </c>
      <c r="N107" s="143"/>
      <c r="O107" s="11"/>
      <c r="P107" s="78"/>
      <c r="Q107" s="78"/>
    </row>
    <row r="108" spans="1:17" ht="15">
      <c r="A108" s="9">
        <v>6</v>
      </c>
      <c r="B108" s="155" t="s">
        <v>4760</v>
      </c>
      <c r="C108" s="11"/>
      <c r="D108" s="139" t="s">
        <v>5816</v>
      </c>
      <c r="E108" s="169" t="s">
        <v>4052</v>
      </c>
      <c r="F108" s="155" t="s">
        <v>4760</v>
      </c>
      <c r="G108" s="11"/>
      <c r="H108" s="139" t="s">
        <v>4130</v>
      </c>
      <c r="I108" s="169" t="s">
        <v>152</v>
      </c>
      <c r="J108" s="155" t="s">
        <v>4760</v>
      </c>
      <c r="K108" s="11"/>
      <c r="L108" s="11" t="s">
        <v>6063</v>
      </c>
      <c r="M108" s="147"/>
      <c r="N108" s="11"/>
      <c r="O108" s="11"/>
      <c r="P108" s="143"/>
      <c r="Q108" s="57"/>
    </row>
    <row r="109" spans="1:17" ht="15">
      <c r="A109" s="9">
        <v>7</v>
      </c>
      <c r="B109" s="155" t="s">
        <v>629</v>
      </c>
      <c r="C109" s="11"/>
      <c r="D109" s="142" t="s">
        <v>6063</v>
      </c>
      <c r="F109" s="155" t="s">
        <v>629</v>
      </c>
      <c r="G109" s="11"/>
      <c r="H109" s="11" t="s">
        <v>6063</v>
      </c>
      <c r="J109" s="155" t="s">
        <v>629</v>
      </c>
      <c r="K109" s="11"/>
      <c r="L109" s="147" t="s">
        <v>6063</v>
      </c>
      <c r="M109" s="57"/>
      <c r="N109" s="11"/>
    </row>
    <row r="110" spans="1:17" ht="15">
      <c r="A110" s="9">
        <v>8</v>
      </c>
      <c r="B110" s="155" t="s">
        <v>976</v>
      </c>
      <c r="C110" s="11"/>
      <c r="D110" s="147" t="s">
        <v>6063</v>
      </c>
      <c r="E110" s="147"/>
      <c r="F110" s="155" t="s">
        <v>976</v>
      </c>
      <c r="G110" s="11"/>
      <c r="H110" s="147" t="s">
        <v>6063</v>
      </c>
      <c r="I110" s="57"/>
      <c r="J110" s="155" t="s">
        <v>976</v>
      </c>
      <c r="K110" s="11"/>
      <c r="L110" s="78" t="s">
        <v>6063</v>
      </c>
      <c r="N110" s="51"/>
      <c r="O110" s="11"/>
      <c r="Q110" s="151"/>
    </row>
    <row r="111" spans="1:17" ht="15">
      <c r="A111" s="9">
        <v>9</v>
      </c>
      <c r="B111" s="155" t="s">
        <v>5894</v>
      </c>
      <c r="C111" s="11"/>
      <c r="D111" s="139" t="s">
        <v>5685</v>
      </c>
      <c r="E111" s="169" t="s">
        <v>5330</v>
      </c>
      <c r="F111" s="155" t="s">
        <v>5894</v>
      </c>
      <c r="G111" s="11"/>
      <c r="H111" s="78" t="s">
        <v>6063</v>
      </c>
      <c r="I111" s="147"/>
      <c r="J111" s="155" t="s">
        <v>5894</v>
      </c>
      <c r="K111" s="11"/>
      <c r="L111" s="143" t="s">
        <v>6063</v>
      </c>
      <c r="M111" s="78"/>
      <c r="N111" s="143"/>
      <c r="O111" s="11"/>
      <c r="P111" s="147"/>
    </row>
    <row r="112" spans="1:17" ht="15">
      <c r="A112" s="9">
        <v>10</v>
      </c>
      <c r="B112" s="155" t="s">
        <v>5384</v>
      </c>
      <c r="C112" s="11"/>
      <c r="D112" s="139" t="s">
        <v>5592</v>
      </c>
      <c r="E112" s="169" t="s">
        <v>5334</v>
      </c>
      <c r="F112" s="155" t="s">
        <v>5384</v>
      </c>
      <c r="G112" s="11"/>
      <c r="H112" s="139" t="s">
        <v>5540</v>
      </c>
      <c r="I112" s="169" t="s">
        <v>593</v>
      </c>
      <c r="J112" s="155" t="s">
        <v>5384</v>
      </c>
      <c r="K112" s="11"/>
      <c r="L112" s="139" t="s">
        <v>4615</v>
      </c>
      <c r="M112" s="169" t="s">
        <v>4057</v>
      </c>
      <c r="N112" s="143"/>
      <c r="O112" s="143"/>
      <c r="P112" s="148"/>
    </row>
    <row r="113" spans="1:17" ht="15">
      <c r="A113" s="9">
        <v>11</v>
      </c>
      <c r="B113" s="155" t="s">
        <v>2644</v>
      </c>
      <c r="C113" s="11"/>
      <c r="D113" s="139" t="s">
        <v>5717</v>
      </c>
      <c r="E113" s="169" t="s">
        <v>5108</v>
      </c>
      <c r="F113" s="155" t="s">
        <v>2644</v>
      </c>
      <c r="G113" s="11"/>
      <c r="H113" s="139" t="s">
        <v>5702</v>
      </c>
      <c r="I113" s="169" t="s">
        <v>2085</v>
      </c>
      <c r="J113" s="155" t="s">
        <v>2644</v>
      </c>
      <c r="K113" s="11"/>
      <c r="L113" s="139" t="s">
        <v>5610</v>
      </c>
      <c r="M113" s="169" t="s">
        <v>1382</v>
      </c>
      <c r="N113" s="143"/>
      <c r="O113" s="11"/>
      <c r="P113" s="147"/>
      <c r="Q113" s="57"/>
    </row>
    <row r="114" spans="1:17" ht="15">
      <c r="A114" s="9">
        <v>12</v>
      </c>
      <c r="B114" s="155" t="s">
        <v>109</v>
      </c>
      <c r="C114" s="11"/>
      <c r="D114" s="139" t="s">
        <v>5735</v>
      </c>
      <c r="E114" s="169" t="s">
        <v>1992</v>
      </c>
      <c r="F114" s="155" t="s">
        <v>109</v>
      </c>
      <c r="G114" s="11"/>
      <c r="H114" s="147" t="s">
        <v>6063</v>
      </c>
      <c r="J114" s="155" t="s">
        <v>109</v>
      </c>
      <c r="K114" s="11"/>
      <c r="L114" s="147" t="s">
        <v>6063</v>
      </c>
      <c r="N114" s="11"/>
      <c r="O114" s="11"/>
      <c r="P114" s="11"/>
    </row>
    <row r="115" spans="1:17" ht="15">
      <c r="A115" s="9">
        <v>13</v>
      </c>
      <c r="B115" s="155" t="s">
        <v>5481</v>
      </c>
      <c r="C115" s="11"/>
      <c r="D115" s="139" t="s">
        <v>208</v>
      </c>
      <c r="E115" s="169" t="s">
        <v>4747</v>
      </c>
      <c r="F115" s="155" t="s">
        <v>5481</v>
      </c>
      <c r="G115" s="11"/>
      <c r="H115" s="139" t="s">
        <v>5796</v>
      </c>
      <c r="I115" s="169" t="s">
        <v>3173</v>
      </c>
      <c r="J115" s="155" t="s">
        <v>5481</v>
      </c>
      <c r="K115" s="11"/>
      <c r="L115" s="139" t="s">
        <v>5872</v>
      </c>
      <c r="M115" s="169" t="s">
        <v>379</v>
      </c>
      <c r="N115" s="11"/>
      <c r="O115" s="11"/>
      <c r="P115" s="78"/>
      <c r="Q115" s="143"/>
    </row>
    <row r="116" spans="1:17" ht="15">
      <c r="A116" s="9">
        <v>14</v>
      </c>
      <c r="B116" s="155" t="s">
        <v>4776</v>
      </c>
      <c r="C116" s="112" t="s">
        <v>1684</v>
      </c>
      <c r="D116" s="139" t="s">
        <v>5716</v>
      </c>
      <c r="E116" s="78" t="s">
        <v>6072</v>
      </c>
      <c r="F116" s="155" t="s">
        <v>4776</v>
      </c>
      <c r="G116" s="112" t="s">
        <v>1684</v>
      </c>
      <c r="H116" s="139" t="s">
        <v>5551</v>
      </c>
      <c r="I116" s="170" t="s">
        <v>6072</v>
      </c>
      <c r="J116" s="155" t="s">
        <v>4776</v>
      </c>
      <c r="K116" s="112" t="s">
        <v>1684</v>
      </c>
      <c r="L116" s="139" t="s">
        <v>5679</v>
      </c>
      <c r="M116" s="78" t="s">
        <v>6072</v>
      </c>
      <c r="N116" s="11"/>
      <c r="O116" s="11"/>
      <c r="P116" s="78"/>
    </row>
    <row r="117" spans="1:17" ht="15">
      <c r="A117" s="9">
        <v>15</v>
      </c>
      <c r="B117" s="155" t="s">
        <v>5907</v>
      </c>
      <c r="C117" s="11"/>
      <c r="D117" s="139" t="s">
        <v>5807</v>
      </c>
      <c r="E117" s="169" t="s">
        <v>3864</v>
      </c>
      <c r="F117" s="155" t="s">
        <v>5907</v>
      </c>
      <c r="G117" s="11"/>
      <c r="H117" s="139" t="s">
        <v>5590</v>
      </c>
      <c r="I117" s="169" t="s">
        <v>2089</v>
      </c>
      <c r="J117" s="155" t="s">
        <v>5907</v>
      </c>
      <c r="K117" s="11"/>
      <c r="L117" s="139" t="s">
        <v>5669</v>
      </c>
      <c r="M117" s="169" t="s">
        <v>5190</v>
      </c>
      <c r="N117" s="11"/>
      <c r="O117" s="11"/>
      <c r="P117" s="11"/>
    </row>
    <row r="118" spans="1:17" ht="15">
      <c r="A118" s="9">
        <v>16</v>
      </c>
      <c r="B118" s="155" t="s">
        <v>5896</v>
      </c>
      <c r="C118" s="11"/>
      <c r="D118" s="139" t="s">
        <v>5856</v>
      </c>
      <c r="E118" s="169" t="s">
        <v>5202</v>
      </c>
      <c r="F118" s="155" t="s">
        <v>5896</v>
      </c>
      <c r="G118" s="11"/>
      <c r="H118" s="139" t="s">
        <v>5709</v>
      </c>
      <c r="I118" s="169" t="s">
        <v>2435</v>
      </c>
      <c r="J118" s="155" t="s">
        <v>5896</v>
      </c>
      <c r="K118" s="11"/>
      <c r="L118" s="139" t="s">
        <v>775</v>
      </c>
      <c r="M118" s="169" t="s">
        <v>4655</v>
      </c>
      <c r="N118" s="11"/>
      <c r="O118" s="11"/>
    </row>
    <row r="119" spans="1:17" ht="15">
      <c r="A119" s="9">
        <v>17</v>
      </c>
      <c r="B119" s="155" t="s">
        <v>978</v>
      </c>
      <c r="C119" s="11"/>
      <c r="D119" s="139" t="s">
        <v>5645</v>
      </c>
      <c r="E119" s="169" t="s">
        <v>1584</v>
      </c>
      <c r="F119" s="155" t="s">
        <v>978</v>
      </c>
      <c r="G119" s="11"/>
      <c r="H119" s="139" t="s">
        <v>5674</v>
      </c>
      <c r="I119" s="169" t="s">
        <v>5174</v>
      </c>
      <c r="J119" s="155" t="s">
        <v>978</v>
      </c>
      <c r="K119" s="11"/>
      <c r="L119" s="139" t="s">
        <v>5693</v>
      </c>
      <c r="M119" s="169" t="s">
        <v>3824</v>
      </c>
      <c r="N119" s="11"/>
      <c r="O119" s="11"/>
      <c r="P119" s="11"/>
    </row>
    <row r="120" spans="1:17" ht="15">
      <c r="A120" s="9">
        <v>18</v>
      </c>
      <c r="B120" s="155" t="s">
        <v>959</v>
      </c>
      <c r="C120" s="11"/>
      <c r="D120" s="139" t="s">
        <v>1259</v>
      </c>
      <c r="E120" s="169" t="s">
        <v>3947</v>
      </c>
      <c r="F120" s="155" t="s">
        <v>959</v>
      </c>
      <c r="G120" s="11"/>
      <c r="H120" s="139" t="s">
        <v>5688</v>
      </c>
      <c r="I120" s="169" t="s">
        <v>437</v>
      </c>
      <c r="J120" s="155" t="s">
        <v>959</v>
      </c>
      <c r="K120" s="11"/>
      <c r="L120" s="147" t="s">
        <v>6063</v>
      </c>
      <c r="M120" s="147"/>
      <c r="N120" s="11"/>
      <c r="O120" s="11"/>
      <c r="P120" s="11"/>
    </row>
    <row r="121" spans="1:17" ht="15">
      <c r="A121" s="9">
        <v>19</v>
      </c>
      <c r="B121" s="155" t="s">
        <v>4931</v>
      </c>
      <c r="C121" s="11"/>
      <c r="D121" s="139" t="s">
        <v>5848</v>
      </c>
      <c r="E121" s="169" t="s">
        <v>3965</v>
      </c>
      <c r="F121" s="155" t="s">
        <v>4931</v>
      </c>
      <c r="G121" s="11"/>
      <c r="H121" s="139" t="s">
        <v>5799</v>
      </c>
      <c r="I121" s="169" t="s">
        <v>1678</v>
      </c>
      <c r="J121" s="155" t="s">
        <v>4931</v>
      </c>
      <c r="K121" s="11"/>
      <c r="L121" s="139" t="s">
        <v>5206</v>
      </c>
      <c r="M121" s="169" t="s">
        <v>4486</v>
      </c>
      <c r="N121" s="11"/>
      <c r="O121" s="11"/>
      <c r="P121" s="11"/>
    </row>
    <row r="122" spans="1:17" ht="15">
      <c r="A122" s="9">
        <v>20</v>
      </c>
      <c r="B122" s="155" t="s">
        <v>1520</v>
      </c>
      <c r="C122" s="11"/>
      <c r="D122" s="139" t="s">
        <v>5759</v>
      </c>
      <c r="E122" s="169" t="s">
        <v>419</v>
      </c>
      <c r="F122" s="155" t="s">
        <v>1520</v>
      </c>
      <c r="G122" s="11"/>
      <c r="H122" s="139" t="s">
        <v>5743</v>
      </c>
      <c r="I122" s="169" t="s">
        <v>4141</v>
      </c>
      <c r="J122" s="155" t="s">
        <v>1520</v>
      </c>
      <c r="K122" s="11"/>
      <c r="L122" s="139" t="s">
        <v>5862</v>
      </c>
      <c r="M122" s="169" t="s">
        <v>653</v>
      </c>
      <c r="N122" s="11"/>
      <c r="O122" s="11"/>
      <c r="P122" s="78"/>
    </row>
    <row r="123" spans="1:17">
      <c r="A123" s="9">
        <v>21</v>
      </c>
      <c r="J123" s="11"/>
      <c r="L123" s="11"/>
      <c r="M123" s="11"/>
      <c r="N123" s="11"/>
      <c r="P123" s="11"/>
      <c r="Q123" s="11"/>
    </row>
    <row r="124" spans="1:17">
      <c r="A124" s="9">
        <v>22</v>
      </c>
    </row>
    <row r="125" spans="1:17">
      <c r="A125" s="9">
        <v>23</v>
      </c>
    </row>
    <row r="126" spans="1:17">
      <c r="A126" s="9">
        <v>24</v>
      </c>
    </row>
    <row r="127" spans="1:17">
      <c r="B127" s="3"/>
      <c r="C127" s="165"/>
    </row>
    <row r="128" spans="1:17">
      <c r="B128" s="42"/>
      <c r="C128" s="165"/>
    </row>
    <row r="129" spans="1:3">
      <c r="A129" s="165"/>
      <c r="B129" s="42"/>
      <c r="C129" s="165"/>
    </row>
    <row r="130" spans="1:3">
      <c r="A130" s="165"/>
      <c r="B130" s="3"/>
      <c r="C130" s="165"/>
    </row>
    <row r="131" spans="1:3">
      <c r="A131" s="11"/>
      <c r="B131" s="42"/>
      <c r="C131" s="165"/>
    </row>
    <row r="132" spans="1:3">
      <c r="A132" s="11"/>
      <c r="B132" s="42"/>
      <c r="C132" s="165"/>
    </row>
    <row r="133" spans="1:3">
      <c r="A133" s="11"/>
      <c r="B133" s="3"/>
      <c r="C133" s="165"/>
    </row>
    <row r="134" spans="1:3">
      <c r="A134" s="11"/>
      <c r="B134" s="3"/>
      <c r="C134" s="165"/>
    </row>
    <row r="135" spans="1:3">
      <c r="A135" s="11"/>
      <c r="B135" s="3"/>
      <c r="C135" s="165"/>
    </row>
    <row r="136" spans="1:3">
      <c r="A136" s="11"/>
      <c r="B136" s="3"/>
      <c r="C136" s="165"/>
    </row>
    <row r="137" spans="1:3">
      <c r="A137" s="11"/>
      <c r="B137" s="3"/>
      <c r="C137" s="165"/>
    </row>
    <row r="138" spans="1:3">
      <c r="A138" s="11"/>
      <c r="B138" s="42"/>
      <c r="C138" s="165"/>
    </row>
    <row r="139" spans="1:3">
      <c r="A139" s="11"/>
      <c r="B139" s="42"/>
      <c r="C139" s="165"/>
    </row>
    <row r="140" spans="1:3">
      <c r="A140" s="11"/>
      <c r="B140" s="42"/>
      <c r="C140" s="165"/>
    </row>
    <row r="141" spans="1:3">
      <c r="A141" s="11"/>
      <c r="B141" s="42"/>
      <c r="C141" s="165"/>
    </row>
    <row r="142" spans="1:3">
      <c r="A142" s="11"/>
      <c r="B142" s="42"/>
      <c r="C142" s="165"/>
    </row>
    <row r="143" spans="1:3">
      <c r="A143" s="11"/>
      <c r="B143" s="42"/>
      <c r="C143" s="165"/>
    </row>
    <row r="144" spans="1:3">
      <c r="A144" s="11"/>
      <c r="B144" s="42"/>
      <c r="C144" s="165"/>
    </row>
    <row r="145" spans="1:3">
      <c r="A145" s="11"/>
      <c r="B145" s="42"/>
      <c r="C145" s="165"/>
    </row>
    <row r="146" spans="1:3">
      <c r="A146" s="11"/>
      <c r="B146" s="42"/>
      <c r="C146" s="165"/>
    </row>
    <row r="147" spans="1:3">
      <c r="A147" s="11"/>
      <c r="B147" s="42"/>
      <c r="C147" s="165"/>
    </row>
    <row r="148" spans="1:3">
      <c r="A148" s="11"/>
      <c r="B148" s="42"/>
      <c r="C148" s="165"/>
    </row>
    <row r="149" spans="1:3">
      <c r="A149" s="11"/>
      <c r="B149" s="3"/>
      <c r="C149" s="165"/>
    </row>
    <row r="150" spans="1:3">
      <c r="A150" s="11"/>
      <c r="B150" s="42"/>
      <c r="C150" s="165"/>
    </row>
    <row r="151" spans="1:3">
      <c r="A151" s="11"/>
      <c r="B151" s="165"/>
      <c r="C151" s="165"/>
    </row>
    <row r="152" spans="1:3">
      <c r="A152" s="11"/>
      <c r="B152" s="42"/>
      <c r="C152" s="165"/>
    </row>
    <row r="153" spans="1:3">
      <c r="A153" s="11"/>
    </row>
    <row r="154" spans="1:3">
      <c r="A154" s="11"/>
    </row>
    <row r="156" spans="1:3">
      <c r="A156" s="3"/>
    </row>
  </sheetData>
  <conditionalFormatting sqref="D65">
    <cfRule type="duplicateValues" dxfId="411" priority="78"/>
  </conditionalFormatting>
  <conditionalFormatting sqref="D66">
    <cfRule type="duplicateValues" dxfId="410" priority="77"/>
  </conditionalFormatting>
  <conditionalFormatting sqref="D67">
    <cfRule type="duplicateValues" dxfId="409" priority="76"/>
  </conditionalFormatting>
  <conditionalFormatting sqref="D69">
    <cfRule type="duplicateValues" dxfId="408" priority="75"/>
  </conditionalFormatting>
  <conditionalFormatting sqref="D70">
    <cfRule type="duplicateValues" dxfId="407" priority="74"/>
  </conditionalFormatting>
  <conditionalFormatting sqref="D71">
    <cfRule type="duplicateValues" dxfId="406" priority="73"/>
  </conditionalFormatting>
  <conditionalFormatting sqref="D72">
    <cfRule type="duplicateValues" dxfId="405" priority="72"/>
  </conditionalFormatting>
  <conditionalFormatting sqref="D73">
    <cfRule type="duplicateValues" dxfId="404" priority="71"/>
  </conditionalFormatting>
  <conditionalFormatting sqref="D74">
    <cfRule type="duplicateValues" dxfId="403" priority="70"/>
  </conditionalFormatting>
  <conditionalFormatting sqref="D75">
    <cfRule type="duplicateValues" dxfId="402" priority="69"/>
  </conditionalFormatting>
  <conditionalFormatting sqref="D77">
    <cfRule type="duplicateValues" dxfId="401" priority="68"/>
  </conditionalFormatting>
  <conditionalFormatting sqref="D78">
    <cfRule type="duplicateValues" dxfId="400" priority="67"/>
  </conditionalFormatting>
  <conditionalFormatting sqref="D80">
    <cfRule type="duplicateValues" dxfId="399" priority="65"/>
  </conditionalFormatting>
  <conditionalFormatting sqref="D83">
    <cfRule type="duplicateValues" dxfId="398" priority="64"/>
  </conditionalFormatting>
  <conditionalFormatting sqref="D84">
    <cfRule type="duplicateValues" dxfId="397" priority="63"/>
  </conditionalFormatting>
  <conditionalFormatting sqref="H71">
    <cfRule type="duplicateValues" dxfId="396" priority="58"/>
  </conditionalFormatting>
  <conditionalFormatting sqref="H73">
    <cfRule type="duplicateValues" dxfId="395" priority="57"/>
  </conditionalFormatting>
  <conditionalFormatting sqref="H74">
    <cfRule type="duplicateValues" dxfId="394" priority="55"/>
  </conditionalFormatting>
  <conditionalFormatting sqref="H75">
    <cfRule type="duplicateValues" dxfId="393" priority="54"/>
  </conditionalFormatting>
  <conditionalFormatting sqref="H79">
    <cfRule type="duplicateValues" dxfId="392" priority="52"/>
  </conditionalFormatting>
  <conditionalFormatting sqref="L79">
    <cfRule type="duplicateValues" dxfId="391" priority="51"/>
  </conditionalFormatting>
  <conditionalFormatting sqref="P79">
    <cfRule type="duplicateValues" dxfId="390" priority="50"/>
  </conditionalFormatting>
  <conditionalFormatting sqref="D79">
    <cfRule type="duplicateValues" dxfId="389" priority="47"/>
  </conditionalFormatting>
  <conditionalFormatting sqref="H80">
    <cfRule type="duplicateValues" dxfId="388" priority="46"/>
  </conditionalFormatting>
  <conditionalFormatting sqref="H82">
    <cfRule type="duplicateValues" dxfId="387" priority="45"/>
  </conditionalFormatting>
  <conditionalFormatting sqref="H83">
    <cfRule type="duplicateValues" dxfId="386" priority="44"/>
  </conditionalFormatting>
  <conditionalFormatting sqref="H84">
    <cfRule type="duplicateValues" dxfId="385" priority="43"/>
  </conditionalFormatting>
  <conditionalFormatting sqref="L84">
    <cfRule type="duplicateValues" dxfId="384" priority="42"/>
  </conditionalFormatting>
  <conditionalFormatting sqref="H88">
    <cfRule type="duplicateValues" dxfId="383" priority="41"/>
  </conditionalFormatting>
  <conditionalFormatting sqref="L71">
    <cfRule type="duplicateValues" dxfId="382" priority="40"/>
  </conditionalFormatting>
  <conditionalFormatting sqref="L73">
    <cfRule type="duplicateValues" dxfId="381" priority="39"/>
  </conditionalFormatting>
  <conditionalFormatting sqref="P73">
    <cfRule type="duplicateValues" dxfId="380" priority="38"/>
  </conditionalFormatting>
  <conditionalFormatting sqref="T80">
    <cfRule type="duplicateValues" dxfId="379" priority="34"/>
  </conditionalFormatting>
  <conditionalFormatting sqref="T74">
    <cfRule type="duplicateValues" dxfId="378" priority="33"/>
  </conditionalFormatting>
  <conditionalFormatting sqref="L74">
    <cfRule type="duplicateValues" dxfId="377" priority="35"/>
  </conditionalFormatting>
  <conditionalFormatting sqref="L75">
    <cfRule type="duplicateValues" dxfId="376" priority="32"/>
  </conditionalFormatting>
  <conditionalFormatting sqref="L78">
    <cfRule type="duplicateValues" dxfId="375" priority="31"/>
  </conditionalFormatting>
  <conditionalFormatting sqref="L82">
    <cfRule type="duplicateValues" dxfId="374" priority="30"/>
  </conditionalFormatting>
  <conditionalFormatting sqref="L83">
    <cfRule type="duplicateValues" dxfId="373" priority="29"/>
  </conditionalFormatting>
  <conditionalFormatting sqref="P83">
    <cfRule type="duplicateValues" dxfId="372" priority="28"/>
  </conditionalFormatting>
  <conditionalFormatting sqref="T72">
    <cfRule type="duplicateValues" dxfId="371" priority="22"/>
  </conditionalFormatting>
  <conditionalFormatting sqref="T73">
    <cfRule type="duplicateValues" dxfId="370" priority="21"/>
  </conditionalFormatting>
  <conditionalFormatting sqref="T67">
    <cfRule type="duplicateValues" dxfId="369" priority="20"/>
  </conditionalFormatting>
  <conditionalFormatting sqref="T70">
    <cfRule type="duplicateValues" dxfId="368" priority="19"/>
  </conditionalFormatting>
  <conditionalFormatting sqref="L65">
    <cfRule type="duplicateValues" dxfId="367" priority="18"/>
  </conditionalFormatting>
  <conditionalFormatting sqref="H65">
    <cfRule type="duplicateValues" dxfId="366" priority="17"/>
  </conditionalFormatting>
  <conditionalFormatting sqref="T68">
    <cfRule type="duplicateValues" dxfId="365" priority="16"/>
  </conditionalFormatting>
  <conditionalFormatting sqref="U68">
    <cfRule type="duplicateValues" dxfId="364" priority="15"/>
  </conditionalFormatting>
  <conditionalFormatting sqref="L87">
    <cfRule type="duplicateValues" dxfId="363" priority="14"/>
  </conditionalFormatting>
  <conditionalFormatting sqref="H87">
    <cfRule type="duplicateValues" dxfId="362" priority="13"/>
  </conditionalFormatting>
  <conditionalFormatting sqref="D87">
    <cfRule type="duplicateValues" dxfId="361" priority="12"/>
  </conditionalFormatting>
  <conditionalFormatting sqref="H78">
    <cfRule type="duplicateValues" dxfId="360" priority="11"/>
  </conditionalFormatting>
  <conditionalFormatting sqref="P82">
    <cfRule type="duplicateValues" dxfId="359" priority="10"/>
  </conditionalFormatting>
  <conditionalFormatting sqref="T66">
    <cfRule type="duplicateValues" dxfId="358" priority="9"/>
  </conditionalFormatting>
  <conditionalFormatting sqref="T69">
    <cfRule type="duplicateValues" dxfId="357" priority="8"/>
  </conditionalFormatting>
  <conditionalFormatting sqref="T71">
    <cfRule type="duplicateValues" dxfId="356" priority="7"/>
  </conditionalFormatting>
  <conditionalFormatting sqref="P78">
    <cfRule type="duplicateValues" dxfId="355" priority="6"/>
  </conditionalFormatting>
  <conditionalFormatting sqref="T65">
    <cfRule type="duplicateValues" dxfId="354" priority="4"/>
  </conditionalFormatting>
  <conditionalFormatting sqref="H67">
    <cfRule type="duplicateValues" dxfId="353" priority="3"/>
  </conditionalFormatting>
  <conditionalFormatting sqref="D88">
    <cfRule type="duplicateValues" dxfId="352" priority="2"/>
  </conditionalFormatting>
  <conditionalFormatting sqref="E32">
    <cfRule type="duplicateValues" dxfId="351" priority="1"/>
  </conditionalFormatting>
  <pageMargins left="0.75" right="0.75" top="1" bottom="1" header="0.5" footer="0.5"/>
  <pageSetup orientation="portrait" horizontalDpi="200"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R79"/>
  <sheetViews>
    <sheetView workbookViewId="0">
      <selection activeCell="H8" sqref="H8"/>
    </sheetView>
  </sheetViews>
  <sheetFormatPr defaultRowHeight="12.75"/>
  <cols>
    <col min="1" max="1" width="14.85546875" bestFit="1" customWidth="1"/>
    <col min="2" max="2" width="21.28515625" customWidth="1"/>
    <col min="3" max="3" width="13.5703125" customWidth="1"/>
    <col min="5" max="5" width="24.42578125" customWidth="1"/>
    <col min="6" max="6" width="14.5703125" style="57" customWidth="1"/>
    <col min="7" max="7" width="15.7109375" customWidth="1"/>
    <col min="8" max="8" width="21.42578125" customWidth="1"/>
    <col min="9" max="9" width="14.85546875" style="57" customWidth="1"/>
    <col min="10" max="10" width="14.85546875" bestFit="1" customWidth="1"/>
    <col min="11" max="11" width="22.28515625" customWidth="1"/>
    <col min="12" max="12" width="15.85546875" style="57" customWidth="1"/>
    <col min="13" max="13" width="14.7109375" customWidth="1"/>
    <col min="14" max="14" width="19.85546875" customWidth="1"/>
    <col min="15" max="15" width="27.140625" style="57" customWidth="1"/>
    <col min="16" max="16" width="18.140625" customWidth="1"/>
    <col min="17" max="17" width="21.42578125" customWidth="1"/>
    <col min="18" max="18" width="19.85546875" customWidth="1"/>
  </cols>
  <sheetData>
    <row r="1" spans="1:18" ht="20.25">
      <c r="A1" s="9"/>
      <c r="E1" s="9"/>
      <c r="F1" s="58"/>
      <c r="H1" s="9"/>
      <c r="I1" s="58"/>
      <c r="J1" s="10" t="s">
        <v>7004</v>
      </c>
      <c r="K1" s="9"/>
      <c r="L1" s="58"/>
      <c r="N1" s="9"/>
      <c r="O1" s="58"/>
      <c r="Q1" s="371" t="s">
        <v>7984</v>
      </c>
      <c r="R1" s="9"/>
    </row>
    <row r="2" spans="1:18" ht="15">
      <c r="A2" s="156" t="s">
        <v>6102</v>
      </c>
      <c r="B2" s="372">
        <v>44066</v>
      </c>
      <c r="C2" s="384" t="s">
        <v>7994</v>
      </c>
      <c r="D2" s="156" t="s">
        <v>6103</v>
      </c>
      <c r="E2" s="372">
        <f>B2+1</f>
        <v>44067</v>
      </c>
      <c r="F2" s="403"/>
      <c r="G2" s="156" t="s">
        <v>6100</v>
      </c>
      <c r="H2" s="372">
        <f>B2+2</f>
        <v>44068</v>
      </c>
      <c r="I2" s="403"/>
      <c r="J2" s="156" t="s">
        <v>6101</v>
      </c>
      <c r="K2" s="372">
        <f>B2+3</f>
        <v>44069</v>
      </c>
      <c r="L2" s="403"/>
      <c r="M2" s="156" t="s">
        <v>6104</v>
      </c>
      <c r="N2" s="372">
        <f>B2+4</f>
        <v>44070</v>
      </c>
      <c r="O2" s="403"/>
      <c r="Q2" s="42" t="s">
        <v>6564</v>
      </c>
    </row>
    <row r="3" spans="1:18" ht="22.5">
      <c r="A3" s="304" t="s">
        <v>2520</v>
      </c>
      <c r="B3" s="305" t="s">
        <v>6437</v>
      </c>
      <c r="C3" s="307" t="s">
        <v>7987</v>
      </c>
      <c r="D3" s="304" t="s">
        <v>2520</v>
      </c>
      <c r="E3" s="306" t="s">
        <v>8040</v>
      </c>
      <c r="F3" s="307" t="s">
        <v>8042</v>
      </c>
      <c r="G3" s="304" t="s">
        <v>2520</v>
      </c>
      <c r="H3" s="306" t="s">
        <v>7901</v>
      </c>
      <c r="I3" s="307" t="s">
        <v>8079</v>
      </c>
      <c r="J3" s="304" t="s">
        <v>2520</v>
      </c>
      <c r="K3" s="305" t="s">
        <v>2431</v>
      </c>
      <c r="L3" s="404" t="s">
        <v>7565</v>
      </c>
      <c r="M3" s="304" t="s">
        <v>2520</v>
      </c>
      <c r="N3" s="305" t="s">
        <v>6437</v>
      </c>
      <c r="O3" s="406" t="s">
        <v>8166</v>
      </c>
      <c r="P3" s="304" t="s">
        <v>2520</v>
      </c>
      <c r="Q3" s="305" t="s">
        <v>6437</v>
      </c>
    </row>
    <row r="4" spans="1:18" ht="23.25" thickBot="1">
      <c r="A4" s="304" t="s">
        <v>2521</v>
      </c>
      <c r="B4" s="305" t="s">
        <v>732</v>
      </c>
      <c r="C4" s="307" t="s">
        <v>7993</v>
      </c>
      <c r="D4" s="304" t="s">
        <v>2521</v>
      </c>
      <c r="E4" s="305" t="s">
        <v>732</v>
      </c>
      <c r="F4" s="307" t="s">
        <v>8043</v>
      </c>
      <c r="G4" s="304" t="s">
        <v>2521</v>
      </c>
      <c r="H4" s="306" t="s">
        <v>7870</v>
      </c>
      <c r="I4" s="307" t="s">
        <v>8081</v>
      </c>
      <c r="J4" s="304" t="s">
        <v>2521</v>
      </c>
      <c r="K4" s="306" t="s">
        <v>7895</v>
      </c>
      <c r="L4" s="405" t="s">
        <v>8119</v>
      </c>
      <c r="M4" s="304" t="s">
        <v>2521</v>
      </c>
      <c r="N4" s="283" t="s">
        <v>8160</v>
      </c>
      <c r="O4" s="406" t="s">
        <v>8165</v>
      </c>
      <c r="P4" s="304" t="s">
        <v>2521</v>
      </c>
      <c r="Q4" s="305" t="s">
        <v>732</v>
      </c>
    </row>
    <row r="5" spans="1:18" ht="23.25" thickBot="1">
      <c r="A5" s="304" t="s">
        <v>2522</v>
      </c>
      <c r="B5" s="373" t="s">
        <v>7990</v>
      </c>
      <c r="C5" s="307" t="s">
        <v>7988</v>
      </c>
      <c r="D5" s="304" t="s">
        <v>2522</v>
      </c>
      <c r="E5" s="306" t="s">
        <v>7976</v>
      </c>
      <c r="F5" s="307" t="s">
        <v>8044</v>
      </c>
      <c r="G5" s="304" t="s">
        <v>2522</v>
      </c>
      <c r="H5" s="305" t="s">
        <v>2431</v>
      </c>
      <c r="I5" s="307" t="s">
        <v>8083</v>
      </c>
      <c r="J5" s="304" t="s">
        <v>2522</v>
      </c>
      <c r="K5" s="293" t="s">
        <v>8013</v>
      </c>
      <c r="L5" s="405" t="s">
        <v>8129</v>
      </c>
      <c r="M5" s="304" t="s">
        <v>2522</v>
      </c>
      <c r="N5" s="305" t="s">
        <v>2431</v>
      </c>
      <c r="O5" s="406" t="s">
        <v>8164</v>
      </c>
      <c r="P5" s="304" t="s">
        <v>2522</v>
      </c>
      <c r="Q5" s="305" t="s">
        <v>2431</v>
      </c>
    </row>
    <row r="6" spans="1:18" ht="22.5">
      <c r="A6" s="304" t="s">
        <v>2659</v>
      </c>
      <c r="B6" s="373" t="s">
        <v>7991</v>
      </c>
      <c r="C6" s="307" t="s">
        <v>7989</v>
      </c>
      <c r="D6" s="304" t="s">
        <v>2659</v>
      </c>
      <c r="E6" s="354" t="s">
        <v>7153</v>
      </c>
      <c r="F6" s="383" t="s">
        <v>8045</v>
      </c>
      <c r="G6" s="304" t="s">
        <v>2659</v>
      </c>
      <c r="H6" s="354" t="s">
        <v>7889</v>
      </c>
      <c r="I6" s="383" t="s">
        <v>8084</v>
      </c>
      <c r="J6" s="304" t="s">
        <v>2659</v>
      </c>
      <c r="K6" s="305" t="s">
        <v>7100</v>
      </c>
      <c r="L6" s="307" t="s">
        <v>8130</v>
      </c>
      <c r="M6" s="304" t="s">
        <v>2659</v>
      </c>
      <c r="N6" s="306" t="s">
        <v>8125</v>
      </c>
      <c r="O6" s="307" t="s">
        <v>8163</v>
      </c>
      <c r="P6" s="304" t="s">
        <v>2659</v>
      </c>
      <c r="Q6" s="305" t="s">
        <v>7100</v>
      </c>
    </row>
    <row r="7" spans="1:18">
      <c r="A7" s="304" t="s">
        <v>2660</v>
      </c>
      <c r="B7" s="305" t="s">
        <v>631</v>
      </c>
      <c r="C7" s="307" t="s">
        <v>7999</v>
      </c>
      <c r="D7" s="304" t="s">
        <v>2660</v>
      </c>
      <c r="E7" s="305" t="s">
        <v>631</v>
      </c>
      <c r="F7" s="307" t="s">
        <v>8046</v>
      </c>
      <c r="G7" s="304" t="s">
        <v>2660</v>
      </c>
      <c r="H7" s="305" t="s">
        <v>631</v>
      </c>
      <c r="I7" s="307" t="s">
        <v>8095</v>
      </c>
      <c r="J7" s="304" t="s">
        <v>2660</v>
      </c>
      <c r="K7" s="305" t="s">
        <v>631</v>
      </c>
      <c r="L7" s="307" t="s">
        <v>8131</v>
      </c>
      <c r="M7" s="304" t="s">
        <v>2660</v>
      </c>
      <c r="N7" s="305" t="s">
        <v>631</v>
      </c>
      <c r="O7" s="406" t="s">
        <v>8168</v>
      </c>
      <c r="P7" s="304" t="s">
        <v>2660</v>
      </c>
      <c r="Q7" s="305" t="s">
        <v>631</v>
      </c>
    </row>
    <row r="8" spans="1:18" ht="22.5">
      <c r="A8" s="304" t="s">
        <v>2661</v>
      </c>
      <c r="B8" s="305" t="s">
        <v>5896</v>
      </c>
      <c r="C8" s="307" t="s">
        <v>8000</v>
      </c>
      <c r="D8" s="304" t="s">
        <v>2661</v>
      </c>
      <c r="E8" s="305" t="s">
        <v>4776</v>
      </c>
      <c r="F8" s="307" t="s">
        <v>8047</v>
      </c>
      <c r="G8" s="304" t="s">
        <v>2661</v>
      </c>
      <c r="H8" s="354" t="s">
        <v>7105</v>
      </c>
      <c r="I8" s="383" t="s">
        <v>8096</v>
      </c>
      <c r="J8" s="304" t="s">
        <v>2661</v>
      </c>
      <c r="K8" s="305" t="s">
        <v>4776</v>
      </c>
      <c r="L8" s="307" t="s">
        <v>8132</v>
      </c>
      <c r="M8" s="304" t="s">
        <v>2661</v>
      </c>
      <c r="N8" s="306" t="s">
        <v>7917</v>
      </c>
      <c r="O8" s="307" t="s">
        <v>8167</v>
      </c>
      <c r="P8" s="304" t="s">
        <v>2661</v>
      </c>
      <c r="Q8" s="305" t="s">
        <v>5896</v>
      </c>
    </row>
    <row r="9" spans="1:18">
      <c r="A9" s="304" t="s">
        <v>2526</v>
      </c>
      <c r="B9" s="305" t="s">
        <v>4776</v>
      </c>
      <c r="C9" s="307" t="s">
        <v>8001</v>
      </c>
      <c r="D9" s="304" t="s">
        <v>2526</v>
      </c>
      <c r="E9" s="354" t="s">
        <v>7105</v>
      </c>
      <c r="F9" s="383" t="s">
        <v>8048</v>
      </c>
      <c r="G9" s="304" t="s">
        <v>2526</v>
      </c>
      <c r="H9" s="305" t="s">
        <v>4776</v>
      </c>
      <c r="I9" s="307" t="s">
        <v>8097</v>
      </c>
      <c r="J9" s="304" t="s">
        <v>2526</v>
      </c>
      <c r="K9" s="305" t="s">
        <v>5896</v>
      </c>
      <c r="L9" s="307" t="s">
        <v>8133</v>
      </c>
      <c r="M9" s="304" t="s">
        <v>2526</v>
      </c>
      <c r="N9" s="305" t="s">
        <v>8170</v>
      </c>
      <c r="O9" s="307" t="s">
        <v>8169</v>
      </c>
      <c r="P9" s="304" t="s">
        <v>2526</v>
      </c>
      <c r="Q9" s="305" t="s">
        <v>4776</v>
      </c>
    </row>
    <row r="10" spans="1:18" ht="22.5">
      <c r="A10" s="304" t="s">
        <v>2527</v>
      </c>
      <c r="B10" s="306" t="s">
        <v>7998</v>
      </c>
      <c r="C10" s="307" t="s">
        <v>8002</v>
      </c>
      <c r="D10" s="304" t="s">
        <v>2527</v>
      </c>
      <c r="E10" s="305" t="s">
        <v>1150</v>
      </c>
      <c r="F10" s="307" t="s">
        <v>8049</v>
      </c>
      <c r="G10" s="304" t="s">
        <v>2527</v>
      </c>
      <c r="H10" s="306" t="s">
        <v>8080</v>
      </c>
      <c r="I10" s="307" t="s">
        <v>8098</v>
      </c>
      <c r="J10" s="304" t="s">
        <v>2527</v>
      </c>
      <c r="K10" s="306" t="s">
        <v>7912</v>
      </c>
      <c r="L10" s="307" t="s">
        <v>8134</v>
      </c>
      <c r="M10" s="304" t="s">
        <v>2527</v>
      </c>
      <c r="N10" s="305" t="s">
        <v>2644</v>
      </c>
      <c r="O10" s="307" t="s">
        <v>8174</v>
      </c>
      <c r="P10" s="304" t="s">
        <v>2527</v>
      </c>
      <c r="Q10" s="305" t="s">
        <v>2644</v>
      </c>
    </row>
    <row r="11" spans="1:18">
      <c r="A11" s="304" t="s">
        <v>2528</v>
      </c>
      <c r="B11" s="305" t="s">
        <v>6095</v>
      </c>
      <c r="C11" s="307" t="s">
        <v>8003</v>
      </c>
      <c r="D11" s="304" t="s">
        <v>2528</v>
      </c>
      <c r="E11" s="305" t="s">
        <v>6095</v>
      </c>
      <c r="F11" s="307" t="s">
        <v>8050</v>
      </c>
      <c r="G11" s="304" t="s">
        <v>2528</v>
      </c>
      <c r="H11" s="305" t="s">
        <v>6095</v>
      </c>
      <c r="I11" s="307" t="s">
        <v>8099</v>
      </c>
      <c r="J11" s="304" t="s">
        <v>2528</v>
      </c>
      <c r="K11" s="305" t="s">
        <v>6095</v>
      </c>
      <c r="L11" s="307" t="s">
        <v>8135</v>
      </c>
      <c r="M11" s="304" t="s">
        <v>2528</v>
      </c>
      <c r="N11" s="305" t="s">
        <v>6095</v>
      </c>
      <c r="O11" s="307" t="s">
        <v>8175</v>
      </c>
      <c r="P11" s="304" t="s">
        <v>2528</v>
      </c>
      <c r="Q11" s="305" t="s">
        <v>6095</v>
      </c>
    </row>
    <row r="12" spans="1:18" ht="22.5">
      <c r="A12" s="304" t="s">
        <v>2529</v>
      </c>
      <c r="B12" s="305" t="s">
        <v>1684</v>
      </c>
      <c r="C12" s="307" t="s">
        <v>8004</v>
      </c>
      <c r="D12" s="304" t="s">
        <v>2529</v>
      </c>
      <c r="E12" s="306" t="s">
        <v>7893</v>
      </c>
      <c r="F12" s="307" t="s">
        <v>8051</v>
      </c>
      <c r="G12" s="304" t="s">
        <v>2529</v>
      </c>
      <c r="H12" s="305" t="s">
        <v>1684</v>
      </c>
      <c r="I12" s="307" t="s">
        <v>8100</v>
      </c>
      <c r="J12" s="304" t="s">
        <v>2529</v>
      </c>
      <c r="K12" s="306" t="s">
        <v>8069</v>
      </c>
      <c r="L12" s="307" t="s">
        <v>8136</v>
      </c>
      <c r="M12" s="304" t="s">
        <v>2529</v>
      </c>
      <c r="N12" s="306" t="s">
        <v>7449</v>
      </c>
      <c r="O12" s="307" t="s">
        <v>8176</v>
      </c>
      <c r="P12" s="304" t="s">
        <v>2529</v>
      </c>
      <c r="Q12" s="305" t="s">
        <v>1684</v>
      </c>
    </row>
    <row r="13" spans="1:18">
      <c r="A13" s="304" t="s">
        <v>2530</v>
      </c>
      <c r="B13" s="354" t="s">
        <v>7077</v>
      </c>
      <c r="C13" s="383" t="s">
        <v>8005</v>
      </c>
      <c r="D13" s="304" t="s">
        <v>2530</v>
      </c>
      <c r="E13" s="305" t="s">
        <v>8072</v>
      </c>
      <c r="F13" s="307" t="s">
        <v>8052</v>
      </c>
      <c r="G13" s="304" t="s">
        <v>2530</v>
      </c>
      <c r="H13" s="354" t="s">
        <v>7407</v>
      </c>
      <c r="I13" s="383" t="s">
        <v>8101</v>
      </c>
      <c r="J13" s="304" t="s">
        <v>2530</v>
      </c>
      <c r="K13" s="305" t="s">
        <v>4340</v>
      </c>
      <c r="L13" s="307" t="s">
        <v>8137</v>
      </c>
      <c r="M13" s="304" t="s">
        <v>2530</v>
      </c>
      <c r="N13" s="305" t="s">
        <v>4340</v>
      </c>
      <c r="O13" s="307" t="s">
        <v>8177</v>
      </c>
      <c r="P13" s="304" t="s">
        <v>2530</v>
      </c>
      <c r="Q13" s="305" t="s">
        <v>4340</v>
      </c>
    </row>
    <row r="14" spans="1:18" ht="23.25" thickBot="1">
      <c r="A14" s="304" t="s">
        <v>2531</v>
      </c>
      <c r="B14" s="306" t="s">
        <v>7882</v>
      </c>
      <c r="C14" s="307" t="s">
        <v>8006</v>
      </c>
      <c r="D14" s="304" t="s">
        <v>2531</v>
      </c>
      <c r="E14" s="354" t="s">
        <v>7900</v>
      </c>
      <c r="F14" s="383" t="s">
        <v>8053</v>
      </c>
      <c r="G14" s="304" t="s">
        <v>2531</v>
      </c>
      <c r="H14" s="306" t="s">
        <v>8091</v>
      </c>
      <c r="I14" s="406" t="s">
        <v>8102</v>
      </c>
      <c r="J14" s="304" t="s">
        <v>2531</v>
      </c>
      <c r="K14" s="354" t="s">
        <v>8123</v>
      </c>
      <c r="L14" s="383" t="s">
        <v>8138</v>
      </c>
      <c r="M14" s="304" t="s">
        <v>2531</v>
      </c>
      <c r="N14" s="305" t="s">
        <v>6455</v>
      </c>
      <c r="O14" s="307" t="s">
        <v>8178</v>
      </c>
      <c r="P14" s="304" t="s">
        <v>2531</v>
      </c>
      <c r="Q14" s="305" t="s">
        <v>6455</v>
      </c>
    </row>
    <row r="15" spans="1:18" ht="12.95" customHeight="1" thickBot="1">
      <c r="A15" s="304" t="s">
        <v>2532</v>
      </c>
      <c r="B15" s="306" t="s">
        <v>8012</v>
      </c>
      <c r="C15" s="307" t="s">
        <v>8011</v>
      </c>
      <c r="D15" s="304" t="s">
        <v>2532</v>
      </c>
      <c r="E15" s="354" t="s">
        <v>7442</v>
      </c>
      <c r="F15" s="383" t="s">
        <v>8054</v>
      </c>
      <c r="G15" s="304" t="s">
        <v>2532</v>
      </c>
      <c r="H15" s="305" t="s">
        <v>6506</v>
      </c>
      <c r="I15" s="406" t="s">
        <v>8103</v>
      </c>
      <c r="J15" s="304" t="s">
        <v>2532</v>
      </c>
      <c r="K15" s="394" t="s">
        <v>7981</v>
      </c>
      <c r="L15" s="405" t="s">
        <v>8139</v>
      </c>
      <c r="M15" s="304" t="s">
        <v>2532</v>
      </c>
      <c r="N15" s="306" t="s">
        <v>8036</v>
      </c>
      <c r="O15" s="307" t="s">
        <v>8186</v>
      </c>
      <c r="P15" s="304" t="s">
        <v>2532</v>
      </c>
      <c r="Q15" s="305" t="s">
        <v>6506</v>
      </c>
    </row>
    <row r="16" spans="1:18">
      <c r="A16" s="304" t="s">
        <v>3306</v>
      </c>
      <c r="B16" s="357" t="s">
        <v>8019</v>
      </c>
      <c r="C16" s="307" t="s">
        <v>8021</v>
      </c>
      <c r="D16" s="304" t="s">
        <v>3306</v>
      </c>
      <c r="E16" s="305" t="s">
        <v>5384</v>
      </c>
      <c r="F16" s="307" t="s">
        <v>8055</v>
      </c>
      <c r="G16" s="304" t="s">
        <v>3306</v>
      </c>
      <c r="H16" s="305" t="s">
        <v>7849</v>
      </c>
      <c r="I16" s="406" t="s">
        <v>8104</v>
      </c>
      <c r="J16" s="304" t="s">
        <v>3306</v>
      </c>
      <c r="K16" s="305" t="s">
        <v>5384</v>
      </c>
      <c r="L16" s="307" t="s">
        <v>8140</v>
      </c>
      <c r="M16" s="304" t="s">
        <v>3306</v>
      </c>
      <c r="N16" s="305" t="s">
        <v>7849</v>
      </c>
      <c r="O16" s="307" t="s">
        <v>8187</v>
      </c>
      <c r="P16" s="304" t="s">
        <v>3306</v>
      </c>
      <c r="Q16" s="305" t="s">
        <v>7849</v>
      </c>
    </row>
    <row r="17" spans="1:17">
      <c r="A17" s="304" t="s">
        <v>3307</v>
      </c>
      <c r="B17" s="305" t="s">
        <v>1679</v>
      </c>
      <c r="C17" s="307" t="s">
        <v>8026</v>
      </c>
      <c r="D17" s="304" t="s">
        <v>3307</v>
      </c>
      <c r="E17" s="305" t="s">
        <v>1679</v>
      </c>
      <c r="F17" s="307" t="s">
        <v>8056</v>
      </c>
      <c r="G17" s="304" t="s">
        <v>3307</v>
      </c>
      <c r="H17" s="305" t="s">
        <v>1679</v>
      </c>
      <c r="I17" s="406" t="s">
        <v>8105</v>
      </c>
      <c r="J17" s="304" t="s">
        <v>3307</v>
      </c>
      <c r="K17" s="305" t="s">
        <v>1679</v>
      </c>
      <c r="L17" s="307" t="s">
        <v>8141</v>
      </c>
      <c r="M17" s="304" t="s">
        <v>3307</v>
      </c>
      <c r="N17" s="305" t="s">
        <v>1679</v>
      </c>
      <c r="O17" s="307" t="s">
        <v>8188</v>
      </c>
      <c r="P17" s="304" t="s">
        <v>3307</v>
      </c>
      <c r="Q17" s="305" t="s">
        <v>1679</v>
      </c>
    </row>
    <row r="18" spans="1:17">
      <c r="A18" s="304" t="s">
        <v>3308</v>
      </c>
      <c r="B18" s="306" t="s">
        <v>8022</v>
      </c>
      <c r="C18" s="307" t="s">
        <v>8027</v>
      </c>
      <c r="D18" s="304" t="s">
        <v>3308</v>
      </c>
      <c r="E18" s="305" t="s">
        <v>7849</v>
      </c>
      <c r="F18" s="307" t="s">
        <v>8057</v>
      </c>
      <c r="G18" s="304" t="s">
        <v>3308</v>
      </c>
      <c r="H18" s="305" t="s">
        <v>5384</v>
      </c>
      <c r="I18" s="307" t="s">
        <v>8108</v>
      </c>
      <c r="J18" s="304" t="s">
        <v>3308</v>
      </c>
      <c r="K18" s="354" t="s">
        <v>8124</v>
      </c>
      <c r="L18" s="383" t="s">
        <v>8142</v>
      </c>
      <c r="M18" s="304" t="s">
        <v>3308</v>
      </c>
      <c r="N18" s="306" t="s">
        <v>8020</v>
      </c>
      <c r="O18" s="307" t="s">
        <v>8189</v>
      </c>
      <c r="P18" s="304" t="s">
        <v>3308</v>
      </c>
      <c r="Q18" s="305" t="s">
        <v>5384</v>
      </c>
    </row>
    <row r="19" spans="1:17">
      <c r="A19" s="304" t="s">
        <v>3309</v>
      </c>
      <c r="B19" s="305" t="s">
        <v>4760</v>
      </c>
      <c r="C19" s="307" t="s">
        <v>8028</v>
      </c>
      <c r="D19" s="304" t="s">
        <v>3309</v>
      </c>
      <c r="E19" s="305" t="s">
        <v>4760</v>
      </c>
      <c r="F19" s="307" t="s">
        <v>8059</v>
      </c>
      <c r="G19" s="304" t="s">
        <v>3309</v>
      </c>
      <c r="H19" s="305" t="s">
        <v>4760</v>
      </c>
      <c r="I19" s="307" t="s">
        <v>8107</v>
      </c>
      <c r="J19" s="304" t="s">
        <v>3309</v>
      </c>
      <c r="K19" s="305" t="s">
        <v>4760</v>
      </c>
      <c r="L19" s="307" t="s">
        <v>8143</v>
      </c>
      <c r="M19" s="304" t="s">
        <v>3309</v>
      </c>
      <c r="N19" s="306" t="s">
        <v>7915</v>
      </c>
      <c r="O19" s="307" t="s">
        <v>8190</v>
      </c>
      <c r="P19" s="304" t="s">
        <v>3309</v>
      </c>
      <c r="Q19" s="305" t="s">
        <v>4760</v>
      </c>
    </row>
    <row r="20" spans="1:17" ht="22.5">
      <c r="A20" s="304" t="s">
        <v>3310</v>
      </c>
      <c r="B20" s="306" t="s">
        <v>8014</v>
      </c>
      <c r="C20" s="307" t="s">
        <v>8029</v>
      </c>
      <c r="D20" s="304" t="s">
        <v>3310</v>
      </c>
      <c r="E20" s="305" t="s">
        <v>976</v>
      </c>
      <c r="F20" s="307" t="s">
        <v>8062</v>
      </c>
      <c r="G20" s="304" t="s">
        <v>3310</v>
      </c>
      <c r="H20" s="306" t="s">
        <v>8008</v>
      </c>
      <c r="I20" s="307" t="s">
        <v>8106</v>
      </c>
      <c r="J20" s="304" t="s">
        <v>3310</v>
      </c>
      <c r="K20" s="354" t="s">
        <v>8145</v>
      </c>
      <c r="L20" s="406" t="s">
        <v>8146</v>
      </c>
      <c r="M20" s="304" t="s">
        <v>3310</v>
      </c>
      <c r="N20" s="305" t="s">
        <v>976</v>
      </c>
      <c r="O20" s="307" t="s">
        <v>8191</v>
      </c>
      <c r="P20" s="304" t="s">
        <v>3310</v>
      </c>
      <c r="Q20" s="305" t="s">
        <v>976</v>
      </c>
    </row>
    <row r="21" spans="1:17" ht="22.5">
      <c r="A21" s="304" t="s">
        <v>3311</v>
      </c>
      <c r="B21" s="306" t="s">
        <v>8035</v>
      </c>
      <c r="C21" s="307" t="s">
        <v>8030</v>
      </c>
      <c r="D21" s="304" t="s">
        <v>3311</v>
      </c>
      <c r="E21" s="354" t="s">
        <v>7113</v>
      </c>
      <c r="F21" s="406" t="s">
        <v>8063</v>
      </c>
      <c r="G21" s="304" t="s">
        <v>3311</v>
      </c>
      <c r="H21" s="354" t="s">
        <v>7878</v>
      </c>
      <c r="I21" s="406" t="s">
        <v>8109</v>
      </c>
      <c r="J21" s="304" t="s">
        <v>3311</v>
      </c>
      <c r="K21" s="305" t="s">
        <v>7112</v>
      </c>
      <c r="L21" s="307" t="s">
        <v>8147</v>
      </c>
      <c r="M21" s="304" t="s">
        <v>3311</v>
      </c>
      <c r="N21" s="305" t="s">
        <v>8185</v>
      </c>
      <c r="O21" s="307" t="s">
        <v>8192</v>
      </c>
      <c r="P21" s="304" t="s">
        <v>3311</v>
      </c>
      <c r="Q21" s="305" t="s">
        <v>7112</v>
      </c>
    </row>
    <row r="22" spans="1:17" ht="22.5">
      <c r="A22" s="304" t="s">
        <v>3312</v>
      </c>
      <c r="B22" s="306" t="s">
        <v>8025</v>
      </c>
      <c r="C22" s="307" t="s">
        <v>8031</v>
      </c>
      <c r="D22" s="304" t="s">
        <v>3312</v>
      </c>
      <c r="E22" s="306" t="s">
        <v>8070</v>
      </c>
      <c r="F22" s="307" t="s">
        <v>8064</v>
      </c>
      <c r="G22" s="304" t="s">
        <v>3312</v>
      </c>
      <c r="H22" s="306" t="s">
        <v>8068</v>
      </c>
      <c r="I22" s="307" t="s">
        <v>8110</v>
      </c>
      <c r="J22" s="304" t="s">
        <v>3312</v>
      </c>
      <c r="K22" s="305" t="s">
        <v>1520</v>
      </c>
      <c r="L22" s="307" t="s">
        <v>8151</v>
      </c>
      <c r="M22" s="304" t="s">
        <v>3312</v>
      </c>
      <c r="N22" s="306" t="s">
        <v>8156</v>
      </c>
      <c r="O22" s="307" t="s">
        <v>8193</v>
      </c>
      <c r="P22" s="304" t="s">
        <v>3312</v>
      </c>
      <c r="Q22" s="305" t="s">
        <v>1520</v>
      </c>
    </row>
    <row r="23" spans="1:17">
      <c r="A23" s="304" t="s">
        <v>3313</v>
      </c>
      <c r="B23" s="305" t="s">
        <v>5894</v>
      </c>
      <c r="C23" s="307" t="s">
        <v>8032</v>
      </c>
      <c r="D23" s="304" t="s">
        <v>3313</v>
      </c>
      <c r="E23" s="354" t="s">
        <v>7877</v>
      </c>
      <c r="F23" s="406" t="s">
        <v>8065</v>
      </c>
      <c r="G23" s="304" t="s">
        <v>3313</v>
      </c>
      <c r="H23" s="305" t="s">
        <v>5894</v>
      </c>
      <c r="I23" s="307" t="s">
        <v>8111</v>
      </c>
      <c r="J23" s="304" t="s">
        <v>3313</v>
      </c>
      <c r="K23" s="354" t="s">
        <v>7447</v>
      </c>
      <c r="L23" s="383" t="s">
        <v>8153</v>
      </c>
      <c r="M23" s="304" t="s">
        <v>3313</v>
      </c>
      <c r="N23" s="305" t="s">
        <v>5894</v>
      </c>
      <c r="O23" s="307" t="s">
        <v>8194</v>
      </c>
      <c r="P23" s="304" t="s">
        <v>3313</v>
      </c>
      <c r="Q23" s="305" t="s">
        <v>5894</v>
      </c>
    </row>
    <row r="24" spans="1:17">
      <c r="A24" s="304" t="s">
        <v>3314</v>
      </c>
      <c r="B24" s="305" t="s">
        <v>959</v>
      </c>
      <c r="C24" s="307" t="s">
        <v>8033</v>
      </c>
      <c r="D24" s="304" t="s">
        <v>3314</v>
      </c>
      <c r="E24" s="305" t="s">
        <v>959</v>
      </c>
      <c r="F24" s="307" t="s">
        <v>8066</v>
      </c>
      <c r="G24" s="304" t="s">
        <v>3314</v>
      </c>
      <c r="H24" s="305" t="s">
        <v>959</v>
      </c>
      <c r="I24" s="307" t="s">
        <v>8112</v>
      </c>
      <c r="J24" s="304" t="s">
        <v>3314</v>
      </c>
      <c r="K24" s="306" t="s">
        <v>8075</v>
      </c>
      <c r="L24" s="307" t="s">
        <v>8152</v>
      </c>
      <c r="M24" s="304" t="s">
        <v>3314</v>
      </c>
      <c r="N24" s="305" t="s">
        <v>959</v>
      </c>
      <c r="O24" s="307" t="s">
        <v>8195</v>
      </c>
      <c r="P24" s="304" t="s">
        <v>3314</v>
      </c>
      <c r="Q24" s="305" t="s">
        <v>959</v>
      </c>
    </row>
    <row r="25" spans="1:17">
      <c r="A25" s="304" t="s">
        <v>3315</v>
      </c>
      <c r="B25" s="385" t="s">
        <v>7977</v>
      </c>
      <c r="C25" s="383" t="s">
        <v>8034</v>
      </c>
      <c r="D25" s="304" t="s">
        <v>3315</v>
      </c>
      <c r="E25" s="305" t="s">
        <v>7092</v>
      </c>
      <c r="F25" s="307" t="s">
        <v>8074</v>
      </c>
      <c r="G25" s="304" t="s">
        <v>3315</v>
      </c>
      <c r="H25" s="305" t="s">
        <v>7092</v>
      </c>
      <c r="I25" s="307" t="s">
        <v>8113</v>
      </c>
      <c r="J25" s="304" t="s">
        <v>3315</v>
      </c>
      <c r="K25" s="305" t="s">
        <v>7092</v>
      </c>
      <c r="L25" s="307" t="s">
        <v>8155</v>
      </c>
      <c r="M25" s="304" t="s">
        <v>3315</v>
      </c>
      <c r="N25" s="305" t="s">
        <v>7092</v>
      </c>
      <c r="O25" s="307" t="s">
        <v>8196</v>
      </c>
      <c r="P25" s="304" t="s">
        <v>3315</v>
      </c>
      <c r="Q25" s="305" t="s">
        <v>7092</v>
      </c>
    </row>
    <row r="26" spans="1:17">
      <c r="A26" s="304" t="s">
        <v>3316</v>
      </c>
      <c r="B26" s="306" t="s">
        <v>8037</v>
      </c>
      <c r="C26" s="307" t="s">
        <v>8041</v>
      </c>
      <c r="D26" s="304" t="s">
        <v>3316</v>
      </c>
      <c r="E26" s="306" t="s">
        <v>7859</v>
      </c>
      <c r="F26" s="307" t="s">
        <v>8078</v>
      </c>
      <c r="G26" s="304" t="s">
        <v>3316</v>
      </c>
      <c r="H26" s="354" t="s">
        <v>7400</v>
      </c>
      <c r="I26" s="383" t="s">
        <v>8114</v>
      </c>
      <c r="J26" s="304" t="s">
        <v>3316</v>
      </c>
      <c r="K26" s="307" t="s">
        <v>4931</v>
      </c>
      <c r="L26" s="307" t="s">
        <v>8154</v>
      </c>
      <c r="M26" s="304" t="s">
        <v>3316</v>
      </c>
      <c r="N26" s="283" t="s">
        <v>7908</v>
      </c>
      <c r="O26" s="307" t="s">
        <v>8197</v>
      </c>
      <c r="P26" s="304" t="s">
        <v>3316</v>
      </c>
      <c r="Q26" s="305" t="s">
        <v>4931</v>
      </c>
    </row>
    <row r="27" spans="1:17">
      <c r="A27" s="9"/>
      <c r="D27" s="9"/>
      <c r="E27" s="355"/>
      <c r="F27" s="383"/>
      <c r="G27" s="9"/>
      <c r="J27" s="9"/>
      <c r="M27" s="9"/>
      <c r="P27" s="9"/>
    </row>
    <row r="28" spans="1:17">
      <c r="A28" s="9"/>
      <c r="D28" s="9"/>
      <c r="G28" s="9"/>
      <c r="J28" s="9"/>
      <c r="M28" s="9"/>
      <c r="P28" s="9"/>
    </row>
    <row r="29" spans="1:17" ht="15">
      <c r="A29" s="156" t="s">
        <v>6105</v>
      </c>
      <c r="B29" s="372">
        <f>B2+5</f>
        <v>44071</v>
      </c>
      <c r="C29" s="372"/>
      <c r="D29" s="156" t="s">
        <v>6106</v>
      </c>
      <c r="E29" s="372">
        <f>B2+6</f>
        <v>44072</v>
      </c>
      <c r="F29" s="403"/>
      <c r="G29" s="156" t="s">
        <v>6107</v>
      </c>
      <c r="H29" s="372">
        <f>B2+7</f>
        <v>44073</v>
      </c>
      <c r="I29" s="403"/>
      <c r="J29" s="156" t="s">
        <v>6108</v>
      </c>
      <c r="K29" s="372">
        <f>B2+8</f>
        <v>44074</v>
      </c>
      <c r="L29" s="403"/>
      <c r="M29" s="156" t="s">
        <v>6109</v>
      </c>
      <c r="N29" s="372">
        <f>B2+9</f>
        <v>44075</v>
      </c>
      <c r="O29" s="403"/>
      <c r="P29" s="42" t="s">
        <v>6564</v>
      </c>
    </row>
    <row r="30" spans="1:17" ht="22.5">
      <c r="A30" s="304" t="s">
        <v>2520</v>
      </c>
      <c r="B30" s="305" t="s">
        <v>2431</v>
      </c>
      <c r="C30" s="305" t="s">
        <v>8200</v>
      </c>
      <c r="D30" s="304" t="s">
        <v>2520</v>
      </c>
      <c r="E30" s="305" t="s">
        <v>6437</v>
      </c>
      <c r="F30" s="307" t="s">
        <v>8231</v>
      </c>
      <c r="G30" s="304" t="s">
        <v>2520</v>
      </c>
      <c r="H30" s="305" t="s">
        <v>2431</v>
      </c>
      <c r="I30" s="307" t="s">
        <v>8264</v>
      </c>
      <c r="J30" s="304" t="s">
        <v>2520</v>
      </c>
      <c r="K30" s="305" t="s">
        <v>6437</v>
      </c>
      <c r="L30" s="307" t="s">
        <v>8296</v>
      </c>
      <c r="M30" s="304" t="s">
        <v>2520</v>
      </c>
      <c r="N30" s="305" t="s">
        <v>2431</v>
      </c>
      <c r="O30" s="307" t="s">
        <v>8322</v>
      </c>
      <c r="P30" s="304" t="s">
        <v>2520</v>
      </c>
      <c r="Q30" s="305" t="s">
        <v>2431</v>
      </c>
    </row>
    <row r="31" spans="1:17" ht="22.5">
      <c r="A31" s="304" t="s">
        <v>2521</v>
      </c>
      <c r="B31" s="305" t="s">
        <v>732</v>
      </c>
      <c r="C31" s="305" t="s">
        <v>8201</v>
      </c>
      <c r="D31" s="304" t="s">
        <v>2521</v>
      </c>
      <c r="E31" s="306" t="s">
        <v>8071</v>
      </c>
      <c r="F31" s="307" t="s">
        <v>8232</v>
      </c>
      <c r="G31" s="304" t="s">
        <v>2521</v>
      </c>
      <c r="H31" s="305" t="s">
        <v>732</v>
      </c>
      <c r="I31" s="307" t="s">
        <v>8265</v>
      </c>
      <c r="J31" s="304" t="s">
        <v>2521</v>
      </c>
      <c r="K31" s="305" t="s">
        <v>732</v>
      </c>
      <c r="L31" s="307" t="s">
        <v>8297</v>
      </c>
      <c r="M31" s="304" t="s">
        <v>2521</v>
      </c>
      <c r="N31" s="305" t="s">
        <v>732</v>
      </c>
      <c r="O31" s="307" t="s">
        <v>8323</v>
      </c>
      <c r="P31" s="304" t="s">
        <v>2521</v>
      </c>
      <c r="Q31" s="305" t="s">
        <v>732</v>
      </c>
    </row>
    <row r="32" spans="1:17">
      <c r="A32" s="304" t="s">
        <v>2522</v>
      </c>
      <c r="B32" s="305" t="s">
        <v>6437</v>
      </c>
      <c r="C32" s="305" t="s">
        <v>8202</v>
      </c>
      <c r="D32" s="304" t="s">
        <v>2522</v>
      </c>
      <c r="E32" s="305" t="s">
        <v>2431</v>
      </c>
      <c r="F32" s="307" t="s">
        <v>8233</v>
      </c>
      <c r="G32" s="304" t="s">
        <v>2522</v>
      </c>
      <c r="H32" s="305" t="s">
        <v>6437</v>
      </c>
      <c r="I32" s="307" t="s">
        <v>8266</v>
      </c>
      <c r="J32" s="304" t="s">
        <v>2522</v>
      </c>
      <c r="K32" s="305" t="s">
        <v>2431</v>
      </c>
      <c r="L32" s="307" t="s">
        <v>8298</v>
      </c>
      <c r="M32" s="304" t="s">
        <v>2522</v>
      </c>
      <c r="N32" s="305" t="s">
        <v>6437</v>
      </c>
      <c r="O32" s="307" t="s">
        <v>8324</v>
      </c>
      <c r="P32" s="304" t="s">
        <v>2522</v>
      </c>
      <c r="Q32" s="305" t="s">
        <v>6437</v>
      </c>
    </row>
    <row r="33" spans="1:17">
      <c r="A33" s="304" t="s">
        <v>2659</v>
      </c>
      <c r="B33" s="305" t="s">
        <v>7100</v>
      </c>
      <c r="C33" s="305" t="s">
        <v>8203</v>
      </c>
      <c r="D33" s="304" t="s">
        <v>2659</v>
      </c>
      <c r="E33" s="305" t="s">
        <v>7100</v>
      </c>
      <c r="F33" s="307" t="s">
        <v>8234</v>
      </c>
      <c r="G33" s="304" t="s">
        <v>2659</v>
      </c>
      <c r="H33" s="305" t="s">
        <v>7100</v>
      </c>
      <c r="I33" s="307" t="s">
        <v>8267</v>
      </c>
      <c r="J33" s="304" t="s">
        <v>2659</v>
      </c>
      <c r="K33" s="305" t="s">
        <v>7100</v>
      </c>
      <c r="L33" s="307" t="s">
        <v>8299</v>
      </c>
      <c r="M33" s="304" t="s">
        <v>2659</v>
      </c>
      <c r="N33" s="305" t="s">
        <v>7100</v>
      </c>
      <c r="O33" s="307" t="s">
        <v>8325</v>
      </c>
      <c r="P33" s="304" t="s">
        <v>2659</v>
      </c>
      <c r="Q33" s="305" t="s">
        <v>7100</v>
      </c>
    </row>
    <row r="34" spans="1:17">
      <c r="A34" s="304" t="s">
        <v>2660</v>
      </c>
      <c r="B34" s="305" t="s">
        <v>631</v>
      </c>
      <c r="C34" s="305" t="s">
        <v>8204</v>
      </c>
      <c r="D34" s="304" t="s">
        <v>2660</v>
      </c>
      <c r="E34" s="305" t="s">
        <v>631</v>
      </c>
      <c r="F34" s="307" t="s">
        <v>8235</v>
      </c>
      <c r="G34" s="304" t="s">
        <v>2660</v>
      </c>
      <c r="H34" s="305" t="s">
        <v>631</v>
      </c>
      <c r="I34" s="307" t="s">
        <v>8268</v>
      </c>
      <c r="J34" s="304" t="s">
        <v>2660</v>
      </c>
      <c r="K34" s="305" t="s">
        <v>631</v>
      </c>
      <c r="L34" s="307" t="s">
        <v>8300</v>
      </c>
      <c r="M34" s="304" t="s">
        <v>2660</v>
      </c>
      <c r="N34" s="305" t="s">
        <v>631</v>
      </c>
      <c r="O34" s="307" t="s">
        <v>8326</v>
      </c>
      <c r="P34" s="304" t="s">
        <v>2660</v>
      </c>
      <c r="Q34" s="305" t="s">
        <v>631</v>
      </c>
    </row>
    <row r="35" spans="1:17" ht="22.5">
      <c r="A35" s="304" t="s">
        <v>2661</v>
      </c>
      <c r="B35" s="305" t="s">
        <v>4776</v>
      </c>
      <c r="C35" s="305" t="s">
        <v>8205</v>
      </c>
      <c r="D35" s="304" t="s">
        <v>2661</v>
      </c>
      <c r="E35" s="305" t="s">
        <v>5896</v>
      </c>
      <c r="F35" s="307" t="s">
        <v>8236</v>
      </c>
      <c r="G35" s="304" t="s">
        <v>2661</v>
      </c>
      <c r="H35" s="305" t="s">
        <v>4776</v>
      </c>
      <c r="I35" s="307" t="s">
        <v>8269</v>
      </c>
      <c r="J35" s="304" t="s">
        <v>2661</v>
      </c>
      <c r="K35" s="305" t="s">
        <v>5896</v>
      </c>
      <c r="L35" s="307" t="s">
        <v>8301</v>
      </c>
      <c r="M35" s="304" t="s">
        <v>2661</v>
      </c>
      <c r="N35" s="305" t="s">
        <v>4776</v>
      </c>
      <c r="O35" s="307" t="s">
        <v>8327</v>
      </c>
      <c r="P35" s="304" t="s">
        <v>2661</v>
      </c>
      <c r="Q35" s="305" t="s">
        <v>4776</v>
      </c>
    </row>
    <row r="36" spans="1:17">
      <c r="A36" s="304" t="s">
        <v>2526</v>
      </c>
      <c r="B36" s="305" t="s">
        <v>5896</v>
      </c>
      <c r="C36" s="305" t="s">
        <v>8206</v>
      </c>
      <c r="D36" s="304" t="s">
        <v>2526</v>
      </c>
      <c r="E36" s="305" t="s">
        <v>8157</v>
      </c>
      <c r="F36" s="307" t="s">
        <v>8237</v>
      </c>
      <c r="G36" s="304" t="s">
        <v>2526</v>
      </c>
      <c r="H36" s="305" t="s">
        <v>5896</v>
      </c>
      <c r="I36" s="307" t="s">
        <v>8270</v>
      </c>
      <c r="J36" s="304" t="s">
        <v>2526</v>
      </c>
      <c r="K36" s="305" t="s">
        <v>4776</v>
      </c>
      <c r="L36" s="307" t="s">
        <v>8302</v>
      </c>
      <c r="M36" s="304" t="s">
        <v>2526</v>
      </c>
      <c r="N36" s="305" t="s">
        <v>5896</v>
      </c>
      <c r="O36" s="307" t="s">
        <v>8328</v>
      </c>
      <c r="P36" s="304" t="s">
        <v>2526</v>
      </c>
      <c r="Q36" s="305" t="s">
        <v>5896</v>
      </c>
    </row>
    <row r="37" spans="1:17">
      <c r="A37" s="304" t="s">
        <v>2527</v>
      </c>
      <c r="B37" s="305" t="s">
        <v>2644</v>
      </c>
      <c r="C37" s="305" t="s">
        <v>8207</v>
      </c>
      <c r="D37" s="304" t="s">
        <v>2527</v>
      </c>
      <c r="E37" s="305" t="s">
        <v>2644</v>
      </c>
      <c r="F37" s="307" t="s">
        <v>8238</v>
      </c>
      <c r="G37" s="304" t="s">
        <v>2527</v>
      </c>
      <c r="H37" s="305" t="s">
        <v>2644</v>
      </c>
      <c r="I37" s="307" t="s">
        <v>8271</v>
      </c>
      <c r="J37" s="304" t="s">
        <v>2527</v>
      </c>
      <c r="K37" s="305" t="s">
        <v>2644</v>
      </c>
      <c r="L37" s="307" t="s">
        <v>8303</v>
      </c>
      <c r="M37" s="304" t="s">
        <v>2527</v>
      </c>
      <c r="N37" s="305" t="s">
        <v>2644</v>
      </c>
      <c r="O37" s="307" t="s">
        <v>8329</v>
      </c>
      <c r="P37" s="304" t="s">
        <v>2527</v>
      </c>
      <c r="Q37" s="305" t="s">
        <v>2644</v>
      </c>
    </row>
    <row r="38" spans="1:17">
      <c r="A38" s="304" t="s">
        <v>2528</v>
      </c>
      <c r="B38" s="305" t="s">
        <v>6095</v>
      </c>
      <c r="C38" s="305" t="s">
        <v>8208</v>
      </c>
      <c r="D38" s="304" t="s">
        <v>2528</v>
      </c>
      <c r="E38" s="305" t="s">
        <v>6095</v>
      </c>
      <c r="F38" s="307" t="s">
        <v>8239</v>
      </c>
      <c r="G38" s="304" t="s">
        <v>2528</v>
      </c>
      <c r="H38" s="305" t="s">
        <v>6095</v>
      </c>
      <c r="I38" s="307" t="s">
        <v>8272</v>
      </c>
      <c r="J38" s="304" t="s">
        <v>2528</v>
      </c>
      <c r="K38" s="305" t="s">
        <v>6095</v>
      </c>
      <c r="L38" s="307" t="s">
        <v>8304</v>
      </c>
      <c r="M38" s="304" t="s">
        <v>2528</v>
      </c>
      <c r="N38" s="305" t="s">
        <v>6095</v>
      </c>
      <c r="O38" s="307" t="s">
        <v>8330</v>
      </c>
      <c r="P38" s="304" t="s">
        <v>2528</v>
      </c>
      <c r="Q38" s="305" t="s">
        <v>6095</v>
      </c>
    </row>
    <row r="39" spans="1:17">
      <c r="A39" s="304" t="s">
        <v>2529</v>
      </c>
      <c r="B39" s="305" t="s">
        <v>6455</v>
      </c>
      <c r="C39" s="305" t="s">
        <v>8209</v>
      </c>
      <c r="D39" s="304" t="s">
        <v>2529</v>
      </c>
      <c r="E39" s="354" t="s">
        <v>8172</v>
      </c>
      <c r="F39" s="307" t="s">
        <v>8240</v>
      </c>
      <c r="G39" s="304" t="s">
        <v>2529</v>
      </c>
      <c r="H39" s="305" t="s">
        <v>6455</v>
      </c>
      <c r="I39" s="307" t="s">
        <v>8273</v>
      </c>
      <c r="J39" s="304" t="s">
        <v>2529</v>
      </c>
      <c r="K39" s="283" t="s">
        <v>7322</v>
      </c>
      <c r="L39" s="307" t="s">
        <v>8305</v>
      </c>
      <c r="M39" s="304" t="s">
        <v>2529</v>
      </c>
      <c r="N39" s="306" t="s">
        <v>8293</v>
      </c>
      <c r="O39" s="307" t="s">
        <v>8331</v>
      </c>
      <c r="P39" s="304" t="s">
        <v>2529</v>
      </c>
      <c r="Q39" s="305" t="s">
        <v>6455</v>
      </c>
    </row>
    <row r="40" spans="1:17">
      <c r="A40" s="304" t="s">
        <v>2530</v>
      </c>
      <c r="B40" s="305" t="s">
        <v>4340</v>
      </c>
      <c r="C40" s="305" t="s">
        <v>8210</v>
      </c>
      <c r="D40" s="304" t="s">
        <v>2530</v>
      </c>
      <c r="E40" s="305" t="s">
        <v>4340</v>
      </c>
      <c r="F40" s="307" t="s">
        <v>8241</v>
      </c>
      <c r="G40" s="304" t="s">
        <v>2530</v>
      </c>
      <c r="H40" s="305" t="s">
        <v>4340</v>
      </c>
      <c r="I40" s="307" t="s">
        <v>8274</v>
      </c>
      <c r="J40" s="304" t="s">
        <v>2530</v>
      </c>
      <c r="K40" s="305" t="s">
        <v>4340</v>
      </c>
      <c r="L40" s="307" t="s">
        <v>8306</v>
      </c>
      <c r="M40" s="304" t="s">
        <v>2530</v>
      </c>
      <c r="N40" s="306" t="s">
        <v>7911</v>
      </c>
      <c r="O40" s="307" t="s">
        <v>8332</v>
      </c>
      <c r="P40" s="304" t="s">
        <v>2530</v>
      </c>
      <c r="Q40" s="305" t="s">
        <v>4340</v>
      </c>
    </row>
    <row r="41" spans="1:17">
      <c r="A41" s="304" t="s">
        <v>2531</v>
      </c>
      <c r="B41" s="305" t="s">
        <v>1684</v>
      </c>
      <c r="C41" s="305" t="s">
        <v>8211</v>
      </c>
      <c r="D41" s="304" t="s">
        <v>2531</v>
      </c>
      <c r="E41" s="305" t="s">
        <v>6455</v>
      </c>
      <c r="F41" s="307" t="s">
        <v>8242</v>
      </c>
      <c r="G41" s="304" t="s">
        <v>2531</v>
      </c>
      <c r="H41" s="283" t="s">
        <v>7322</v>
      </c>
      <c r="I41" s="307" t="s">
        <v>8286</v>
      </c>
      <c r="J41" s="304" t="s">
        <v>2531</v>
      </c>
      <c r="K41" s="306" t="s">
        <v>8293</v>
      </c>
      <c r="L41" s="307" t="s">
        <v>8307</v>
      </c>
      <c r="M41" s="304" t="s">
        <v>2531</v>
      </c>
      <c r="N41" s="305" t="s">
        <v>1684</v>
      </c>
      <c r="O41" s="307" t="s">
        <v>8344</v>
      </c>
      <c r="P41" s="304" t="s">
        <v>2531</v>
      </c>
      <c r="Q41" s="305" t="s">
        <v>1684</v>
      </c>
    </row>
    <row r="42" spans="1:17">
      <c r="A42" s="304" t="s">
        <v>2532</v>
      </c>
      <c r="B42" s="306" t="s">
        <v>8126</v>
      </c>
      <c r="C42" s="305" t="s">
        <v>8212</v>
      </c>
      <c r="D42" s="304" t="s">
        <v>2532</v>
      </c>
      <c r="E42" s="305" t="s">
        <v>8183</v>
      </c>
      <c r="F42" s="307" t="s">
        <v>8243</v>
      </c>
      <c r="G42" s="304" t="s">
        <v>2532</v>
      </c>
      <c r="H42" s="305" t="s">
        <v>6506</v>
      </c>
      <c r="I42" s="307" t="s">
        <v>8275</v>
      </c>
      <c r="J42" s="304" t="s">
        <v>2532</v>
      </c>
      <c r="K42" s="305" t="s">
        <v>6506</v>
      </c>
      <c r="L42" s="307" t="s">
        <v>8308</v>
      </c>
      <c r="M42" s="304" t="s">
        <v>2532</v>
      </c>
      <c r="N42" s="305" t="s">
        <v>6506</v>
      </c>
      <c r="O42" s="307" t="s">
        <v>8333</v>
      </c>
      <c r="P42" s="304" t="s">
        <v>2532</v>
      </c>
      <c r="Q42" s="305" t="s">
        <v>6506</v>
      </c>
    </row>
    <row r="43" spans="1:17">
      <c r="A43" s="304" t="s">
        <v>3306</v>
      </c>
      <c r="B43" s="305" t="s">
        <v>5384</v>
      </c>
      <c r="C43" s="305" t="s">
        <v>8213</v>
      </c>
      <c r="D43" s="304" t="s">
        <v>3306</v>
      </c>
      <c r="E43" s="305" t="s">
        <v>7849</v>
      </c>
      <c r="F43" s="307" t="s">
        <v>8244</v>
      </c>
      <c r="G43" s="304" t="s">
        <v>3306</v>
      </c>
      <c r="H43" s="305" t="s">
        <v>5384</v>
      </c>
      <c r="I43" s="307" t="s">
        <v>8285</v>
      </c>
      <c r="J43" s="304" t="s">
        <v>3306</v>
      </c>
      <c r="K43" s="305" t="s">
        <v>7849</v>
      </c>
      <c r="L43" s="307" t="s">
        <v>8309</v>
      </c>
      <c r="M43" s="304" t="s">
        <v>3306</v>
      </c>
      <c r="N43" s="305" t="s">
        <v>5384</v>
      </c>
      <c r="O43" s="307" t="s">
        <v>8334</v>
      </c>
      <c r="P43" s="304" t="s">
        <v>3306</v>
      </c>
      <c r="Q43" s="305" t="s">
        <v>5384</v>
      </c>
    </row>
    <row r="44" spans="1:17">
      <c r="A44" s="304" t="s">
        <v>3307</v>
      </c>
      <c r="B44" s="305" t="s">
        <v>1679</v>
      </c>
      <c r="C44" s="305" t="s">
        <v>8214</v>
      </c>
      <c r="D44" s="304" t="s">
        <v>3307</v>
      </c>
      <c r="E44" s="283" t="s">
        <v>7143</v>
      </c>
      <c r="F44" s="307" t="s">
        <v>8245</v>
      </c>
      <c r="G44" s="304" t="s">
        <v>3307</v>
      </c>
      <c r="H44" s="305" t="s">
        <v>1679</v>
      </c>
      <c r="I44" s="387" t="s">
        <v>8276</v>
      </c>
      <c r="J44" s="304" t="s">
        <v>3307</v>
      </c>
      <c r="K44" s="305" t="s">
        <v>1679</v>
      </c>
      <c r="L44" s="307" t="s">
        <v>8310</v>
      </c>
      <c r="M44" s="304" t="s">
        <v>3307</v>
      </c>
      <c r="N44" s="305" t="s">
        <v>1679</v>
      </c>
      <c r="O44" s="307" t="s">
        <v>8335</v>
      </c>
      <c r="P44" s="304" t="s">
        <v>3307</v>
      </c>
      <c r="Q44" s="305" t="s">
        <v>1679</v>
      </c>
    </row>
    <row r="45" spans="1:17">
      <c r="A45" s="304" t="s">
        <v>3308</v>
      </c>
      <c r="B45" s="305" t="s">
        <v>7849</v>
      </c>
      <c r="C45" s="305" t="s">
        <v>8215</v>
      </c>
      <c r="D45" s="304" t="s">
        <v>3308</v>
      </c>
      <c r="E45" s="305" t="s">
        <v>5384</v>
      </c>
      <c r="F45" s="307" t="s">
        <v>8246</v>
      </c>
      <c r="G45" s="304" t="s">
        <v>3308</v>
      </c>
      <c r="H45" s="305" t="s">
        <v>7849</v>
      </c>
      <c r="I45" s="387" t="s">
        <v>8277</v>
      </c>
      <c r="J45" s="304" t="s">
        <v>3308</v>
      </c>
      <c r="K45" s="305" t="s">
        <v>5384</v>
      </c>
      <c r="L45" s="307" t="s">
        <v>8311</v>
      </c>
      <c r="M45" s="304" t="s">
        <v>3308</v>
      </c>
      <c r="N45" s="305" t="s">
        <v>7849</v>
      </c>
      <c r="O45" s="307" t="s">
        <v>8336</v>
      </c>
      <c r="P45" s="304" t="s">
        <v>3308</v>
      </c>
      <c r="Q45" s="305" t="s">
        <v>7849</v>
      </c>
    </row>
    <row r="46" spans="1:17">
      <c r="A46" s="304" t="s">
        <v>3309</v>
      </c>
      <c r="B46" s="305" t="s">
        <v>4760</v>
      </c>
      <c r="C46" s="305" t="s">
        <v>8216</v>
      </c>
      <c r="D46" s="304" t="s">
        <v>3309</v>
      </c>
      <c r="E46" s="305" t="s">
        <v>4760</v>
      </c>
      <c r="F46" s="387" t="s">
        <v>8247</v>
      </c>
      <c r="G46" s="304" t="s">
        <v>3309</v>
      </c>
      <c r="H46" s="305" t="s">
        <v>4760</v>
      </c>
      <c r="I46" s="387" t="s">
        <v>8278</v>
      </c>
      <c r="J46" s="304" t="s">
        <v>3309</v>
      </c>
      <c r="K46" s="305" t="s">
        <v>4760</v>
      </c>
      <c r="L46" s="307" t="s">
        <v>8312</v>
      </c>
      <c r="M46" s="304" t="s">
        <v>3309</v>
      </c>
      <c r="N46" s="305" t="s">
        <v>4760</v>
      </c>
      <c r="O46" s="307" t="s">
        <v>8337</v>
      </c>
      <c r="P46" s="304" t="s">
        <v>3309</v>
      </c>
      <c r="Q46" s="305" t="s">
        <v>4760</v>
      </c>
    </row>
    <row r="47" spans="1:17">
      <c r="A47" s="304" t="s">
        <v>3310</v>
      </c>
      <c r="B47" s="305" t="s">
        <v>976</v>
      </c>
      <c r="C47" s="305" t="s">
        <v>8217</v>
      </c>
      <c r="D47" s="304" t="s">
        <v>3310</v>
      </c>
      <c r="E47" s="305" t="s">
        <v>976</v>
      </c>
      <c r="F47" s="307" t="s">
        <v>8248</v>
      </c>
      <c r="G47" s="304" t="s">
        <v>3310</v>
      </c>
      <c r="H47" s="305" t="s">
        <v>976</v>
      </c>
      <c r="I47" s="307" t="s">
        <v>8284</v>
      </c>
      <c r="J47" s="304" t="s">
        <v>3310</v>
      </c>
      <c r="K47" s="283" t="s">
        <v>7403</v>
      </c>
      <c r="L47" s="307" t="s">
        <v>8313</v>
      </c>
      <c r="M47" s="304" t="s">
        <v>3310</v>
      </c>
      <c r="N47" s="305" t="s">
        <v>976</v>
      </c>
      <c r="O47" s="307" t="s">
        <v>8362</v>
      </c>
      <c r="P47" s="304" t="s">
        <v>3310</v>
      </c>
      <c r="Q47" s="305" t="s">
        <v>976</v>
      </c>
    </row>
    <row r="48" spans="1:17">
      <c r="A48" s="304" t="s">
        <v>3311</v>
      </c>
      <c r="B48" s="307" t="s">
        <v>7109</v>
      </c>
      <c r="C48" s="307" t="s">
        <v>8218</v>
      </c>
      <c r="D48" s="304" t="s">
        <v>3311</v>
      </c>
      <c r="E48" s="305" t="s">
        <v>7112</v>
      </c>
      <c r="F48" s="307" t="s">
        <v>8249</v>
      </c>
      <c r="G48" s="304" t="s">
        <v>3311</v>
      </c>
      <c r="H48" s="305" t="s">
        <v>7112</v>
      </c>
      <c r="I48" s="307" t="s">
        <v>8283</v>
      </c>
      <c r="J48" s="304" t="s">
        <v>3311</v>
      </c>
      <c r="K48" s="305" t="s">
        <v>7112</v>
      </c>
      <c r="L48" s="307" t="s">
        <v>8314</v>
      </c>
      <c r="M48" s="304" t="s">
        <v>3311</v>
      </c>
      <c r="N48" s="305" t="s">
        <v>7112</v>
      </c>
      <c r="O48" s="307" t="s">
        <v>8338</v>
      </c>
      <c r="P48" s="304" t="s">
        <v>3311</v>
      </c>
      <c r="Q48" s="305" t="s">
        <v>7112</v>
      </c>
    </row>
    <row r="49" spans="1:18">
      <c r="A49" s="304" t="s">
        <v>3312</v>
      </c>
      <c r="B49" s="305" t="s">
        <v>1520</v>
      </c>
      <c r="C49" s="305" t="s">
        <v>8219</v>
      </c>
      <c r="D49" s="304" t="s">
        <v>3312</v>
      </c>
      <c r="E49" s="306" t="s">
        <v>8171</v>
      </c>
      <c r="F49" s="307" t="s">
        <v>8250</v>
      </c>
      <c r="G49" s="304" t="s">
        <v>3312</v>
      </c>
      <c r="H49" s="305" t="s">
        <v>1520</v>
      </c>
      <c r="I49" s="307" t="s">
        <v>8282</v>
      </c>
      <c r="J49" s="304" t="s">
        <v>3312</v>
      </c>
      <c r="K49" s="305" t="s">
        <v>1520</v>
      </c>
      <c r="L49" s="307" t="s">
        <v>8315</v>
      </c>
      <c r="M49" s="304" t="s">
        <v>3312</v>
      </c>
      <c r="N49" s="305" t="s">
        <v>1520</v>
      </c>
      <c r="O49" s="307" t="s">
        <v>8339</v>
      </c>
      <c r="P49" s="304" t="s">
        <v>3312</v>
      </c>
      <c r="Q49" s="305" t="s">
        <v>1520</v>
      </c>
    </row>
    <row r="50" spans="1:18">
      <c r="A50" s="304" t="s">
        <v>3313</v>
      </c>
      <c r="B50" s="305" t="s">
        <v>5894</v>
      </c>
      <c r="C50" s="305" t="s">
        <v>8220</v>
      </c>
      <c r="D50" s="304" t="s">
        <v>3313</v>
      </c>
      <c r="E50" s="305" t="s">
        <v>5894</v>
      </c>
      <c r="F50" s="307" t="s">
        <v>8251</v>
      </c>
      <c r="G50" s="304" t="s">
        <v>3313</v>
      </c>
      <c r="H50" s="305" t="s">
        <v>5894</v>
      </c>
      <c r="I50" s="307" t="s">
        <v>8281</v>
      </c>
      <c r="J50" s="304" t="s">
        <v>3313</v>
      </c>
      <c r="K50" s="305" t="s">
        <v>5894</v>
      </c>
      <c r="L50" s="307" t="s">
        <v>8316</v>
      </c>
      <c r="M50" s="304" t="s">
        <v>3313</v>
      </c>
      <c r="N50" s="305" t="s">
        <v>5894</v>
      </c>
      <c r="O50" s="307" t="s">
        <v>8340</v>
      </c>
      <c r="P50" s="304" t="s">
        <v>3313</v>
      </c>
      <c r="Q50" s="305" t="s">
        <v>5894</v>
      </c>
    </row>
    <row r="51" spans="1:18" ht="22.5">
      <c r="A51" s="304" t="s">
        <v>3314</v>
      </c>
      <c r="B51" s="305" t="s">
        <v>959</v>
      </c>
      <c r="C51" s="305" t="s">
        <v>8223</v>
      </c>
      <c r="D51" s="304" t="s">
        <v>3314</v>
      </c>
      <c r="E51" s="306" t="s">
        <v>8263</v>
      </c>
      <c r="F51" s="307" t="s">
        <v>8252</v>
      </c>
      <c r="G51" s="304" t="s">
        <v>3314</v>
      </c>
      <c r="H51" s="306" t="s">
        <v>8227</v>
      </c>
      <c r="I51" s="307" t="s">
        <v>8280</v>
      </c>
      <c r="J51" s="304" t="s">
        <v>3314</v>
      </c>
      <c r="K51" s="306" t="s">
        <v>8227</v>
      </c>
      <c r="L51" s="307" t="s">
        <v>8317</v>
      </c>
      <c r="M51" s="304" t="s">
        <v>3314</v>
      </c>
      <c r="N51" s="306" t="s">
        <v>8227</v>
      </c>
      <c r="O51" s="307" t="s">
        <v>8341</v>
      </c>
      <c r="P51" s="304" t="s">
        <v>3314</v>
      </c>
      <c r="Q51" s="305" t="s">
        <v>959</v>
      </c>
    </row>
    <row r="52" spans="1:18" ht="22.5">
      <c r="A52" s="304" t="s">
        <v>3315</v>
      </c>
      <c r="B52" s="305" t="s">
        <v>7092</v>
      </c>
      <c r="C52" s="305" t="s">
        <v>8221</v>
      </c>
      <c r="D52" s="304" t="s">
        <v>3315</v>
      </c>
      <c r="E52" s="305" t="s">
        <v>7092</v>
      </c>
      <c r="F52" s="307" t="s">
        <v>8253</v>
      </c>
      <c r="G52" s="304" t="s">
        <v>3315</v>
      </c>
      <c r="H52" s="305" t="s">
        <v>7092</v>
      </c>
      <c r="I52" s="307" t="s">
        <v>8279</v>
      </c>
      <c r="J52" s="304" t="s">
        <v>3315</v>
      </c>
      <c r="K52" s="305" t="s">
        <v>7092</v>
      </c>
      <c r="L52" s="307" t="s">
        <v>8318</v>
      </c>
      <c r="M52" s="304" t="s">
        <v>3315</v>
      </c>
      <c r="N52" s="305" t="s">
        <v>7092</v>
      </c>
      <c r="O52" s="307" t="s">
        <v>8342</v>
      </c>
      <c r="P52" s="304" t="s">
        <v>3315</v>
      </c>
      <c r="Q52" s="305" t="s">
        <v>7092</v>
      </c>
    </row>
    <row r="53" spans="1:18" ht="22.5">
      <c r="A53" s="304" t="s">
        <v>3316</v>
      </c>
      <c r="B53" s="280" t="s">
        <v>7443</v>
      </c>
      <c r="C53" s="305" t="s">
        <v>8222</v>
      </c>
      <c r="D53" s="304" t="s">
        <v>3316</v>
      </c>
      <c r="E53" s="306" t="s">
        <v>8184</v>
      </c>
      <c r="F53" s="307" t="s">
        <v>8254</v>
      </c>
      <c r="G53" s="304" t="s">
        <v>3316</v>
      </c>
      <c r="H53" s="306" t="s">
        <v>7982</v>
      </c>
      <c r="I53" s="307" t="s">
        <v>8287</v>
      </c>
      <c r="J53" s="304" t="s">
        <v>3316</v>
      </c>
      <c r="K53" s="283" t="s">
        <v>7385</v>
      </c>
      <c r="L53" s="307" t="s">
        <v>8502</v>
      </c>
      <c r="M53" s="304" t="s">
        <v>3316</v>
      </c>
      <c r="N53" s="307" t="s">
        <v>4931</v>
      </c>
      <c r="O53" s="307" t="s">
        <v>8343</v>
      </c>
      <c r="P53" s="304" t="s">
        <v>3316</v>
      </c>
      <c r="Q53" s="305" t="s">
        <v>4931</v>
      </c>
    </row>
    <row r="54" spans="1:18">
      <c r="A54" s="9"/>
      <c r="E54" s="9"/>
      <c r="F54" s="58"/>
      <c r="J54" s="9"/>
      <c r="N54" s="9"/>
      <c r="O54" s="58"/>
    </row>
    <row r="55" spans="1:18">
      <c r="A55" s="9"/>
      <c r="E55" s="9"/>
      <c r="F55" s="58"/>
      <c r="J55" s="9"/>
      <c r="N55" s="9"/>
      <c r="O55" s="58"/>
      <c r="R55" s="9"/>
    </row>
    <row r="56" spans="1:18">
      <c r="A56" s="157" t="s">
        <v>6437</v>
      </c>
      <c r="B56" s="54" t="s">
        <v>7978</v>
      </c>
      <c r="C56" s="54"/>
    </row>
    <row r="57" spans="1:18">
      <c r="A57" s="157" t="s">
        <v>631</v>
      </c>
      <c r="B57" s="54" t="s">
        <v>7015</v>
      </c>
      <c r="C57" s="54"/>
    </row>
    <row r="58" spans="1:18">
      <c r="A58" s="157" t="s">
        <v>732</v>
      </c>
      <c r="B58" s="54" t="s">
        <v>8115</v>
      </c>
      <c r="C58" s="54"/>
    </row>
    <row r="59" spans="1:18">
      <c r="A59" s="157" t="s">
        <v>7100</v>
      </c>
      <c r="B59" s="54" t="s">
        <v>8144</v>
      </c>
      <c r="C59" s="54"/>
    </row>
    <row r="60" spans="1:18">
      <c r="A60" s="157" t="s">
        <v>2644</v>
      </c>
      <c r="B60" s="54" t="s">
        <v>7913</v>
      </c>
      <c r="C60" s="54"/>
    </row>
    <row r="61" spans="1:18">
      <c r="A61" s="157" t="s">
        <v>7092</v>
      </c>
      <c r="B61" s="54" t="s">
        <v>7916</v>
      </c>
      <c r="C61" s="54"/>
    </row>
    <row r="62" spans="1:18">
      <c r="A62" s="157" t="s">
        <v>7849</v>
      </c>
      <c r="B62" s="54" t="s">
        <v>8015</v>
      </c>
      <c r="C62" s="54"/>
    </row>
    <row r="63" spans="1:18">
      <c r="A63" s="157" t="s">
        <v>7411</v>
      </c>
      <c r="B63" s="54" t="s">
        <v>8228</v>
      </c>
      <c r="C63" s="54"/>
    </row>
    <row r="64" spans="1:18">
      <c r="A64" s="157" t="s">
        <v>4776</v>
      </c>
      <c r="B64" s="54" t="s">
        <v>7348</v>
      </c>
      <c r="C64" s="54"/>
    </row>
    <row r="65" spans="1:3">
      <c r="A65" s="157" t="s">
        <v>5894</v>
      </c>
      <c r="B65" s="54" t="s">
        <v>8093</v>
      </c>
      <c r="C65" s="54"/>
    </row>
    <row r="66" spans="1:3">
      <c r="A66" s="157" t="s">
        <v>6095</v>
      </c>
      <c r="B66" s="54" t="s">
        <v>7405</v>
      </c>
      <c r="C66" s="54"/>
    </row>
    <row r="67" spans="1:3">
      <c r="A67" s="157" t="s">
        <v>4931</v>
      </c>
      <c r="B67" s="54" t="s">
        <v>8229</v>
      </c>
      <c r="C67" s="54"/>
    </row>
    <row r="68" spans="1:3">
      <c r="A68" s="157" t="s">
        <v>2431</v>
      </c>
      <c r="B68" s="54" t="s">
        <v>7897</v>
      </c>
      <c r="C68" s="54"/>
    </row>
    <row r="69" spans="1:3">
      <c r="A69" s="157" t="s">
        <v>5896</v>
      </c>
      <c r="B69" s="54" t="s">
        <v>8161</v>
      </c>
      <c r="C69" s="54"/>
    </row>
    <row r="70" spans="1:3">
      <c r="A70" s="157" t="s">
        <v>5384</v>
      </c>
      <c r="B70" s="54" t="s">
        <v>8016</v>
      </c>
      <c r="C70" s="54"/>
    </row>
    <row r="71" spans="1:3">
      <c r="A71" s="157" t="s">
        <v>4340</v>
      </c>
      <c r="B71" s="54" t="s">
        <v>8295</v>
      </c>
      <c r="C71" s="54"/>
    </row>
    <row r="72" spans="1:3">
      <c r="A72" s="157" t="s">
        <v>7409</v>
      </c>
      <c r="B72" s="54" t="s">
        <v>8094</v>
      </c>
      <c r="C72" s="54"/>
    </row>
    <row r="73" spans="1:3">
      <c r="A73" s="157" t="s">
        <v>4760</v>
      </c>
      <c r="B73" s="54" t="s">
        <v>8061</v>
      </c>
      <c r="C73" s="54"/>
    </row>
    <row r="74" spans="1:3">
      <c r="A74" s="157" t="s">
        <v>6506</v>
      </c>
      <c r="B74" s="54" t="s">
        <v>8181</v>
      </c>
      <c r="C74" s="54"/>
    </row>
    <row r="75" spans="1:3">
      <c r="A75" s="157" t="s">
        <v>1520</v>
      </c>
      <c r="B75" s="54" t="s">
        <v>8162</v>
      </c>
      <c r="C75" s="54"/>
    </row>
    <row r="76" spans="1:3">
      <c r="A76" s="157" t="s">
        <v>6455</v>
      </c>
      <c r="B76" s="54" t="s">
        <v>8294</v>
      </c>
      <c r="C76" s="54"/>
    </row>
    <row r="77" spans="1:3">
      <c r="A77" s="157" t="s">
        <v>976</v>
      </c>
      <c r="B77" s="54" t="s">
        <v>8010</v>
      </c>
      <c r="C77" s="54"/>
    </row>
    <row r="78" spans="1:3">
      <c r="A78" s="157" t="s">
        <v>1679</v>
      </c>
      <c r="B78" s="54" t="s">
        <v>7015</v>
      </c>
      <c r="C78" s="54"/>
    </row>
    <row r="79" spans="1:3">
      <c r="A79" s="157" t="s">
        <v>7112</v>
      </c>
      <c r="B79" s="54" t="s">
        <v>8180</v>
      </c>
      <c r="C79" s="5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9232-859B-418F-A7A5-BC48020C427A}">
  <dimension ref="A1:N79"/>
  <sheetViews>
    <sheetView workbookViewId="0">
      <selection activeCell="H22" sqref="H22"/>
    </sheetView>
  </sheetViews>
  <sheetFormatPr defaultRowHeight="12.75"/>
  <cols>
    <col min="1" max="1" width="14.85546875" bestFit="1" customWidth="1"/>
    <col min="2" max="2" width="19.28515625" customWidth="1"/>
    <col min="4" max="4" width="31.5703125" customWidth="1"/>
    <col min="5" max="5" width="15.7109375" customWidth="1"/>
    <col min="6" max="6" width="21.7109375" customWidth="1"/>
    <col min="7" max="7" width="14.85546875" bestFit="1" customWidth="1"/>
    <col min="8" max="8" width="20.5703125" customWidth="1"/>
    <col min="9" max="9" width="14.7109375" customWidth="1"/>
    <col min="10" max="10" width="24.85546875" customWidth="1"/>
    <col min="11" max="11" width="17.5703125" customWidth="1"/>
    <col min="12" max="12" width="18.140625" customWidth="1"/>
    <col min="13" max="13" width="21.42578125" customWidth="1"/>
    <col min="14" max="14" width="19.85546875" customWidth="1"/>
  </cols>
  <sheetData>
    <row r="1" spans="1:14" ht="20.25">
      <c r="A1" s="9"/>
      <c r="D1" s="9"/>
      <c r="F1" s="9"/>
      <c r="G1" s="10" t="s">
        <v>7861</v>
      </c>
      <c r="H1" s="9"/>
      <c r="J1" s="9"/>
      <c r="K1" s="9"/>
      <c r="M1" s="9"/>
      <c r="N1" s="9"/>
    </row>
    <row r="2" spans="1:14" ht="15">
      <c r="A2" s="156" t="s">
        <v>6102</v>
      </c>
      <c r="C2" s="156" t="s">
        <v>6103</v>
      </c>
      <c r="E2" s="156" t="s">
        <v>6100</v>
      </c>
      <c r="G2" s="156" t="s">
        <v>6101</v>
      </c>
      <c r="I2" s="156" t="s">
        <v>6104</v>
      </c>
      <c r="M2" s="42" t="s">
        <v>8495</v>
      </c>
    </row>
    <row r="3" spans="1:14">
      <c r="A3" s="304" t="s">
        <v>2520</v>
      </c>
      <c r="B3" s="305" t="s">
        <v>6437</v>
      </c>
      <c r="C3" s="304" t="s">
        <v>2520</v>
      </c>
      <c r="D3" s="305" t="s">
        <v>6437</v>
      </c>
      <c r="E3" s="304" t="s">
        <v>2520</v>
      </c>
      <c r="F3" s="305" t="s">
        <v>6437</v>
      </c>
      <c r="G3" s="304" t="s">
        <v>2520</v>
      </c>
      <c r="H3" s="305" t="s">
        <v>6437</v>
      </c>
      <c r="I3" s="304" t="s">
        <v>2520</v>
      </c>
      <c r="J3" s="305" t="s">
        <v>6437</v>
      </c>
      <c r="K3" s="305"/>
      <c r="L3" s="304" t="s">
        <v>2520</v>
      </c>
      <c r="M3" s="305" t="s">
        <v>6437</v>
      </c>
    </row>
    <row r="4" spans="1:14">
      <c r="A4" s="304" t="s">
        <v>2521</v>
      </c>
      <c r="B4" s="305" t="s">
        <v>631</v>
      </c>
      <c r="C4" s="304" t="s">
        <v>2521</v>
      </c>
      <c r="D4" s="305" t="s">
        <v>631</v>
      </c>
      <c r="E4" s="304" t="s">
        <v>2521</v>
      </c>
      <c r="F4" s="305" t="s">
        <v>631</v>
      </c>
      <c r="G4" s="304" t="s">
        <v>2521</v>
      </c>
      <c r="H4" s="305" t="s">
        <v>631</v>
      </c>
      <c r="I4" s="304" t="s">
        <v>2521</v>
      </c>
      <c r="J4" s="305" t="s">
        <v>631</v>
      </c>
      <c r="K4" s="305"/>
      <c r="L4" s="304" t="s">
        <v>2521</v>
      </c>
      <c r="M4" s="305" t="s">
        <v>631</v>
      </c>
    </row>
    <row r="5" spans="1:14">
      <c r="A5" s="304" t="s">
        <v>2522</v>
      </c>
      <c r="B5" s="305" t="s">
        <v>732</v>
      </c>
      <c r="C5" s="304" t="s">
        <v>2522</v>
      </c>
      <c r="D5" s="305" t="s">
        <v>732</v>
      </c>
      <c r="E5" s="304" t="s">
        <v>2522</v>
      </c>
      <c r="F5" s="306" t="s">
        <v>8121</v>
      </c>
      <c r="G5" s="304" t="s">
        <v>2522</v>
      </c>
      <c r="H5" s="305" t="s">
        <v>8117</v>
      </c>
      <c r="I5" s="304" t="s">
        <v>2522</v>
      </c>
      <c r="J5" s="305" t="s">
        <v>732</v>
      </c>
      <c r="K5" s="305"/>
      <c r="L5" s="304" t="s">
        <v>2522</v>
      </c>
      <c r="M5" s="305" t="s">
        <v>732</v>
      </c>
    </row>
    <row r="6" spans="1:14" ht="22.5">
      <c r="A6" s="304" t="s">
        <v>2659</v>
      </c>
      <c r="B6" s="306" t="s">
        <v>8038</v>
      </c>
      <c r="C6" s="304" t="s">
        <v>2659</v>
      </c>
      <c r="D6" s="305" t="s">
        <v>7100</v>
      </c>
      <c r="E6" s="304" t="s">
        <v>2659</v>
      </c>
      <c r="F6" s="306" t="s">
        <v>8038</v>
      </c>
      <c r="G6" s="304" t="s">
        <v>2659</v>
      </c>
      <c r="H6" s="306" t="s">
        <v>8118</v>
      </c>
      <c r="I6" s="304" t="s">
        <v>2659</v>
      </c>
      <c r="J6" s="305" t="s">
        <v>7100</v>
      </c>
      <c r="K6" s="305"/>
      <c r="L6" s="304" t="s">
        <v>2659</v>
      </c>
      <c r="M6" s="305" t="s">
        <v>7100</v>
      </c>
    </row>
    <row r="7" spans="1:14" ht="22.5">
      <c r="A7" s="304" t="s">
        <v>2660</v>
      </c>
      <c r="B7" s="306" t="s">
        <v>7907</v>
      </c>
      <c r="C7" s="304" t="s">
        <v>2660</v>
      </c>
      <c r="D7" s="305" t="s">
        <v>7092</v>
      </c>
      <c r="E7" s="304" t="s">
        <v>2660</v>
      </c>
      <c r="F7" s="305" t="s">
        <v>7092</v>
      </c>
      <c r="G7" s="304" t="s">
        <v>2660</v>
      </c>
      <c r="H7" s="305" t="s">
        <v>7092</v>
      </c>
      <c r="I7" s="304" t="s">
        <v>2660</v>
      </c>
      <c r="J7" s="305" t="s">
        <v>7092</v>
      </c>
      <c r="K7" s="305"/>
      <c r="L7" s="304" t="s">
        <v>2660</v>
      </c>
      <c r="M7" s="305" t="s">
        <v>7092</v>
      </c>
    </row>
    <row r="8" spans="1:14">
      <c r="A8" s="304" t="s">
        <v>2661</v>
      </c>
      <c r="B8" s="306" t="s">
        <v>7888</v>
      </c>
      <c r="C8" s="304" t="s">
        <v>2661</v>
      </c>
      <c r="D8" s="305" t="s">
        <v>2644</v>
      </c>
      <c r="E8" s="304" t="s">
        <v>2661</v>
      </c>
      <c r="F8" s="306" t="s">
        <v>7920</v>
      </c>
      <c r="G8" s="304" t="s">
        <v>2661</v>
      </c>
      <c r="H8" s="305" t="s">
        <v>2644</v>
      </c>
      <c r="I8" s="304" t="s">
        <v>2661</v>
      </c>
      <c r="J8" s="341" t="s">
        <v>7921</v>
      </c>
      <c r="K8" s="305"/>
      <c r="L8" s="304" t="s">
        <v>2661</v>
      </c>
      <c r="M8" s="305" t="s">
        <v>2644</v>
      </c>
    </row>
    <row r="9" spans="1:14">
      <c r="A9" s="304" t="s">
        <v>2526</v>
      </c>
      <c r="B9" s="305" t="s">
        <v>959</v>
      </c>
      <c r="C9" s="304" t="s">
        <v>2526</v>
      </c>
      <c r="D9" s="305" t="s">
        <v>959</v>
      </c>
      <c r="E9" s="304" t="s">
        <v>2526</v>
      </c>
      <c r="F9" s="305" t="s">
        <v>959</v>
      </c>
      <c r="G9" s="304" t="s">
        <v>2526</v>
      </c>
      <c r="H9" s="305" t="s">
        <v>959</v>
      </c>
      <c r="I9" s="304" t="s">
        <v>2526</v>
      </c>
      <c r="J9" s="305" t="s">
        <v>959</v>
      </c>
      <c r="K9" s="305"/>
      <c r="L9" s="304" t="s">
        <v>2526</v>
      </c>
      <c r="M9" s="305" t="s">
        <v>959</v>
      </c>
    </row>
    <row r="10" spans="1:14">
      <c r="A10" s="304" t="s">
        <v>2527</v>
      </c>
      <c r="B10" s="305" t="s">
        <v>4776</v>
      </c>
      <c r="C10" s="304" t="s">
        <v>2527</v>
      </c>
      <c r="D10" s="305" t="s">
        <v>4776</v>
      </c>
      <c r="E10" s="304" t="s">
        <v>2527</v>
      </c>
      <c r="F10" s="305" t="s">
        <v>4776</v>
      </c>
      <c r="G10" s="304" t="s">
        <v>2527</v>
      </c>
      <c r="H10" s="305" t="s">
        <v>4776</v>
      </c>
      <c r="I10" s="304" t="s">
        <v>2527</v>
      </c>
      <c r="J10" s="305" t="s">
        <v>4776</v>
      </c>
      <c r="K10" s="305"/>
      <c r="L10" s="304" t="s">
        <v>2527</v>
      </c>
      <c r="M10" s="305" t="s">
        <v>4776</v>
      </c>
    </row>
    <row r="11" spans="1:14">
      <c r="A11" s="304" t="s">
        <v>2528</v>
      </c>
      <c r="B11" s="305" t="s">
        <v>5894</v>
      </c>
      <c r="C11" s="304" t="s">
        <v>2528</v>
      </c>
      <c r="D11" s="305" t="s">
        <v>5894</v>
      </c>
      <c r="E11" s="304" t="s">
        <v>2528</v>
      </c>
      <c r="F11" s="305" t="s">
        <v>5894</v>
      </c>
      <c r="G11" s="304" t="s">
        <v>2528</v>
      </c>
      <c r="H11" s="305" t="s">
        <v>5894</v>
      </c>
      <c r="I11" s="304" t="s">
        <v>2528</v>
      </c>
      <c r="J11" s="305" t="s">
        <v>5894</v>
      </c>
      <c r="K11" s="305"/>
      <c r="L11" s="304" t="s">
        <v>2528</v>
      </c>
      <c r="M11" s="305" t="s">
        <v>5894</v>
      </c>
    </row>
    <row r="12" spans="1:14">
      <c r="A12" s="304" t="s">
        <v>2529</v>
      </c>
      <c r="B12" s="305" t="s">
        <v>6095</v>
      </c>
      <c r="C12" s="304" t="s">
        <v>2529</v>
      </c>
      <c r="D12" s="305" t="s">
        <v>6095</v>
      </c>
      <c r="E12" s="304" t="s">
        <v>2529</v>
      </c>
      <c r="F12" s="305" t="s">
        <v>6095</v>
      </c>
      <c r="G12" s="304" t="s">
        <v>2529</v>
      </c>
      <c r="H12" s="305" t="s">
        <v>6095</v>
      </c>
      <c r="I12" s="304" t="s">
        <v>2529</v>
      </c>
      <c r="J12" s="305" t="s">
        <v>6095</v>
      </c>
      <c r="K12" s="305"/>
      <c r="L12" s="304" t="s">
        <v>2529</v>
      </c>
      <c r="M12" s="305" t="s">
        <v>6095</v>
      </c>
    </row>
    <row r="13" spans="1:14" ht="22.5">
      <c r="A13" s="304" t="s">
        <v>2530</v>
      </c>
      <c r="B13" s="306" t="s">
        <v>8023</v>
      </c>
      <c r="C13" s="304" t="s">
        <v>2530</v>
      </c>
      <c r="D13" s="306" t="s">
        <v>7873</v>
      </c>
      <c r="E13" s="304" t="s">
        <v>2530</v>
      </c>
      <c r="F13" s="306" t="s">
        <v>8505</v>
      </c>
      <c r="G13" s="304" t="s">
        <v>2530</v>
      </c>
      <c r="H13" s="306" t="s">
        <v>8023</v>
      </c>
      <c r="I13" s="304" t="s">
        <v>2530</v>
      </c>
      <c r="J13" s="306" t="s">
        <v>8077</v>
      </c>
      <c r="K13" s="305"/>
      <c r="L13" s="304" t="s">
        <v>2530</v>
      </c>
      <c r="M13" s="305" t="s">
        <v>4931</v>
      </c>
    </row>
    <row r="14" spans="1:14">
      <c r="A14" s="304" t="s">
        <v>2531</v>
      </c>
      <c r="B14" s="305" t="s">
        <v>7849</v>
      </c>
      <c r="C14" s="304" t="s">
        <v>2531</v>
      </c>
      <c r="D14" s="305" t="s">
        <v>7849</v>
      </c>
      <c r="E14" s="304" t="s">
        <v>2531</v>
      </c>
      <c r="F14" s="305" t="s">
        <v>7849</v>
      </c>
      <c r="G14" s="304" t="s">
        <v>2531</v>
      </c>
      <c r="H14" s="305" t="s">
        <v>7849</v>
      </c>
      <c r="I14" s="304" t="s">
        <v>2531</v>
      </c>
      <c r="J14" s="305" t="s">
        <v>7849</v>
      </c>
      <c r="K14" s="305"/>
      <c r="L14" s="304" t="s">
        <v>2531</v>
      </c>
      <c r="M14" s="305" t="s">
        <v>7849</v>
      </c>
    </row>
    <row r="15" spans="1:14" ht="22.5">
      <c r="A15" s="304" t="s">
        <v>2532</v>
      </c>
      <c r="B15" s="305" t="s">
        <v>5896</v>
      </c>
      <c r="C15" s="304" t="s">
        <v>2532</v>
      </c>
      <c r="D15" s="306" t="s">
        <v>7865</v>
      </c>
      <c r="E15" s="304" t="s">
        <v>2532</v>
      </c>
      <c r="F15" s="306" t="s">
        <v>8258</v>
      </c>
      <c r="G15" s="304" t="s">
        <v>2532</v>
      </c>
      <c r="H15" s="306" t="s">
        <v>8506</v>
      </c>
      <c r="I15" s="304" t="s">
        <v>2532</v>
      </c>
      <c r="J15" s="305" t="s">
        <v>5896</v>
      </c>
      <c r="K15" s="305"/>
      <c r="L15" s="304" t="s">
        <v>2532</v>
      </c>
      <c r="M15" s="305" t="s">
        <v>5896</v>
      </c>
    </row>
    <row r="16" spans="1:14">
      <c r="A16" s="304" t="s">
        <v>3306</v>
      </c>
      <c r="B16" s="305" t="s">
        <v>5384</v>
      </c>
      <c r="C16" s="304" t="s">
        <v>3306</v>
      </c>
      <c r="D16" s="305" t="s">
        <v>5384</v>
      </c>
      <c r="E16" s="304" t="s">
        <v>3306</v>
      </c>
      <c r="F16" s="305" t="s">
        <v>5384</v>
      </c>
      <c r="G16" s="304" t="s">
        <v>3306</v>
      </c>
      <c r="H16" s="305" t="s">
        <v>5384</v>
      </c>
      <c r="I16" s="304" t="s">
        <v>3306</v>
      </c>
      <c r="J16" s="305" t="s">
        <v>5384</v>
      </c>
      <c r="K16" s="305"/>
      <c r="L16" s="304" t="s">
        <v>3306</v>
      </c>
      <c r="M16" s="305" t="s">
        <v>5384</v>
      </c>
    </row>
    <row r="17" spans="1:14">
      <c r="A17" s="304" t="s">
        <v>3307</v>
      </c>
      <c r="B17" s="305" t="s">
        <v>4340</v>
      </c>
      <c r="C17" s="304" t="s">
        <v>3307</v>
      </c>
      <c r="D17" s="305" t="s">
        <v>4340</v>
      </c>
      <c r="E17" s="304" t="s">
        <v>3307</v>
      </c>
      <c r="F17" s="305" t="s">
        <v>4340</v>
      </c>
      <c r="G17" s="304" t="s">
        <v>3307</v>
      </c>
      <c r="H17" s="305" t="s">
        <v>4340</v>
      </c>
      <c r="I17" s="304" t="s">
        <v>3307</v>
      </c>
      <c r="J17" s="305" t="s">
        <v>4340</v>
      </c>
      <c r="K17" s="305"/>
      <c r="L17" s="304" t="s">
        <v>3307</v>
      </c>
      <c r="M17" s="305" t="s">
        <v>4340</v>
      </c>
    </row>
    <row r="18" spans="1:14">
      <c r="A18" s="304" t="s">
        <v>3308</v>
      </c>
      <c r="B18" s="305" t="s">
        <v>1684</v>
      </c>
      <c r="C18" s="304" t="s">
        <v>3308</v>
      </c>
      <c r="D18" s="305" t="s">
        <v>8090</v>
      </c>
      <c r="E18" s="304" t="s">
        <v>3308</v>
      </c>
      <c r="F18" s="305" t="s">
        <v>1684</v>
      </c>
      <c r="G18" s="304" t="s">
        <v>3308</v>
      </c>
      <c r="H18" s="305" t="s">
        <v>1684</v>
      </c>
      <c r="I18" s="304" t="s">
        <v>3308</v>
      </c>
      <c r="J18" s="305" t="s">
        <v>8090</v>
      </c>
      <c r="K18" s="305"/>
      <c r="L18" s="304" t="s">
        <v>3308</v>
      </c>
      <c r="M18" s="305" t="s">
        <v>1684</v>
      </c>
    </row>
    <row r="19" spans="1:14">
      <c r="A19" s="304" t="s">
        <v>3309</v>
      </c>
      <c r="B19" s="306" t="s">
        <v>7875</v>
      </c>
      <c r="C19" s="304" t="s">
        <v>3309</v>
      </c>
      <c r="D19" s="305" t="s">
        <v>2431</v>
      </c>
      <c r="E19" s="304" t="s">
        <v>3309</v>
      </c>
      <c r="F19" s="305" t="s">
        <v>2431</v>
      </c>
      <c r="G19" s="304" t="s">
        <v>3309</v>
      </c>
      <c r="H19" s="305" t="s">
        <v>2431</v>
      </c>
      <c r="I19" s="304" t="s">
        <v>3309</v>
      </c>
      <c r="J19" s="305" t="s">
        <v>2431</v>
      </c>
      <c r="K19" s="305"/>
      <c r="L19" s="304" t="s">
        <v>3309</v>
      </c>
      <c r="M19" s="305" t="s">
        <v>2431</v>
      </c>
    </row>
    <row r="20" spans="1:14">
      <c r="A20" s="304" t="s">
        <v>3310</v>
      </c>
      <c r="B20" s="306" t="s">
        <v>8073</v>
      </c>
      <c r="C20" s="304" t="s">
        <v>3310</v>
      </c>
      <c r="D20" s="305" t="s">
        <v>4760</v>
      </c>
      <c r="E20" s="304" t="s">
        <v>3310</v>
      </c>
      <c r="F20" s="305" t="s">
        <v>4760</v>
      </c>
      <c r="G20" s="304" t="s">
        <v>3310</v>
      </c>
      <c r="H20" s="305" t="s">
        <v>4760</v>
      </c>
      <c r="I20" s="304" t="s">
        <v>3310</v>
      </c>
      <c r="J20" s="305" t="s">
        <v>4760</v>
      </c>
      <c r="K20" s="305"/>
      <c r="L20" s="304" t="s">
        <v>3310</v>
      </c>
      <c r="M20" s="305" t="s">
        <v>4760</v>
      </c>
    </row>
    <row r="21" spans="1:14" ht="22.5">
      <c r="A21" s="304" t="s">
        <v>3311</v>
      </c>
      <c r="B21" s="305" t="s">
        <v>6506</v>
      </c>
      <c r="C21" s="304" t="s">
        <v>3311</v>
      </c>
      <c r="D21" s="306" t="s">
        <v>7886</v>
      </c>
      <c r="E21" s="304" t="s">
        <v>3311</v>
      </c>
      <c r="F21" s="305" t="s">
        <v>6506</v>
      </c>
      <c r="G21" s="304" t="s">
        <v>3311</v>
      </c>
      <c r="H21" s="305" t="s">
        <v>6506</v>
      </c>
      <c r="I21" s="304" t="s">
        <v>3311</v>
      </c>
      <c r="J21" s="306" t="s">
        <v>8497</v>
      </c>
      <c r="K21" s="305"/>
      <c r="L21" s="304" t="s">
        <v>3311</v>
      </c>
      <c r="M21" s="305" t="s">
        <v>6506</v>
      </c>
      <c r="N21" s="305"/>
    </row>
    <row r="22" spans="1:14">
      <c r="A22" s="304" t="s">
        <v>3312</v>
      </c>
      <c r="B22" s="305" t="s">
        <v>1520</v>
      </c>
      <c r="C22" s="304" t="s">
        <v>3312</v>
      </c>
      <c r="D22" s="357" t="s">
        <v>7902</v>
      </c>
      <c r="E22" s="304" t="s">
        <v>3312</v>
      </c>
      <c r="F22" s="305" t="s">
        <v>1520</v>
      </c>
      <c r="G22" s="304" t="s">
        <v>3312</v>
      </c>
      <c r="H22" s="305" t="s">
        <v>1520</v>
      </c>
      <c r="I22" s="304" t="s">
        <v>3312</v>
      </c>
      <c r="J22" s="305" t="s">
        <v>1520</v>
      </c>
      <c r="K22" s="305"/>
      <c r="L22" s="304" t="s">
        <v>3312</v>
      </c>
      <c r="M22" s="305" t="s">
        <v>1520</v>
      </c>
    </row>
    <row r="23" spans="1:14">
      <c r="A23" s="304" t="s">
        <v>3313</v>
      </c>
      <c r="B23" s="305" t="s">
        <v>6455</v>
      </c>
      <c r="C23" s="304" t="s">
        <v>3313</v>
      </c>
      <c r="D23" s="306" t="s">
        <v>7883</v>
      </c>
      <c r="E23" s="304" t="s">
        <v>3313</v>
      </c>
      <c r="F23" s="305" t="s">
        <v>6455</v>
      </c>
      <c r="G23" s="304" t="s">
        <v>3313</v>
      </c>
      <c r="H23" s="305" t="s">
        <v>6455</v>
      </c>
      <c r="I23" s="304" t="s">
        <v>3313</v>
      </c>
      <c r="J23" s="305" t="s">
        <v>6455</v>
      </c>
      <c r="K23" s="305"/>
      <c r="L23" s="304" t="s">
        <v>3313</v>
      </c>
      <c r="M23" s="305" t="s">
        <v>6455</v>
      </c>
    </row>
    <row r="24" spans="1:14">
      <c r="A24" s="304" t="s">
        <v>3314</v>
      </c>
      <c r="B24" s="305" t="s">
        <v>976</v>
      </c>
      <c r="C24" s="304" t="s">
        <v>3314</v>
      </c>
      <c r="D24" s="306" t="s">
        <v>8496</v>
      </c>
      <c r="E24" s="304" t="s">
        <v>3314</v>
      </c>
      <c r="F24" s="305" t="s">
        <v>976</v>
      </c>
      <c r="G24" s="304" t="s">
        <v>3314</v>
      </c>
      <c r="H24" s="305" t="s">
        <v>976</v>
      </c>
      <c r="I24" s="304" t="s">
        <v>3314</v>
      </c>
      <c r="J24" s="305" t="s">
        <v>976</v>
      </c>
      <c r="K24" s="305"/>
      <c r="L24" s="304" t="s">
        <v>3314</v>
      </c>
      <c r="M24" s="305" t="s">
        <v>976</v>
      </c>
    </row>
    <row r="25" spans="1:14">
      <c r="A25" s="304" t="s">
        <v>3315</v>
      </c>
      <c r="B25" s="305" t="s">
        <v>1679</v>
      </c>
      <c r="C25" s="304" t="s">
        <v>3315</v>
      </c>
      <c r="D25" s="305" t="s">
        <v>1679</v>
      </c>
      <c r="E25" s="304" t="s">
        <v>3315</v>
      </c>
      <c r="F25" s="305" t="s">
        <v>1679</v>
      </c>
      <c r="G25" s="304" t="s">
        <v>3315</v>
      </c>
      <c r="H25" s="305" t="s">
        <v>1679</v>
      </c>
      <c r="I25" s="304" t="s">
        <v>3315</v>
      </c>
      <c r="J25" s="305" t="s">
        <v>1679</v>
      </c>
      <c r="K25" s="305"/>
      <c r="L25" s="304" t="s">
        <v>3315</v>
      </c>
      <c r="M25" s="305" t="s">
        <v>1679</v>
      </c>
    </row>
    <row r="26" spans="1:14">
      <c r="A26" s="304" t="s">
        <v>3316</v>
      </c>
      <c r="B26" s="305" t="s">
        <v>7112</v>
      </c>
      <c r="C26" s="304" t="s">
        <v>3316</v>
      </c>
      <c r="D26" s="306" t="s">
        <v>7887</v>
      </c>
      <c r="E26" s="304" t="s">
        <v>3316</v>
      </c>
      <c r="F26" s="305" t="s">
        <v>7112</v>
      </c>
      <c r="G26" s="304" t="s">
        <v>3316</v>
      </c>
      <c r="H26" s="305" t="s">
        <v>7112</v>
      </c>
      <c r="I26" s="304" t="s">
        <v>3316</v>
      </c>
      <c r="J26" s="341" t="s">
        <v>7863</v>
      </c>
      <c r="K26" s="305"/>
      <c r="L26" s="304" t="s">
        <v>3316</v>
      </c>
      <c r="M26" s="305" t="s">
        <v>7112</v>
      </c>
    </row>
    <row r="27" spans="1:14">
      <c r="A27" s="9"/>
      <c r="C27" s="9"/>
      <c r="E27" s="9"/>
      <c r="G27" s="9"/>
      <c r="I27" s="9"/>
      <c r="K27" s="305"/>
      <c r="L27" s="9"/>
    </row>
    <row r="28" spans="1:14">
      <c r="A28" s="9"/>
      <c r="C28" s="9"/>
      <c r="E28" s="9"/>
      <c r="G28" s="9"/>
      <c r="I28" s="9"/>
      <c r="K28" s="305"/>
      <c r="L28" s="9"/>
    </row>
    <row r="29" spans="1:14" ht="15">
      <c r="A29" s="156" t="s">
        <v>6105</v>
      </c>
      <c r="C29" s="156" t="s">
        <v>6106</v>
      </c>
      <c r="E29" s="156" t="s">
        <v>6107</v>
      </c>
      <c r="G29" s="156" t="s">
        <v>6108</v>
      </c>
      <c r="I29" s="156" t="s">
        <v>6109</v>
      </c>
      <c r="K29" s="305"/>
      <c r="L29" s="42"/>
      <c r="M29" s="42" t="s">
        <v>6564</v>
      </c>
    </row>
    <row r="30" spans="1:14">
      <c r="A30" s="304" t="s">
        <v>2520</v>
      </c>
      <c r="B30" s="305" t="s">
        <v>6437</v>
      </c>
      <c r="C30" s="304" t="s">
        <v>2520</v>
      </c>
      <c r="D30" s="305" t="s">
        <v>6437</v>
      </c>
      <c r="E30" s="304" t="s">
        <v>2520</v>
      </c>
      <c r="F30" s="305" t="s">
        <v>6437</v>
      </c>
      <c r="G30" s="304" t="s">
        <v>2520</v>
      </c>
      <c r="H30" s="305" t="s">
        <v>8352</v>
      </c>
      <c r="I30" s="304" t="s">
        <v>2520</v>
      </c>
      <c r="J30" s="305" t="s">
        <v>6437</v>
      </c>
      <c r="K30" s="305"/>
      <c r="L30" s="304" t="s">
        <v>2520</v>
      </c>
      <c r="M30" s="305" t="s">
        <v>6437</v>
      </c>
    </row>
    <row r="31" spans="1:14">
      <c r="A31" s="304" t="s">
        <v>2521</v>
      </c>
      <c r="B31" s="305" t="s">
        <v>631</v>
      </c>
      <c r="C31" s="304" t="s">
        <v>2521</v>
      </c>
      <c r="D31" s="305" t="s">
        <v>631</v>
      </c>
      <c r="E31" s="304" t="s">
        <v>2521</v>
      </c>
      <c r="F31" s="306" t="s">
        <v>8346</v>
      </c>
      <c r="G31" s="304" t="s">
        <v>2521</v>
      </c>
      <c r="H31" s="305" t="s">
        <v>631</v>
      </c>
      <c r="I31" s="304" t="s">
        <v>2521</v>
      </c>
      <c r="J31" s="305" t="s">
        <v>631</v>
      </c>
      <c r="K31" s="305"/>
      <c r="L31" s="304" t="s">
        <v>2521</v>
      </c>
      <c r="M31" s="305" t="s">
        <v>631</v>
      </c>
    </row>
    <row r="32" spans="1:14">
      <c r="A32" s="304" t="s">
        <v>2522</v>
      </c>
      <c r="B32" s="305" t="s">
        <v>732</v>
      </c>
      <c r="C32" s="304" t="s">
        <v>2522</v>
      </c>
      <c r="D32" s="305" t="s">
        <v>732</v>
      </c>
      <c r="E32" s="304" t="s">
        <v>2522</v>
      </c>
      <c r="F32" s="305" t="s">
        <v>732</v>
      </c>
      <c r="G32" s="304" t="s">
        <v>2522</v>
      </c>
      <c r="H32" s="305" t="s">
        <v>732</v>
      </c>
      <c r="I32" s="304" t="s">
        <v>2522</v>
      </c>
      <c r="J32" s="305" t="s">
        <v>732</v>
      </c>
      <c r="K32" s="305"/>
      <c r="L32" s="304" t="s">
        <v>2522</v>
      </c>
      <c r="M32" s="305" t="s">
        <v>732</v>
      </c>
    </row>
    <row r="33" spans="1:13">
      <c r="A33" s="304" t="s">
        <v>2659</v>
      </c>
      <c r="B33" s="305" t="s">
        <v>7100</v>
      </c>
      <c r="C33" s="304" t="s">
        <v>2659</v>
      </c>
      <c r="D33" s="306" t="s">
        <v>8128</v>
      </c>
      <c r="E33" s="304" t="s">
        <v>2659</v>
      </c>
      <c r="F33" s="305" t="s">
        <v>7100</v>
      </c>
      <c r="G33" s="304" t="s">
        <v>2659</v>
      </c>
      <c r="H33" s="305" t="s">
        <v>7100</v>
      </c>
      <c r="I33" s="304" t="s">
        <v>2659</v>
      </c>
      <c r="J33" s="305" t="s">
        <v>7100</v>
      </c>
      <c r="K33" s="305"/>
      <c r="L33" s="304" t="s">
        <v>2659</v>
      </c>
      <c r="M33" s="305" t="s">
        <v>7100</v>
      </c>
    </row>
    <row r="34" spans="1:13">
      <c r="A34" s="304" t="s">
        <v>2660</v>
      </c>
      <c r="B34" s="305" t="s">
        <v>7092</v>
      </c>
      <c r="C34" s="304" t="s">
        <v>2660</v>
      </c>
      <c r="D34" s="305" t="s">
        <v>7092</v>
      </c>
      <c r="E34" s="304" t="s">
        <v>2660</v>
      </c>
      <c r="F34" s="305" t="s">
        <v>7092</v>
      </c>
      <c r="G34" s="304" t="s">
        <v>2660</v>
      </c>
      <c r="H34" s="305" t="s">
        <v>7092</v>
      </c>
      <c r="I34" s="304" t="s">
        <v>2660</v>
      </c>
      <c r="J34" s="305" t="s">
        <v>7092</v>
      </c>
      <c r="K34" s="305"/>
      <c r="L34" s="304" t="s">
        <v>2660</v>
      </c>
      <c r="M34" s="305" t="s">
        <v>7092</v>
      </c>
    </row>
    <row r="35" spans="1:13">
      <c r="A35" s="304" t="s">
        <v>2661</v>
      </c>
      <c r="B35" s="305" t="s">
        <v>2644</v>
      </c>
      <c r="C35" s="304" t="s">
        <v>2661</v>
      </c>
      <c r="D35" s="305" t="s">
        <v>2644</v>
      </c>
      <c r="E35" s="304" t="s">
        <v>2661</v>
      </c>
      <c r="F35" s="305" t="s">
        <v>2644</v>
      </c>
      <c r="G35" s="304" t="s">
        <v>2661</v>
      </c>
      <c r="H35" s="305" t="s">
        <v>2644</v>
      </c>
      <c r="I35" s="304" t="s">
        <v>2661</v>
      </c>
      <c r="J35" s="305" t="s">
        <v>2644</v>
      </c>
      <c r="K35" s="305"/>
      <c r="L35" s="304" t="s">
        <v>2661</v>
      </c>
      <c r="M35" s="305" t="s">
        <v>2644</v>
      </c>
    </row>
    <row r="36" spans="1:13">
      <c r="A36" s="304" t="s">
        <v>2526</v>
      </c>
      <c r="B36" s="305" t="s">
        <v>959</v>
      </c>
      <c r="C36" s="304" t="s">
        <v>2526</v>
      </c>
      <c r="D36" s="305" t="s">
        <v>959</v>
      </c>
      <c r="E36" s="304" t="s">
        <v>2526</v>
      </c>
      <c r="F36" s="305" t="s">
        <v>959</v>
      </c>
      <c r="G36" s="304" t="s">
        <v>2526</v>
      </c>
      <c r="H36" s="305" t="s">
        <v>959</v>
      </c>
      <c r="I36" s="304" t="s">
        <v>2526</v>
      </c>
      <c r="J36" s="305" t="s">
        <v>959</v>
      </c>
      <c r="K36" s="305"/>
      <c r="L36" s="304" t="s">
        <v>2526</v>
      </c>
      <c r="M36" s="305" t="s">
        <v>959</v>
      </c>
    </row>
    <row r="37" spans="1:13">
      <c r="A37" s="304" t="s">
        <v>2527</v>
      </c>
      <c r="B37" s="305" t="s">
        <v>4776</v>
      </c>
      <c r="C37" s="304" t="s">
        <v>2527</v>
      </c>
      <c r="D37" s="305" t="s">
        <v>4776</v>
      </c>
      <c r="E37" s="304" t="s">
        <v>2527</v>
      </c>
      <c r="F37" s="305" t="s">
        <v>4776</v>
      </c>
      <c r="G37" s="304" t="s">
        <v>2527</v>
      </c>
      <c r="H37" s="305" t="s">
        <v>4776</v>
      </c>
      <c r="I37" s="304" t="s">
        <v>2527</v>
      </c>
      <c r="J37" s="305" t="s">
        <v>4776</v>
      </c>
      <c r="K37" s="305"/>
      <c r="L37" s="304" t="s">
        <v>2527</v>
      </c>
      <c r="M37" s="305" t="s">
        <v>4776</v>
      </c>
    </row>
    <row r="38" spans="1:13">
      <c r="A38" s="304" t="s">
        <v>2528</v>
      </c>
      <c r="B38" s="305" t="s">
        <v>5894</v>
      </c>
      <c r="C38" s="304" t="s">
        <v>2528</v>
      </c>
      <c r="D38" s="305" t="s">
        <v>5894</v>
      </c>
      <c r="E38" s="304" t="s">
        <v>2528</v>
      </c>
      <c r="F38" s="305" t="s">
        <v>5894</v>
      </c>
      <c r="G38" s="304" t="s">
        <v>2528</v>
      </c>
      <c r="H38" s="305" t="s">
        <v>5894</v>
      </c>
      <c r="I38" s="304" t="s">
        <v>2528</v>
      </c>
      <c r="J38" s="305" t="s">
        <v>5894</v>
      </c>
      <c r="K38" s="305"/>
      <c r="L38" s="304" t="s">
        <v>2528</v>
      </c>
      <c r="M38" s="305" t="s">
        <v>5894</v>
      </c>
    </row>
    <row r="39" spans="1:13">
      <c r="A39" s="304" t="s">
        <v>2529</v>
      </c>
      <c r="B39" s="305" t="s">
        <v>6095</v>
      </c>
      <c r="C39" s="304" t="s">
        <v>2529</v>
      </c>
      <c r="D39" s="305" t="s">
        <v>6095</v>
      </c>
      <c r="E39" s="304" t="s">
        <v>2529</v>
      </c>
      <c r="F39" s="305" t="s">
        <v>6095</v>
      </c>
      <c r="G39" s="304" t="s">
        <v>2529</v>
      </c>
      <c r="H39" s="305" t="s">
        <v>6095</v>
      </c>
      <c r="I39" s="304" t="s">
        <v>2529</v>
      </c>
      <c r="J39" s="305" t="s">
        <v>6095</v>
      </c>
      <c r="K39" s="305"/>
      <c r="L39" s="304" t="s">
        <v>2529</v>
      </c>
      <c r="M39" s="305" t="s">
        <v>6095</v>
      </c>
    </row>
    <row r="40" spans="1:13">
      <c r="A40" s="304" t="s">
        <v>2530</v>
      </c>
      <c r="B40" s="305" t="s">
        <v>4931</v>
      </c>
      <c r="C40" s="304" t="s">
        <v>2530</v>
      </c>
      <c r="D40" s="305" t="s">
        <v>4931</v>
      </c>
      <c r="E40" s="304" t="s">
        <v>2530</v>
      </c>
      <c r="F40" s="305" t="s">
        <v>4931</v>
      </c>
      <c r="G40" s="304" t="s">
        <v>2530</v>
      </c>
      <c r="H40" s="306" t="s">
        <v>8291</v>
      </c>
      <c r="I40" s="304" t="s">
        <v>2530</v>
      </c>
      <c r="J40" s="306" t="s">
        <v>8291</v>
      </c>
      <c r="K40" s="305"/>
      <c r="L40" s="304" t="s">
        <v>2530</v>
      </c>
      <c r="M40" s="305" t="s">
        <v>4931</v>
      </c>
    </row>
    <row r="41" spans="1:13">
      <c r="A41" s="304" t="s">
        <v>2531</v>
      </c>
      <c r="B41" s="305" t="s">
        <v>7849</v>
      </c>
      <c r="C41" s="304" t="s">
        <v>2531</v>
      </c>
      <c r="D41" s="305" t="s">
        <v>7849</v>
      </c>
      <c r="E41" s="304" t="s">
        <v>2531</v>
      </c>
      <c r="F41" s="305" t="s">
        <v>7849</v>
      </c>
      <c r="G41" s="304" t="s">
        <v>2531</v>
      </c>
      <c r="H41" s="305" t="s">
        <v>7849</v>
      </c>
      <c r="I41" s="304" t="s">
        <v>2531</v>
      </c>
      <c r="J41" s="305" t="s">
        <v>7849</v>
      </c>
      <c r="K41" s="305"/>
      <c r="L41" s="304" t="s">
        <v>2531</v>
      </c>
      <c r="M41" s="305" t="s">
        <v>7849</v>
      </c>
    </row>
    <row r="42" spans="1:13" ht="22.5">
      <c r="A42" s="304" t="s">
        <v>2532</v>
      </c>
      <c r="B42" s="305" t="s">
        <v>5896</v>
      </c>
      <c r="C42" s="304" t="s">
        <v>2532</v>
      </c>
      <c r="D42" s="305" t="s">
        <v>5896</v>
      </c>
      <c r="E42" s="304" t="s">
        <v>2532</v>
      </c>
      <c r="F42" s="305" t="s">
        <v>5896</v>
      </c>
      <c r="G42" s="304" t="s">
        <v>2532</v>
      </c>
      <c r="H42" s="305" t="s">
        <v>5896</v>
      </c>
      <c r="I42" s="304" t="s">
        <v>2532</v>
      </c>
      <c r="J42" s="305" t="s">
        <v>8355</v>
      </c>
      <c r="K42" s="305"/>
      <c r="L42" s="304" t="s">
        <v>2532</v>
      </c>
      <c r="M42" s="305" t="s">
        <v>5896</v>
      </c>
    </row>
    <row r="43" spans="1:13">
      <c r="A43" s="304" t="s">
        <v>3306</v>
      </c>
      <c r="B43" s="305" t="s">
        <v>5384</v>
      </c>
      <c r="C43" s="304" t="s">
        <v>3306</v>
      </c>
      <c r="D43" s="305" t="s">
        <v>5384</v>
      </c>
      <c r="E43" s="304" t="s">
        <v>3306</v>
      </c>
      <c r="F43" s="305" t="s">
        <v>5384</v>
      </c>
      <c r="G43" s="304" t="s">
        <v>3306</v>
      </c>
      <c r="H43" s="305" t="s">
        <v>5384</v>
      </c>
      <c r="I43" s="304" t="s">
        <v>3306</v>
      </c>
      <c r="J43" s="305" t="s">
        <v>5384</v>
      </c>
      <c r="K43" s="305"/>
      <c r="L43" s="304" t="s">
        <v>3306</v>
      </c>
      <c r="M43" s="305" t="s">
        <v>5384</v>
      </c>
    </row>
    <row r="44" spans="1:13">
      <c r="A44" s="304" t="s">
        <v>3307</v>
      </c>
      <c r="B44" s="305" t="s">
        <v>4340</v>
      </c>
      <c r="C44" s="304" t="s">
        <v>3307</v>
      </c>
      <c r="D44" s="305" t="s">
        <v>4340</v>
      </c>
      <c r="E44" s="304" t="s">
        <v>3307</v>
      </c>
      <c r="F44" s="305" t="s">
        <v>4340</v>
      </c>
      <c r="G44" s="304" t="s">
        <v>3307</v>
      </c>
      <c r="H44" s="305" t="s">
        <v>4340</v>
      </c>
      <c r="I44" s="304" t="s">
        <v>3307</v>
      </c>
      <c r="J44" s="306" t="s">
        <v>8292</v>
      </c>
      <c r="K44" s="305"/>
      <c r="L44" s="304" t="s">
        <v>3307</v>
      </c>
      <c r="M44" s="305" t="s">
        <v>4340</v>
      </c>
    </row>
    <row r="45" spans="1:13">
      <c r="A45" s="304" t="s">
        <v>3308</v>
      </c>
      <c r="B45" s="305" t="s">
        <v>1684</v>
      </c>
      <c r="C45" s="304" t="s">
        <v>3308</v>
      </c>
      <c r="D45" s="305" t="s">
        <v>1684</v>
      </c>
      <c r="E45" s="304" t="s">
        <v>3308</v>
      </c>
      <c r="F45" s="305" t="s">
        <v>1684</v>
      </c>
      <c r="G45" s="304" t="s">
        <v>3308</v>
      </c>
      <c r="H45" s="305" t="s">
        <v>1684</v>
      </c>
      <c r="I45" s="304" t="s">
        <v>3308</v>
      </c>
      <c r="J45" s="305" t="s">
        <v>1684</v>
      </c>
      <c r="K45" s="305"/>
      <c r="L45" s="304" t="s">
        <v>3308</v>
      </c>
      <c r="M45" s="305" t="s">
        <v>1684</v>
      </c>
    </row>
    <row r="46" spans="1:13">
      <c r="A46" s="304" t="s">
        <v>3309</v>
      </c>
      <c r="B46" s="305" t="s">
        <v>2431</v>
      </c>
      <c r="C46" s="304" t="s">
        <v>3309</v>
      </c>
      <c r="D46" s="305" t="s">
        <v>2431</v>
      </c>
      <c r="E46" s="304" t="s">
        <v>3309</v>
      </c>
      <c r="F46" s="305" t="s">
        <v>2431</v>
      </c>
      <c r="G46" s="304" t="s">
        <v>3309</v>
      </c>
      <c r="H46" s="305" t="s">
        <v>2431</v>
      </c>
      <c r="I46" s="304" t="s">
        <v>3309</v>
      </c>
      <c r="J46" s="305" t="s">
        <v>2431</v>
      </c>
      <c r="K46" s="305"/>
      <c r="L46" s="304" t="s">
        <v>3309</v>
      </c>
      <c r="M46" s="305" t="s">
        <v>2431</v>
      </c>
    </row>
    <row r="47" spans="1:13">
      <c r="A47" s="304" t="s">
        <v>3310</v>
      </c>
      <c r="B47" s="305" t="s">
        <v>4760</v>
      </c>
      <c r="C47" s="304" t="s">
        <v>3310</v>
      </c>
      <c r="D47" s="305" t="s">
        <v>4760</v>
      </c>
      <c r="E47" s="304" t="s">
        <v>3310</v>
      </c>
      <c r="F47" s="305" t="s">
        <v>4760</v>
      </c>
      <c r="G47" s="304" t="s">
        <v>3310</v>
      </c>
      <c r="H47" s="305" t="s">
        <v>4760</v>
      </c>
      <c r="I47" s="304" t="s">
        <v>3310</v>
      </c>
      <c r="J47" s="305" t="s">
        <v>4760</v>
      </c>
      <c r="K47" s="305"/>
      <c r="L47" s="304" t="s">
        <v>3310</v>
      </c>
      <c r="M47" s="305" t="s">
        <v>4760</v>
      </c>
    </row>
    <row r="48" spans="1:13">
      <c r="A48" s="304" t="s">
        <v>3311</v>
      </c>
      <c r="B48" s="306" t="s">
        <v>7885</v>
      </c>
      <c r="C48" s="304" t="s">
        <v>3311</v>
      </c>
      <c r="D48" s="306" t="s">
        <v>8260</v>
      </c>
      <c r="E48" s="304" t="s">
        <v>3311</v>
      </c>
      <c r="F48" s="305" t="s">
        <v>6506</v>
      </c>
      <c r="G48" s="304" t="s">
        <v>3311</v>
      </c>
      <c r="H48" s="305" t="s">
        <v>8199</v>
      </c>
      <c r="I48" s="304" t="s">
        <v>3311</v>
      </c>
      <c r="J48" s="305" t="s">
        <v>6506</v>
      </c>
      <c r="K48" s="305"/>
      <c r="L48" s="304" t="s">
        <v>3311</v>
      </c>
      <c r="M48" s="305" t="s">
        <v>6506</v>
      </c>
    </row>
    <row r="49" spans="1:14">
      <c r="A49" s="304" t="s">
        <v>3312</v>
      </c>
      <c r="B49" s="305" t="s">
        <v>1520</v>
      </c>
      <c r="C49" s="304" t="s">
        <v>3312</v>
      </c>
      <c r="D49" s="305" t="s">
        <v>1520</v>
      </c>
      <c r="E49" s="304" t="s">
        <v>3312</v>
      </c>
      <c r="F49" s="305" t="s">
        <v>1520</v>
      </c>
      <c r="G49" s="304" t="s">
        <v>3312</v>
      </c>
      <c r="H49" s="305" t="s">
        <v>1520</v>
      </c>
      <c r="I49" s="304" t="s">
        <v>3312</v>
      </c>
      <c r="J49" s="305" t="s">
        <v>1520</v>
      </c>
      <c r="K49" s="305"/>
      <c r="L49" s="304" t="s">
        <v>3312</v>
      </c>
      <c r="M49" s="305" t="s">
        <v>1520</v>
      </c>
    </row>
    <row r="50" spans="1:14">
      <c r="A50" s="304" t="s">
        <v>3313</v>
      </c>
      <c r="B50" s="305" t="s">
        <v>6455</v>
      </c>
      <c r="C50" s="304" t="s">
        <v>3313</v>
      </c>
      <c r="D50" s="305" t="s">
        <v>6455</v>
      </c>
      <c r="E50" s="304" t="s">
        <v>3313</v>
      </c>
      <c r="F50" s="305" t="s">
        <v>6455</v>
      </c>
      <c r="G50" s="304" t="s">
        <v>3313</v>
      </c>
      <c r="H50" s="305" t="s">
        <v>6455</v>
      </c>
      <c r="I50" s="304" t="s">
        <v>3313</v>
      </c>
      <c r="J50" s="305" t="s">
        <v>6455</v>
      </c>
      <c r="K50" s="305"/>
      <c r="L50" s="304" t="s">
        <v>3313</v>
      </c>
      <c r="M50" s="305" t="s">
        <v>6455</v>
      </c>
    </row>
    <row r="51" spans="1:14">
      <c r="A51" s="304" t="s">
        <v>3314</v>
      </c>
      <c r="B51" s="306" t="s">
        <v>8009</v>
      </c>
      <c r="C51" s="304" t="s">
        <v>3314</v>
      </c>
      <c r="D51" s="305" t="s">
        <v>976</v>
      </c>
      <c r="E51" s="304" t="s">
        <v>3314</v>
      </c>
      <c r="F51" s="305" t="s">
        <v>976</v>
      </c>
      <c r="G51" s="304" t="s">
        <v>3314</v>
      </c>
      <c r="H51" s="306" t="s">
        <v>8361</v>
      </c>
      <c r="I51" s="304" t="s">
        <v>3314</v>
      </c>
      <c r="J51" s="305" t="s">
        <v>976</v>
      </c>
      <c r="K51" s="305"/>
      <c r="L51" s="304" t="s">
        <v>3314</v>
      </c>
      <c r="M51" s="305" t="s">
        <v>976</v>
      </c>
    </row>
    <row r="52" spans="1:14">
      <c r="A52" s="304" t="s">
        <v>3315</v>
      </c>
      <c r="B52" s="305" t="s">
        <v>1679</v>
      </c>
      <c r="C52" s="304" t="s">
        <v>3315</v>
      </c>
      <c r="D52" s="305" t="s">
        <v>1679</v>
      </c>
      <c r="E52" s="304" t="s">
        <v>3315</v>
      </c>
      <c r="F52" s="305" t="s">
        <v>1679</v>
      </c>
      <c r="G52" s="304" t="s">
        <v>3315</v>
      </c>
      <c r="H52" s="305" t="s">
        <v>1679</v>
      </c>
      <c r="I52" s="304" t="s">
        <v>3315</v>
      </c>
      <c r="J52" s="305" t="s">
        <v>1679</v>
      </c>
      <c r="K52" s="305"/>
      <c r="L52" s="304" t="s">
        <v>3315</v>
      </c>
      <c r="M52" s="305" t="s">
        <v>1679</v>
      </c>
    </row>
    <row r="53" spans="1:14">
      <c r="A53" s="304" t="s">
        <v>3316</v>
      </c>
      <c r="B53" s="305" t="s">
        <v>7112</v>
      </c>
      <c r="C53" s="304" t="s">
        <v>3316</v>
      </c>
      <c r="D53" s="305" t="s">
        <v>7112</v>
      </c>
      <c r="E53" s="304" t="s">
        <v>3316</v>
      </c>
      <c r="F53" s="305" t="s">
        <v>7112</v>
      </c>
      <c r="G53" s="304" t="s">
        <v>3316</v>
      </c>
      <c r="H53" s="305" t="s">
        <v>7112</v>
      </c>
      <c r="I53" s="304" t="s">
        <v>3316</v>
      </c>
      <c r="J53" s="305" t="s">
        <v>7112</v>
      </c>
      <c r="K53" s="305"/>
      <c r="L53" s="304" t="s">
        <v>3316</v>
      </c>
      <c r="M53" s="305" t="s">
        <v>7112</v>
      </c>
    </row>
    <row r="54" spans="1:14">
      <c r="A54" s="9"/>
      <c r="D54" s="9"/>
      <c r="G54" s="9"/>
      <c r="J54" s="9"/>
      <c r="K54" s="9"/>
    </row>
    <row r="55" spans="1:14">
      <c r="A55" s="9"/>
      <c r="D55" s="9"/>
      <c r="G55" s="9"/>
      <c r="J55" s="9"/>
      <c r="K55" s="9"/>
      <c r="N55" s="9"/>
    </row>
    <row r="56" spans="1:14">
      <c r="A56" s="157" t="s">
        <v>6437</v>
      </c>
      <c r="B56" s="54" t="s">
        <v>8350</v>
      </c>
    </row>
    <row r="57" spans="1:14">
      <c r="A57" s="157" t="s">
        <v>631</v>
      </c>
      <c r="B57" s="54" t="s">
        <v>8354</v>
      </c>
    </row>
    <row r="58" spans="1:14">
      <c r="A58" s="157" t="s">
        <v>732</v>
      </c>
      <c r="B58" s="54" t="s">
        <v>8122</v>
      </c>
    </row>
    <row r="59" spans="1:14">
      <c r="A59" s="157" t="s">
        <v>7100</v>
      </c>
      <c r="B59" s="54" t="s">
        <v>8127</v>
      </c>
    </row>
    <row r="60" spans="1:14">
      <c r="A60" s="157" t="s">
        <v>2644</v>
      </c>
      <c r="B60" s="54" t="s">
        <v>8089</v>
      </c>
    </row>
    <row r="61" spans="1:14">
      <c r="A61" s="157" t="s">
        <v>7092</v>
      </c>
      <c r="B61" s="54" t="s">
        <v>8087</v>
      </c>
    </row>
    <row r="62" spans="1:14">
      <c r="A62" s="157" t="s">
        <v>7849</v>
      </c>
      <c r="B62" s="54" t="s">
        <v>8088</v>
      </c>
    </row>
    <row r="63" spans="1:14">
      <c r="A63" s="157" t="s">
        <v>7411</v>
      </c>
      <c r="B63" s="54" t="s">
        <v>8261</v>
      </c>
    </row>
    <row r="64" spans="1:14">
      <c r="A64" s="157" t="s">
        <v>4776</v>
      </c>
      <c r="B64" s="54" t="s">
        <v>8085</v>
      </c>
    </row>
    <row r="65" spans="1:2">
      <c r="A65" s="157" t="s">
        <v>5894</v>
      </c>
      <c r="B65" s="54" t="s">
        <v>8085</v>
      </c>
    </row>
    <row r="66" spans="1:2">
      <c r="A66" s="157" t="s">
        <v>6095</v>
      </c>
      <c r="B66" s="54" t="s">
        <v>8085</v>
      </c>
    </row>
    <row r="67" spans="1:2">
      <c r="A67" s="157" t="s">
        <v>4931</v>
      </c>
      <c r="B67" s="54" t="s">
        <v>8360</v>
      </c>
    </row>
    <row r="68" spans="1:2">
      <c r="A68" s="157" t="s">
        <v>2431</v>
      </c>
      <c r="B68" s="54" t="s">
        <v>8087</v>
      </c>
    </row>
    <row r="69" spans="1:2">
      <c r="A69" s="157" t="s">
        <v>5896</v>
      </c>
      <c r="B69" s="54" t="s">
        <v>8353</v>
      </c>
    </row>
    <row r="70" spans="1:2">
      <c r="A70" s="157" t="s">
        <v>5384</v>
      </c>
      <c r="B70" s="54" t="s">
        <v>8085</v>
      </c>
    </row>
    <row r="71" spans="1:2">
      <c r="A71" s="157" t="s">
        <v>4340</v>
      </c>
      <c r="B71" s="54" t="s">
        <v>8290</v>
      </c>
    </row>
    <row r="72" spans="1:2">
      <c r="A72" s="157" t="s">
        <v>7409</v>
      </c>
      <c r="B72" s="54" t="s">
        <v>8351</v>
      </c>
    </row>
    <row r="73" spans="1:2">
      <c r="A73" s="157" t="s">
        <v>4760</v>
      </c>
      <c r="B73" s="54" t="s">
        <v>8085</v>
      </c>
    </row>
    <row r="74" spans="1:2">
      <c r="A74" s="157" t="s">
        <v>6506</v>
      </c>
      <c r="B74" s="54" t="s">
        <v>8262</v>
      </c>
    </row>
    <row r="75" spans="1:2">
      <c r="A75" s="157" t="s">
        <v>1520</v>
      </c>
      <c r="B75" s="54" t="s">
        <v>8345</v>
      </c>
    </row>
    <row r="76" spans="1:2">
      <c r="A76" s="157" t="s">
        <v>6455</v>
      </c>
      <c r="B76" s="54" t="s">
        <v>8289</v>
      </c>
    </row>
    <row r="77" spans="1:2">
      <c r="A77" s="157" t="s">
        <v>976</v>
      </c>
      <c r="B77" s="54" t="s">
        <v>8359</v>
      </c>
    </row>
    <row r="78" spans="1:2">
      <c r="A78" s="157" t="s">
        <v>1679</v>
      </c>
      <c r="B78" s="54" t="s">
        <v>8085</v>
      </c>
    </row>
    <row r="79" spans="1:2">
      <c r="A79" s="157" t="s">
        <v>7112</v>
      </c>
      <c r="B79" s="54" t="s">
        <v>8086</v>
      </c>
    </row>
  </sheetData>
  <sortState xmlns:xlrd2="http://schemas.microsoft.com/office/spreadsheetml/2017/richdata2" ref="B30:B53">
    <sortCondition ref="B30:B53"/>
  </sortState>
  <phoneticPr fontId="90"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46ECB-D141-4DA8-9DEB-A43C91E433DD}">
  <dimension ref="A1:IV284"/>
  <sheetViews>
    <sheetView topLeftCell="A256" workbookViewId="0">
      <selection activeCell="A284" sqref="A284:XFD284"/>
    </sheetView>
  </sheetViews>
  <sheetFormatPr defaultRowHeight="12.75"/>
  <cols>
    <col min="1" max="1" width="10.5703125" customWidth="1"/>
    <col min="2" max="2" width="20.140625" customWidth="1"/>
    <col min="3" max="3" width="10.5703125" customWidth="1"/>
    <col min="4" max="4" width="14.5703125" customWidth="1"/>
    <col min="5" max="9" width="10.5703125" customWidth="1"/>
    <col min="10" max="13" width="11.42578125" customWidth="1"/>
  </cols>
  <sheetData>
    <row r="1" spans="1:13">
      <c r="A1" s="52" t="s">
        <v>5918</v>
      </c>
      <c r="B1" s="139" t="s">
        <v>8363</v>
      </c>
      <c r="C1" s="11" t="s">
        <v>8364</v>
      </c>
      <c r="D1" s="85" t="s">
        <v>8365</v>
      </c>
      <c r="E1" s="86" t="s">
        <v>8366</v>
      </c>
      <c r="F1" s="52" t="s">
        <v>8367</v>
      </c>
      <c r="G1" s="52" t="s">
        <v>8368</v>
      </c>
      <c r="H1" s="52" t="s">
        <v>8369</v>
      </c>
      <c r="I1" s="52" t="s">
        <v>8370</v>
      </c>
      <c r="J1" s="52" t="s">
        <v>8371</v>
      </c>
      <c r="K1" s="52" t="s">
        <v>8372</v>
      </c>
      <c r="L1" s="52" t="s">
        <v>8373</v>
      </c>
      <c r="M1" s="52" t="s">
        <v>8374</v>
      </c>
    </row>
    <row r="2" spans="1:13">
      <c r="A2" s="52" t="str">
        <f>IF(ISERROR(VLOOKUP(TRIM(B2),ALL!$B$1:$T$1591,3,FALSE)),"(unc)",VLOOKUP(TRIM(B2),ALL!$B$1:$T$1591,3,FALSE))</f>
        <v>LB</v>
      </c>
      <c r="B2" s="139" t="s">
        <v>5122</v>
      </c>
      <c r="C2" s="11" t="s">
        <v>6450</v>
      </c>
      <c r="D2" s="85">
        <f>VLOOKUP(TRIM(B2),BirthdateDraft!$B$1:$O$5859,2,FALSE)</f>
        <v>33813</v>
      </c>
      <c r="E2" s="86" t="str">
        <f>VLOOKUP(TRIM(B2),BirthdateDraft!$B$1:$O$9859,3,FALSE)</f>
        <v>15/1 (31)</v>
      </c>
      <c r="F2" s="52" t="str">
        <f>IF(ISERROR(VLOOKUP(TRIM(B2),ALL!$B$1:$T$1591,2,FALSE)),"",IF(ISERROR(VLOOKUP(TRIM(B2),ALL!$B$1:$T$1591,2,FALSE))," ",VLOOKUP(TRIM(B2),ALL!$B$1:$T$1591,2,FALSE)))</f>
        <v>NON</v>
      </c>
      <c r="G2" s="52" t="str">
        <f>IF(ISBLANK(VLOOKUP(TRIM(B2),ALL!$B$1:$U$1591,4,FALSE)),"",IF(ISERROR(VLOOKUP(TRIM(B2),ALL!$B$1:$U$1591,4,FALSE))," ",VLOOKUP(TRIM(B2),ALL!$B$1:$U$1591,4,FALSE)))</f>
        <v>0-0</v>
      </c>
      <c r="H2" s="52" t="str">
        <f>IF(ISBLANK(VLOOKUP(TRIM(B2),ALL!$B$1:$U$1591,5,FALSE)),"",IF(ISERROR(VLOOKUP(TRIM(B2),ALL!$B$1:$U$1591,5,FALSE))," ",VLOOKUP(TRIM(B2),ALL!$B$1:$U$1591,5,FALSE)))</f>
        <v/>
      </c>
      <c r="I2" s="52">
        <f>IF(ISBLANK(VLOOKUP(TRIM(B2),ALL!$B$1:$U$1591,6,FALSE)),"",IF(ISERROR(VLOOKUP(TRIM(B2),ALL!$B$1:$U$1591,6,FALSE))," ", VLOOKUP(TRIM(B2),ALL!$B$1:$U$1591,6,FALSE)))</f>
        <v>0</v>
      </c>
      <c r="J2" s="52" t="str">
        <f>IF(ISBLANK(VLOOKUP(TRIM(B2),ALL!$B$1:$U$1591,7,FALSE)),"",IF(ISERROR(VLOOKUP(TRIM(B2),ALL!$B$1:$U$1591,7,FALSE))," ",VLOOKUP(TRIM(B2),ALL!$B$1:$U$1591,7,FALSE)))</f>
        <v/>
      </c>
      <c r="K2" s="52" t="str">
        <f>IF(ISBLANK(VLOOKUP(TRIM(B2),ALL!$B$1:$U$1591,8,FALSE)),"",IF(ISERROR(VLOOKUP(TRIM(B2),ALL!$B$1:$U$1591,8,FALSE))," ",VLOOKUP(TRIM(B2),ALL!$B$1:$U$1591,8,FALSE)))</f>
        <v/>
      </c>
      <c r="L2" s="52" t="str">
        <f>IF(ISBLANK(VLOOKUP(TRIM(B2),ALL!$B$1:$U$1591,9,FALSE)),"",IF(ISERROR(VLOOKUP(TRIM(B2),ALL!$B$1:$U$1591,9,FALSE))," ",VLOOKUP(TRIM(B2),ALL!$B$1:$U$1591,9,FALSE)))</f>
        <v/>
      </c>
      <c r="M2" s="52" t="str">
        <f>IF(ISBLANK(VLOOKUP(TRIM(B2),ALL!$B$1:$U$1591,10,FALSE)),"",IF(ISERROR(VLOOKUP(TRIM(B2),ALL!$B$1:$U$1591,10,FALSE))," ",VLOOKUP(TRIM(B2),ALL!$B$1:$U$1591,10,FALSE)))</f>
        <v/>
      </c>
    </row>
    <row r="3" spans="1:13">
      <c r="A3" s="52" t="str">
        <f>IF(ISERROR(VLOOKUP(TRIM(B3),ALL!$B$1:$T$1591,3,FALSE)),"(unc)",VLOOKUP(TRIM(B3),ALL!$B$1:$T$1591,3,FALSE))</f>
        <v>(unc)</v>
      </c>
      <c r="B3" s="139" t="s">
        <v>5824</v>
      </c>
      <c r="C3" s="11" t="s">
        <v>6450</v>
      </c>
      <c r="D3" s="85">
        <f>VLOOKUP(TRIM(B3),BirthdateDraft!$B$1:$O$5859,2,FALSE)</f>
        <v>34554</v>
      </c>
      <c r="E3" s="86" t="str">
        <f>VLOOKUP(TRIM(B3),BirthdateDraft!$B$1:$O$9859,3,FALSE)</f>
        <v>16/5</v>
      </c>
      <c r="F3" s="52" t="str">
        <f>IF(ISERROR(VLOOKUP(TRIM(B3),ALL!$B$1:$T$1591,2,FALSE)),"",IF(ISERROR(VLOOKUP(TRIM(B3),ALL!$B$1:$T$1591,2,FALSE))," ",VLOOKUP(TRIM(B3),ALL!$B$1:$T$1591,2,FALSE)))</f>
        <v/>
      </c>
      <c r="G3" s="52" t="str">
        <f>IF(ISBLANK(VLOOKUP(TRIM(B3),ALL!$B$1:$U$1591,4,FALSE)),"",IF(ISERROR(VLOOKUP(TRIM(B3),ALL!$B$1:$U$1591,4,FALSE))," ",VLOOKUP(TRIM(B3),ALL!$B$1:$U$1591,4,FALSE)))</f>
        <v xml:space="preserve"> </v>
      </c>
      <c r="H3" s="52" t="str">
        <f>IF(ISBLANK(VLOOKUP(TRIM(B3),ALL!$B$1:$U$1591,5,FALSE)),"",IF(ISERROR(VLOOKUP(TRIM(B3),ALL!$B$1:$U$1591,5,FALSE))," ",VLOOKUP(TRIM(B3),ALL!$B$1:$U$1591,5,FALSE)))</f>
        <v xml:space="preserve"> </v>
      </c>
      <c r="I3" s="52" t="str">
        <f>IF(ISBLANK(VLOOKUP(TRIM(B3),ALL!$B$1:$U$1591,6,FALSE)),"",IF(ISERROR(VLOOKUP(TRIM(B3),ALL!$B$1:$U$1591,6,FALSE))," ", VLOOKUP(TRIM(B3),ALL!$B$1:$U$1591,6,FALSE)))</f>
        <v xml:space="preserve"> </v>
      </c>
      <c r="J3" s="52" t="str">
        <f>IF(ISBLANK(VLOOKUP(TRIM(B3),ALL!$B$1:$U$1591,7,FALSE)),"",IF(ISERROR(VLOOKUP(TRIM(B3),ALL!$B$1:$U$1591,7,FALSE))," ",VLOOKUP(TRIM(B3),ALL!$B$1:$U$1591,7,FALSE)))</f>
        <v xml:space="preserve"> </v>
      </c>
      <c r="K3" s="52" t="str">
        <f>IF(ISBLANK(VLOOKUP(TRIM(B3),ALL!$B$1:$U$1591,8,FALSE)),"",IF(ISERROR(VLOOKUP(TRIM(B3),ALL!$B$1:$U$1591,8,FALSE))," ",VLOOKUP(TRIM(B3),ALL!$B$1:$U$1591,8,FALSE)))</f>
        <v xml:space="preserve"> </v>
      </c>
      <c r="L3" s="52" t="str">
        <f>IF(ISBLANK(VLOOKUP(TRIM(B3),ALL!$B$1:$U$1591,9,FALSE)),"",IF(ISERROR(VLOOKUP(TRIM(B3),ALL!$B$1:$U$1591,9,FALSE))," ",VLOOKUP(TRIM(B3),ALL!$B$1:$U$1591,9,FALSE)))</f>
        <v xml:space="preserve"> </v>
      </c>
      <c r="M3" s="52" t="str">
        <f>IF(ISBLANK(VLOOKUP(TRIM(B3),ALL!$B$1:$U$1591,10,FALSE)),"",IF(ISERROR(VLOOKUP(TRIM(B3),ALL!$B$1:$U$1591,10,FALSE))," ",VLOOKUP(TRIM(B3),ALL!$B$1:$U$1591,10,FALSE)))</f>
        <v xml:space="preserve"> </v>
      </c>
    </row>
    <row r="4" spans="1:13">
      <c r="A4" s="52" t="str">
        <f>IF(ISERROR(VLOOKUP(TRIM(B4),ALL!$B$1:$T$1591,3,FALSE)),"(unc)",VLOOKUP(TRIM(B4),ALL!$B$1:$T$1591,3,FALSE))</f>
        <v>(unc)</v>
      </c>
      <c r="B4" s="139" t="s">
        <v>2491</v>
      </c>
      <c r="C4" s="11" t="s">
        <v>6450</v>
      </c>
      <c r="D4" s="85">
        <f>VLOOKUP(TRIM(B4),BirthdateDraft!$B$1:$O$5859,2,FALSE)</f>
        <v>32089</v>
      </c>
      <c r="E4" s="86" t="str">
        <f>VLOOKUP(TRIM(B4),BirthdateDraft!$B$1:$O$9859,3,FALSE)</f>
        <v>10/1 (1)</v>
      </c>
      <c r="F4" s="52" t="str">
        <f>IF(ISERROR(VLOOKUP(TRIM(B4),ALL!$B$1:$T$1591,2,FALSE)),"",IF(ISERROR(VLOOKUP(TRIM(B4),ALL!$B$1:$T$1591,2,FALSE))," ",VLOOKUP(TRIM(B4),ALL!$B$1:$T$1591,2,FALSE)))</f>
        <v/>
      </c>
      <c r="G4" s="52" t="str">
        <f>IF(ISBLANK(VLOOKUP(TRIM(B4),ALL!$B$1:$U$1591,4,FALSE)),"",IF(ISERROR(VLOOKUP(TRIM(B4),ALL!$B$1:$U$1591,4,FALSE))," ",VLOOKUP(TRIM(B4),ALL!$B$1:$U$1591,4,FALSE)))</f>
        <v xml:space="preserve"> </v>
      </c>
      <c r="H4" s="52" t="str">
        <f>IF(ISBLANK(VLOOKUP(TRIM(B4),ALL!$B$1:$U$1591,5,FALSE)),"",IF(ISERROR(VLOOKUP(TRIM(B4),ALL!$B$1:$U$1591,5,FALSE))," ",VLOOKUP(TRIM(B4),ALL!$B$1:$U$1591,5,FALSE)))</f>
        <v xml:space="preserve"> </v>
      </c>
      <c r="I4" s="52" t="str">
        <f>IF(ISBLANK(VLOOKUP(TRIM(B4),ALL!$B$1:$U$1591,6,FALSE)),"",IF(ISERROR(VLOOKUP(TRIM(B4),ALL!$B$1:$U$1591,6,FALSE))," ", VLOOKUP(TRIM(B4),ALL!$B$1:$U$1591,6,FALSE)))</f>
        <v xml:space="preserve"> </v>
      </c>
      <c r="J4" s="52" t="str">
        <f>IF(ISBLANK(VLOOKUP(TRIM(B4),ALL!$B$1:$U$1591,7,FALSE)),"",IF(ISERROR(VLOOKUP(TRIM(B4),ALL!$B$1:$U$1591,7,FALSE))," ",VLOOKUP(TRIM(B4),ALL!$B$1:$U$1591,7,FALSE)))</f>
        <v xml:space="preserve"> </v>
      </c>
      <c r="K4" s="52" t="str">
        <f>IF(ISBLANK(VLOOKUP(TRIM(B4),ALL!$B$1:$U$1591,8,FALSE)),"",IF(ISERROR(VLOOKUP(TRIM(B4),ALL!$B$1:$U$1591,8,FALSE))," ",VLOOKUP(TRIM(B4),ALL!$B$1:$U$1591,8,FALSE)))</f>
        <v xml:space="preserve"> </v>
      </c>
      <c r="L4" s="52" t="str">
        <f>IF(ISBLANK(VLOOKUP(TRIM(B4),ALL!$B$1:$U$1591,9,FALSE)),"",IF(ISERROR(VLOOKUP(TRIM(B4),ALL!$B$1:$U$1591,9,FALSE))," ",VLOOKUP(TRIM(B4),ALL!$B$1:$U$1591,9,FALSE)))</f>
        <v xml:space="preserve"> </v>
      </c>
      <c r="M4" s="52" t="str">
        <f>IF(ISBLANK(VLOOKUP(TRIM(B4),ALL!$B$1:$U$1591,10,FALSE)),"",IF(ISERROR(VLOOKUP(TRIM(B4),ALL!$B$1:$U$1591,10,FALSE))," ",VLOOKUP(TRIM(B4),ALL!$B$1:$U$1591,10,FALSE)))</f>
        <v xml:space="preserve"> </v>
      </c>
    </row>
    <row r="5" spans="1:13">
      <c r="A5" s="52" t="str">
        <f>IF(ISERROR(VLOOKUP(TRIM(B5),ALL!$B$1:$T$1591,3,FALSE)),"(unc)",VLOOKUP(TRIM(B5),ALL!$B$1:$T$1591,3,FALSE))</f>
        <v>(unc)</v>
      </c>
      <c r="B5" s="139" t="s">
        <v>2881</v>
      </c>
      <c r="C5" s="11" t="s">
        <v>6450</v>
      </c>
      <c r="D5" s="85">
        <f>VLOOKUP(TRIM(B5),BirthdateDraft!$B$1:$O$5859,2,FALSE)</f>
        <v>32310</v>
      </c>
      <c r="E5" s="86" t="str">
        <f>VLOOKUP(TRIM(B5),BirthdateDraft!$B$1:$O$9859,3,FALSE)</f>
        <v>10/1 (21)</v>
      </c>
      <c r="F5" s="52" t="str">
        <f>IF(ISERROR(VLOOKUP(TRIM(B5),ALL!$B$1:$T$1591,2,FALSE)),"",IF(ISERROR(VLOOKUP(TRIM(B5),ALL!$B$1:$T$1591,2,FALSE))," ",VLOOKUP(TRIM(B5),ALL!$B$1:$T$1591,2,FALSE)))</f>
        <v/>
      </c>
      <c r="G5" s="52" t="str">
        <f>IF(ISBLANK(VLOOKUP(TRIM(B5),ALL!$B$1:$U$1591,4,FALSE)),"",IF(ISERROR(VLOOKUP(TRIM(B5),ALL!$B$1:$U$1591,4,FALSE))," ",VLOOKUP(TRIM(B5),ALL!$B$1:$U$1591,4,FALSE)))</f>
        <v xml:space="preserve"> </v>
      </c>
      <c r="H5" s="52" t="str">
        <f>IF(ISBLANK(VLOOKUP(TRIM(B5),ALL!$B$1:$U$1591,5,FALSE)),"",IF(ISERROR(VLOOKUP(TRIM(B5),ALL!$B$1:$U$1591,5,FALSE))," ",VLOOKUP(TRIM(B5),ALL!$B$1:$U$1591,5,FALSE)))</f>
        <v xml:space="preserve"> </v>
      </c>
      <c r="I5" s="52" t="str">
        <f>IF(ISBLANK(VLOOKUP(TRIM(B5),ALL!$B$1:$U$1591,6,FALSE)),"",IF(ISERROR(VLOOKUP(TRIM(B5),ALL!$B$1:$U$1591,6,FALSE))," ", VLOOKUP(TRIM(B5),ALL!$B$1:$U$1591,6,FALSE)))</f>
        <v xml:space="preserve"> </v>
      </c>
      <c r="J5" s="52" t="str">
        <f>IF(ISBLANK(VLOOKUP(TRIM(B5),ALL!$B$1:$U$1591,7,FALSE)),"",IF(ISERROR(VLOOKUP(TRIM(B5),ALL!$B$1:$U$1591,7,FALSE))," ",VLOOKUP(TRIM(B5),ALL!$B$1:$U$1591,7,FALSE)))</f>
        <v xml:space="preserve"> </v>
      </c>
      <c r="K5" s="52" t="str">
        <f>IF(ISBLANK(VLOOKUP(TRIM(B5),ALL!$B$1:$U$1591,8,FALSE)),"",IF(ISERROR(VLOOKUP(TRIM(B5),ALL!$B$1:$U$1591,8,FALSE))," ",VLOOKUP(TRIM(B5),ALL!$B$1:$U$1591,8,FALSE)))</f>
        <v xml:space="preserve"> </v>
      </c>
      <c r="L5" s="52" t="str">
        <f>IF(ISBLANK(VLOOKUP(TRIM(B5),ALL!$B$1:$U$1591,9,FALSE)),"",IF(ISERROR(VLOOKUP(TRIM(B5),ALL!$B$1:$U$1591,9,FALSE))," ",VLOOKUP(TRIM(B5),ALL!$B$1:$U$1591,9,FALSE)))</f>
        <v xml:space="preserve"> </v>
      </c>
      <c r="M5" s="52" t="str">
        <f>IF(ISBLANK(VLOOKUP(TRIM(B5),ALL!$B$1:$U$1591,10,FALSE)),"",IF(ISERROR(VLOOKUP(TRIM(B5),ALL!$B$1:$U$1591,10,FALSE))," ",VLOOKUP(TRIM(B5),ALL!$B$1:$U$1591,10,FALSE)))</f>
        <v xml:space="preserve"> </v>
      </c>
    </row>
    <row r="6" spans="1:13">
      <c r="A6" s="52" t="str">
        <f>IF(ISERROR(VLOOKUP(TRIM(B6),ALL!$B$1:$T$1591,3,FALSE)),"(unc)",VLOOKUP(TRIM(B6),ALL!$B$1:$T$1591,3,FALSE))</f>
        <v>G @</v>
      </c>
      <c r="B6" s="139" t="s">
        <v>4703</v>
      </c>
      <c r="C6" s="11" t="s">
        <v>6450</v>
      </c>
      <c r="D6" s="85">
        <f>VLOOKUP(TRIM(B6),BirthdateDraft!$B$1:$O$5859,2,FALSE)</f>
        <v>33185</v>
      </c>
      <c r="E6" s="86" t="str">
        <f>VLOOKUP(TRIM(B6),BirthdateDraft!$B$1:$O$9859,3,FALSE)</f>
        <v>14/3</v>
      </c>
      <c r="F6" s="52" t="str">
        <f>IF(ISERROR(VLOOKUP(TRIM(B6),ALL!$B$1:$T$1591,2,FALSE)),"",IF(ISERROR(VLOOKUP(TRIM(B6),ALL!$B$1:$T$1591,2,FALSE))," ",VLOOKUP(TRIM(B6),ALL!$B$1:$T$1591,2,FALSE)))</f>
        <v>BFA</v>
      </c>
      <c r="G6" s="52" t="str">
        <f>IF(ISBLANK(VLOOKUP(TRIM(B6),ALL!$B$1:$U$1591,4,FALSE)),"",IF(ISERROR(VLOOKUP(TRIM(B6),ALL!$B$1:$U$1591,4,FALSE))," ",VLOOKUP(TRIM(B6),ALL!$B$1:$U$1591,4,FALSE)))</f>
        <v/>
      </c>
      <c r="H6" s="52" t="str">
        <f>IF(ISBLANK(VLOOKUP(TRIM(B6),ALL!$B$1:$U$1591,5,FALSE)),"",IF(ISERROR(VLOOKUP(TRIM(B6),ALL!$B$1:$U$1591,5,FALSE))," ",VLOOKUP(TRIM(B6),ALL!$B$1:$U$1591,5,FALSE)))</f>
        <v/>
      </c>
      <c r="I6" s="52" t="str">
        <f>IF(ISBLANK(VLOOKUP(TRIM(B6),ALL!$B$1:$U$1591,6,FALSE)),"",IF(ISERROR(VLOOKUP(TRIM(B6),ALL!$B$1:$U$1591,6,FALSE))," ", VLOOKUP(TRIM(B6),ALL!$B$1:$U$1591,6,FALSE)))</f>
        <v/>
      </c>
      <c r="J6" s="52" t="str">
        <f>IF(ISBLANK(VLOOKUP(TRIM(B6),ALL!$B$1:$U$1591,7,FALSE)),"",IF(ISERROR(VLOOKUP(TRIM(B6),ALL!$B$1:$U$1591,7,FALSE))," ",VLOOKUP(TRIM(B6),ALL!$B$1:$U$1591,7,FALSE)))</f>
        <v/>
      </c>
      <c r="K6" s="52">
        <f>IF(ISBLANK(VLOOKUP(TRIM(B6),ALL!$B$1:$U$1591,8,FALSE)),"",IF(ISERROR(VLOOKUP(TRIM(B6),ALL!$B$1:$U$1591,8,FALSE))," ",VLOOKUP(TRIM(B6),ALL!$B$1:$U$1591,8,FALSE)))</f>
        <v>0</v>
      </c>
      <c r="L6" s="52" t="str">
        <f>IF(ISBLANK(VLOOKUP(TRIM(B6),ALL!$B$1:$U$1591,9,FALSE)),"",IF(ISERROR(VLOOKUP(TRIM(B6),ALL!$B$1:$U$1591,9,FALSE))," ",VLOOKUP(TRIM(B6),ALL!$B$1:$U$1591,9,FALSE)))</f>
        <v/>
      </c>
      <c r="M6" s="52">
        <f>IF(ISBLANK(VLOOKUP(TRIM(B6),ALL!$B$1:$U$1591,10,FALSE)),"",IF(ISERROR(VLOOKUP(TRIM(B6),ALL!$B$1:$U$1591,10,FALSE))," ",VLOOKUP(TRIM(B6),ALL!$B$1:$U$1591,10,FALSE)))</f>
        <v>2</v>
      </c>
    </row>
    <row r="7" spans="1:13">
      <c r="A7" s="52" t="str">
        <f>IF(ISERROR(VLOOKUP(TRIM(B7),ALL!$B$1:$T$1591,3,FALSE)),"(unc)",VLOOKUP(TRIM(B7),ALL!$B$1:$T$1591,3,FALSE))</f>
        <v>(unc)</v>
      </c>
      <c r="B7" s="139" t="s">
        <v>6382</v>
      </c>
      <c r="C7" s="11" t="s">
        <v>6450</v>
      </c>
      <c r="D7" s="85">
        <f>VLOOKUP(TRIM(B7),BirthdateDraft!$B$1:$O$5859,2,FALSE)</f>
        <v>34197</v>
      </c>
      <c r="E7" s="86" t="str">
        <f>VLOOKUP(TRIM(B7),BirthdateDraft!$B$1:$O$9859,3,FALSE)</f>
        <v>16/FA</v>
      </c>
      <c r="F7" s="52" t="str">
        <f>IF(ISERROR(VLOOKUP(TRIM(B7),ALL!$B$1:$T$1591,2,FALSE)),"",IF(ISERROR(VLOOKUP(TRIM(B7),ALL!$B$1:$T$1591,2,FALSE))," ",VLOOKUP(TRIM(B7),ALL!$B$1:$T$1591,2,FALSE)))</f>
        <v/>
      </c>
      <c r="G7" s="52" t="str">
        <f>IF(ISBLANK(VLOOKUP(TRIM(B7),ALL!$B$1:$U$1591,4,FALSE)),"",IF(ISERROR(VLOOKUP(TRIM(B7),ALL!$B$1:$U$1591,4,FALSE))," ",VLOOKUP(TRIM(B7),ALL!$B$1:$U$1591,4,FALSE)))</f>
        <v xml:space="preserve"> </v>
      </c>
      <c r="H7" s="52" t="str">
        <f>IF(ISBLANK(VLOOKUP(TRIM(B7),ALL!$B$1:$U$1591,5,FALSE)),"",IF(ISERROR(VLOOKUP(TRIM(B7),ALL!$B$1:$U$1591,5,FALSE))," ",VLOOKUP(TRIM(B7),ALL!$B$1:$U$1591,5,FALSE)))</f>
        <v xml:space="preserve"> </v>
      </c>
      <c r="I7" s="52" t="str">
        <f>IF(ISBLANK(VLOOKUP(TRIM(B7),ALL!$B$1:$U$1591,6,FALSE)),"",IF(ISERROR(VLOOKUP(TRIM(B7),ALL!$B$1:$U$1591,6,FALSE))," ", VLOOKUP(TRIM(B7),ALL!$B$1:$U$1591,6,FALSE)))</f>
        <v xml:space="preserve"> </v>
      </c>
      <c r="J7" s="52" t="str">
        <f>IF(ISBLANK(VLOOKUP(TRIM(B7),ALL!$B$1:$U$1591,7,FALSE)),"",IF(ISERROR(VLOOKUP(TRIM(B7),ALL!$B$1:$U$1591,7,FALSE))," ",VLOOKUP(TRIM(B7),ALL!$B$1:$U$1591,7,FALSE)))</f>
        <v xml:space="preserve"> </v>
      </c>
      <c r="K7" s="52" t="str">
        <f>IF(ISBLANK(VLOOKUP(TRIM(B7),ALL!$B$1:$U$1591,8,FALSE)),"",IF(ISERROR(VLOOKUP(TRIM(B7),ALL!$B$1:$U$1591,8,FALSE))," ",VLOOKUP(TRIM(B7),ALL!$B$1:$U$1591,8,FALSE)))</f>
        <v xml:space="preserve"> </v>
      </c>
      <c r="L7" s="52" t="str">
        <f>IF(ISBLANK(VLOOKUP(TRIM(B7),ALL!$B$1:$U$1591,9,FALSE)),"",IF(ISERROR(VLOOKUP(TRIM(B7),ALL!$B$1:$U$1591,9,FALSE))," ",VLOOKUP(TRIM(B7),ALL!$B$1:$U$1591,9,FALSE)))</f>
        <v xml:space="preserve"> </v>
      </c>
      <c r="M7" s="52" t="str">
        <f>IF(ISBLANK(VLOOKUP(TRIM(B7),ALL!$B$1:$U$1591,10,FALSE)),"",IF(ISERROR(VLOOKUP(TRIM(B7),ALL!$B$1:$U$1591,10,FALSE))," ",VLOOKUP(TRIM(B7),ALL!$B$1:$U$1591,10,FALSE)))</f>
        <v xml:space="preserve"> </v>
      </c>
    </row>
    <row r="8" spans="1:13">
      <c r="A8" s="52" t="str">
        <f>IF(ISERROR(VLOOKUP(TRIM(B8),ALL!$B$1:$T$1591,3,FALSE)),"(unc)",VLOOKUP(TRIM(B8),ALL!$B$1:$T$1591,3,FALSE))</f>
        <v>End $</v>
      </c>
      <c r="B8" s="139" t="s">
        <v>4551</v>
      </c>
      <c r="C8" s="11" t="s">
        <v>6450</v>
      </c>
      <c r="D8" s="85">
        <f>VLOOKUP(TRIM(B8),BirthdateDraft!$B$1:$O$5859,2,FALSE)</f>
        <v>33286</v>
      </c>
      <c r="E8" s="86" t="str">
        <f>VLOOKUP(TRIM(B8),BirthdateDraft!$B$1:$O$9859,3,FALSE)</f>
        <v>14/FA</v>
      </c>
      <c r="F8" s="52" t="str">
        <f>IF(ISERROR(VLOOKUP(TRIM(B8),ALL!$B$1:$T$1591,2,FALSE)),"",IF(ISERROR(VLOOKUP(TRIM(B8),ALL!$B$1:$T$1591,2,FALSE))," ",VLOOKUP(TRIM(B8),ALL!$B$1:$T$1591,2,FALSE)))</f>
        <v>OAA</v>
      </c>
      <c r="G8" s="52" t="str">
        <f>IF(ISBLANK(VLOOKUP(TRIM(B8),ALL!$B$1:$U$1591,4,FALSE)),"",IF(ISERROR(VLOOKUP(TRIM(B8),ALL!$B$1:$U$1591,4,FALSE))," ",VLOOKUP(TRIM(B8),ALL!$B$1:$U$1591,4,FALSE)))</f>
        <v>0</v>
      </c>
      <c r="H8" s="52" t="str">
        <f>IF(ISBLANK(VLOOKUP(TRIM(B8),ALL!$B$1:$U$1591,5,FALSE)),"",IF(ISERROR(VLOOKUP(TRIM(B8),ALL!$B$1:$U$1591,5,FALSE))," ",VLOOKUP(TRIM(B8),ALL!$B$1:$U$1591,5,FALSE)))</f>
        <v/>
      </c>
      <c r="I8" s="52">
        <f>IF(ISBLANK(VLOOKUP(TRIM(B8),ALL!$B$1:$U$1591,6,FALSE)),"",IF(ISERROR(VLOOKUP(TRIM(B8),ALL!$B$1:$U$1591,6,FALSE))," ", VLOOKUP(TRIM(B8),ALL!$B$1:$U$1591,6,FALSE)))</f>
        <v>0</v>
      </c>
      <c r="J8" s="52"/>
      <c r="K8" s="52"/>
      <c r="L8" s="52" t="str">
        <f>IF(ISBLANK(VLOOKUP(TRIM(B8),ALL!$B$1:$U$1591,9,FALSE)),"",IF(ISERROR(VLOOKUP(TRIM(B8),ALL!$B$1:$U$1591,9,FALSE))," ",VLOOKUP(TRIM(B8),ALL!$B$1:$U$1591,9,FALSE)))</f>
        <v/>
      </c>
      <c r="M8" s="52" t="str">
        <f>IF(ISBLANK(VLOOKUP(TRIM(B8),ALL!$B$1:$U$1591,10,FALSE)),"",IF(ISERROR(VLOOKUP(TRIM(B8),ALL!$B$1:$U$1591,10,FALSE))," ",VLOOKUP(TRIM(B8),ALL!$B$1:$U$1591,10,FALSE)))</f>
        <v/>
      </c>
    </row>
    <row r="9" spans="1:13">
      <c r="A9" s="52" t="str">
        <f>IF(ISERROR(VLOOKUP(TRIM(B9),ALL!$B$1:$T$1591,3,FALSE)),"(unc)",VLOOKUP(TRIM(B9),ALL!$B$1:$T$1591,3,FALSE))</f>
        <v>RDT $</v>
      </c>
      <c r="B9" s="139" t="s">
        <v>1921</v>
      </c>
      <c r="C9" s="11" t="s">
        <v>6450</v>
      </c>
      <c r="D9" s="85">
        <f>VLOOKUP(TRIM(B9),BirthdateDraft!$B$1:$O$5859,2,FALSE)</f>
        <v>31062</v>
      </c>
      <c r="E9" s="86" t="str">
        <f>VLOOKUP(TRIM(B9),BirthdateDraft!$B$1:$O$9859,3,FALSE)</f>
        <v>07/3</v>
      </c>
      <c r="F9" s="52" t="str">
        <f>IF(ISERROR(VLOOKUP(TRIM(B9),ALL!$B$1:$T$1591,2,FALSE)),"",IF(ISERROR(VLOOKUP(TRIM(B9),ALL!$B$1:$T$1591,2,FALSE))," ",VLOOKUP(TRIM(B9),ALL!$B$1:$T$1591,2,FALSE)))</f>
        <v>LAA</v>
      </c>
      <c r="G9" s="52" t="str">
        <f>IF(ISBLANK(VLOOKUP(TRIM(B9),ALL!$B$1:$U$1591,4,FALSE)),"",IF(ISERROR(VLOOKUP(TRIM(B9),ALL!$B$1:$U$1591,4,FALSE))," ",VLOOKUP(TRIM(B9),ALL!$B$1:$U$1591,4,FALSE)))</f>
        <v>4</v>
      </c>
      <c r="H9" s="52" t="str">
        <f>IF(ISBLANK(VLOOKUP(TRIM(B9),ALL!$B$1:$U$1591,5,FALSE)),"",IF(ISERROR(VLOOKUP(TRIM(B9),ALL!$B$1:$U$1591,5,FALSE))," ",VLOOKUP(TRIM(B9),ALL!$B$1:$U$1591,5,FALSE)))</f>
        <v/>
      </c>
      <c r="I9" s="52">
        <f>IF(ISBLANK(VLOOKUP(TRIM(B9),ALL!$B$1:$U$1591,6,FALSE)),"",IF(ISERROR(VLOOKUP(TRIM(B9),ALL!$B$1:$U$1591,6,FALSE))," ", VLOOKUP(TRIM(B9),ALL!$B$1:$U$1591,6,FALSE)))</f>
        <v>2</v>
      </c>
      <c r="J9" s="52" t="str">
        <f>IF(ISBLANK(VLOOKUP(TRIM(B9),ALL!$B$1:$U$1591,7,FALSE)),"",IF(ISERROR(VLOOKUP(TRIM(B9),ALL!$B$1:$U$1591,7,FALSE))," ",VLOOKUP(TRIM(B9),ALL!$B$1:$U$1591,7,FALSE)))</f>
        <v/>
      </c>
      <c r="K9" s="52" t="str">
        <f>IF(ISBLANK(VLOOKUP(TRIM(B9),ALL!$B$1:$U$1591,8,FALSE)),"",IF(ISERROR(VLOOKUP(TRIM(B9),ALL!$B$1:$U$1591,8,FALSE))," ",VLOOKUP(TRIM(B9),ALL!$B$1:$U$1591,8,FALSE)))</f>
        <v/>
      </c>
      <c r="L9" s="52" t="str">
        <f>IF(ISBLANK(VLOOKUP(TRIM(B9),ALL!$B$1:$U$1591,9,FALSE)),"",IF(ISERROR(VLOOKUP(TRIM(B9),ALL!$B$1:$U$1591,9,FALSE))," ",VLOOKUP(TRIM(B9),ALL!$B$1:$U$1591,9,FALSE)))</f>
        <v/>
      </c>
      <c r="M9" s="52" t="str">
        <f>IF(ISBLANK(VLOOKUP(TRIM(B9),ALL!$B$1:$U$1591,10,FALSE)),"",IF(ISERROR(VLOOKUP(TRIM(B9),ALL!$B$1:$U$1591,10,FALSE))," ",VLOOKUP(TRIM(B9),ALL!$B$1:$U$1591,10,FALSE)))</f>
        <v/>
      </c>
    </row>
    <row r="10" spans="1:13">
      <c r="A10" s="52" t="str">
        <f>IF(ISERROR(VLOOKUP(TRIM(B10),ALL!$B$1:$T$1591,3,FALSE)),"(unc)",VLOOKUP(TRIM(B10),ALL!$B$1:$T$1591,3,FALSE))</f>
        <v>RCB ^</v>
      </c>
      <c r="B10" s="139" t="s">
        <v>4447</v>
      </c>
      <c r="C10" s="11" t="s">
        <v>6450</v>
      </c>
      <c r="D10" s="85">
        <f>VLOOKUP(TRIM(B10),BirthdateDraft!$B$1:$O$5859,2,FALSE)</f>
        <v>32783</v>
      </c>
      <c r="E10" s="86" t="str">
        <f>VLOOKUP(TRIM(B10),BirthdateDraft!$B$1:$O$9859,3,FALSE)</f>
        <v>13/FA</v>
      </c>
      <c r="F10" s="52" t="str">
        <f>IF(ISERROR(VLOOKUP(TRIM(B10),ALL!$B$1:$T$1591,2,FALSE)),"",IF(ISERROR(VLOOKUP(TRIM(B10),ALL!$B$1:$T$1591,2,FALSE))," ",VLOOKUP(TRIM(B10),ALL!$B$1:$T$1591,2,FALSE)))</f>
        <v>DEN</v>
      </c>
      <c r="G10" s="52" t="str">
        <f>IF(ISBLANK(VLOOKUP(TRIM(B10),ALL!$B$1:$U$1591,4,FALSE)),"",IF(ISERROR(VLOOKUP(TRIM(B10),ALL!$B$1:$U$1591,4,FALSE))," ",VLOOKUP(TRIM(B10),ALL!$B$1:$U$1591,4,FALSE)))</f>
        <v>0</v>
      </c>
      <c r="H10" s="52" t="str">
        <f>IF(ISBLANK(VLOOKUP(TRIM(B10),ALL!$B$1:$U$1591,5,FALSE)),"",IF(ISERROR(VLOOKUP(TRIM(B10),ALL!$B$1:$U$1591,5,FALSE))," ",VLOOKUP(TRIM(B10),ALL!$B$1:$U$1591,5,FALSE)))</f>
        <v/>
      </c>
      <c r="I10" s="52" t="str">
        <f>IF(ISBLANK(VLOOKUP(TRIM(B10),ALL!$B$1:$U$1591,6,FALSE)),"",IF(ISERROR(VLOOKUP(TRIM(B10),ALL!$B$1:$U$1591,6,FALSE))," ", VLOOKUP(TRIM(B10),ALL!$B$1:$U$1591,6,FALSE)))</f>
        <v/>
      </c>
      <c r="J10" s="52" t="str">
        <f>IF(ISBLANK(VLOOKUP(TRIM(B10),ALL!$B$1:$U$1591,7,FALSE)),"",IF(ISERROR(VLOOKUP(TRIM(B10),ALL!$B$1:$U$1591,7,FALSE))," ",VLOOKUP(TRIM(B10),ALL!$B$1:$U$1591,7,FALSE)))</f>
        <v/>
      </c>
      <c r="K10" s="52" t="str">
        <f>IF(ISBLANK(VLOOKUP(TRIM(B10),ALL!$B$1:$U$1591,8,FALSE)),"",IF(ISERROR(VLOOKUP(TRIM(B10),ALL!$B$1:$U$1591,8,FALSE))," ",VLOOKUP(TRIM(B10),ALL!$B$1:$U$1591,8,FALSE)))</f>
        <v/>
      </c>
      <c r="L10" s="52" t="str">
        <f>IF(ISBLANK(VLOOKUP(TRIM(B10),ALL!$B$1:$U$1591,9,FALSE)),"",IF(ISERROR(VLOOKUP(TRIM(B10),ALL!$B$1:$U$1591,9,FALSE))," ",VLOOKUP(TRIM(B10),ALL!$B$1:$U$1591,9,FALSE)))</f>
        <v/>
      </c>
      <c r="M10" s="52" t="str">
        <f>IF(ISBLANK(VLOOKUP(TRIM(B10),ALL!$B$1:$U$1591,10,FALSE)),"",IF(ISERROR(VLOOKUP(TRIM(B10),ALL!$B$1:$U$1591,10,FALSE))," ",VLOOKUP(TRIM(B10),ALL!$B$1:$U$1591,10,FALSE)))</f>
        <v/>
      </c>
    </row>
    <row r="11" spans="1:13">
      <c r="A11" s="52" t="str">
        <f>IF(ISERROR(VLOOKUP(TRIM(B11),ALL!$B$1:$T$1591,3,FALSE)),"(unc)",VLOOKUP(TRIM(B11),ALL!$B$1:$T$1591,3,FALSE))</f>
        <v>(unc)</v>
      </c>
      <c r="B11" s="139" t="s">
        <v>739</v>
      </c>
      <c r="C11" s="11" t="s">
        <v>6450</v>
      </c>
      <c r="D11" s="85">
        <f>VLOOKUP(TRIM(B11),BirthdateDraft!$B$1:$O$5859,2,FALSE)</f>
        <v>32534</v>
      </c>
      <c r="E11" s="86" t="str">
        <f>VLOOKUP(TRIM(B11),BirthdateDraft!$B$1:$O$9859,3,FALSE)</f>
        <v>11/2</v>
      </c>
      <c r="F11" s="52" t="str">
        <f>IF(ISERROR(VLOOKUP(TRIM(B11),ALL!$B$1:$T$1591,2,FALSE)),"",IF(ISERROR(VLOOKUP(TRIM(B11),ALL!$B$1:$T$1591,2,FALSE))," ",VLOOKUP(TRIM(B11),ALL!$B$1:$T$1591,2,FALSE)))</f>
        <v/>
      </c>
      <c r="G11" s="52" t="str">
        <f>IF(ISBLANK(VLOOKUP(TRIM(B11),ALL!$B$1:$U$1591,4,FALSE)),"",IF(ISERROR(VLOOKUP(TRIM(B11),ALL!$B$1:$U$1591,4,FALSE))," ",VLOOKUP(TRIM(B11),ALL!$B$1:$U$1591,4,FALSE)))</f>
        <v xml:space="preserve"> </v>
      </c>
      <c r="H11" s="52" t="str">
        <f>IF(ISBLANK(VLOOKUP(TRIM(B11),ALL!$B$1:$U$1591,5,FALSE)),"",IF(ISERROR(VLOOKUP(TRIM(B11),ALL!$B$1:$U$1591,5,FALSE))," ",VLOOKUP(TRIM(B11),ALL!$B$1:$U$1591,5,FALSE)))</f>
        <v xml:space="preserve"> </v>
      </c>
      <c r="I11" s="52" t="str">
        <f>IF(ISBLANK(VLOOKUP(TRIM(B11),ALL!$B$1:$U$1591,6,FALSE)),"",IF(ISERROR(VLOOKUP(TRIM(B11),ALL!$B$1:$U$1591,6,FALSE))," ", VLOOKUP(TRIM(B11),ALL!$B$1:$U$1591,6,FALSE)))</f>
        <v xml:space="preserve"> </v>
      </c>
      <c r="J11" s="52" t="str">
        <f>IF(ISBLANK(VLOOKUP(TRIM(B11),ALL!$B$1:$U$1591,7,FALSE)),"",IF(ISERROR(VLOOKUP(TRIM(B11),ALL!$B$1:$U$1591,7,FALSE))," ",VLOOKUP(TRIM(B11),ALL!$B$1:$U$1591,7,FALSE)))</f>
        <v xml:space="preserve"> </v>
      </c>
      <c r="K11" s="52" t="str">
        <f>IF(ISBLANK(VLOOKUP(TRIM(B11),ALL!$B$1:$U$1591,8,FALSE)),"",IF(ISERROR(VLOOKUP(TRIM(B11),ALL!$B$1:$U$1591,8,FALSE))," ",VLOOKUP(TRIM(B11),ALL!$B$1:$U$1591,8,FALSE)))</f>
        <v xml:space="preserve"> </v>
      </c>
      <c r="L11" s="52" t="str">
        <f>IF(ISBLANK(VLOOKUP(TRIM(B11),ALL!$B$1:$U$1591,9,FALSE)),"",IF(ISERROR(VLOOKUP(TRIM(B11),ALL!$B$1:$U$1591,9,FALSE))," ",VLOOKUP(TRIM(B11),ALL!$B$1:$U$1591,9,FALSE)))</f>
        <v xml:space="preserve"> </v>
      </c>
      <c r="M11" s="52" t="str">
        <f>IF(ISBLANK(VLOOKUP(TRIM(B11),ALL!$B$1:$U$1591,10,FALSE)),"",IF(ISERROR(VLOOKUP(TRIM(B11),ALL!$B$1:$U$1591,10,FALSE))," ",VLOOKUP(TRIM(B11),ALL!$B$1:$U$1591,10,FALSE)))</f>
        <v xml:space="preserve"> </v>
      </c>
    </row>
    <row r="12" spans="1:13">
      <c r="A12" s="52" t="str">
        <f>IF(ISERROR(VLOOKUP(TRIM(B12),ALL!$B$1:$T$1591,3,FALSE)),"(unc)",VLOOKUP(TRIM(B12),ALL!$B$1:$T$1591,3,FALSE))</f>
        <v>(unc)</v>
      </c>
      <c r="B12" s="139" t="s">
        <v>6417</v>
      </c>
      <c r="C12" s="11" t="s">
        <v>6450</v>
      </c>
      <c r="D12" s="85">
        <f>VLOOKUP(TRIM(B12),BirthdateDraft!$B$1:$O$5859,2,FALSE)</f>
        <v>33716</v>
      </c>
      <c r="E12" s="86" t="str">
        <f>VLOOKUP(TRIM(B12),BirthdateDraft!$B$1:$O$9859,3,FALSE)</f>
        <v>15/FA</v>
      </c>
      <c r="F12" s="52" t="str">
        <f>IF(ISERROR(VLOOKUP(TRIM(B12),ALL!$B$1:$T$1591,2,FALSE)),"",IF(ISERROR(VLOOKUP(TRIM(B12),ALL!$B$1:$T$1591,2,FALSE))," ",VLOOKUP(TRIM(B12),ALL!$B$1:$T$1591,2,FALSE)))</f>
        <v/>
      </c>
      <c r="G12" s="52" t="str">
        <f>IF(ISBLANK(VLOOKUP(TRIM(B12),ALL!$B$1:$U$1591,4,FALSE)),"",IF(ISERROR(VLOOKUP(TRIM(B12),ALL!$B$1:$U$1591,4,FALSE))," ",VLOOKUP(TRIM(B12),ALL!$B$1:$U$1591,4,FALSE)))</f>
        <v xml:space="preserve"> </v>
      </c>
      <c r="H12" s="52" t="str">
        <f>IF(ISBLANK(VLOOKUP(TRIM(B12),ALL!$B$1:$U$1591,5,FALSE)),"",IF(ISERROR(VLOOKUP(TRIM(B12),ALL!$B$1:$U$1591,5,FALSE))," ",VLOOKUP(TRIM(B12),ALL!$B$1:$U$1591,5,FALSE)))</f>
        <v xml:space="preserve"> </v>
      </c>
      <c r="I12" s="52" t="str">
        <f>IF(ISBLANK(VLOOKUP(TRIM(B12),ALL!$B$1:$U$1591,6,FALSE)),"",IF(ISERROR(VLOOKUP(TRIM(B12),ALL!$B$1:$U$1591,6,FALSE))," ", VLOOKUP(TRIM(B12),ALL!$B$1:$U$1591,6,FALSE)))</f>
        <v xml:space="preserve"> </v>
      </c>
      <c r="J12" s="52" t="str">
        <f>IF(ISBLANK(VLOOKUP(TRIM(B12),ALL!$B$1:$U$1591,7,FALSE)),"",IF(ISERROR(VLOOKUP(TRIM(B12),ALL!$B$1:$U$1591,7,FALSE))," ",VLOOKUP(TRIM(B12),ALL!$B$1:$U$1591,7,FALSE)))</f>
        <v xml:space="preserve"> </v>
      </c>
      <c r="K12" s="52" t="str">
        <f>IF(ISBLANK(VLOOKUP(TRIM(B12),ALL!$B$1:$U$1591,8,FALSE)),"",IF(ISERROR(VLOOKUP(TRIM(B12),ALL!$B$1:$U$1591,8,FALSE))," ",VLOOKUP(TRIM(B12),ALL!$B$1:$U$1591,8,FALSE)))</f>
        <v xml:space="preserve"> </v>
      </c>
      <c r="L12" s="52" t="str">
        <f>IF(ISBLANK(VLOOKUP(TRIM(B12),ALL!$B$1:$U$1591,9,FALSE)),"",IF(ISERROR(VLOOKUP(TRIM(B12),ALL!$B$1:$U$1591,9,FALSE))," ",VLOOKUP(TRIM(B12),ALL!$B$1:$U$1591,9,FALSE)))</f>
        <v xml:space="preserve"> </v>
      </c>
      <c r="M12" s="52" t="str">
        <f>IF(ISBLANK(VLOOKUP(TRIM(B12),ALL!$B$1:$U$1591,10,FALSE)),"",IF(ISERROR(VLOOKUP(TRIM(B12),ALL!$B$1:$U$1591,10,FALSE))," ",VLOOKUP(TRIM(B12),ALL!$B$1:$U$1591,10,FALSE)))</f>
        <v xml:space="preserve"> </v>
      </c>
    </row>
    <row r="13" spans="1:13">
      <c r="A13" s="52" t="str">
        <f>IF(ISERROR(VLOOKUP(TRIM(B13),ALL!$B$1:$T$1591,3,FALSE)),"(unc)",VLOOKUP(TRIM(B13),ALL!$B$1:$T$1591,3,FALSE))</f>
        <v>(unc)</v>
      </c>
      <c r="B13" s="139" t="s">
        <v>423</v>
      </c>
      <c r="C13" s="11" t="s">
        <v>3762</v>
      </c>
      <c r="D13" s="85">
        <f>VLOOKUP(TRIM(B13),BirthdateDraft!$B$1:$O$5859,2,FALSE)</f>
        <v>32703</v>
      </c>
      <c r="E13" s="86" t="str">
        <f>VLOOKUP(TRIM(B13),BirthdateDraft!$B$1:$O$9859,3,FALSE)</f>
        <v>12/2</v>
      </c>
      <c r="F13" s="52" t="str">
        <f>IF(ISERROR(VLOOKUP(TRIM(B13),ALL!$B$1:$T$1591,2,FALSE)),"",IF(ISERROR(VLOOKUP(TRIM(B13),ALL!$B$1:$T$1591,2,FALSE))," ",VLOOKUP(TRIM(B13),ALL!$B$1:$T$1591,2,FALSE)))</f>
        <v/>
      </c>
      <c r="G13" s="52" t="str">
        <f>IF(ISBLANK(VLOOKUP(TRIM(B13),ALL!$B$1:$U$1591,4,FALSE)),"",IF(ISERROR(VLOOKUP(TRIM(B13),ALL!$B$1:$U$1591,4,FALSE))," ",VLOOKUP(TRIM(B13),ALL!$B$1:$U$1591,4,FALSE)))</f>
        <v xml:space="preserve"> </v>
      </c>
      <c r="H13" s="52" t="str">
        <f>IF(ISBLANK(VLOOKUP(TRIM(B13),ALL!$B$1:$U$1591,5,FALSE)),"",IF(ISERROR(VLOOKUP(TRIM(B13),ALL!$B$1:$U$1591,5,FALSE))," ",VLOOKUP(TRIM(B13),ALL!$B$1:$U$1591,5,FALSE)))</f>
        <v xml:space="preserve"> </v>
      </c>
      <c r="I13" s="52" t="str">
        <f>IF(ISBLANK(VLOOKUP(TRIM(B13),ALL!$B$1:$U$1591,6,FALSE)),"",IF(ISERROR(VLOOKUP(TRIM(B13),ALL!$B$1:$U$1591,6,FALSE))," ", VLOOKUP(TRIM(B13),ALL!$B$1:$U$1591,6,FALSE)))</f>
        <v xml:space="preserve"> </v>
      </c>
      <c r="J13" s="52" t="str">
        <f>IF(ISBLANK(VLOOKUP(TRIM(B13),ALL!$B$1:$U$1591,7,FALSE)),"",IF(ISERROR(VLOOKUP(TRIM(B13),ALL!$B$1:$U$1591,7,FALSE))," ",VLOOKUP(TRIM(B13),ALL!$B$1:$U$1591,7,FALSE)))</f>
        <v xml:space="preserve"> </v>
      </c>
      <c r="K13" s="52" t="str">
        <f>IF(ISBLANK(VLOOKUP(TRIM(B13),ALL!$B$1:$U$1591,8,FALSE)),"",IF(ISERROR(VLOOKUP(TRIM(B13),ALL!$B$1:$U$1591,8,FALSE))," ",VLOOKUP(TRIM(B13),ALL!$B$1:$U$1591,8,FALSE)))</f>
        <v xml:space="preserve"> </v>
      </c>
      <c r="L13" s="52" t="str">
        <f>IF(ISBLANK(VLOOKUP(TRIM(B13),ALL!$B$1:$U$1591,9,FALSE)),"",IF(ISERROR(VLOOKUP(TRIM(B13),ALL!$B$1:$U$1591,9,FALSE))," ",VLOOKUP(TRIM(B13),ALL!$B$1:$U$1591,9,FALSE)))</f>
        <v xml:space="preserve"> </v>
      </c>
      <c r="M13" s="52" t="str">
        <f>IF(ISBLANK(VLOOKUP(TRIM(B13),ALL!$B$1:$U$1591,10,FALSE)),"",IF(ISERROR(VLOOKUP(TRIM(B13),ALL!$B$1:$U$1591,10,FALSE))," ",VLOOKUP(TRIM(B13),ALL!$B$1:$U$1591,10,FALSE)))</f>
        <v xml:space="preserve"> </v>
      </c>
    </row>
    <row r="14" spans="1:13">
      <c r="A14" s="52" t="str">
        <f>IF(ISERROR(VLOOKUP(TRIM(B14),ALL!$B$1:$T$1591,3,FALSE)),"(unc)",VLOOKUP(TRIM(B14),ALL!$B$1:$T$1591,3,FALSE))</f>
        <v>DB ^</v>
      </c>
      <c r="B14" s="139" t="s">
        <v>2370</v>
      </c>
      <c r="C14" s="11" t="s">
        <v>3762</v>
      </c>
      <c r="D14" s="85">
        <f>VLOOKUP(TRIM(B14),BirthdateDraft!$B$1:$O$5859,2,FALSE)</f>
        <v>32325</v>
      </c>
      <c r="E14" s="86" t="str">
        <f>VLOOKUP(TRIM(B14),BirthdateDraft!$B$1:$O$9859,3,FALSE)</f>
        <v>10/7</v>
      </c>
      <c r="F14" s="52" t="str">
        <f>IF(ISERROR(VLOOKUP(TRIM(B14),ALL!$B$1:$T$1591,2,FALSE)),"",IF(ISERROR(VLOOKUP(TRIM(B14),ALL!$B$1:$T$1591,2,FALSE))," ",VLOOKUP(TRIM(B14),ALL!$B$1:$T$1591,2,FALSE)))</f>
        <v>BFA</v>
      </c>
      <c r="G14" s="52" t="str">
        <f>IF(ISBLANK(VLOOKUP(TRIM(B14),ALL!$B$1:$U$1591,4,FALSE)),"",IF(ISERROR(VLOOKUP(TRIM(B14),ALL!$B$1:$U$1591,4,FALSE))," ",VLOOKUP(TRIM(B14),ALL!$B$1:$U$1591,4,FALSE)))</f>
        <v>0-0</v>
      </c>
      <c r="H14" s="52" t="str">
        <f>IF(ISBLANK(VLOOKUP(TRIM(B14),ALL!$B$1:$U$1591,5,FALSE)),"",IF(ISERROR(VLOOKUP(TRIM(B14),ALL!$B$1:$U$1591,5,FALSE))," ",VLOOKUP(TRIM(B14),ALL!$B$1:$U$1591,5,FALSE)))</f>
        <v/>
      </c>
      <c r="I14" s="52" t="str">
        <f>IF(ISBLANK(VLOOKUP(TRIM(B14),ALL!$B$1:$U$1591,6,FALSE)),"",IF(ISERROR(VLOOKUP(TRIM(B14),ALL!$B$1:$U$1591,6,FALSE))," ", VLOOKUP(TRIM(B14),ALL!$B$1:$U$1591,6,FALSE)))</f>
        <v/>
      </c>
      <c r="J14" s="52" t="str">
        <f>IF(ISBLANK(VLOOKUP(TRIM(B14),ALL!$B$1:$U$1591,7,FALSE)),"",IF(ISERROR(VLOOKUP(TRIM(B14),ALL!$B$1:$U$1591,7,FALSE))," ",VLOOKUP(TRIM(B14),ALL!$B$1:$U$1591,7,FALSE)))</f>
        <v/>
      </c>
      <c r="K14" s="52" t="str">
        <f>IF(ISBLANK(VLOOKUP(TRIM(B14),ALL!$B$1:$U$1591,8,FALSE)),"",IF(ISERROR(VLOOKUP(TRIM(B14),ALL!$B$1:$U$1591,8,FALSE))," ",VLOOKUP(TRIM(B14),ALL!$B$1:$U$1591,8,FALSE)))</f>
        <v/>
      </c>
      <c r="L14" s="52" t="str">
        <f>IF(ISBLANK(VLOOKUP(TRIM(B14),ALL!$B$1:$U$1591,9,FALSE)),"",IF(ISERROR(VLOOKUP(TRIM(B14),ALL!$B$1:$U$1591,9,FALSE))," ",VLOOKUP(TRIM(B14),ALL!$B$1:$U$1591,9,FALSE)))</f>
        <v/>
      </c>
      <c r="M14" s="52" t="str">
        <f>IF(ISBLANK(VLOOKUP(TRIM(B14),ALL!$B$1:$U$1591,10,FALSE)),"",IF(ISERROR(VLOOKUP(TRIM(B14),ALL!$B$1:$U$1591,10,FALSE))," ",VLOOKUP(TRIM(B14),ALL!$B$1:$U$1591,10,FALSE)))</f>
        <v/>
      </c>
    </row>
    <row r="15" spans="1:13">
      <c r="A15" s="52" t="str">
        <f>IF(ISERROR(VLOOKUP(TRIM(B15),ALL!$B$1:$T$1591,3,FALSE)),"(unc)",VLOOKUP(TRIM(B15),ALL!$B$1:$T$1591,3,FALSE))</f>
        <v>(unc)</v>
      </c>
      <c r="B15" s="139" t="s">
        <v>2946</v>
      </c>
      <c r="C15" s="11" t="s">
        <v>3762</v>
      </c>
      <c r="D15" s="85">
        <f>VLOOKUP(TRIM(B15),BirthdateDraft!$B$1:$O$5859,2,FALSE)</f>
        <v>31983</v>
      </c>
      <c r="E15" s="86" t="str">
        <f>VLOOKUP(TRIM(B15),BirthdateDraft!$B$1:$O$9859,3,FALSE)</f>
        <v>10/3</v>
      </c>
      <c r="F15" s="52" t="str">
        <f>IF(ISERROR(VLOOKUP(TRIM(B15),ALL!$B$1:$T$1591,2,FALSE)),"",IF(ISERROR(VLOOKUP(TRIM(B15),ALL!$B$1:$T$1591,2,FALSE))," ",VLOOKUP(TRIM(B15),ALL!$B$1:$T$1591,2,FALSE)))</f>
        <v/>
      </c>
      <c r="G15" s="52" t="str">
        <f>IF(ISBLANK(VLOOKUP(TRIM(B15),ALL!$B$1:$U$1591,4,FALSE)),"",IF(ISERROR(VLOOKUP(TRIM(B15),ALL!$B$1:$U$1591,4,FALSE))," ",VLOOKUP(TRIM(B15),ALL!$B$1:$U$1591,4,FALSE)))</f>
        <v xml:space="preserve"> </v>
      </c>
      <c r="H15" s="52" t="str">
        <f>IF(ISBLANK(VLOOKUP(TRIM(B15),ALL!$B$1:$U$1591,5,FALSE)),"",IF(ISERROR(VLOOKUP(TRIM(B15),ALL!$B$1:$U$1591,5,FALSE))," ",VLOOKUP(TRIM(B15),ALL!$B$1:$U$1591,5,FALSE)))</f>
        <v xml:space="preserve"> </v>
      </c>
      <c r="I15" s="52" t="str">
        <f>IF(ISBLANK(VLOOKUP(TRIM(B15),ALL!$B$1:$U$1591,6,FALSE)),"",IF(ISERROR(VLOOKUP(TRIM(B15),ALL!$B$1:$U$1591,6,FALSE))," ", VLOOKUP(TRIM(B15),ALL!$B$1:$U$1591,6,FALSE)))</f>
        <v xml:space="preserve"> </v>
      </c>
      <c r="J15" s="52" t="str">
        <f>IF(ISBLANK(VLOOKUP(TRIM(B15),ALL!$B$1:$U$1591,7,FALSE)),"",IF(ISERROR(VLOOKUP(TRIM(B15),ALL!$B$1:$U$1591,7,FALSE))," ",VLOOKUP(TRIM(B15),ALL!$B$1:$U$1591,7,FALSE)))</f>
        <v xml:space="preserve"> </v>
      </c>
      <c r="K15" s="52" t="str">
        <f>IF(ISBLANK(VLOOKUP(TRIM(B15),ALL!$B$1:$U$1591,8,FALSE)),"",IF(ISERROR(VLOOKUP(TRIM(B15),ALL!$B$1:$U$1591,8,FALSE))," ",VLOOKUP(TRIM(B15),ALL!$B$1:$U$1591,8,FALSE)))</f>
        <v xml:space="preserve"> </v>
      </c>
      <c r="L15" s="52" t="str">
        <f>IF(ISBLANK(VLOOKUP(TRIM(B15),ALL!$B$1:$U$1591,9,FALSE)),"",IF(ISERROR(VLOOKUP(TRIM(B15),ALL!$B$1:$U$1591,9,FALSE))," ",VLOOKUP(TRIM(B15),ALL!$B$1:$U$1591,9,FALSE)))</f>
        <v xml:space="preserve"> </v>
      </c>
      <c r="M15" s="52" t="str">
        <f>IF(ISBLANK(VLOOKUP(TRIM(B15),ALL!$B$1:$U$1591,10,FALSE)),"",IF(ISERROR(VLOOKUP(TRIM(B15),ALL!$B$1:$U$1591,10,FALSE))," ",VLOOKUP(TRIM(B15),ALL!$B$1:$U$1591,10,FALSE)))</f>
        <v xml:space="preserve"> </v>
      </c>
    </row>
    <row r="16" spans="1:13">
      <c r="A16" s="52" t="str">
        <f>IF(ISERROR(VLOOKUP(TRIM(B16),ALL!$B$1:$T$1591,3,FALSE)),"(unc)",VLOOKUP(TRIM(B16),ALL!$B$1:$T$1591,3,FALSE))</f>
        <v>(unc)</v>
      </c>
      <c r="B16" s="139" t="s">
        <v>4741</v>
      </c>
      <c r="C16" s="11" t="s">
        <v>3762</v>
      </c>
      <c r="D16" s="85">
        <f>VLOOKUP(TRIM(B16),BirthdateDraft!$B$1:$O$5859,2,FALSE)</f>
        <v>33472</v>
      </c>
      <c r="E16" s="86" t="str">
        <f>VLOOKUP(TRIM(B16),BirthdateDraft!$B$1:$O$9859,3,FALSE)</f>
        <v>14/4</v>
      </c>
      <c r="F16" s="52" t="str">
        <f>IF(ISERROR(VLOOKUP(TRIM(B16),ALL!$B$1:$T$1591,2,FALSE)),"",IF(ISERROR(VLOOKUP(TRIM(B16),ALL!$B$1:$T$1591,2,FALSE))," ",VLOOKUP(TRIM(B16),ALL!$B$1:$T$1591,2,FALSE)))</f>
        <v/>
      </c>
      <c r="G16" s="52" t="str">
        <f>IF(ISBLANK(VLOOKUP(TRIM(B16),ALL!$B$1:$U$1591,4,FALSE)),"",IF(ISERROR(VLOOKUP(TRIM(B16),ALL!$B$1:$U$1591,4,FALSE))," ",VLOOKUP(TRIM(B16),ALL!$B$1:$U$1591,4,FALSE)))</f>
        <v xml:space="preserve"> </v>
      </c>
      <c r="H16" s="52" t="str">
        <f>IF(ISBLANK(VLOOKUP(TRIM(B16),ALL!$B$1:$U$1591,5,FALSE)),"",IF(ISERROR(VLOOKUP(TRIM(B16),ALL!$B$1:$U$1591,5,FALSE))," ",VLOOKUP(TRIM(B16),ALL!$B$1:$U$1591,5,FALSE)))</f>
        <v xml:space="preserve"> </v>
      </c>
      <c r="I16" s="52" t="str">
        <f>IF(ISBLANK(VLOOKUP(TRIM(B16),ALL!$B$1:$U$1591,6,FALSE)),"",IF(ISERROR(VLOOKUP(TRIM(B16),ALL!$B$1:$U$1591,6,FALSE))," ", VLOOKUP(TRIM(B16),ALL!$B$1:$U$1591,6,FALSE)))</f>
        <v xml:space="preserve"> </v>
      </c>
      <c r="J16" s="52" t="str">
        <f>IF(ISBLANK(VLOOKUP(TRIM(B16),ALL!$B$1:$U$1591,7,FALSE)),"",IF(ISERROR(VLOOKUP(TRIM(B16),ALL!$B$1:$U$1591,7,FALSE))," ",VLOOKUP(TRIM(B16),ALL!$B$1:$U$1591,7,FALSE)))</f>
        <v xml:space="preserve"> </v>
      </c>
      <c r="K16" s="52" t="str">
        <f>IF(ISBLANK(VLOOKUP(TRIM(B16),ALL!$B$1:$U$1591,8,FALSE)),"",IF(ISERROR(VLOOKUP(TRIM(B16),ALL!$B$1:$U$1591,8,FALSE))," ",VLOOKUP(TRIM(B16),ALL!$B$1:$U$1591,8,FALSE)))</f>
        <v xml:space="preserve"> </v>
      </c>
      <c r="L16" s="52" t="str">
        <f>IF(ISBLANK(VLOOKUP(TRIM(B16),ALL!$B$1:$U$1591,9,FALSE)),"",IF(ISERROR(VLOOKUP(TRIM(B16),ALL!$B$1:$U$1591,9,FALSE))," ",VLOOKUP(TRIM(B16),ALL!$B$1:$U$1591,9,FALSE)))</f>
        <v xml:space="preserve"> </v>
      </c>
      <c r="M16" s="52" t="str">
        <f>IF(ISBLANK(VLOOKUP(TRIM(B16),ALL!$B$1:$U$1591,10,FALSE)),"",IF(ISERROR(VLOOKUP(TRIM(B16),ALL!$B$1:$U$1591,10,FALSE))," ",VLOOKUP(TRIM(B16),ALL!$B$1:$U$1591,10,FALSE)))</f>
        <v xml:space="preserve"> </v>
      </c>
    </row>
    <row r="17" spans="1:13">
      <c r="A17" s="52" t="str">
        <f>IF(ISERROR(VLOOKUP(TRIM(B17),ALL!$B$1:$T$1591,3,FALSE)),"(unc)",VLOOKUP(TRIM(B17),ALL!$B$1:$T$1591,3,FALSE))</f>
        <v>(unc)</v>
      </c>
      <c r="B17" s="139" t="s">
        <v>5036</v>
      </c>
      <c r="C17" s="11" t="s">
        <v>4337</v>
      </c>
      <c r="D17" s="85">
        <f>VLOOKUP(TRIM(B17),BirthdateDraft!$B$1:$O$5859,2,FALSE)</f>
        <v>31739</v>
      </c>
      <c r="E17" s="86" t="str">
        <f>VLOOKUP(TRIM(B17),BirthdateDraft!$B$1:$O$9859,3,FALSE)</f>
        <v>09/7</v>
      </c>
      <c r="F17" s="52" t="str">
        <f>IF(ISERROR(VLOOKUP(TRIM(B17),ALL!$B$1:$T$1591,2,FALSE)),"",IF(ISERROR(VLOOKUP(TRIM(B17),ALL!$B$1:$T$1591,2,FALSE))," ",VLOOKUP(TRIM(B17),ALL!$B$1:$T$1591,2,FALSE)))</f>
        <v/>
      </c>
      <c r="G17" s="52" t="str">
        <f>IF(ISBLANK(VLOOKUP(TRIM(B17),ALL!$B$1:$U$1591,4,FALSE)),"",IF(ISERROR(VLOOKUP(TRIM(B17),ALL!$B$1:$U$1591,4,FALSE))," ",VLOOKUP(TRIM(B17),ALL!$B$1:$U$1591,4,FALSE)))</f>
        <v xml:space="preserve"> </v>
      </c>
      <c r="H17" s="52" t="str">
        <f>IF(ISBLANK(VLOOKUP(TRIM(B17),ALL!$B$1:$U$1591,5,FALSE)),"",IF(ISERROR(VLOOKUP(TRIM(B17),ALL!$B$1:$U$1591,5,FALSE))," ",VLOOKUP(TRIM(B17),ALL!$B$1:$U$1591,5,FALSE)))</f>
        <v xml:space="preserve"> </v>
      </c>
      <c r="I17" s="52" t="str">
        <f>IF(ISBLANK(VLOOKUP(TRIM(B17),ALL!$B$1:$U$1591,6,FALSE)),"",IF(ISERROR(VLOOKUP(TRIM(B17),ALL!$B$1:$U$1591,6,FALSE))," ", VLOOKUP(TRIM(B17),ALL!$B$1:$U$1591,6,FALSE)))</f>
        <v xml:space="preserve"> </v>
      </c>
      <c r="J17" s="52" t="str">
        <f>IF(ISBLANK(VLOOKUP(TRIM(B17),ALL!$B$1:$U$1591,7,FALSE)),"",IF(ISERROR(VLOOKUP(TRIM(B17),ALL!$B$1:$U$1591,7,FALSE))," ",VLOOKUP(TRIM(B17),ALL!$B$1:$U$1591,7,FALSE)))</f>
        <v xml:space="preserve"> </v>
      </c>
      <c r="K17" s="52" t="str">
        <f>IF(ISBLANK(VLOOKUP(TRIM(B17),ALL!$B$1:$U$1591,8,FALSE)),"",IF(ISERROR(VLOOKUP(TRIM(B17),ALL!$B$1:$U$1591,8,FALSE))," ",VLOOKUP(TRIM(B17),ALL!$B$1:$U$1591,8,FALSE)))</f>
        <v xml:space="preserve"> </v>
      </c>
      <c r="L17" s="52" t="str">
        <f>IF(ISBLANK(VLOOKUP(TRIM(B17),ALL!$B$1:$U$1591,9,FALSE)),"",IF(ISERROR(VLOOKUP(TRIM(B17),ALL!$B$1:$U$1591,9,FALSE))," ",VLOOKUP(TRIM(B17),ALL!$B$1:$U$1591,9,FALSE)))</f>
        <v xml:space="preserve"> </v>
      </c>
      <c r="M17" s="52" t="str">
        <f>IF(ISBLANK(VLOOKUP(TRIM(B17),ALL!$B$1:$U$1591,10,FALSE)),"",IF(ISERROR(VLOOKUP(TRIM(B17),ALL!$B$1:$U$1591,10,FALSE))," ",VLOOKUP(TRIM(B17),ALL!$B$1:$U$1591,10,FALSE)))</f>
        <v xml:space="preserve"> </v>
      </c>
    </row>
    <row r="18" spans="1:13">
      <c r="A18" s="52" t="str">
        <f>IF(ISERROR(VLOOKUP(TRIM(B18),ALL!$B$1:$T$1591,3,FALSE)),"(unc)",VLOOKUP(TRIM(B18),ALL!$B$1:$T$1591,3,FALSE))</f>
        <v>(unc)</v>
      </c>
      <c r="B18" s="139" t="s">
        <v>2627</v>
      </c>
      <c r="C18" s="11" t="s">
        <v>3762</v>
      </c>
      <c r="D18" s="85">
        <f>VLOOKUP(TRIM(B18),BirthdateDraft!$B$1:$O$5859,2,FALSE)</f>
        <v>31876</v>
      </c>
      <c r="E18" s="86" t="str">
        <f>VLOOKUP(TRIM(B18),BirthdateDraft!$B$1:$O$9859,3,FALSE)</f>
        <v>09/FA</v>
      </c>
      <c r="F18" s="52" t="str">
        <f>IF(ISERROR(VLOOKUP(TRIM(B18),ALL!$B$1:$T$1591,2,FALSE)),"",IF(ISERROR(VLOOKUP(TRIM(B18),ALL!$B$1:$T$1591,2,FALSE))," ",VLOOKUP(TRIM(B18),ALL!$B$1:$T$1591,2,FALSE)))</f>
        <v/>
      </c>
      <c r="G18" s="52" t="str">
        <f>IF(ISBLANK(VLOOKUP(TRIM(B18),ALL!$B$1:$U$1591,4,FALSE)),"",IF(ISERROR(VLOOKUP(TRIM(B18),ALL!$B$1:$U$1591,4,FALSE))," ",VLOOKUP(TRIM(B18),ALL!$B$1:$U$1591,4,FALSE)))</f>
        <v xml:space="preserve"> </v>
      </c>
      <c r="H18" s="52" t="str">
        <f>IF(ISBLANK(VLOOKUP(TRIM(B18),ALL!$B$1:$U$1591,5,FALSE)),"",IF(ISERROR(VLOOKUP(TRIM(B18),ALL!$B$1:$U$1591,5,FALSE))," ",VLOOKUP(TRIM(B18),ALL!$B$1:$U$1591,5,FALSE)))</f>
        <v xml:space="preserve"> </v>
      </c>
      <c r="I18" s="52" t="str">
        <f>IF(ISBLANK(VLOOKUP(TRIM(B18),ALL!$B$1:$U$1591,6,FALSE)),"",IF(ISERROR(VLOOKUP(TRIM(B18),ALL!$B$1:$U$1591,6,FALSE))," ", VLOOKUP(TRIM(B18),ALL!$B$1:$U$1591,6,FALSE)))</f>
        <v xml:space="preserve"> </v>
      </c>
      <c r="J18" s="52" t="str">
        <f>IF(ISBLANK(VLOOKUP(TRIM(B18),ALL!$B$1:$U$1591,7,FALSE)),"",IF(ISERROR(VLOOKUP(TRIM(B18),ALL!$B$1:$U$1591,7,FALSE))," ",VLOOKUP(TRIM(B18),ALL!$B$1:$U$1591,7,FALSE)))</f>
        <v xml:space="preserve"> </v>
      </c>
      <c r="K18" s="52" t="str">
        <f>IF(ISBLANK(VLOOKUP(TRIM(B18),ALL!$B$1:$U$1591,8,FALSE)),"",IF(ISERROR(VLOOKUP(TRIM(B18),ALL!$B$1:$U$1591,8,FALSE))," ",VLOOKUP(TRIM(B18),ALL!$B$1:$U$1591,8,FALSE)))</f>
        <v xml:space="preserve"> </v>
      </c>
      <c r="L18" s="52" t="str">
        <f>IF(ISBLANK(VLOOKUP(TRIM(B18),ALL!$B$1:$U$1591,9,FALSE)),"",IF(ISERROR(VLOOKUP(TRIM(B18),ALL!$B$1:$U$1591,9,FALSE))," ",VLOOKUP(TRIM(B18),ALL!$B$1:$U$1591,9,FALSE)))</f>
        <v xml:space="preserve"> </v>
      </c>
      <c r="M18" s="52" t="str">
        <f>IF(ISBLANK(VLOOKUP(TRIM(B18),ALL!$B$1:$U$1591,10,FALSE)),"",IF(ISERROR(VLOOKUP(TRIM(B18),ALL!$B$1:$U$1591,10,FALSE))," ",VLOOKUP(TRIM(B18),ALL!$B$1:$U$1591,10,FALSE)))</f>
        <v xml:space="preserve"> </v>
      </c>
    </row>
    <row r="19" spans="1:13">
      <c r="A19" s="52" t="str">
        <f>IF(ISERROR(VLOOKUP(TRIM(B19),ALL!$B$1:$T$1591,3,FALSE)),"(unc)",VLOOKUP(TRIM(B19),ALL!$B$1:$T$1591,3,FALSE))</f>
        <v>(unc)</v>
      </c>
      <c r="B19" s="139" t="s">
        <v>5253</v>
      </c>
      <c r="C19" s="11" t="s">
        <v>3762</v>
      </c>
      <c r="D19" s="85">
        <f>VLOOKUP(TRIM(B19),BirthdateDraft!$B$1:$O$5859,2,FALSE)</f>
        <v>33463</v>
      </c>
      <c r="E19" s="86" t="str">
        <f>VLOOKUP(TRIM(B19),BirthdateDraft!$B$1:$O$9859,3,FALSE)</f>
        <v>14/FA</v>
      </c>
      <c r="F19" s="52" t="str">
        <f>IF(ISERROR(VLOOKUP(TRIM(B19),ALL!$B$1:$T$1591,2,FALSE)),"",IF(ISERROR(VLOOKUP(TRIM(B19),ALL!$B$1:$T$1591,2,FALSE))," ",VLOOKUP(TRIM(B19),ALL!$B$1:$T$1591,2,FALSE)))</f>
        <v/>
      </c>
      <c r="G19" s="52" t="str">
        <f>IF(ISBLANK(VLOOKUP(TRIM(B19),ALL!$B$1:$U$1591,4,FALSE)),"",IF(ISERROR(VLOOKUP(TRIM(B19),ALL!$B$1:$U$1591,4,FALSE))," ",VLOOKUP(TRIM(B19),ALL!$B$1:$U$1591,4,FALSE)))</f>
        <v xml:space="preserve"> </v>
      </c>
      <c r="H19" s="52" t="str">
        <f>IF(ISBLANK(VLOOKUP(TRIM(B19),ALL!$B$1:$U$1591,5,FALSE)),"",IF(ISERROR(VLOOKUP(TRIM(B19),ALL!$B$1:$U$1591,5,FALSE))," ",VLOOKUP(TRIM(B19),ALL!$B$1:$U$1591,5,FALSE)))</f>
        <v xml:space="preserve"> </v>
      </c>
      <c r="I19" s="52" t="str">
        <f>IF(ISBLANK(VLOOKUP(TRIM(B19),ALL!$B$1:$U$1591,6,FALSE)),"",IF(ISERROR(VLOOKUP(TRIM(B19),ALL!$B$1:$U$1591,6,FALSE))," ", VLOOKUP(TRIM(B19),ALL!$B$1:$U$1591,6,FALSE)))</f>
        <v xml:space="preserve"> </v>
      </c>
      <c r="J19" s="52" t="str">
        <f>IF(ISBLANK(VLOOKUP(TRIM(B19),ALL!$B$1:$U$1591,7,FALSE)),"",IF(ISERROR(VLOOKUP(TRIM(B19),ALL!$B$1:$U$1591,7,FALSE))," ",VLOOKUP(TRIM(B19),ALL!$B$1:$U$1591,7,FALSE)))</f>
        <v xml:space="preserve"> </v>
      </c>
      <c r="K19" s="52" t="str">
        <f>IF(ISBLANK(VLOOKUP(TRIM(B19),ALL!$B$1:$U$1591,8,FALSE)),"",IF(ISERROR(VLOOKUP(TRIM(B19),ALL!$B$1:$U$1591,8,FALSE))," ",VLOOKUP(TRIM(B19),ALL!$B$1:$U$1591,8,FALSE)))</f>
        <v xml:space="preserve"> </v>
      </c>
      <c r="L19" s="52" t="str">
        <f>IF(ISBLANK(VLOOKUP(TRIM(B19),ALL!$B$1:$U$1591,9,FALSE)),"",IF(ISERROR(VLOOKUP(TRIM(B19),ALL!$B$1:$U$1591,9,FALSE))," ",VLOOKUP(TRIM(B19),ALL!$B$1:$U$1591,9,FALSE)))</f>
        <v xml:space="preserve"> </v>
      </c>
      <c r="M19" s="52" t="str">
        <f>IF(ISBLANK(VLOOKUP(TRIM(B19),ALL!$B$1:$U$1591,10,FALSE)),"",IF(ISERROR(VLOOKUP(TRIM(B19),ALL!$B$1:$U$1591,10,FALSE))," ",VLOOKUP(TRIM(B19),ALL!$B$1:$U$1591,10,FALSE)))</f>
        <v xml:space="preserve"> </v>
      </c>
    </row>
    <row r="20" spans="1:13">
      <c r="A20" s="52" t="str">
        <f>IF(ISERROR(VLOOKUP(TRIM(B20),ALL!$B$1:$T$1591,3,FALSE)),"(unc)",VLOOKUP(TRIM(B20),ALL!$B$1:$T$1591,3,FALSE))</f>
        <v>(unc)</v>
      </c>
      <c r="B20" s="139" t="s">
        <v>4071</v>
      </c>
      <c r="C20" s="11" t="s">
        <v>4337</v>
      </c>
      <c r="D20" s="85">
        <f>VLOOKUP(TRIM(B20),BirthdateDraft!$B$1:$O$5859,2,FALSE)</f>
        <v>33549</v>
      </c>
      <c r="E20" s="86" t="str">
        <f>VLOOKUP(TRIM(B20),BirthdateDraft!$B$1:$O$9859,3,FALSE)</f>
        <v>13/FA</v>
      </c>
      <c r="F20" s="52" t="str">
        <f>IF(ISERROR(VLOOKUP(TRIM(B20),ALL!$B$1:$T$1591,2,FALSE)),"",IF(ISERROR(VLOOKUP(TRIM(B20),ALL!$B$1:$T$1591,2,FALSE))," ",VLOOKUP(TRIM(B20),ALL!$B$1:$T$1591,2,FALSE)))</f>
        <v/>
      </c>
      <c r="G20" s="52" t="str">
        <f>IF(ISBLANK(VLOOKUP(TRIM(B20),ALL!$B$1:$U$1591,4,FALSE)),"",IF(ISERROR(VLOOKUP(TRIM(B20),ALL!$B$1:$U$1591,4,FALSE))," ",VLOOKUP(TRIM(B20),ALL!$B$1:$U$1591,4,FALSE)))</f>
        <v xml:space="preserve"> </v>
      </c>
      <c r="H20" s="52" t="str">
        <f>IF(ISBLANK(VLOOKUP(TRIM(B20),ALL!$B$1:$U$1591,5,FALSE)),"",IF(ISERROR(VLOOKUP(TRIM(B20),ALL!$B$1:$U$1591,5,FALSE))," ",VLOOKUP(TRIM(B20),ALL!$B$1:$U$1591,5,FALSE)))</f>
        <v xml:space="preserve"> </v>
      </c>
      <c r="I20" s="52" t="str">
        <f>IF(ISBLANK(VLOOKUP(TRIM(B20),ALL!$B$1:$U$1591,6,FALSE)),"",IF(ISERROR(VLOOKUP(TRIM(B20),ALL!$B$1:$U$1591,6,FALSE))," ", VLOOKUP(TRIM(B20),ALL!$B$1:$U$1591,6,FALSE)))</f>
        <v xml:space="preserve"> </v>
      </c>
      <c r="J20" s="52" t="str">
        <f>IF(ISBLANK(VLOOKUP(TRIM(B20),ALL!$B$1:$U$1591,7,FALSE)),"",IF(ISERROR(VLOOKUP(TRIM(B20),ALL!$B$1:$U$1591,7,FALSE))," ",VLOOKUP(TRIM(B20),ALL!$B$1:$U$1591,7,FALSE)))</f>
        <v xml:space="preserve"> </v>
      </c>
      <c r="K20" s="52" t="str">
        <f>IF(ISBLANK(VLOOKUP(TRIM(B20),ALL!$B$1:$U$1591,8,FALSE)),"",IF(ISERROR(VLOOKUP(TRIM(B20),ALL!$B$1:$U$1591,8,FALSE))," ",VLOOKUP(TRIM(B20),ALL!$B$1:$U$1591,8,FALSE)))</f>
        <v xml:space="preserve"> </v>
      </c>
      <c r="L20" s="52" t="str">
        <f>IF(ISBLANK(VLOOKUP(TRIM(B20),ALL!$B$1:$U$1591,9,FALSE)),"",IF(ISERROR(VLOOKUP(TRIM(B20),ALL!$B$1:$U$1591,9,FALSE))," ",VLOOKUP(TRIM(B20),ALL!$B$1:$U$1591,9,FALSE)))</f>
        <v xml:space="preserve"> </v>
      </c>
      <c r="M20" s="52" t="str">
        <f>IF(ISBLANK(VLOOKUP(TRIM(B20),ALL!$B$1:$U$1591,10,FALSE)),"",IF(ISERROR(VLOOKUP(TRIM(B20),ALL!$B$1:$U$1591,10,FALSE))," ",VLOOKUP(TRIM(B20),ALL!$B$1:$U$1591,10,FALSE)))</f>
        <v xml:space="preserve"> </v>
      </c>
    </row>
    <row r="21" spans="1:13">
      <c r="A21" s="52" t="str">
        <f>IF(ISERROR(VLOOKUP(TRIM(B21),ALL!$B$1:$T$1591,3,FALSE)),"(unc)",VLOOKUP(TRIM(B21),ALL!$B$1:$T$1591,3,FALSE))</f>
        <v>(unc)</v>
      </c>
      <c r="B21" s="139" t="s">
        <v>675</v>
      </c>
      <c r="C21" s="11" t="s">
        <v>3762</v>
      </c>
      <c r="D21" s="85">
        <f>VLOOKUP(TRIM(B21),BirthdateDraft!$B$1:$O$5859,2,FALSE)</f>
        <v>31613</v>
      </c>
      <c r="E21" s="86" t="str">
        <f>VLOOKUP(TRIM(B21),BirthdateDraft!$B$1:$O$9859,3,FALSE)</f>
        <v>09/FA</v>
      </c>
      <c r="F21" s="52" t="str">
        <f>IF(ISERROR(VLOOKUP(TRIM(B21),ALL!$B$1:$T$1591,2,FALSE)),"",IF(ISERROR(VLOOKUP(TRIM(B21),ALL!$B$1:$T$1591,2,FALSE))," ",VLOOKUP(TRIM(B21),ALL!$B$1:$T$1591,2,FALSE)))</f>
        <v/>
      </c>
      <c r="G21" s="52" t="str">
        <f>IF(ISBLANK(VLOOKUP(TRIM(B21),ALL!$B$1:$U$1591,4,FALSE)),"",IF(ISERROR(VLOOKUP(TRIM(B21),ALL!$B$1:$U$1591,4,FALSE))," ",VLOOKUP(TRIM(B21),ALL!$B$1:$U$1591,4,FALSE)))</f>
        <v xml:space="preserve"> </v>
      </c>
      <c r="H21" s="52" t="str">
        <f>IF(ISBLANK(VLOOKUP(TRIM(B21),ALL!$B$1:$U$1591,5,FALSE)),"",IF(ISERROR(VLOOKUP(TRIM(B21),ALL!$B$1:$U$1591,5,FALSE))," ",VLOOKUP(TRIM(B21),ALL!$B$1:$U$1591,5,FALSE)))</f>
        <v xml:space="preserve"> </v>
      </c>
      <c r="I21" s="52" t="str">
        <f>IF(ISBLANK(VLOOKUP(TRIM(B21),ALL!$B$1:$U$1591,6,FALSE)),"",IF(ISERROR(VLOOKUP(TRIM(B21),ALL!$B$1:$U$1591,6,FALSE))," ", VLOOKUP(TRIM(B21),ALL!$B$1:$U$1591,6,FALSE)))</f>
        <v xml:space="preserve"> </v>
      </c>
      <c r="J21" s="52" t="str">
        <f>IF(ISBLANK(VLOOKUP(TRIM(B21),ALL!$B$1:$U$1591,7,FALSE)),"",IF(ISERROR(VLOOKUP(TRIM(B21),ALL!$B$1:$U$1591,7,FALSE))," ",VLOOKUP(TRIM(B21),ALL!$B$1:$U$1591,7,FALSE)))</f>
        <v xml:space="preserve"> </v>
      </c>
      <c r="K21" s="52" t="str">
        <f>IF(ISBLANK(VLOOKUP(TRIM(B21),ALL!$B$1:$U$1591,8,FALSE)),"",IF(ISERROR(VLOOKUP(TRIM(B21),ALL!$B$1:$U$1591,8,FALSE))," ",VLOOKUP(TRIM(B21),ALL!$B$1:$U$1591,8,FALSE)))</f>
        <v xml:space="preserve"> </v>
      </c>
      <c r="L21" s="52" t="str">
        <f>IF(ISBLANK(VLOOKUP(TRIM(B21),ALL!$B$1:$U$1591,9,FALSE)),"",IF(ISERROR(VLOOKUP(TRIM(B21),ALL!$B$1:$U$1591,9,FALSE))," ",VLOOKUP(TRIM(B21),ALL!$B$1:$U$1591,9,FALSE)))</f>
        <v xml:space="preserve"> </v>
      </c>
      <c r="M21" s="52" t="str">
        <f>IF(ISBLANK(VLOOKUP(TRIM(B21),ALL!$B$1:$U$1591,10,FALSE)),"",IF(ISERROR(VLOOKUP(TRIM(B21),ALL!$B$1:$U$1591,10,FALSE))," ",VLOOKUP(TRIM(B21),ALL!$B$1:$U$1591,10,FALSE)))</f>
        <v xml:space="preserve"> </v>
      </c>
    </row>
    <row r="22" spans="1:13">
      <c r="A22" s="52" t="str">
        <f>IF(ISERROR(VLOOKUP(TRIM(B22),ALL!$B$1:$T$1591,3,FALSE)),"(unc)",VLOOKUP(TRIM(B22),ALL!$B$1:$T$1591,3,FALSE))</f>
        <v>(unc)</v>
      </c>
      <c r="B22" s="139" t="s">
        <v>6218</v>
      </c>
      <c r="C22" s="11" t="s">
        <v>4337</v>
      </c>
      <c r="D22" s="85">
        <f>VLOOKUP(TRIM(B22),BirthdateDraft!$B$1:$O$5859,2,FALSE)</f>
        <v>34043</v>
      </c>
      <c r="E22" s="86" t="str">
        <f>VLOOKUP(TRIM(B22),BirthdateDraft!$B$1:$O$9859,3,FALSE)</f>
        <v>17/FA</v>
      </c>
      <c r="F22" s="52" t="str">
        <f>IF(ISERROR(VLOOKUP(TRIM(B22),ALL!$B$1:$T$1591,2,FALSE)),"",IF(ISERROR(VLOOKUP(TRIM(B22),ALL!$B$1:$T$1591,2,FALSE))," ",VLOOKUP(TRIM(B22),ALL!$B$1:$T$1591,2,FALSE)))</f>
        <v/>
      </c>
      <c r="G22" s="52" t="str">
        <f>IF(ISBLANK(VLOOKUP(TRIM(B22),ALL!$B$1:$U$1591,4,FALSE)),"",IF(ISERROR(VLOOKUP(TRIM(B22),ALL!$B$1:$U$1591,4,FALSE))," ",VLOOKUP(TRIM(B22),ALL!$B$1:$U$1591,4,FALSE)))</f>
        <v xml:space="preserve"> </v>
      </c>
      <c r="H22" s="52" t="str">
        <f>IF(ISBLANK(VLOOKUP(TRIM(B22),ALL!$B$1:$U$1591,5,FALSE)),"",IF(ISERROR(VLOOKUP(TRIM(B22),ALL!$B$1:$U$1591,5,FALSE))," ",VLOOKUP(TRIM(B22),ALL!$B$1:$U$1591,5,FALSE)))</f>
        <v xml:space="preserve"> </v>
      </c>
      <c r="I22" s="52" t="str">
        <f>IF(ISBLANK(VLOOKUP(TRIM(B22),ALL!$B$1:$U$1591,6,FALSE)),"",IF(ISERROR(VLOOKUP(TRIM(B22),ALL!$B$1:$U$1591,6,FALSE))," ", VLOOKUP(TRIM(B22),ALL!$B$1:$U$1591,6,FALSE)))</f>
        <v xml:space="preserve"> </v>
      </c>
      <c r="J22" s="52"/>
      <c r="K22" s="52"/>
      <c r="L22" s="52" t="str">
        <f>IF(ISBLANK(VLOOKUP(TRIM(B22),ALL!$B$1:$U$1591,9,FALSE)),"",IF(ISERROR(VLOOKUP(TRIM(B22),ALL!$B$1:$U$1591,9,FALSE))," ",VLOOKUP(TRIM(B22),ALL!$B$1:$U$1591,9,FALSE)))</f>
        <v xml:space="preserve"> </v>
      </c>
      <c r="M22" s="52" t="str">
        <f>IF(ISBLANK(VLOOKUP(TRIM(B22),ALL!$B$1:$U$1591,10,FALSE)),"",IF(ISERROR(VLOOKUP(TRIM(B22),ALL!$B$1:$U$1591,10,FALSE))," ",VLOOKUP(TRIM(B22),ALL!$B$1:$U$1591,10,FALSE)))</f>
        <v xml:space="preserve"> </v>
      </c>
    </row>
    <row r="23" spans="1:13">
      <c r="A23" s="52" t="str">
        <f>IF(ISERROR(VLOOKUP(TRIM(B23),ALL!$B$1:$T$1591,3,FALSE)),"(unc)",VLOOKUP(TRIM(B23),ALL!$B$1:$T$1591,3,FALSE))</f>
        <v>(unc)</v>
      </c>
      <c r="B23" s="139" t="s">
        <v>210</v>
      </c>
      <c r="C23" s="11" t="s">
        <v>3762</v>
      </c>
      <c r="D23" s="85">
        <f>VLOOKUP(TRIM(B23),BirthdateDraft!$B$1:$O$5859,2,FALSE)</f>
        <v>32553</v>
      </c>
      <c r="E23" s="86" t="str">
        <f>VLOOKUP(TRIM(B23),BirthdateDraft!$B$1:$O$9859,3,FALSE)</f>
        <v>12/FA</v>
      </c>
      <c r="F23" s="52" t="str">
        <f>IF(ISERROR(VLOOKUP(TRIM(B23),ALL!$B$1:$T$1591,2,FALSE)),"",IF(ISERROR(VLOOKUP(TRIM(B23),ALL!$B$1:$T$1591,2,FALSE))," ",VLOOKUP(TRIM(B23),ALL!$B$1:$T$1591,2,FALSE)))</f>
        <v/>
      </c>
      <c r="G23" s="52" t="str">
        <f>IF(ISBLANK(VLOOKUP(TRIM(B23),ALL!$B$1:$U$1591,4,FALSE)),"",IF(ISERROR(VLOOKUP(TRIM(B23),ALL!$B$1:$U$1591,4,FALSE))," ",VLOOKUP(TRIM(B23),ALL!$B$1:$U$1591,4,FALSE)))</f>
        <v xml:space="preserve"> </v>
      </c>
      <c r="H23" s="52" t="str">
        <f>IF(ISBLANK(VLOOKUP(TRIM(B23),ALL!$B$1:$U$1591,5,FALSE)),"",IF(ISERROR(VLOOKUP(TRIM(B23),ALL!$B$1:$U$1591,5,FALSE))," ",VLOOKUP(TRIM(B23),ALL!$B$1:$U$1591,5,FALSE)))</f>
        <v xml:space="preserve"> </v>
      </c>
      <c r="I23" s="52" t="str">
        <f>IF(ISBLANK(VLOOKUP(TRIM(B23),ALL!$B$1:$U$1591,6,FALSE)),"",IF(ISERROR(VLOOKUP(TRIM(B23),ALL!$B$1:$U$1591,6,FALSE))," ", VLOOKUP(TRIM(B23),ALL!$B$1:$U$1591,6,FALSE)))</f>
        <v xml:space="preserve"> </v>
      </c>
      <c r="J23" s="52" t="str">
        <f>IF(ISBLANK(VLOOKUP(TRIM(B23),ALL!$B$1:$U$1591,7,FALSE)),"",IF(ISERROR(VLOOKUP(TRIM(B23),ALL!$B$1:$U$1591,7,FALSE))," ",VLOOKUP(TRIM(B23),ALL!$B$1:$U$1591,7,FALSE)))</f>
        <v xml:space="preserve"> </v>
      </c>
      <c r="K23" s="52" t="str">
        <f>IF(ISBLANK(VLOOKUP(TRIM(B23),ALL!$B$1:$U$1591,8,FALSE)),"",IF(ISERROR(VLOOKUP(TRIM(B23),ALL!$B$1:$U$1591,8,FALSE))," ",VLOOKUP(TRIM(B23),ALL!$B$1:$U$1591,8,FALSE)))</f>
        <v xml:space="preserve"> </v>
      </c>
      <c r="L23" s="52" t="str">
        <f>IF(ISBLANK(VLOOKUP(TRIM(B23),ALL!$B$1:$U$1591,9,FALSE)),"",IF(ISERROR(VLOOKUP(TRIM(B23),ALL!$B$1:$U$1591,9,FALSE))," ",VLOOKUP(TRIM(B23),ALL!$B$1:$U$1591,9,FALSE)))</f>
        <v xml:space="preserve"> </v>
      </c>
      <c r="M23" s="52" t="str">
        <f>IF(ISBLANK(VLOOKUP(TRIM(B23),ALL!$B$1:$U$1591,10,FALSE)),"",IF(ISERROR(VLOOKUP(TRIM(B23),ALL!$B$1:$U$1591,10,FALSE))," ",VLOOKUP(TRIM(B23),ALL!$B$1:$U$1591,10,FALSE)))</f>
        <v xml:space="preserve"> </v>
      </c>
    </row>
    <row r="24" spans="1:13">
      <c r="A24" s="52" t="str">
        <f>IF(ISERROR(VLOOKUP(TRIM(B24),ALL!$B$1:$T$1591,3,FALSE)),"(unc)",VLOOKUP(TRIM(B24),ALL!$B$1:$T$1591,3,FALSE))</f>
        <v>(unc)</v>
      </c>
      <c r="B24" s="139" t="s">
        <v>5339</v>
      </c>
      <c r="C24" s="11" t="s">
        <v>3762</v>
      </c>
      <c r="D24" s="85">
        <f>VLOOKUP(TRIM(B24),BirthdateDraft!$B$1:$O$5859,2,FALSE)</f>
        <v>33494</v>
      </c>
      <c r="E24" s="86" t="str">
        <f>VLOOKUP(TRIM(B24),BirthdateDraft!$B$1:$O$9859,3,FALSE)</f>
        <v>15/FA</v>
      </c>
      <c r="F24" s="52" t="str">
        <f>IF(ISERROR(VLOOKUP(TRIM(B24),ALL!$B$1:$T$1591,2,FALSE)),"",IF(ISERROR(VLOOKUP(TRIM(B24),ALL!$B$1:$T$1591,2,FALSE))," ",VLOOKUP(TRIM(B24),ALL!$B$1:$T$1591,2,FALSE)))</f>
        <v/>
      </c>
      <c r="G24" s="52" t="str">
        <f>IF(ISBLANK(VLOOKUP(TRIM(B24),ALL!$B$1:$U$1591,4,FALSE)),"",IF(ISERROR(VLOOKUP(TRIM(B24),ALL!$B$1:$U$1591,4,FALSE))," ",VLOOKUP(TRIM(B24),ALL!$B$1:$U$1591,4,FALSE)))</f>
        <v xml:space="preserve"> </v>
      </c>
      <c r="H24" s="52" t="str">
        <f>IF(ISBLANK(VLOOKUP(TRIM(B24),ALL!$B$1:$U$1591,5,FALSE)),"",IF(ISERROR(VLOOKUP(TRIM(B24),ALL!$B$1:$U$1591,5,FALSE))," ",VLOOKUP(TRIM(B24),ALL!$B$1:$U$1591,5,FALSE)))</f>
        <v xml:space="preserve"> </v>
      </c>
      <c r="I24" s="52" t="str">
        <f>IF(ISBLANK(VLOOKUP(TRIM(B24),ALL!$B$1:$U$1591,6,FALSE)),"",IF(ISERROR(VLOOKUP(TRIM(B24),ALL!$B$1:$U$1591,6,FALSE))," ", VLOOKUP(TRIM(B24),ALL!$B$1:$U$1591,6,FALSE)))</f>
        <v xml:space="preserve"> </v>
      </c>
      <c r="J24" s="52" t="str">
        <f>IF(ISBLANK(VLOOKUP(TRIM(B24),ALL!$B$1:$U$1591,7,FALSE)),"",IF(ISERROR(VLOOKUP(TRIM(B24),ALL!$B$1:$U$1591,7,FALSE))," ",VLOOKUP(TRIM(B24),ALL!$B$1:$U$1591,7,FALSE)))</f>
        <v xml:space="preserve"> </v>
      </c>
      <c r="K24" s="52" t="str">
        <f>IF(ISBLANK(VLOOKUP(TRIM(B24),ALL!$B$1:$U$1591,8,FALSE)),"",IF(ISERROR(VLOOKUP(TRIM(B24),ALL!$B$1:$U$1591,8,FALSE))," ",VLOOKUP(TRIM(B24),ALL!$B$1:$U$1591,8,FALSE)))</f>
        <v xml:space="preserve"> </v>
      </c>
      <c r="L24" s="52" t="str">
        <f>IF(ISBLANK(VLOOKUP(TRIM(B24),ALL!$B$1:$U$1591,9,FALSE)),"",IF(ISERROR(VLOOKUP(TRIM(B24),ALL!$B$1:$U$1591,9,FALSE))," ",VLOOKUP(TRIM(B24),ALL!$B$1:$U$1591,9,FALSE)))</f>
        <v xml:space="preserve"> </v>
      </c>
      <c r="M24" s="52" t="str">
        <f>IF(ISBLANK(VLOOKUP(TRIM(B24),ALL!$B$1:$U$1591,10,FALSE)),"",IF(ISERROR(VLOOKUP(TRIM(B24),ALL!$B$1:$U$1591,10,FALSE))," ",VLOOKUP(TRIM(B24),ALL!$B$1:$U$1591,10,FALSE)))</f>
        <v xml:space="preserve"> </v>
      </c>
    </row>
    <row r="25" spans="1:13">
      <c r="A25" s="52" t="str">
        <f>IF(ISERROR(VLOOKUP(TRIM(B25),ALL!$B$1:$T$1591,3,FALSE)),"(unc)",VLOOKUP(TRIM(B25),ALL!$B$1:$T$1591,3,FALSE))</f>
        <v>(unc)</v>
      </c>
      <c r="B25" s="139" t="s">
        <v>215</v>
      </c>
      <c r="C25" t="s">
        <v>3763</v>
      </c>
      <c r="D25" s="85">
        <f>VLOOKUP(TRIM(B25),BirthdateDraft!$B$1:$O$5859,2,FALSE)</f>
        <v>32540</v>
      </c>
      <c r="E25" s="86" t="str">
        <f>VLOOKUP(TRIM(B25),BirthdateDraft!$B$1:$O$9859,3,FALSE)</f>
        <v>12/FA</v>
      </c>
      <c r="F25" s="52" t="str">
        <f>IF(ISERROR(VLOOKUP(TRIM(B25),ALL!$B$1:$T$1591,2,FALSE)),"",IF(ISERROR(VLOOKUP(TRIM(B25),ALL!$B$1:$T$1591,2,FALSE))," ",VLOOKUP(TRIM(B25),ALL!$B$1:$T$1591,2,FALSE)))</f>
        <v/>
      </c>
      <c r="G25" s="52" t="str">
        <f>IF(ISBLANK(VLOOKUP(TRIM(B25),ALL!$B$1:$U$1591,4,FALSE)),"",IF(ISERROR(VLOOKUP(TRIM(B25),ALL!$B$1:$U$1591,4,FALSE))," ",VLOOKUP(TRIM(B25),ALL!$B$1:$U$1591,4,FALSE)))</f>
        <v xml:space="preserve"> </v>
      </c>
      <c r="H25" s="52" t="str">
        <f>IF(ISBLANK(VLOOKUP(TRIM(B25),ALL!$B$1:$U$1591,5,FALSE)),"",IF(ISERROR(VLOOKUP(TRIM(B25),ALL!$B$1:$U$1591,5,FALSE))," ",VLOOKUP(TRIM(B25),ALL!$B$1:$U$1591,5,FALSE)))</f>
        <v xml:space="preserve"> </v>
      </c>
      <c r="I25" s="52" t="str">
        <f>IF(ISBLANK(VLOOKUP(TRIM(B25),ALL!$B$1:$U$1591,6,FALSE)),"",IF(ISERROR(VLOOKUP(TRIM(B25),ALL!$B$1:$U$1591,6,FALSE))," ", VLOOKUP(TRIM(B25),ALL!$B$1:$U$1591,6,FALSE)))</f>
        <v xml:space="preserve"> </v>
      </c>
      <c r="J25" s="52" t="str">
        <f>IF(ISBLANK(VLOOKUP(TRIM(B25),ALL!$B$1:$U$1591,7,FALSE)),"",IF(ISERROR(VLOOKUP(TRIM(B25),ALL!$B$1:$U$1591,7,FALSE))," ",VLOOKUP(TRIM(B25),ALL!$B$1:$U$1591,7,FALSE)))</f>
        <v xml:space="preserve"> </v>
      </c>
      <c r="K25" s="52" t="str">
        <f>IF(ISBLANK(VLOOKUP(TRIM(B25),ALL!$B$1:$U$1591,8,FALSE)),"",IF(ISERROR(VLOOKUP(TRIM(B25),ALL!$B$1:$U$1591,8,FALSE))," ",VLOOKUP(TRIM(B25),ALL!$B$1:$U$1591,8,FALSE)))</f>
        <v xml:space="preserve"> </v>
      </c>
      <c r="L25" s="52" t="str">
        <f>IF(ISBLANK(VLOOKUP(TRIM(B25),ALL!$B$1:$U$1591,9,FALSE)),"",IF(ISERROR(VLOOKUP(TRIM(B25),ALL!$B$1:$U$1591,9,FALSE))," ",VLOOKUP(TRIM(B25),ALL!$B$1:$U$1591,9,FALSE)))</f>
        <v xml:space="preserve"> </v>
      </c>
      <c r="M25" s="52" t="str">
        <f>IF(ISBLANK(VLOOKUP(TRIM(B25),ALL!$B$1:$U$1591,10,FALSE)),"",IF(ISERROR(VLOOKUP(TRIM(B25),ALL!$B$1:$U$1591,10,FALSE))," ",VLOOKUP(TRIM(B25),ALL!$B$1:$U$1591,10,FALSE)))</f>
        <v xml:space="preserve"> </v>
      </c>
    </row>
    <row r="26" spans="1:13">
      <c r="A26" s="52" t="str">
        <f>IF(ISERROR(VLOOKUP(TRIM(B26),ALL!$B$1:$T$1591,3,FALSE)),"(unc)",VLOOKUP(TRIM(B26),ALL!$B$1:$T$1591,3,FALSE))</f>
        <v>(unc)</v>
      </c>
      <c r="B26" s="139" t="s">
        <v>480</v>
      </c>
      <c r="C26" t="s">
        <v>3763</v>
      </c>
      <c r="D26" s="85">
        <f>VLOOKUP(TRIM(B26),BirthdateDraft!$B$1:$O$9813,2,FALSE)</f>
        <v>32452</v>
      </c>
      <c r="E26" s="86" t="str">
        <f>VLOOKUP(TRIM(B26),BirthdateDraft!$B$1:$O$9813,3,FALSE)</f>
        <v>12/4</v>
      </c>
      <c r="F26" s="52" t="str">
        <f>IF(ISERROR(VLOOKUP(TRIM(B26),ALL!$B$1:$T$1591,2,FALSE)),"",IF(ISERROR(VLOOKUP(TRIM(B26),ALL!$B$1:$T$1591,2,FALSE))," ",VLOOKUP(TRIM(B26),ALL!$B$1:$T$1591,2,FALSE)))</f>
        <v/>
      </c>
      <c r="G26" s="52" t="str">
        <f>IF(ISBLANK(VLOOKUP(TRIM(B26),ALL!$B$1:$U$1591,4,FALSE)),"",IF(ISERROR(VLOOKUP(TRIM(B26),ALL!$B$1:$U$1591,4,FALSE))," ",VLOOKUP(TRIM(B26),ALL!$B$1:$U$1591,4,FALSE)))</f>
        <v xml:space="preserve"> </v>
      </c>
      <c r="H26" s="52" t="str">
        <f>IF(ISBLANK(VLOOKUP(TRIM(B26),ALL!$B$1:$U$1591,5,FALSE)),"",IF(ISERROR(VLOOKUP(TRIM(B26),ALL!$B$1:$U$1591,5,FALSE))," ",VLOOKUP(TRIM(B26),ALL!$B$1:$U$1591,5,FALSE)))</f>
        <v xml:space="preserve"> </v>
      </c>
      <c r="I26" s="52" t="str">
        <f>IF(ISBLANK(VLOOKUP(TRIM(B26),ALL!$B$1:$U$1591,6,FALSE)),"",IF(ISERROR(VLOOKUP(TRIM(B26),ALL!$B$1:$U$1591,6,FALSE))," ", VLOOKUP(TRIM(B26),ALL!$B$1:$U$1591,6,FALSE)))</f>
        <v xml:space="preserve"> </v>
      </c>
      <c r="J26" s="52" t="str">
        <f>IF(ISBLANK(VLOOKUP(TRIM(B26),ALL!$B$1:$U$1591,7,FALSE)),"",IF(ISERROR(VLOOKUP(TRIM(B26),ALL!$B$1:$U$1591,7,FALSE))," ",VLOOKUP(TRIM(B26),ALL!$B$1:$U$1591,7,FALSE)))</f>
        <v xml:space="preserve"> </v>
      </c>
      <c r="K26" s="52" t="str">
        <f>IF(ISBLANK(VLOOKUP(TRIM(B26),ALL!$B$1:$U$1591,8,FALSE)),"",IF(ISERROR(VLOOKUP(TRIM(B26),ALL!$B$1:$U$1591,8,FALSE))," ",VLOOKUP(TRIM(B26),ALL!$B$1:$U$1591,8,FALSE)))</f>
        <v xml:space="preserve"> </v>
      </c>
      <c r="L26" s="52" t="str">
        <f>IF(ISBLANK(VLOOKUP(TRIM(B26),ALL!$B$1:$U$1591,9,FALSE)),"",IF(ISERROR(VLOOKUP(TRIM(B26),ALL!$B$1:$U$1591,9,FALSE))," ",VLOOKUP(TRIM(B26),ALL!$B$1:$U$1591,9,FALSE)))</f>
        <v xml:space="preserve"> </v>
      </c>
      <c r="M26" s="52" t="str">
        <f>IF(ISBLANK(VLOOKUP(TRIM(B26),ALL!$B$1:$U$1591,10,FALSE)),"",IF(ISERROR(VLOOKUP(TRIM(B26),ALL!$B$1:$U$1591,10,FALSE))," ",VLOOKUP(TRIM(B26),ALL!$B$1:$U$1591,10,FALSE)))</f>
        <v xml:space="preserve"> </v>
      </c>
    </row>
    <row r="27" spans="1:13">
      <c r="A27" s="52" t="str">
        <f>IF(ISERROR(VLOOKUP(TRIM(B27),ALL!$B$1:$T$1591,3,FALSE)),"(unc)",VLOOKUP(TRIM(B27),ALL!$B$1:$T$1591,3,FALSE))</f>
        <v>(unc)</v>
      </c>
      <c r="B27" s="139" t="s">
        <v>6262</v>
      </c>
      <c r="C27" t="s">
        <v>3763</v>
      </c>
      <c r="D27" s="85">
        <f>VLOOKUP(TRIM(B27),BirthdateDraft!$B$1:$O$5859,2,FALSE)</f>
        <v>34177</v>
      </c>
      <c r="E27" s="86" t="str">
        <f>VLOOKUP(TRIM(B27),BirthdateDraft!$B$1:$O$9859,3,FALSE)</f>
        <v>15/FA</v>
      </c>
      <c r="F27" s="52" t="str">
        <f>IF(ISERROR(VLOOKUP(TRIM(B27),ALL!$B$1:$T$1591,2,FALSE)),"",IF(ISERROR(VLOOKUP(TRIM(B27),ALL!$B$1:$T$1591,2,FALSE))," ",VLOOKUP(TRIM(B27),ALL!$B$1:$T$1591,2,FALSE)))</f>
        <v/>
      </c>
      <c r="G27" s="52" t="str">
        <f>IF(ISBLANK(VLOOKUP(TRIM(B27),ALL!$B$1:$U$1591,4,FALSE)),"",IF(ISERROR(VLOOKUP(TRIM(B27),ALL!$B$1:$U$1591,4,FALSE))," ",VLOOKUP(TRIM(B27),ALL!$B$1:$U$1591,4,FALSE)))</f>
        <v xml:space="preserve"> </v>
      </c>
      <c r="H27" s="52" t="str">
        <f>IF(ISBLANK(VLOOKUP(TRIM(B27),ALL!$B$1:$U$1591,5,FALSE)),"",IF(ISERROR(VLOOKUP(TRIM(B27),ALL!$B$1:$U$1591,5,FALSE))," ",VLOOKUP(TRIM(B27),ALL!$B$1:$U$1591,5,FALSE)))</f>
        <v xml:space="preserve"> </v>
      </c>
      <c r="I27" s="52" t="str">
        <f>IF(ISBLANK(VLOOKUP(TRIM(B27),ALL!$B$1:$U$1591,6,FALSE)),"",IF(ISERROR(VLOOKUP(TRIM(B27),ALL!$B$1:$U$1591,6,FALSE))," ", VLOOKUP(TRIM(B27),ALL!$B$1:$U$1591,6,FALSE)))</f>
        <v xml:space="preserve"> </v>
      </c>
      <c r="J27" s="52" t="str">
        <f>IF(ISBLANK(VLOOKUP(TRIM(B27),ALL!$B$1:$U$1591,7,FALSE)),"",IF(ISERROR(VLOOKUP(TRIM(B27),ALL!$B$1:$U$1591,7,FALSE))," ",VLOOKUP(TRIM(B27),ALL!$B$1:$U$1591,7,FALSE)))</f>
        <v xml:space="preserve"> </v>
      </c>
      <c r="K27" s="52" t="str">
        <f>IF(ISBLANK(VLOOKUP(TRIM(B27),ALL!$B$1:$U$1591,8,FALSE)),"",IF(ISERROR(VLOOKUP(TRIM(B27),ALL!$B$1:$U$1591,8,FALSE))," ",VLOOKUP(TRIM(B27),ALL!$B$1:$U$1591,8,FALSE)))</f>
        <v xml:space="preserve"> </v>
      </c>
      <c r="L27" s="52" t="str">
        <f>IF(ISBLANK(VLOOKUP(TRIM(B27),ALL!$B$1:$U$1591,9,FALSE)),"",IF(ISERROR(VLOOKUP(TRIM(B27),ALL!$B$1:$U$1591,9,FALSE))," ",VLOOKUP(TRIM(B27),ALL!$B$1:$U$1591,9,FALSE)))</f>
        <v xml:space="preserve"> </v>
      </c>
      <c r="M27" s="52" t="str">
        <f>IF(ISBLANK(VLOOKUP(TRIM(B27),ALL!$B$1:$U$1591,10,FALSE)),"",IF(ISERROR(VLOOKUP(TRIM(B27),ALL!$B$1:$U$1591,10,FALSE))," ",VLOOKUP(TRIM(B27),ALL!$B$1:$U$1591,10,FALSE)))</f>
        <v xml:space="preserve"> </v>
      </c>
    </row>
    <row r="28" spans="1:13">
      <c r="A28" s="52" t="str">
        <f>IF(ISERROR(VLOOKUP(TRIM(B28),ALL!$B$1:$T$1591,3,FALSE)),"(unc)",VLOOKUP(TRIM(B28),ALL!$B$1:$T$1591,3,FALSE))</f>
        <v>T G @ TE</v>
      </c>
      <c r="B28" s="139" t="s">
        <v>4710</v>
      </c>
      <c r="C28" t="s">
        <v>3763</v>
      </c>
      <c r="D28" s="85">
        <f>VLOOKUP(TRIM(B28),BirthdateDraft!$B$1:$O$9813,2,FALSE)</f>
        <v>33589</v>
      </c>
      <c r="E28" s="86" t="str">
        <f>VLOOKUP(TRIM(B28),BirthdateDraft!$B$1:$O$9813,3,FALSE)</f>
        <v>14/FA</v>
      </c>
      <c r="F28" s="52" t="str">
        <f>IF(ISERROR(VLOOKUP(TRIM(B28),ALL!$B$1:$T$1591,2,FALSE)),"",IF(ISERROR(VLOOKUP(TRIM(B28),ALL!$B$1:$T$1591,2,FALSE))," ",VLOOKUP(TRIM(B28),ALL!$B$1:$T$1591,2,FALSE)))</f>
        <v>BAA</v>
      </c>
      <c r="G28" s="52" t="str">
        <f>IF(ISBLANK(VLOOKUP(TRIM(B28),ALL!$B$1:$U$1591,4,FALSE)),"",IF(ISERROR(VLOOKUP(TRIM(B28),ALL!$B$1:$U$1591,4,FALSE))," ",VLOOKUP(TRIM(B28),ALL!$B$1:$U$1591,4,FALSE)))</f>
        <v/>
      </c>
      <c r="H28" s="52" t="str">
        <f>IF(ISBLANK(VLOOKUP(TRIM(B28),ALL!$B$1:$U$1591,5,FALSE)),"",IF(ISERROR(VLOOKUP(TRIM(B28),ALL!$B$1:$U$1591,5,FALSE))," ",VLOOKUP(TRIM(B28),ALL!$B$1:$U$1591,5,FALSE)))</f>
        <v/>
      </c>
      <c r="I28" s="52" t="str">
        <f>IF(ISBLANK(VLOOKUP(TRIM(B28),ALL!$B$1:$U$1591,6,FALSE)),"",IF(ISERROR(VLOOKUP(TRIM(B28),ALL!$B$1:$U$1591,6,FALSE))," ", VLOOKUP(TRIM(B28),ALL!$B$1:$U$1591,6,FALSE)))</f>
        <v/>
      </c>
      <c r="J28" s="52" t="str">
        <f>IF(ISBLANK(VLOOKUP(TRIM(B28),ALL!$B$1:$U$1591,7,FALSE)),"",IF(ISERROR(VLOOKUP(TRIM(B28),ALL!$B$1:$U$1591,7,FALSE))," ",VLOOKUP(TRIM(B28),ALL!$B$1:$U$1591,7,FALSE)))</f>
        <v/>
      </c>
      <c r="K28" s="52">
        <f>IF(ISBLANK(VLOOKUP(TRIM(B28),ALL!$B$1:$U$1591,8,FALSE)),"",IF(ISERROR(VLOOKUP(TRIM(B28),ALL!$B$1:$U$1591,8,FALSE))," ",VLOOKUP(TRIM(B28),ALL!$B$1:$U$1591,8,FALSE)))</f>
        <v>0</v>
      </c>
      <c r="L28" s="52">
        <f>IF(ISBLANK(VLOOKUP(TRIM(B28),ALL!$B$1:$U$1591,9,FALSE)),"",IF(ISERROR(VLOOKUP(TRIM(B28),ALL!$B$1:$U$1591,9,FALSE))," ",VLOOKUP(TRIM(B28),ALL!$B$1:$U$1591,9,FALSE)))</f>
        <v>0</v>
      </c>
      <c r="M28" s="52">
        <f>IF(ISBLANK(VLOOKUP(TRIM(B28),ALL!$B$1:$U$1591,10,FALSE)),"",IF(ISERROR(VLOOKUP(TRIM(B28),ALL!$B$1:$U$1591,10,FALSE))," ",VLOOKUP(TRIM(B28),ALL!$B$1:$U$1591,10,FALSE)))</f>
        <v>4</v>
      </c>
    </row>
    <row r="29" spans="1:13">
      <c r="A29" s="52" t="str">
        <f>IF(ISERROR(VLOOKUP(TRIM(B29),ALL!$B$1:$T$1591,3,FALSE)),"(unc)",VLOOKUP(TRIM(B29),ALL!$B$1:$T$1591,3,FALSE))</f>
        <v>(unc)</v>
      </c>
      <c r="B29" s="139" t="s">
        <v>375</v>
      </c>
      <c r="C29" t="s">
        <v>3763</v>
      </c>
      <c r="D29" s="85">
        <f>VLOOKUP(TRIM(B29),BirthdateDraft!$B$1:$O$5859,2,FALSE)</f>
        <v>32667</v>
      </c>
      <c r="E29" s="86" t="str">
        <f>VLOOKUP(TRIM(B29),BirthdateDraft!$B$1:$O$9859,3,FALSE)</f>
        <v>12/FA</v>
      </c>
      <c r="F29" s="52" t="str">
        <f>IF(ISERROR(VLOOKUP(TRIM(B29),ALL!$B$1:$T$1591,2,FALSE)),"",IF(ISERROR(VLOOKUP(TRIM(B29),ALL!$B$1:$T$1591,2,FALSE))," ",VLOOKUP(TRIM(B29),ALL!$B$1:$T$1591,2,FALSE)))</f>
        <v/>
      </c>
      <c r="G29" s="52" t="str">
        <f>IF(ISBLANK(VLOOKUP(TRIM(B29),ALL!$B$1:$U$1591,4,FALSE)),"",IF(ISERROR(VLOOKUP(TRIM(B29),ALL!$B$1:$U$1591,4,FALSE))," ",VLOOKUP(TRIM(B29),ALL!$B$1:$U$1591,4,FALSE)))</f>
        <v xml:space="preserve"> </v>
      </c>
      <c r="H29" s="52" t="str">
        <f>IF(ISBLANK(VLOOKUP(TRIM(B29),ALL!$B$1:$U$1591,5,FALSE)),"",IF(ISERROR(VLOOKUP(TRIM(B29),ALL!$B$1:$U$1591,5,FALSE))," ",VLOOKUP(TRIM(B29),ALL!$B$1:$U$1591,5,FALSE)))</f>
        <v xml:space="preserve"> </v>
      </c>
      <c r="I29" s="52" t="str">
        <f>IF(ISBLANK(VLOOKUP(TRIM(B29),ALL!$B$1:$U$1591,6,FALSE)),"",IF(ISERROR(VLOOKUP(TRIM(B29),ALL!$B$1:$U$1591,6,FALSE))," ", VLOOKUP(TRIM(B29),ALL!$B$1:$U$1591,6,FALSE)))</f>
        <v xml:space="preserve"> </v>
      </c>
      <c r="J29" s="52" t="str">
        <f>IF(ISBLANK(VLOOKUP(TRIM(B29),ALL!$B$1:$U$1591,7,FALSE)),"",IF(ISERROR(VLOOKUP(TRIM(B29),ALL!$B$1:$U$1591,7,FALSE))," ",VLOOKUP(TRIM(B29),ALL!$B$1:$U$1591,7,FALSE)))</f>
        <v xml:space="preserve"> </v>
      </c>
      <c r="K29" s="52" t="str">
        <f>IF(ISBLANK(VLOOKUP(TRIM(B29),ALL!$B$1:$U$1591,8,FALSE)),"",IF(ISERROR(VLOOKUP(TRIM(B29),ALL!$B$1:$U$1591,8,FALSE))," ",VLOOKUP(TRIM(B29),ALL!$B$1:$U$1591,8,FALSE)))</f>
        <v xml:space="preserve"> </v>
      </c>
      <c r="L29" s="52" t="str">
        <f>IF(ISBLANK(VLOOKUP(TRIM(B29),ALL!$B$1:$U$1591,9,FALSE)),"",IF(ISERROR(VLOOKUP(TRIM(B29),ALL!$B$1:$U$1591,9,FALSE))," ",VLOOKUP(TRIM(B29),ALL!$B$1:$U$1591,9,FALSE)))</f>
        <v xml:space="preserve"> </v>
      </c>
      <c r="M29" s="52" t="str">
        <f>IF(ISBLANK(VLOOKUP(TRIM(B29),ALL!$B$1:$U$1591,10,FALSE)),"",IF(ISERROR(VLOOKUP(TRIM(B29),ALL!$B$1:$U$1591,10,FALSE))," ",VLOOKUP(TRIM(B29),ALL!$B$1:$U$1591,10,FALSE)))</f>
        <v xml:space="preserve"> </v>
      </c>
    </row>
    <row r="30" spans="1:13">
      <c r="A30" s="52" t="str">
        <f>IF(ISERROR(VLOOKUP(TRIM(B30),ALL!$B$1:$T$1591,3,FALSE)),"(unc)",VLOOKUP(TRIM(B30),ALL!$B$1:$T$1591,3,FALSE))</f>
        <v>(unc)</v>
      </c>
      <c r="B30" s="139" t="s">
        <v>4111</v>
      </c>
      <c r="C30" t="s">
        <v>3851</v>
      </c>
      <c r="D30" s="85">
        <f>VLOOKUP(TRIM(B30),BirthdateDraft!$B$1:$O$5859,2,FALSE)</f>
        <v>32494</v>
      </c>
      <c r="E30" s="86" t="str">
        <f>VLOOKUP(TRIM(B30),BirthdateDraft!$B$1:$O$9859,3,FALSE)</f>
        <v>12/FA</v>
      </c>
      <c r="F30" s="52" t="str">
        <f>IF(ISERROR(VLOOKUP(TRIM(B30),ALL!$B$1:$T$1591,2,FALSE)),"",IF(ISERROR(VLOOKUP(TRIM(B30),ALL!$B$1:$T$1591,2,FALSE))," ",VLOOKUP(TRIM(B30),ALL!$B$1:$T$1591,2,FALSE)))</f>
        <v/>
      </c>
      <c r="G30" s="52" t="str">
        <f>IF(ISBLANK(VLOOKUP(TRIM(B30),ALL!$B$1:$U$1591,4,FALSE)),"",IF(ISERROR(VLOOKUP(TRIM(B30),ALL!$B$1:$U$1591,4,FALSE))," ",VLOOKUP(TRIM(B30),ALL!$B$1:$U$1591,4,FALSE)))</f>
        <v xml:space="preserve"> </v>
      </c>
      <c r="H30" s="52" t="str">
        <f>IF(ISBLANK(VLOOKUP(TRIM(B30),ALL!$B$1:$U$1591,5,FALSE)),"",IF(ISERROR(VLOOKUP(TRIM(B30),ALL!$B$1:$U$1591,5,FALSE))," ",VLOOKUP(TRIM(B30),ALL!$B$1:$U$1591,5,FALSE)))</f>
        <v xml:space="preserve"> </v>
      </c>
      <c r="I30" s="52" t="str">
        <f>IF(ISBLANK(VLOOKUP(TRIM(B30),ALL!$B$1:$U$1591,6,FALSE)),"",IF(ISERROR(VLOOKUP(TRIM(B30),ALL!$B$1:$U$1591,6,FALSE))," ", VLOOKUP(TRIM(B30),ALL!$B$1:$U$1591,6,FALSE)))</f>
        <v xml:space="preserve"> </v>
      </c>
      <c r="J30" s="52" t="str">
        <f>IF(ISBLANK(VLOOKUP(TRIM(B30),ALL!$B$1:$U$1591,7,FALSE)),"",IF(ISERROR(VLOOKUP(TRIM(B30),ALL!$B$1:$U$1591,7,FALSE))," ",VLOOKUP(TRIM(B30),ALL!$B$1:$U$1591,7,FALSE)))</f>
        <v xml:space="preserve"> </v>
      </c>
      <c r="K30" s="52" t="str">
        <f>IF(ISBLANK(VLOOKUP(TRIM(B30),ALL!$B$1:$U$1591,8,FALSE)),"",IF(ISERROR(VLOOKUP(TRIM(B30),ALL!$B$1:$U$1591,8,FALSE))," ",VLOOKUP(TRIM(B30),ALL!$B$1:$U$1591,8,FALSE)))</f>
        <v xml:space="preserve"> </v>
      </c>
      <c r="L30" s="52" t="str">
        <f>IF(ISBLANK(VLOOKUP(TRIM(B30),ALL!$B$1:$U$1591,9,FALSE)),"",IF(ISERROR(VLOOKUP(TRIM(B30),ALL!$B$1:$U$1591,9,FALSE))," ",VLOOKUP(TRIM(B30),ALL!$B$1:$U$1591,9,FALSE)))</f>
        <v xml:space="preserve"> </v>
      </c>
      <c r="M30" s="52" t="str">
        <f>IF(ISBLANK(VLOOKUP(TRIM(B30),ALL!$B$1:$U$1591,10,FALSE)),"",IF(ISERROR(VLOOKUP(TRIM(B30),ALL!$B$1:$U$1591,10,FALSE))," ",VLOOKUP(TRIM(B30),ALL!$B$1:$U$1591,10,FALSE)))</f>
        <v xml:space="preserve"> </v>
      </c>
    </row>
    <row r="31" spans="1:13">
      <c r="A31" s="52" t="str">
        <f>IF(ISERROR(VLOOKUP(TRIM(B31),ALL!$B$1:$T$1591,3,FALSE)),"(unc)",VLOOKUP(TRIM(B31),ALL!$B$1:$T$1591,3,FALSE))</f>
        <v>(unc)</v>
      </c>
      <c r="B31" s="139" t="s">
        <v>4141</v>
      </c>
      <c r="C31" t="s">
        <v>3763</v>
      </c>
      <c r="D31" s="85">
        <f>VLOOKUP(TRIM(B31),BirthdateDraft!$B$1:$O$9813,2,FALSE)</f>
        <v>33319</v>
      </c>
      <c r="E31" s="86" t="str">
        <f>VLOOKUP(TRIM(B31),BirthdateDraft!$B$1:$O$9813,3,FALSE)</f>
        <v>13/4</v>
      </c>
      <c r="F31" s="52" t="str">
        <f>IF(ISERROR(VLOOKUP(TRIM(B31),ALL!$B$1:$T$1591,2,FALSE)),"",IF(ISERROR(VLOOKUP(TRIM(B31),ALL!$B$1:$T$1591,2,FALSE))," ",VLOOKUP(TRIM(B31),ALL!$B$1:$T$1591,2,FALSE)))</f>
        <v/>
      </c>
      <c r="G31" s="52" t="str">
        <f>IF(ISBLANK(VLOOKUP(TRIM(B31),ALL!$B$1:$U$1591,4,FALSE)),"",IF(ISERROR(VLOOKUP(TRIM(B31),ALL!$B$1:$U$1591,4,FALSE))," ",VLOOKUP(TRIM(B31),ALL!$B$1:$U$1591,4,FALSE)))</f>
        <v xml:space="preserve"> </v>
      </c>
      <c r="H31" s="52" t="str">
        <f>IF(ISBLANK(VLOOKUP(TRIM(B31),ALL!$B$1:$U$1591,5,FALSE)),"",IF(ISERROR(VLOOKUP(TRIM(B31),ALL!$B$1:$U$1591,5,FALSE))," ",VLOOKUP(TRIM(B31),ALL!$B$1:$U$1591,5,FALSE)))</f>
        <v xml:space="preserve"> </v>
      </c>
      <c r="I31" s="52" t="str">
        <f>IF(ISBLANK(VLOOKUP(TRIM(B31),ALL!$B$1:$U$1591,6,FALSE)),"",IF(ISERROR(VLOOKUP(TRIM(B31),ALL!$B$1:$U$1591,6,FALSE))," ", VLOOKUP(TRIM(B31),ALL!$B$1:$U$1591,6,FALSE)))</f>
        <v xml:space="preserve"> </v>
      </c>
      <c r="J31" s="52" t="str">
        <f>IF(ISBLANK(VLOOKUP(TRIM(B31),ALL!$B$1:$U$1591,7,FALSE)),"",IF(ISERROR(VLOOKUP(TRIM(B31),ALL!$B$1:$U$1591,7,FALSE))," ",VLOOKUP(TRIM(B31),ALL!$B$1:$U$1591,7,FALSE)))</f>
        <v xml:space="preserve"> </v>
      </c>
      <c r="K31" s="52" t="str">
        <f>IF(ISBLANK(VLOOKUP(TRIM(B31),ALL!$B$1:$U$1591,8,FALSE)),"",IF(ISERROR(VLOOKUP(TRIM(B31),ALL!$B$1:$U$1591,8,FALSE))," ",VLOOKUP(TRIM(B31),ALL!$B$1:$U$1591,8,FALSE)))</f>
        <v xml:space="preserve"> </v>
      </c>
      <c r="L31" s="52" t="str">
        <f>IF(ISBLANK(VLOOKUP(TRIM(B31),ALL!$B$1:$U$1591,9,FALSE)),"",IF(ISERROR(VLOOKUP(TRIM(B31),ALL!$B$1:$U$1591,9,FALSE))," ",VLOOKUP(TRIM(B31),ALL!$B$1:$U$1591,9,FALSE)))</f>
        <v xml:space="preserve"> </v>
      </c>
      <c r="M31" s="52" t="str">
        <f>IF(ISBLANK(VLOOKUP(TRIM(B31),ALL!$B$1:$U$1591,10,FALSE)),"",IF(ISERROR(VLOOKUP(TRIM(B31),ALL!$B$1:$U$1591,10,FALSE))," ",VLOOKUP(TRIM(B31),ALL!$B$1:$U$1591,10,FALSE)))</f>
        <v xml:space="preserve"> </v>
      </c>
    </row>
    <row r="32" spans="1:13">
      <c r="A32" s="52" t="str">
        <f>IF(ISERROR(VLOOKUP(TRIM(B32),ALL!$B$1:$T$1591,3,FALSE)),"(unc)",VLOOKUP(TRIM(B32),ALL!$B$1:$T$1591,3,FALSE))</f>
        <v>(unc)</v>
      </c>
      <c r="B32" s="139" t="s">
        <v>5714</v>
      </c>
      <c r="C32" t="s">
        <v>3763</v>
      </c>
      <c r="D32" s="85">
        <f>VLOOKUP(TRIM(B32),BirthdateDraft!$B$1:$O$9813,2,FALSE)</f>
        <v>33458</v>
      </c>
      <c r="E32" s="86" t="str">
        <f>VLOOKUP(TRIM(B32),BirthdateDraft!$B$1:$O$9813,3,FALSE)</f>
        <v>14/FA</v>
      </c>
      <c r="F32" s="52" t="str">
        <f>IF(ISERROR(VLOOKUP(TRIM(B32),ALL!$B$1:$T$1591,2,FALSE)),"",IF(ISERROR(VLOOKUP(TRIM(B32),ALL!$B$1:$T$1591,2,FALSE))," ",VLOOKUP(TRIM(B32),ALL!$B$1:$T$1591,2,FALSE)))</f>
        <v/>
      </c>
      <c r="G32" s="52" t="str">
        <f>IF(ISBLANK(VLOOKUP(TRIM(B32),ALL!$B$1:$U$1591,4,FALSE)),"",IF(ISERROR(VLOOKUP(TRIM(B32),ALL!$B$1:$U$1591,4,FALSE))," ",VLOOKUP(TRIM(B32),ALL!$B$1:$U$1591,4,FALSE)))</f>
        <v xml:space="preserve"> </v>
      </c>
      <c r="H32" s="52" t="str">
        <f>IF(ISBLANK(VLOOKUP(TRIM(B32),ALL!$B$1:$U$1591,5,FALSE)),"",IF(ISERROR(VLOOKUP(TRIM(B32),ALL!$B$1:$U$1591,5,FALSE))," ",VLOOKUP(TRIM(B32),ALL!$B$1:$U$1591,5,FALSE)))</f>
        <v xml:space="preserve"> </v>
      </c>
      <c r="I32" s="52" t="str">
        <f>IF(ISBLANK(VLOOKUP(TRIM(B32),ALL!$B$1:$U$1591,6,FALSE)),"",IF(ISERROR(VLOOKUP(TRIM(B32),ALL!$B$1:$U$1591,6,FALSE))," ", VLOOKUP(TRIM(B32),ALL!$B$1:$U$1591,6,FALSE)))</f>
        <v xml:space="preserve"> </v>
      </c>
      <c r="J32" s="52" t="str">
        <f>IF(ISBLANK(VLOOKUP(TRIM(B32),ALL!$B$1:$U$1591,7,FALSE)),"",IF(ISERROR(VLOOKUP(TRIM(B32),ALL!$B$1:$U$1591,7,FALSE))," ",VLOOKUP(TRIM(B32),ALL!$B$1:$U$1591,7,FALSE)))</f>
        <v xml:space="preserve"> </v>
      </c>
      <c r="K32" s="52" t="str">
        <f>IF(ISBLANK(VLOOKUP(TRIM(B32),ALL!$B$1:$U$1591,8,FALSE)),"",IF(ISERROR(VLOOKUP(TRIM(B32),ALL!$B$1:$U$1591,8,FALSE))," ",VLOOKUP(TRIM(B32),ALL!$B$1:$U$1591,8,FALSE)))</f>
        <v xml:space="preserve"> </v>
      </c>
      <c r="L32" s="52" t="str">
        <f>IF(ISBLANK(VLOOKUP(TRIM(B32),ALL!$B$1:$U$1591,9,FALSE)),"",IF(ISERROR(VLOOKUP(TRIM(B32),ALL!$B$1:$U$1591,9,FALSE))," ",VLOOKUP(TRIM(B32),ALL!$B$1:$U$1591,9,FALSE)))</f>
        <v xml:space="preserve"> </v>
      </c>
      <c r="M32" s="52" t="str">
        <f>IF(ISBLANK(VLOOKUP(TRIM(B32),ALL!$B$1:$U$1591,10,FALSE)),"",IF(ISERROR(VLOOKUP(TRIM(B32),ALL!$B$1:$U$1591,10,FALSE))," ",VLOOKUP(TRIM(B32),ALL!$B$1:$U$1591,10,FALSE)))</f>
        <v xml:space="preserve"> </v>
      </c>
    </row>
    <row r="33" spans="1:13">
      <c r="A33" s="52" t="str">
        <f>IF(ISERROR(VLOOKUP(TRIM(B33),ALL!$B$1:$T$1591,3,FALSE)),"(unc)",VLOOKUP(TRIM(B33),ALL!$B$1:$T$1591,3,FALSE))</f>
        <v>(unc)</v>
      </c>
      <c r="B33" s="139" t="s">
        <v>1430</v>
      </c>
      <c r="C33" t="s">
        <v>3763</v>
      </c>
      <c r="D33" s="85">
        <f>VLOOKUP(TRIM(B33),BirthdateDraft!$B$1:$O$5859,2,FALSE)</f>
        <v>30809</v>
      </c>
      <c r="E33" s="86" t="str">
        <f>VLOOKUP(TRIM(B33),BirthdateDraft!$B$1:$O$9859,3,FALSE)</f>
        <v>05/1 (1)</v>
      </c>
      <c r="F33" s="52" t="str">
        <f>IF(ISERROR(VLOOKUP(TRIM(B33),ALL!$B$1:$T$1591,2,FALSE)),"",IF(ISERROR(VLOOKUP(TRIM(B33),ALL!$B$1:$T$1591,2,FALSE))," ",VLOOKUP(TRIM(B33),ALL!$B$1:$T$1591,2,FALSE)))</f>
        <v/>
      </c>
      <c r="G33" s="52" t="str">
        <f>IF(ISBLANK(VLOOKUP(TRIM(B33),ALL!$B$1:$U$1591,4,FALSE)),"",IF(ISERROR(VLOOKUP(TRIM(B33),ALL!$B$1:$U$1591,4,FALSE))," ",VLOOKUP(TRIM(B33),ALL!$B$1:$U$1591,4,FALSE)))</f>
        <v xml:space="preserve"> </v>
      </c>
      <c r="H33" s="52" t="str">
        <f>IF(ISBLANK(VLOOKUP(TRIM(B33),ALL!$B$1:$U$1591,5,FALSE)),"",IF(ISERROR(VLOOKUP(TRIM(B33),ALL!$B$1:$U$1591,5,FALSE))," ",VLOOKUP(TRIM(B33),ALL!$B$1:$U$1591,5,FALSE)))</f>
        <v xml:space="preserve"> </v>
      </c>
      <c r="I33" s="52" t="str">
        <f>IF(ISBLANK(VLOOKUP(TRIM(B33),ALL!$B$1:$U$1591,6,FALSE)),"",IF(ISERROR(VLOOKUP(TRIM(B33),ALL!$B$1:$U$1591,6,FALSE))," ", VLOOKUP(TRIM(B33),ALL!$B$1:$U$1591,6,FALSE)))</f>
        <v xml:space="preserve"> </v>
      </c>
      <c r="J33" s="52" t="str">
        <f>IF(ISBLANK(VLOOKUP(TRIM(B33),ALL!$B$1:$U$1591,7,FALSE)),"",IF(ISERROR(VLOOKUP(TRIM(B33),ALL!$B$1:$U$1591,7,FALSE))," ",VLOOKUP(TRIM(B33),ALL!$B$1:$U$1591,7,FALSE)))</f>
        <v xml:space="preserve"> </v>
      </c>
      <c r="K33" s="52" t="str">
        <f>IF(ISBLANK(VLOOKUP(TRIM(B33),ALL!$B$1:$U$1591,8,FALSE)),"",IF(ISERROR(VLOOKUP(TRIM(B33),ALL!$B$1:$U$1591,8,FALSE))," ",VLOOKUP(TRIM(B33),ALL!$B$1:$U$1591,8,FALSE)))</f>
        <v xml:space="preserve"> </v>
      </c>
      <c r="L33" s="52" t="str">
        <f>IF(ISBLANK(VLOOKUP(TRIM(B33),ALL!$B$1:$U$1591,9,FALSE)),"",IF(ISERROR(VLOOKUP(TRIM(B33),ALL!$B$1:$U$1591,9,FALSE))," ",VLOOKUP(TRIM(B33),ALL!$B$1:$U$1591,9,FALSE)))</f>
        <v xml:space="preserve"> </v>
      </c>
      <c r="M33" s="52" t="str">
        <f>IF(ISBLANK(VLOOKUP(TRIM(B33),ALL!$B$1:$U$1591,10,FALSE)),"",IF(ISERROR(VLOOKUP(TRIM(B33),ALL!$B$1:$U$1591,10,FALSE))," ",VLOOKUP(TRIM(B33),ALL!$B$1:$U$1591,10,FALSE)))</f>
        <v xml:space="preserve"> </v>
      </c>
    </row>
    <row r="34" spans="1:13">
      <c r="A34" s="52" t="str">
        <f>IF(ISERROR(VLOOKUP(TRIM(B34),ALL!$B$1:$T$1591,3,FALSE)),"(unc)",VLOOKUP(TRIM(B34),ALL!$B$1:$T$1591,3,FALSE))</f>
        <v>(unc)</v>
      </c>
      <c r="B34" s="139" t="s">
        <v>2633</v>
      </c>
      <c r="C34" t="s">
        <v>3851</v>
      </c>
      <c r="D34" s="85">
        <f>VLOOKUP(TRIM(B34),BirthdateDraft!$B$1:$O$5859,2,FALSE)</f>
        <v>31674</v>
      </c>
      <c r="E34" s="86" t="str">
        <f>VLOOKUP(TRIM(B34),BirthdateDraft!$B$1:$O$9859,3,FALSE)</f>
        <v>09/7</v>
      </c>
      <c r="F34" s="52" t="str">
        <f>IF(ISERROR(VLOOKUP(TRIM(B34),ALL!$B$1:$T$1591,2,FALSE)),"",IF(ISERROR(VLOOKUP(TRIM(B34),ALL!$B$1:$T$1591,2,FALSE))," ",VLOOKUP(TRIM(B34),ALL!$B$1:$T$1591,2,FALSE)))</f>
        <v/>
      </c>
      <c r="G34" s="52" t="str">
        <f>IF(ISBLANK(VLOOKUP(TRIM(B34),ALL!$B$1:$U$1591,4,FALSE)),"",IF(ISERROR(VLOOKUP(TRIM(B34),ALL!$B$1:$U$1591,4,FALSE))," ",VLOOKUP(TRIM(B34),ALL!$B$1:$U$1591,4,FALSE)))</f>
        <v xml:space="preserve"> </v>
      </c>
      <c r="H34" s="52" t="s">
        <v>4387</v>
      </c>
      <c r="I34" s="52"/>
      <c r="J34" s="52"/>
      <c r="K34" s="52"/>
      <c r="L34" s="52"/>
      <c r="M34" s="52"/>
    </row>
    <row r="35" spans="1:13">
      <c r="A35" s="52" t="str">
        <f>IF(ISERROR(VLOOKUP(TRIM(B35),ALL!$B$1:$T$1591,3,FALSE)),"(unc)",VLOOKUP(TRIM(B35),ALL!$B$1:$T$1591,3,FALSE))</f>
        <v>(unc)</v>
      </c>
      <c r="B35" s="139" t="s">
        <v>6401</v>
      </c>
      <c r="C35" t="s">
        <v>3851</v>
      </c>
      <c r="D35" s="85">
        <f>VLOOKUP(TRIM(B35),BirthdateDraft!$B$1:$O$5859,2,FALSE)</f>
        <v>34454</v>
      </c>
      <c r="E35" s="86" t="str">
        <f>VLOOKUP(TRIM(B35),BirthdateDraft!$B$1:$O$9859,3,FALSE)</f>
        <v>17/5</v>
      </c>
      <c r="F35" s="52" t="str">
        <f>IF(ISERROR(VLOOKUP(TRIM(B35),ALL!$B$1:$T$1591,2,FALSE)),"",IF(ISERROR(VLOOKUP(TRIM(B35),ALL!$B$1:$T$1591,2,FALSE))," ",VLOOKUP(TRIM(B35),ALL!$B$1:$T$1591,2,FALSE)))</f>
        <v/>
      </c>
      <c r="G35" s="52" t="str">
        <f>IF(ISBLANK(VLOOKUP(TRIM(B35),ALL!$B$1:$U$1591,4,FALSE)),"",IF(ISERROR(VLOOKUP(TRIM(B35),ALL!$B$1:$U$1591,4,FALSE))," ",VLOOKUP(TRIM(B35),ALL!$B$1:$U$1591,4,FALSE)))</f>
        <v xml:space="preserve"> </v>
      </c>
      <c r="H35" s="52" t="str">
        <f>IF(ISBLANK(VLOOKUP(TRIM(B35),ALL!$B$1:$U$1591,5,FALSE)),"",IF(ISERROR(VLOOKUP(TRIM(B35),ALL!$B$1:$U$1591,5,FALSE))," ",VLOOKUP(TRIM(B35),ALL!$B$1:$U$1591,5,FALSE)))</f>
        <v xml:space="preserve"> </v>
      </c>
      <c r="I35" s="52" t="str">
        <f>IF(ISBLANK(VLOOKUP(TRIM(B35),ALL!$B$1:$U$1591,6,FALSE)),"",IF(ISERROR(VLOOKUP(TRIM(B35),ALL!$B$1:$U$1591,6,FALSE))," ", VLOOKUP(TRIM(B35),ALL!$B$1:$U$1591,6,FALSE)))</f>
        <v xml:space="preserve"> </v>
      </c>
      <c r="J35" s="52" t="str">
        <f>IF(ISBLANK(VLOOKUP(TRIM(B35),ALL!$B$1:$U$1591,7,FALSE)),"",IF(ISERROR(VLOOKUP(TRIM(B35),ALL!$B$1:$U$1591,7,FALSE))," ",VLOOKUP(TRIM(B35),ALL!$B$1:$U$1591,7,FALSE)))</f>
        <v xml:space="preserve"> </v>
      </c>
      <c r="K35" s="52" t="str">
        <f>IF(ISBLANK(VLOOKUP(TRIM(B35),ALL!$B$1:$U$1591,8,FALSE)),"",IF(ISERROR(VLOOKUP(TRIM(B35),ALL!$B$1:$U$1591,8,FALSE))," ",VLOOKUP(TRIM(B35),ALL!$B$1:$U$1591,8,FALSE)))</f>
        <v xml:space="preserve"> </v>
      </c>
      <c r="L35" s="52" t="str">
        <f>IF(ISBLANK(VLOOKUP(TRIM(B35),ALL!$B$1:$U$1591,9,FALSE)),"",IF(ISERROR(VLOOKUP(TRIM(B35),ALL!$B$1:$U$1591,9,FALSE))," ",VLOOKUP(TRIM(B35),ALL!$B$1:$U$1591,9,FALSE)))</f>
        <v xml:space="preserve"> </v>
      </c>
      <c r="M35" s="52" t="str">
        <f>IF(ISBLANK(VLOOKUP(TRIM(B35),ALL!$B$1:$U$1591,10,FALSE)),"",IF(ISERROR(VLOOKUP(TRIM(B35),ALL!$B$1:$U$1591,10,FALSE))," ",VLOOKUP(TRIM(B35),ALL!$B$1:$U$1591,10,FALSE)))</f>
        <v xml:space="preserve"> </v>
      </c>
    </row>
    <row r="36" spans="1:13">
      <c r="A36" s="52" t="str">
        <f>IF(ISERROR(VLOOKUP(TRIM(B36),ALL!$B$1:$T$1591,3,FALSE)),"(unc)",VLOOKUP(TRIM(B36),ALL!$B$1:$T$1591,3,FALSE))</f>
        <v>(unc)</v>
      </c>
      <c r="B36" s="139" t="s">
        <v>1042</v>
      </c>
      <c r="C36" s="11" t="s">
        <v>7101</v>
      </c>
      <c r="D36" s="85">
        <f>VLOOKUP(TRIM(B36),BirthdateDraft!$B$1:$O$5859,2,FALSE)</f>
        <v>32637</v>
      </c>
      <c r="E36" s="86" t="str">
        <f>VLOOKUP(TRIM(B36),BirthdateDraft!$B$1:$O$9859,3,FALSE)</f>
        <v>11/4</v>
      </c>
      <c r="F36" s="52" t="str">
        <f>IF(ISERROR(VLOOKUP(TRIM(B36),ALL!$B$1:$T$1591,2,FALSE)),"",IF(ISERROR(VLOOKUP(TRIM(B36),ALL!$B$1:$T$1591,2,FALSE))," ",VLOOKUP(TRIM(B36),ALL!$B$1:$T$1591,2,FALSE)))</f>
        <v/>
      </c>
      <c r="G36" s="52" t="str">
        <f>IF(ISBLANK(VLOOKUP(TRIM(B36),ALL!$B$1:$U$1591,4,FALSE)),"",IF(ISERROR(VLOOKUP(TRIM(B36),ALL!$B$1:$U$1591,4,FALSE))," ",VLOOKUP(TRIM(B36),ALL!$B$1:$U$1591,4,FALSE)))</f>
        <v xml:space="preserve"> </v>
      </c>
      <c r="H36" s="52" t="str">
        <f>IF(ISBLANK(VLOOKUP(TRIM(B36),ALL!$B$1:$U$1591,5,FALSE)),"",IF(ISERROR(VLOOKUP(TRIM(B36),ALL!$B$1:$U$1591,5,FALSE))," ",VLOOKUP(TRIM(B36),ALL!$B$1:$U$1591,5,FALSE)))</f>
        <v xml:space="preserve"> </v>
      </c>
      <c r="I36" s="52" t="str">
        <f>IF(ISBLANK(VLOOKUP(TRIM(B36),ALL!$B$1:$U$1591,6,FALSE)),"",IF(ISERROR(VLOOKUP(TRIM(B36),ALL!$B$1:$U$1591,6,FALSE))," ", VLOOKUP(TRIM(B36),ALL!$B$1:$U$1591,6,FALSE)))</f>
        <v xml:space="preserve"> </v>
      </c>
      <c r="J36" s="52" t="str">
        <f>IF(ISBLANK(VLOOKUP(TRIM(B36),ALL!$B$1:$U$1591,7,FALSE)),"",IF(ISERROR(VLOOKUP(TRIM(B36),ALL!$B$1:$U$1591,7,FALSE))," ",VLOOKUP(TRIM(B36),ALL!$B$1:$U$1591,7,FALSE)))</f>
        <v xml:space="preserve"> </v>
      </c>
      <c r="K36" s="52" t="str">
        <f>IF(ISBLANK(VLOOKUP(TRIM(B36),ALL!$B$1:$U$1591,8,FALSE)),"",IF(ISERROR(VLOOKUP(TRIM(B36),ALL!$B$1:$U$1591,8,FALSE))," ",VLOOKUP(TRIM(B36),ALL!$B$1:$U$1591,8,FALSE)))</f>
        <v xml:space="preserve"> </v>
      </c>
      <c r="L36" s="52" t="str">
        <f>IF(ISBLANK(VLOOKUP(TRIM(B36),ALL!$B$1:$U$1591,9,FALSE)),"",IF(ISERROR(VLOOKUP(TRIM(B36),ALL!$B$1:$U$1591,9,FALSE))," ",VLOOKUP(TRIM(B36),ALL!$B$1:$U$1591,9,FALSE)))</f>
        <v xml:space="preserve"> </v>
      </c>
      <c r="M36" s="52" t="str">
        <f>IF(ISBLANK(VLOOKUP(TRIM(B36),ALL!$B$1:$U$1591,10,FALSE)),"",IF(ISERROR(VLOOKUP(TRIM(B36),ALL!$B$1:$U$1591,10,FALSE))," ",VLOOKUP(TRIM(B36),ALL!$B$1:$U$1591,10,FALSE)))</f>
        <v xml:space="preserve"> </v>
      </c>
    </row>
    <row r="37" spans="1:13">
      <c r="A37" s="52" t="str">
        <f>IF(ISERROR(VLOOKUP(TRIM(B37),ALL!$B$1:$T$1591,3,FALSE)),"(unc)",VLOOKUP(TRIM(B37),ALL!$B$1:$T$1591,3,FALSE))</f>
        <v>(unc)</v>
      </c>
      <c r="B37" s="139" t="s">
        <v>1724</v>
      </c>
      <c r="C37" s="11" t="s">
        <v>7101</v>
      </c>
      <c r="D37" s="85">
        <f>VLOOKUP(TRIM(B37),BirthdateDraft!$B$1:$O$5859,2,FALSE)</f>
        <v>31169</v>
      </c>
      <c r="E37" s="86" t="str">
        <f>VLOOKUP(TRIM(B37),BirthdateDraft!$B$1:$O$9859,3,FALSE)</f>
        <v>08/4</v>
      </c>
      <c r="F37" s="52" t="str">
        <f>IF(ISERROR(VLOOKUP(TRIM(B37),ALL!$B$1:$T$1591,2,FALSE)),"",IF(ISERROR(VLOOKUP(TRIM(B37),ALL!$B$1:$T$1591,2,FALSE))," ",VLOOKUP(TRIM(B37),ALL!$B$1:$T$1591,2,FALSE)))</f>
        <v/>
      </c>
      <c r="G37" s="52" t="str">
        <f>IF(ISBLANK(VLOOKUP(TRIM(B37),ALL!$B$1:$U$1591,4,FALSE)),"",IF(ISERROR(VLOOKUP(TRIM(B37),ALL!$B$1:$U$1591,4,FALSE))," ",VLOOKUP(TRIM(B37),ALL!$B$1:$U$1591,4,FALSE)))</f>
        <v xml:space="preserve"> </v>
      </c>
      <c r="H37" s="52" t="str">
        <f>IF(ISBLANK(VLOOKUP(TRIM(B37),ALL!$B$1:$U$1591,5,FALSE)),"",IF(ISERROR(VLOOKUP(TRIM(B37),ALL!$B$1:$U$1591,5,FALSE))," ",VLOOKUP(TRIM(B37),ALL!$B$1:$U$1591,5,FALSE)))</f>
        <v xml:space="preserve"> </v>
      </c>
      <c r="I37" s="52" t="str">
        <f>IF(ISBLANK(VLOOKUP(TRIM(B37),ALL!$B$1:$U$1591,6,FALSE)),"",IF(ISERROR(VLOOKUP(TRIM(B37),ALL!$B$1:$U$1591,6,FALSE))," ", VLOOKUP(TRIM(B37),ALL!$B$1:$U$1591,6,FALSE)))</f>
        <v xml:space="preserve"> </v>
      </c>
      <c r="J37" s="52" t="str">
        <f>IF(ISBLANK(VLOOKUP(TRIM(B37),ALL!$B$1:$U$1591,7,FALSE)),"",IF(ISERROR(VLOOKUP(TRIM(B37),ALL!$B$1:$U$1591,7,FALSE))," ",VLOOKUP(TRIM(B37),ALL!$B$1:$U$1591,7,FALSE)))</f>
        <v xml:space="preserve"> </v>
      </c>
      <c r="K37" s="52" t="str">
        <f>IF(ISBLANK(VLOOKUP(TRIM(B37),ALL!$B$1:$U$1591,8,FALSE)),"",IF(ISERROR(VLOOKUP(TRIM(B37),ALL!$B$1:$U$1591,8,FALSE))," ",VLOOKUP(TRIM(B37),ALL!$B$1:$U$1591,8,FALSE)))</f>
        <v xml:space="preserve"> </v>
      </c>
      <c r="L37" s="52" t="str">
        <f>IF(ISBLANK(VLOOKUP(TRIM(B37),ALL!$B$1:$U$1591,9,FALSE)),"",IF(ISERROR(VLOOKUP(TRIM(B37),ALL!$B$1:$U$1591,9,FALSE))," ",VLOOKUP(TRIM(B37),ALL!$B$1:$U$1591,9,FALSE)))</f>
        <v xml:space="preserve"> </v>
      </c>
      <c r="M37" s="52" t="str">
        <f>IF(ISBLANK(VLOOKUP(TRIM(B37),ALL!$B$1:$U$1591,10,FALSE)),"",IF(ISERROR(VLOOKUP(TRIM(B37),ALL!$B$1:$U$1591,10,FALSE))," ",VLOOKUP(TRIM(B37),ALL!$B$1:$U$1591,10,FALSE)))</f>
        <v xml:space="preserve"> </v>
      </c>
    </row>
    <row r="38" spans="1:13">
      <c r="A38" s="52" t="str">
        <f>IF(ISERROR(VLOOKUP(TRIM(B38),ALL!$B$1:$T$1591,3,FALSE)),"(unc)",VLOOKUP(TRIM(B38),ALL!$B$1:$T$1591,3,FALSE))</f>
        <v>(unc)</v>
      </c>
      <c r="B38" s="139" t="s">
        <v>4611</v>
      </c>
      <c r="C38" s="11" t="s">
        <v>7101</v>
      </c>
      <c r="D38" s="85">
        <f>VLOOKUP(TRIM(B38),BirthdateDraft!$B$1:$O$5859,2,FALSE)</f>
        <v>33548</v>
      </c>
      <c r="E38" s="86" t="str">
        <f>VLOOKUP(TRIM(B38),BirthdateDraft!$B$1:$O$9859,3,FALSE)</f>
        <v>13/1 (2)</v>
      </c>
      <c r="F38" s="52" t="str">
        <f>IF(ISERROR(VLOOKUP(TRIM(B38),ALL!$B$1:$T$1591,2,FALSE)),"",IF(ISERROR(VLOOKUP(TRIM(B38),ALL!$B$1:$T$1591,2,FALSE))," ",VLOOKUP(TRIM(B38),ALL!$B$1:$T$1591,2,FALSE)))</f>
        <v/>
      </c>
      <c r="G38" s="52" t="str">
        <f>IF(ISBLANK(VLOOKUP(TRIM(B38),ALL!$B$1:$U$1591,4,FALSE)),"",IF(ISERROR(VLOOKUP(TRIM(B38),ALL!$B$1:$U$1591,4,FALSE))," ",VLOOKUP(TRIM(B38),ALL!$B$1:$U$1591,4,FALSE)))</f>
        <v xml:space="preserve"> </v>
      </c>
      <c r="H38" s="52" t="str">
        <f>IF(ISBLANK(VLOOKUP(TRIM(B38),ALL!$B$1:$U$1591,5,FALSE)),"",IF(ISERROR(VLOOKUP(TRIM(B38),ALL!$B$1:$U$1591,5,FALSE))," ",VLOOKUP(TRIM(B38),ALL!$B$1:$U$1591,5,FALSE)))</f>
        <v xml:space="preserve"> </v>
      </c>
      <c r="I38" s="52" t="str">
        <f>IF(ISBLANK(VLOOKUP(TRIM(B38),ALL!$B$1:$U$1591,6,FALSE)),"",IF(ISERROR(VLOOKUP(TRIM(B38),ALL!$B$1:$U$1591,6,FALSE))," ", VLOOKUP(TRIM(B38),ALL!$B$1:$U$1591,6,FALSE)))</f>
        <v xml:space="preserve"> </v>
      </c>
      <c r="J38" s="52" t="str">
        <f>IF(ISBLANK(VLOOKUP(TRIM(B38),ALL!$B$1:$U$1591,7,FALSE)),"",IF(ISERROR(VLOOKUP(TRIM(B38),ALL!$B$1:$U$1591,7,FALSE))," ",VLOOKUP(TRIM(B38),ALL!$B$1:$U$1591,7,FALSE)))</f>
        <v xml:space="preserve"> </v>
      </c>
      <c r="K38" s="52" t="str">
        <f>IF(ISBLANK(VLOOKUP(TRIM(B38),ALL!$B$1:$U$1591,8,FALSE)),"",IF(ISERROR(VLOOKUP(TRIM(B38),ALL!$B$1:$U$1591,8,FALSE))," ",VLOOKUP(TRIM(B38),ALL!$B$1:$U$1591,8,FALSE)))</f>
        <v xml:space="preserve"> </v>
      </c>
      <c r="L38" s="52" t="str">
        <f>IF(ISBLANK(VLOOKUP(TRIM(B38),ALL!$B$1:$U$1591,9,FALSE)),"",IF(ISERROR(VLOOKUP(TRIM(B38),ALL!$B$1:$U$1591,9,FALSE))," ",VLOOKUP(TRIM(B38),ALL!$B$1:$U$1591,9,FALSE)))</f>
        <v xml:space="preserve"> </v>
      </c>
      <c r="M38" s="52" t="str">
        <f>IF(ISBLANK(VLOOKUP(TRIM(B38),ALL!$B$1:$U$1591,10,FALSE)),"",IF(ISERROR(VLOOKUP(TRIM(B38),ALL!$B$1:$U$1591,10,FALSE))," ",VLOOKUP(TRIM(B38),ALL!$B$1:$U$1591,10,FALSE)))</f>
        <v xml:space="preserve"> </v>
      </c>
    </row>
    <row r="39" spans="1:13">
      <c r="A39" s="52" t="str">
        <f>IF(ISERROR(VLOOKUP(TRIM(B39),ALL!$B$1:$T$1591,3,FALSE)),"(unc)",VLOOKUP(TRIM(B39),ALL!$B$1:$T$1591,3,FALSE))</f>
        <v>(unc)</v>
      </c>
      <c r="B39" s="139" t="s">
        <v>2626</v>
      </c>
      <c r="C39" s="11" t="s">
        <v>7101</v>
      </c>
      <c r="D39" s="85">
        <f>VLOOKUP(TRIM(B39),BirthdateDraft!$B$1:$O$5859,2,FALSE)</f>
        <v>31547</v>
      </c>
      <c r="E39" s="86" t="str">
        <f>VLOOKUP(TRIM(B39),BirthdateDraft!$B$1:$O$9859,3,FALSE)</f>
        <v>08/5</v>
      </c>
      <c r="F39" s="52" t="str">
        <f>IF(ISERROR(VLOOKUP(TRIM(B39),ALL!$B$1:$T$1591,2,FALSE)),"",IF(ISERROR(VLOOKUP(TRIM(B39),ALL!$B$1:$T$1591,2,FALSE))," ",VLOOKUP(TRIM(B39),ALL!$B$1:$T$1591,2,FALSE)))</f>
        <v/>
      </c>
      <c r="G39" s="52"/>
      <c r="H39" s="52"/>
      <c r="I39" s="52"/>
      <c r="J39" s="52"/>
      <c r="K39" s="52"/>
      <c r="L39" s="52" t="str">
        <f>IF(ISBLANK(VLOOKUP(TRIM(B39),ALL!$B$1:$U$1591,9,FALSE)),"",IF(ISERROR(VLOOKUP(TRIM(B39),ALL!$B$1:$U$1591,9,FALSE))," ",VLOOKUP(TRIM(B39),ALL!$B$1:$U$1591,9,FALSE)))</f>
        <v xml:space="preserve"> </v>
      </c>
      <c r="M39" s="52" t="str">
        <f>IF(ISBLANK(VLOOKUP(TRIM(B39),ALL!$B$1:$U$1591,10,FALSE)),"",IF(ISERROR(VLOOKUP(TRIM(B39),ALL!$B$1:$U$1591,10,FALSE))," ",VLOOKUP(TRIM(B39),ALL!$B$1:$U$1591,10,FALSE)))</f>
        <v xml:space="preserve"> </v>
      </c>
    </row>
    <row r="40" spans="1:13">
      <c r="A40" s="52" t="str">
        <f>IF(ISERROR(VLOOKUP(TRIM(B40),ALL!$B$1:$T$1591,3,FALSE)),"(unc)",VLOOKUP(TRIM(B40),ALL!$B$1:$T$1591,3,FALSE))</f>
        <v>(unc)</v>
      </c>
      <c r="B40" s="139" t="s">
        <v>988</v>
      </c>
      <c r="C40" s="11" t="s">
        <v>7101</v>
      </c>
      <c r="D40" s="85">
        <f>VLOOKUP(TRIM(B40),BirthdateDraft!$B$1:$O$5859,2,FALSE)</f>
        <v>30924</v>
      </c>
      <c r="E40" s="86" t="str">
        <f>VLOOKUP(TRIM(B40),BirthdateDraft!$B$1:$O$9859,3,FALSE)</f>
        <v>06/FA</v>
      </c>
      <c r="F40" s="52" t="str">
        <f>IF(ISERROR(VLOOKUP(TRIM(B40),ALL!$B$1:$T$1591,2,FALSE)),"",IF(ISERROR(VLOOKUP(TRIM(B40),ALL!$B$1:$T$1591,2,FALSE))," ",VLOOKUP(TRIM(B40),ALL!$B$1:$T$1591,2,FALSE)))</f>
        <v/>
      </c>
      <c r="G40" s="52" t="str">
        <f>IF(ISBLANK(VLOOKUP(TRIM(B40),ALL!$B$1:$U$1591,4,FALSE)),"",IF(ISERROR(VLOOKUP(TRIM(B40),ALL!$B$1:$U$1591,4,FALSE))," ",VLOOKUP(TRIM(B40),ALL!$B$1:$U$1591,4,FALSE)))</f>
        <v xml:space="preserve"> </v>
      </c>
      <c r="H40" s="52" t="str">
        <f>IF(ISBLANK(VLOOKUP(TRIM(B40),ALL!$B$1:$U$1591,5,FALSE)),"",IF(ISERROR(VLOOKUP(TRIM(B40),ALL!$B$1:$U$1591,5,FALSE))," ",VLOOKUP(TRIM(B40),ALL!$B$1:$U$1591,5,FALSE)))</f>
        <v xml:space="preserve"> </v>
      </c>
      <c r="I40" s="52" t="str">
        <f>IF(ISBLANK(VLOOKUP(TRIM(B40),ALL!$B$1:$U$1591,6,FALSE)),"",IF(ISERROR(VLOOKUP(TRIM(B40),ALL!$B$1:$U$1591,6,FALSE))," ", VLOOKUP(TRIM(B40),ALL!$B$1:$U$1591,6,FALSE)))</f>
        <v xml:space="preserve"> </v>
      </c>
      <c r="J40" s="52" t="str">
        <f>IF(ISBLANK(VLOOKUP(TRIM(B40),ALL!$B$1:$U$1591,7,FALSE)),"",IF(ISERROR(VLOOKUP(TRIM(B40),ALL!$B$1:$U$1591,7,FALSE))," ",VLOOKUP(TRIM(B40),ALL!$B$1:$U$1591,7,FALSE)))</f>
        <v xml:space="preserve"> </v>
      </c>
      <c r="K40" s="52" t="str">
        <f>IF(ISBLANK(VLOOKUP(TRIM(B40),ALL!$B$1:$U$1591,8,FALSE)),"",IF(ISERROR(VLOOKUP(TRIM(B40),ALL!$B$1:$U$1591,8,FALSE))," ",VLOOKUP(TRIM(B40),ALL!$B$1:$U$1591,8,FALSE)))</f>
        <v xml:space="preserve"> </v>
      </c>
      <c r="L40" s="52" t="str">
        <f>IF(ISBLANK(VLOOKUP(TRIM(B40),ALL!$B$1:$U$1591,9,FALSE)),"",IF(ISERROR(VLOOKUP(TRIM(B40),ALL!$B$1:$U$1591,9,FALSE))," ",VLOOKUP(TRIM(B40),ALL!$B$1:$U$1591,9,FALSE)))</f>
        <v xml:space="preserve"> </v>
      </c>
      <c r="M40" s="52" t="str">
        <f>IF(ISBLANK(VLOOKUP(TRIM(B40),ALL!$B$1:$U$1591,10,FALSE)),"",IF(ISERROR(VLOOKUP(TRIM(B40),ALL!$B$1:$U$1591,10,FALSE))," ",VLOOKUP(TRIM(B40),ALL!$B$1:$U$1591,10,FALSE)))</f>
        <v xml:space="preserve"> </v>
      </c>
    </row>
    <row r="41" spans="1:13">
      <c r="A41" s="52" t="str">
        <f>IF(ISERROR(VLOOKUP(TRIM(B41),ALL!$B$1:$T$1591,3,FALSE)),"(unc)",VLOOKUP(TRIM(B41),ALL!$B$1:$T$1591,3,FALSE))</f>
        <v>(unc)</v>
      </c>
      <c r="B41" s="139" t="s">
        <v>1451</v>
      </c>
      <c r="C41" s="11" t="s">
        <v>7101</v>
      </c>
      <c r="D41" s="85">
        <f>VLOOKUP(TRIM(B41),BirthdateDraft!$B$1:$O$5859,2,FALSE)</f>
        <v>31134</v>
      </c>
      <c r="E41" s="86" t="str">
        <f>VLOOKUP(TRIM(B41),BirthdateDraft!$B$1:$O$9859,3,FALSE)</f>
        <v>08/1 (2)</v>
      </c>
      <c r="F41" s="52" t="str">
        <f>IF(ISERROR(VLOOKUP(TRIM(B41),ALL!$B$1:$T$1591,2,FALSE)),"",IF(ISERROR(VLOOKUP(TRIM(B41),ALL!$B$1:$T$1591,2,FALSE))," ",VLOOKUP(TRIM(B41),ALL!$B$1:$T$1591,2,FALSE)))</f>
        <v/>
      </c>
      <c r="G41" s="52" t="str">
        <f>IF(ISBLANK(VLOOKUP(TRIM(B41),ALL!$B$1:$U$1591,4,FALSE)),"",IF(ISERROR(VLOOKUP(TRIM(B41),ALL!$B$1:$U$1591,4,FALSE))," ",VLOOKUP(TRIM(B41),ALL!$B$1:$U$1591,4,FALSE)))</f>
        <v xml:space="preserve"> </v>
      </c>
      <c r="H41" s="52" t="str">
        <f>IF(ISBLANK(VLOOKUP(TRIM(B41),ALL!$B$1:$U$1591,5,FALSE)),"",IF(ISERROR(VLOOKUP(TRIM(B41),ALL!$B$1:$U$1591,5,FALSE))," ",VLOOKUP(TRIM(B41),ALL!$B$1:$U$1591,5,FALSE)))</f>
        <v xml:space="preserve"> </v>
      </c>
      <c r="I41" s="52" t="str">
        <f>IF(ISBLANK(VLOOKUP(TRIM(B41),ALL!$B$1:$U$1591,6,FALSE)),"",IF(ISERROR(VLOOKUP(TRIM(B41),ALL!$B$1:$U$1591,6,FALSE))," ", VLOOKUP(TRIM(B41),ALL!$B$1:$U$1591,6,FALSE)))</f>
        <v xml:space="preserve"> </v>
      </c>
      <c r="J41" s="52" t="str">
        <f>IF(ISBLANK(VLOOKUP(TRIM(B41),ALL!$B$1:$U$1591,7,FALSE)),"",IF(ISERROR(VLOOKUP(TRIM(B41),ALL!$B$1:$U$1591,7,FALSE))," ",VLOOKUP(TRIM(B41),ALL!$B$1:$U$1591,7,FALSE)))</f>
        <v xml:space="preserve"> </v>
      </c>
      <c r="K41" s="52" t="str">
        <f>IF(ISBLANK(VLOOKUP(TRIM(B41),ALL!$B$1:$U$1591,8,FALSE)),"",IF(ISERROR(VLOOKUP(TRIM(B41),ALL!$B$1:$U$1591,8,FALSE))," ",VLOOKUP(TRIM(B41),ALL!$B$1:$U$1591,8,FALSE)))</f>
        <v xml:space="preserve"> </v>
      </c>
      <c r="L41" s="52" t="str">
        <f>IF(ISBLANK(VLOOKUP(TRIM(B41),ALL!$B$1:$U$1591,9,FALSE)),"",IF(ISERROR(VLOOKUP(TRIM(B41),ALL!$B$1:$U$1591,9,FALSE))," ",VLOOKUP(TRIM(B41),ALL!$B$1:$U$1591,9,FALSE)))</f>
        <v xml:space="preserve"> </v>
      </c>
      <c r="M41" s="52" t="str">
        <f>IF(ISBLANK(VLOOKUP(TRIM(B41),ALL!$B$1:$U$1591,10,FALSE)),"",IF(ISERROR(VLOOKUP(TRIM(B41),ALL!$B$1:$U$1591,10,FALSE))," ",VLOOKUP(TRIM(B41),ALL!$B$1:$U$1591,10,FALSE)))</f>
        <v xml:space="preserve"> </v>
      </c>
    </row>
    <row r="42" spans="1:13">
      <c r="A42" s="52" t="str">
        <f>IF(ISERROR(VLOOKUP(TRIM(B42),ALL!$B$1:$T$1591,3,FALSE)),"(unc)",VLOOKUP(TRIM(B42),ALL!$B$1:$T$1591,3,FALSE))</f>
        <v>(unc)</v>
      </c>
      <c r="B42" s="139" t="s">
        <v>2022</v>
      </c>
      <c r="C42" s="11" t="s">
        <v>7101</v>
      </c>
      <c r="D42" s="85">
        <f>VLOOKUP(TRIM(B42),BirthdateDraft!$B$1:$O$5859,2,FALSE)</f>
        <v>32045</v>
      </c>
      <c r="E42" s="86" t="str">
        <f>VLOOKUP(TRIM(B42),BirthdateDraft!$B$1:$O$9859,3,FALSE)</f>
        <v>10/3</v>
      </c>
      <c r="F42" s="52" t="str">
        <f>IF(ISERROR(VLOOKUP(TRIM(B42),ALL!$B$1:$T$1591,2,FALSE)),"",IF(ISERROR(VLOOKUP(TRIM(B42),ALL!$B$1:$T$1591,2,FALSE))," ",VLOOKUP(TRIM(B42),ALL!$B$1:$T$1591,2,FALSE)))</f>
        <v/>
      </c>
      <c r="G42" s="52" t="str">
        <f>IF(ISBLANK(VLOOKUP(TRIM(B42),ALL!$B$1:$U$1591,4,FALSE)),"",IF(ISERROR(VLOOKUP(TRIM(B42),ALL!$B$1:$U$1591,4,FALSE))," ",VLOOKUP(TRIM(B42),ALL!$B$1:$U$1591,4,FALSE)))</f>
        <v xml:space="preserve"> </v>
      </c>
      <c r="H42" s="52" t="str">
        <f>IF(ISBLANK(VLOOKUP(TRIM(B42),ALL!$B$1:$U$1591,5,FALSE)),"",IF(ISERROR(VLOOKUP(TRIM(B42),ALL!$B$1:$U$1591,5,FALSE))," ",VLOOKUP(TRIM(B42),ALL!$B$1:$U$1591,5,FALSE)))</f>
        <v xml:space="preserve"> </v>
      </c>
      <c r="I42" s="52" t="str">
        <f>IF(ISBLANK(VLOOKUP(TRIM(B42),ALL!$B$1:$U$1591,6,FALSE)),"",IF(ISERROR(VLOOKUP(TRIM(B42),ALL!$B$1:$U$1591,6,FALSE))," ", VLOOKUP(TRIM(B42),ALL!$B$1:$U$1591,6,FALSE)))</f>
        <v xml:space="preserve"> </v>
      </c>
      <c r="J42" s="52" t="str">
        <f>IF(ISBLANK(VLOOKUP(TRIM(B42),ALL!$B$1:$U$1591,7,FALSE)),"",IF(ISERROR(VLOOKUP(TRIM(B42),ALL!$B$1:$U$1591,7,FALSE))," ",VLOOKUP(TRIM(B42),ALL!$B$1:$U$1591,7,FALSE)))</f>
        <v xml:space="preserve"> </v>
      </c>
      <c r="K42" s="52" t="str">
        <f>IF(ISBLANK(VLOOKUP(TRIM(B42),ALL!$B$1:$U$1591,8,FALSE)),"",IF(ISERROR(VLOOKUP(TRIM(B42),ALL!$B$1:$U$1591,8,FALSE))," ",VLOOKUP(TRIM(B42),ALL!$B$1:$U$1591,8,FALSE)))</f>
        <v xml:space="preserve"> </v>
      </c>
      <c r="L42" s="52" t="str">
        <f>IF(ISBLANK(VLOOKUP(TRIM(B42),ALL!$B$1:$U$1591,9,FALSE)),"",IF(ISERROR(VLOOKUP(TRIM(B42),ALL!$B$1:$U$1591,9,FALSE))," ",VLOOKUP(TRIM(B42),ALL!$B$1:$U$1591,9,FALSE)))</f>
        <v xml:space="preserve"> </v>
      </c>
      <c r="M42" s="52" t="str">
        <f>IF(ISBLANK(VLOOKUP(TRIM(B42),ALL!$B$1:$U$1591,10,FALSE)),"",IF(ISERROR(VLOOKUP(TRIM(B42),ALL!$B$1:$U$1591,10,FALSE))," ",VLOOKUP(TRIM(B42),ALL!$B$1:$U$1591,10,FALSE)))</f>
        <v xml:space="preserve"> </v>
      </c>
    </row>
    <row r="43" spans="1:13">
      <c r="A43" s="52" t="str">
        <f>IF(ISERROR(VLOOKUP(TRIM(B43),ALL!$B$1:$T$1591,3,FALSE)),"(unc)",VLOOKUP(TRIM(B43),ALL!$B$1:$T$1591,3,FALSE))</f>
        <v>(unc)</v>
      </c>
      <c r="B43" s="139" t="s">
        <v>6943</v>
      </c>
      <c r="C43" s="11" t="s">
        <v>7101</v>
      </c>
      <c r="D43" s="85">
        <f>VLOOKUP(TRIM(B43),BirthdateDraft!$B$1:$O$5859,2,FALSE)</f>
        <v>34186</v>
      </c>
      <c r="E43" s="86" t="str">
        <f>VLOOKUP(TRIM(B43),BirthdateDraft!$B$1:$O$9859,3,FALSE)</f>
        <v>16/FA</v>
      </c>
      <c r="F43" s="52" t="str">
        <f>IF(ISERROR(VLOOKUP(TRIM(B43),ALL!$B$1:$T$1591,2,FALSE)),"",IF(ISERROR(VLOOKUP(TRIM(B43),ALL!$B$1:$T$1591,2,FALSE))," ",VLOOKUP(TRIM(B43),ALL!$B$1:$T$1591,2,FALSE)))</f>
        <v/>
      </c>
      <c r="G43" s="52" t="str">
        <f>IF(ISBLANK(VLOOKUP(TRIM(B43),ALL!$B$1:$U$1591,4,FALSE)),"",IF(ISERROR(VLOOKUP(TRIM(B43),ALL!$B$1:$U$1591,4,FALSE))," ",VLOOKUP(TRIM(B43),ALL!$B$1:$U$1591,4,FALSE)))</f>
        <v xml:space="preserve"> </v>
      </c>
      <c r="H43" s="52" t="str">
        <f>IF(ISBLANK(VLOOKUP(TRIM(B43),ALL!$B$1:$U$1591,5,FALSE)),"",IF(ISERROR(VLOOKUP(TRIM(B43),ALL!$B$1:$U$1591,5,FALSE))," ",VLOOKUP(TRIM(B43),ALL!$B$1:$U$1591,5,FALSE)))</f>
        <v xml:space="preserve"> </v>
      </c>
      <c r="I43" s="52" t="str">
        <f>IF(ISBLANK(VLOOKUP(TRIM(B43),ALL!$B$1:$U$1591,6,FALSE)),"",IF(ISERROR(VLOOKUP(TRIM(B43),ALL!$B$1:$U$1591,6,FALSE))," ", VLOOKUP(TRIM(B43),ALL!$B$1:$U$1591,6,FALSE)))</f>
        <v xml:space="preserve"> </v>
      </c>
      <c r="J43" s="52" t="str">
        <f>IF(ISBLANK(VLOOKUP(TRIM(B43),ALL!$B$1:$U$1591,7,FALSE)),"",IF(ISERROR(VLOOKUP(TRIM(B43),ALL!$B$1:$U$1591,7,FALSE))," ",VLOOKUP(TRIM(B43),ALL!$B$1:$U$1591,7,FALSE)))</f>
        <v xml:space="preserve"> </v>
      </c>
      <c r="K43" s="52" t="str">
        <f>IF(ISBLANK(VLOOKUP(TRIM(B43),ALL!$B$1:$U$1591,8,FALSE)),"",IF(ISERROR(VLOOKUP(TRIM(B43),ALL!$B$1:$U$1591,8,FALSE))," ",VLOOKUP(TRIM(B43),ALL!$B$1:$U$1591,8,FALSE)))</f>
        <v xml:space="preserve"> </v>
      </c>
      <c r="L43" s="52" t="str">
        <f>IF(ISBLANK(VLOOKUP(TRIM(B43),ALL!$B$1:$U$1591,9,FALSE)),"",IF(ISERROR(VLOOKUP(TRIM(B43),ALL!$B$1:$U$1591,9,FALSE))," ",VLOOKUP(TRIM(B43),ALL!$B$1:$U$1591,9,FALSE)))</f>
        <v xml:space="preserve"> </v>
      </c>
      <c r="M43" s="52" t="str">
        <f>IF(ISBLANK(VLOOKUP(TRIM(B43),ALL!$B$1:$U$1591,10,FALSE)),"",IF(ISERROR(VLOOKUP(TRIM(B43),ALL!$B$1:$U$1591,10,FALSE))," ",VLOOKUP(TRIM(B43),ALL!$B$1:$U$1591,10,FALSE)))</f>
        <v xml:space="preserve"> </v>
      </c>
    </row>
    <row r="44" spans="1:13">
      <c r="A44" s="52" t="str">
        <f>IF(ISERROR(VLOOKUP(TRIM(B44),ALL!$B$1:$T$1591,3,FALSE)),"(unc)",VLOOKUP(TRIM(B44),ALL!$B$1:$T$1591,3,FALSE))</f>
        <v>(unc)</v>
      </c>
      <c r="B44" s="139" t="s">
        <v>6344</v>
      </c>
      <c r="C44" s="11" t="s">
        <v>7101</v>
      </c>
      <c r="D44" s="85">
        <f>VLOOKUP(TRIM(B44),BirthdateDraft!$B$1:$O$5859,2,FALSE)</f>
        <v>34458</v>
      </c>
      <c r="E44" s="86" t="str">
        <f>VLOOKUP(TRIM(B44),BirthdateDraft!$B$1:$O$9859,3,FALSE)</f>
        <v>17/5</v>
      </c>
      <c r="F44" s="52" t="str">
        <f>IF(ISERROR(VLOOKUP(TRIM(B44),ALL!$B$1:$T$1591,2,FALSE)),"",IF(ISERROR(VLOOKUP(TRIM(B44),ALL!$B$1:$T$1591,2,FALSE))," ",VLOOKUP(TRIM(B44),ALL!$B$1:$T$1591,2,FALSE)))</f>
        <v/>
      </c>
      <c r="G44" s="52" t="str">
        <f>IF(ISBLANK(VLOOKUP(TRIM(B44),ALL!$B$1:$U$1591,4,FALSE)),"",IF(ISERROR(VLOOKUP(TRIM(B44),ALL!$B$1:$U$1591,4,FALSE))," ",VLOOKUP(TRIM(B44),ALL!$B$1:$U$1591,4,FALSE)))</f>
        <v xml:space="preserve"> </v>
      </c>
      <c r="H44" s="52" t="str">
        <f>IF(ISBLANK(VLOOKUP(TRIM(B44),ALL!$B$1:$U$1591,5,FALSE)),"",IF(ISERROR(VLOOKUP(TRIM(B44),ALL!$B$1:$U$1591,5,FALSE))," ",VLOOKUP(TRIM(B44),ALL!$B$1:$U$1591,5,FALSE)))</f>
        <v xml:space="preserve"> </v>
      </c>
      <c r="I44" s="52" t="str">
        <f>IF(ISBLANK(VLOOKUP(TRIM(B44),ALL!$B$1:$U$1591,6,FALSE)),"",IF(ISERROR(VLOOKUP(TRIM(B44),ALL!$B$1:$U$1591,6,FALSE))," ", VLOOKUP(TRIM(B44),ALL!$B$1:$U$1591,6,FALSE)))</f>
        <v xml:space="preserve"> </v>
      </c>
      <c r="J44" s="52" t="str">
        <f>IF(ISBLANK(VLOOKUP(TRIM(B44),ALL!$B$1:$U$1591,7,FALSE)),"",IF(ISERROR(VLOOKUP(TRIM(B44),ALL!$B$1:$U$1591,7,FALSE))," ",VLOOKUP(TRIM(B44),ALL!$B$1:$U$1591,7,FALSE)))</f>
        <v xml:space="preserve"> </v>
      </c>
      <c r="K44" s="52" t="str">
        <f>IF(ISBLANK(VLOOKUP(TRIM(B44),ALL!$B$1:$U$1591,8,FALSE)),"",IF(ISERROR(VLOOKUP(TRIM(B44),ALL!$B$1:$U$1591,8,FALSE))," ",VLOOKUP(TRIM(B44),ALL!$B$1:$U$1591,8,FALSE)))</f>
        <v xml:space="preserve"> </v>
      </c>
      <c r="L44" s="52" t="str">
        <f>IF(ISBLANK(VLOOKUP(TRIM(B44),ALL!$B$1:$U$1591,9,FALSE)),"",IF(ISERROR(VLOOKUP(TRIM(B44),ALL!$B$1:$U$1591,9,FALSE))," ",VLOOKUP(TRIM(B44),ALL!$B$1:$U$1591,9,FALSE)))</f>
        <v xml:space="preserve"> </v>
      </c>
      <c r="M44" s="52" t="str">
        <f>IF(ISBLANK(VLOOKUP(TRIM(B44),ALL!$B$1:$U$1591,10,FALSE)),"",IF(ISERROR(VLOOKUP(TRIM(B44),ALL!$B$1:$U$1591,10,FALSE))," ",VLOOKUP(TRIM(B44),ALL!$B$1:$U$1591,10,FALSE)))</f>
        <v xml:space="preserve"> </v>
      </c>
    </row>
    <row r="45" spans="1:13">
      <c r="A45" s="52" t="str">
        <f>IF(ISERROR(VLOOKUP(TRIM(B45),ALL!$B$1:$T$1591,3,FALSE)),"(unc)",VLOOKUP(TRIM(B45),ALL!$B$1:$T$1591,3,FALSE))</f>
        <v>(unc)</v>
      </c>
      <c r="B45" s="139" t="s">
        <v>701</v>
      </c>
      <c r="C45" s="11" t="s">
        <v>7101</v>
      </c>
      <c r="D45" s="85">
        <f>VLOOKUP(TRIM(B45),BirthdateDraft!$B$1:$O$5859,2,FALSE)</f>
        <v>32910</v>
      </c>
      <c r="E45" s="86" t="str">
        <f>VLOOKUP(TRIM(B45),BirthdateDraft!$B$1:$O$9859,3,FALSE)</f>
        <v>11/5</v>
      </c>
      <c r="F45" s="52" t="str">
        <f>IF(ISERROR(VLOOKUP(TRIM(B45),ALL!$B$1:$T$1591,2,FALSE)),"",IF(ISERROR(VLOOKUP(TRIM(B45),ALL!$B$1:$T$1591,2,FALSE))," ",VLOOKUP(TRIM(B45),ALL!$B$1:$T$1591,2,FALSE)))</f>
        <v/>
      </c>
      <c r="G45" s="52" t="str">
        <f>IF(ISBLANK(VLOOKUP(TRIM(B45),ALL!$B$1:$U$1591,4,FALSE)),"",IF(ISERROR(VLOOKUP(TRIM(B45),ALL!$B$1:$U$1591,4,FALSE))," ",VLOOKUP(TRIM(B45),ALL!$B$1:$U$1591,4,FALSE)))</f>
        <v xml:space="preserve"> </v>
      </c>
      <c r="H45" s="52" t="str">
        <f>IF(ISBLANK(VLOOKUP(TRIM(B45),ALL!$B$1:$U$1591,5,FALSE)),"",IF(ISERROR(VLOOKUP(TRIM(B45),ALL!$B$1:$U$1591,5,FALSE))," ",VLOOKUP(TRIM(B45),ALL!$B$1:$U$1591,5,FALSE)))</f>
        <v xml:space="preserve"> </v>
      </c>
      <c r="I45" s="52" t="str">
        <f>IF(ISBLANK(VLOOKUP(TRIM(B45),ALL!$B$1:$U$1591,6,FALSE)),"",IF(ISERROR(VLOOKUP(TRIM(B45),ALL!$B$1:$U$1591,6,FALSE))," ", VLOOKUP(TRIM(B45),ALL!$B$1:$U$1591,6,FALSE)))</f>
        <v xml:space="preserve"> </v>
      </c>
      <c r="J45" s="52" t="str">
        <f>IF(ISBLANK(VLOOKUP(TRIM(B45),ALL!$B$1:$U$1591,7,FALSE)),"",IF(ISERROR(VLOOKUP(TRIM(B45),ALL!$B$1:$U$1591,7,FALSE))," ",VLOOKUP(TRIM(B45),ALL!$B$1:$U$1591,7,FALSE)))</f>
        <v xml:space="preserve"> </v>
      </c>
      <c r="K45" s="52" t="str">
        <f>IF(ISBLANK(VLOOKUP(TRIM(B45),ALL!$B$1:$U$1591,8,FALSE)),"",IF(ISERROR(VLOOKUP(TRIM(B45),ALL!$B$1:$U$1591,8,FALSE))," ",VLOOKUP(TRIM(B45),ALL!$B$1:$U$1591,8,FALSE)))</f>
        <v xml:space="preserve"> </v>
      </c>
      <c r="L45" s="52" t="str">
        <f>IF(ISBLANK(VLOOKUP(TRIM(B45),ALL!$B$1:$U$1591,9,FALSE)),"",IF(ISERROR(VLOOKUP(TRIM(B45),ALL!$B$1:$U$1591,9,FALSE))," ",VLOOKUP(TRIM(B45),ALL!$B$1:$U$1591,9,FALSE)))</f>
        <v xml:space="preserve"> </v>
      </c>
      <c r="M45" s="52" t="str">
        <f>IF(ISBLANK(VLOOKUP(TRIM(B45),ALL!$B$1:$U$1591,10,FALSE)),"",IF(ISERROR(VLOOKUP(TRIM(B45),ALL!$B$1:$U$1591,10,FALSE))," ",VLOOKUP(TRIM(B45),ALL!$B$1:$U$1591,10,FALSE)))</f>
        <v xml:space="preserve"> </v>
      </c>
    </row>
    <row r="46" spans="1:13">
      <c r="A46" s="52" t="str">
        <f>IF(ISERROR(VLOOKUP(TRIM(B46),ALL!$B$1:$T$1591,3,FALSE)),"(unc)",VLOOKUP(TRIM(B46),ALL!$B$1:$T$1591,3,FALSE))</f>
        <v>(unc)</v>
      </c>
      <c r="B46" s="139" t="s">
        <v>290</v>
      </c>
      <c r="C46" s="11" t="s">
        <v>7101</v>
      </c>
      <c r="D46" s="85">
        <f>VLOOKUP(TRIM(B46),BirthdateDraft!$B$1:$O$5859,2,FALSE)</f>
        <v>32402</v>
      </c>
      <c r="E46" s="86" t="str">
        <f>VLOOKUP(TRIM(B46),BirthdateDraft!$B$1:$O$9859,3,FALSE)</f>
        <v>12/2</v>
      </c>
      <c r="F46" s="52" t="str">
        <f>IF(ISERROR(VLOOKUP(TRIM(B46),ALL!$B$1:$T$1591,2,FALSE)),"",IF(ISERROR(VLOOKUP(TRIM(B46),ALL!$B$1:$T$1591,2,FALSE))," ",VLOOKUP(TRIM(B46),ALL!$B$1:$T$1591,2,FALSE)))</f>
        <v/>
      </c>
      <c r="G46" s="52" t="str">
        <f>IF(ISBLANK(VLOOKUP(TRIM(B46),ALL!$B$1:$U$1591,4,FALSE)),"",IF(ISERROR(VLOOKUP(TRIM(B46),ALL!$B$1:$U$1591,4,FALSE))," ",VLOOKUP(TRIM(B46),ALL!$B$1:$U$1591,4,FALSE)))</f>
        <v xml:space="preserve"> </v>
      </c>
      <c r="H46" s="52" t="str">
        <f>IF(ISBLANK(VLOOKUP(TRIM(B46),ALL!$B$1:$U$1591,5,FALSE)),"",IF(ISERROR(VLOOKUP(TRIM(B46),ALL!$B$1:$U$1591,5,FALSE))," ",VLOOKUP(TRIM(B46),ALL!$B$1:$U$1591,5,FALSE)))</f>
        <v xml:space="preserve"> </v>
      </c>
      <c r="I46" s="52" t="str">
        <f>IF(ISBLANK(VLOOKUP(TRIM(B46),ALL!$B$1:$U$1591,6,FALSE)),"",IF(ISERROR(VLOOKUP(TRIM(B46),ALL!$B$1:$U$1591,6,FALSE))," ", VLOOKUP(TRIM(B46),ALL!$B$1:$U$1591,6,FALSE)))</f>
        <v xml:space="preserve"> </v>
      </c>
      <c r="J46" s="52" t="str">
        <f>IF(ISBLANK(VLOOKUP(TRIM(B46),ALL!$B$1:$U$1591,7,FALSE)),"",IF(ISERROR(VLOOKUP(TRIM(B46),ALL!$B$1:$U$1591,7,FALSE))," ",VLOOKUP(TRIM(B46),ALL!$B$1:$U$1591,7,FALSE)))</f>
        <v xml:space="preserve"> </v>
      </c>
      <c r="K46" s="52" t="str">
        <f>IF(ISBLANK(VLOOKUP(TRIM(B46),ALL!$B$1:$U$1591,8,FALSE)),"",IF(ISERROR(VLOOKUP(TRIM(B46),ALL!$B$1:$U$1591,8,FALSE))," ",VLOOKUP(TRIM(B46),ALL!$B$1:$U$1591,8,FALSE)))</f>
        <v xml:space="preserve"> </v>
      </c>
      <c r="L46" s="52" t="str">
        <f>IF(ISBLANK(VLOOKUP(TRIM(B46),ALL!$B$1:$U$1591,9,FALSE)),"",IF(ISERROR(VLOOKUP(TRIM(B46),ALL!$B$1:$U$1591,9,FALSE))," ",VLOOKUP(TRIM(B46),ALL!$B$1:$U$1591,9,FALSE)))</f>
        <v xml:space="preserve"> </v>
      </c>
      <c r="M46" s="52" t="str">
        <f>IF(ISBLANK(VLOOKUP(TRIM(B46),ALL!$B$1:$U$1591,10,FALSE)),"",IF(ISERROR(VLOOKUP(TRIM(B46),ALL!$B$1:$U$1591,10,FALSE))," ",VLOOKUP(TRIM(B46),ALL!$B$1:$U$1591,10,FALSE)))</f>
        <v xml:space="preserve"> </v>
      </c>
    </row>
    <row r="47" spans="1:13">
      <c r="A47" s="52" t="str">
        <f>IF(ISERROR(VLOOKUP(TRIM(B47),ALL!$B$1:$T$1591,3,FALSE)),"(unc)",VLOOKUP(TRIM(B47),ALL!$B$1:$T$1591,3,FALSE))</f>
        <v>(unc)</v>
      </c>
      <c r="B47" s="139" t="s">
        <v>5186</v>
      </c>
      <c r="C47" s="11" t="s">
        <v>7101</v>
      </c>
      <c r="D47" s="85">
        <f>VLOOKUP(TRIM(B47),BirthdateDraft!$B$1:$O$5859,2,FALSE)</f>
        <v>33325</v>
      </c>
      <c r="E47" s="86" t="str">
        <f>VLOOKUP(TRIM(B47),BirthdateDraft!$B$1:$O$9859,3,FALSE)</f>
        <v>15/FA</v>
      </c>
      <c r="F47" s="52" t="str">
        <f>IF(ISERROR(VLOOKUP(TRIM(B47),ALL!$B$1:$T$1591,2,FALSE)),"",IF(ISERROR(VLOOKUP(TRIM(B47),ALL!$B$1:$T$1591,2,FALSE))," ",VLOOKUP(TRIM(B47),ALL!$B$1:$T$1591,2,FALSE)))</f>
        <v/>
      </c>
      <c r="G47" s="52" t="str">
        <f>IF(ISBLANK(VLOOKUP(TRIM(B47),ALL!$B$1:$U$1591,4,FALSE)),"",IF(ISERROR(VLOOKUP(TRIM(B47),ALL!$B$1:$U$1591,4,FALSE))," ",VLOOKUP(TRIM(B47),ALL!$B$1:$U$1591,4,FALSE)))</f>
        <v xml:space="preserve"> </v>
      </c>
      <c r="H47" s="52" t="str">
        <f>IF(ISBLANK(VLOOKUP(TRIM(B47),ALL!$B$1:$U$1591,5,FALSE)),"",IF(ISERROR(VLOOKUP(TRIM(B47),ALL!$B$1:$U$1591,5,FALSE))," ",VLOOKUP(TRIM(B47),ALL!$B$1:$U$1591,5,FALSE)))</f>
        <v xml:space="preserve"> </v>
      </c>
      <c r="I47" s="52" t="str">
        <f>IF(ISBLANK(VLOOKUP(TRIM(B47),ALL!$B$1:$U$1591,6,FALSE)),"",IF(ISERROR(VLOOKUP(TRIM(B47),ALL!$B$1:$U$1591,6,FALSE))," ", VLOOKUP(TRIM(B47),ALL!$B$1:$U$1591,6,FALSE)))</f>
        <v xml:space="preserve"> </v>
      </c>
      <c r="J47" s="52" t="str">
        <f>IF(ISBLANK(VLOOKUP(TRIM(B47),ALL!$B$1:$U$1591,7,FALSE)),"",IF(ISERROR(VLOOKUP(TRIM(B47),ALL!$B$1:$U$1591,7,FALSE))," ",VLOOKUP(TRIM(B47),ALL!$B$1:$U$1591,7,FALSE)))</f>
        <v xml:space="preserve"> </v>
      </c>
      <c r="K47" s="52" t="str">
        <f>IF(ISBLANK(VLOOKUP(TRIM(B47),ALL!$B$1:$U$1591,8,FALSE)),"",IF(ISERROR(VLOOKUP(TRIM(B47),ALL!$B$1:$U$1591,8,FALSE))," ",VLOOKUP(TRIM(B47),ALL!$B$1:$U$1591,8,FALSE)))</f>
        <v xml:space="preserve"> </v>
      </c>
      <c r="L47" s="52" t="str">
        <f>IF(ISBLANK(VLOOKUP(TRIM(B47),ALL!$B$1:$U$1591,9,FALSE)),"",IF(ISERROR(VLOOKUP(TRIM(B47),ALL!$B$1:$U$1591,9,FALSE))," ",VLOOKUP(TRIM(B47),ALL!$B$1:$U$1591,9,FALSE)))</f>
        <v xml:space="preserve"> </v>
      </c>
      <c r="M47" s="52" t="str">
        <f>IF(ISBLANK(VLOOKUP(TRIM(B47),ALL!$B$1:$U$1591,10,FALSE)),"",IF(ISERROR(VLOOKUP(TRIM(B47),ALL!$B$1:$U$1591,10,FALSE))," ",VLOOKUP(TRIM(B47),ALL!$B$1:$U$1591,10,FALSE)))</f>
        <v xml:space="preserve"> </v>
      </c>
    </row>
    <row r="48" spans="1:13">
      <c r="A48" s="52" t="str">
        <f>IF(ISERROR(VLOOKUP(TRIM(B48),ALL!$B$1:$T$1591,3,FALSE)),"(unc)",VLOOKUP(TRIM(B48),ALL!$B$1:$T$1591,3,FALSE))</f>
        <v>(unc)</v>
      </c>
      <c r="B48" s="139" t="s">
        <v>5693</v>
      </c>
      <c r="C48" s="11" t="s">
        <v>7101</v>
      </c>
      <c r="D48" s="85">
        <f>VLOOKUP(TRIM(B48),BirthdateDraft!$B$1:$O$5859,2,FALSE)</f>
        <v>34227</v>
      </c>
      <c r="E48" s="86" t="str">
        <f>VLOOKUP(TRIM(B48),BirthdateDraft!$B$1:$O$9859,3,FALSE)</f>
        <v>16/FA</v>
      </c>
      <c r="F48" s="52" t="str">
        <f>IF(ISERROR(VLOOKUP(TRIM(B48),ALL!$B$1:$T$1591,2,FALSE)),"",IF(ISERROR(VLOOKUP(TRIM(B48),ALL!$B$1:$T$1591,2,FALSE))," ",VLOOKUP(TRIM(B48),ALL!$B$1:$T$1591,2,FALSE)))</f>
        <v/>
      </c>
      <c r="G48" s="52" t="str">
        <f>IF(ISBLANK(VLOOKUP(TRIM(B48),ALL!$B$1:$U$1591,4,FALSE)),"",IF(ISERROR(VLOOKUP(TRIM(B48),ALL!$B$1:$U$1591,4,FALSE))," ",VLOOKUP(TRIM(B48),ALL!$B$1:$U$1591,4,FALSE)))</f>
        <v xml:space="preserve"> </v>
      </c>
      <c r="H48" s="52" t="str">
        <f>IF(ISBLANK(VLOOKUP(TRIM(B48),ALL!$B$1:$U$1591,5,FALSE)),"",IF(ISERROR(VLOOKUP(TRIM(B48),ALL!$B$1:$U$1591,5,FALSE))," ",VLOOKUP(TRIM(B48),ALL!$B$1:$U$1591,5,FALSE)))</f>
        <v xml:space="preserve"> </v>
      </c>
      <c r="I48" s="52" t="str">
        <f>IF(ISBLANK(VLOOKUP(TRIM(B48),ALL!$B$1:$U$1591,6,FALSE)),"",IF(ISERROR(VLOOKUP(TRIM(B48),ALL!$B$1:$U$1591,6,FALSE))," ", VLOOKUP(TRIM(B48),ALL!$B$1:$U$1591,6,FALSE)))</f>
        <v xml:space="preserve"> </v>
      </c>
      <c r="J48" s="52" t="str">
        <f>IF(ISBLANK(VLOOKUP(TRIM(B48),ALL!$B$1:$U$1591,7,FALSE)),"",IF(ISERROR(VLOOKUP(TRIM(B48),ALL!$B$1:$U$1591,7,FALSE))," ",VLOOKUP(TRIM(B48),ALL!$B$1:$U$1591,7,FALSE)))</f>
        <v xml:space="preserve"> </v>
      </c>
      <c r="K48" s="52"/>
      <c r="L48" s="52"/>
      <c r="M48" s="52"/>
    </row>
    <row r="49" spans="1:13">
      <c r="A49" s="52" t="str">
        <f>IF(ISERROR(VLOOKUP(TRIM(B49),ALL!$B$1:$T$1591,3,FALSE)),"(unc)",VLOOKUP(TRIM(B49),ALL!$B$1:$T$1591,3,FALSE))</f>
        <v>(unc)</v>
      </c>
      <c r="B49" s="139" t="s">
        <v>5324</v>
      </c>
      <c r="C49" s="11" t="s">
        <v>3764</v>
      </c>
      <c r="D49" s="85">
        <f>VLOOKUP(TRIM(B49),BirthdateDraft!$B$1:$O$5859,2,FALSE)</f>
        <v>33635</v>
      </c>
      <c r="E49" s="86" t="str">
        <f>VLOOKUP(TRIM(B49),BirthdateDraft!$B$1:$O$9859,3,FALSE)</f>
        <v>15/5</v>
      </c>
      <c r="F49" s="52" t="str">
        <f>IF(ISERROR(VLOOKUP(TRIM(B49),ALL!$B$1:$T$1591,2,FALSE)),"",IF(ISERROR(VLOOKUP(TRIM(B49),ALL!$B$1:$T$1591,2,FALSE))," ",VLOOKUP(TRIM(B49),ALL!$B$1:$T$1591,2,FALSE)))</f>
        <v/>
      </c>
      <c r="G49" s="52" t="str">
        <f>IF(ISBLANK(VLOOKUP(TRIM(B49),ALL!$B$1:$U$1591,4,FALSE)),"",IF(ISERROR(VLOOKUP(TRIM(B49),ALL!$B$1:$U$1591,4,FALSE))," ",VLOOKUP(TRIM(B49),ALL!$B$1:$U$1591,4,FALSE)))</f>
        <v xml:space="preserve"> </v>
      </c>
      <c r="H49" s="52" t="str">
        <f>IF(ISBLANK(VLOOKUP(TRIM(B49),ALL!$B$1:$U$1591,5,FALSE)),"",IF(ISERROR(VLOOKUP(TRIM(B49),ALL!$B$1:$U$1591,5,FALSE))," ",VLOOKUP(TRIM(B49),ALL!$B$1:$U$1591,5,FALSE)))</f>
        <v xml:space="preserve"> </v>
      </c>
      <c r="I49" s="52" t="str">
        <f>IF(ISBLANK(VLOOKUP(TRIM(B49),ALL!$B$1:$U$1591,6,FALSE)),"",IF(ISERROR(VLOOKUP(TRIM(B49),ALL!$B$1:$U$1591,6,FALSE))," ", VLOOKUP(TRIM(B49),ALL!$B$1:$U$1591,6,FALSE)))</f>
        <v xml:space="preserve"> </v>
      </c>
      <c r="J49" s="52" t="str">
        <f>IF(ISBLANK(VLOOKUP(TRIM(B49),ALL!$B$1:$U$1591,7,FALSE)),"",IF(ISERROR(VLOOKUP(TRIM(B49),ALL!$B$1:$U$1591,7,FALSE))," ",VLOOKUP(TRIM(B49),ALL!$B$1:$U$1591,7,FALSE)))</f>
        <v xml:space="preserve"> </v>
      </c>
      <c r="K49" s="52" t="str">
        <f>IF(ISBLANK(VLOOKUP(TRIM(B49),ALL!$B$1:$U$1591,8,FALSE)),"",IF(ISERROR(VLOOKUP(TRIM(B49),ALL!$B$1:$U$1591,8,FALSE))," ",VLOOKUP(TRIM(B49),ALL!$B$1:$U$1591,8,FALSE)))</f>
        <v xml:space="preserve"> </v>
      </c>
      <c r="L49" s="52" t="str">
        <f>IF(ISBLANK(VLOOKUP(TRIM(B49),ALL!$B$1:$U$1591,9,FALSE)),"",IF(ISERROR(VLOOKUP(TRIM(B49),ALL!$B$1:$U$1591,9,FALSE))," ",VLOOKUP(TRIM(B49),ALL!$B$1:$U$1591,9,FALSE)))</f>
        <v xml:space="preserve"> </v>
      </c>
      <c r="M49" s="52" t="str">
        <f>IF(ISBLANK(VLOOKUP(TRIM(B49),ALL!$B$1:$U$1591,10,FALSE)),"",IF(ISERROR(VLOOKUP(TRIM(B49),ALL!$B$1:$U$1591,10,FALSE))," ",VLOOKUP(TRIM(B49),ALL!$B$1:$U$1591,10,FALSE)))</f>
        <v xml:space="preserve"> </v>
      </c>
    </row>
    <row r="50" spans="1:13">
      <c r="A50" s="52" t="str">
        <f>IF(ISERROR(VLOOKUP(TRIM(B50),ALL!$B$1:$T$1591,3,FALSE)),"(unc)",VLOOKUP(TRIM(B50),ALL!$B$1:$T$1591,3,FALSE))</f>
        <v>(unc)</v>
      </c>
      <c r="B50" s="139" t="s">
        <v>1326</v>
      </c>
      <c r="C50" s="11" t="s">
        <v>3764</v>
      </c>
      <c r="D50" s="85">
        <f>VLOOKUP(TRIM(B50),BirthdateDraft!$B$1:$O$5859,2,FALSE)</f>
        <v>32034</v>
      </c>
      <c r="E50" s="86" t="str">
        <f>VLOOKUP(TRIM(B50),BirthdateDraft!$B$1:$O$9859,3,FALSE)</f>
        <v>09/1 (10)</v>
      </c>
      <c r="F50" s="52" t="str">
        <f>IF(ISERROR(VLOOKUP(TRIM(B50),ALL!$B$1:$T$1591,2,FALSE)),"",IF(ISERROR(VLOOKUP(TRIM(B50),ALL!$B$1:$T$1591,2,FALSE))," ",VLOOKUP(TRIM(B50),ALL!$B$1:$T$1591,2,FALSE)))</f>
        <v/>
      </c>
      <c r="G50" s="52" t="str">
        <f>IF(ISBLANK(VLOOKUP(TRIM(B50),ALL!$B$1:$U$1591,4,FALSE)),"",IF(ISERROR(VLOOKUP(TRIM(B50),ALL!$B$1:$U$1591,4,FALSE))," ",VLOOKUP(TRIM(B50),ALL!$B$1:$U$1591,4,FALSE)))</f>
        <v xml:space="preserve"> </v>
      </c>
      <c r="H50" s="52" t="str">
        <f>IF(ISBLANK(VLOOKUP(TRIM(B50),ALL!$B$1:$U$1591,5,FALSE)),"",IF(ISERROR(VLOOKUP(TRIM(B50),ALL!$B$1:$U$1591,5,FALSE))," ",VLOOKUP(TRIM(B50),ALL!$B$1:$U$1591,5,FALSE)))</f>
        <v xml:space="preserve"> </v>
      </c>
      <c r="I50" s="52" t="str">
        <f>IF(ISBLANK(VLOOKUP(TRIM(B50),ALL!$B$1:$U$1591,6,FALSE)),"",IF(ISERROR(VLOOKUP(TRIM(B50),ALL!$B$1:$U$1591,6,FALSE))," ", VLOOKUP(TRIM(B50),ALL!$B$1:$U$1591,6,FALSE)))</f>
        <v xml:space="preserve"> </v>
      </c>
      <c r="J50" s="52" t="str">
        <f>IF(ISBLANK(VLOOKUP(TRIM(B50),ALL!$B$1:$U$1591,7,FALSE)),"",IF(ISERROR(VLOOKUP(TRIM(B50),ALL!$B$1:$U$1591,7,FALSE))," ",VLOOKUP(TRIM(B50),ALL!$B$1:$U$1591,7,FALSE)))</f>
        <v xml:space="preserve"> </v>
      </c>
      <c r="K50" s="52" t="str">
        <f>IF(ISBLANK(VLOOKUP(TRIM(B50),ALL!$B$1:$U$1591,8,FALSE)),"",IF(ISERROR(VLOOKUP(TRIM(B50),ALL!$B$1:$U$1591,8,FALSE))," ",VLOOKUP(TRIM(B50),ALL!$B$1:$U$1591,8,FALSE)))</f>
        <v xml:space="preserve"> </v>
      </c>
      <c r="L50" s="52" t="str">
        <f>IF(ISBLANK(VLOOKUP(TRIM(B50),ALL!$B$1:$U$1591,9,FALSE)),"",IF(ISERROR(VLOOKUP(TRIM(B50),ALL!$B$1:$U$1591,9,FALSE))," ",VLOOKUP(TRIM(B50),ALL!$B$1:$U$1591,9,FALSE)))</f>
        <v xml:space="preserve"> </v>
      </c>
      <c r="M50" s="52" t="str">
        <f>IF(ISBLANK(VLOOKUP(TRIM(B50),ALL!$B$1:$U$1591,10,FALSE)),"",IF(ISERROR(VLOOKUP(TRIM(B50),ALL!$B$1:$U$1591,10,FALSE))," ",VLOOKUP(TRIM(B50),ALL!$B$1:$U$1591,10,FALSE)))</f>
        <v xml:space="preserve"> </v>
      </c>
    </row>
    <row r="51" spans="1:13">
      <c r="A51" s="52" t="str">
        <f>IF(ISERROR(VLOOKUP(TRIM(B51),ALL!$B$1:$T$1591,3,FALSE)),"(unc)",VLOOKUP(TRIM(B51),ALL!$B$1:$T$1591,3,FALSE))</f>
        <v>(unc)</v>
      </c>
      <c r="B51" s="139" t="s">
        <v>6979</v>
      </c>
      <c r="C51" s="11" t="s">
        <v>4321</v>
      </c>
      <c r="D51" s="85">
        <f>VLOOKUP(TRIM(B51),BirthdateDraft!$B$1:$O$5859,2,FALSE)</f>
        <v>34676</v>
      </c>
      <c r="E51" s="86" t="str">
        <f>VLOOKUP(TRIM(B51),BirthdateDraft!$B$1:$O$9859,3,FALSE)</f>
        <v>18/FA</v>
      </c>
      <c r="F51" s="52" t="str">
        <f>IF(ISERROR(VLOOKUP(TRIM(B51),ALL!$B$1:$T$1591,2,FALSE)),"",IF(ISERROR(VLOOKUP(TRIM(B51),ALL!$B$1:$T$1591,2,FALSE))," ",VLOOKUP(TRIM(B51),ALL!$B$1:$T$1591,2,FALSE)))</f>
        <v/>
      </c>
      <c r="G51" s="52" t="str">
        <f>IF(ISBLANK(VLOOKUP(TRIM(B51),ALL!$B$1:$U$1591,4,FALSE)),"",IF(ISERROR(VLOOKUP(TRIM(B51),ALL!$B$1:$U$1591,4,FALSE))," ",VLOOKUP(TRIM(B51),ALL!$B$1:$U$1591,4,FALSE)))</f>
        <v xml:space="preserve"> </v>
      </c>
      <c r="H51" s="52"/>
      <c r="I51" s="52"/>
      <c r="J51" s="52"/>
      <c r="K51" s="52"/>
      <c r="L51" s="52" t="str">
        <f>IF(ISBLANK(VLOOKUP(TRIM(B51),ALL!$B$1:$U$1591,9,FALSE)),"",IF(ISERROR(VLOOKUP(TRIM(B51),ALL!$B$1:$U$1591,9,FALSE))," ",VLOOKUP(TRIM(B51),ALL!$B$1:$U$1591,9,FALSE)))</f>
        <v xml:space="preserve"> </v>
      </c>
      <c r="M51" s="52" t="str">
        <f>IF(ISBLANK(VLOOKUP(TRIM(B51),ALL!$B$1:$U$1591,10,FALSE)),"",IF(ISERROR(VLOOKUP(TRIM(B51),ALL!$B$1:$U$1591,10,FALSE))," ",VLOOKUP(TRIM(B51),ALL!$B$1:$U$1591,10,FALSE)))</f>
        <v xml:space="preserve"> </v>
      </c>
    </row>
    <row r="52" spans="1:13">
      <c r="A52" s="52" t="str">
        <f>IF(ISERROR(VLOOKUP(TRIM(B52),ALL!$B$1:$T$1591,3,FALSE)),"(unc)",VLOOKUP(TRIM(B52),ALL!$B$1:$T$1591,3,FALSE))</f>
        <v>(unc)</v>
      </c>
      <c r="B52" s="139" t="s">
        <v>1951</v>
      </c>
      <c r="C52" s="11" t="s">
        <v>4321</v>
      </c>
      <c r="D52" s="85">
        <f>VLOOKUP(TRIM(B52),BirthdateDraft!$B$1:$O$5859,2,FALSE)</f>
        <v>27417</v>
      </c>
      <c r="E52" s="86">
        <f>VLOOKUP(TRIM(B52),BirthdateDraft!$B$1:$O$9859,3,FALSE)</f>
        <v>0</v>
      </c>
      <c r="F52" s="52" t="str">
        <f>IF(ISERROR(VLOOKUP(TRIM(B52),ALL!$B$1:$T$1591,2,FALSE)),"",IF(ISERROR(VLOOKUP(TRIM(B52),ALL!$B$1:$T$1591,2,FALSE))," ",VLOOKUP(TRIM(B52),ALL!$B$1:$T$1591,2,FALSE)))</f>
        <v/>
      </c>
      <c r="G52" s="52" t="str">
        <f>IF(ISBLANK(VLOOKUP(TRIM(B52),ALL!$B$1:$U$1591,4,FALSE)),"",IF(ISERROR(VLOOKUP(TRIM(B52),ALL!$B$1:$U$1591,4,FALSE))," ",VLOOKUP(TRIM(B52),ALL!$B$1:$U$1591,4,FALSE)))</f>
        <v xml:space="preserve"> </v>
      </c>
      <c r="H52" s="52" t="str">
        <f>IF(ISBLANK(VLOOKUP(TRIM(B52),ALL!$B$1:$U$1591,5,FALSE)),"",IF(ISERROR(VLOOKUP(TRIM(B52),ALL!$B$1:$U$1591,5,FALSE))," ",VLOOKUP(TRIM(B52),ALL!$B$1:$U$1591,5,FALSE)))</f>
        <v xml:space="preserve"> </v>
      </c>
      <c r="I52" s="52" t="str">
        <f>IF(ISBLANK(VLOOKUP(TRIM(B52),ALL!$B$1:$U$1591,6,FALSE)),"",IF(ISERROR(VLOOKUP(TRIM(B52),ALL!$B$1:$U$1591,6,FALSE))," ", VLOOKUP(TRIM(B52),ALL!$B$1:$U$1591,6,FALSE)))</f>
        <v xml:space="preserve"> </v>
      </c>
      <c r="J52" s="52" t="str">
        <f>IF(ISBLANK(VLOOKUP(TRIM(B52),ALL!$B$1:$U$1591,7,FALSE)),"",IF(ISERROR(VLOOKUP(TRIM(B52),ALL!$B$1:$U$1591,7,FALSE))," ",VLOOKUP(TRIM(B52),ALL!$B$1:$U$1591,7,FALSE)))</f>
        <v xml:space="preserve"> </v>
      </c>
      <c r="K52" s="52" t="str">
        <f>IF(ISBLANK(VLOOKUP(TRIM(B52),ALL!$B$1:$U$1591,8,FALSE)),"",IF(ISERROR(VLOOKUP(TRIM(B52),ALL!$B$1:$U$1591,8,FALSE))," ",VLOOKUP(TRIM(B52),ALL!$B$1:$U$1591,8,FALSE)))</f>
        <v xml:space="preserve"> </v>
      </c>
      <c r="L52" s="52" t="str">
        <f>IF(ISBLANK(VLOOKUP(TRIM(B52),ALL!$B$1:$U$1591,9,FALSE)),"",IF(ISERROR(VLOOKUP(TRIM(B52),ALL!$B$1:$U$1591,9,FALSE))," ",VLOOKUP(TRIM(B52),ALL!$B$1:$U$1591,9,FALSE)))</f>
        <v xml:space="preserve"> </v>
      </c>
      <c r="M52" s="52" t="str">
        <f>IF(ISBLANK(VLOOKUP(TRIM(B52),ALL!$B$1:$U$1591,10,FALSE)),"",IF(ISERROR(VLOOKUP(TRIM(B52),ALL!$B$1:$U$1591,10,FALSE))," ",VLOOKUP(TRIM(B52),ALL!$B$1:$U$1591,10,FALSE)))</f>
        <v xml:space="preserve"> </v>
      </c>
    </row>
    <row r="53" spans="1:13">
      <c r="A53" s="52" t="str">
        <f>IF(ISERROR(VLOOKUP(TRIM(B53),ALL!$B$1:$T$1591,3,FALSE)),"(unc)",VLOOKUP(TRIM(B53),ALL!$B$1:$T$1591,3,FALSE))</f>
        <v>(unc)</v>
      </c>
      <c r="B53" s="139" t="s">
        <v>4614</v>
      </c>
      <c r="C53" s="11" t="s">
        <v>4321</v>
      </c>
      <c r="D53" s="85">
        <f>VLOOKUP(TRIM(B53),BirthdateDraft!$B$1:$O$5859,2,FALSE)</f>
        <v>32153</v>
      </c>
      <c r="E53" s="86" t="str">
        <f>VLOOKUP(TRIM(B53),BirthdateDraft!$B$1:$O$9859,3,FALSE)</f>
        <v>13/FA</v>
      </c>
      <c r="F53" s="52" t="str">
        <f>IF(ISERROR(VLOOKUP(TRIM(B53),ALL!$B$1:$T$1591,2,FALSE)),"",IF(ISERROR(VLOOKUP(TRIM(B53),ALL!$B$1:$T$1591,2,FALSE))," ",VLOOKUP(TRIM(B53),ALL!$B$1:$T$1591,2,FALSE)))</f>
        <v/>
      </c>
      <c r="G53" s="52" t="str">
        <f>IF(ISBLANK(VLOOKUP(TRIM(B53),ALL!$B$1:$U$1591,4,FALSE)),"",IF(ISERROR(VLOOKUP(TRIM(B53),ALL!$B$1:$U$1591,4,FALSE))," ",VLOOKUP(TRIM(B53),ALL!$B$1:$U$1591,4,FALSE)))</f>
        <v xml:space="preserve"> </v>
      </c>
      <c r="H53" s="52" t="str">
        <f>IF(ISBLANK(VLOOKUP(TRIM(B53),ALL!$B$1:$U$1591,5,FALSE)),"",IF(ISERROR(VLOOKUP(TRIM(B53),ALL!$B$1:$U$1591,5,FALSE))," ",VLOOKUP(TRIM(B53),ALL!$B$1:$U$1591,5,FALSE)))</f>
        <v xml:space="preserve"> </v>
      </c>
      <c r="I53" s="52" t="str">
        <f>IF(ISBLANK(VLOOKUP(TRIM(B53),ALL!$B$1:$U$1591,6,FALSE)),"",IF(ISERROR(VLOOKUP(TRIM(B53),ALL!$B$1:$U$1591,6,FALSE))," ", VLOOKUP(TRIM(B53),ALL!$B$1:$U$1591,6,FALSE)))</f>
        <v xml:space="preserve"> </v>
      </c>
      <c r="J53" s="52" t="str">
        <f>IF(ISBLANK(VLOOKUP(TRIM(B53),ALL!$B$1:$U$1591,7,FALSE)),"",IF(ISERROR(VLOOKUP(TRIM(B53),ALL!$B$1:$U$1591,7,FALSE))," ",VLOOKUP(TRIM(B53),ALL!$B$1:$U$1591,7,FALSE)))</f>
        <v xml:space="preserve"> </v>
      </c>
      <c r="K53" s="52" t="str">
        <f>IF(ISBLANK(VLOOKUP(TRIM(B53),ALL!$B$1:$U$1591,8,FALSE)),"",IF(ISERROR(VLOOKUP(TRIM(B53),ALL!$B$1:$U$1591,8,FALSE))," ",VLOOKUP(TRIM(B53),ALL!$B$1:$U$1591,8,FALSE)))</f>
        <v xml:space="preserve"> </v>
      </c>
      <c r="L53" s="52" t="str">
        <f>IF(ISBLANK(VLOOKUP(TRIM(B53),ALL!$B$1:$U$1591,9,FALSE)),"",IF(ISERROR(VLOOKUP(TRIM(B53),ALL!$B$1:$U$1591,9,FALSE))," ",VLOOKUP(TRIM(B53),ALL!$B$1:$U$1591,9,FALSE)))</f>
        <v xml:space="preserve"> </v>
      </c>
      <c r="M53" s="52" t="str">
        <f>IF(ISBLANK(VLOOKUP(TRIM(B53),ALL!$B$1:$U$1591,10,FALSE)),"",IF(ISERROR(VLOOKUP(TRIM(B53),ALL!$B$1:$U$1591,10,FALSE))," ",VLOOKUP(TRIM(B53),ALL!$B$1:$U$1591,10,FALSE)))</f>
        <v xml:space="preserve"> </v>
      </c>
    </row>
    <row r="54" spans="1:13">
      <c r="A54" s="52" t="str">
        <f>IF(ISERROR(VLOOKUP(TRIM(B54),ALL!$B$1:$T$1591,3,FALSE)),"(unc)",VLOOKUP(TRIM(B54),ALL!$B$1:$T$1591,3,FALSE))</f>
        <v>(unc)</v>
      </c>
      <c r="B54" s="139" t="s">
        <v>4518</v>
      </c>
      <c r="C54" s="11" t="s">
        <v>4321</v>
      </c>
      <c r="D54" s="85">
        <f>VLOOKUP(TRIM(B54),BirthdateDraft!$B$1:$O$5859,2,FALSE)</f>
        <v>33657</v>
      </c>
      <c r="E54" s="86" t="str">
        <f>VLOOKUP(TRIM(B54),BirthdateDraft!$B$1:$O$9859,3,FALSE)</f>
        <v>14/6</v>
      </c>
      <c r="F54" s="52" t="str">
        <f>IF(ISERROR(VLOOKUP(TRIM(B54),ALL!$B$1:$T$1591,2,FALSE)),"",IF(ISERROR(VLOOKUP(TRIM(B54),ALL!$B$1:$T$1591,2,FALSE))," ",VLOOKUP(TRIM(B54),ALL!$B$1:$T$1591,2,FALSE)))</f>
        <v/>
      </c>
      <c r="G54" s="52" t="str">
        <f>IF(ISBLANK(VLOOKUP(TRIM(B54),ALL!$B$1:$U$1591,4,FALSE)),"",IF(ISERROR(VLOOKUP(TRIM(B54),ALL!$B$1:$U$1591,4,FALSE))," ",VLOOKUP(TRIM(B54),ALL!$B$1:$U$1591,4,FALSE)))</f>
        <v xml:space="preserve"> </v>
      </c>
      <c r="H54" s="52" t="str">
        <f>IF(ISBLANK(VLOOKUP(TRIM(B54),ALL!$B$1:$U$1591,5,FALSE)),"",IF(ISERROR(VLOOKUP(TRIM(B54),ALL!$B$1:$U$1591,5,FALSE))," ",VLOOKUP(TRIM(B54),ALL!$B$1:$U$1591,5,FALSE)))</f>
        <v xml:space="preserve"> </v>
      </c>
      <c r="I54" s="52" t="str">
        <f>IF(ISBLANK(VLOOKUP(TRIM(B54),ALL!$B$1:$U$1591,6,FALSE)),"",IF(ISERROR(VLOOKUP(TRIM(B54),ALL!$B$1:$U$1591,6,FALSE))," ", VLOOKUP(TRIM(B54),ALL!$B$1:$U$1591,6,FALSE)))</f>
        <v xml:space="preserve"> </v>
      </c>
      <c r="J54" s="52" t="str">
        <f>IF(ISBLANK(VLOOKUP(TRIM(B54),ALL!$B$1:$U$1591,7,FALSE)),"",IF(ISERROR(VLOOKUP(TRIM(B54),ALL!$B$1:$U$1591,7,FALSE))," ",VLOOKUP(TRIM(B54),ALL!$B$1:$U$1591,7,FALSE)))</f>
        <v xml:space="preserve"> </v>
      </c>
      <c r="K54" s="52" t="str">
        <f>IF(ISBLANK(VLOOKUP(TRIM(B54),ALL!$B$1:$U$1591,8,FALSE)),"",IF(ISERROR(VLOOKUP(TRIM(B54),ALL!$B$1:$U$1591,8,FALSE))," ",VLOOKUP(TRIM(B54),ALL!$B$1:$U$1591,8,FALSE)))</f>
        <v xml:space="preserve"> </v>
      </c>
      <c r="L54" s="52" t="str">
        <f>IF(ISBLANK(VLOOKUP(TRIM(B54),ALL!$B$1:$U$1591,9,FALSE)),"",IF(ISERROR(VLOOKUP(TRIM(B54),ALL!$B$1:$U$1591,9,FALSE))," ",VLOOKUP(TRIM(B54),ALL!$B$1:$U$1591,9,FALSE)))</f>
        <v xml:space="preserve"> </v>
      </c>
      <c r="M54" s="52" t="str">
        <f>IF(ISBLANK(VLOOKUP(TRIM(B54),ALL!$B$1:$U$1591,10,FALSE)),"",IF(ISERROR(VLOOKUP(TRIM(B54),ALL!$B$1:$U$1591,10,FALSE))," ",VLOOKUP(TRIM(B54),ALL!$B$1:$U$1591,10,FALSE)))</f>
        <v xml:space="preserve"> </v>
      </c>
    </row>
    <row r="55" spans="1:13">
      <c r="A55" s="52" t="str">
        <f>IF(ISERROR(VLOOKUP(TRIM(B55),ALL!$B$1:$T$1591,3,FALSE)),"(unc)",VLOOKUP(TRIM(B55),ALL!$B$1:$T$1591,3,FALSE))</f>
        <v>(unc)</v>
      </c>
      <c r="B55" s="139" t="s">
        <v>6704</v>
      </c>
      <c r="C55" s="11" t="s">
        <v>4321</v>
      </c>
      <c r="D55" s="85">
        <f>VLOOKUP(TRIM(B55),BirthdateDraft!$B$1:$O$5859,2,FALSE)</f>
        <v>34722</v>
      </c>
      <c r="E55" s="86" t="str">
        <f>VLOOKUP(TRIM(B55),BirthdateDraft!$B$1:$O$9859,3,FALSE)</f>
        <v>18/3</v>
      </c>
      <c r="F55" s="52" t="str">
        <f>IF(ISERROR(VLOOKUP(TRIM(B55),ALL!$B$1:$T$1591,2,FALSE)),"",IF(ISERROR(VLOOKUP(TRIM(B55),ALL!$B$1:$T$1591,2,FALSE))," ",VLOOKUP(TRIM(B55),ALL!$B$1:$T$1591,2,FALSE)))</f>
        <v/>
      </c>
      <c r="G55" s="52" t="str">
        <f>IF(ISBLANK(VLOOKUP(TRIM(B55),ALL!$B$1:$U$1591,4,FALSE)),"",IF(ISERROR(VLOOKUP(TRIM(B55),ALL!$B$1:$U$1591,4,FALSE))," ",VLOOKUP(TRIM(B55),ALL!$B$1:$U$1591,4,FALSE)))</f>
        <v xml:space="preserve"> </v>
      </c>
      <c r="H55" s="52"/>
      <c r="I55" s="52"/>
      <c r="J55" s="52"/>
      <c r="K55" s="52"/>
      <c r="L55" s="52" t="str">
        <f>IF(ISBLANK(VLOOKUP(TRIM(B55),ALL!$B$1:$U$1591,9,FALSE)),"",IF(ISERROR(VLOOKUP(TRIM(B55),ALL!$B$1:$U$1591,9,FALSE))," ",VLOOKUP(TRIM(B55),ALL!$B$1:$U$1591,9,FALSE)))</f>
        <v xml:space="preserve"> </v>
      </c>
      <c r="M55" s="52" t="str">
        <f>IF(ISBLANK(VLOOKUP(TRIM(B55),ALL!$B$1:$U$1591,10,FALSE)),"",IF(ISERROR(VLOOKUP(TRIM(B55),ALL!$B$1:$U$1591,10,FALSE))," ",VLOOKUP(TRIM(B55),ALL!$B$1:$U$1591,10,FALSE)))</f>
        <v xml:space="preserve"> </v>
      </c>
    </row>
    <row r="56" spans="1:13">
      <c r="A56" s="52" t="str">
        <f>IF(ISERROR(VLOOKUP(TRIM(B56),ALL!$B$1:$T$1591,3,FALSE)),"(unc)",VLOOKUP(TRIM(B56),ALL!$B$1:$T$1591,3,FALSE))</f>
        <v>(unc)</v>
      </c>
      <c r="B56" s="139" t="s">
        <v>1635</v>
      </c>
      <c r="C56" s="11" t="s">
        <v>4321</v>
      </c>
      <c r="D56" s="85">
        <f>VLOOKUP(TRIM(B56),BirthdateDraft!$B$1:$O$5859,2,FALSE)</f>
        <v>30516</v>
      </c>
      <c r="E56" s="86" t="str">
        <f>VLOOKUP(TRIM(B56),BirthdateDraft!$B$1:$O$9859,3,FALSE)</f>
        <v>07/FA</v>
      </c>
      <c r="F56" s="52" t="str">
        <f>IF(ISERROR(VLOOKUP(TRIM(B56),ALL!$B$1:$T$1591,2,FALSE)),"",IF(ISERROR(VLOOKUP(TRIM(B56),ALL!$B$1:$T$1591,2,FALSE))," ",VLOOKUP(TRIM(B56),ALL!$B$1:$T$1591,2,FALSE)))</f>
        <v/>
      </c>
      <c r="G56" s="52" t="str">
        <f>IF(ISBLANK(VLOOKUP(TRIM(B56),ALL!$B$1:$U$1591,4,FALSE)),"",IF(ISERROR(VLOOKUP(TRIM(B56),ALL!$B$1:$U$1591,4,FALSE))," ",VLOOKUP(TRIM(B56),ALL!$B$1:$U$1591,4,FALSE)))</f>
        <v xml:space="preserve"> </v>
      </c>
      <c r="H56" s="52" t="str">
        <f>IF(ISBLANK(VLOOKUP(TRIM(B56),ALL!$B$1:$U$1591,5,FALSE)),"",IF(ISERROR(VLOOKUP(TRIM(B56),ALL!$B$1:$U$1591,5,FALSE))," ",VLOOKUP(TRIM(B56),ALL!$B$1:$U$1591,5,FALSE)))</f>
        <v xml:space="preserve"> </v>
      </c>
      <c r="I56" s="52" t="str">
        <f>IF(ISBLANK(VLOOKUP(TRIM(B56),ALL!$B$1:$U$1591,6,FALSE)),"",IF(ISERROR(VLOOKUP(TRIM(B56),ALL!$B$1:$U$1591,6,FALSE))," ", VLOOKUP(TRIM(B56),ALL!$B$1:$U$1591,6,FALSE)))</f>
        <v xml:space="preserve"> </v>
      </c>
      <c r="J56" s="52" t="str">
        <f>IF(ISBLANK(VLOOKUP(TRIM(B56),ALL!$B$1:$U$1591,7,FALSE)),"",IF(ISERROR(VLOOKUP(TRIM(B56),ALL!$B$1:$U$1591,7,FALSE))," ",VLOOKUP(TRIM(B56),ALL!$B$1:$U$1591,7,FALSE)))</f>
        <v xml:space="preserve"> </v>
      </c>
      <c r="K56" s="52" t="str">
        <f>IF(ISBLANK(VLOOKUP(TRIM(B56),ALL!$B$1:$U$1591,8,FALSE)),"",IF(ISERROR(VLOOKUP(TRIM(B56),ALL!$B$1:$U$1591,8,FALSE))," ",VLOOKUP(TRIM(B56),ALL!$B$1:$U$1591,8,FALSE)))</f>
        <v xml:space="preserve"> </v>
      </c>
      <c r="L56" s="52" t="str">
        <f>IF(ISBLANK(VLOOKUP(TRIM(B56),ALL!$B$1:$U$1591,9,FALSE)),"",IF(ISERROR(VLOOKUP(TRIM(B56),ALL!$B$1:$U$1591,9,FALSE))," ",VLOOKUP(TRIM(B56),ALL!$B$1:$U$1591,9,FALSE)))</f>
        <v xml:space="preserve"> </v>
      </c>
      <c r="M56" s="52" t="str">
        <f>IF(ISBLANK(VLOOKUP(TRIM(B56),ALL!$B$1:$U$1591,10,FALSE)),"",IF(ISERROR(VLOOKUP(TRIM(B56),ALL!$B$1:$U$1591,10,FALSE))," ",VLOOKUP(TRIM(B56),ALL!$B$1:$U$1591,10,FALSE)))</f>
        <v xml:space="preserve"> </v>
      </c>
    </row>
    <row r="57" spans="1:13">
      <c r="A57" s="52" t="str">
        <f>IF(ISERROR(VLOOKUP(TRIM(B57),ALL!$B$1:$T$1591,3,FALSE)),"(unc)",VLOOKUP(TRIM(B57),ALL!$B$1:$T$1591,3,FALSE))</f>
        <v>(unc)</v>
      </c>
      <c r="B57" s="139" t="s">
        <v>5197</v>
      </c>
      <c r="C57" s="11" t="s">
        <v>3764</v>
      </c>
      <c r="D57" s="85">
        <f>VLOOKUP(TRIM(B57),BirthdateDraft!$B$1:$O$5859,2,FALSE)</f>
        <v>34199</v>
      </c>
      <c r="E57" s="86" t="str">
        <f>VLOOKUP(TRIM(B57),BirthdateDraft!$B$1:$O$9859,3,FALSE)</f>
        <v>15/FA</v>
      </c>
      <c r="F57" s="52" t="str">
        <f>IF(ISERROR(VLOOKUP(TRIM(B57),ALL!$B$1:$T$1591,2,FALSE)),"",IF(ISERROR(VLOOKUP(TRIM(B57),ALL!$B$1:$T$1591,2,FALSE))," ",VLOOKUP(TRIM(B57),ALL!$B$1:$T$1591,2,FALSE)))</f>
        <v/>
      </c>
      <c r="G57" s="52" t="str">
        <f>IF(ISBLANK(VLOOKUP(TRIM(B57),ALL!$B$1:$U$1591,4,FALSE)),"",IF(ISERROR(VLOOKUP(TRIM(B57),ALL!$B$1:$U$1591,4,FALSE))," ",VLOOKUP(TRIM(B57),ALL!$B$1:$U$1591,4,FALSE)))</f>
        <v xml:space="preserve"> </v>
      </c>
      <c r="H57" s="52" t="str">
        <f>IF(ISBLANK(VLOOKUP(TRIM(B57),ALL!$B$1:$U$1591,5,FALSE)),"",IF(ISERROR(VLOOKUP(TRIM(B57),ALL!$B$1:$U$1591,5,FALSE))," ",VLOOKUP(TRIM(B57),ALL!$B$1:$U$1591,5,FALSE)))</f>
        <v xml:space="preserve"> </v>
      </c>
      <c r="I57" s="52" t="str">
        <f>IF(ISBLANK(VLOOKUP(TRIM(B57),ALL!$B$1:$U$1591,6,FALSE)),"",IF(ISERROR(VLOOKUP(TRIM(B57),ALL!$B$1:$U$1591,6,FALSE))," ", VLOOKUP(TRIM(B57),ALL!$B$1:$U$1591,6,FALSE)))</f>
        <v xml:space="preserve"> </v>
      </c>
      <c r="J57" s="52" t="str">
        <f>IF(ISBLANK(VLOOKUP(TRIM(B57),ALL!$B$1:$U$1591,7,FALSE)),"",IF(ISERROR(VLOOKUP(TRIM(B57),ALL!$B$1:$U$1591,7,FALSE))," ",VLOOKUP(TRIM(B57),ALL!$B$1:$U$1591,7,FALSE)))</f>
        <v xml:space="preserve"> </v>
      </c>
      <c r="K57" s="52" t="str">
        <f>IF(ISBLANK(VLOOKUP(TRIM(B57),ALL!$B$1:$U$1591,8,FALSE)),"",IF(ISERROR(VLOOKUP(TRIM(B57),ALL!$B$1:$U$1591,8,FALSE))," ",VLOOKUP(TRIM(B57),ALL!$B$1:$U$1591,8,FALSE)))</f>
        <v xml:space="preserve"> </v>
      </c>
      <c r="L57" s="52" t="str">
        <f>IF(ISBLANK(VLOOKUP(TRIM(B57),ALL!$B$1:$U$1591,9,FALSE)),"",IF(ISERROR(VLOOKUP(TRIM(B57),ALL!$B$1:$U$1591,9,FALSE))," ",VLOOKUP(TRIM(B57),ALL!$B$1:$U$1591,9,FALSE)))</f>
        <v xml:space="preserve"> </v>
      </c>
      <c r="M57" s="52" t="str">
        <f>IF(ISBLANK(VLOOKUP(TRIM(B57),ALL!$B$1:$U$1591,10,FALSE)),"",IF(ISERROR(VLOOKUP(TRIM(B57),ALL!$B$1:$U$1591,10,FALSE))," ",VLOOKUP(TRIM(B57),ALL!$B$1:$U$1591,10,FALSE)))</f>
        <v xml:space="preserve"> </v>
      </c>
    </row>
    <row r="58" spans="1:13">
      <c r="A58" s="52" t="str">
        <f>IF(ISERROR(VLOOKUP(TRIM(B58),ALL!$B$1:$T$1591,3,FALSE)),"(unc)",VLOOKUP(TRIM(B58),ALL!$B$1:$T$1591,3,FALSE))</f>
        <v>(unc)</v>
      </c>
      <c r="B58" s="139" t="s">
        <v>3001</v>
      </c>
      <c r="C58" s="11" t="s">
        <v>4321</v>
      </c>
      <c r="D58" s="85">
        <f>VLOOKUP(TRIM(B58),BirthdateDraft!$B$1:$O$5859,2,FALSE)</f>
        <v>32224</v>
      </c>
      <c r="E58" s="86" t="str">
        <f>VLOOKUP(TRIM(B58),BirthdateDraft!$B$1:$O$9859,3,FALSE)</f>
        <v>10/FA</v>
      </c>
      <c r="F58" s="52" t="str">
        <f>IF(ISERROR(VLOOKUP(TRIM(B58),ALL!$B$1:$T$1591,2,FALSE)),"",IF(ISERROR(VLOOKUP(TRIM(B58),ALL!$B$1:$T$1591,2,FALSE))," ",VLOOKUP(TRIM(B58),ALL!$B$1:$T$1591,2,FALSE)))</f>
        <v/>
      </c>
      <c r="G58" s="52" t="str">
        <f>IF(ISBLANK(VLOOKUP(TRIM(B58),ALL!$B$1:$U$1591,4,FALSE)),"",IF(ISERROR(VLOOKUP(TRIM(B58),ALL!$B$1:$U$1591,4,FALSE))," ",VLOOKUP(TRIM(B58),ALL!$B$1:$U$1591,4,FALSE)))</f>
        <v xml:space="preserve"> </v>
      </c>
      <c r="H58" s="52" t="str">
        <f>IF(ISBLANK(VLOOKUP(TRIM(B58),ALL!$B$1:$U$1591,5,FALSE)),"",IF(ISERROR(VLOOKUP(TRIM(B58),ALL!$B$1:$U$1591,5,FALSE))," ",VLOOKUP(TRIM(B58),ALL!$B$1:$U$1591,5,FALSE)))</f>
        <v xml:space="preserve"> </v>
      </c>
      <c r="I58" s="52" t="str">
        <f>IF(ISBLANK(VLOOKUP(TRIM(B58),ALL!$B$1:$U$1591,6,FALSE)),"",IF(ISERROR(VLOOKUP(TRIM(B58),ALL!$B$1:$U$1591,6,FALSE))," ", VLOOKUP(TRIM(B58),ALL!$B$1:$U$1591,6,FALSE)))</f>
        <v xml:space="preserve"> </v>
      </c>
      <c r="J58" s="52" t="str">
        <f>IF(ISBLANK(VLOOKUP(TRIM(B58),ALL!$B$1:$U$1591,7,FALSE)),"",IF(ISERROR(VLOOKUP(TRIM(B58),ALL!$B$1:$U$1591,7,FALSE))," ",VLOOKUP(TRIM(B58),ALL!$B$1:$U$1591,7,FALSE)))</f>
        <v xml:space="preserve"> </v>
      </c>
      <c r="K58" s="52" t="str">
        <f>IF(ISBLANK(VLOOKUP(TRIM(B58),ALL!$B$1:$U$1591,8,FALSE)),"",IF(ISERROR(VLOOKUP(TRIM(B58),ALL!$B$1:$U$1591,8,FALSE))," ",VLOOKUP(TRIM(B58),ALL!$B$1:$U$1591,8,FALSE)))</f>
        <v xml:space="preserve"> </v>
      </c>
      <c r="L58" s="52" t="str">
        <f>IF(ISBLANK(VLOOKUP(TRIM(B58),ALL!$B$1:$U$1591,9,FALSE)),"",IF(ISERROR(VLOOKUP(TRIM(B58),ALL!$B$1:$U$1591,9,FALSE))," ",VLOOKUP(TRIM(B58),ALL!$B$1:$U$1591,9,FALSE)))</f>
        <v xml:space="preserve"> </v>
      </c>
      <c r="M58" s="52" t="str">
        <f>IF(ISBLANK(VLOOKUP(TRIM(B58),ALL!$B$1:$U$1591,10,FALSE)),"",IF(ISERROR(VLOOKUP(TRIM(B58),ALL!$B$1:$U$1591,10,FALSE))," ",VLOOKUP(TRIM(B58),ALL!$B$1:$U$1591,10,FALSE)))</f>
        <v xml:space="preserve"> </v>
      </c>
    </row>
    <row r="59" spans="1:13">
      <c r="A59" s="52" t="str">
        <f>IF(ISERROR(VLOOKUP(TRIM(B59),ALL!$B$1:$T$1591,3,FALSE)),"(unc)",VLOOKUP(TRIM(B59),ALL!$B$1:$T$1591,3,FALSE))</f>
        <v>(unc)</v>
      </c>
      <c r="B59" s="139" t="s">
        <v>4700</v>
      </c>
      <c r="C59" s="11" t="s">
        <v>3764</v>
      </c>
      <c r="D59" s="85">
        <f>VLOOKUP(TRIM(B59),BirthdateDraft!$B$1:$O$5859,2,FALSE)</f>
        <v>33204</v>
      </c>
      <c r="E59" s="86" t="str">
        <f>VLOOKUP(TRIM(B59),BirthdateDraft!$B$1:$O$9859,3,FALSE)</f>
        <v>14/5</v>
      </c>
      <c r="F59" s="52" t="str">
        <f>IF(ISERROR(VLOOKUP(TRIM(B59),ALL!$B$1:$T$1591,2,FALSE)),"",IF(ISERROR(VLOOKUP(TRIM(B59),ALL!$B$1:$T$1591,2,FALSE))," ",VLOOKUP(TRIM(B59),ALL!$B$1:$T$1591,2,FALSE)))</f>
        <v/>
      </c>
      <c r="G59" s="52" t="str">
        <f>IF(ISBLANK(VLOOKUP(TRIM(B59),ALL!$B$1:$U$1591,4,FALSE)),"",IF(ISERROR(VLOOKUP(TRIM(B59),ALL!$B$1:$U$1591,4,FALSE))," ",VLOOKUP(TRIM(B59),ALL!$B$1:$U$1591,4,FALSE)))</f>
        <v xml:space="preserve"> </v>
      </c>
      <c r="H59" s="52" t="str">
        <f>IF(ISBLANK(VLOOKUP(TRIM(B59),ALL!$B$1:$U$1591,5,FALSE)),"",IF(ISERROR(VLOOKUP(TRIM(B59),ALL!$B$1:$U$1591,5,FALSE))," ",VLOOKUP(TRIM(B59),ALL!$B$1:$U$1591,5,FALSE)))</f>
        <v xml:space="preserve"> </v>
      </c>
      <c r="I59" s="52" t="str">
        <f>IF(ISBLANK(VLOOKUP(TRIM(B59),ALL!$B$1:$U$1591,6,FALSE)),"",IF(ISERROR(VLOOKUP(TRIM(B59),ALL!$B$1:$U$1591,6,FALSE))," ", VLOOKUP(TRIM(B59),ALL!$B$1:$U$1591,6,FALSE)))</f>
        <v xml:space="preserve"> </v>
      </c>
      <c r="J59" s="52" t="str">
        <f>IF(ISBLANK(VLOOKUP(TRIM(B59),ALL!$B$1:$U$1591,7,FALSE)),"",IF(ISERROR(VLOOKUP(TRIM(B59),ALL!$B$1:$U$1591,7,FALSE))," ",VLOOKUP(TRIM(B59),ALL!$B$1:$U$1591,7,FALSE)))</f>
        <v xml:space="preserve"> </v>
      </c>
      <c r="K59" s="52" t="str">
        <f>IF(ISBLANK(VLOOKUP(TRIM(B59),ALL!$B$1:$U$1591,8,FALSE)),"",IF(ISERROR(VLOOKUP(TRIM(B59),ALL!$B$1:$U$1591,8,FALSE))," ",VLOOKUP(TRIM(B59),ALL!$B$1:$U$1591,8,FALSE)))</f>
        <v xml:space="preserve"> </v>
      </c>
      <c r="L59" s="52" t="str">
        <f>IF(ISBLANK(VLOOKUP(TRIM(B59),ALL!$B$1:$U$1591,9,FALSE)),"",IF(ISERROR(VLOOKUP(TRIM(B59),ALL!$B$1:$U$1591,9,FALSE))," ",VLOOKUP(TRIM(B59),ALL!$B$1:$U$1591,9,FALSE)))</f>
        <v xml:space="preserve"> </v>
      </c>
      <c r="M59" s="52" t="str">
        <f>IF(ISBLANK(VLOOKUP(TRIM(B59),ALL!$B$1:$U$1591,10,FALSE)),"",IF(ISERROR(VLOOKUP(TRIM(B59),ALL!$B$1:$U$1591,10,FALSE))," ",VLOOKUP(TRIM(B59),ALL!$B$1:$U$1591,10,FALSE)))</f>
        <v xml:space="preserve"> </v>
      </c>
    </row>
    <row r="60" spans="1:13">
      <c r="A60" s="52" t="str">
        <f>IF(ISERROR(VLOOKUP(TRIM(B60),ALL!$B$1:$T$1591,3,FALSE)),"(unc)",VLOOKUP(TRIM(B60),ALL!$B$1:$T$1591,3,FALSE))</f>
        <v>(unc)</v>
      </c>
      <c r="B60" s="139" t="s">
        <v>5165</v>
      </c>
      <c r="C60" s="11" t="s">
        <v>3764</v>
      </c>
      <c r="D60" s="85">
        <f>VLOOKUP(TRIM(B60),BirthdateDraft!$B$1:$O$5859,2,FALSE)</f>
        <v>34356</v>
      </c>
      <c r="E60" s="86" t="str">
        <f>VLOOKUP(TRIM(B60),BirthdateDraft!$B$1:$O$9859,3,FALSE)</f>
        <v>15/6</v>
      </c>
      <c r="F60" s="52" t="str">
        <f>IF(ISERROR(VLOOKUP(TRIM(B60),ALL!$B$1:$T$1591,2,FALSE)),"",IF(ISERROR(VLOOKUP(TRIM(B60),ALL!$B$1:$T$1591,2,FALSE))," ",VLOOKUP(TRIM(B60),ALL!$B$1:$T$1591,2,FALSE)))</f>
        <v/>
      </c>
      <c r="G60" s="52" t="str">
        <f>IF(ISBLANK(VLOOKUP(TRIM(B60),ALL!$B$1:$U$1591,4,FALSE)),"",IF(ISERROR(VLOOKUP(TRIM(B60),ALL!$B$1:$U$1591,4,FALSE))," ",VLOOKUP(TRIM(B60),ALL!$B$1:$U$1591,4,FALSE)))</f>
        <v xml:space="preserve"> </v>
      </c>
      <c r="H60" s="52" t="str">
        <f>IF(ISBLANK(VLOOKUP(TRIM(B60),ALL!$B$1:$U$1591,5,FALSE)),"",IF(ISERROR(VLOOKUP(TRIM(B60),ALL!$B$1:$U$1591,5,FALSE))," ",VLOOKUP(TRIM(B60),ALL!$B$1:$U$1591,5,FALSE)))</f>
        <v xml:space="preserve"> </v>
      </c>
      <c r="I60" s="52" t="str">
        <f>IF(ISBLANK(VLOOKUP(TRIM(B60),ALL!$B$1:$U$1591,6,FALSE)),"",IF(ISERROR(VLOOKUP(TRIM(B60),ALL!$B$1:$U$1591,6,FALSE))," ", VLOOKUP(TRIM(B60),ALL!$B$1:$U$1591,6,FALSE)))</f>
        <v xml:space="preserve"> </v>
      </c>
      <c r="J60" s="52" t="str">
        <f>IF(ISBLANK(VLOOKUP(TRIM(B60),ALL!$B$1:$U$1591,7,FALSE)),"",IF(ISERROR(VLOOKUP(TRIM(B60),ALL!$B$1:$U$1591,7,FALSE))," ",VLOOKUP(TRIM(B60),ALL!$B$1:$U$1591,7,FALSE)))</f>
        <v xml:space="preserve"> </v>
      </c>
      <c r="K60" s="52" t="str">
        <f>IF(ISBLANK(VLOOKUP(TRIM(B60),ALL!$B$1:$U$1591,8,FALSE)),"",IF(ISERROR(VLOOKUP(TRIM(B60),ALL!$B$1:$U$1591,8,FALSE))," ",VLOOKUP(TRIM(B60),ALL!$B$1:$U$1591,8,FALSE)))</f>
        <v xml:space="preserve"> </v>
      </c>
      <c r="L60" s="52" t="str">
        <f>IF(ISBLANK(VLOOKUP(TRIM(B60),ALL!$B$1:$U$1591,9,FALSE)),"",IF(ISERROR(VLOOKUP(TRIM(B60),ALL!$B$1:$U$1591,9,FALSE))," ",VLOOKUP(TRIM(B60),ALL!$B$1:$U$1591,9,FALSE)))</f>
        <v xml:space="preserve"> </v>
      </c>
      <c r="M60" s="52" t="str">
        <f>IF(ISBLANK(VLOOKUP(TRIM(B60),ALL!$B$1:$U$1591,10,FALSE)),"",IF(ISERROR(VLOOKUP(TRIM(B60),ALL!$B$1:$U$1591,10,FALSE))," ",VLOOKUP(TRIM(B60),ALL!$B$1:$U$1591,10,FALSE)))</f>
        <v xml:space="preserve"> </v>
      </c>
    </row>
    <row r="61" spans="1:13">
      <c r="A61" s="52" t="str">
        <f>IF(ISERROR(VLOOKUP(TRIM(B61),ALL!$B$1:$T$1591,3,FALSE)),"(unc)",VLOOKUP(TRIM(B61),ALL!$B$1:$T$1591,3,FALSE))</f>
        <v>(unc)</v>
      </c>
      <c r="B61" s="139" t="s">
        <v>5342</v>
      </c>
      <c r="C61" s="11" t="s">
        <v>3764</v>
      </c>
      <c r="D61" s="85">
        <f>VLOOKUP(TRIM(B61),BirthdateDraft!$B$1:$O$5859,2,FALSE)</f>
        <v>34184</v>
      </c>
      <c r="E61" s="86" t="str">
        <f>VLOOKUP(TRIM(B61),BirthdateDraft!$B$1:$O$9859,3,FALSE)</f>
        <v>15/FA</v>
      </c>
      <c r="F61" s="52" t="str">
        <f>IF(ISERROR(VLOOKUP(TRIM(B61),ALL!$B$1:$T$1591,2,FALSE)),"",IF(ISERROR(VLOOKUP(TRIM(B61),ALL!$B$1:$T$1591,2,FALSE))," ",VLOOKUP(TRIM(B61),ALL!$B$1:$T$1591,2,FALSE)))</f>
        <v/>
      </c>
      <c r="G61" s="52" t="str">
        <f>IF(ISBLANK(VLOOKUP(TRIM(B61),ALL!$B$1:$U$1591,4,FALSE)),"",IF(ISERROR(VLOOKUP(TRIM(B61),ALL!$B$1:$U$1591,4,FALSE))," ",VLOOKUP(TRIM(B61),ALL!$B$1:$U$1591,4,FALSE)))</f>
        <v xml:space="preserve"> </v>
      </c>
      <c r="H61" s="52" t="str">
        <f>IF(ISBLANK(VLOOKUP(TRIM(B61),ALL!$B$1:$U$1591,5,FALSE)),"",IF(ISERROR(VLOOKUP(TRIM(B61),ALL!$B$1:$U$1591,5,FALSE))," ",VLOOKUP(TRIM(B61),ALL!$B$1:$U$1591,5,FALSE)))</f>
        <v xml:space="preserve"> </v>
      </c>
      <c r="I61" s="52" t="str">
        <f>IF(ISBLANK(VLOOKUP(TRIM(B61),ALL!$B$1:$U$1591,6,FALSE)),"",IF(ISERROR(VLOOKUP(TRIM(B61),ALL!$B$1:$U$1591,6,FALSE))," ", VLOOKUP(TRIM(B61),ALL!$B$1:$U$1591,6,FALSE)))</f>
        <v xml:space="preserve"> </v>
      </c>
      <c r="J61" s="52" t="str">
        <f>IF(ISBLANK(VLOOKUP(TRIM(B61),ALL!$B$1:$U$1591,7,FALSE)),"",IF(ISERROR(VLOOKUP(TRIM(B61),ALL!$B$1:$U$1591,7,FALSE))," ",VLOOKUP(TRIM(B61),ALL!$B$1:$U$1591,7,FALSE)))</f>
        <v xml:space="preserve"> </v>
      </c>
      <c r="K61" s="52" t="str">
        <f>IF(ISBLANK(VLOOKUP(TRIM(B61),ALL!$B$1:$U$1591,8,FALSE)),"",IF(ISERROR(VLOOKUP(TRIM(B61),ALL!$B$1:$U$1591,8,FALSE))," ",VLOOKUP(TRIM(B61),ALL!$B$1:$U$1591,8,FALSE)))</f>
        <v xml:space="preserve"> </v>
      </c>
      <c r="L61" s="52" t="str">
        <f>IF(ISBLANK(VLOOKUP(TRIM(B61),ALL!$B$1:$U$1591,9,FALSE)),"",IF(ISERROR(VLOOKUP(TRIM(B61),ALL!$B$1:$U$1591,9,FALSE))," ",VLOOKUP(TRIM(B61),ALL!$B$1:$U$1591,9,FALSE)))</f>
        <v xml:space="preserve"> </v>
      </c>
      <c r="M61" s="52" t="str">
        <f>IF(ISBLANK(VLOOKUP(TRIM(B61),ALL!$B$1:$U$1591,10,FALSE)),"",IF(ISERROR(VLOOKUP(TRIM(B61),ALL!$B$1:$U$1591,10,FALSE))," ",VLOOKUP(TRIM(B61),ALL!$B$1:$U$1591,10,FALSE)))</f>
        <v xml:space="preserve"> </v>
      </c>
    </row>
    <row r="62" spans="1:13">
      <c r="A62" s="52" t="str">
        <f>IF(ISERROR(VLOOKUP(TRIM(B62),ALL!$B$1:$T$1591,3,FALSE)),"(unc)",VLOOKUP(TRIM(B62),ALL!$B$1:$T$1591,3,FALSE))</f>
        <v>(unc)</v>
      </c>
      <c r="B62" s="139" t="s">
        <v>5118</v>
      </c>
      <c r="C62" s="11" t="s">
        <v>3764</v>
      </c>
      <c r="D62" s="85">
        <f>VLOOKUP(TRIM(B62),BirthdateDraft!$B$1:$O$5859,2,FALSE)</f>
        <v>33661</v>
      </c>
      <c r="E62" s="86" t="str">
        <f>VLOOKUP(TRIM(B62),BirthdateDraft!$B$1:$O$9859,3,FALSE)</f>
        <v>15/4</v>
      </c>
      <c r="F62" s="52" t="str">
        <f>IF(ISERROR(VLOOKUP(TRIM(B62),ALL!$B$1:$T$1591,2,FALSE)),"",IF(ISERROR(VLOOKUP(TRIM(B62),ALL!$B$1:$T$1591,2,FALSE))," ",VLOOKUP(TRIM(B62),ALL!$B$1:$T$1591,2,FALSE)))</f>
        <v/>
      </c>
      <c r="G62" s="52" t="str">
        <f>IF(ISBLANK(VLOOKUP(TRIM(B62),ALL!$B$1:$U$1591,4,FALSE)),"",IF(ISERROR(VLOOKUP(TRIM(B62),ALL!$B$1:$U$1591,4,FALSE))," ",VLOOKUP(TRIM(B62),ALL!$B$1:$U$1591,4,FALSE)))</f>
        <v xml:space="preserve"> </v>
      </c>
      <c r="H62" s="52" t="str">
        <f>IF(ISBLANK(VLOOKUP(TRIM(B62),ALL!$B$1:$U$1591,5,FALSE)),"",IF(ISERROR(VLOOKUP(TRIM(B62),ALL!$B$1:$U$1591,5,FALSE))," ",VLOOKUP(TRIM(B62),ALL!$B$1:$U$1591,5,FALSE)))</f>
        <v xml:space="preserve"> </v>
      </c>
      <c r="I62" s="52" t="str">
        <f>IF(ISBLANK(VLOOKUP(TRIM(B62),ALL!$B$1:$U$1591,6,FALSE)),"",IF(ISERROR(VLOOKUP(TRIM(B62),ALL!$B$1:$U$1591,6,FALSE))," ", VLOOKUP(TRIM(B62),ALL!$B$1:$U$1591,6,FALSE)))</f>
        <v xml:space="preserve"> </v>
      </c>
      <c r="J62" s="52" t="str">
        <f>IF(ISBLANK(VLOOKUP(TRIM(B62),ALL!$B$1:$U$1591,7,FALSE)),"",IF(ISERROR(VLOOKUP(TRIM(B62),ALL!$B$1:$U$1591,7,FALSE))," ",VLOOKUP(TRIM(B62),ALL!$B$1:$U$1591,7,FALSE)))</f>
        <v xml:space="preserve"> </v>
      </c>
      <c r="K62" s="52" t="str">
        <f>IF(ISBLANK(VLOOKUP(TRIM(B62),ALL!$B$1:$U$1591,8,FALSE)),"",IF(ISERROR(VLOOKUP(TRIM(B62),ALL!$B$1:$U$1591,8,FALSE))," ",VLOOKUP(TRIM(B62),ALL!$B$1:$U$1591,8,FALSE)))</f>
        <v xml:space="preserve"> </v>
      </c>
      <c r="L62" s="52" t="str">
        <f>IF(ISBLANK(VLOOKUP(TRIM(B62),ALL!$B$1:$U$1591,9,FALSE)),"",IF(ISERROR(VLOOKUP(TRIM(B62),ALL!$B$1:$U$1591,9,FALSE))," ",VLOOKUP(TRIM(B62),ALL!$B$1:$U$1591,9,FALSE)))</f>
        <v xml:space="preserve"> </v>
      </c>
      <c r="M62" s="52" t="str">
        <f>IF(ISBLANK(VLOOKUP(TRIM(B62),ALL!$B$1:$U$1591,10,FALSE)),"",IF(ISERROR(VLOOKUP(TRIM(B62),ALL!$B$1:$U$1591,10,FALSE))," ",VLOOKUP(TRIM(B62),ALL!$B$1:$U$1591,10,FALSE)))</f>
        <v xml:space="preserve"> </v>
      </c>
    </row>
    <row r="63" spans="1:13">
      <c r="A63" s="52" t="str">
        <f>IF(ISERROR(VLOOKUP(TRIM(B63),ALL!$B$1:$T$1591,3,FALSE)),"(unc)",VLOOKUP(TRIM(B63),ALL!$B$1:$T$1591,3,FALSE))</f>
        <v>(unc)</v>
      </c>
      <c r="B63" s="139" t="s">
        <v>4496</v>
      </c>
      <c r="C63" s="11" t="s">
        <v>3764</v>
      </c>
      <c r="D63" s="85">
        <f>VLOOKUP(TRIM(B63),BirthdateDraft!$B$1:$O$5859,2,FALSE)</f>
        <v>33645</v>
      </c>
      <c r="E63" s="86" t="str">
        <f>VLOOKUP(TRIM(B63),BirthdateDraft!$B$1:$O$9859,3,FALSE)</f>
        <v>14/5</v>
      </c>
      <c r="F63" s="52" t="str">
        <f>IF(ISERROR(VLOOKUP(TRIM(B63),ALL!$B$1:$T$1591,2,FALSE)),"",IF(ISERROR(VLOOKUP(TRIM(B63),ALL!$B$1:$T$1591,2,FALSE))," ",VLOOKUP(TRIM(B63),ALL!$B$1:$T$1591,2,FALSE)))</f>
        <v/>
      </c>
      <c r="G63" s="52" t="str">
        <f>IF(ISBLANK(VLOOKUP(TRIM(B63),ALL!$B$1:$U$1591,4,FALSE)),"",IF(ISERROR(VLOOKUP(TRIM(B63),ALL!$B$1:$U$1591,4,FALSE))," ",VLOOKUP(TRIM(B63),ALL!$B$1:$U$1591,4,FALSE)))</f>
        <v xml:space="preserve"> </v>
      </c>
      <c r="H63" s="52" t="str">
        <f>IF(ISBLANK(VLOOKUP(TRIM(B63),ALL!$B$1:$U$1591,5,FALSE)),"",IF(ISERROR(VLOOKUP(TRIM(B63),ALL!$B$1:$U$1591,5,FALSE))," ",VLOOKUP(TRIM(B63),ALL!$B$1:$U$1591,5,FALSE)))</f>
        <v xml:space="preserve"> </v>
      </c>
      <c r="I63" s="52" t="str">
        <f>IF(ISBLANK(VLOOKUP(TRIM(B63),ALL!$B$1:$U$1591,6,FALSE)),"",IF(ISERROR(VLOOKUP(TRIM(B63),ALL!$B$1:$U$1591,6,FALSE))," ", VLOOKUP(TRIM(B63),ALL!$B$1:$U$1591,6,FALSE)))</f>
        <v xml:space="preserve"> </v>
      </c>
      <c r="J63" s="52" t="str">
        <f>IF(ISBLANK(VLOOKUP(TRIM(B63),ALL!$B$1:$U$1591,7,FALSE)),"",IF(ISERROR(VLOOKUP(TRIM(B63),ALL!$B$1:$U$1591,7,FALSE))," ",VLOOKUP(TRIM(B63),ALL!$B$1:$U$1591,7,FALSE)))</f>
        <v xml:space="preserve"> </v>
      </c>
      <c r="K63" s="52" t="str">
        <f>IF(ISBLANK(VLOOKUP(TRIM(B63),ALL!$B$1:$U$1591,8,FALSE)),"",IF(ISERROR(VLOOKUP(TRIM(B63),ALL!$B$1:$U$1591,8,FALSE))," ",VLOOKUP(TRIM(B63),ALL!$B$1:$U$1591,8,FALSE)))</f>
        <v xml:space="preserve"> </v>
      </c>
      <c r="L63" s="52" t="str">
        <f>IF(ISBLANK(VLOOKUP(TRIM(B63),ALL!$B$1:$U$1591,9,FALSE)),"",IF(ISERROR(VLOOKUP(TRIM(B63),ALL!$B$1:$U$1591,9,FALSE))," ",VLOOKUP(TRIM(B63),ALL!$B$1:$U$1591,9,FALSE)))</f>
        <v xml:space="preserve"> </v>
      </c>
      <c r="M63" s="52" t="str">
        <f>IF(ISBLANK(VLOOKUP(TRIM(B63),ALL!$B$1:$U$1591,10,FALSE)),"",IF(ISERROR(VLOOKUP(TRIM(B63),ALL!$B$1:$U$1591,10,FALSE))," ",VLOOKUP(TRIM(B63),ALL!$B$1:$U$1591,10,FALSE)))</f>
        <v xml:space="preserve"> </v>
      </c>
    </row>
    <row r="64" spans="1:13">
      <c r="A64" s="52" t="str">
        <f>IF(ISERROR(VLOOKUP(TRIM(B64),ALL!$B$1:$T$1591,3,FALSE)),"(unc)",VLOOKUP(TRIM(B64),ALL!$B$1:$T$1591,3,FALSE))</f>
        <v>DT $</v>
      </c>
      <c r="B64" s="139" t="s">
        <v>437</v>
      </c>
      <c r="C64" s="11" t="s">
        <v>7090</v>
      </c>
      <c r="D64" s="85">
        <f>VLOOKUP(TRIM(B64),BirthdateDraft!$B$1:$O$5859,2,FALSE)</f>
        <v>32393</v>
      </c>
      <c r="E64" s="86" t="str">
        <f>VLOOKUP(TRIM(B64),BirthdateDraft!$B$1:$O$9859,3,FALSE)</f>
        <v>12/5</v>
      </c>
      <c r="F64" s="52" t="str">
        <f>IF(ISERROR(VLOOKUP(TRIM(B64),ALL!$B$1:$T$1591,2,FALSE)),"",IF(ISERROR(VLOOKUP(TRIM(B64),ALL!$B$1:$T$1591,2,FALSE))," ",VLOOKUP(TRIM(B64),ALL!$B$1:$T$1591,2,FALSE)))</f>
        <v>ATN</v>
      </c>
      <c r="G64" s="52" t="str">
        <f>IF(ISBLANK(VLOOKUP(TRIM(B64),ALL!$B$1:$U$1591,4,FALSE)),"",IF(ISERROR(VLOOKUP(TRIM(B64),ALL!$B$1:$U$1591,4,FALSE))," ",VLOOKUP(TRIM(B64),ALL!$B$1:$U$1591,4,FALSE)))</f>
        <v>0</v>
      </c>
      <c r="H64" s="52" t="str">
        <f>IF(ISBLANK(VLOOKUP(TRIM(B64),ALL!$B$1:$U$1591,5,FALSE)),"",IF(ISERROR(VLOOKUP(TRIM(B64),ALL!$B$1:$U$1591,5,FALSE))," ",VLOOKUP(TRIM(B64),ALL!$B$1:$U$1591,5,FALSE)))</f>
        <v/>
      </c>
      <c r="I64" s="52">
        <f>IF(ISBLANK(VLOOKUP(TRIM(B64),ALL!$B$1:$U$1591,6,FALSE)),"",IF(ISERROR(VLOOKUP(TRIM(B64),ALL!$B$1:$U$1591,6,FALSE))," ", VLOOKUP(TRIM(B64),ALL!$B$1:$U$1591,6,FALSE)))</f>
        <v>1</v>
      </c>
      <c r="J64" s="52"/>
      <c r="K64" s="52"/>
      <c r="L64" s="52" t="str">
        <f>IF(ISBLANK(VLOOKUP(TRIM(B64),ALL!$B$1:$U$1591,9,FALSE)),"",IF(ISERROR(VLOOKUP(TRIM(B64),ALL!$B$1:$U$1591,9,FALSE))," ",VLOOKUP(TRIM(B64),ALL!$B$1:$U$1591,9,FALSE)))</f>
        <v/>
      </c>
      <c r="M64" s="52" t="str">
        <f>IF(ISBLANK(VLOOKUP(TRIM(B64),ALL!$B$1:$U$1591,10,FALSE)),"",IF(ISERROR(VLOOKUP(TRIM(B64),ALL!$B$1:$U$1591,10,FALSE))," ",VLOOKUP(TRIM(B64),ALL!$B$1:$U$1591,10,FALSE)))</f>
        <v/>
      </c>
    </row>
    <row r="65" spans="1:256">
      <c r="A65" s="52" t="str">
        <f>IF(ISERROR(VLOOKUP(TRIM(B65),ALL!$B$1:$T$1591,3,FALSE)),"(unc)",VLOOKUP(TRIM(B65),ALL!$B$1:$T$1591,3,FALSE))</f>
        <v>(unc)</v>
      </c>
      <c r="B65" s="139" t="s">
        <v>5623</v>
      </c>
      <c r="C65" s="11" t="s">
        <v>7090</v>
      </c>
      <c r="D65" s="85">
        <f>VLOOKUP(TRIM(B65),BirthdateDraft!$B$1:$O$5859,2,FALSE)</f>
        <v>34265</v>
      </c>
      <c r="E65" s="86" t="str">
        <f>VLOOKUP(TRIM(B65),BirthdateDraft!$B$1:$O$9859,3,FALSE)</f>
        <v>16/2</v>
      </c>
      <c r="F65" s="52" t="str">
        <f>IF(ISERROR(VLOOKUP(TRIM(B65),ALL!$B$1:$T$1591,2,FALSE)),"",IF(ISERROR(VLOOKUP(TRIM(B65),ALL!$B$1:$T$1591,2,FALSE))," ",VLOOKUP(TRIM(B65),ALL!$B$1:$T$1591,2,FALSE)))</f>
        <v/>
      </c>
      <c r="G65" s="52" t="str">
        <f>IF(ISBLANK(VLOOKUP(TRIM(B65),ALL!$B$1:$U$1591,4,FALSE)),"",IF(ISERROR(VLOOKUP(TRIM(B65),ALL!$B$1:$U$1591,4,FALSE))," ",VLOOKUP(TRIM(B65),ALL!$B$1:$U$1591,4,FALSE)))</f>
        <v xml:space="preserve"> </v>
      </c>
      <c r="H65" s="52" t="str">
        <f>IF(ISBLANK(VLOOKUP(TRIM(B65),ALL!$B$1:$U$1591,5,FALSE)),"",IF(ISERROR(VLOOKUP(TRIM(B65),ALL!$B$1:$U$1591,5,FALSE))," ",VLOOKUP(TRIM(B65),ALL!$B$1:$U$1591,5,FALSE)))</f>
        <v xml:space="preserve"> </v>
      </c>
      <c r="I65" s="52" t="str">
        <f>IF(ISBLANK(VLOOKUP(TRIM(B65),ALL!$B$1:$U$1591,6,FALSE)),"",IF(ISERROR(VLOOKUP(TRIM(B65),ALL!$B$1:$U$1591,6,FALSE))," ", VLOOKUP(TRIM(B65),ALL!$B$1:$U$1591,6,FALSE)))</f>
        <v xml:space="preserve"> </v>
      </c>
      <c r="J65" s="52" t="str">
        <f>IF(ISBLANK(VLOOKUP(TRIM(B65),ALL!$B$1:$U$1591,7,FALSE)),"",IF(ISERROR(VLOOKUP(TRIM(B65),ALL!$B$1:$U$1591,7,FALSE))," ",VLOOKUP(TRIM(B65),ALL!$B$1:$U$1591,7,FALSE)))</f>
        <v xml:space="preserve"> </v>
      </c>
      <c r="K65" s="52" t="str">
        <f>IF(ISBLANK(VLOOKUP(TRIM(B65),ALL!$B$1:$U$1591,8,FALSE)),"",IF(ISERROR(VLOOKUP(TRIM(B65),ALL!$B$1:$U$1591,8,FALSE))," ",VLOOKUP(TRIM(B65),ALL!$B$1:$U$1591,8,FALSE)))</f>
        <v xml:space="preserve"> </v>
      </c>
      <c r="L65" s="52" t="str">
        <f>IF(ISBLANK(VLOOKUP(TRIM(B65),ALL!$B$1:$U$1591,9,FALSE)),"",IF(ISERROR(VLOOKUP(TRIM(B65),ALL!$B$1:$U$1591,9,FALSE))," ",VLOOKUP(TRIM(B65),ALL!$B$1:$U$1591,9,FALSE)))</f>
        <v xml:space="preserve"> </v>
      </c>
      <c r="M65" s="52" t="str">
        <f>IF(ISBLANK(VLOOKUP(TRIM(B65),ALL!$B$1:$U$1591,10,FALSE)),"",IF(ISERROR(VLOOKUP(TRIM(B65),ALL!$B$1:$U$1591,10,FALSE))," ",VLOOKUP(TRIM(B65),ALL!$B$1:$U$1591,10,FALSE)))</f>
        <v xml:space="preserve"> </v>
      </c>
    </row>
    <row r="66" spans="1:256">
      <c r="A66" s="52" t="str">
        <f>IF(ISERROR(VLOOKUP(TRIM(B66),ALL!$B$1:$T$1591,3,FALSE)),"(unc)",VLOOKUP(TRIM(B66),ALL!$B$1:$T$1591,3,FALSE))</f>
        <v>(unc)</v>
      </c>
      <c r="B66" s="139" t="s">
        <v>1122</v>
      </c>
      <c r="C66" s="11" t="s">
        <v>7090</v>
      </c>
      <c r="D66" s="85">
        <f>VLOOKUP(TRIM(B66),BirthdateDraft!$B$1:$O$5859,2,FALSE)</f>
        <v>32568</v>
      </c>
      <c r="E66" s="86" t="str">
        <f>VLOOKUP(TRIM(B66),BirthdateDraft!$B$1:$O$9859,3,FALSE)</f>
        <v>11/3</v>
      </c>
      <c r="F66" s="52" t="str">
        <f>IF(ISERROR(VLOOKUP(TRIM(B66),ALL!$B$1:$T$1591,2,FALSE)),"",IF(ISERROR(VLOOKUP(TRIM(B66),ALL!$B$1:$T$1591,2,FALSE))," ",VLOOKUP(TRIM(B66),ALL!$B$1:$T$1591,2,FALSE)))</f>
        <v/>
      </c>
      <c r="G66" s="52" t="str">
        <f>IF(ISBLANK(VLOOKUP(TRIM(B66),ALL!$B$1:$U$1591,4,FALSE)),"",IF(ISERROR(VLOOKUP(TRIM(B66),ALL!$B$1:$U$1591,4,FALSE))," ",VLOOKUP(TRIM(B66),ALL!$B$1:$U$1591,4,FALSE)))</f>
        <v xml:space="preserve"> </v>
      </c>
      <c r="H66" s="52" t="str">
        <f>IF(ISBLANK(VLOOKUP(TRIM(B66),ALL!$B$1:$U$1591,5,FALSE)),"",IF(ISERROR(VLOOKUP(TRIM(B66),ALL!$B$1:$U$1591,5,FALSE))," ",VLOOKUP(TRIM(B66),ALL!$B$1:$U$1591,5,FALSE)))</f>
        <v xml:space="preserve"> </v>
      </c>
      <c r="I66" s="52" t="str">
        <f>IF(ISBLANK(VLOOKUP(TRIM(B66),ALL!$B$1:$U$1591,6,FALSE)),"",IF(ISERROR(VLOOKUP(TRIM(B66),ALL!$B$1:$U$1591,6,FALSE))," ", VLOOKUP(TRIM(B66),ALL!$B$1:$U$1591,6,FALSE)))</f>
        <v xml:space="preserve"> </v>
      </c>
      <c r="J66" s="52" t="str">
        <f>IF(ISBLANK(VLOOKUP(TRIM(B66),ALL!$B$1:$U$1591,7,FALSE)),"",IF(ISERROR(VLOOKUP(TRIM(B66),ALL!$B$1:$U$1591,7,FALSE))," ",VLOOKUP(TRIM(B66),ALL!$B$1:$U$1591,7,FALSE)))</f>
        <v xml:space="preserve"> </v>
      </c>
      <c r="K66" s="52" t="str">
        <f>IF(ISBLANK(VLOOKUP(TRIM(B66),ALL!$B$1:$U$1591,8,FALSE)),"",IF(ISERROR(VLOOKUP(TRIM(B66),ALL!$B$1:$U$1591,8,FALSE))," ",VLOOKUP(TRIM(B66),ALL!$B$1:$U$1591,8,FALSE)))</f>
        <v xml:space="preserve"> </v>
      </c>
      <c r="L66" s="52" t="str">
        <f>IF(ISBLANK(VLOOKUP(TRIM(B66),ALL!$B$1:$U$1591,9,FALSE)),"",IF(ISERROR(VLOOKUP(TRIM(B66),ALL!$B$1:$U$1591,9,FALSE))," ",VLOOKUP(TRIM(B66),ALL!$B$1:$U$1591,9,FALSE)))</f>
        <v xml:space="preserve"> </v>
      </c>
      <c r="M66" s="52" t="str">
        <f>IF(ISBLANK(VLOOKUP(TRIM(B66),ALL!$B$1:$U$1591,10,FALSE)),"",IF(ISERROR(VLOOKUP(TRIM(B66),ALL!$B$1:$U$1591,10,FALSE))," ",VLOOKUP(TRIM(B66),ALL!$B$1:$U$1591,10,FALSE)))</f>
        <v xml:space="preserve"> </v>
      </c>
    </row>
    <row r="67" spans="1:256">
      <c r="A67" s="52" t="str">
        <f>IF(ISERROR(VLOOKUP(TRIM(B67),ALL!$B$1:$T$1591,3,FALSE)),"(unc)",VLOOKUP(TRIM(B67),ALL!$B$1:$T$1591,3,FALSE))</f>
        <v>LG @</v>
      </c>
      <c r="B67" s="139" t="s">
        <v>1256</v>
      </c>
      <c r="C67" s="11" t="s">
        <v>7090</v>
      </c>
      <c r="D67" s="85">
        <f>VLOOKUP(TRIM(B67),BirthdateDraft!$B$1:$O$5859,2,FALSE)</f>
        <v>31419</v>
      </c>
      <c r="E67" s="86" t="str">
        <f>VLOOKUP(TRIM(B67),BirthdateDraft!$B$1:$O$9859,3,FALSE)</f>
        <v>09/FA</v>
      </c>
      <c r="F67" s="52" t="str">
        <f>IF(ISERROR(VLOOKUP(TRIM(B67),ALL!$B$1:$T$1591,2,FALSE)),"",IF(ISERROR(VLOOKUP(TRIM(B67),ALL!$B$1:$T$1591,2,FALSE))," ",VLOOKUP(TRIM(B67),ALL!$B$1:$T$1591,2,FALSE)))</f>
        <v>PIA</v>
      </c>
      <c r="G67" s="52" t="str">
        <f>IF(ISBLANK(VLOOKUP(TRIM(B67),ALL!$B$1:$U$1591,4,FALSE)),"",IF(ISERROR(VLOOKUP(TRIM(B67),ALL!$B$1:$U$1591,4,FALSE))," ",VLOOKUP(TRIM(B67),ALL!$B$1:$U$1591,4,FALSE)))</f>
        <v/>
      </c>
      <c r="H67" s="52" t="str">
        <f>IF(ISBLANK(VLOOKUP(TRIM(B67),ALL!$B$1:$U$1591,5,FALSE)),"",IF(ISERROR(VLOOKUP(TRIM(B67),ALL!$B$1:$U$1591,5,FALSE))," ",VLOOKUP(TRIM(B67),ALL!$B$1:$U$1591,5,FALSE)))</f>
        <v/>
      </c>
      <c r="I67" s="52" t="str">
        <f>IF(ISBLANK(VLOOKUP(TRIM(B67),ALL!$B$1:$U$1591,6,FALSE)),"",IF(ISERROR(VLOOKUP(TRIM(B67),ALL!$B$1:$U$1591,6,FALSE))," ", VLOOKUP(TRIM(B67),ALL!$B$1:$U$1591,6,FALSE)))</f>
        <v/>
      </c>
      <c r="J67" s="52" t="str">
        <f>IF(ISBLANK(VLOOKUP(TRIM(B67),ALL!$B$1:$U$1591,7,FALSE)),"",IF(ISERROR(VLOOKUP(TRIM(B67),ALL!$B$1:$U$1591,7,FALSE))," ",VLOOKUP(TRIM(B67),ALL!$B$1:$U$1591,7,FALSE)))</f>
        <v/>
      </c>
      <c r="K67" s="52">
        <f>IF(ISBLANK(VLOOKUP(TRIM(B67),ALL!$B$1:$U$1591,8,FALSE)),"",IF(ISERROR(VLOOKUP(TRIM(B67),ALL!$B$1:$U$1591,8,FALSE))," ",VLOOKUP(TRIM(B67),ALL!$B$1:$U$1591,8,FALSE)))</f>
        <v>0</v>
      </c>
      <c r="L67" s="52" t="str">
        <f>IF(ISBLANK(VLOOKUP(TRIM(B67),ALL!$B$1:$U$1591,9,FALSE)),"",IF(ISERROR(VLOOKUP(TRIM(B67),ALL!$B$1:$U$1591,9,FALSE))," ",VLOOKUP(TRIM(B67),ALL!$B$1:$U$1591,9,FALSE)))</f>
        <v/>
      </c>
      <c r="M67" s="52">
        <f>IF(ISBLANK(VLOOKUP(TRIM(B67),ALL!$B$1:$U$1591,10,FALSE)),"",IF(ISERROR(VLOOKUP(TRIM(B67),ALL!$B$1:$U$1591,10,FALSE))," ",VLOOKUP(TRIM(B67),ALL!$B$1:$U$1591,10,FALSE)))</f>
        <v>3</v>
      </c>
    </row>
    <row r="68" spans="1:256">
      <c r="A68" s="52" t="str">
        <f>IF(ISERROR(VLOOKUP(TRIM(B68),ALL!$B$1:$T$1591,3,FALSE)),"(unc)",VLOOKUP(TRIM(B68),ALL!$B$1:$T$1591,3,FALSE))</f>
        <v>(unc)</v>
      </c>
      <c r="B68" s="139" t="s">
        <v>6961</v>
      </c>
      <c r="C68" s="11" t="s">
        <v>7090</v>
      </c>
      <c r="D68" s="85">
        <f>VLOOKUP(TRIM(B68),BirthdateDraft!$B$1:$O$5859,2,FALSE)</f>
        <v>35320</v>
      </c>
      <c r="E68" s="86" t="str">
        <f>VLOOKUP(TRIM(B68),BirthdateDraft!$B$1:$O$9859,3,FALSE)</f>
        <v>18/FA</v>
      </c>
      <c r="F68" s="52" t="str">
        <f>IF(ISERROR(VLOOKUP(TRIM(B68),ALL!$B$1:$T$1591,2,FALSE)),"",IF(ISERROR(VLOOKUP(TRIM(B68),ALL!$B$1:$T$1591,2,FALSE))," ",VLOOKUP(TRIM(B68),ALL!$B$1:$T$1591,2,FALSE)))</f>
        <v/>
      </c>
      <c r="G68" s="52" t="str">
        <f>IF(ISBLANK(VLOOKUP(TRIM(B68),ALL!$B$1:$U$1591,4,FALSE)),"",IF(ISERROR(VLOOKUP(TRIM(B68),ALL!$B$1:$U$1591,4,FALSE))," ",VLOOKUP(TRIM(B68),ALL!$B$1:$U$1591,4,FALSE)))</f>
        <v xml:space="preserve"> </v>
      </c>
      <c r="H68" s="52"/>
      <c r="I68" s="52"/>
      <c r="J68" s="52"/>
      <c r="K68" s="52"/>
      <c r="L68" s="52" t="str">
        <f>IF(ISBLANK(VLOOKUP(TRIM(B68),ALL!$B$1:$U$1591,9,FALSE)),"",IF(ISERROR(VLOOKUP(TRIM(B68),ALL!$B$1:$U$1591,9,FALSE))," ",VLOOKUP(TRIM(B68),ALL!$B$1:$U$1591,9,FALSE)))</f>
        <v xml:space="preserve"> </v>
      </c>
      <c r="M68" s="52" t="str">
        <f>IF(ISBLANK(VLOOKUP(TRIM(B68),ALL!$B$1:$U$1591,10,FALSE)),"",IF(ISERROR(VLOOKUP(TRIM(B68),ALL!$B$1:$U$1591,10,FALSE))," ",VLOOKUP(TRIM(B68),ALL!$B$1:$U$1591,10,FALSE)))</f>
        <v xml:space="preserve"> </v>
      </c>
    </row>
    <row r="69" spans="1:256">
      <c r="A69" s="52" t="str">
        <f>IF(ISERROR(VLOOKUP(TRIM(B69),ALL!$B$1:$T$1591,3,FALSE)),"(unc)",VLOOKUP(TRIM(B69),ALL!$B$1:$T$1591,3,FALSE))</f>
        <v>(unc)</v>
      </c>
      <c r="B69" s="139" t="s">
        <v>4692</v>
      </c>
      <c r="C69" s="11" t="s">
        <v>7090</v>
      </c>
      <c r="D69" s="85">
        <f>VLOOKUP(TRIM(B69),BirthdateDraft!$B$1:$O$5859,2,FALSE)</f>
        <v>33758</v>
      </c>
      <c r="E69" s="86" t="str">
        <f>VLOOKUP(TRIM(B69),BirthdateDraft!$B$1:$O$9859,3,FALSE)</f>
        <v>14/1 (19)</v>
      </c>
      <c r="F69" s="52" t="str">
        <f>IF(ISERROR(VLOOKUP(TRIM(B69),ALL!$B$1:$T$1591,2,FALSE)),"",IF(ISERROR(VLOOKUP(TRIM(B69),ALL!$B$1:$T$1591,2,FALSE))," ",VLOOKUP(TRIM(B69),ALL!$B$1:$T$1591,2,FALSE)))</f>
        <v/>
      </c>
      <c r="G69" s="52" t="str">
        <f>IF(ISBLANK(VLOOKUP(TRIM(B69),ALL!$B$1:$U$1591,4,FALSE)),"",IF(ISERROR(VLOOKUP(TRIM(B69),ALL!$B$1:$U$1591,4,FALSE))," ",VLOOKUP(TRIM(B69),ALL!$B$1:$U$1591,4,FALSE)))</f>
        <v xml:space="preserve"> </v>
      </c>
      <c r="H69" s="52" t="str">
        <f>IF(ISBLANK(VLOOKUP(TRIM(B69),ALL!$B$1:$U$1591,5,FALSE)),"",IF(ISERROR(VLOOKUP(TRIM(B69),ALL!$B$1:$U$1591,5,FALSE))," ",VLOOKUP(TRIM(B69),ALL!$B$1:$U$1591,5,FALSE)))</f>
        <v xml:space="preserve"> </v>
      </c>
      <c r="I69" s="52" t="str">
        <f>IF(ISBLANK(VLOOKUP(TRIM(B69),ALL!$B$1:$U$1591,6,FALSE)),"",IF(ISERROR(VLOOKUP(TRIM(B69),ALL!$B$1:$U$1591,6,FALSE))," ", VLOOKUP(TRIM(B69),ALL!$B$1:$U$1591,6,FALSE)))</f>
        <v xml:space="preserve"> </v>
      </c>
      <c r="J69" s="52" t="str">
        <f>IF(ISBLANK(VLOOKUP(TRIM(B69),ALL!$B$1:$U$1591,7,FALSE)),"",IF(ISERROR(VLOOKUP(TRIM(B69),ALL!$B$1:$U$1591,7,FALSE))," ",VLOOKUP(TRIM(B69),ALL!$B$1:$U$1591,7,FALSE)))</f>
        <v xml:space="preserve"> </v>
      </c>
      <c r="K69" s="52" t="str">
        <f>IF(ISBLANK(VLOOKUP(TRIM(B69),ALL!$B$1:$U$1591,8,FALSE)),"",IF(ISERROR(VLOOKUP(TRIM(B69),ALL!$B$1:$U$1591,8,FALSE))," ",VLOOKUP(TRIM(B69),ALL!$B$1:$U$1591,8,FALSE)))</f>
        <v xml:space="preserve"> </v>
      </c>
      <c r="L69" s="52" t="str">
        <f>IF(ISBLANK(VLOOKUP(TRIM(B69),ALL!$B$1:$U$1591,9,FALSE)),"",IF(ISERROR(VLOOKUP(TRIM(B69),ALL!$B$1:$U$1591,9,FALSE))," ",VLOOKUP(TRIM(B69),ALL!$B$1:$U$1591,9,FALSE)))</f>
        <v xml:space="preserve"> </v>
      </c>
      <c r="M69" s="52" t="str">
        <f>IF(ISBLANK(VLOOKUP(TRIM(B69),ALL!$B$1:$U$1591,10,FALSE)),"",IF(ISERROR(VLOOKUP(TRIM(B69),ALL!$B$1:$U$1591,10,FALSE))," ",VLOOKUP(TRIM(B69),ALL!$B$1:$U$1591,10,FALSE)))</f>
        <v xml:space="preserve"> </v>
      </c>
    </row>
    <row r="70" spans="1:256">
      <c r="A70" s="52" t="str">
        <f>IF(ISERROR(VLOOKUP(TRIM(B70),ALL!$B$1:$T$1591,3,FALSE)),"(unc)",VLOOKUP(TRIM(B70),ALL!$B$1:$T$1591,3,FALSE))</f>
        <v>(unc)</v>
      </c>
      <c r="B70" s="139" t="s">
        <v>2897</v>
      </c>
      <c r="C70" s="11" t="s">
        <v>7090</v>
      </c>
      <c r="D70" s="85">
        <f>VLOOKUP(TRIM(B70),BirthdateDraft!$B$1:$O$5859,2,FALSE)</f>
        <v>32198</v>
      </c>
      <c r="E70" s="86" t="str">
        <f>VLOOKUP(TRIM(B70),BirthdateDraft!$B$1:$O$9859,3,FALSE)</f>
        <v>10/5</v>
      </c>
      <c r="F70" s="52" t="str">
        <f>IF(ISERROR(VLOOKUP(TRIM(B70),ALL!$B$1:$T$1591,2,FALSE)),"",IF(ISERROR(VLOOKUP(TRIM(B70),ALL!$B$1:$T$1591,2,FALSE))," ",VLOOKUP(TRIM(B70),ALL!$B$1:$T$1591,2,FALSE)))</f>
        <v/>
      </c>
      <c r="G70" s="52" t="str">
        <f>IF(ISBLANK(VLOOKUP(TRIM(B70),ALL!$B$1:$U$1591,4,FALSE)),"",IF(ISERROR(VLOOKUP(TRIM(B70),ALL!$B$1:$U$1591,4,FALSE))," ",VLOOKUP(TRIM(B70),ALL!$B$1:$U$1591,4,FALSE)))</f>
        <v xml:space="preserve"> </v>
      </c>
      <c r="H70" s="52" t="str">
        <f>IF(ISBLANK(VLOOKUP(TRIM(B70),ALL!$B$1:$U$1591,5,FALSE)),"",IF(ISERROR(VLOOKUP(TRIM(B70),ALL!$B$1:$U$1591,5,FALSE))," ",VLOOKUP(TRIM(B70),ALL!$B$1:$U$1591,5,FALSE)))</f>
        <v xml:space="preserve"> </v>
      </c>
      <c r="I70" s="52" t="str">
        <f>IF(ISBLANK(VLOOKUP(TRIM(B70),ALL!$B$1:$U$1591,6,FALSE)),"",IF(ISERROR(VLOOKUP(TRIM(B70),ALL!$B$1:$U$1591,6,FALSE))," ", VLOOKUP(TRIM(B70),ALL!$B$1:$U$1591,6,FALSE)))</f>
        <v xml:space="preserve"> </v>
      </c>
      <c r="J70" s="52" t="str">
        <f>IF(ISBLANK(VLOOKUP(TRIM(B70),ALL!$B$1:$U$1591,7,FALSE)),"",IF(ISERROR(VLOOKUP(TRIM(B70),ALL!$B$1:$U$1591,7,FALSE))," ",VLOOKUP(TRIM(B70),ALL!$B$1:$U$1591,7,FALSE)))</f>
        <v xml:space="preserve"> </v>
      </c>
      <c r="K70" s="52" t="str">
        <f>IF(ISBLANK(VLOOKUP(TRIM(B70),ALL!$B$1:$U$1591,8,FALSE)),"",IF(ISERROR(VLOOKUP(TRIM(B70),ALL!$B$1:$U$1591,8,FALSE))," ",VLOOKUP(TRIM(B70),ALL!$B$1:$U$1591,8,FALSE)))</f>
        <v xml:space="preserve"> </v>
      </c>
      <c r="L70" s="52" t="str">
        <f>IF(ISBLANK(VLOOKUP(TRIM(B70),ALL!$B$1:$U$1591,9,FALSE)),"",IF(ISERROR(VLOOKUP(TRIM(B70),ALL!$B$1:$U$1591,9,FALSE))," ",VLOOKUP(TRIM(B70),ALL!$B$1:$U$1591,9,FALSE)))</f>
        <v xml:space="preserve"> </v>
      </c>
      <c r="M70" s="52" t="str">
        <f>IF(ISBLANK(VLOOKUP(TRIM(B70),ALL!$B$1:$U$1591,10,FALSE)),"",IF(ISERROR(VLOOKUP(TRIM(B70),ALL!$B$1:$U$1591,10,FALSE))," ",VLOOKUP(TRIM(B70),ALL!$B$1:$U$1591,10,FALSE)))</f>
        <v xml:space="preserve"> </v>
      </c>
    </row>
    <row r="71" spans="1:256">
      <c r="A71" s="52" t="str">
        <f>IF(ISERROR(VLOOKUP(TRIM(B71),ALL!$B$1:$T$1591,3,FALSE)),"(unc)",VLOOKUP(TRIM(B71),ALL!$B$1:$T$1591,3,FALSE))</f>
        <v>(unc)</v>
      </c>
      <c r="B71" s="139" t="s">
        <v>234</v>
      </c>
      <c r="C71" s="11" t="s">
        <v>7090</v>
      </c>
      <c r="D71" s="85">
        <f>VLOOKUP(TRIM(B71),BirthdateDraft!$B$1:$O$5859,2,FALSE)</f>
        <v>32763</v>
      </c>
      <c r="E71" s="86" t="str">
        <f>VLOOKUP(TRIM(B71),BirthdateDraft!$B$1:$O$9859,3,FALSE)</f>
        <v>12/1 (1)</v>
      </c>
      <c r="F71" s="52" t="str">
        <f>IF(ISERROR(VLOOKUP(TRIM(B71),ALL!$B$1:$T$1591,2,FALSE)),"",IF(ISERROR(VLOOKUP(TRIM(B71),ALL!$B$1:$T$1591,2,FALSE))," ",VLOOKUP(TRIM(B71),ALL!$B$1:$T$1591,2,FALSE)))</f>
        <v/>
      </c>
      <c r="G71" s="52" t="str">
        <f>IF(ISBLANK(VLOOKUP(TRIM(B71),ALL!$B$1:$U$1591,4,FALSE)),"",IF(ISERROR(VLOOKUP(TRIM(B71),ALL!$B$1:$U$1591,4,FALSE))," ",VLOOKUP(TRIM(B71),ALL!$B$1:$U$1591,4,FALSE)))</f>
        <v xml:space="preserve"> </v>
      </c>
      <c r="H71" s="52" t="str">
        <f>IF(ISBLANK(VLOOKUP(TRIM(B71),ALL!$B$1:$U$1591,5,FALSE)),"",IF(ISERROR(VLOOKUP(TRIM(B71),ALL!$B$1:$U$1591,5,FALSE))," ",VLOOKUP(TRIM(B71),ALL!$B$1:$U$1591,5,FALSE)))</f>
        <v xml:space="preserve"> </v>
      </c>
      <c r="I71" s="52" t="str">
        <f>IF(ISBLANK(VLOOKUP(TRIM(B71),ALL!$B$1:$U$1591,6,FALSE)),"",IF(ISERROR(VLOOKUP(TRIM(B71),ALL!$B$1:$U$1591,6,FALSE))," ", VLOOKUP(TRIM(B71),ALL!$B$1:$U$1591,6,FALSE)))</f>
        <v xml:space="preserve"> </v>
      </c>
      <c r="J71" s="52" t="str">
        <f>IF(ISBLANK(VLOOKUP(TRIM(B71),ALL!$B$1:$U$1591,7,FALSE)),"",IF(ISERROR(VLOOKUP(TRIM(B71),ALL!$B$1:$U$1591,7,FALSE))," ",VLOOKUP(TRIM(B71),ALL!$B$1:$U$1591,7,FALSE)))</f>
        <v xml:space="preserve"> </v>
      </c>
      <c r="K71" s="52" t="str">
        <f>IF(ISBLANK(VLOOKUP(TRIM(B71),ALL!$B$1:$U$1591,8,FALSE)),"",IF(ISERROR(VLOOKUP(TRIM(B71),ALL!$B$1:$U$1591,8,FALSE))," ",VLOOKUP(TRIM(B71),ALL!$B$1:$U$1591,8,FALSE)))</f>
        <v xml:space="preserve"> </v>
      </c>
      <c r="L71" s="52" t="str">
        <f>IF(ISBLANK(VLOOKUP(TRIM(B71),ALL!$B$1:$U$1591,9,FALSE)),"",IF(ISERROR(VLOOKUP(TRIM(B71),ALL!$B$1:$U$1591,9,FALSE))," ",VLOOKUP(TRIM(B71),ALL!$B$1:$U$1591,9,FALSE)))</f>
        <v xml:space="preserve"> </v>
      </c>
      <c r="M71" s="52" t="str">
        <f>IF(ISBLANK(VLOOKUP(TRIM(B71),ALL!$B$1:$U$1591,10,FALSE)),"",IF(ISERROR(VLOOKUP(TRIM(B71),ALL!$B$1:$U$1591,10,FALSE))," ",VLOOKUP(TRIM(B71),ALL!$B$1:$U$1591,10,FALSE)))</f>
        <v xml:space="preserve"> </v>
      </c>
    </row>
    <row r="72" spans="1:256">
      <c r="A72" s="52" t="str">
        <f>IF(ISERROR(VLOOKUP(TRIM(B72),ALL!$B$1:$T$1591,3,FALSE)),"(unc)",VLOOKUP(TRIM(B72),ALL!$B$1:$T$1591,3,FALSE))</f>
        <v>(unc)</v>
      </c>
      <c r="B72" s="139" t="s">
        <v>4650</v>
      </c>
      <c r="C72" s="11" t="s">
        <v>7090</v>
      </c>
      <c r="D72" s="85">
        <f>VLOOKUP(TRIM(B72),BirthdateDraft!$B$1:$O$5859,2,FALSE)</f>
        <v>33801</v>
      </c>
      <c r="E72" s="86" t="str">
        <f>VLOOKUP(TRIM(B72),BirthdateDraft!$B$1:$O$9859,3,FALSE)</f>
        <v>14/2</v>
      </c>
      <c r="F72" s="52" t="str">
        <f>IF(ISERROR(VLOOKUP(TRIM(B72),ALL!$B$1:$T$1591,2,FALSE)),"",IF(ISERROR(VLOOKUP(TRIM(B72),ALL!$B$1:$T$1591,2,FALSE))," ",VLOOKUP(TRIM(B72),ALL!$B$1:$T$1591,2,FALSE)))</f>
        <v/>
      </c>
      <c r="G72" s="52" t="str">
        <f>IF(ISBLANK(VLOOKUP(TRIM(B72),ALL!$B$1:$U$1591,4,FALSE)),"",IF(ISERROR(VLOOKUP(TRIM(B72),ALL!$B$1:$U$1591,4,FALSE))," ",VLOOKUP(TRIM(B72),ALL!$B$1:$U$1591,4,FALSE)))</f>
        <v xml:space="preserve"> </v>
      </c>
      <c r="H72" s="52" t="str">
        <f>IF(ISBLANK(VLOOKUP(TRIM(B72),ALL!$B$1:$U$1591,5,FALSE)),"",IF(ISERROR(VLOOKUP(TRIM(B72),ALL!$B$1:$U$1591,5,FALSE))," ",VLOOKUP(TRIM(B72),ALL!$B$1:$U$1591,5,FALSE)))</f>
        <v xml:space="preserve"> </v>
      </c>
      <c r="I72" s="52" t="str">
        <f>IF(ISBLANK(VLOOKUP(TRIM(B72),ALL!$B$1:$U$1591,6,FALSE)),"",IF(ISERROR(VLOOKUP(TRIM(B72),ALL!$B$1:$U$1591,6,FALSE))," ", VLOOKUP(TRIM(B72),ALL!$B$1:$U$1591,6,FALSE)))</f>
        <v xml:space="preserve"> </v>
      </c>
      <c r="J72" s="52" t="str">
        <f>IF(ISBLANK(VLOOKUP(TRIM(B72),ALL!$B$1:$U$1591,7,FALSE)),"",IF(ISERROR(VLOOKUP(TRIM(B72),ALL!$B$1:$U$1591,7,FALSE))," ",VLOOKUP(TRIM(B72),ALL!$B$1:$U$1591,7,FALSE)))</f>
        <v xml:space="preserve"> </v>
      </c>
      <c r="K72" s="52" t="str">
        <f>IF(ISBLANK(VLOOKUP(TRIM(B72),ALL!$B$1:$U$1591,8,FALSE)),"",IF(ISERROR(VLOOKUP(TRIM(B72),ALL!$B$1:$U$1591,8,FALSE))," ",VLOOKUP(TRIM(B72),ALL!$B$1:$U$1591,8,FALSE)))</f>
        <v xml:space="preserve"> </v>
      </c>
      <c r="L72" s="52" t="str">
        <f>IF(ISBLANK(VLOOKUP(TRIM(B72),ALL!$B$1:$U$1591,9,FALSE)),"",IF(ISERROR(VLOOKUP(TRIM(B72),ALL!$B$1:$U$1591,9,FALSE))," ",VLOOKUP(TRIM(B72),ALL!$B$1:$U$1591,9,FALSE)))</f>
        <v xml:space="preserve"> </v>
      </c>
      <c r="M72" s="52" t="str">
        <f>IF(ISBLANK(VLOOKUP(TRIM(B72),ALL!$B$1:$U$1591,10,FALSE)),"",IF(ISERROR(VLOOKUP(TRIM(B72),ALL!$B$1:$U$1591,10,FALSE))," ",VLOOKUP(TRIM(B72),ALL!$B$1:$U$1591,10,FALSE)))</f>
        <v xml:space="preserve"> </v>
      </c>
    </row>
    <row r="73" spans="1:256">
      <c r="A73" s="52" t="str">
        <f>IF(ISERROR(VLOOKUP(TRIM(B73),ALL!$B$1:$T$1591,3,FALSE)),"(unc)",VLOOKUP(TRIM(B73),ALL!$B$1:$T$1591,3,FALSE))</f>
        <v>(unc)</v>
      </c>
      <c r="B73" s="139" t="s">
        <v>2495</v>
      </c>
      <c r="C73" s="11" t="s">
        <v>3775</v>
      </c>
      <c r="D73" s="85">
        <f>VLOOKUP(TRIM(B73),BirthdateDraft!$B$1:$O$5859,2,FALSE)</f>
        <v>32334</v>
      </c>
      <c r="E73" s="86" t="str">
        <f>VLOOKUP(TRIM(B73),BirthdateDraft!$B$1:$O$9859,3,FALSE)</f>
        <v>10/6</v>
      </c>
      <c r="F73" s="52" t="str">
        <f>IF(ISERROR(VLOOKUP(TRIM(B73),ALL!$B$1:$T$1591,2,FALSE)),"",IF(ISERROR(VLOOKUP(TRIM(B73),ALL!$B$1:$T$1591,2,FALSE))," ",VLOOKUP(TRIM(B73),ALL!$B$1:$T$1591,2,FALSE)))</f>
        <v/>
      </c>
      <c r="G73" s="52" t="str">
        <f>IF(ISBLANK(VLOOKUP(TRIM(B73),ALL!$B$1:$U$1591,4,FALSE)),"",IF(ISERROR(VLOOKUP(TRIM(B73),ALL!$B$1:$U$1591,4,FALSE))," ",VLOOKUP(TRIM(B73),ALL!$B$1:$U$1591,4,FALSE)))</f>
        <v xml:space="preserve"> </v>
      </c>
      <c r="H73" s="52" t="str">
        <f>IF(ISBLANK(VLOOKUP(TRIM(B73),ALL!$B$1:$U$1591,5,FALSE)),"",IF(ISERROR(VLOOKUP(TRIM(B73),ALL!$B$1:$U$1591,5,FALSE))," ",VLOOKUP(TRIM(B73),ALL!$B$1:$U$1591,5,FALSE)))</f>
        <v xml:space="preserve"> </v>
      </c>
      <c r="I73" s="52" t="str">
        <f>IF(ISBLANK(VLOOKUP(TRIM(B73),ALL!$B$1:$U$1591,6,FALSE)),"",IF(ISERROR(VLOOKUP(TRIM(B73),ALL!$B$1:$U$1591,6,FALSE))," ", VLOOKUP(TRIM(B73),ALL!$B$1:$U$1591,6,FALSE)))</f>
        <v xml:space="preserve"> </v>
      </c>
      <c r="J73" s="52" t="str">
        <f>IF(ISBLANK(VLOOKUP(TRIM(B73),ALL!$B$1:$U$1591,7,FALSE)),"",IF(ISERROR(VLOOKUP(TRIM(B73),ALL!$B$1:$U$1591,7,FALSE))," ",VLOOKUP(TRIM(B73),ALL!$B$1:$U$1591,7,FALSE)))</f>
        <v xml:space="preserve"> </v>
      </c>
      <c r="K73" s="52" t="str">
        <f>IF(ISBLANK(VLOOKUP(TRIM(B73),ALL!$B$1:$U$1591,8,FALSE)),"",IF(ISERROR(VLOOKUP(TRIM(B73),ALL!$B$1:$U$1591,8,FALSE))," ",VLOOKUP(TRIM(B73),ALL!$B$1:$U$1591,8,FALSE)))</f>
        <v xml:space="preserve"> </v>
      </c>
      <c r="L73" s="52" t="str">
        <f>IF(ISBLANK(VLOOKUP(TRIM(B73),ALL!$B$1:$U$1591,9,FALSE)),"",IF(ISERROR(VLOOKUP(TRIM(B73),ALL!$B$1:$U$1591,9,FALSE))," ",VLOOKUP(TRIM(B73),ALL!$B$1:$U$1591,9,FALSE)))</f>
        <v xml:space="preserve"> </v>
      </c>
      <c r="M73" s="52" t="str">
        <f>IF(ISBLANK(VLOOKUP(TRIM(B73),ALL!$B$1:$U$1591,10,FALSE)),"",IF(ISERROR(VLOOKUP(TRIM(B73),ALL!$B$1:$U$1591,10,FALSE))," ",VLOOKUP(TRIM(B73),ALL!$B$1:$U$1591,10,FALSE)))</f>
        <v xml:space="preserve"> </v>
      </c>
    </row>
    <row r="74" spans="1:256">
      <c r="A74" s="52" t="str">
        <f>IF(ISERROR(VLOOKUP(TRIM(B74),ALL!$B$1:$T$1591,3,FALSE)),"(unc)",VLOOKUP(TRIM(B74),ALL!$B$1:$T$1591,3,FALSE))</f>
        <v>(unc)</v>
      </c>
      <c r="B74" s="139" t="s">
        <v>6882</v>
      </c>
      <c r="C74" s="11" t="s">
        <v>4315</v>
      </c>
      <c r="D74" s="85">
        <f>VLOOKUP(TRIM(B74),BirthdateDraft!$B$1:$O$5859,2,FALSE)</f>
        <v>34538</v>
      </c>
      <c r="E74" s="86" t="str">
        <f>VLOOKUP(TRIM(B74),BirthdateDraft!$B$1:$O$9859,3,FALSE)</f>
        <v>18/6</v>
      </c>
      <c r="F74" s="52" t="str">
        <f>IF(ISERROR(VLOOKUP(TRIM(B74),ALL!$B$1:$T$1591,2,FALSE)),"",IF(ISERROR(VLOOKUP(TRIM(B74),ALL!$B$1:$T$1591,2,FALSE))," ",VLOOKUP(TRIM(B74),ALL!$B$1:$T$1591,2,FALSE)))</f>
        <v/>
      </c>
      <c r="G74" s="52" t="str">
        <f>IF(ISBLANK(VLOOKUP(TRIM(B74),ALL!$B$1:$U$1591,4,FALSE)),"",IF(ISERROR(VLOOKUP(TRIM(B74),ALL!$B$1:$U$1591,4,FALSE))," ",VLOOKUP(TRIM(B74),ALL!$B$1:$U$1591,4,FALSE)))</f>
        <v xml:space="preserve"> </v>
      </c>
      <c r="H74" s="52" t="str">
        <f>IF(ISBLANK(VLOOKUP(TRIM(B74),ALL!$B$1:$U$1591,5,FALSE)),"",IF(ISERROR(VLOOKUP(TRIM(B74),ALL!$B$1:$U$1591,5,FALSE))," ",VLOOKUP(TRIM(B74),ALL!$B$1:$U$1591,5,FALSE)))</f>
        <v xml:space="preserve"> </v>
      </c>
      <c r="I74" s="52" t="str">
        <f>IF(ISBLANK(VLOOKUP(TRIM(B74),ALL!$B$1:$U$1591,6,FALSE)),"",IF(ISERROR(VLOOKUP(TRIM(B74),ALL!$B$1:$U$1591,6,FALSE))," ", VLOOKUP(TRIM(B74),ALL!$B$1:$U$1591,6,FALSE)))</f>
        <v xml:space="preserve"> </v>
      </c>
      <c r="J74" s="52" t="str">
        <f>IF(ISBLANK(VLOOKUP(TRIM(B74),ALL!$B$1:$U$1591,7,FALSE)),"",IF(ISERROR(VLOOKUP(TRIM(B74),ALL!$B$1:$U$1591,7,FALSE))," ",VLOOKUP(TRIM(B74),ALL!$B$1:$U$1591,7,FALSE)))</f>
        <v xml:space="preserve"> </v>
      </c>
      <c r="K74" s="52" t="str">
        <f>IF(ISBLANK(VLOOKUP(TRIM(B74),ALL!$B$1:$U$1591,8,FALSE)),"",IF(ISERROR(VLOOKUP(TRIM(B74),ALL!$B$1:$U$1591,8,FALSE))," ",VLOOKUP(TRIM(B74),ALL!$B$1:$U$1591,8,FALSE)))</f>
        <v xml:space="preserve"> </v>
      </c>
      <c r="L74" s="52" t="str">
        <f>IF(ISBLANK(VLOOKUP(TRIM(B74),ALL!$B$1:$U$1591,9,FALSE)),"",IF(ISERROR(VLOOKUP(TRIM(B74),ALL!$B$1:$U$1591,9,FALSE))," ",VLOOKUP(TRIM(B74),ALL!$B$1:$U$1591,9,FALSE)))</f>
        <v xml:space="preserve"> </v>
      </c>
      <c r="M74" s="52" t="str">
        <f>IF(ISBLANK(VLOOKUP(TRIM(B74),ALL!$B$1:$U$1591,10,FALSE)),"",IF(ISERROR(VLOOKUP(TRIM(B74),ALL!$B$1:$U$1591,10,FALSE))," ",VLOOKUP(TRIM(B74),ALL!$B$1:$U$1591,10,FALSE)))</f>
        <v xml:space="preserve"> </v>
      </c>
      <c r="N74" s="40"/>
      <c r="O74" s="40"/>
      <c r="P74" s="40"/>
      <c r="Q74" s="40"/>
      <c r="R74" s="41"/>
      <c r="S74" s="42"/>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row>
    <row r="75" spans="1:256">
      <c r="A75" s="52" t="str">
        <f>IF(ISERROR(VLOOKUP(TRIM(B75),ALL!$B$1:$T$1591,3,FALSE)),"(unc)",VLOOKUP(TRIM(B75),ALL!$B$1:$T$1591,3,FALSE))</f>
        <v>(unc)</v>
      </c>
      <c r="B75" s="139" t="s">
        <v>3950</v>
      </c>
      <c r="C75" s="11" t="s">
        <v>4315</v>
      </c>
      <c r="D75" s="85">
        <f>VLOOKUP(TRIM(B75),BirthdateDraft!$B$1:$O$5859,2,FALSE)</f>
        <v>32347</v>
      </c>
      <c r="E75" s="86" t="str">
        <f>VLOOKUP(TRIM(B75),BirthdateDraft!$B$1:$O$9859,3,FALSE)</f>
        <v>10/FA</v>
      </c>
      <c r="F75" s="52" t="str">
        <f>IF(ISERROR(VLOOKUP(TRIM(B75),ALL!$B$1:$T$1591,2,FALSE)),"",IF(ISERROR(VLOOKUP(TRIM(B75),ALL!$B$1:$T$1591,2,FALSE))," ",VLOOKUP(TRIM(B75),ALL!$B$1:$T$1591,2,FALSE)))</f>
        <v/>
      </c>
      <c r="G75" s="52" t="str">
        <f>IF(ISBLANK(VLOOKUP(TRIM(B75),ALL!$B$1:$U$1591,4,FALSE)),"",IF(ISERROR(VLOOKUP(TRIM(B75),ALL!$B$1:$U$1591,4,FALSE))," ",VLOOKUP(TRIM(B75),ALL!$B$1:$U$1591,4,FALSE)))</f>
        <v xml:space="preserve"> </v>
      </c>
      <c r="H75" s="52" t="str">
        <f>IF(ISBLANK(VLOOKUP(TRIM(B75),ALL!$B$1:$U$1591,5,FALSE)),"",IF(ISERROR(VLOOKUP(TRIM(B75),ALL!$B$1:$U$1591,5,FALSE))," ",VLOOKUP(TRIM(B75),ALL!$B$1:$U$1591,5,FALSE)))</f>
        <v xml:space="preserve"> </v>
      </c>
      <c r="I75" s="52" t="str">
        <f>IF(ISBLANK(VLOOKUP(TRIM(B75),ALL!$B$1:$U$1591,6,FALSE)),"",IF(ISERROR(VLOOKUP(TRIM(B75),ALL!$B$1:$U$1591,6,FALSE))," ", VLOOKUP(TRIM(B75),ALL!$B$1:$U$1591,6,FALSE)))</f>
        <v xml:space="preserve"> </v>
      </c>
      <c r="J75" s="52" t="str">
        <f>IF(ISBLANK(VLOOKUP(TRIM(B75),ALL!$B$1:$U$1591,7,FALSE)),"",IF(ISERROR(VLOOKUP(TRIM(B75),ALL!$B$1:$U$1591,7,FALSE))," ",VLOOKUP(TRIM(B75),ALL!$B$1:$U$1591,7,FALSE)))</f>
        <v xml:space="preserve"> </v>
      </c>
      <c r="K75" s="52" t="str">
        <f>IF(ISBLANK(VLOOKUP(TRIM(B75),ALL!$B$1:$U$1591,8,FALSE)),"",IF(ISERROR(VLOOKUP(TRIM(B75),ALL!$B$1:$U$1591,8,FALSE))," ",VLOOKUP(TRIM(B75),ALL!$B$1:$U$1591,8,FALSE)))</f>
        <v xml:space="preserve"> </v>
      </c>
      <c r="L75" s="52" t="str">
        <f>IF(ISBLANK(VLOOKUP(TRIM(B75),ALL!$B$1:$U$1591,9,FALSE)),"",IF(ISERROR(VLOOKUP(TRIM(B75),ALL!$B$1:$U$1591,9,FALSE))," ",VLOOKUP(TRIM(B75),ALL!$B$1:$U$1591,9,FALSE)))</f>
        <v xml:space="preserve"> </v>
      </c>
      <c r="M75" s="52" t="str">
        <f>IF(ISBLANK(VLOOKUP(TRIM(B75),ALL!$B$1:$U$1591,10,FALSE)),"",IF(ISERROR(VLOOKUP(TRIM(B75),ALL!$B$1:$U$1591,10,FALSE))," ",VLOOKUP(TRIM(B75),ALL!$B$1:$U$1591,10,FALSE)))</f>
        <v xml:space="preserve"> </v>
      </c>
      <c r="N75" s="40"/>
      <c r="O75" s="40"/>
      <c r="P75" s="40"/>
      <c r="Q75" s="40"/>
      <c r="R75" s="41"/>
      <c r="S75" s="42"/>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row>
    <row r="76" spans="1:256">
      <c r="A76" s="52" t="str">
        <f>IF(ISERROR(VLOOKUP(TRIM(B76),ALL!$B$1:$T$1591,3,FALSE)),"(unc)",VLOOKUP(TRIM(B76),ALL!$B$1:$T$1591,3,FALSE))</f>
        <v>(unc)</v>
      </c>
      <c r="B76" s="139" t="s">
        <v>1259</v>
      </c>
      <c r="C76" s="11" t="s">
        <v>4315</v>
      </c>
      <c r="D76" s="85">
        <f>VLOOKUP(TRIM(B76),BirthdateDraft!$B$1:$O$5859,2,FALSE)</f>
        <v>31824</v>
      </c>
      <c r="E76" s="86" t="str">
        <f>VLOOKUP(TRIM(B76),BirthdateDraft!$B$1:$O$9859,3,FALSE)</f>
        <v>09/1 (32)</v>
      </c>
      <c r="F76" s="52" t="str">
        <f>IF(ISERROR(VLOOKUP(TRIM(B76),ALL!$B$1:$T$1591,2,FALSE)),"",IF(ISERROR(VLOOKUP(TRIM(B76),ALL!$B$1:$T$1591,2,FALSE))," ",VLOOKUP(TRIM(B76),ALL!$B$1:$T$1591,2,FALSE)))</f>
        <v/>
      </c>
      <c r="G76" s="52" t="str">
        <f>IF(ISBLANK(VLOOKUP(TRIM(B76),ALL!$B$1:$U$1591,4,FALSE)),"",IF(ISERROR(VLOOKUP(TRIM(B76),ALL!$B$1:$U$1591,4,FALSE))," ",VLOOKUP(TRIM(B76),ALL!$B$1:$U$1591,4,FALSE)))</f>
        <v xml:space="preserve"> </v>
      </c>
      <c r="H76" s="52" t="str">
        <f>IF(ISBLANK(VLOOKUP(TRIM(B76),ALL!$B$1:$U$1591,5,FALSE)),"",IF(ISERROR(VLOOKUP(TRIM(B76),ALL!$B$1:$U$1591,5,FALSE))," ",VLOOKUP(TRIM(B76),ALL!$B$1:$U$1591,5,FALSE)))</f>
        <v xml:space="preserve"> </v>
      </c>
      <c r="I76" s="52" t="str">
        <f>IF(ISBLANK(VLOOKUP(TRIM(B76),ALL!$B$1:$U$1591,6,FALSE)),"",IF(ISERROR(VLOOKUP(TRIM(B76),ALL!$B$1:$U$1591,6,FALSE))," ", VLOOKUP(TRIM(B76),ALL!$B$1:$U$1591,6,FALSE)))</f>
        <v xml:space="preserve"> </v>
      </c>
      <c r="J76" s="52" t="str">
        <f>IF(ISBLANK(VLOOKUP(TRIM(B76),ALL!$B$1:$U$1591,7,FALSE)),"",IF(ISERROR(VLOOKUP(TRIM(B76),ALL!$B$1:$U$1591,7,FALSE))," ",VLOOKUP(TRIM(B76),ALL!$B$1:$U$1591,7,FALSE)))</f>
        <v xml:space="preserve"> </v>
      </c>
      <c r="K76" s="52" t="str">
        <f>IF(ISBLANK(VLOOKUP(TRIM(B76),ALL!$B$1:$U$1591,8,FALSE)),"",IF(ISERROR(VLOOKUP(TRIM(B76),ALL!$B$1:$U$1591,8,FALSE))," ",VLOOKUP(TRIM(B76),ALL!$B$1:$U$1591,8,FALSE)))</f>
        <v xml:space="preserve"> </v>
      </c>
      <c r="L76" s="52" t="str">
        <f>IF(ISBLANK(VLOOKUP(TRIM(B76),ALL!$B$1:$U$1591,9,FALSE)),"",IF(ISERROR(VLOOKUP(TRIM(B76),ALL!$B$1:$U$1591,9,FALSE))," ",VLOOKUP(TRIM(B76),ALL!$B$1:$U$1591,9,FALSE)))</f>
        <v xml:space="preserve"> </v>
      </c>
      <c r="M76" s="52" t="str">
        <f>IF(ISBLANK(VLOOKUP(TRIM(B76),ALL!$B$1:$U$1591,10,FALSE)),"",IF(ISERROR(VLOOKUP(TRIM(B76),ALL!$B$1:$U$1591,10,FALSE))," ",VLOOKUP(TRIM(B76),ALL!$B$1:$U$1591,10,FALSE)))</f>
        <v xml:space="preserve"> </v>
      </c>
      <c r="N76" s="40"/>
      <c r="O76" s="40"/>
      <c r="P76" s="40"/>
      <c r="Q76" s="40"/>
      <c r="R76" s="41"/>
      <c r="S76" s="42"/>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row>
    <row r="77" spans="1:256">
      <c r="A77" s="52" t="str">
        <f>IF(ISERROR(VLOOKUP(TRIM(B77),ALL!$B$1:$T$1591,3,FALSE)),"(unc)",VLOOKUP(TRIM(B77),ALL!$B$1:$T$1591,3,FALSE))</f>
        <v>(unc)</v>
      </c>
      <c r="B77" s="139" t="s">
        <v>6711</v>
      </c>
      <c r="C77" s="11" t="s">
        <v>3775</v>
      </c>
      <c r="D77" s="85">
        <f>VLOOKUP(TRIM(B77),BirthdateDraft!$B$1:$O$5859,2,FALSE)</f>
        <v>34984</v>
      </c>
      <c r="E77" s="86" t="str">
        <f>VLOOKUP(TRIM(B77),BirthdateDraft!$B$1:$O$9859,3,FALSE)</f>
        <v>18/4</v>
      </c>
      <c r="F77" s="52" t="str">
        <f>IF(ISERROR(VLOOKUP(TRIM(B77),ALL!$B$1:$T$1591,2,FALSE)),"",IF(ISERROR(VLOOKUP(TRIM(B77),ALL!$B$1:$T$1591,2,FALSE))," ",VLOOKUP(TRIM(B77),ALL!$B$1:$T$1591,2,FALSE)))</f>
        <v/>
      </c>
      <c r="G77" s="52" t="str">
        <f>IF(ISBLANK(VLOOKUP(TRIM(B77),ALL!$B$1:$U$1591,4,FALSE)),"",IF(ISERROR(VLOOKUP(TRIM(B77),ALL!$B$1:$U$1591,4,FALSE))," ",VLOOKUP(TRIM(B77),ALL!$B$1:$U$1591,4,FALSE)))</f>
        <v xml:space="preserve"> </v>
      </c>
      <c r="H77" s="52" t="str">
        <f>IF(ISBLANK(VLOOKUP(TRIM(B77),ALL!$B$1:$U$1591,5,FALSE)),"",IF(ISERROR(VLOOKUP(TRIM(B77),ALL!$B$1:$U$1591,5,FALSE))," ",VLOOKUP(TRIM(B77),ALL!$B$1:$U$1591,5,FALSE)))</f>
        <v xml:space="preserve"> </v>
      </c>
      <c r="I77" s="52" t="str">
        <f>IF(ISBLANK(VLOOKUP(TRIM(B77),ALL!$B$1:$U$1591,6,FALSE)),"",IF(ISERROR(VLOOKUP(TRIM(B77),ALL!$B$1:$U$1591,6,FALSE))," ", VLOOKUP(TRIM(B77),ALL!$B$1:$U$1591,6,FALSE)))</f>
        <v xml:space="preserve"> </v>
      </c>
      <c r="J77" s="52"/>
      <c r="K77" s="52"/>
      <c r="L77" s="52" t="str">
        <f>IF(ISBLANK(VLOOKUP(TRIM(B77),ALL!$B$1:$U$1591,9,FALSE)),"",IF(ISERROR(VLOOKUP(TRIM(B77),ALL!$B$1:$U$1591,9,FALSE))," ",VLOOKUP(TRIM(B77),ALL!$B$1:$U$1591,9,FALSE)))</f>
        <v xml:space="preserve"> </v>
      </c>
      <c r="M77" s="52" t="str">
        <f>IF(ISBLANK(VLOOKUP(TRIM(B77),ALL!$B$1:$U$1591,10,FALSE)),"",IF(ISERROR(VLOOKUP(TRIM(B77),ALL!$B$1:$U$1591,10,FALSE))," ",VLOOKUP(TRIM(B77),ALL!$B$1:$U$1591,10,FALSE)))</f>
        <v xml:space="preserve"> </v>
      </c>
      <c r="N77" s="40"/>
      <c r="O77" s="40"/>
      <c r="P77" s="40"/>
      <c r="Q77" s="40"/>
      <c r="R77" s="41"/>
      <c r="S77" s="42"/>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row>
    <row r="78" spans="1:256">
      <c r="A78" s="52" t="str">
        <f>IF(ISERROR(VLOOKUP(TRIM(B78),ALL!$B$1:$T$1591,3,FALSE)),"(unc)",VLOOKUP(TRIM(B78),ALL!$B$1:$T$1591,3,FALSE))</f>
        <v>(unc)</v>
      </c>
      <c r="B78" s="139" t="s">
        <v>6924</v>
      </c>
      <c r="C78" s="11" t="s">
        <v>4315</v>
      </c>
      <c r="D78" s="85">
        <f>VLOOKUP(TRIM(B78),BirthdateDraft!$B$1:$O$5859,2,FALSE)</f>
        <v>34329</v>
      </c>
      <c r="E78" s="86" t="str">
        <f>VLOOKUP(TRIM(B78),BirthdateDraft!$B$1:$O$9859,3,FALSE)</f>
        <v>18/FA</v>
      </c>
      <c r="F78" s="52" t="str">
        <f>IF(ISERROR(VLOOKUP(TRIM(B78),ALL!$B$1:$T$1591,2,FALSE)),"",IF(ISERROR(VLOOKUP(TRIM(B78),ALL!$B$1:$T$1591,2,FALSE))," ",VLOOKUP(TRIM(B78),ALL!$B$1:$T$1591,2,FALSE)))</f>
        <v/>
      </c>
      <c r="G78" s="52" t="str">
        <f>IF(ISBLANK(VLOOKUP(TRIM(B78),ALL!$B$1:$U$1591,4,FALSE)),"",IF(ISERROR(VLOOKUP(TRIM(B78),ALL!$B$1:$U$1591,4,FALSE))," ",VLOOKUP(TRIM(B78),ALL!$B$1:$U$1591,4,FALSE)))</f>
        <v xml:space="preserve"> </v>
      </c>
      <c r="H78" s="52" t="str">
        <f>IF(ISBLANK(VLOOKUP(TRIM(B78),ALL!$B$1:$U$1591,5,FALSE)),"",IF(ISERROR(VLOOKUP(TRIM(B78),ALL!$B$1:$U$1591,5,FALSE))," ",VLOOKUP(TRIM(B78),ALL!$B$1:$U$1591,5,FALSE)))</f>
        <v xml:space="preserve"> </v>
      </c>
      <c r="I78" s="52" t="str">
        <f>IF(ISBLANK(VLOOKUP(TRIM(B78),ALL!$B$1:$U$1591,6,FALSE)),"",IF(ISERROR(VLOOKUP(TRIM(B78),ALL!$B$1:$U$1591,6,FALSE))," ", VLOOKUP(TRIM(B78),ALL!$B$1:$U$1591,6,FALSE)))</f>
        <v xml:space="preserve"> </v>
      </c>
      <c r="J78" s="52" t="str">
        <f>IF(ISBLANK(VLOOKUP(TRIM(B78),ALL!$B$1:$U$1591,7,FALSE)),"",IF(ISERROR(VLOOKUP(TRIM(B78),ALL!$B$1:$U$1591,7,FALSE))," ",VLOOKUP(TRIM(B78),ALL!$B$1:$U$1591,7,FALSE)))</f>
        <v xml:space="preserve"> </v>
      </c>
      <c r="K78" s="52" t="str">
        <f>IF(ISBLANK(VLOOKUP(TRIM(B78),ALL!$B$1:$U$1591,8,FALSE)),"",IF(ISERROR(VLOOKUP(TRIM(B78),ALL!$B$1:$U$1591,8,FALSE))," ",VLOOKUP(TRIM(B78),ALL!$B$1:$U$1591,8,FALSE)))</f>
        <v xml:space="preserve"> </v>
      </c>
      <c r="L78" s="52" t="str">
        <f>IF(ISBLANK(VLOOKUP(TRIM(B78),ALL!$B$1:$U$1591,9,FALSE)),"",IF(ISERROR(VLOOKUP(TRIM(B78),ALL!$B$1:$U$1591,9,FALSE))," ",VLOOKUP(TRIM(B78),ALL!$B$1:$U$1591,9,FALSE)))</f>
        <v xml:space="preserve"> </v>
      </c>
      <c r="M78" s="52" t="str">
        <f>IF(ISBLANK(VLOOKUP(TRIM(B78),ALL!$B$1:$U$1591,10,FALSE)),"",IF(ISERROR(VLOOKUP(TRIM(B78),ALL!$B$1:$U$1591,10,FALSE))," ",VLOOKUP(TRIM(B78),ALL!$B$1:$U$1591,10,FALSE)))</f>
        <v xml:space="preserve"> </v>
      </c>
      <c r="N78" s="40"/>
      <c r="O78" s="40"/>
      <c r="P78" s="40"/>
      <c r="Q78" s="40"/>
      <c r="R78" s="41"/>
      <c r="S78" s="42"/>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row>
    <row r="79" spans="1:256">
      <c r="A79" s="52" t="str">
        <f>IF(ISERROR(VLOOKUP(TRIM(B79),ALL!$B$1:$T$1591,3,FALSE)),"(unc)",VLOOKUP(TRIM(B79),ALL!$B$1:$T$1591,3,FALSE))</f>
        <v>QB</v>
      </c>
      <c r="B79" s="139" t="s">
        <v>6347</v>
      </c>
      <c r="C79" s="11" t="s">
        <v>3775</v>
      </c>
      <c r="D79" s="85">
        <f>VLOOKUP(TRIM(B79),BirthdateDraft!$B$1:$O$5859,2,FALSE)</f>
        <v>33719</v>
      </c>
      <c r="E79" s="86" t="str">
        <f>VLOOKUP(TRIM(B79),BirthdateDraft!$B$1:$O$9859,3,FALSE)</f>
        <v>15/3</v>
      </c>
      <c r="F79" s="52" t="str">
        <f>IF(ISERROR(VLOOKUP(TRIM(B79),ALL!$B$1:$T$1591,2,FALSE)),"",IF(ISERROR(VLOOKUP(TRIM(B79),ALL!$B$1:$T$1591,2,FALSE))," ",VLOOKUP(TRIM(B79),ALL!$B$1:$T$1591,2,FALSE)))</f>
        <v>MIN</v>
      </c>
      <c r="G79" s="52" t="str">
        <f>IF(ISBLANK(VLOOKUP(TRIM(B79),ALL!$B$1:$U$1591,4,FALSE)),"",IF(ISERROR(VLOOKUP(TRIM(B79),ALL!$B$1:$U$1591,4,FALSE))," ",VLOOKUP(TRIM(B79),ALL!$B$1:$U$1591,4,FALSE)))</f>
        <v/>
      </c>
      <c r="H79" s="52" t="str">
        <f>IF(ISBLANK(VLOOKUP(TRIM(B79),ALL!$B$1:$U$1591,5,FALSE)),"",IF(ISERROR(VLOOKUP(TRIM(B79),ALL!$B$1:$U$1591,5,FALSE))," ",VLOOKUP(TRIM(B79),ALL!$B$1:$U$1591,5,FALSE)))</f>
        <v/>
      </c>
      <c r="I79" s="52" t="str">
        <f>IF(ISBLANK(VLOOKUP(TRIM(B79),ALL!$B$1:$U$1591,6,FALSE)),"",IF(ISERROR(VLOOKUP(TRIM(B79),ALL!$B$1:$U$1591,6,FALSE))," ", VLOOKUP(TRIM(B79),ALL!$B$1:$U$1591,6,FALSE)))</f>
        <v/>
      </c>
      <c r="J79" s="52" t="str">
        <f>IF(ISBLANK(VLOOKUP(TRIM(B79),ALL!$B$1:$U$1591,7,FALSE)),"",IF(ISERROR(VLOOKUP(TRIM(B79),ALL!$B$1:$U$1591,7,FALSE))," ",VLOOKUP(TRIM(B79),ALL!$B$1:$U$1591,7,FALSE)))</f>
        <v/>
      </c>
      <c r="K79" s="52" t="str">
        <f>IF(ISBLANK(VLOOKUP(TRIM(B79),ALL!$B$1:$U$1591,8,FALSE)),"",IF(ISERROR(VLOOKUP(TRIM(B79),ALL!$B$1:$U$1591,8,FALSE))," ",VLOOKUP(TRIM(B79),ALL!$B$1:$U$1591,8,FALSE)))</f>
        <v/>
      </c>
      <c r="L79" s="52" t="str">
        <f>IF(ISBLANK(VLOOKUP(TRIM(B79),ALL!$B$1:$U$1591,9,FALSE)),"",IF(ISERROR(VLOOKUP(TRIM(B79),ALL!$B$1:$U$1591,9,FALSE))," ",VLOOKUP(TRIM(B79),ALL!$B$1:$U$1591,9,FALSE)))</f>
        <v/>
      </c>
      <c r="M79" s="52" t="str">
        <f>IF(ISBLANK(VLOOKUP(TRIM(B79),ALL!$B$1:$U$1591,10,FALSE)),"",IF(ISERROR(VLOOKUP(TRIM(B79),ALL!$B$1:$U$1591,10,FALSE))," ",VLOOKUP(TRIM(B79),ALL!$B$1:$U$1591,10,FALSE)))</f>
        <v/>
      </c>
      <c r="N79" s="40"/>
      <c r="O79" s="40"/>
      <c r="P79" s="40"/>
      <c r="Q79" s="40"/>
      <c r="R79" s="41"/>
      <c r="S79" s="42"/>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row>
    <row r="80" spans="1:256">
      <c r="A80" s="52" t="str">
        <f>IF(ISERROR(VLOOKUP(TRIM(B80),ALL!$B$1:$T$1591,3,FALSE)),"(unc)",VLOOKUP(TRIM(B80),ALL!$B$1:$T$1591,3,FALSE))</f>
        <v>(unc)</v>
      </c>
      <c r="B80" s="139" t="s">
        <v>915</v>
      </c>
      <c r="C80" s="11" t="s">
        <v>4315</v>
      </c>
      <c r="D80" s="85">
        <f>VLOOKUP(TRIM(B80),BirthdateDraft!$B$1:$O$5859,2,FALSE)</f>
        <v>32535</v>
      </c>
      <c r="E80" s="86" t="str">
        <f>VLOOKUP(TRIM(B80),BirthdateDraft!$B$1:$O$9859,3,FALSE)</f>
        <v>11/3</v>
      </c>
      <c r="F80" s="52" t="str">
        <f>IF(ISERROR(VLOOKUP(TRIM(B80),ALL!$B$1:$T$1591,2,FALSE)),"",IF(ISERROR(VLOOKUP(TRIM(B80),ALL!$B$1:$T$1591,2,FALSE))," ",VLOOKUP(TRIM(B80),ALL!$B$1:$T$1591,2,FALSE)))</f>
        <v/>
      </c>
      <c r="G80" s="52" t="str">
        <f>IF(ISBLANK(VLOOKUP(TRIM(B80),ALL!$B$1:$U$1591,4,FALSE)),"",IF(ISERROR(VLOOKUP(TRIM(B80),ALL!$B$1:$U$1591,4,FALSE))," ",VLOOKUP(TRIM(B80),ALL!$B$1:$U$1591,4,FALSE)))</f>
        <v xml:space="preserve"> </v>
      </c>
      <c r="H80" s="52" t="str">
        <f>IF(ISBLANK(VLOOKUP(TRIM(B80),ALL!$B$1:$U$1591,5,FALSE)),"",IF(ISERROR(VLOOKUP(TRIM(B80),ALL!$B$1:$U$1591,5,FALSE))," ",VLOOKUP(TRIM(B80),ALL!$B$1:$U$1591,5,FALSE)))</f>
        <v xml:space="preserve"> </v>
      </c>
      <c r="I80" s="52" t="str">
        <f>IF(ISBLANK(VLOOKUP(TRIM(B80),ALL!$B$1:$U$1591,6,FALSE)),"",IF(ISERROR(VLOOKUP(TRIM(B80),ALL!$B$1:$U$1591,6,FALSE))," ", VLOOKUP(TRIM(B80),ALL!$B$1:$U$1591,6,FALSE)))</f>
        <v xml:space="preserve"> </v>
      </c>
      <c r="J80" s="52" t="str">
        <f>IF(ISBLANK(VLOOKUP(TRIM(B80),ALL!$B$1:$U$1591,7,FALSE)),"",IF(ISERROR(VLOOKUP(TRIM(B80),ALL!$B$1:$U$1591,7,FALSE))," ",VLOOKUP(TRIM(B80),ALL!$B$1:$U$1591,7,FALSE)))</f>
        <v xml:space="preserve"> </v>
      </c>
      <c r="K80" s="52" t="str">
        <f>IF(ISBLANK(VLOOKUP(TRIM(B80),ALL!$B$1:$U$1591,8,FALSE)),"",IF(ISERROR(VLOOKUP(TRIM(B80),ALL!$B$1:$U$1591,8,FALSE))," ",VLOOKUP(TRIM(B80),ALL!$B$1:$U$1591,8,FALSE)))</f>
        <v xml:space="preserve"> </v>
      </c>
      <c r="L80" s="52" t="str">
        <f>IF(ISBLANK(VLOOKUP(TRIM(B80),ALL!$B$1:$U$1591,9,FALSE)),"",IF(ISERROR(VLOOKUP(TRIM(B80),ALL!$B$1:$U$1591,9,FALSE))," ",VLOOKUP(TRIM(B80),ALL!$B$1:$U$1591,9,FALSE)))</f>
        <v xml:space="preserve"> </v>
      </c>
      <c r="M80" s="52" t="str">
        <f>IF(ISBLANK(VLOOKUP(TRIM(B80),ALL!$B$1:$U$1591,10,FALSE)),"",IF(ISERROR(VLOOKUP(TRIM(B80),ALL!$B$1:$U$1591,10,FALSE))," ",VLOOKUP(TRIM(B80),ALL!$B$1:$U$1591,10,FALSE)))</f>
        <v xml:space="preserve"> </v>
      </c>
      <c r="N80" s="40"/>
      <c r="O80" s="40"/>
      <c r="P80" s="40"/>
      <c r="Q80" s="40"/>
      <c r="R80" s="41"/>
      <c r="S80" s="42"/>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row>
    <row r="81" spans="1:256">
      <c r="A81" s="52" t="str">
        <f>IF(ISERROR(VLOOKUP(TRIM(B81),ALL!$B$1:$T$1591,3,FALSE)),"(unc)",VLOOKUP(TRIM(B81),ALL!$B$1:$T$1591,3,FALSE))</f>
        <v>(unc)</v>
      </c>
      <c r="B81" s="139" t="s">
        <v>6933</v>
      </c>
      <c r="C81" s="11" t="s">
        <v>4315</v>
      </c>
      <c r="D81" s="85">
        <f>VLOOKUP(TRIM(B81),BirthdateDraft!$B$1:$O$5859,2,FALSE)</f>
        <v>35121</v>
      </c>
      <c r="E81" s="86" t="str">
        <f>VLOOKUP(TRIM(B81),BirthdateDraft!$B$1:$O$9859,3,FALSE)</f>
        <v>18/FA</v>
      </c>
      <c r="F81" s="52" t="str">
        <f>IF(ISERROR(VLOOKUP(TRIM(B81),ALL!$B$1:$T$1591,2,FALSE)),"",IF(ISERROR(VLOOKUP(TRIM(B81),ALL!$B$1:$T$1591,2,FALSE))," ",VLOOKUP(TRIM(B81),ALL!$B$1:$T$1591,2,FALSE)))</f>
        <v/>
      </c>
      <c r="G81" s="52" t="str">
        <f>IF(ISBLANK(VLOOKUP(TRIM(B81),ALL!$B$1:$U$1591,4,FALSE)),"",IF(ISERROR(VLOOKUP(TRIM(B81),ALL!$B$1:$U$1591,4,FALSE))," ",VLOOKUP(TRIM(B81),ALL!$B$1:$U$1591,4,FALSE)))</f>
        <v xml:space="preserve"> </v>
      </c>
      <c r="H81" s="52" t="str">
        <f>IF(ISBLANK(VLOOKUP(TRIM(B81),ALL!$B$1:$U$1591,5,FALSE)),"",IF(ISERROR(VLOOKUP(TRIM(B81),ALL!$B$1:$U$1591,5,FALSE))," ",VLOOKUP(TRIM(B81),ALL!$B$1:$U$1591,5,FALSE)))</f>
        <v xml:space="preserve"> </v>
      </c>
      <c r="I81" s="52" t="str">
        <f>IF(ISBLANK(VLOOKUP(TRIM(B81),ALL!$B$1:$U$1591,6,FALSE)),"",IF(ISERROR(VLOOKUP(TRIM(B81),ALL!$B$1:$U$1591,6,FALSE))," ", VLOOKUP(TRIM(B81),ALL!$B$1:$U$1591,6,FALSE)))</f>
        <v xml:space="preserve"> </v>
      </c>
      <c r="J81" s="52" t="str">
        <f>IF(ISBLANK(VLOOKUP(TRIM(B81),ALL!$B$1:$U$1591,7,FALSE)),"",IF(ISERROR(VLOOKUP(TRIM(B81),ALL!$B$1:$U$1591,7,FALSE))," ",VLOOKUP(TRIM(B81),ALL!$B$1:$U$1591,7,FALSE)))</f>
        <v xml:space="preserve"> </v>
      </c>
      <c r="K81" s="52" t="str">
        <f>IF(ISBLANK(VLOOKUP(TRIM(B81),ALL!$B$1:$U$1591,8,FALSE)),"",IF(ISERROR(VLOOKUP(TRIM(B81),ALL!$B$1:$U$1591,8,FALSE))," ",VLOOKUP(TRIM(B81),ALL!$B$1:$U$1591,8,FALSE)))</f>
        <v xml:space="preserve"> </v>
      </c>
      <c r="L81" s="52" t="str">
        <f>IF(ISBLANK(VLOOKUP(TRIM(B81),ALL!$B$1:$U$1591,9,FALSE)),"",IF(ISERROR(VLOOKUP(TRIM(B81),ALL!$B$1:$U$1591,9,FALSE))," ",VLOOKUP(TRIM(B81),ALL!$B$1:$U$1591,9,FALSE)))</f>
        <v xml:space="preserve"> </v>
      </c>
      <c r="M81" s="52" t="str">
        <f>IF(ISBLANK(VLOOKUP(TRIM(B81),ALL!$B$1:$U$1591,10,FALSE)),"",IF(ISERROR(VLOOKUP(TRIM(B81),ALL!$B$1:$U$1591,10,FALSE))," ",VLOOKUP(TRIM(B81),ALL!$B$1:$U$1591,10,FALSE)))</f>
        <v xml:space="preserve"> </v>
      </c>
      <c r="N81" s="40"/>
      <c r="O81" s="40"/>
      <c r="P81" s="40"/>
      <c r="Q81" s="40"/>
      <c r="R81" s="41"/>
      <c r="S81" s="42"/>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row>
    <row r="82" spans="1:256">
      <c r="A82" s="52" t="str">
        <f>IF(ISERROR(VLOOKUP(TRIM(B82),ALL!$B$1:$T$1591,3,FALSE)),"(unc)",VLOOKUP(TRIM(B82),ALL!$B$1:$T$1591,3,FALSE))</f>
        <v>(unc)</v>
      </c>
      <c r="B82" s="139" t="s">
        <v>5688</v>
      </c>
      <c r="C82" s="11" t="s">
        <v>4315</v>
      </c>
      <c r="D82" s="85">
        <f>VLOOKUP(TRIM(B82),BirthdateDraft!$B$1:$O$5859,2,FALSE)</f>
        <v>34349</v>
      </c>
      <c r="E82" s="86" t="str">
        <f>VLOOKUP(TRIM(B82),BirthdateDraft!$B$1:$O$9859,3,FALSE)</f>
        <v>16/FA</v>
      </c>
      <c r="F82" s="52" t="str">
        <f>IF(ISERROR(VLOOKUP(TRIM(B82),ALL!$B$1:$T$1591,2,FALSE)),"",IF(ISERROR(VLOOKUP(TRIM(B82),ALL!$B$1:$T$1591,2,FALSE))," ",VLOOKUP(TRIM(B82),ALL!$B$1:$T$1591,2,FALSE)))</f>
        <v/>
      </c>
      <c r="G82" s="52" t="str">
        <f>IF(ISBLANK(VLOOKUP(TRIM(B82),ALL!$B$1:$U$1591,4,FALSE)),"",IF(ISERROR(VLOOKUP(TRIM(B82),ALL!$B$1:$U$1591,4,FALSE))," ",VLOOKUP(TRIM(B82),ALL!$B$1:$U$1591,4,FALSE)))</f>
        <v xml:space="preserve"> </v>
      </c>
      <c r="H82" s="52" t="str">
        <f>IF(ISBLANK(VLOOKUP(TRIM(B82),ALL!$B$1:$U$1591,5,FALSE)),"",IF(ISERROR(VLOOKUP(TRIM(B82),ALL!$B$1:$U$1591,5,FALSE))," ",VLOOKUP(TRIM(B82),ALL!$B$1:$U$1591,5,FALSE)))</f>
        <v xml:space="preserve"> </v>
      </c>
      <c r="I82" s="52" t="str">
        <f>IF(ISBLANK(VLOOKUP(TRIM(B82),ALL!$B$1:$U$1591,6,FALSE)),"",IF(ISERROR(VLOOKUP(TRIM(B82),ALL!$B$1:$U$1591,6,FALSE))," ", VLOOKUP(TRIM(B82),ALL!$B$1:$U$1591,6,FALSE)))</f>
        <v xml:space="preserve"> </v>
      </c>
      <c r="J82" s="52" t="str">
        <f>IF(ISBLANK(VLOOKUP(TRIM(B82),ALL!$B$1:$U$1591,7,FALSE)),"",IF(ISERROR(VLOOKUP(TRIM(B82),ALL!$B$1:$U$1591,7,FALSE))," ",VLOOKUP(TRIM(B82),ALL!$B$1:$U$1591,7,FALSE)))</f>
        <v xml:space="preserve"> </v>
      </c>
      <c r="K82" s="52" t="str">
        <f>IF(ISBLANK(VLOOKUP(TRIM(B82),ALL!$B$1:$U$1591,8,FALSE)),"",IF(ISERROR(VLOOKUP(TRIM(B82),ALL!$B$1:$U$1591,8,FALSE))," ",VLOOKUP(TRIM(B82),ALL!$B$1:$U$1591,8,FALSE)))</f>
        <v xml:space="preserve"> </v>
      </c>
      <c r="L82" s="52" t="str">
        <f>IF(ISBLANK(VLOOKUP(TRIM(B82),ALL!$B$1:$U$1591,9,FALSE)),"",IF(ISERROR(VLOOKUP(TRIM(B82),ALL!$B$1:$U$1591,9,FALSE))," ",VLOOKUP(TRIM(B82),ALL!$B$1:$U$1591,9,FALSE)))</f>
        <v xml:space="preserve"> </v>
      </c>
      <c r="M82" s="52" t="str">
        <f>IF(ISBLANK(VLOOKUP(TRIM(B82),ALL!$B$1:$U$1591,10,FALSE)),"",IF(ISERROR(VLOOKUP(TRIM(B82),ALL!$B$1:$U$1591,10,FALSE))," ",VLOOKUP(TRIM(B82),ALL!$B$1:$U$1591,10,FALSE)))</f>
        <v xml:space="preserve"> </v>
      </c>
      <c r="N82" s="40"/>
      <c r="O82" s="40"/>
      <c r="P82" s="40"/>
      <c r="Q82" s="40"/>
      <c r="R82" s="41"/>
      <c r="S82" s="42"/>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row>
    <row r="83" spans="1:256">
      <c r="A83" s="52" t="str">
        <f>IF(ISERROR(VLOOKUP(TRIM(B83),ALL!$B$1:$T$1591,3,FALSE)),"(unc)",VLOOKUP(TRIM(B83),ALL!$B$1:$T$1591,3,FALSE))</f>
        <v>(unc)</v>
      </c>
      <c r="B83" s="139" t="s">
        <v>5070</v>
      </c>
      <c r="C83" s="11" t="s">
        <v>4905</v>
      </c>
      <c r="D83" s="85">
        <f>VLOOKUP(TRIM(B83),BirthdateDraft!$B$1:$O$5859,2,FALSE)</f>
        <v>33752</v>
      </c>
      <c r="E83" s="86" t="str">
        <f>VLOOKUP(TRIM(B83),BirthdateDraft!$B$1:$O$9859,3,FALSE)</f>
        <v>14/3</v>
      </c>
      <c r="F83" s="52" t="str">
        <f>IF(ISERROR(VLOOKUP(TRIM(B83),ALL!$B$1:$T$1591,2,FALSE)),"",IF(ISERROR(VLOOKUP(TRIM(B83),ALL!$B$1:$T$1591,2,FALSE))," ",VLOOKUP(TRIM(B83),ALL!$B$1:$T$1591,2,FALSE)))</f>
        <v/>
      </c>
      <c r="G83" s="52" t="str">
        <f>IF(ISBLANK(VLOOKUP(TRIM(B83),ALL!$B$1:$U$1591,4,FALSE)),"",IF(ISERROR(VLOOKUP(TRIM(B83),ALL!$B$1:$U$1591,4,FALSE))," ",VLOOKUP(TRIM(B83),ALL!$B$1:$U$1591,4,FALSE)))</f>
        <v xml:space="preserve"> </v>
      </c>
      <c r="H83" s="52" t="str">
        <f>IF(ISBLANK(VLOOKUP(TRIM(B83),ALL!$B$1:$U$1591,5,FALSE)),"",IF(ISERROR(VLOOKUP(TRIM(B83),ALL!$B$1:$U$1591,5,FALSE))," ",VLOOKUP(TRIM(B83),ALL!$B$1:$U$1591,5,FALSE)))</f>
        <v xml:space="preserve"> </v>
      </c>
      <c r="I83" s="52" t="str">
        <f>IF(ISBLANK(VLOOKUP(TRIM(B83),ALL!$B$1:$U$1591,6,FALSE)),"",IF(ISERROR(VLOOKUP(TRIM(B83),ALL!$B$1:$U$1591,6,FALSE))," ", VLOOKUP(TRIM(B83),ALL!$B$1:$U$1591,6,FALSE)))</f>
        <v xml:space="preserve"> </v>
      </c>
      <c r="J83" s="52" t="str">
        <f>IF(ISBLANK(VLOOKUP(TRIM(B83),ALL!$B$1:$U$1591,7,FALSE)),"",IF(ISERROR(VLOOKUP(TRIM(B83),ALL!$B$1:$U$1591,7,FALSE))," ",VLOOKUP(TRIM(B83),ALL!$B$1:$U$1591,7,FALSE)))</f>
        <v xml:space="preserve"> </v>
      </c>
      <c r="K83" s="52" t="str">
        <f>IF(ISBLANK(VLOOKUP(TRIM(B83),ALL!$B$1:$U$1591,8,FALSE)),"",IF(ISERROR(VLOOKUP(TRIM(B83),ALL!$B$1:$U$1591,8,FALSE))," ",VLOOKUP(TRIM(B83),ALL!$B$1:$U$1591,8,FALSE)))</f>
        <v xml:space="preserve"> </v>
      </c>
      <c r="L83" s="52" t="str">
        <f>IF(ISBLANK(VLOOKUP(TRIM(B83),ALL!$B$1:$U$1591,9,FALSE)),"",IF(ISERROR(VLOOKUP(TRIM(B83),ALL!$B$1:$U$1591,9,FALSE))," ",VLOOKUP(TRIM(B83),ALL!$B$1:$U$1591,9,FALSE)))</f>
        <v xml:space="preserve"> </v>
      </c>
      <c r="M83" s="52" t="str">
        <f>IF(ISBLANK(VLOOKUP(TRIM(B83),ALL!$B$1:$U$1591,10,FALSE)),"",IF(ISERROR(VLOOKUP(TRIM(B83),ALL!$B$1:$U$1591,10,FALSE))," ",VLOOKUP(TRIM(B83),ALL!$B$1:$U$1591,10,FALSE)))</f>
        <v xml:space="preserve"> </v>
      </c>
      <c r="N83" s="40"/>
      <c r="O83" s="40"/>
      <c r="P83" s="40"/>
      <c r="Q83" s="40"/>
      <c r="R83" s="41"/>
      <c r="S83" s="42"/>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row>
    <row r="84" spans="1:256">
      <c r="A84" s="52" t="str">
        <f>IF(ISERROR(VLOOKUP(TRIM(B84),ALL!$B$1:$T$1591,3,FALSE)),"(unc)",VLOOKUP(TRIM(B84),ALL!$B$1:$T$1591,3,FALSE))</f>
        <v>(unc)</v>
      </c>
      <c r="B84" s="139" t="s">
        <v>1499</v>
      </c>
      <c r="C84" s="11" t="s">
        <v>4905</v>
      </c>
      <c r="D84" s="85">
        <f>VLOOKUP(TRIM(B84),BirthdateDraft!$B$1:$O$5859,2,FALSE)</f>
        <v>30088</v>
      </c>
      <c r="E84" s="86" t="str">
        <f>VLOOKUP(TRIM(B84),BirthdateDraft!$B$1:$O$9859,3,FALSE)</f>
        <v>05/7</v>
      </c>
      <c r="F84" s="52" t="str">
        <f>IF(ISERROR(VLOOKUP(TRIM(B84),ALL!$B$1:$T$1591,2,FALSE)),"",IF(ISERROR(VLOOKUP(TRIM(B84),ALL!$B$1:$T$1591,2,FALSE))," ",VLOOKUP(TRIM(B84),ALL!$B$1:$T$1591,2,FALSE)))</f>
        <v/>
      </c>
      <c r="G84" s="52" t="str">
        <f>IF(ISBLANK(VLOOKUP(TRIM(B84),ALL!$B$1:$U$1591,4,FALSE)),"",IF(ISERROR(VLOOKUP(TRIM(B84),ALL!$B$1:$U$1591,4,FALSE))," ",VLOOKUP(TRIM(B84),ALL!$B$1:$U$1591,4,FALSE)))</f>
        <v xml:space="preserve"> </v>
      </c>
      <c r="H84" s="52" t="str">
        <f>IF(ISBLANK(VLOOKUP(TRIM(B84),ALL!$B$1:$U$1591,5,FALSE)),"",IF(ISERROR(VLOOKUP(TRIM(B84),ALL!$B$1:$U$1591,5,FALSE))," ",VLOOKUP(TRIM(B84),ALL!$B$1:$U$1591,5,FALSE)))</f>
        <v xml:space="preserve"> </v>
      </c>
      <c r="I84" s="52" t="str">
        <f>IF(ISBLANK(VLOOKUP(TRIM(B84),ALL!$B$1:$U$1591,6,FALSE)),"",IF(ISERROR(VLOOKUP(TRIM(B84),ALL!$B$1:$U$1591,6,FALSE))," ", VLOOKUP(TRIM(B84),ALL!$B$1:$U$1591,6,FALSE)))</f>
        <v xml:space="preserve"> </v>
      </c>
      <c r="J84" s="52" t="str">
        <f>IF(ISBLANK(VLOOKUP(TRIM(B84),ALL!$B$1:$U$1591,7,FALSE)),"",IF(ISERROR(VLOOKUP(TRIM(B84),ALL!$B$1:$U$1591,7,FALSE))," ",VLOOKUP(TRIM(B84),ALL!$B$1:$U$1591,7,FALSE)))</f>
        <v xml:space="preserve"> </v>
      </c>
      <c r="K84" s="52" t="str">
        <f>IF(ISBLANK(VLOOKUP(TRIM(B84),ALL!$B$1:$U$1591,8,FALSE)),"",IF(ISERROR(VLOOKUP(TRIM(B84),ALL!$B$1:$U$1591,8,FALSE))," ",VLOOKUP(TRIM(B84),ALL!$B$1:$U$1591,8,FALSE)))</f>
        <v xml:space="preserve"> </v>
      </c>
      <c r="L84" s="52" t="str">
        <f>IF(ISBLANK(VLOOKUP(TRIM(B84),ALL!$B$1:$U$1591,9,FALSE)),"",IF(ISERROR(VLOOKUP(TRIM(B84),ALL!$B$1:$U$1591,9,FALSE))," ",VLOOKUP(TRIM(B84),ALL!$B$1:$U$1591,9,FALSE)))</f>
        <v xml:space="preserve"> </v>
      </c>
      <c r="M84" s="52" t="str">
        <f>IF(ISBLANK(VLOOKUP(TRIM(B84),ALL!$B$1:$U$1591,10,FALSE)),"",IF(ISERROR(VLOOKUP(TRIM(B84),ALL!$B$1:$U$1591,10,FALSE))," ",VLOOKUP(TRIM(B84),ALL!$B$1:$U$1591,10,FALSE)))</f>
        <v xml:space="preserve"> </v>
      </c>
      <c r="N84" s="40"/>
      <c r="O84" s="40"/>
      <c r="P84" s="40"/>
      <c r="Q84" s="40"/>
      <c r="R84" s="41"/>
      <c r="S84" s="42"/>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row>
    <row r="85" spans="1:256">
      <c r="A85" s="52" t="str">
        <f>IF(ISERROR(VLOOKUP(TRIM(B85),ALL!$B$1:$T$1591,3,FALSE)),"(unc)",VLOOKUP(TRIM(B85),ALL!$B$1:$T$1591,3,FALSE))</f>
        <v>(unc)</v>
      </c>
      <c r="B85" s="139" t="s">
        <v>5280</v>
      </c>
      <c r="C85" s="11" t="s">
        <v>4905</v>
      </c>
      <c r="D85" s="85">
        <f>VLOOKUP(TRIM(B85),BirthdateDraft!$B$1:$O$5859,2,FALSE)</f>
        <v>34086</v>
      </c>
      <c r="E85" s="86" t="str">
        <f>VLOOKUP(TRIM(B85),BirthdateDraft!$B$1:$O$9859,3,FALSE)</f>
        <v>15/2</v>
      </c>
      <c r="F85" s="52" t="str">
        <f>IF(ISERROR(VLOOKUP(TRIM(B85),ALL!$B$1:$T$1591,2,FALSE)),"",IF(ISERROR(VLOOKUP(TRIM(B85),ALL!$B$1:$T$1591,2,FALSE))," ",VLOOKUP(TRIM(B85),ALL!$B$1:$T$1591,2,FALSE)))</f>
        <v/>
      </c>
      <c r="G85" s="52" t="str">
        <f>IF(ISBLANK(VLOOKUP(TRIM(B85),ALL!$B$1:$U$1591,4,FALSE)),"",IF(ISERROR(VLOOKUP(TRIM(B85),ALL!$B$1:$U$1591,4,FALSE))," ",VLOOKUP(TRIM(B85),ALL!$B$1:$U$1591,4,FALSE)))</f>
        <v xml:space="preserve"> </v>
      </c>
      <c r="H85" s="52" t="str">
        <f>IF(ISBLANK(VLOOKUP(TRIM(B85),ALL!$B$1:$U$1591,5,FALSE)),"",IF(ISERROR(VLOOKUP(TRIM(B85),ALL!$B$1:$U$1591,5,FALSE))," ",VLOOKUP(TRIM(B85),ALL!$B$1:$U$1591,5,FALSE)))</f>
        <v xml:space="preserve"> </v>
      </c>
      <c r="I85" s="52" t="str">
        <f>IF(ISBLANK(VLOOKUP(TRIM(B85),ALL!$B$1:$U$1591,6,FALSE)),"",IF(ISERROR(VLOOKUP(TRIM(B85),ALL!$B$1:$U$1591,6,FALSE))," ", VLOOKUP(TRIM(B85),ALL!$B$1:$U$1591,6,FALSE)))</f>
        <v xml:space="preserve"> </v>
      </c>
      <c r="J85" s="52" t="str">
        <f>IF(ISBLANK(VLOOKUP(TRIM(B85),ALL!$B$1:$U$1591,7,FALSE)),"",IF(ISERROR(VLOOKUP(TRIM(B85),ALL!$B$1:$U$1591,7,FALSE))," ",VLOOKUP(TRIM(B85),ALL!$B$1:$U$1591,7,FALSE)))</f>
        <v xml:space="preserve"> </v>
      </c>
      <c r="K85" s="52" t="str">
        <f>IF(ISBLANK(VLOOKUP(TRIM(B85),ALL!$B$1:$U$1591,8,FALSE)),"",IF(ISERROR(VLOOKUP(TRIM(B85),ALL!$B$1:$U$1591,8,FALSE))," ",VLOOKUP(TRIM(B85),ALL!$B$1:$U$1591,8,FALSE)))</f>
        <v xml:space="preserve"> </v>
      </c>
      <c r="L85" s="52" t="str">
        <f>IF(ISBLANK(VLOOKUP(TRIM(B85),ALL!$B$1:$U$1591,9,FALSE)),"",IF(ISERROR(VLOOKUP(TRIM(B85),ALL!$B$1:$U$1591,9,FALSE))," ",VLOOKUP(TRIM(B85),ALL!$B$1:$U$1591,9,FALSE)))</f>
        <v xml:space="preserve"> </v>
      </c>
      <c r="M85" s="52" t="str">
        <f>IF(ISBLANK(VLOOKUP(TRIM(B85),ALL!$B$1:$U$1591,10,FALSE)),"",IF(ISERROR(VLOOKUP(TRIM(B85),ALL!$B$1:$U$1591,10,FALSE))," ",VLOOKUP(TRIM(B85),ALL!$B$1:$U$1591,10,FALSE)))</f>
        <v xml:space="preserve"> </v>
      </c>
      <c r="N85" s="40"/>
      <c r="O85" s="40"/>
      <c r="P85" s="40"/>
      <c r="Q85" s="40"/>
      <c r="R85" s="41"/>
      <c r="S85" s="42"/>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row>
    <row r="86" spans="1:256">
      <c r="A86" s="52" t="str">
        <f>IF(ISERROR(VLOOKUP(TRIM(B86),ALL!$B$1:$T$1591,3,FALSE)),"(unc)",VLOOKUP(TRIM(B86),ALL!$B$1:$T$1591,3,FALSE))</f>
        <v>(unc)</v>
      </c>
      <c r="B86" s="139" t="s">
        <v>6908</v>
      </c>
      <c r="C86" s="11" t="s">
        <v>4905</v>
      </c>
      <c r="D86" s="85">
        <f>VLOOKUP(TRIM(B86),BirthdateDraft!$B$1:$O$5859,2,FALSE)</f>
        <v>34461</v>
      </c>
      <c r="E86" s="86" t="str">
        <f>VLOOKUP(TRIM(B86),BirthdateDraft!$B$1:$O$9859,3,FALSE)</f>
        <v>18/FA</v>
      </c>
      <c r="F86" s="52" t="str">
        <f>IF(ISERROR(VLOOKUP(TRIM(B86),ALL!$B$1:$T$1591,2,FALSE)),"",IF(ISERROR(VLOOKUP(TRIM(B86),ALL!$B$1:$T$1591,2,FALSE))," ",VLOOKUP(TRIM(B86),ALL!$B$1:$T$1591,2,FALSE)))</f>
        <v/>
      </c>
      <c r="G86" s="52"/>
      <c r="H86" s="52"/>
      <c r="I86" s="52"/>
      <c r="J86" s="52"/>
      <c r="K86" s="52"/>
      <c r="L86" s="52" t="str">
        <f>IF(ISBLANK(VLOOKUP(TRIM(B86),ALL!$B$1:$U$1591,9,FALSE)),"",IF(ISERROR(VLOOKUP(TRIM(B86),ALL!$B$1:$U$1591,9,FALSE))," ",VLOOKUP(TRIM(B86),ALL!$B$1:$U$1591,9,FALSE)))</f>
        <v xml:space="preserve"> </v>
      </c>
      <c r="M86" s="52" t="str">
        <f>IF(ISBLANK(VLOOKUP(TRIM(B86),ALL!$B$1:$U$1591,10,FALSE)),"",IF(ISERROR(VLOOKUP(TRIM(B86),ALL!$B$1:$U$1591,10,FALSE))," ",VLOOKUP(TRIM(B86),ALL!$B$1:$U$1591,10,FALSE)))</f>
        <v xml:space="preserve"> </v>
      </c>
    </row>
    <row r="87" spans="1:256">
      <c r="A87" s="52" t="str">
        <f>IF(ISERROR(VLOOKUP(TRIM(B87),ALL!$B$1:$T$1591,3,FALSE)),"(unc)",VLOOKUP(TRIM(B87),ALL!$B$1:$T$1591,3,FALSE))</f>
        <v>(unc)</v>
      </c>
      <c r="B87" s="139" t="s">
        <v>4020</v>
      </c>
      <c r="C87" s="11" t="s">
        <v>4905</v>
      </c>
      <c r="D87" s="85">
        <f>VLOOKUP(TRIM(B87),BirthdateDraft!$B$1:$O$5859,2,FALSE)</f>
        <v>32963</v>
      </c>
      <c r="E87" s="86" t="str">
        <f>VLOOKUP(TRIM(B87),BirthdateDraft!$B$1:$O$9859,3,FALSE)</f>
        <v>12/5</v>
      </c>
      <c r="F87" s="52" t="str">
        <f>IF(ISERROR(VLOOKUP(TRIM(B87),ALL!$B$1:$T$1591,2,FALSE)),"",IF(ISERROR(VLOOKUP(TRIM(B87),ALL!$B$1:$T$1591,2,FALSE))," ",VLOOKUP(TRIM(B87),ALL!$B$1:$T$1591,2,FALSE)))</f>
        <v/>
      </c>
      <c r="G87" s="52" t="str">
        <f>IF(ISBLANK(VLOOKUP(TRIM(B87),ALL!$B$1:$U$1591,4,FALSE)),"",IF(ISERROR(VLOOKUP(TRIM(B87),ALL!$B$1:$U$1591,4,FALSE))," ",VLOOKUP(TRIM(B87),ALL!$B$1:$U$1591,4,FALSE)))</f>
        <v xml:space="preserve"> </v>
      </c>
      <c r="H87" s="52" t="str">
        <f>IF(ISBLANK(VLOOKUP(TRIM(B87),ALL!$B$1:$U$1591,5,FALSE)),"",IF(ISERROR(VLOOKUP(TRIM(B87),ALL!$B$1:$U$1591,5,FALSE))," ",VLOOKUP(TRIM(B87),ALL!$B$1:$U$1591,5,FALSE)))</f>
        <v xml:space="preserve"> </v>
      </c>
      <c r="I87" s="52" t="str">
        <f>IF(ISBLANK(VLOOKUP(TRIM(B87),ALL!$B$1:$U$1591,6,FALSE)),"",IF(ISERROR(VLOOKUP(TRIM(B87),ALL!$B$1:$U$1591,6,FALSE))," ", VLOOKUP(TRIM(B87),ALL!$B$1:$U$1591,6,FALSE)))</f>
        <v xml:space="preserve"> </v>
      </c>
      <c r="J87" s="52" t="str">
        <f>IF(ISBLANK(VLOOKUP(TRIM(B87),ALL!$B$1:$U$1591,7,FALSE)),"",IF(ISERROR(VLOOKUP(TRIM(B87),ALL!$B$1:$U$1591,7,FALSE))," ",VLOOKUP(TRIM(B87),ALL!$B$1:$U$1591,7,FALSE)))</f>
        <v xml:space="preserve"> </v>
      </c>
      <c r="K87" s="52" t="str">
        <f>IF(ISBLANK(VLOOKUP(TRIM(B87),ALL!$B$1:$U$1591,8,FALSE)),"",IF(ISERROR(VLOOKUP(TRIM(B87),ALL!$B$1:$U$1591,8,FALSE))," ",VLOOKUP(TRIM(B87),ALL!$B$1:$U$1591,8,FALSE)))</f>
        <v xml:space="preserve"> </v>
      </c>
      <c r="L87" s="52" t="str">
        <f>IF(ISBLANK(VLOOKUP(TRIM(B87),ALL!$B$1:$U$1591,9,FALSE)),"",IF(ISERROR(VLOOKUP(TRIM(B87),ALL!$B$1:$U$1591,9,FALSE))," ",VLOOKUP(TRIM(B87),ALL!$B$1:$U$1591,9,FALSE)))</f>
        <v xml:space="preserve"> </v>
      </c>
      <c r="M87" s="52" t="str">
        <f>IF(ISBLANK(VLOOKUP(TRIM(B87),ALL!$B$1:$U$1591,10,FALSE)),"",IF(ISERROR(VLOOKUP(TRIM(B87),ALL!$B$1:$U$1591,10,FALSE))," ",VLOOKUP(TRIM(B87),ALL!$B$1:$U$1591,10,FALSE)))</f>
        <v xml:space="preserve"> </v>
      </c>
    </row>
    <row r="88" spans="1:256">
      <c r="A88" s="52" t="str">
        <f>IF(ISERROR(VLOOKUP(TRIM(B88),ALL!$B$1:$T$1591,3,FALSE)),"(unc)",VLOOKUP(TRIM(B88),ALL!$B$1:$T$1591,3,FALSE))</f>
        <v>(unc)</v>
      </c>
      <c r="B88" s="139" t="s">
        <v>5638</v>
      </c>
      <c r="C88" s="11" t="s">
        <v>4905</v>
      </c>
      <c r="D88" s="85">
        <f>VLOOKUP(TRIM(B88),BirthdateDraft!$B$1:$O$5859,2,FALSE)</f>
        <v>34318</v>
      </c>
      <c r="E88" s="86" t="str">
        <f>VLOOKUP(TRIM(B88),BirthdateDraft!$B$1:$O$9859,3,FALSE)</f>
        <v>16/4</v>
      </c>
      <c r="F88" s="52" t="str">
        <f>IF(ISERROR(VLOOKUP(TRIM(B88),ALL!$B$1:$T$1591,2,FALSE)),"",IF(ISERROR(VLOOKUP(TRIM(B88),ALL!$B$1:$T$1591,2,FALSE))," ",VLOOKUP(TRIM(B88),ALL!$B$1:$T$1591,2,FALSE)))</f>
        <v/>
      </c>
      <c r="G88" s="52" t="str">
        <f>IF(ISBLANK(VLOOKUP(TRIM(B88),ALL!$B$1:$U$1591,4,FALSE)),"",IF(ISERROR(VLOOKUP(TRIM(B88),ALL!$B$1:$U$1591,4,FALSE))," ",VLOOKUP(TRIM(B88),ALL!$B$1:$U$1591,4,FALSE)))</f>
        <v xml:space="preserve"> </v>
      </c>
      <c r="H88" s="52" t="str">
        <f>IF(ISBLANK(VLOOKUP(TRIM(B88),ALL!$B$1:$U$1591,5,FALSE)),"",IF(ISERROR(VLOOKUP(TRIM(B88),ALL!$B$1:$U$1591,5,FALSE))," ",VLOOKUP(TRIM(B88),ALL!$B$1:$U$1591,5,FALSE)))</f>
        <v xml:space="preserve"> </v>
      </c>
      <c r="I88" s="52" t="str">
        <f>IF(ISBLANK(VLOOKUP(TRIM(B88),ALL!$B$1:$U$1591,6,FALSE)),"",IF(ISERROR(VLOOKUP(TRIM(B88),ALL!$B$1:$U$1591,6,FALSE))," ", VLOOKUP(TRIM(B88),ALL!$B$1:$U$1591,6,FALSE)))</f>
        <v xml:space="preserve"> </v>
      </c>
      <c r="J88" s="52" t="str">
        <f>IF(ISBLANK(VLOOKUP(TRIM(B88),ALL!$B$1:$U$1591,7,FALSE)),"",IF(ISERROR(VLOOKUP(TRIM(B88),ALL!$B$1:$U$1591,7,FALSE))," ",VLOOKUP(TRIM(B88),ALL!$B$1:$U$1591,7,FALSE)))</f>
        <v xml:space="preserve"> </v>
      </c>
      <c r="K88" s="52" t="str">
        <f>IF(ISBLANK(VLOOKUP(TRIM(B88),ALL!$B$1:$U$1591,8,FALSE)),"",IF(ISERROR(VLOOKUP(TRIM(B88),ALL!$B$1:$U$1591,8,FALSE))," ",VLOOKUP(TRIM(B88),ALL!$B$1:$U$1591,8,FALSE)))</f>
        <v xml:space="preserve"> </v>
      </c>
      <c r="L88" s="52" t="str">
        <f>IF(ISBLANK(VLOOKUP(TRIM(B88),ALL!$B$1:$U$1591,9,FALSE)),"",IF(ISERROR(VLOOKUP(TRIM(B88),ALL!$B$1:$U$1591,9,FALSE))," ",VLOOKUP(TRIM(B88),ALL!$B$1:$U$1591,9,FALSE)))</f>
        <v xml:space="preserve"> </v>
      </c>
      <c r="M88" s="52"/>
    </row>
    <row r="89" spans="1:256">
      <c r="A89" s="52" t="str">
        <f>IF(ISERROR(VLOOKUP(TRIM(B89),ALL!$B$1:$T$1591,3,FALSE)),"(unc)",VLOOKUP(TRIM(B89),ALL!$B$1:$T$1591,3,FALSE))</f>
        <v>G @</v>
      </c>
      <c r="B89" s="139" t="s">
        <v>5703</v>
      </c>
      <c r="C89" s="11" t="s">
        <v>4905</v>
      </c>
      <c r="D89" s="85">
        <f>VLOOKUP(TRIM(B89),BirthdateDraft!$B$1:$O$5859,2,FALSE)</f>
        <v>33437</v>
      </c>
      <c r="E89" s="86" t="str">
        <f>VLOOKUP(TRIM(B89),BirthdateDraft!$B$1:$O$9859,3,FALSE)</f>
        <v>13/FA</v>
      </c>
      <c r="F89" s="52" t="str">
        <f>IF(ISERROR(VLOOKUP(TRIM(B89),ALL!$B$1:$T$1591,2,FALSE)),"",IF(ISERROR(VLOOKUP(TRIM(B89),ALL!$B$1:$T$1591,2,FALSE))," ",VLOOKUP(TRIM(B89),ALL!$B$1:$T$1591,2,FALSE)))</f>
        <v>ATN</v>
      </c>
      <c r="G89" s="52" t="str">
        <f>IF(ISBLANK(VLOOKUP(TRIM(B89),ALL!$B$1:$U$1591,4,FALSE)),"",IF(ISERROR(VLOOKUP(TRIM(B89),ALL!$B$1:$U$1591,4,FALSE))," ",VLOOKUP(TRIM(B89),ALL!$B$1:$U$1591,4,FALSE)))</f>
        <v/>
      </c>
      <c r="H89" s="52" t="str">
        <f>IF(ISBLANK(VLOOKUP(TRIM(B89),ALL!$B$1:$U$1591,5,FALSE)),"",IF(ISERROR(VLOOKUP(TRIM(B89),ALL!$B$1:$U$1591,5,FALSE))," ",VLOOKUP(TRIM(B89),ALL!$B$1:$U$1591,5,FALSE)))</f>
        <v/>
      </c>
      <c r="I89" s="52" t="str">
        <f>IF(ISBLANK(VLOOKUP(TRIM(B89),ALL!$B$1:$U$1591,6,FALSE)),"",IF(ISERROR(VLOOKUP(TRIM(B89),ALL!$B$1:$U$1591,6,FALSE))," ", VLOOKUP(TRIM(B89),ALL!$B$1:$U$1591,6,FALSE)))</f>
        <v/>
      </c>
      <c r="J89" s="52" t="str">
        <f>IF(ISBLANK(VLOOKUP(TRIM(B89),ALL!$B$1:$U$1591,7,FALSE)),"",IF(ISERROR(VLOOKUP(TRIM(B89),ALL!$B$1:$U$1591,7,FALSE))," ",VLOOKUP(TRIM(B89),ALL!$B$1:$U$1591,7,FALSE)))</f>
        <v/>
      </c>
      <c r="K89" s="52">
        <f>IF(ISBLANK(VLOOKUP(TRIM(B89),ALL!$B$1:$U$1591,8,FALSE)),"",IF(ISERROR(VLOOKUP(TRIM(B89),ALL!$B$1:$U$1591,8,FALSE))," ",VLOOKUP(TRIM(B89),ALL!$B$1:$U$1591,8,FALSE)))</f>
        <v>0</v>
      </c>
      <c r="L89" s="52" t="str">
        <f>IF(ISBLANK(VLOOKUP(TRIM(B89),ALL!$B$1:$U$1591,9,FALSE)),"",IF(ISERROR(VLOOKUP(TRIM(B89),ALL!$B$1:$U$1591,9,FALSE))," ",VLOOKUP(TRIM(B89),ALL!$B$1:$U$1591,9,FALSE)))</f>
        <v/>
      </c>
      <c r="M89" s="52">
        <f>IF(ISBLANK(VLOOKUP(TRIM(B89),ALL!$B$1:$U$1591,10,FALSE)),"",IF(ISERROR(VLOOKUP(TRIM(B89),ALL!$B$1:$U$1591,10,FALSE))," ",VLOOKUP(TRIM(B89),ALL!$B$1:$U$1591,10,FALSE)))</f>
        <v>0</v>
      </c>
    </row>
    <row r="90" spans="1:256">
      <c r="A90" s="52" t="str">
        <f>IF(ISERROR(VLOOKUP(TRIM(B90),ALL!$B$1:$T$1591,3,FALSE)),"(unc)",VLOOKUP(TRIM(B90),ALL!$B$1:$T$1591,3,FALSE))</f>
        <v>(unc)</v>
      </c>
      <c r="B90" s="139" t="s">
        <v>5516</v>
      </c>
      <c r="C90" s="11" t="s">
        <v>4905</v>
      </c>
      <c r="D90" s="85">
        <f>VLOOKUP(TRIM(B90),BirthdateDraft!$B$1:$O$5859,2,FALSE)</f>
        <v>32485</v>
      </c>
      <c r="E90" s="86" t="str">
        <f>VLOOKUP(TRIM(B90),BirthdateDraft!$B$1:$O$9859,3,FALSE)</f>
        <v>12/5</v>
      </c>
      <c r="F90" s="52" t="str">
        <f>IF(ISERROR(VLOOKUP(TRIM(B90),ALL!$B$1:$T$1591,2,FALSE)),"",IF(ISERROR(VLOOKUP(TRIM(B90),ALL!$B$1:$T$1591,2,FALSE))," ",VLOOKUP(TRIM(B90),ALL!$B$1:$T$1591,2,FALSE)))</f>
        <v/>
      </c>
      <c r="G90" s="52" t="str">
        <f>IF(ISBLANK(VLOOKUP(TRIM(B90),ALL!$B$1:$U$1591,4,FALSE)),"",IF(ISERROR(VLOOKUP(TRIM(B90),ALL!$B$1:$U$1591,4,FALSE))," ",VLOOKUP(TRIM(B90),ALL!$B$1:$U$1591,4,FALSE)))</f>
        <v xml:space="preserve"> </v>
      </c>
      <c r="H90" s="52" t="str">
        <f>IF(ISBLANK(VLOOKUP(TRIM(B90),ALL!$B$1:$U$1591,5,FALSE)),"",IF(ISERROR(VLOOKUP(TRIM(B90),ALL!$B$1:$U$1591,5,FALSE))," ",VLOOKUP(TRIM(B90),ALL!$B$1:$U$1591,5,FALSE)))</f>
        <v xml:space="preserve"> </v>
      </c>
      <c r="I90" s="52" t="str">
        <f>IF(ISBLANK(VLOOKUP(TRIM(B90),ALL!$B$1:$U$1591,6,FALSE)),"",IF(ISERROR(VLOOKUP(TRIM(B90),ALL!$B$1:$U$1591,6,FALSE))," ", VLOOKUP(TRIM(B90),ALL!$B$1:$U$1591,6,FALSE)))</f>
        <v xml:space="preserve"> </v>
      </c>
      <c r="J90" s="52" t="str">
        <f>IF(ISBLANK(VLOOKUP(TRIM(B90),ALL!$B$1:$U$1591,7,FALSE)),"",IF(ISERROR(VLOOKUP(TRIM(B90),ALL!$B$1:$U$1591,7,FALSE))," ",VLOOKUP(TRIM(B90),ALL!$B$1:$U$1591,7,FALSE)))</f>
        <v xml:space="preserve"> </v>
      </c>
      <c r="K90" s="52" t="str">
        <f>IF(ISBLANK(VLOOKUP(TRIM(B90),ALL!$B$1:$U$1591,8,FALSE)),"",IF(ISERROR(VLOOKUP(TRIM(B90),ALL!$B$1:$U$1591,8,FALSE))," ",VLOOKUP(TRIM(B90),ALL!$B$1:$U$1591,8,FALSE)))</f>
        <v xml:space="preserve"> </v>
      </c>
      <c r="L90" s="52" t="str">
        <f>IF(ISBLANK(VLOOKUP(TRIM(B90),ALL!$B$1:$U$1591,9,FALSE)),"",IF(ISERROR(VLOOKUP(TRIM(B90),ALL!$B$1:$U$1591,9,FALSE))," ",VLOOKUP(TRIM(B90),ALL!$B$1:$U$1591,9,FALSE)))</f>
        <v xml:space="preserve"> </v>
      </c>
      <c r="M90" s="52" t="str">
        <f>IF(ISBLANK(VLOOKUP(TRIM(B90),ALL!$B$1:$U$1591,10,FALSE)),"",IF(ISERROR(VLOOKUP(TRIM(B90),ALL!$B$1:$U$1591,10,FALSE))," ",VLOOKUP(TRIM(B90),ALL!$B$1:$U$1591,10,FALSE)))</f>
        <v xml:space="preserve"> </v>
      </c>
    </row>
    <row r="91" spans="1:256">
      <c r="A91" s="52" t="str">
        <f>IF(ISERROR(VLOOKUP(TRIM(B91),ALL!$B$1:$T$1591,3,FALSE)),"(unc)",VLOOKUP(TRIM(B91),ALL!$B$1:$T$1591,3,FALSE))</f>
        <v>(unc)</v>
      </c>
      <c r="B91" s="139" t="s">
        <v>5827</v>
      </c>
      <c r="C91" s="11" t="s">
        <v>4905</v>
      </c>
      <c r="D91" s="85">
        <f>VLOOKUP(TRIM(B91),BirthdateDraft!$B$1:$O$5859,2,FALSE)</f>
        <v>34448</v>
      </c>
      <c r="E91" s="86" t="str">
        <f>VLOOKUP(TRIM(B91),BirthdateDraft!$B$1:$O$9859,3,FALSE)</f>
        <v>16/7</v>
      </c>
      <c r="F91" s="52" t="str">
        <f>IF(ISERROR(VLOOKUP(TRIM(B91),ALL!$B$1:$T$1591,2,FALSE)),"",IF(ISERROR(VLOOKUP(TRIM(B91),ALL!$B$1:$T$1591,2,FALSE))," ",VLOOKUP(TRIM(B91),ALL!$B$1:$T$1591,2,FALSE)))</f>
        <v/>
      </c>
      <c r="G91" s="52" t="str">
        <f>IF(ISBLANK(VLOOKUP(TRIM(B91),ALL!$B$1:$U$1591,4,FALSE)),"",IF(ISERROR(VLOOKUP(TRIM(B91),ALL!$B$1:$U$1591,4,FALSE))," ",VLOOKUP(TRIM(B91),ALL!$B$1:$U$1591,4,FALSE)))</f>
        <v xml:space="preserve"> </v>
      </c>
      <c r="H91" s="52" t="str">
        <f>IF(ISBLANK(VLOOKUP(TRIM(B91),ALL!$B$1:$U$1591,5,FALSE)),"",IF(ISERROR(VLOOKUP(TRIM(B91),ALL!$B$1:$U$1591,5,FALSE))," ",VLOOKUP(TRIM(B91),ALL!$B$1:$U$1591,5,FALSE)))</f>
        <v xml:space="preserve"> </v>
      </c>
      <c r="I91" s="52" t="str">
        <f>IF(ISBLANK(VLOOKUP(TRIM(B91),ALL!$B$1:$U$1591,6,FALSE)),"",IF(ISERROR(VLOOKUP(TRIM(B91),ALL!$B$1:$U$1591,6,FALSE))," ", VLOOKUP(TRIM(B91),ALL!$B$1:$U$1591,6,FALSE)))</f>
        <v xml:space="preserve"> </v>
      </c>
      <c r="J91" s="52" t="str">
        <f>IF(ISBLANK(VLOOKUP(TRIM(B91),ALL!$B$1:$U$1591,7,FALSE)),"",IF(ISERROR(VLOOKUP(TRIM(B91),ALL!$B$1:$U$1591,7,FALSE))," ",VLOOKUP(TRIM(B91),ALL!$B$1:$U$1591,7,FALSE)))</f>
        <v xml:space="preserve"> </v>
      </c>
      <c r="K91" s="52" t="str">
        <f>IF(ISBLANK(VLOOKUP(TRIM(B91),ALL!$B$1:$U$1591,8,FALSE)),"",IF(ISERROR(VLOOKUP(TRIM(B91),ALL!$B$1:$U$1591,8,FALSE))," ",VLOOKUP(TRIM(B91),ALL!$B$1:$U$1591,8,FALSE)))</f>
        <v xml:space="preserve"> </v>
      </c>
      <c r="L91" s="52" t="str">
        <f>IF(ISBLANK(VLOOKUP(TRIM(B91),ALL!$B$1:$U$1591,9,FALSE)),"",IF(ISERROR(VLOOKUP(TRIM(B91),ALL!$B$1:$U$1591,9,FALSE))," ",VLOOKUP(TRIM(B91),ALL!$B$1:$U$1591,9,FALSE)))</f>
        <v xml:space="preserve"> </v>
      </c>
      <c r="M91" s="52" t="str">
        <f>IF(ISBLANK(VLOOKUP(TRIM(B91),ALL!$B$1:$U$1591,10,FALSE)),"",IF(ISERROR(VLOOKUP(TRIM(B91),ALL!$B$1:$U$1591,10,FALSE))," ",VLOOKUP(TRIM(B91),ALL!$B$1:$U$1591,10,FALSE)))</f>
        <v xml:space="preserve"> </v>
      </c>
    </row>
    <row r="92" spans="1:256">
      <c r="A92" s="52" t="str">
        <f>IF(ISERROR(VLOOKUP(TRIM(B92),ALL!$B$1:$T$1591,3,FALSE)),"(unc)",VLOOKUP(TRIM(B92),ALL!$B$1:$T$1591,3,FALSE))</f>
        <v>(unc)</v>
      </c>
      <c r="B92" s="139" t="s">
        <v>4618</v>
      </c>
      <c r="C92" s="11" t="s">
        <v>5895</v>
      </c>
      <c r="D92" s="85">
        <f>VLOOKUP(TRIM(B92),BirthdateDraft!$B$1:$O$5859,2,FALSE)</f>
        <v>33279</v>
      </c>
      <c r="E92" s="86" t="str">
        <f>VLOOKUP(TRIM(B92),BirthdateDraft!$B$1:$O$9859,3,FALSE)</f>
        <v>13/FA</v>
      </c>
      <c r="F92" s="52" t="str">
        <f>IF(ISERROR(VLOOKUP(TRIM(B92),ALL!$B$1:$T$1591,2,FALSE)),"",IF(ISERROR(VLOOKUP(TRIM(B92),ALL!$B$1:$T$1591,2,FALSE))," ",VLOOKUP(TRIM(B92),ALL!$B$1:$T$1591,2,FALSE)))</f>
        <v/>
      </c>
      <c r="G92" s="52" t="str">
        <f>IF(ISBLANK(VLOOKUP(TRIM(B92),ALL!$B$1:$U$1591,4,FALSE)),"",IF(ISERROR(VLOOKUP(TRIM(B92),ALL!$B$1:$U$1591,4,FALSE))," ",VLOOKUP(TRIM(B92),ALL!$B$1:$U$1591,4,FALSE)))</f>
        <v xml:space="preserve"> </v>
      </c>
      <c r="H92" s="52" t="str">
        <f>IF(ISBLANK(VLOOKUP(TRIM(B92),ALL!$B$1:$U$1591,5,FALSE)),"",IF(ISERROR(VLOOKUP(TRIM(B92),ALL!$B$1:$U$1591,5,FALSE))," ",VLOOKUP(TRIM(B92),ALL!$B$1:$U$1591,5,FALSE)))</f>
        <v xml:space="preserve"> </v>
      </c>
      <c r="I92" s="52" t="str">
        <f>IF(ISBLANK(VLOOKUP(TRIM(B92),ALL!$B$1:$U$1591,6,FALSE)),"",IF(ISERROR(VLOOKUP(TRIM(B92),ALL!$B$1:$U$1591,6,FALSE))," ", VLOOKUP(TRIM(B92),ALL!$B$1:$U$1591,6,FALSE)))</f>
        <v xml:space="preserve"> </v>
      </c>
      <c r="J92" s="52" t="str">
        <f>IF(ISBLANK(VLOOKUP(TRIM(B92),ALL!$B$1:$U$1591,7,FALSE)),"",IF(ISERROR(VLOOKUP(TRIM(B92),ALL!$B$1:$U$1591,7,FALSE))," ",VLOOKUP(TRIM(B92),ALL!$B$1:$U$1591,7,FALSE)))</f>
        <v xml:space="preserve"> </v>
      </c>
      <c r="K92" s="52" t="str">
        <f>IF(ISBLANK(VLOOKUP(TRIM(B92),ALL!$B$1:$U$1591,8,FALSE)),"",IF(ISERROR(VLOOKUP(TRIM(B92),ALL!$B$1:$U$1591,8,FALSE))," ",VLOOKUP(TRIM(B92),ALL!$B$1:$U$1591,8,FALSE)))</f>
        <v xml:space="preserve"> </v>
      </c>
      <c r="L92" s="52" t="str">
        <f>IF(ISBLANK(VLOOKUP(TRIM(B92),ALL!$B$1:$U$1591,9,FALSE)),"",IF(ISERROR(VLOOKUP(TRIM(B92),ALL!$B$1:$U$1591,9,FALSE))," ",VLOOKUP(TRIM(B92),ALL!$B$1:$U$1591,9,FALSE)))</f>
        <v xml:space="preserve"> </v>
      </c>
      <c r="M92" s="52" t="str">
        <f>IF(ISBLANK(VLOOKUP(TRIM(B92),ALL!$B$1:$U$1591,10,FALSE)),"",IF(ISERROR(VLOOKUP(TRIM(B92),ALL!$B$1:$U$1591,10,FALSE))," ",VLOOKUP(TRIM(B92),ALL!$B$1:$U$1591,10,FALSE)))</f>
        <v xml:space="preserve"> </v>
      </c>
    </row>
    <row r="93" spans="1:256">
      <c r="A93" s="52" t="str">
        <f>IF(ISERROR(VLOOKUP(TRIM(B93),ALL!$B$1:$T$1591,3,FALSE)),"(unc)",VLOOKUP(TRIM(B93),ALL!$B$1:$T$1591,3,FALSE))</f>
        <v>(unc)</v>
      </c>
      <c r="B93" s="139" t="s">
        <v>5685</v>
      </c>
      <c r="C93" s="11" t="s">
        <v>5895</v>
      </c>
      <c r="D93" s="85">
        <f>VLOOKUP(TRIM(B93),BirthdateDraft!$B$1:$O$5859,2,FALSE)</f>
        <v>34008</v>
      </c>
      <c r="E93" s="86" t="str">
        <f>VLOOKUP(TRIM(B93),BirthdateDraft!$B$1:$O$9859,3,FALSE)</f>
        <v>16/FA</v>
      </c>
      <c r="F93" s="52" t="str">
        <f>IF(ISERROR(VLOOKUP(TRIM(B93),ALL!$B$1:$T$1591,2,FALSE)),"",IF(ISERROR(VLOOKUP(TRIM(B93),ALL!$B$1:$T$1591,2,FALSE))," ",VLOOKUP(TRIM(B93),ALL!$B$1:$T$1591,2,FALSE)))</f>
        <v/>
      </c>
      <c r="G93" s="52" t="str">
        <f>IF(ISBLANK(VLOOKUP(TRIM(B93),ALL!$B$1:$U$1591,4,FALSE)),"",IF(ISERROR(VLOOKUP(TRIM(B93),ALL!$B$1:$U$1591,4,FALSE))," ",VLOOKUP(TRIM(B93),ALL!$B$1:$U$1591,4,FALSE)))</f>
        <v xml:space="preserve"> </v>
      </c>
      <c r="H93" s="52" t="str">
        <f>IF(ISBLANK(VLOOKUP(TRIM(B93),ALL!$B$1:$U$1591,5,FALSE)),"",IF(ISERROR(VLOOKUP(TRIM(B93),ALL!$B$1:$U$1591,5,FALSE))," ",VLOOKUP(TRIM(B93),ALL!$B$1:$U$1591,5,FALSE)))</f>
        <v xml:space="preserve"> </v>
      </c>
      <c r="I93" s="52" t="str">
        <f>IF(ISBLANK(VLOOKUP(TRIM(B93),ALL!$B$1:$U$1591,6,FALSE)),"",IF(ISERROR(VLOOKUP(TRIM(B93),ALL!$B$1:$U$1591,6,FALSE))," ", VLOOKUP(TRIM(B93),ALL!$B$1:$U$1591,6,FALSE)))</f>
        <v xml:space="preserve"> </v>
      </c>
      <c r="J93" s="52" t="str">
        <f>IF(ISBLANK(VLOOKUP(TRIM(B93),ALL!$B$1:$U$1591,7,FALSE)),"",IF(ISERROR(VLOOKUP(TRIM(B93),ALL!$B$1:$U$1591,7,FALSE))," ",VLOOKUP(TRIM(B93),ALL!$B$1:$U$1591,7,FALSE)))</f>
        <v xml:space="preserve"> </v>
      </c>
      <c r="K93" s="52"/>
      <c r="L93" s="52"/>
      <c r="M93" s="52"/>
    </row>
    <row r="94" spans="1:256">
      <c r="A94" s="52" t="str">
        <f>IF(ISERROR(VLOOKUP(TRIM(B94),ALL!$B$1:$T$1591,3,FALSE)),"(unc)",VLOOKUP(TRIM(B94),ALL!$B$1:$T$1591,3,FALSE))</f>
        <v>(unc)</v>
      </c>
      <c r="B94" s="139" t="s">
        <v>4022</v>
      </c>
      <c r="C94" s="11" t="s">
        <v>5895</v>
      </c>
      <c r="D94" s="85">
        <f>VLOOKUP(TRIM(B94),BirthdateDraft!$B$1:$O$5859,2,FALSE)</f>
        <v>33630</v>
      </c>
      <c r="E94" s="86" t="str">
        <f>VLOOKUP(TRIM(B94),BirthdateDraft!$B$1:$O$9859,3,FALSE)</f>
        <v>13/FA</v>
      </c>
      <c r="F94" s="52" t="str">
        <f>IF(ISERROR(VLOOKUP(TRIM(B94),ALL!$B$1:$T$1591,2,FALSE)),"",IF(ISERROR(VLOOKUP(TRIM(B94),ALL!$B$1:$T$1591,2,FALSE))," ",VLOOKUP(TRIM(B94),ALL!$B$1:$T$1591,2,FALSE)))</f>
        <v/>
      </c>
      <c r="G94" s="52" t="str">
        <f>IF(ISBLANK(VLOOKUP(TRIM(B94),ALL!$B$1:$U$1591,4,FALSE)),"",IF(ISERROR(VLOOKUP(TRIM(B94),ALL!$B$1:$U$1591,4,FALSE))," ",VLOOKUP(TRIM(B94),ALL!$B$1:$U$1591,4,FALSE)))</f>
        <v xml:space="preserve"> </v>
      </c>
      <c r="H94" s="52" t="str">
        <f>IF(ISBLANK(VLOOKUP(TRIM(B94),ALL!$B$1:$U$1591,5,FALSE)),"",IF(ISERROR(VLOOKUP(TRIM(B94),ALL!$B$1:$U$1591,5,FALSE))," ",VLOOKUP(TRIM(B94),ALL!$B$1:$U$1591,5,FALSE)))</f>
        <v xml:space="preserve"> </v>
      </c>
      <c r="I94" s="52" t="str">
        <f>IF(ISBLANK(VLOOKUP(TRIM(B94),ALL!$B$1:$U$1591,6,FALSE)),"",IF(ISERROR(VLOOKUP(TRIM(B94),ALL!$B$1:$U$1591,6,FALSE))," ", VLOOKUP(TRIM(B94),ALL!$B$1:$U$1591,6,FALSE)))</f>
        <v xml:space="preserve"> </v>
      </c>
      <c r="J94" s="52" t="str">
        <f>IF(ISBLANK(VLOOKUP(TRIM(B94),ALL!$B$1:$U$1591,7,FALSE)),"",IF(ISERROR(VLOOKUP(TRIM(B94),ALL!$B$1:$U$1591,7,FALSE))," ",VLOOKUP(TRIM(B94),ALL!$B$1:$U$1591,7,FALSE)))</f>
        <v xml:space="preserve"> </v>
      </c>
      <c r="K94" s="52" t="str">
        <f>IF(ISBLANK(VLOOKUP(TRIM(B94),ALL!$B$1:$U$1591,8,FALSE)),"",IF(ISERROR(VLOOKUP(TRIM(B94),ALL!$B$1:$U$1591,8,FALSE))," ",VLOOKUP(TRIM(B94),ALL!$B$1:$U$1591,8,FALSE)))</f>
        <v xml:space="preserve"> </v>
      </c>
      <c r="L94" s="52" t="str">
        <f>IF(ISBLANK(VLOOKUP(TRIM(B94),ALL!$B$1:$U$1591,9,FALSE)),"",IF(ISERROR(VLOOKUP(TRIM(B94),ALL!$B$1:$U$1591,9,FALSE))," ",VLOOKUP(TRIM(B94),ALL!$B$1:$U$1591,9,FALSE)))</f>
        <v xml:space="preserve"> </v>
      </c>
      <c r="M94" s="52" t="str">
        <f>IF(ISBLANK(VLOOKUP(TRIM(B94),ALL!$B$1:$U$1591,10,FALSE)),"",IF(ISERROR(VLOOKUP(TRIM(B94),ALL!$B$1:$U$1591,10,FALSE))," ",VLOOKUP(TRIM(B94),ALL!$B$1:$U$1591,10,FALSE)))</f>
        <v xml:space="preserve"> </v>
      </c>
    </row>
    <row r="95" spans="1:256">
      <c r="A95" s="52" t="str">
        <f>IF(ISERROR(VLOOKUP(TRIM(B95),ALL!$B$1:$T$1591,3,FALSE)),"(unc)",VLOOKUP(TRIM(B95),ALL!$B$1:$T$1591,3,FALSE))</f>
        <v>(unc)</v>
      </c>
      <c r="B95" s="139" t="s">
        <v>188</v>
      </c>
      <c r="C95" s="11" t="s">
        <v>5895</v>
      </c>
      <c r="D95" s="85">
        <f>VLOOKUP(TRIM(B95),BirthdateDraft!$B$1:$O$5859,2,FALSE)</f>
        <v>32874</v>
      </c>
      <c r="E95" s="86" t="str">
        <f>VLOOKUP(TRIM(B95),BirthdateDraft!$B$1:$O$9859,3,FALSE)</f>
        <v>12/3</v>
      </c>
      <c r="F95" s="52" t="str">
        <f>IF(ISERROR(VLOOKUP(TRIM(B95),ALL!$B$1:$T$1591,2,FALSE)),"",IF(ISERROR(VLOOKUP(TRIM(B95),ALL!$B$1:$T$1591,2,FALSE))," ",VLOOKUP(TRIM(B95),ALL!$B$1:$T$1591,2,FALSE)))</f>
        <v/>
      </c>
      <c r="G95" s="52" t="str">
        <f>IF(ISBLANK(VLOOKUP(TRIM(B95),ALL!$B$1:$U$1591,4,FALSE)),"",IF(ISERROR(VLOOKUP(TRIM(B95),ALL!$B$1:$U$1591,4,FALSE))," ",VLOOKUP(TRIM(B95),ALL!$B$1:$U$1591,4,FALSE)))</f>
        <v xml:space="preserve"> </v>
      </c>
      <c r="H95" s="52" t="str">
        <f>IF(ISBLANK(VLOOKUP(TRIM(B95),ALL!$B$1:$U$1591,5,FALSE)),"",IF(ISERROR(VLOOKUP(TRIM(B95),ALL!$B$1:$U$1591,5,FALSE))," ",VLOOKUP(TRIM(B95),ALL!$B$1:$U$1591,5,FALSE)))</f>
        <v xml:space="preserve"> </v>
      </c>
      <c r="I95" s="52" t="str">
        <f>IF(ISBLANK(VLOOKUP(TRIM(B95),ALL!$B$1:$U$1591,6,FALSE)),"",IF(ISERROR(VLOOKUP(TRIM(B95),ALL!$B$1:$U$1591,6,FALSE))," ", VLOOKUP(TRIM(B95),ALL!$B$1:$U$1591,6,FALSE)))</f>
        <v xml:space="preserve"> </v>
      </c>
      <c r="J95" s="52" t="str">
        <f>IF(ISBLANK(VLOOKUP(TRIM(B95),ALL!$B$1:$U$1591,7,FALSE)),"",IF(ISERROR(VLOOKUP(TRIM(B95),ALL!$B$1:$U$1591,7,FALSE))," ",VLOOKUP(TRIM(B95),ALL!$B$1:$U$1591,7,FALSE)))</f>
        <v xml:space="preserve"> </v>
      </c>
      <c r="K95" s="52" t="str">
        <f>IF(ISBLANK(VLOOKUP(TRIM(B95),ALL!$B$1:$U$1591,8,FALSE)),"",IF(ISERROR(VLOOKUP(TRIM(B95),ALL!$B$1:$U$1591,8,FALSE))," ",VLOOKUP(TRIM(B95),ALL!$B$1:$U$1591,8,FALSE)))</f>
        <v xml:space="preserve"> </v>
      </c>
      <c r="L95" s="52" t="str">
        <f>IF(ISBLANK(VLOOKUP(TRIM(B95),ALL!$B$1:$U$1591,9,FALSE)),"",IF(ISERROR(VLOOKUP(TRIM(B95),ALL!$B$1:$U$1591,9,FALSE))," ",VLOOKUP(TRIM(B95),ALL!$B$1:$U$1591,9,FALSE)))</f>
        <v xml:space="preserve"> </v>
      </c>
      <c r="M95" s="52" t="str">
        <f>IF(ISBLANK(VLOOKUP(TRIM(B95),ALL!$B$1:$U$1591,10,FALSE)),"",IF(ISERROR(VLOOKUP(TRIM(B95),ALL!$B$1:$U$1591,10,FALSE))," ",VLOOKUP(TRIM(B95),ALL!$B$1:$U$1591,10,FALSE)))</f>
        <v xml:space="preserve"> </v>
      </c>
    </row>
    <row r="96" spans="1:256">
      <c r="A96" s="52" t="str">
        <f>IF(ISERROR(VLOOKUP(TRIM(B96),ALL!$B$1:$T$1591,3,FALSE)),"(unc)",VLOOKUP(TRIM(B96),ALL!$B$1:$T$1591,3,FALSE))</f>
        <v>(unc)</v>
      </c>
      <c r="B96" s="139" t="s">
        <v>6379</v>
      </c>
      <c r="C96" s="11" t="s">
        <v>5895</v>
      </c>
      <c r="D96" s="85">
        <f>VLOOKUP(TRIM(B96),BirthdateDraft!$B$1:$O$5859,2,FALSE)</f>
        <v>34486</v>
      </c>
      <c r="E96" s="86" t="str">
        <f>VLOOKUP(TRIM(B96),BirthdateDraft!$B$1:$O$9859,3,FALSE)</f>
        <v>17/6</v>
      </c>
      <c r="F96" s="52" t="str">
        <f>IF(ISERROR(VLOOKUP(TRIM(B96),ALL!$B$1:$T$1591,2,FALSE)),"",IF(ISERROR(VLOOKUP(TRIM(B96),ALL!$B$1:$T$1591,2,FALSE))," ",VLOOKUP(TRIM(B96),ALL!$B$1:$T$1591,2,FALSE)))</f>
        <v/>
      </c>
      <c r="G96" s="52" t="str">
        <f>IF(ISBLANK(VLOOKUP(TRIM(B96),ALL!$B$1:$U$1591,4,FALSE)),"",IF(ISERROR(VLOOKUP(TRIM(B96),ALL!$B$1:$U$1591,4,FALSE))," ",VLOOKUP(TRIM(B96),ALL!$B$1:$U$1591,4,FALSE)))</f>
        <v xml:space="preserve"> </v>
      </c>
      <c r="H96" s="52" t="str">
        <f>IF(ISBLANK(VLOOKUP(TRIM(B96),ALL!$B$1:$U$1591,5,FALSE)),"",IF(ISERROR(VLOOKUP(TRIM(B96),ALL!$B$1:$U$1591,5,FALSE))," ",VLOOKUP(TRIM(B96),ALL!$B$1:$U$1591,5,FALSE)))</f>
        <v xml:space="preserve"> </v>
      </c>
      <c r="I96" s="52" t="str">
        <f>IF(ISBLANK(VLOOKUP(TRIM(B96),ALL!$B$1:$U$1591,6,FALSE)),"",IF(ISERROR(VLOOKUP(TRIM(B96),ALL!$B$1:$U$1591,6,FALSE))," ", VLOOKUP(TRIM(B96),ALL!$B$1:$U$1591,6,FALSE)))</f>
        <v xml:space="preserve"> </v>
      </c>
      <c r="J96" s="52" t="str">
        <f>IF(ISBLANK(VLOOKUP(TRIM(B96),ALL!$B$1:$U$1591,7,FALSE)),"",IF(ISERROR(VLOOKUP(TRIM(B96),ALL!$B$1:$U$1591,7,FALSE))," ",VLOOKUP(TRIM(B96),ALL!$B$1:$U$1591,7,FALSE)))</f>
        <v xml:space="preserve"> </v>
      </c>
      <c r="K96" s="52" t="str">
        <f>IF(ISBLANK(VLOOKUP(TRIM(B96),ALL!$B$1:$U$1591,8,FALSE)),"",IF(ISERROR(VLOOKUP(TRIM(B96),ALL!$B$1:$U$1591,8,FALSE))," ",VLOOKUP(TRIM(B96),ALL!$B$1:$U$1591,8,FALSE)))</f>
        <v xml:space="preserve"> </v>
      </c>
      <c r="L96" s="52" t="str">
        <f>IF(ISBLANK(VLOOKUP(TRIM(B96),ALL!$B$1:$U$1591,9,FALSE)),"",IF(ISERROR(VLOOKUP(TRIM(B96),ALL!$B$1:$U$1591,9,FALSE))," ",VLOOKUP(TRIM(B96),ALL!$B$1:$U$1591,9,FALSE)))</f>
        <v xml:space="preserve"> </v>
      </c>
      <c r="M96" s="52" t="str">
        <f>IF(ISBLANK(VLOOKUP(TRIM(B96),ALL!$B$1:$U$1591,10,FALSE)),"",IF(ISERROR(VLOOKUP(TRIM(B96),ALL!$B$1:$U$1591,10,FALSE))," ",VLOOKUP(TRIM(B96),ALL!$B$1:$U$1591,10,FALSE)))</f>
        <v xml:space="preserve"> </v>
      </c>
    </row>
    <row r="97" spans="1:13">
      <c r="A97" s="52" t="str">
        <f>IF(ISERROR(VLOOKUP(TRIM(B97),ALL!$B$1:$T$1591,3,FALSE)),"(unc)",VLOOKUP(TRIM(B97),ALL!$B$1:$T$1591,3,FALSE))</f>
        <v>(unc)</v>
      </c>
      <c r="B97" s="139" t="s">
        <v>6444</v>
      </c>
      <c r="C97" s="11" t="s">
        <v>5895</v>
      </c>
      <c r="D97" s="85">
        <f>VLOOKUP(TRIM(B97),BirthdateDraft!$B$1:$O$5859,2,FALSE)</f>
        <v>34445</v>
      </c>
      <c r="E97" s="86" t="str">
        <f>VLOOKUP(TRIM(B97),BirthdateDraft!$B$1:$O$9859,3,FALSE)</f>
        <v>16/FA</v>
      </c>
      <c r="F97" s="52" t="str">
        <f>IF(ISERROR(VLOOKUP(TRIM(B97),ALL!$B$1:$T$1591,2,FALSE)),"",IF(ISERROR(VLOOKUP(TRIM(B97),ALL!$B$1:$T$1591,2,FALSE))," ",VLOOKUP(TRIM(B97),ALL!$B$1:$T$1591,2,FALSE)))</f>
        <v/>
      </c>
      <c r="G97" s="52" t="str">
        <f>IF(ISBLANK(VLOOKUP(TRIM(B97),ALL!$B$1:$U$1591,4,FALSE)),"",IF(ISERROR(VLOOKUP(TRIM(B97),ALL!$B$1:$U$1591,4,FALSE))," ",VLOOKUP(TRIM(B97),ALL!$B$1:$U$1591,4,FALSE)))</f>
        <v xml:space="preserve"> </v>
      </c>
      <c r="H97" s="52" t="str">
        <f>IF(ISBLANK(VLOOKUP(TRIM(B97),ALL!$B$1:$U$1591,5,FALSE)),"",IF(ISERROR(VLOOKUP(TRIM(B97),ALL!$B$1:$U$1591,5,FALSE))," ",VLOOKUP(TRIM(B97),ALL!$B$1:$U$1591,5,FALSE)))</f>
        <v xml:space="preserve"> </v>
      </c>
      <c r="I97" s="52" t="str">
        <f>IF(ISBLANK(VLOOKUP(TRIM(B97),ALL!$B$1:$U$1591,6,FALSE)),"",IF(ISERROR(VLOOKUP(TRIM(B97),ALL!$B$1:$U$1591,6,FALSE))," ", VLOOKUP(TRIM(B97),ALL!$B$1:$U$1591,6,FALSE)))</f>
        <v xml:space="preserve"> </v>
      </c>
      <c r="J97" s="52" t="str">
        <f>IF(ISBLANK(VLOOKUP(TRIM(B97),ALL!$B$1:$U$1591,7,FALSE)),"",IF(ISERROR(VLOOKUP(TRIM(B97),ALL!$B$1:$U$1591,7,FALSE))," ",VLOOKUP(TRIM(B97),ALL!$B$1:$U$1591,7,FALSE)))</f>
        <v xml:space="preserve"> </v>
      </c>
      <c r="K97" s="52" t="str">
        <f>IF(ISBLANK(VLOOKUP(TRIM(B97),ALL!$B$1:$U$1591,8,FALSE)),"",IF(ISERROR(VLOOKUP(TRIM(B97),ALL!$B$1:$U$1591,8,FALSE))," ",VLOOKUP(TRIM(B97),ALL!$B$1:$U$1591,8,FALSE)))</f>
        <v xml:space="preserve"> </v>
      </c>
      <c r="L97" s="52" t="str">
        <f>IF(ISBLANK(VLOOKUP(TRIM(B97),ALL!$B$1:$U$1591,9,FALSE)),"",IF(ISERROR(VLOOKUP(TRIM(B97),ALL!$B$1:$U$1591,9,FALSE))," ",VLOOKUP(TRIM(B97),ALL!$B$1:$U$1591,9,FALSE)))</f>
        <v xml:space="preserve"> </v>
      </c>
      <c r="M97" s="52" t="str">
        <f>IF(ISBLANK(VLOOKUP(TRIM(B97),ALL!$B$1:$U$1591,10,FALSE)),"",IF(ISERROR(VLOOKUP(TRIM(B97),ALL!$B$1:$U$1591,10,FALSE))," ",VLOOKUP(TRIM(B97),ALL!$B$1:$U$1591,10,FALSE)))</f>
        <v xml:space="preserve"> </v>
      </c>
    </row>
    <row r="98" spans="1:13">
      <c r="A98" s="52" t="str">
        <f>IF(ISERROR(VLOOKUP(TRIM(B98),ALL!$B$1:$T$1591,3,FALSE)),"(unc)",VLOOKUP(TRIM(B98),ALL!$B$1:$T$1591,3,FALSE))</f>
        <v>(unc)</v>
      </c>
      <c r="B98" s="139" t="s">
        <v>4630</v>
      </c>
      <c r="C98" s="11" t="s">
        <v>5895</v>
      </c>
      <c r="D98" s="85">
        <f>VLOOKUP(TRIM(B98),BirthdateDraft!$B$1:$O$5859,2,FALSE)</f>
        <v>33133</v>
      </c>
      <c r="E98" s="86" t="str">
        <f>VLOOKUP(TRIM(B98),BirthdateDraft!$B$1:$O$9859,3,FALSE)</f>
        <v>13/FA</v>
      </c>
      <c r="F98" s="52" t="str">
        <f>IF(ISERROR(VLOOKUP(TRIM(B98),ALL!$B$1:$T$1591,2,FALSE)),"",IF(ISERROR(VLOOKUP(TRIM(B98),ALL!$B$1:$T$1591,2,FALSE))," ",VLOOKUP(TRIM(B98),ALL!$B$1:$T$1591,2,FALSE)))</f>
        <v/>
      </c>
      <c r="G98" s="52" t="str">
        <f>IF(ISBLANK(VLOOKUP(TRIM(B98),ALL!$B$1:$U$1591,4,FALSE)),"",IF(ISERROR(VLOOKUP(TRIM(B98),ALL!$B$1:$U$1591,4,FALSE))," ",VLOOKUP(TRIM(B98),ALL!$B$1:$U$1591,4,FALSE)))</f>
        <v xml:space="preserve"> </v>
      </c>
      <c r="H98" s="52" t="str">
        <f>IF(ISBLANK(VLOOKUP(TRIM(B98),ALL!$B$1:$U$1591,5,FALSE)),"",IF(ISERROR(VLOOKUP(TRIM(B98),ALL!$B$1:$U$1591,5,FALSE))," ",VLOOKUP(TRIM(B98),ALL!$B$1:$U$1591,5,FALSE)))</f>
        <v xml:space="preserve"> </v>
      </c>
      <c r="I98" s="52" t="str">
        <f>IF(ISBLANK(VLOOKUP(TRIM(B98),ALL!$B$1:$U$1591,6,FALSE)),"",IF(ISERROR(VLOOKUP(TRIM(B98),ALL!$B$1:$U$1591,6,FALSE))," ", VLOOKUP(TRIM(B98),ALL!$B$1:$U$1591,6,FALSE)))</f>
        <v xml:space="preserve"> </v>
      </c>
      <c r="J98" s="52" t="str">
        <f>IF(ISBLANK(VLOOKUP(TRIM(B98),ALL!$B$1:$U$1591,7,FALSE)),"",IF(ISERROR(VLOOKUP(TRIM(B98),ALL!$B$1:$U$1591,7,FALSE))," ",VLOOKUP(TRIM(B98),ALL!$B$1:$U$1591,7,FALSE)))</f>
        <v xml:space="preserve"> </v>
      </c>
      <c r="K98" s="52" t="str">
        <f>IF(ISBLANK(VLOOKUP(TRIM(B98),ALL!$B$1:$U$1591,8,FALSE)),"",IF(ISERROR(VLOOKUP(TRIM(B98),ALL!$B$1:$U$1591,8,FALSE))," ",VLOOKUP(TRIM(B98),ALL!$B$1:$U$1591,8,FALSE)))</f>
        <v xml:space="preserve"> </v>
      </c>
      <c r="L98" s="52" t="str">
        <f>IF(ISBLANK(VLOOKUP(TRIM(B98),ALL!$B$1:$U$1591,9,FALSE)),"",IF(ISERROR(VLOOKUP(TRIM(B98),ALL!$B$1:$U$1591,9,FALSE))," ",VLOOKUP(TRIM(B98),ALL!$B$1:$U$1591,9,FALSE)))</f>
        <v xml:space="preserve"> </v>
      </c>
      <c r="M98" s="52" t="str">
        <f>IF(ISBLANK(VLOOKUP(TRIM(B98),ALL!$B$1:$U$1591,10,FALSE)),"",IF(ISERROR(VLOOKUP(TRIM(B98),ALL!$B$1:$U$1591,10,FALSE))," ",VLOOKUP(TRIM(B98),ALL!$B$1:$U$1591,10,FALSE)))</f>
        <v xml:space="preserve"> </v>
      </c>
    </row>
    <row r="99" spans="1:13">
      <c r="A99" s="52" t="str">
        <f>IF(ISERROR(VLOOKUP(TRIM(B99),ALL!$B$1:$T$1591,3,FALSE)),"(unc)",VLOOKUP(TRIM(B99),ALL!$B$1:$T$1591,3,FALSE))</f>
        <v>OLB</v>
      </c>
      <c r="B99" s="139" t="s">
        <v>738</v>
      </c>
      <c r="C99" s="11" t="s">
        <v>5895</v>
      </c>
      <c r="D99" s="85">
        <f>VLOOKUP(TRIM(B99),BirthdateDraft!$B$1:$O$5859,2,FALSE)</f>
        <v>32694</v>
      </c>
      <c r="E99" s="86" t="str">
        <f>VLOOKUP(TRIM(B99),BirthdateDraft!$B$1:$O$3878,3,FALSE)</f>
        <v>11/7</v>
      </c>
      <c r="F99" s="52" t="str">
        <f>IF(ISERROR(VLOOKUP(TRIM(B99),ALL!$B$1:$T$1591,2,FALSE)),"",IF(ISERROR(VLOOKUP(TRIM(B99),ALL!$B$1:$T$1591,2,FALSE))," ",VLOOKUP(TRIM(B99),ALL!$B$1:$T$1591,2,FALSE)))</f>
        <v>DAN</v>
      </c>
      <c r="G99" s="52" t="str">
        <f>IF(ISBLANK(VLOOKUP(TRIM(B99),ALL!$B$1:$U$1591,4,FALSE)),"",IF(ISERROR(VLOOKUP(TRIM(B99),ALL!$B$1:$U$1591,4,FALSE))," ",VLOOKUP(TRIM(B99),ALL!$B$1:$U$1591,4,FALSE)))</f>
        <v>0-0</v>
      </c>
      <c r="H99" s="52" t="str">
        <f>IF(ISBLANK(VLOOKUP(TRIM(B99),ALL!$B$1:$U$1591,5,FALSE)),"",IF(ISERROR(VLOOKUP(TRIM(B99),ALL!$B$1:$U$1591,5,FALSE))," ",VLOOKUP(TRIM(B99),ALL!$B$1:$U$1591,5,FALSE)))</f>
        <v/>
      </c>
      <c r="I99" s="52">
        <f>IF(ISBLANK(VLOOKUP(TRIM(B99),ALL!$B$1:$U$1591,6,FALSE)),"",IF(ISERROR(VLOOKUP(TRIM(B99),ALL!$B$1:$U$1591,6,FALSE))," ", VLOOKUP(TRIM(B99),ALL!$B$1:$U$1591,6,FALSE)))</f>
        <v>0</v>
      </c>
      <c r="J99" s="52" t="str">
        <f>IF(ISBLANK(VLOOKUP(TRIM(B99),ALL!$B$1:$U$1591,7,FALSE)),"",IF(ISERROR(VLOOKUP(TRIM(B99),ALL!$B$1:$U$1591,7,FALSE))," ",VLOOKUP(TRIM(B99),ALL!$B$1:$U$1591,7,FALSE)))</f>
        <v/>
      </c>
      <c r="K99" s="52" t="str">
        <f>IF(ISBLANK(VLOOKUP(TRIM(B99),ALL!$B$1:$U$1591,8,FALSE)),"",IF(ISERROR(VLOOKUP(TRIM(B99),ALL!$B$1:$U$1591,8,FALSE))," ",VLOOKUP(TRIM(B99),ALL!$B$1:$U$1591,8,FALSE)))</f>
        <v/>
      </c>
      <c r="L99" s="52" t="str">
        <f>IF(ISBLANK(VLOOKUP(TRIM(B99),ALL!$B$1:$U$1591,9,FALSE)),"",IF(ISERROR(VLOOKUP(TRIM(B99),ALL!$B$1:$U$1591,9,FALSE))," ",VLOOKUP(TRIM(B99),ALL!$B$1:$U$1591,9,FALSE)))</f>
        <v/>
      </c>
      <c r="M99" s="52" t="str">
        <f>IF(ISBLANK(VLOOKUP(TRIM(B99),ALL!$B$1:$U$1591,10,FALSE)),"",IF(ISERROR(VLOOKUP(TRIM(B99),ALL!$B$1:$U$1591,10,FALSE))," ",VLOOKUP(TRIM(B99),ALL!$B$1:$U$1591,10,FALSE)))</f>
        <v/>
      </c>
    </row>
    <row r="100" spans="1:13">
      <c r="A100" s="52" t="str">
        <f>IF(ISERROR(VLOOKUP(TRIM(B100),ALL!$B$1:$T$1591,3,FALSE)),"(unc)",VLOOKUP(TRIM(B100),ALL!$B$1:$T$1591,3,FALSE))</f>
        <v>(unc)</v>
      </c>
      <c r="B100" s="139" t="s">
        <v>6958</v>
      </c>
      <c r="C100" s="11" t="s">
        <v>5895</v>
      </c>
      <c r="D100" s="85">
        <f>VLOOKUP(TRIM(B100),BirthdateDraft!$B$1:$O$5859,2,FALSE)</f>
        <v>34530</v>
      </c>
      <c r="E100" s="86" t="str">
        <f>VLOOKUP(TRIM(B100),BirthdateDraft!$B$1:$O$9859,3,FALSE)</f>
        <v>17/FA</v>
      </c>
      <c r="F100" s="52" t="str">
        <f>IF(ISERROR(VLOOKUP(TRIM(B100),ALL!$B$1:$T$1591,2,FALSE)),"",IF(ISERROR(VLOOKUP(TRIM(B100),ALL!$B$1:$T$1591,2,FALSE))," ",VLOOKUP(TRIM(B100),ALL!$B$1:$T$1591,2,FALSE)))</f>
        <v/>
      </c>
      <c r="G100" s="52" t="str">
        <f>IF(ISBLANK(VLOOKUP(TRIM(B100),ALL!$B$1:$U$1591,4,FALSE)),"",IF(ISERROR(VLOOKUP(TRIM(B100),ALL!$B$1:$U$1591,4,FALSE))," ",VLOOKUP(TRIM(B100),ALL!$B$1:$U$1591,4,FALSE)))</f>
        <v xml:space="preserve"> </v>
      </c>
      <c r="H100" s="52"/>
      <c r="I100" s="52"/>
      <c r="J100" s="52"/>
      <c r="K100" s="52"/>
      <c r="L100" s="52" t="str">
        <f>IF(ISBLANK(VLOOKUP(TRIM(B100),ALL!$B$1:$U$1591,9,FALSE)),"",IF(ISERROR(VLOOKUP(TRIM(B100),ALL!$B$1:$U$1591,9,FALSE))," ",VLOOKUP(TRIM(B100),ALL!$B$1:$U$1591,9,FALSE)))</f>
        <v xml:space="preserve"> </v>
      </c>
      <c r="M100" s="52" t="str">
        <f>IF(ISBLANK(VLOOKUP(TRIM(B100),ALL!$B$1:$U$1591,10,FALSE)),"",IF(ISERROR(VLOOKUP(TRIM(B100),ALL!$B$1:$U$1591,10,FALSE))," ",VLOOKUP(TRIM(B100),ALL!$B$1:$U$1591,10,FALSE)))</f>
        <v xml:space="preserve"> </v>
      </c>
    </row>
    <row r="101" spans="1:13">
      <c r="A101" s="52" t="str">
        <f>IF(ISERROR(VLOOKUP(TRIM(B101),ALL!$B$1:$T$1591,3,FALSE)),"(unc)",VLOOKUP(TRIM(B101),ALL!$B$1:$T$1591,3,FALSE))</f>
        <v>(unc)</v>
      </c>
      <c r="B101" s="139" t="s">
        <v>5110</v>
      </c>
      <c r="C101" s="11" t="s">
        <v>6451</v>
      </c>
      <c r="D101" s="85">
        <f>VLOOKUP(TRIM(B101),BirthdateDraft!$B$1:$O$5859,2,FALSE)</f>
        <v>33466</v>
      </c>
      <c r="E101" s="86" t="str">
        <f>VLOOKUP(TRIM(B101),BirthdateDraft!$B$1:$O$9859,3,FALSE)</f>
        <v>15/5</v>
      </c>
      <c r="F101" s="52" t="str">
        <f>IF(ISERROR(VLOOKUP(TRIM(B101),ALL!$B$1:$T$1591,2,FALSE)),"",IF(ISERROR(VLOOKUP(TRIM(B101),ALL!$B$1:$T$1591,2,FALSE))," ",VLOOKUP(TRIM(B101),ALL!$B$1:$T$1591,2,FALSE)))</f>
        <v/>
      </c>
      <c r="G101" s="52" t="str">
        <f>IF(ISBLANK(VLOOKUP(TRIM(B101),ALL!$B$1:$U$1591,4,FALSE)),"",IF(ISERROR(VLOOKUP(TRIM(B101),ALL!$B$1:$U$1591,4,FALSE))," ",VLOOKUP(TRIM(B101),ALL!$B$1:$U$1591,4,FALSE)))</f>
        <v xml:space="preserve"> </v>
      </c>
      <c r="H101" s="52" t="str">
        <f>IF(ISBLANK(VLOOKUP(TRIM(B101),ALL!$B$1:$U$1591,5,FALSE)),"",IF(ISERROR(VLOOKUP(TRIM(B101),ALL!$B$1:$U$1591,5,FALSE))," ",VLOOKUP(TRIM(B101),ALL!$B$1:$U$1591,5,FALSE)))</f>
        <v xml:space="preserve"> </v>
      </c>
      <c r="I101" s="52" t="str">
        <f>IF(ISBLANK(VLOOKUP(TRIM(B101),ALL!$B$1:$U$1591,6,FALSE)),"",IF(ISERROR(VLOOKUP(TRIM(B101),ALL!$B$1:$U$1591,6,FALSE))," ", VLOOKUP(TRIM(B101),ALL!$B$1:$U$1591,6,FALSE)))</f>
        <v xml:space="preserve"> </v>
      </c>
      <c r="J101" s="52" t="str">
        <f>IF(ISBLANK(VLOOKUP(TRIM(B101),ALL!$B$1:$U$1591,7,FALSE)),"",IF(ISERROR(VLOOKUP(TRIM(B101),ALL!$B$1:$U$1591,7,FALSE))," ",VLOOKUP(TRIM(B101),ALL!$B$1:$U$1591,7,FALSE)))</f>
        <v xml:space="preserve"> </v>
      </c>
      <c r="K101" s="52" t="str">
        <f>IF(ISBLANK(VLOOKUP(TRIM(B101),ALL!$B$1:$U$1591,8,FALSE)),"",IF(ISERROR(VLOOKUP(TRIM(B101),ALL!$B$1:$U$1591,8,FALSE))," ",VLOOKUP(TRIM(B101),ALL!$B$1:$U$1591,8,FALSE)))</f>
        <v xml:space="preserve"> </v>
      </c>
      <c r="L101" s="52" t="str">
        <f>IF(ISBLANK(VLOOKUP(TRIM(B101),ALL!$B$1:$U$1591,9,FALSE)),"",IF(ISERROR(VLOOKUP(TRIM(B101),ALL!$B$1:$U$1591,9,FALSE))," ",VLOOKUP(TRIM(B101),ALL!$B$1:$U$1591,9,FALSE)))</f>
        <v xml:space="preserve"> </v>
      </c>
      <c r="M101" s="52" t="str">
        <f>IF(ISBLANK(VLOOKUP(TRIM(B101),ALL!$B$1:$U$1591,10,FALSE)),"",IF(ISERROR(VLOOKUP(TRIM(B101),ALL!$B$1:$U$1591,10,FALSE))," ",VLOOKUP(TRIM(B101),ALL!$B$1:$U$1591,10,FALSE)))</f>
        <v xml:space="preserve"> </v>
      </c>
    </row>
    <row r="102" spans="1:13">
      <c r="A102" s="52" t="str">
        <f>IF(ISERROR(VLOOKUP(TRIM(B102),ALL!$B$1:$T$1591,3,FALSE)),"(unc)",VLOOKUP(TRIM(B102),ALL!$B$1:$T$1591,3,FALSE))</f>
        <v>DT $</v>
      </c>
      <c r="B102" s="139" t="s">
        <v>4017</v>
      </c>
      <c r="C102" s="11" t="s">
        <v>6451</v>
      </c>
      <c r="D102" s="85">
        <f>VLOOKUP(TRIM(B102),BirthdateDraft!$B$1:$O$5859,2,FALSE)</f>
        <v>31972</v>
      </c>
      <c r="E102" s="86" t="str">
        <f>VLOOKUP(TRIM(B102),BirthdateDraft!$B$1:$O$9859,3,FALSE)</f>
        <v>13/2</v>
      </c>
      <c r="F102" s="52" t="str">
        <f>IF(ISERROR(VLOOKUP(TRIM(B102),ALL!$B$1:$T$1591,2,FALSE)),"",IF(ISERROR(VLOOKUP(TRIM(B102),ALL!$B$1:$T$1591,2,FALSE))," ",VLOOKUP(TRIM(B102),ALL!$B$1:$T$1591,2,FALSE)))</f>
        <v>INA</v>
      </c>
      <c r="G102" s="52" t="str">
        <f>IF(ISBLANK(VLOOKUP(TRIM(B102),ALL!$B$1:$U$1591,4,FALSE)),"",IF(ISERROR(VLOOKUP(TRIM(B102),ALL!$B$1:$U$1591,4,FALSE))," ",VLOOKUP(TRIM(B102),ALL!$B$1:$U$1591,4,FALSE)))</f>
        <v>4</v>
      </c>
      <c r="H102" s="52" t="str">
        <f>IF(ISBLANK(VLOOKUP(TRIM(B102),ALL!$B$1:$U$1591,5,FALSE)),"",IF(ISERROR(VLOOKUP(TRIM(B102),ALL!$B$1:$U$1591,5,FALSE))," ",VLOOKUP(TRIM(B102),ALL!$B$1:$U$1591,5,FALSE)))</f>
        <v/>
      </c>
      <c r="I102" s="52">
        <f>IF(ISBLANK(VLOOKUP(TRIM(B102),ALL!$B$1:$U$1591,6,FALSE)),"",IF(ISERROR(VLOOKUP(TRIM(B102),ALL!$B$1:$U$1591,6,FALSE))," ", VLOOKUP(TRIM(B102),ALL!$B$1:$U$1591,6,FALSE)))</f>
        <v>0</v>
      </c>
      <c r="J102" s="52" t="str">
        <f>IF(ISBLANK(VLOOKUP(TRIM(B102),ALL!$B$1:$U$1591,7,FALSE)),"",IF(ISERROR(VLOOKUP(TRIM(B102),ALL!$B$1:$U$1591,7,FALSE))," ",VLOOKUP(TRIM(B102),ALL!$B$1:$U$1591,7,FALSE)))</f>
        <v/>
      </c>
      <c r="K102" s="52" t="str">
        <f>IF(ISBLANK(VLOOKUP(TRIM(B102),ALL!$B$1:$U$1591,8,FALSE)),"",IF(ISERROR(VLOOKUP(TRIM(B102),ALL!$B$1:$U$1591,8,FALSE))," ",VLOOKUP(TRIM(B102),ALL!$B$1:$U$1591,8,FALSE)))</f>
        <v/>
      </c>
      <c r="L102" s="52" t="str">
        <f>IF(ISBLANK(VLOOKUP(TRIM(B102),ALL!$B$1:$U$1591,9,FALSE)),"",IF(ISERROR(VLOOKUP(TRIM(B102),ALL!$B$1:$U$1591,9,FALSE))," ",VLOOKUP(TRIM(B102),ALL!$B$1:$U$1591,9,FALSE)))</f>
        <v/>
      </c>
      <c r="M102" s="52" t="str">
        <f>IF(ISBLANK(VLOOKUP(TRIM(B102),ALL!$B$1:$U$1591,10,FALSE)),"",IF(ISERROR(VLOOKUP(TRIM(B102),ALL!$B$1:$U$1591,10,FALSE))," ",VLOOKUP(TRIM(B102),ALL!$B$1:$U$1591,10,FALSE)))</f>
        <v/>
      </c>
    </row>
    <row r="103" spans="1:13">
      <c r="A103" s="52" t="str">
        <f>IF(ISERROR(VLOOKUP(TRIM(B103),ALL!$B$1:$T$1591,3,FALSE)),"(unc)",VLOOKUP(TRIM(B103),ALL!$B$1:$T$1591,3,FALSE))</f>
        <v>(unc)</v>
      </c>
      <c r="B103" s="139" t="s">
        <v>6870</v>
      </c>
      <c r="C103" s="11" t="s">
        <v>6451</v>
      </c>
      <c r="D103" s="85">
        <f>VLOOKUP(TRIM(B103),BirthdateDraft!$B$1:$O$5859,2,FALSE)</f>
        <v>34419</v>
      </c>
      <c r="E103" s="86" t="str">
        <f>VLOOKUP(TRIM(B103),BirthdateDraft!$B$1:$O$9859,3,FALSE)</f>
        <v>17/7</v>
      </c>
      <c r="F103" s="52" t="str">
        <f>IF(ISERROR(VLOOKUP(TRIM(B103),ALL!$B$1:$T$1591,2,FALSE)),"",IF(ISERROR(VLOOKUP(TRIM(B103),ALL!$B$1:$T$1591,2,FALSE))," ",VLOOKUP(TRIM(B103),ALL!$B$1:$T$1591,2,FALSE)))</f>
        <v/>
      </c>
      <c r="G103" s="52" t="str">
        <f>IF(ISBLANK(VLOOKUP(TRIM(B103),ALL!$B$1:$U$1591,4,FALSE)),"",IF(ISERROR(VLOOKUP(TRIM(B103),ALL!$B$1:$U$1591,4,FALSE))," ",VLOOKUP(TRIM(B103),ALL!$B$1:$U$1591,4,FALSE)))</f>
        <v xml:space="preserve"> </v>
      </c>
      <c r="H103" s="52"/>
      <c r="I103" s="52"/>
      <c r="J103" s="52"/>
      <c r="K103" s="52"/>
      <c r="L103" s="52" t="str">
        <f>IF(ISBLANK(VLOOKUP(TRIM(B103),ALL!$B$1:$U$1591,9,FALSE)),"",IF(ISERROR(VLOOKUP(TRIM(B103),ALL!$B$1:$U$1591,9,FALSE))," ",VLOOKUP(TRIM(B103),ALL!$B$1:$U$1591,9,FALSE)))</f>
        <v xml:space="preserve"> </v>
      </c>
      <c r="M103" s="52" t="str">
        <f>IF(ISBLANK(VLOOKUP(TRIM(B103),ALL!$B$1:$U$1591,10,FALSE)),"",IF(ISERROR(VLOOKUP(TRIM(B103),ALL!$B$1:$U$1591,10,FALSE))," ",VLOOKUP(TRIM(B103),ALL!$B$1:$U$1591,10,FALSE)))</f>
        <v xml:space="preserve"> </v>
      </c>
    </row>
    <row r="104" spans="1:13">
      <c r="A104" s="52" t="str">
        <f>IF(ISERROR(VLOOKUP(TRIM(B104),ALL!$B$1:$T$1591,3,FALSE)),"(unc)",VLOOKUP(TRIM(B104),ALL!$B$1:$T$1591,3,FALSE))</f>
        <v>(unc)</v>
      </c>
      <c r="B104" s="139" t="s">
        <v>4069</v>
      </c>
      <c r="C104" s="11" t="s">
        <v>6451</v>
      </c>
      <c r="D104" s="85">
        <f>VLOOKUP(TRIM(B104),BirthdateDraft!$B$1:$O$5859,2,FALSE)</f>
        <v>32761</v>
      </c>
      <c r="E104" s="86" t="str">
        <f>VLOOKUP(TRIM(B104),BirthdateDraft!$B$1:$O$9859,3,FALSE)</f>
        <v>12/5</v>
      </c>
      <c r="F104" s="52" t="str">
        <f>IF(ISERROR(VLOOKUP(TRIM(B104),ALL!$B$1:$T$1591,2,FALSE)),"",IF(ISERROR(VLOOKUP(TRIM(B104),ALL!$B$1:$T$1591,2,FALSE))," ",VLOOKUP(TRIM(B104),ALL!$B$1:$T$1591,2,FALSE)))</f>
        <v/>
      </c>
      <c r="G104" s="52" t="str">
        <f>IF(ISBLANK(VLOOKUP(TRIM(B104),ALL!$B$1:$U$1591,4,FALSE)),"",IF(ISERROR(VLOOKUP(TRIM(B104),ALL!$B$1:$U$1591,4,FALSE))," ",VLOOKUP(TRIM(B104),ALL!$B$1:$U$1591,4,FALSE)))</f>
        <v xml:space="preserve"> </v>
      </c>
      <c r="H104" s="52" t="str">
        <f>IF(ISBLANK(VLOOKUP(TRIM(B104),ALL!$B$1:$U$1591,5,FALSE)),"",IF(ISERROR(VLOOKUP(TRIM(B104),ALL!$B$1:$U$1591,5,FALSE))," ",VLOOKUP(TRIM(B104),ALL!$B$1:$U$1591,5,FALSE)))</f>
        <v xml:space="preserve"> </v>
      </c>
      <c r="I104" s="52" t="str">
        <f>IF(ISBLANK(VLOOKUP(TRIM(B104),ALL!$B$1:$U$1591,6,FALSE)),"",IF(ISERROR(VLOOKUP(TRIM(B104),ALL!$B$1:$U$1591,6,FALSE))," ", VLOOKUP(TRIM(B104),ALL!$B$1:$U$1591,6,FALSE)))</f>
        <v xml:space="preserve"> </v>
      </c>
      <c r="J104" s="52" t="str">
        <f>IF(ISBLANK(VLOOKUP(TRIM(B104),ALL!$B$1:$U$1591,7,FALSE)),"",IF(ISERROR(VLOOKUP(TRIM(B104),ALL!$B$1:$U$1591,7,FALSE))," ",VLOOKUP(TRIM(B104),ALL!$B$1:$U$1591,7,FALSE)))</f>
        <v xml:space="preserve"> </v>
      </c>
      <c r="K104" s="52" t="str">
        <f>IF(ISBLANK(VLOOKUP(TRIM(B104),ALL!$B$1:$U$1591,8,FALSE)),"",IF(ISERROR(VLOOKUP(TRIM(B104),ALL!$B$1:$U$1591,8,FALSE))," ",VLOOKUP(TRIM(B104),ALL!$B$1:$U$1591,8,FALSE)))</f>
        <v xml:space="preserve"> </v>
      </c>
      <c r="L104" s="52" t="str">
        <f>IF(ISBLANK(VLOOKUP(TRIM(B104),ALL!$B$1:$U$1591,9,FALSE)),"",IF(ISERROR(VLOOKUP(TRIM(B104),ALL!$B$1:$U$1591,9,FALSE))," ",VLOOKUP(TRIM(B104),ALL!$B$1:$U$1591,9,FALSE)))</f>
        <v xml:space="preserve"> </v>
      </c>
      <c r="M104" s="52" t="str">
        <f>IF(ISBLANK(VLOOKUP(TRIM(B104),ALL!$B$1:$U$1591,10,FALSE)),"",IF(ISERROR(VLOOKUP(TRIM(B104),ALL!$B$1:$U$1591,10,FALSE))," ",VLOOKUP(TRIM(B104),ALL!$B$1:$U$1591,10,FALSE)))</f>
        <v xml:space="preserve"> </v>
      </c>
    </row>
    <row r="105" spans="1:13">
      <c r="A105" s="52" t="str">
        <f>IF(ISERROR(VLOOKUP(TRIM(B105),ALL!$B$1:$T$1591,3,FALSE)),"(unc)",VLOOKUP(TRIM(B105),ALL!$B$1:$T$1591,3,FALSE))</f>
        <v>(unc)</v>
      </c>
      <c r="B105" s="139" t="s">
        <v>4090</v>
      </c>
      <c r="C105" s="11" t="s">
        <v>6451</v>
      </c>
      <c r="D105" s="85">
        <f>VLOOKUP(TRIM(B105),BirthdateDraft!$B$1:$O$5859,2,FALSE)</f>
        <v>33231</v>
      </c>
      <c r="E105" s="86" t="str">
        <f>VLOOKUP(TRIM(B105),BirthdateDraft!$B$1:$O$9859,3,FALSE)</f>
        <v>13/5</v>
      </c>
      <c r="F105" s="52" t="str">
        <f>IF(ISERROR(VLOOKUP(TRIM(B105),ALL!$B$1:$T$1591,2,FALSE)),"",IF(ISERROR(VLOOKUP(TRIM(B105),ALL!$B$1:$T$1591,2,FALSE))," ",VLOOKUP(TRIM(B105),ALL!$B$1:$T$1591,2,FALSE)))</f>
        <v/>
      </c>
      <c r="G105" s="52" t="str">
        <f>IF(ISBLANK(VLOOKUP(TRIM(B105),ALL!$B$1:$U$1591,4,FALSE)),"",IF(ISERROR(VLOOKUP(TRIM(B105),ALL!$B$1:$U$1591,4,FALSE))," ",VLOOKUP(TRIM(B105),ALL!$B$1:$U$1591,4,FALSE)))</f>
        <v xml:space="preserve"> </v>
      </c>
      <c r="H105" s="52" t="str">
        <f>IF(ISBLANK(VLOOKUP(TRIM(B105),ALL!$B$1:$U$1591,5,FALSE)),"",IF(ISERROR(VLOOKUP(TRIM(B105),ALL!$B$1:$U$1591,5,FALSE))," ",VLOOKUP(TRIM(B105),ALL!$B$1:$U$1591,5,FALSE)))</f>
        <v xml:space="preserve"> </v>
      </c>
      <c r="I105" s="52" t="str">
        <f>IF(ISBLANK(VLOOKUP(TRIM(B105),ALL!$B$1:$U$1591,6,FALSE)),"",IF(ISERROR(VLOOKUP(TRIM(B105),ALL!$B$1:$U$1591,6,FALSE))," ", VLOOKUP(TRIM(B105),ALL!$B$1:$U$1591,6,FALSE)))</f>
        <v xml:space="preserve"> </v>
      </c>
      <c r="J105" s="52" t="str">
        <f>IF(ISBLANK(VLOOKUP(TRIM(B105),ALL!$B$1:$U$1591,7,FALSE)),"",IF(ISERROR(VLOOKUP(TRIM(B105),ALL!$B$1:$U$1591,7,FALSE))," ",VLOOKUP(TRIM(B105),ALL!$B$1:$U$1591,7,FALSE)))</f>
        <v xml:space="preserve"> </v>
      </c>
      <c r="K105" s="52" t="str">
        <f>IF(ISBLANK(VLOOKUP(TRIM(B105),ALL!$B$1:$U$1591,8,FALSE)),"",IF(ISERROR(VLOOKUP(TRIM(B105),ALL!$B$1:$U$1591,8,FALSE))," ",VLOOKUP(TRIM(B105),ALL!$B$1:$U$1591,8,FALSE)))</f>
        <v xml:space="preserve"> </v>
      </c>
      <c r="L105" s="52" t="str">
        <f>IF(ISBLANK(VLOOKUP(TRIM(B105),ALL!$B$1:$U$1591,9,FALSE)),"",IF(ISERROR(VLOOKUP(TRIM(B105),ALL!$B$1:$U$1591,9,FALSE))," ",VLOOKUP(TRIM(B105),ALL!$B$1:$U$1591,9,FALSE)))</f>
        <v xml:space="preserve"> </v>
      </c>
      <c r="M105" s="52" t="str">
        <f>IF(ISBLANK(VLOOKUP(TRIM(B105),ALL!$B$1:$U$1591,10,FALSE)),"",IF(ISERROR(VLOOKUP(TRIM(B105),ALL!$B$1:$U$1591,10,FALSE))," ",VLOOKUP(TRIM(B105),ALL!$B$1:$U$1591,10,FALSE)))</f>
        <v xml:space="preserve"> </v>
      </c>
    </row>
    <row r="106" spans="1:13">
      <c r="A106" s="52" t="str">
        <f>IF(ISERROR(VLOOKUP(TRIM(B106),ALL!$B$1:$T$1591,3,FALSE)),"(unc)",VLOOKUP(TRIM(B106),ALL!$B$1:$T$1591,3,FALSE))</f>
        <v>(unc)</v>
      </c>
      <c r="B106" s="139" t="s">
        <v>4666</v>
      </c>
      <c r="C106" s="11" t="s">
        <v>6451</v>
      </c>
      <c r="D106" s="85">
        <f>VLOOKUP(TRIM(B106),BirthdateDraft!$B$1:$O$5859,2,FALSE)</f>
        <v>34187</v>
      </c>
      <c r="E106" s="86" t="str">
        <f>VLOOKUP(TRIM(B106),BirthdateDraft!$B$1:$O$9859,3,FALSE)</f>
        <v>14/3</v>
      </c>
      <c r="F106" s="52" t="str">
        <f>IF(ISERROR(VLOOKUP(TRIM(B106),ALL!$B$1:$T$1591,2,FALSE)),"",IF(ISERROR(VLOOKUP(TRIM(B106),ALL!$B$1:$T$1591,2,FALSE))," ",VLOOKUP(TRIM(B106),ALL!$B$1:$T$1591,2,FALSE)))</f>
        <v/>
      </c>
      <c r="G106" s="52" t="str">
        <f>IF(ISBLANK(VLOOKUP(TRIM(B106),ALL!$B$1:$U$1591,4,FALSE)),"",IF(ISERROR(VLOOKUP(TRIM(B106),ALL!$B$1:$U$1591,4,FALSE))," ",VLOOKUP(TRIM(B106),ALL!$B$1:$U$1591,4,FALSE)))</f>
        <v xml:space="preserve"> </v>
      </c>
      <c r="H106" s="52" t="str">
        <f>IF(ISBLANK(VLOOKUP(TRIM(B106),ALL!$B$1:$U$1591,5,FALSE)),"",IF(ISERROR(VLOOKUP(TRIM(B106),ALL!$B$1:$U$1591,5,FALSE))," ",VLOOKUP(TRIM(B106),ALL!$B$1:$U$1591,5,FALSE)))</f>
        <v xml:space="preserve"> </v>
      </c>
      <c r="I106" s="52" t="str">
        <f>IF(ISBLANK(VLOOKUP(TRIM(B106),ALL!$B$1:$U$1591,6,FALSE)),"",IF(ISERROR(VLOOKUP(TRIM(B106),ALL!$B$1:$U$1591,6,FALSE))," ", VLOOKUP(TRIM(B106),ALL!$B$1:$U$1591,6,FALSE)))</f>
        <v xml:space="preserve"> </v>
      </c>
      <c r="J106" s="52" t="str">
        <f>IF(ISBLANK(VLOOKUP(TRIM(B106),ALL!$B$1:$U$1591,7,FALSE)),"",IF(ISERROR(VLOOKUP(TRIM(B106),ALL!$B$1:$U$1591,7,FALSE))," ",VLOOKUP(TRIM(B106),ALL!$B$1:$U$1591,7,FALSE)))</f>
        <v xml:space="preserve"> </v>
      </c>
      <c r="K106" s="52" t="str">
        <f>IF(ISBLANK(VLOOKUP(TRIM(B106),ALL!$B$1:$U$1591,8,FALSE)),"",IF(ISERROR(VLOOKUP(TRIM(B106),ALL!$B$1:$U$1591,8,FALSE))," ",VLOOKUP(TRIM(B106),ALL!$B$1:$U$1591,8,FALSE)))</f>
        <v xml:space="preserve"> </v>
      </c>
      <c r="L106" s="52" t="str">
        <f>IF(ISBLANK(VLOOKUP(TRIM(B106),ALL!$B$1:$U$1591,9,FALSE)),"",IF(ISERROR(VLOOKUP(TRIM(B106),ALL!$B$1:$U$1591,9,FALSE))," ",VLOOKUP(TRIM(B106),ALL!$B$1:$U$1591,9,FALSE)))</f>
        <v xml:space="preserve"> </v>
      </c>
      <c r="M106" s="52" t="str">
        <f>IF(ISBLANK(VLOOKUP(TRIM(B106),ALL!$B$1:$U$1591,10,FALSE)),"",IF(ISERROR(VLOOKUP(TRIM(B106),ALL!$B$1:$U$1591,10,FALSE))," ",VLOOKUP(TRIM(B106),ALL!$B$1:$U$1591,10,FALSE)))</f>
        <v xml:space="preserve"> </v>
      </c>
    </row>
    <row r="107" spans="1:13">
      <c r="A107" s="52" t="str">
        <f>IF(ISERROR(VLOOKUP(TRIM(B107),ALL!$B$1:$T$1591,3,FALSE)),"(unc)",VLOOKUP(TRIM(B107),ALL!$B$1:$T$1591,3,FALSE))</f>
        <v>(unc)</v>
      </c>
      <c r="B107" s="139" t="s">
        <v>1468</v>
      </c>
      <c r="C107" s="11" t="s">
        <v>6451</v>
      </c>
      <c r="D107" s="85">
        <f>VLOOKUP(TRIM(B107),BirthdateDraft!$B$1:$O$5859,2,FALSE)</f>
        <v>31198</v>
      </c>
      <c r="E107" s="86" t="str">
        <f>VLOOKUP(TRIM(B107),BirthdateDraft!$B$1:$O$9859,3,FALSE)</f>
        <v>08/2</v>
      </c>
      <c r="F107" s="52" t="str">
        <f>IF(ISERROR(VLOOKUP(TRIM(B107),ALL!$B$1:$T$1591,2,FALSE)),"",IF(ISERROR(VLOOKUP(TRIM(B107),ALL!$B$1:$T$1591,2,FALSE))," ",VLOOKUP(TRIM(B107),ALL!$B$1:$T$1591,2,FALSE)))</f>
        <v/>
      </c>
      <c r="G107" s="52" t="str">
        <f>IF(ISBLANK(VLOOKUP(TRIM(B107),ALL!$B$1:$U$1591,4,FALSE)),"",IF(ISERROR(VLOOKUP(TRIM(B107),ALL!$B$1:$U$1591,4,FALSE))," ",VLOOKUP(TRIM(B107),ALL!$B$1:$U$1591,4,FALSE)))</f>
        <v xml:space="preserve"> </v>
      </c>
      <c r="H107" s="52" t="str">
        <f>IF(ISBLANK(VLOOKUP(TRIM(B107),ALL!$B$1:$U$1591,5,FALSE)),"",IF(ISERROR(VLOOKUP(TRIM(B107),ALL!$B$1:$U$1591,5,FALSE))," ",VLOOKUP(TRIM(B107),ALL!$B$1:$U$1591,5,FALSE)))</f>
        <v xml:space="preserve"> </v>
      </c>
      <c r="I107" s="52" t="str">
        <f>IF(ISBLANK(VLOOKUP(TRIM(B107),ALL!$B$1:$U$1591,6,FALSE)),"",IF(ISERROR(VLOOKUP(TRIM(B107),ALL!$B$1:$U$1591,6,FALSE))," ", VLOOKUP(TRIM(B107),ALL!$B$1:$U$1591,6,FALSE)))</f>
        <v xml:space="preserve"> </v>
      </c>
      <c r="J107" s="52" t="str">
        <f>IF(ISBLANK(VLOOKUP(TRIM(B107),ALL!$B$1:$U$1591,7,FALSE)),"",IF(ISERROR(VLOOKUP(TRIM(B107),ALL!$B$1:$U$1591,7,FALSE))," ",VLOOKUP(TRIM(B107),ALL!$B$1:$U$1591,7,FALSE)))</f>
        <v xml:space="preserve"> </v>
      </c>
      <c r="K107" s="52" t="str">
        <f>IF(ISBLANK(VLOOKUP(TRIM(B107),ALL!$B$1:$U$1591,8,FALSE)),"",IF(ISERROR(VLOOKUP(TRIM(B107),ALL!$B$1:$U$1591,8,FALSE))," ",VLOOKUP(TRIM(B107),ALL!$B$1:$U$1591,8,FALSE)))</f>
        <v xml:space="preserve"> </v>
      </c>
      <c r="L107" s="52" t="str">
        <f>IF(ISBLANK(VLOOKUP(TRIM(B107),ALL!$B$1:$U$1591,9,FALSE)),"",IF(ISERROR(VLOOKUP(TRIM(B107),ALL!$B$1:$U$1591,9,FALSE))," ",VLOOKUP(TRIM(B107),ALL!$B$1:$U$1591,9,FALSE)))</f>
        <v xml:space="preserve"> </v>
      </c>
      <c r="M107" s="52" t="str">
        <f>IF(ISBLANK(VLOOKUP(TRIM(B107),ALL!$B$1:$U$1591,10,FALSE)),"",IF(ISERROR(VLOOKUP(TRIM(B107),ALL!$B$1:$U$1591,10,FALSE))," ",VLOOKUP(TRIM(B107),ALL!$B$1:$U$1591,10,FALSE)))</f>
        <v xml:space="preserve"> </v>
      </c>
    </row>
    <row r="108" spans="1:13">
      <c r="A108" s="52" t="str">
        <f>IF(ISERROR(VLOOKUP(TRIM(B108),ALL!$B$1:$T$1591,3,FALSE)),"(unc)",VLOOKUP(TRIM(B108),ALL!$B$1:$T$1591,3,FALSE))</f>
        <v>OC @</v>
      </c>
      <c r="B108" s="139" t="s">
        <v>4720</v>
      </c>
      <c r="C108" s="11" t="s">
        <v>6451</v>
      </c>
      <c r="D108" s="85">
        <f>VLOOKUP(TRIM(B108),BirthdateDraft!$B$1:$O$5859,2,FALSE)</f>
        <v>33363</v>
      </c>
      <c r="E108" s="86" t="str">
        <f>VLOOKUP(TRIM(B108),BirthdateDraft!$B$1:$O$9859,3,FALSE)</f>
        <v>14/FA</v>
      </c>
      <c r="F108" s="52" t="str">
        <f>IF(ISERROR(VLOOKUP(TRIM(B108),ALL!$B$1:$T$1591,2,FALSE)),"",IF(ISERROR(VLOOKUP(TRIM(B108),ALL!$B$1:$T$1591,2,FALSE))," ",VLOOKUP(TRIM(B108),ALL!$B$1:$T$1591,2,FALSE)))</f>
        <v>JXA</v>
      </c>
      <c r="G108" s="52" t="str">
        <f>IF(ISBLANK(VLOOKUP(TRIM(B108),ALL!$B$1:$U$1591,4,FALSE)),"",IF(ISERROR(VLOOKUP(TRIM(B108),ALL!$B$1:$U$1591,4,FALSE))," ",VLOOKUP(TRIM(B108),ALL!$B$1:$U$1591,4,FALSE)))</f>
        <v/>
      </c>
      <c r="H108" s="52" t="str">
        <f>IF(ISBLANK(VLOOKUP(TRIM(B108),ALL!$B$1:$U$1591,5,FALSE)),"",IF(ISERROR(VLOOKUP(TRIM(B108),ALL!$B$1:$U$1591,5,FALSE))," ",VLOOKUP(TRIM(B108),ALL!$B$1:$U$1591,5,FALSE)))</f>
        <v/>
      </c>
      <c r="I108" s="52" t="str">
        <f>IF(ISBLANK(VLOOKUP(TRIM(B108),ALL!$B$1:$U$1591,6,FALSE)),"",IF(ISERROR(VLOOKUP(TRIM(B108),ALL!$B$1:$U$1591,6,FALSE))," ", VLOOKUP(TRIM(B108),ALL!$B$1:$U$1591,6,FALSE)))</f>
        <v/>
      </c>
      <c r="J108" s="52" t="str">
        <f>IF(ISBLANK(VLOOKUP(TRIM(B108),ALL!$B$1:$U$1591,7,FALSE)),"",IF(ISERROR(VLOOKUP(TRIM(B108),ALL!$B$1:$U$1591,7,FALSE))," ",VLOOKUP(TRIM(B108),ALL!$B$1:$U$1591,7,FALSE)))</f>
        <v/>
      </c>
      <c r="K108" s="52">
        <f>IF(ISBLANK(VLOOKUP(TRIM(B108),ALL!$B$1:$U$1591,8,FALSE)),"",IF(ISERROR(VLOOKUP(TRIM(B108),ALL!$B$1:$U$1591,8,FALSE))," ",VLOOKUP(TRIM(B108),ALL!$B$1:$U$1591,8,FALSE)))</f>
        <v>0</v>
      </c>
      <c r="L108" s="52" t="str">
        <f>IF(ISBLANK(VLOOKUP(TRIM(B108),ALL!$B$1:$U$1591,9,FALSE)),"",IF(ISERROR(VLOOKUP(TRIM(B108),ALL!$B$1:$U$1591,9,FALSE))," ",VLOOKUP(TRIM(B108),ALL!$B$1:$U$1591,9,FALSE)))</f>
        <v/>
      </c>
      <c r="M108" s="52">
        <f>IF(ISBLANK(VLOOKUP(TRIM(B108),ALL!$B$1:$U$1591,10,FALSE)),"",IF(ISERROR(VLOOKUP(TRIM(B108),ALL!$B$1:$U$1591,10,FALSE))," ",VLOOKUP(TRIM(B108),ALL!$B$1:$U$1591,10,FALSE)))</f>
        <v>0</v>
      </c>
    </row>
    <row r="109" spans="1:13">
      <c r="A109" s="52" t="str">
        <f>IF(ISERROR(VLOOKUP(TRIM(B109),ALL!$B$1:$T$1591,3,FALSE)),"(unc)",VLOOKUP(TRIM(B109),ALL!$B$1:$T$1591,3,FALSE))</f>
        <v>(unc)</v>
      </c>
      <c r="B109" s="139" t="s">
        <v>5094</v>
      </c>
      <c r="C109" s="11" t="s">
        <v>6451</v>
      </c>
      <c r="D109" s="85">
        <f>VLOOKUP(TRIM(B109),BirthdateDraft!$B$1:$O$5859,2,FALSE)</f>
        <v>33690</v>
      </c>
      <c r="E109" s="86" t="str">
        <f>VLOOKUP(TRIM(B109),BirthdateDraft!$B$1:$O$9859,3,FALSE)</f>
        <v>15/4</v>
      </c>
      <c r="F109" s="52" t="str">
        <f>IF(ISERROR(VLOOKUP(TRIM(B109),ALL!$B$1:$T$1591,2,FALSE)),"",IF(ISERROR(VLOOKUP(TRIM(B109),ALL!$B$1:$T$1591,2,FALSE))," ",VLOOKUP(TRIM(B109),ALL!$B$1:$T$1591,2,FALSE)))</f>
        <v/>
      </c>
      <c r="G109" s="52" t="str">
        <f>IF(ISBLANK(VLOOKUP(TRIM(B109),ALL!$B$1:$U$1591,4,FALSE)),"",IF(ISERROR(VLOOKUP(TRIM(B109),ALL!$B$1:$U$1591,4,FALSE))," ",VLOOKUP(TRIM(B109),ALL!$B$1:$U$1591,4,FALSE)))</f>
        <v xml:space="preserve"> </v>
      </c>
      <c r="H109" s="52" t="str">
        <f>IF(ISBLANK(VLOOKUP(TRIM(B109),ALL!$B$1:$U$1591,5,FALSE)),"",IF(ISERROR(VLOOKUP(TRIM(B109),ALL!$B$1:$U$1591,5,FALSE))," ",VLOOKUP(TRIM(B109),ALL!$B$1:$U$1591,5,FALSE)))</f>
        <v xml:space="preserve"> </v>
      </c>
      <c r="I109" s="52" t="str">
        <f>IF(ISBLANK(VLOOKUP(TRIM(B109),ALL!$B$1:$U$1591,6,FALSE)),"",IF(ISERROR(VLOOKUP(TRIM(B109),ALL!$B$1:$U$1591,6,FALSE))," ", VLOOKUP(TRIM(B109),ALL!$B$1:$U$1591,6,FALSE)))</f>
        <v xml:space="preserve"> </v>
      </c>
      <c r="J109" s="52" t="str">
        <f>IF(ISBLANK(VLOOKUP(TRIM(B109),ALL!$B$1:$U$1591,7,FALSE)),"",IF(ISERROR(VLOOKUP(TRIM(B109),ALL!$B$1:$U$1591,7,FALSE))," ",VLOOKUP(TRIM(B109),ALL!$B$1:$U$1591,7,FALSE)))</f>
        <v xml:space="preserve"> </v>
      </c>
      <c r="K109" s="52" t="str">
        <f>IF(ISBLANK(VLOOKUP(TRIM(B109),ALL!$B$1:$U$1591,8,FALSE)),"",IF(ISERROR(VLOOKUP(TRIM(B109),ALL!$B$1:$U$1591,8,FALSE))," ",VLOOKUP(TRIM(B109),ALL!$B$1:$U$1591,8,FALSE)))</f>
        <v xml:space="preserve"> </v>
      </c>
      <c r="L109" s="52" t="str">
        <f>IF(ISBLANK(VLOOKUP(TRIM(B109),ALL!$B$1:$U$1591,9,FALSE)),"",IF(ISERROR(VLOOKUP(TRIM(B109),ALL!$B$1:$U$1591,9,FALSE))," ",VLOOKUP(TRIM(B109),ALL!$B$1:$U$1591,9,FALSE)))</f>
        <v xml:space="preserve"> </v>
      </c>
      <c r="M109" s="52" t="str">
        <f>IF(ISBLANK(VLOOKUP(TRIM(B109),ALL!$B$1:$U$1591,10,FALSE)),"",IF(ISERROR(VLOOKUP(TRIM(B109),ALL!$B$1:$U$1591,10,FALSE))," ",VLOOKUP(TRIM(B109),ALL!$B$1:$U$1591,10,FALSE)))</f>
        <v xml:space="preserve"> </v>
      </c>
    </row>
    <row r="110" spans="1:13">
      <c r="A110" s="52" t="str">
        <f>IF(ISERROR(VLOOKUP(TRIM(B110),ALL!$B$1:$T$1591,3,FALSE)),"(unc)",VLOOKUP(TRIM(B110),ALL!$B$1:$T$1591,3,FALSE))</f>
        <v>(unc)</v>
      </c>
      <c r="B110" s="139" t="s">
        <v>6394</v>
      </c>
      <c r="C110" s="11" t="s">
        <v>6451</v>
      </c>
      <c r="D110" s="85">
        <f>VLOOKUP(TRIM(B110),BirthdateDraft!$B$1:$O$5859,2,FALSE)</f>
        <v>34760</v>
      </c>
      <c r="E110" s="86" t="str">
        <f>VLOOKUP(TRIM(B110),BirthdateDraft!$B$1:$O$9859,3,FALSE)</f>
        <v>17/3</v>
      </c>
      <c r="F110" s="52" t="str">
        <f>IF(ISERROR(VLOOKUP(TRIM(B110),ALL!$B$1:$T$1591,2,FALSE)),"",IF(ISERROR(VLOOKUP(TRIM(B110),ALL!$B$1:$T$1591,2,FALSE))," ",VLOOKUP(TRIM(B110),ALL!$B$1:$T$1591,2,FALSE)))</f>
        <v/>
      </c>
      <c r="G110" s="52" t="str">
        <f>IF(ISBLANK(VLOOKUP(TRIM(B110),ALL!$B$1:$U$1591,4,FALSE)),"",IF(ISERROR(VLOOKUP(TRIM(B110),ALL!$B$1:$U$1591,4,FALSE))," ",VLOOKUP(TRIM(B110),ALL!$B$1:$U$1591,4,FALSE)))</f>
        <v xml:space="preserve"> </v>
      </c>
      <c r="H110" s="52" t="str">
        <f>IF(ISBLANK(VLOOKUP(TRIM(B110),ALL!$B$1:$U$1591,5,FALSE)),"",IF(ISERROR(VLOOKUP(TRIM(B110),ALL!$B$1:$U$1591,5,FALSE))," ",VLOOKUP(TRIM(B110),ALL!$B$1:$U$1591,5,FALSE)))</f>
        <v xml:space="preserve"> </v>
      </c>
      <c r="I110" s="52" t="str">
        <f>IF(ISBLANK(VLOOKUP(TRIM(B110),ALL!$B$1:$U$1591,6,FALSE)),"",IF(ISERROR(VLOOKUP(TRIM(B110),ALL!$B$1:$U$1591,6,FALSE))," ", VLOOKUP(TRIM(B110),ALL!$B$1:$U$1591,6,FALSE)))</f>
        <v xml:space="preserve"> </v>
      </c>
      <c r="J110" s="52" t="str">
        <f>IF(ISBLANK(VLOOKUP(TRIM(B110),ALL!$B$1:$U$1591,7,FALSE)),"",IF(ISERROR(VLOOKUP(TRIM(B110),ALL!$B$1:$U$1591,7,FALSE))," ",VLOOKUP(TRIM(B110),ALL!$B$1:$U$1591,7,FALSE)))</f>
        <v xml:space="preserve"> </v>
      </c>
      <c r="K110" s="52" t="str">
        <f>IF(ISBLANK(VLOOKUP(TRIM(B110),ALL!$B$1:$U$1591,8,FALSE)),"",IF(ISERROR(VLOOKUP(TRIM(B110),ALL!$B$1:$U$1591,8,FALSE))," ",VLOOKUP(TRIM(B110),ALL!$B$1:$U$1591,8,FALSE)))</f>
        <v xml:space="preserve"> </v>
      </c>
      <c r="L110" s="52" t="str">
        <f>IF(ISBLANK(VLOOKUP(TRIM(B110),ALL!$B$1:$U$1591,9,FALSE)),"",IF(ISERROR(VLOOKUP(TRIM(B110),ALL!$B$1:$U$1591,9,FALSE))," ",VLOOKUP(TRIM(B110),ALL!$B$1:$U$1591,9,FALSE)))</f>
        <v xml:space="preserve"> </v>
      </c>
      <c r="M110" s="52" t="str">
        <f>IF(ISBLANK(VLOOKUP(TRIM(B110),ALL!$B$1:$U$1591,10,FALSE)),"",IF(ISERROR(VLOOKUP(TRIM(B110),ALL!$B$1:$U$1591,10,FALSE))," ",VLOOKUP(TRIM(B110),ALL!$B$1:$U$1591,10,FALSE)))</f>
        <v xml:space="preserve"> </v>
      </c>
    </row>
    <row r="111" spans="1:13">
      <c r="A111" s="52" t="str">
        <f>IF(ISERROR(VLOOKUP(TRIM(B111),ALL!$B$1:$T$1591,3,FALSE)),"(unc)",VLOOKUP(TRIM(B111),ALL!$B$1:$T$1591,3,FALSE))</f>
        <v>DB ^</v>
      </c>
      <c r="B111" s="139" t="s">
        <v>6293</v>
      </c>
      <c r="C111" s="11" t="s">
        <v>6451</v>
      </c>
      <c r="D111" s="85">
        <f>VLOOKUP(TRIM(B111),BirthdateDraft!$B$1:$O$5859,2,FALSE)</f>
        <v>34121</v>
      </c>
      <c r="E111" s="86" t="str">
        <f>VLOOKUP(TRIM(B111),BirthdateDraft!$B$1:$O$9859,3,FALSE)</f>
        <v>15/3</v>
      </c>
      <c r="F111" s="52" t="str">
        <f>IF(ISERROR(VLOOKUP(TRIM(B111),ALL!$B$1:$T$1591,2,FALSE)),"",IF(ISERROR(VLOOKUP(TRIM(B111),ALL!$B$1:$T$1591,2,FALSE))," ",VLOOKUP(TRIM(B111),ALL!$B$1:$T$1591,2,FALSE)))</f>
        <v>NON</v>
      </c>
      <c r="G111" s="52" t="str">
        <f>IF(ISBLANK(VLOOKUP(TRIM(B111),ALL!$B$1:$U$1591,4,FALSE)),"",IF(ISERROR(VLOOKUP(TRIM(B111),ALL!$B$1:$U$1591,4,FALSE))," ",VLOOKUP(TRIM(B111),ALL!$B$1:$U$1591,4,FALSE)))</f>
        <v>0-0</v>
      </c>
      <c r="H111" s="52" t="str">
        <f>IF(ISBLANK(VLOOKUP(TRIM(B111),ALL!$B$1:$U$1591,5,FALSE)),"",IF(ISERROR(VLOOKUP(TRIM(B111),ALL!$B$1:$U$1591,5,FALSE))," ",VLOOKUP(TRIM(B111),ALL!$B$1:$U$1591,5,FALSE)))</f>
        <v/>
      </c>
      <c r="I111" s="52" t="str">
        <f>IF(ISBLANK(VLOOKUP(TRIM(B111),ALL!$B$1:$U$1591,6,FALSE)),"",IF(ISERROR(VLOOKUP(TRIM(B111),ALL!$B$1:$U$1591,6,FALSE))," ", VLOOKUP(TRIM(B111),ALL!$B$1:$U$1591,6,FALSE)))</f>
        <v/>
      </c>
      <c r="J111" s="52" t="str">
        <f>IF(ISBLANK(VLOOKUP(TRIM(B111),ALL!$B$1:$U$1591,7,FALSE)),"",IF(ISERROR(VLOOKUP(TRIM(B111),ALL!$B$1:$U$1591,7,FALSE))," ",VLOOKUP(TRIM(B111),ALL!$B$1:$U$1591,7,FALSE)))</f>
        <v/>
      </c>
      <c r="K111" s="52" t="str">
        <f>IF(ISBLANK(VLOOKUP(TRIM(B111),ALL!$B$1:$U$1591,8,FALSE)),"",IF(ISERROR(VLOOKUP(TRIM(B111),ALL!$B$1:$U$1591,8,FALSE))," ",VLOOKUP(TRIM(B111),ALL!$B$1:$U$1591,8,FALSE)))</f>
        <v/>
      </c>
      <c r="L111" s="52" t="str">
        <f>IF(ISBLANK(VLOOKUP(TRIM(B111),ALL!$B$1:$U$1591,9,FALSE)),"",IF(ISERROR(VLOOKUP(TRIM(B111),ALL!$B$1:$U$1591,9,FALSE))," ",VLOOKUP(TRIM(B111),ALL!$B$1:$U$1591,9,FALSE)))</f>
        <v/>
      </c>
      <c r="M111" s="52" t="str">
        <f>IF(ISBLANK(VLOOKUP(TRIM(B111),ALL!$B$1:$U$1591,10,FALSE)),"",IF(ISERROR(VLOOKUP(TRIM(B111),ALL!$B$1:$U$1591,10,FALSE))," ",VLOOKUP(TRIM(B111),ALL!$B$1:$U$1591,10,FALSE)))</f>
        <v/>
      </c>
    </row>
    <row r="112" spans="1:13">
      <c r="A112" s="52" t="str">
        <f>IF(ISERROR(VLOOKUP(TRIM(B112),ALL!$B$1:$T$1591,3,FALSE)),"(unc)",VLOOKUP(TRIM(B112),ALL!$B$1:$T$1591,3,FALSE))</f>
        <v>(unc)</v>
      </c>
      <c r="B112" s="139" t="s">
        <v>6895</v>
      </c>
      <c r="C112" s="11" t="s">
        <v>4944</v>
      </c>
      <c r="D112" s="85">
        <f>VLOOKUP(TRIM(B112),BirthdateDraft!$B$1:$O$5859,2,FALSE)</f>
        <v>35367</v>
      </c>
      <c r="E112" s="86" t="str">
        <f>VLOOKUP(TRIM(B112),BirthdateDraft!$B$1:$O$9859,3,FALSE)</f>
        <v>18/FA</v>
      </c>
      <c r="F112" s="52" t="str">
        <f>IF(ISERROR(VLOOKUP(TRIM(B112),ALL!$B$1:$T$1591,2,FALSE)),"",IF(ISERROR(VLOOKUP(TRIM(B112),ALL!$B$1:$T$1591,2,FALSE))," ",VLOOKUP(TRIM(B112),ALL!$B$1:$T$1591,2,FALSE)))</f>
        <v/>
      </c>
      <c r="G112" s="52" t="str">
        <f>IF(ISBLANK(VLOOKUP(TRIM(B112),ALL!$B$1:$U$1591,4,FALSE)),"",IF(ISERROR(VLOOKUP(TRIM(B112),ALL!$B$1:$U$1591,4,FALSE))," ",VLOOKUP(TRIM(B112),ALL!$B$1:$U$1591,4,FALSE)))</f>
        <v xml:space="preserve"> </v>
      </c>
      <c r="H112" s="52" t="str">
        <f>IF(ISBLANK(VLOOKUP(TRIM(B112),ALL!$B$1:$U$1591,5,FALSE)),"",IF(ISERROR(VLOOKUP(TRIM(B112),ALL!$B$1:$U$1591,5,FALSE))," ",VLOOKUP(TRIM(B112),ALL!$B$1:$U$1591,5,FALSE)))</f>
        <v xml:space="preserve"> </v>
      </c>
      <c r="I112" s="52" t="str">
        <f>IF(ISBLANK(VLOOKUP(TRIM(B112),ALL!$B$1:$U$1591,6,FALSE)),"",IF(ISERROR(VLOOKUP(TRIM(B112),ALL!$B$1:$U$1591,6,FALSE))," ", VLOOKUP(TRIM(B112),ALL!$B$1:$U$1591,6,FALSE)))</f>
        <v xml:space="preserve"> </v>
      </c>
      <c r="J112" s="52" t="str">
        <f>IF(ISBLANK(VLOOKUP(TRIM(B112),ALL!$B$1:$U$1591,7,FALSE)),"",IF(ISERROR(VLOOKUP(TRIM(B112),ALL!$B$1:$U$1591,7,FALSE))," ",VLOOKUP(TRIM(B112),ALL!$B$1:$U$1591,7,FALSE)))</f>
        <v xml:space="preserve"> </v>
      </c>
      <c r="K112" s="52" t="str">
        <f>IF(ISBLANK(VLOOKUP(TRIM(B112),ALL!$B$1:$U$1591,8,FALSE)),"",IF(ISERROR(VLOOKUP(TRIM(B112),ALL!$B$1:$U$1591,8,FALSE))," ",VLOOKUP(TRIM(B112),ALL!$B$1:$U$1591,8,FALSE)))</f>
        <v xml:space="preserve"> </v>
      </c>
      <c r="L112" s="52" t="str">
        <f>IF(ISBLANK(VLOOKUP(TRIM(B112),ALL!$B$1:$U$1591,9,FALSE)),"",IF(ISERROR(VLOOKUP(TRIM(B112),ALL!$B$1:$U$1591,9,FALSE))," ",VLOOKUP(TRIM(B112),ALL!$B$1:$U$1591,9,FALSE)))</f>
        <v xml:space="preserve"> </v>
      </c>
      <c r="M112" s="52" t="str">
        <f>IF(ISBLANK(VLOOKUP(TRIM(B112),ALL!$B$1:$U$1591,10,FALSE)),"",IF(ISERROR(VLOOKUP(TRIM(B112),ALL!$B$1:$U$1591,10,FALSE))," ",VLOOKUP(TRIM(B112),ALL!$B$1:$U$1591,10,FALSE)))</f>
        <v xml:space="preserve"> </v>
      </c>
    </row>
    <row r="113" spans="1:46">
      <c r="A113" s="52" t="str">
        <f>IF(ISERROR(VLOOKUP(TRIM(B113),ALL!$B$1:$T$1591,3,FALSE)),"(unc)",VLOOKUP(TRIM(B113),ALL!$B$1:$T$1591,3,FALSE))</f>
        <v>(unc)</v>
      </c>
      <c r="B113" s="139" t="s">
        <v>4658</v>
      </c>
      <c r="C113" s="11" t="s">
        <v>4944</v>
      </c>
      <c r="D113" s="85">
        <f>VLOOKUP(TRIM(B113),BirthdateDraft!$B$1:$O$5859,2,FALSE)</f>
        <v>33592</v>
      </c>
      <c r="E113" s="86" t="str">
        <f>VLOOKUP(TRIM(B113),BirthdateDraft!$B$1:$O$9859,3,FALSE)</f>
        <v>14/4</v>
      </c>
      <c r="F113" s="52" t="str">
        <f>IF(ISERROR(VLOOKUP(TRIM(B113),ALL!$B$1:$T$1591,2,FALSE)),"",IF(ISERROR(VLOOKUP(TRIM(B113),ALL!$B$1:$T$1591,2,FALSE))," ",VLOOKUP(TRIM(B113),ALL!$B$1:$T$1591,2,FALSE)))</f>
        <v/>
      </c>
      <c r="G113" s="52" t="str">
        <f>IF(ISBLANK(VLOOKUP(TRIM(B113),ALL!$B$1:$U$1591,4,FALSE)),"",IF(ISERROR(VLOOKUP(TRIM(B113),ALL!$B$1:$U$1591,4,FALSE))," ",VLOOKUP(TRIM(B113),ALL!$B$1:$U$1591,4,FALSE)))</f>
        <v xml:space="preserve"> </v>
      </c>
      <c r="H113" s="52" t="str">
        <f>IF(ISBLANK(VLOOKUP(TRIM(B113),ALL!$B$1:$U$1591,5,FALSE)),"",IF(ISERROR(VLOOKUP(TRIM(B113),ALL!$B$1:$U$1591,5,FALSE))," ",VLOOKUP(TRIM(B113),ALL!$B$1:$U$1591,5,FALSE)))</f>
        <v xml:space="preserve"> </v>
      </c>
      <c r="I113" s="52" t="str">
        <f>IF(ISBLANK(VLOOKUP(TRIM(B113),ALL!$B$1:$U$1591,6,FALSE)),"",IF(ISERROR(VLOOKUP(TRIM(B113),ALL!$B$1:$U$1591,6,FALSE))," ", VLOOKUP(TRIM(B113),ALL!$B$1:$U$1591,6,FALSE)))</f>
        <v xml:space="preserve"> </v>
      </c>
      <c r="J113" s="52" t="str">
        <f>IF(ISBLANK(VLOOKUP(TRIM(B113),ALL!$B$1:$U$1591,7,FALSE)),"",IF(ISERROR(VLOOKUP(TRIM(B113),ALL!$B$1:$U$1591,7,FALSE))," ",VLOOKUP(TRIM(B113),ALL!$B$1:$U$1591,7,FALSE)))</f>
        <v xml:space="preserve"> </v>
      </c>
      <c r="K113" s="52" t="str">
        <f>IF(ISBLANK(VLOOKUP(TRIM(B113),ALL!$B$1:$U$1591,8,FALSE)),"",IF(ISERROR(VLOOKUP(TRIM(B113),ALL!$B$1:$U$1591,8,FALSE))," ",VLOOKUP(TRIM(B113),ALL!$B$1:$U$1591,8,FALSE)))</f>
        <v xml:space="preserve"> </v>
      </c>
      <c r="L113" s="52" t="str">
        <f>IF(ISBLANK(VLOOKUP(TRIM(B113),ALL!$B$1:$U$1591,9,FALSE)),"",IF(ISERROR(VLOOKUP(TRIM(B113),ALL!$B$1:$U$1591,9,FALSE))," ",VLOOKUP(TRIM(B113),ALL!$B$1:$U$1591,9,FALSE)))</f>
        <v xml:space="preserve"> </v>
      </c>
      <c r="M113" s="52" t="str">
        <f>IF(ISBLANK(VLOOKUP(TRIM(B113),ALL!$B$1:$U$1591,10,FALSE)),"",IF(ISERROR(VLOOKUP(TRIM(B113),ALL!$B$1:$U$1591,10,FALSE))," ",VLOOKUP(TRIM(B113),ALL!$B$1:$U$1591,10,FALSE)))</f>
        <v xml:space="preserve"> </v>
      </c>
      <c r="R113" t="str">
        <f>""</f>
        <v/>
      </c>
      <c r="S113" t="str">
        <f>""</f>
        <v/>
      </c>
      <c r="T113" t="str">
        <f>""</f>
        <v/>
      </c>
      <c r="U113" t="str">
        <f>""</f>
        <v/>
      </c>
      <c r="V113" t="str">
        <f>""</f>
        <v/>
      </c>
      <c r="W113" t="str">
        <f>""</f>
        <v/>
      </c>
      <c r="X113" t="str">
        <f>""</f>
        <v/>
      </c>
      <c r="Y113" t="str">
        <f>""</f>
        <v/>
      </c>
      <c r="Z113" t="str">
        <f>""</f>
        <v/>
      </c>
      <c r="AA113" t="str">
        <f>""</f>
        <v/>
      </c>
      <c r="AB113" t="str">
        <f>""</f>
        <v/>
      </c>
      <c r="AC113" t="str">
        <f>""</f>
        <v/>
      </c>
      <c r="AD113" t="str">
        <f>""</f>
        <v/>
      </c>
      <c r="AE113" t="str">
        <f>""</f>
        <v/>
      </c>
      <c r="AF113" t="str">
        <f>""</f>
        <v/>
      </c>
      <c r="AG113" t="str">
        <f>""</f>
        <v/>
      </c>
      <c r="AH113" t="str">
        <f>""</f>
        <v/>
      </c>
      <c r="AI113" t="str">
        <f>""</f>
        <v/>
      </c>
      <c r="AJ113" t="str">
        <f>""</f>
        <v/>
      </c>
      <c r="AK113" t="str">
        <f>""</f>
        <v/>
      </c>
      <c r="AL113" t="str">
        <f>""</f>
        <v/>
      </c>
      <c r="AM113" t="str">
        <f>""</f>
        <v/>
      </c>
      <c r="AN113" t="str">
        <f>""</f>
        <v/>
      </c>
      <c r="AO113" t="str">
        <f>""</f>
        <v/>
      </c>
      <c r="AP113" t="str">
        <f>""</f>
        <v/>
      </c>
      <c r="AQ113" t="str">
        <f>""</f>
        <v/>
      </c>
      <c r="AR113" t="str">
        <f>""</f>
        <v/>
      </c>
      <c r="AS113" t="str">
        <f>""</f>
        <v/>
      </c>
      <c r="AT113" t="str">
        <f>""</f>
        <v/>
      </c>
    </row>
    <row r="114" spans="1:46">
      <c r="A114" s="52" t="str">
        <f>IF(ISERROR(VLOOKUP(TRIM(B114),ALL!$B$1:$T$1591,3,FALSE)),"(unc)",VLOOKUP(TRIM(B114),ALL!$B$1:$T$1591,3,FALSE))</f>
        <v>WR</v>
      </c>
      <c r="B114" s="139" t="s">
        <v>6400</v>
      </c>
      <c r="C114" s="11" t="s">
        <v>4944</v>
      </c>
      <c r="D114" s="85">
        <f>VLOOKUP(TRIM(B114),BirthdateDraft!$B$1:$O$5859,2,FALSE)</f>
        <v>33996</v>
      </c>
      <c r="E114" s="86" t="str">
        <f>VLOOKUP(TRIM(B114),BirthdateDraft!$B$1:$O$9859,3,FALSE)</f>
        <v>15/FA</v>
      </c>
      <c r="F114" s="52" t="str">
        <f>IF(ISERROR(VLOOKUP(TRIM(B114),ALL!$B$1:$T$1591,2,FALSE)),"",IF(ISERROR(VLOOKUP(TRIM(B114),ALL!$B$1:$T$1591,2,FALSE))," ",VLOOKUP(TRIM(B114),ALL!$B$1:$T$1591,2,FALSE)))</f>
        <v>ARN</v>
      </c>
      <c r="G114" s="52" t="str">
        <f>IF(ISBLANK(VLOOKUP(TRIM(B114),ALL!$B$1:$U$1591,4,FALSE)),"",IF(ISERROR(VLOOKUP(TRIM(B114),ALL!$B$1:$U$1591,4,FALSE))," ",VLOOKUP(TRIM(B114),ALL!$B$1:$U$1591,4,FALSE)))</f>
        <v/>
      </c>
      <c r="H114" s="52" t="str">
        <f>IF(ISBLANK(VLOOKUP(TRIM(B114),ALL!$B$1:$U$1591,5,FALSE)),"",IF(ISERROR(VLOOKUP(TRIM(B114),ALL!$B$1:$U$1591,5,FALSE))," ",VLOOKUP(TRIM(B114),ALL!$B$1:$U$1591,5,FALSE)))</f>
        <v/>
      </c>
      <c r="I114" s="52" t="str">
        <f>IF(ISBLANK(VLOOKUP(TRIM(B114),ALL!$B$1:$U$1591,6,FALSE)),"",IF(ISERROR(VLOOKUP(TRIM(B114),ALL!$B$1:$U$1591,6,FALSE))," ", VLOOKUP(TRIM(B114),ALL!$B$1:$U$1591,6,FALSE)))</f>
        <v/>
      </c>
      <c r="J114" s="52" t="str">
        <f>IF(ISBLANK(VLOOKUP(TRIM(B114),ALL!$B$1:$U$1591,7,FALSE)),"",IF(ISERROR(VLOOKUP(TRIM(B114),ALL!$B$1:$U$1591,7,FALSE))," ",VLOOKUP(TRIM(B114),ALL!$B$1:$U$1591,7,FALSE)))</f>
        <v/>
      </c>
      <c r="K114" s="52" t="str">
        <f>IF(ISBLANK(VLOOKUP(TRIM(B114),ALL!$B$1:$U$1591,8,FALSE)),"",IF(ISERROR(VLOOKUP(TRIM(B114),ALL!$B$1:$U$1591,8,FALSE))," ",VLOOKUP(TRIM(B114),ALL!$B$1:$U$1591,8,FALSE)))</f>
        <v/>
      </c>
      <c r="L114" s="52" t="str">
        <f>IF(ISBLANK(VLOOKUP(TRIM(B114),ALL!$B$1:$U$1591,9,FALSE)),"",IF(ISERROR(VLOOKUP(TRIM(B114),ALL!$B$1:$U$1591,9,FALSE))," ",VLOOKUP(TRIM(B114),ALL!$B$1:$U$1591,9,FALSE)))</f>
        <v/>
      </c>
      <c r="M114" s="52" t="str">
        <f>IF(ISBLANK(VLOOKUP(TRIM(B114),ALL!$B$1:$U$1591,10,FALSE)),"",IF(ISERROR(VLOOKUP(TRIM(B114),ALL!$B$1:$U$1591,10,FALSE))," ",VLOOKUP(TRIM(B114),ALL!$B$1:$U$1591,10,FALSE)))</f>
        <v/>
      </c>
    </row>
    <row r="115" spans="1:46">
      <c r="A115" s="52" t="str">
        <f>IF(ISERROR(VLOOKUP(TRIM(B115),ALL!$B$1:$T$1591,3,FALSE)),"(unc)",VLOOKUP(TRIM(B115),ALL!$B$1:$T$1591,3,FALSE))</f>
        <v>(unc)</v>
      </c>
      <c r="B115" s="139" t="s">
        <v>5655</v>
      </c>
      <c r="C115" s="11" t="s">
        <v>4944</v>
      </c>
      <c r="D115" s="85">
        <f>VLOOKUP(TRIM(B115),BirthdateDraft!$B$1:$O$5859,2,FALSE)</f>
        <v>34189</v>
      </c>
      <c r="E115" s="86" t="str">
        <f>VLOOKUP(TRIM(B115),BirthdateDraft!$B$1:$O$9859,3,FALSE)</f>
        <v>16/6</v>
      </c>
      <c r="F115" s="52" t="str">
        <f>IF(ISERROR(VLOOKUP(TRIM(B115),ALL!$B$1:$T$1591,2,FALSE)),"",IF(ISERROR(VLOOKUP(TRIM(B115),ALL!$B$1:$T$1591,2,FALSE))," ",VLOOKUP(TRIM(B115),ALL!$B$1:$T$1591,2,FALSE)))</f>
        <v/>
      </c>
      <c r="G115" s="52" t="str">
        <f>IF(ISBLANK(VLOOKUP(TRIM(B115),ALL!$B$1:$U$1591,4,FALSE)),"",IF(ISERROR(VLOOKUP(TRIM(B115),ALL!$B$1:$U$1591,4,FALSE))," ",VLOOKUP(TRIM(B115),ALL!$B$1:$U$1591,4,FALSE)))</f>
        <v xml:space="preserve"> </v>
      </c>
      <c r="H115" s="52"/>
      <c r="I115" s="52"/>
      <c r="J115" s="52"/>
      <c r="K115" s="52"/>
      <c r="L115" s="52" t="str">
        <f>IF(ISBLANK(VLOOKUP(TRIM(B115),ALL!$B$1:$U$1591,9,FALSE)),"",IF(ISERROR(VLOOKUP(TRIM(B115),ALL!$B$1:$U$1591,9,FALSE))," ",VLOOKUP(TRIM(B115),ALL!$B$1:$U$1591,9,FALSE)))</f>
        <v xml:space="preserve"> </v>
      </c>
      <c r="M115" s="52" t="str">
        <f>IF(ISBLANK(VLOOKUP(TRIM(B115),ALL!$B$1:$U$1591,10,FALSE)),"",IF(ISERROR(VLOOKUP(TRIM(B115),ALL!$B$1:$U$1591,10,FALSE))," ",VLOOKUP(TRIM(B115),ALL!$B$1:$U$1591,10,FALSE)))</f>
        <v xml:space="preserve"> </v>
      </c>
    </row>
    <row r="116" spans="1:46">
      <c r="A116" s="52" t="str">
        <f>IF(ISERROR(VLOOKUP(TRIM(B116),ALL!$B$1:$T$1591,3,FALSE)),"(unc)",VLOOKUP(TRIM(B116),ALL!$B$1:$T$1591,3,FALSE))</f>
        <v>(unc)</v>
      </c>
      <c r="B116" s="139" t="s">
        <v>5188</v>
      </c>
      <c r="C116" s="11" t="s">
        <v>4944</v>
      </c>
      <c r="D116" s="85">
        <f>VLOOKUP(TRIM(B116),BirthdateDraft!$B$1:$O$5859,2,FALSE)</f>
        <v>33656</v>
      </c>
      <c r="E116" s="86" t="str">
        <f>VLOOKUP(TRIM(B116),BirthdateDraft!$B$1:$O$9859,3,FALSE)</f>
        <v>15/FA</v>
      </c>
      <c r="F116" s="52" t="str">
        <f>IF(ISERROR(VLOOKUP(TRIM(B116),ALL!$B$1:$T$1591,2,FALSE)),"",IF(ISERROR(VLOOKUP(TRIM(B116),ALL!$B$1:$T$1591,2,FALSE))," ",VLOOKUP(TRIM(B116),ALL!$B$1:$T$1591,2,FALSE)))</f>
        <v/>
      </c>
      <c r="G116" s="52" t="str">
        <f>IF(ISBLANK(VLOOKUP(TRIM(B116),ALL!$B$1:$U$1591,4,FALSE)),"",IF(ISERROR(VLOOKUP(TRIM(B116),ALL!$B$1:$U$1591,4,FALSE))," ",VLOOKUP(TRIM(B116),ALL!$B$1:$U$1591,4,FALSE)))</f>
        <v xml:space="preserve"> </v>
      </c>
      <c r="H116" s="52" t="str">
        <f>IF(ISBLANK(VLOOKUP(TRIM(B116),ALL!$B$1:$U$1591,5,FALSE)),"",IF(ISERROR(VLOOKUP(TRIM(B116),ALL!$B$1:$U$1591,5,FALSE))," ",VLOOKUP(TRIM(B116),ALL!$B$1:$U$1591,5,FALSE)))</f>
        <v xml:space="preserve"> </v>
      </c>
      <c r="I116" s="52" t="str">
        <f>IF(ISBLANK(VLOOKUP(TRIM(B116),ALL!$B$1:$U$1591,6,FALSE)),"",IF(ISERROR(VLOOKUP(TRIM(B116),ALL!$B$1:$U$1591,6,FALSE))," ", VLOOKUP(TRIM(B116),ALL!$B$1:$U$1591,6,FALSE)))</f>
        <v xml:space="preserve"> </v>
      </c>
      <c r="J116" s="52" t="str">
        <f>IF(ISBLANK(VLOOKUP(TRIM(B116),ALL!$B$1:$U$1591,7,FALSE)),"",IF(ISERROR(VLOOKUP(TRIM(B116),ALL!$B$1:$U$1591,7,FALSE))," ",VLOOKUP(TRIM(B116),ALL!$B$1:$U$1591,7,FALSE)))</f>
        <v xml:space="preserve"> </v>
      </c>
      <c r="K116" s="52" t="str">
        <f>IF(ISBLANK(VLOOKUP(TRIM(B116),ALL!$B$1:$U$1591,8,FALSE)),"",IF(ISERROR(VLOOKUP(TRIM(B116),ALL!$B$1:$U$1591,8,FALSE))," ",VLOOKUP(TRIM(B116),ALL!$B$1:$U$1591,8,FALSE)))</f>
        <v xml:space="preserve"> </v>
      </c>
      <c r="L116" s="52" t="str">
        <f>IF(ISBLANK(VLOOKUP(TRIM(B116),ALL!$B$1:$U$1591,9,FALSE)),"",IF(ISERROR(VLOOKUP(TRIM(B116),ALL!$B$1:$U$1591,9,FALSE))," ",VLOOKUP(TRIM(B116),ALL!$B$1:$U$1591,9,FALSE)))</f>
        <v xml:space="preserve"> </v>
      </c>
      <c r="M116" s="52" t="str">
        <f>IF(ISBLANK(VLOOKUP(TRIM(B116),ALL!$B$1:$U$1591,10,FALSE)),"",IF(ISERROR(VLOOKUP(TRIM(B116),ALL!$B$1:$U$1591,10,FALSE))," ",VLOOKUP(TRIM(B116),ALL!$B$1:$U$1591,10,FALSE)))</f>
        <v xml:space="preserve"> </v>
      </c>
    </row>
    <row r="117" spans="1:46">
      <c r="A117" s="52" t="str">
        <f>IF(ISERROR(VLOOKUP(TRIM(B117),ALL!$B$1:$T$1591,3,FALSE)),"(unc)",VLOOKUP(TRIM(B117),ALL!$B$1:$T$1591,3,FALSE))</f>
        <v>OT @</v>
      </c>
      <c r="B117" s="139" t="s">
        <v>5212</v>
      </c>
      <c r="C117" s="11" t="s">
        <v>4944</v>
      </c>
      <c r="D117" s="85">
        <f>VLOOKUP(TRIM(B117),BirthdateDraft!$B$1:$O$5859,2,FALSE)</f>
        <v>31347</v>
      </c>
      <c r="E117" s="86" t="str">
        <f>VLOOKUP(TRIM(B117),BirthdateDraft!$B$1:$O$9859,3,FALSE)</f>
        <v>09/FA</v>
      </c>
      <c r="F117" s="52" t="str">
        <f>IF(ISERROR(VLOOKUP(TRIM(B117),ALL!$B$1:$T$1591,2,FALSE)),"",IF(ISERROR(VLOOKUP(TRIM(B117),ALL!$B$1:$T$1591,2,FALSE))," ",VLOOKUP(TRIM(B117),ALL!$B$1:$T$1591,2,FALSE)))</f>
        <v>BFA</v>
      </c>
      <c r="G117" s="52" t="str">
        <f>IF(ISBLANK(VLOOKUP(TRIM(B117),ALL!$B$1:$U$1591,4,FALSE)),"",IF(ISERROR(VLOOKUP(TRIM(B117),ALL!$B$1:$U$1591,4,FALSE))," ",VLOOKUP(TRIM(B117),ALL!$B$1:$U$1591,4,FALSE)))</f>
        <v/>
      </c>
      <c r="H117" s="52" t="str">
        <f>IF(ISBLANK(VLOOKUP(TRIM(B117),ALL!$B$1:$U$1591,5,FALSE)),"",IF(ISERROR(VLOOKUP(TRIM(B117),ALL!$B$1:$U$1591,5,FALSE))," ",VLOOKUP(TRIM(B117),ALL!$B$1:$U$1591,5,FALSE)))</f>
        <v/>
      </c>
      <c r="I117" s="52" t="str">
        <f>IF(ISBLANK(VLOOKUP(TRIM(B117),ALL!$B$1:$U$1591,6,FALSE)),"",IF(ISERROR(VLOOKUP(TRIM(B117),ALL!$B$1:$U$1591,6,FALSE))," ", VLOOKUP(TRIM(B117),ALL!$B$1:$U$1591,6,FALSE)))</f>
        <v/>
      </c>
      <c r="J117" s="52" t="str">
        <f>IF(ISBLANK(VLOOKUP(TRIM(B117),ALL!$B$1:$U$1591,7,FALSE)),"",IF(ISERROR(VLOOKUP(TRIM(B117),ALL!$B$1:$U$1591,7,FALSE))," ",VLOOKUP(TRIM(B117),ALL!$B$1:$U$1591,7,FALSE)))</f>
        <v/>
      </c>
      <c r="K117" s="52">
        <f>IF(ISBLANK(VLOOKUP(TRIM(B117),ALL!$B$1:$U$1591,8,FALSE)),"",IF(ISERROR(VLOOKUP(TRIM(B117),ALL!$B$1:$U$1591,8,FALSE))," ",VLOOKUP(TRIM(B117),ALL!$B$1:$U$1591,8,FALSE)))</f>
        <v>0</v>
      </c>
      <c r="L117" s="52" t="str">
        <f>IF(ISBLANK(VLOOKUP(TRIM(B117),ALL!$B$1:$U$1591,9,FALSE)),"",IF(ISERROR(VLOOKUP(TRIM(B117),ALL!$B$1:$U$1591,9,FALSE))," ",VLOOKUP(TRIM(B117),ALL!$B$1:$U$1591,9,FALSE)))</f>
        <v/>
      </c>
      <c r="M117" s="52">
        <f>IF(ISBLANK(VLOOKUP(TRIM(B117),ALL!$B$1:$U$1591,10,FALSE)),"",IF(ISERROR(VLOOKUP(TRIM(B117),ALL!$B$1:$U$1591,10,FALSE))," ",VLOOKUP(TRIM(B117),ALL!$B$1:$U$1591,10,FALSE)))</f>
        <v>0</v>
      </c>
    </row>
    <row r="118" spans="1:46">
      <c r="A118" s="52" t="str">
        <f>IF(ISERROR(VLOOKUP(TRIM(B118),ALL!$B$1:$T$1591,3,FALSE)),"(unc)",VLOOKUP(TRIM(B118),ALL!$B$1:$T$1591,3,FALSE))</f>
        <v>ILB</v>
      </c>
      <c r="B118" s="139" t="s">
        <v>4480</v>
      </c>
      <c r="C118" s="11" t="s">
        <v>4944</v>
      </c>
      <c r="D118" s="85">
        <f>VLOOKUP(TRIM(B118),BirthdateDraft!$B$1:$O$5859,2,FALSE)</f>
        <v>33518</v>
      </c>
      <c r="E118" s="86" t="str">
        <f>VLOOKUP(TRIM(B118),BirthdateDraft!$B$1:$O$9859,3,FALSE)</f>
        <v>14/4</v>
      </c>
      <c r="F118" s="52" t="str">
        <f>IF(ISERROR(VLOOKUP(TRIM(B118),ALL!$B$1:$T$1591,2,FALSE)),"",IF(ISERROR(VLOOKUP(TRIM(B118),ALL!$B$1:$T$1591,2,FALSE))," ",VLOOKUP(TRIM(B118),ALL!$B$1:$T$1591,2,FALSE)))</f>
        <v>CHN</v>
      </c>
      <c r="G118" s="52" t="str">
        <f>IF(ISBLANK(VLOOKUP(TRIM(B118),ALL!$B$1:$U$1591,4,FALSE)),"",IF(ISERROR(VLOOKUP(TRIM(B118),ALL!$B$1:$U$1591,4,FALSE))," ",VLOOKUP(TRIM(B118),ALL!$B$1:$U$1591,4,FALSE)))</f>
        <v>0-0</v>
      </c>
      <c r="H118" s="52" t="str">
        <f>IF(ISBLANK(VLOOKUP(TRIM(B118),ALL!$B$1:$U$1591,5,FALSE)),"",IF(ISERROR(VLOOKUP(TRIM(B118),ALL!$B$1:$U$1591,5,FALSE))," ",VLOOKUP(TRIM(B118),ALL!$B$1:$U$1591,5,FALSE)))</f>
        <v/>
      </c>
      <c r="I118" s="52">
        <f>IF(ISBLANK(VLOOKUP(TRIM(B118),ALL!$B$1:$U$1591,6,FALSE)),"",IF(ISERROR(VLOOKUP(TRIM(B118),ALL!$B$1:$U$1591,6,FALSE))," ", VLOOKUP(TRIM(B118),ALL!$B$1:$U$1591,6,FALSE)))</f>
        <v>0</v>
      </c>
      <c r="J118" s="52"/>
      <c r="K118" s="52"/>
      <c r="L118" s="52" t="str">
        <f>IF(ISBLANK(VLOOKUP(TRIM(B118),ALL!$B$1:$U$1591,9,FALSE)),"",IF(ISERROR(VLOOKUP(TRIM(B118),ALL!$B$1:$U$1591,9,FALSE))," ",VLOOKUP(TRIM(B118),ALL!$B$1:$U$1591,9,FALSE)))</f>
        <v/>
      </c>
      <c r="M118" s="52" t="str">
        <f>IF(ISBLANK(VLOOKUP(TRIM(B118),ALL!$B$1:$U$1591,10,FALSE)),"",IF(ISERROR(VLOOKUP(TRIM(B118),ALL!$B$1:$U$1591,10,FALSE))," ",VLOOKUP(TRIM(B118),ALL!$B$1:$U$1591,10,FALSE)))</f>
        <v/>
      </c>
    </row>
    <row r="119" spans="1:46">
      <c r="A119" s="52" t="str">
        <f>IF(ISERROR(VLOOKUP(TRIM(B119),ALL!$B$1:$T$1591,3,FALSE)),"(unc)",VLOOKUP(TRIM(B119),ALL!$B$1:$T$1591,3,FALSE))</f>
        <v>(unc)</v>
      </c>
      <c r="B119" s="139" t="s">
        <v>1045</v>
      </c>
      <c r="C119" s="11" t="s">
        <v>4944</v>
      </c>
      <c r="D119" s="85">
        <f>VLOOKUP(TRIM(B119),BirthdateDraft!$B$1:$O$5859,2,FALSE)</f>
        <v>31427</v>
      </c>
      <c r="E119" s="86" t="str">
        <f>VLOOKUP(TRIM(B119),BirthdateDraft!$B$1:$O$9859,3,FALSE)</f>
        <v>09/4</v>
      </c>
      <c r="F119" s="52" t="str">
        <f>IF(ISERROR(VLOOKUP(TRIM(B119),ALL!$B$1:$T$1591,2,FALSE)),"",IF(ISERROR(VLOOKUP(TRIM(B119),ALL!$B$1:$T$1591,2,FALSE))," ",VLOOKUP(TRIM(B119),ALL!$B$1:$T$1591,2,FALSE)))</f>
        <v/>
      </c>
      <c r="G119" s="52" t="str">
        <f>IF(ISBLANK(VLOOKUP(TRIM(B119),ALL!$B$1:$U$1591,4,FALSE)),"",IF(ISERROR(VLOOKUP(TRIM(B119),ALL!$B$1:$U$1591,4,FALSE))," ",VLOOKUP(TRIM(B119),ALL!$B$1:$U$1591,4,FALSE)))</f>
        <v xml:space="preserve"> </v>
      </c>
      <c r="H119" s="52" t="str">
        <f>IF(ISBLANK(VLOOKUP(TRIM(B119),ALL!$B$1:$U$1591,5,FALSE)),"",IF(ISERROR(VLOOKUP(TRIM(B119),ALL!$B$1:$U$1591,5,FALSE))," ",VLOOKUP(TRIM(B119),ALL!$B$1:$U$1591,5,FALSE)))</f>
        <v xml:space="preserve"> </v>
      </c>
      <c r="I119" s="52" t="str">
        <f>IF(ISBLANK(VLOOKUP(TRIM(B119),ALL!$B$1:$U$1591,6,FALSE)),"",IF(ISERROR(VLOOKUP(TRIM(B119),ALL!$B$1:$U$1591,6,FALSE))," ", VLOOKUP(TRIM(B119),ALL!$B$1:$U$1591,6,FALSE)))</f>
        <v xml:space="preserve"> </v>
      </c>
      <c r="J119" s="52" t="str">
        <f>IF(ISBLANK(VLOOKUP(TRIM(B119),ALL!$B$1:$U$1591,7,FALSE)),"",IF(ISERROR(VLOOKUP(TRIM(B119),ALL!$B$1:$U$1591,7,FALSE))," ",VLOOKUP(TRIM(B119),ALL!$B$1:$U$1591,7,FALSE)))</f>
        <v xml:space="preserve"> </v>
      </c>
      <c r="K119" s="52" t="str">
        <f>IF(ISBLANK(VLOOKUP(TRIM(B119),ALL!$B$1:$U$1591,8,FALSE)),"",IF(ISERROR(VLOOKUP(TRIM(B119),ALL!$B$1:$U$1591,8,FALSE))," ",VLOOKUP(TRIM(B119),ALL!$B$1:$U$1591,8,FALSE)))</f>
        <v xml:space="preserve"> </v>
      </c>
      <c r="L119" s="52" t="str">
        <f>IF(ISBLANK(VLOOKUP(TRIM(B119),ALL!$B$1:$U$1591,9,FALSE)),"",IF(ISERROR(VLOOKUP(TRIM(B119),ALL!$B$1:$U$1591,9,FALSE))," ",VLOOKUP(TRIM(B119),ALL!$B$1:$U$1591,9,FALSE)))</f>
        <v xml:space="preserve"> </v>
      </c>
      <c r="M119" s="52" t="str">
        <f>IF(ISBLANK(VLOOKUP(TRIM(B119),ALL!$B$1:$U$1591,10,FALSE)),"",IF(ISERROR(VLOOKUP(TRIM(B119),ALL!$B$1:$U$1591,10,FALSE))," ",VLOOKUP(TRIM(B119),ALL!$B$1:$U$1591,10,FALSE)))</f>
        <v xml:space="preserve"> </v>
      </c>
    </row>
    <row r="120" spans="1:46">
      <c r="A120" s="52" t="str">
        <f>IF(ISERROR(VLOOKUP(TRIM(B120),ALL!$B$1:$T$1591,3,FALSE)),"(unc)",VLOOKUP(TRIM(B120),ALL!$B$1:$T$1591,3,FALSE))</f>
        <v>(unc)</v>
      </c>
      <c r="B120" s="139" t="s">
        <v>6419</v>
      </c>
      <c r="C120" s="11" t="s">
        <v>4944</v>
      </c>
      <c r="D120" s="85">
        <f>VLOOKUP(TRIM(B120),BirthdateDraft!$B$1:$O$5859,2,FALSE)</f>
        <v>34463</v>
      </c>
      <c r="E120" s="86" t="str">
        <f>VLOOKUP(TRIM(B120),BirthdateDraft!$B$1:$O$9859,3,FALSE)</f>
        <v>17/5</v>
      </c>
      <c r="F120" s="52" t="str">
        <f>IF(ISERROR(VLOOKUP(TRIM(B120),ALL!$B$1:$T$1591,2,FALSE)),"",IF(ISERROR(VLOOKUP(TRIM(B120),ALL!$B$1:$T$1591,2,FALSE))," ",VLOOKUP(TRIM(B120),ALL!$B$1:$T$1591,2,FALSE)))</f>
        <v/>
      </c>
      <c r="G120" s="52" t="str">
        <f>IF(ISBLANK(VLOOKUP(TRIM(B120),ALL!$B$1:$U$1591,4,FALSE)),"",IF(ISERROR(VLOOKUP(TRIM(B120),ALL!$B$1:$U$1591,4,FALSE))," ",VLOOKUP(TRIM(B120),ALL!$B$1:$U$1591,4,FALSE)))</f>
        <v xml:space="preserve"> </v>
      </c>
      <c r="H120" s="52" t="str">
        <f>IF(ISBLANK(VLOOKUP(TRIM(B120),ALL!$B$1:$U$1591,5,FALSE)),"",IF(ISERROR(VLOOKUP(TRIM(B120),ALL!$B$1:$U$1591,5,FALSE))," ",VLOOKUP(TRIM(B120),ALL!$B$1:$U$1591,5,FALSE)))</f>
        <v xml:space="preserve"> </v>
      </c>
      <c r="I120" s="52" t="str">
        <f>IF(ISBLANK(VLOOKUP(TRIM(B120),ALL!$B$1:$U$1591,6,FALSE)),"",IF(ISERROR(VLOOKUP(TRIM(B120),ALL!$B$1:$U$1591,6,FALSE))," ", VLOOKUP(TRIM(B120),ALL!$B$1:$U$1591,6,FALSE)))</f>
        <v xml:space="preserve"> </v>
      </c>
      <c r="J120" s="52" t="str">
        <f>IF(ISBLANK(VLOOKUP(TRIM(B120),ALL!$B$1:$U$1591,7,FALSE)),"",IF(ISERROR(VLOOKUP(TRIM(B120),ALL!$B$1:$U$1591,7,FALSE))," ",VLOOKUP(TRIM(B120),ALL!$B$1:$U$1591,7,FALSE)))</f>
        <v xml:space="preserve"> </v>
      </c>
      <c r="K120" s="52" t="str">
        <f>IF(ISBLANK(VLOOKUP(TRIM(B120),ALL!$B$1:$U$1591,8,FALSE)),"",IF(ISERROR(VLOOKUP(TRIM(B120),ALL!$B$1:$U$1591,8,FALSE))," ",VLOOKUP(TRIM(B120),ALL!$B$1:$U$1591,8,FALSE)))</f>
        <v xml:space="preserve"> </v>
      </c>
      <c r="L120" s="52" t="str">
        <f>IF(ISBLANK(VLOOKUP(TRIM(B120),ALL!$B$1:$U$1591,9,FALSE)),"",IF(ISERROR(VLOOKUP(TRIM(B120),ALL!$B$1:$U$1591,9,FALSE))," ",VLOOKUP(TRIM(B120),ALL!$B$1:$U$1591,9,FALSE)))</f>
        <v xml:space="preserve"> </v>
      </c>
      <c r="M120" s="52" t="str">
        <f>IF(ISBLANK(VLOOKUP(TRIM(B120),ALL!$B$1:$U$1591,10,FALSE)),"",IF(ISERROR(VLOOKUP(TRIM(B120),ALL!$B$1:$U$1591,10,FALSE))," ",VLOOKUP(TRIM(B120),ALL!$B$1:$U$1591,10,FALSE)))</f>
        <v xml:space="preserve"> </v>
      </c>
    </row>
    <row r="121" spans="1:46">
      <c r="A121" s="52" t="str">
        <f>IF(ISERROR(VLOOKUP(TRIM(B121),ALL!$B$1:$T$1591,3,FALSE)),"(unc)",VLOOKUP(TRIM(B121),ALL!$B$1:$T$1591,3,FALSE))</f>
        <v>(unc)</v>
      </c>
      <c r="B121" s="139" t="s">
        <v>5206</v>
      </c>
      <c r="C121" s="11" t="s">
        <v>4944</v>
      </c>
      <c r="D121" s="85">
        <f>VLOOKUP(TRIM(B121),BirthdateDraft!$B$1:$O$5859,2,FALSE)</f>
        <v>31612</v>
      </c>
      <c r="E121" s="86" t="str">
        <f>VLOOKUP(TRIM(B121),BirthdateDraft!$B$1:$O$9859,3,FALSE)</f>
        <v>09/FA</v>
      </c>
      <c r="F121" s="52" t="str">
        <f>IF(ISERROR(VLOOKUP(TRIM(B121),ALL!$B$1:$T$1591,2,FALSE)),"",IF(ISERROR(VLOOKUP(TRIM(B121),ALL!$B$1:$T$1591,2,FALSE))," ",VLOOKUP(TRIM(B121),ALL!$B$1:$T$1591,2,FALSE)))</f>
        <v/>
      </c>
      <c r="G121" s="52" t="str">
        <f>IF(ISBLANK(VLOOKUP(TRIM(B121),ALL!$B$1:$U$1591,4,FALSE)),"",IF(ISERROR(VLOOKUP(TRIM(B121),ALL!$B$1:$U$1591,4,FALSE))," ",VLOOKUP(TRIM(B121),ALL!$B$1:$U$1591,4,FALSE)))</f>
        <v xml:space="preserve"> </v>
      </c>
      <c r="H121" s="52" t="str">
        <f>IF(ISBLANK(VLOOKUP(TRIM(B121),ALL!$B$1:$U$1591,5,FALSE)),"",IF(ISERROR(VLOOKUP(TRIM(B121),ALL!$B$1:$U$1591,5,FALSE))," ",VLOOKUP(TRIM(B121),ALL!$B$1:$U$1591,5,FALSE)))</f>
        <v xml:space="preserve"> </v>
      </c>
      <c r="I121" s="52" t="str">
        <f>IF(ISBLANK(VLOOKUP(TRIM(B121),ALL!$B$1:$U$1591,6,FALSE)),"",IF(ISERROR(VLOOKUP(TRIM(B121),ALL!$B$1:$U$1591,6,FALSE))," ", VLOOKUP(TRIM(B121),ALL!$B$1:$U$1591,6,FALSE)))</f>
        <v xml:space="preserve"> </v>
      </c>
      <c r="J121" s="52" t="str">
        <f>IF(ISBLANK(VLOOKUP(TRIM(B121),ALL!$B$1:$U$1591,7,FALSE)),"",IF(ISERROR(VLOOKUP(TRIM(B121),ALL!$B$1:$U$1591,7,FALSE))," ",VLOOKUP(TRIM(B121),ALL!$B$1:$U$1591,7,FALSE)))</f>
        <v xml:space="preserve"> </v>
      </c>
      <c r="K121" s="52" t="str">
        <f>IF(ISBLANK(VLOOKUP(TRIM(B121),ALL!$B$1:$U$1591,8,FALSE)),"",IF(ISERROR(VLOOKUP(TRIM(B121),ALL!$B$1:$U$1591,8,FALSE))," ",VLOOKUP(TRIM(B121),ALL!$B$1:$U$1591,8,FALSE)))</f>
        <v xml:space="preserve"> </v>
      </c>
      <c r="L121" s="52" t="str">
        <f>IF(ISBLANK(VLOOKUP(TRIM(B121),ALL!$B$1:$U$1591,9,FALSE)),"",IF(ISERROR(VLOOKUP(TRIM(B121),ALL!$B$1:$U$1591,9,FALSE))," ",VLOOKUP(TRIM(B121),ALL!$B$1:$U$1591,9,FALSE)))</f>
        <v xml:space="preserve"> </v>
      </c>
      <c r="M121" s="52" t="str">
        <f>IF(ISBLANK(VLOOKUP(TRIM(B121),ALL!$B$1:$U$1591,10,FALSE)),"",IF(ISERROR(VLOOKUP(TRIM(B121),ALL!$B$1:$U$1591,10,FALSE))," ",VLOOKUP(TRIM(B121),ALL!$B$1:$U$1591,10,FALSE)))</f>
        <v xml:space="preserve"> </v>
      </c>
    </row>
    <row r="122" spans="1:46">
      <c r="A122" s="52" t="str">
        <f>IF(ISERROR(VLOOKUP(TRIM(B122),ALL!$B$1:$T$1591,3,FALSE)),"(unc)",VLOOKUP(TRIM(B122),ALL!$B$1:$T$1591,3,FALSE))</f>
        <v>LB</v>
      </c>
      <c r="B122" s="139" t="s">
        <v>304</v>
      </c>
      <c r="C122" s="11" t="s">
        <v>4944</v>
      </c>
      <c r="D122" s="85">
        <f>VLOOKUP(TRIM(B122),BirthdateDraft!$B$1:$O$5859,2,FALSE)</f>
        <v>33118</v>
      </c>
      <c r="E122" s="86" t="str">
        <f>VLOOKUP(TRIM(B122),BirthdateDraft!$B$1:$O$9859,3,FALSE)</f>
        <v>12/FA</v>
      </c>
      <c r="F122" s="52" t="str">
        <f>IF(ISERROR(VLOOKUP(TRIM(B122),ALL!$B$1:$T$1591,2,FALSE)),"",IF(ISERROR(VLOOKUP(TRIM(B122),ALL!$B$1:$T$1591,2,FALSE))," ",VLOOKUP(TRIM(B122),ALL!$B$1:$T$1591,2,FALSE)))</f>
        <v>BFA</v>
      </c>
      <c r="G122" s="52" t="str">
        <f>IF(ISBLANK(VLOOKUP(TRIM(B122),ALL!$B$1:$U$1591,4,FALSE)),"",IF(ISERROR(VLOOKUP(TRIM(B122),ALL!$B$1:$U$1591,4,FALSE))," ",VLOOKUP(TRIM(B122),ALL!$B$1:$U$1591,4,FALSE)))</f>
        <v>0-0</v>
      </c>
      <c r="H122" s="52" t="str">
        <f>IF(ISBLANK(VLOOKUP(TRIM(B122),ALL!$B$1:$U$1591,5,FALSE)),"",IF(ISERROR(VLOOKUP(TRIM(B122),ALL!$B$1:$U$1591,5,FALSE))," ",VLOOKUP(TRIM(B122),ALL!$B$1:$U$1591,5,FALSE)))</f>
        <v/>
      </c>
      <c r="I122" s="52">
        <f>IF(ISBLANK(VLOOKUP(TRIM(B122),ALL!$B$1:$U$1591,6,FALSE)),"",IF(ISERROR(VLOOKUP(TRIM(B122),ALL!$B$1:$U$1591,6,FALSE))," ", VLOOKUP(TRIM(B122),ALL!$B$1:$U$1591,6,FALSE)))</f>
        <v>0</v>
      </c>
      <c r="J122" s="52"/>
      <c r="K122" s="52"/>
      <c r="L122" s="52" t="str">
        <f>IF(ISBLANK(VLOOKUP(TRIM(B122),ALL!$B$1:$U$1591,9,FALSE)),"",IF(ISERROR(VLOOKUP(TRIM(B122),ALL!$B$1:$U$1591,9,FALSE))," ",VLOOKUP(TRIM(B122),ALL!$B$1:$U$1591,9,FALSE)))</f>
        <v/>
      </c>
      <c r="M122" s="52" t="str">
        <f>IF(ISBLANK(VLOOKUP(TRIM(B122),ALL!$B$1:$U$1591,10,FALSE)),"",IF(ISERROR(VLOOKUP(TRIM(B122),ALL!$B$1:$U$1591,10,FALSE))," ",VLOOKUP(TRIM(B122),ALL!$B$1:$U$1591,10,FALSE)))</f>
        <v/>
      </c>
    </row>
    <row r="123" spans="1:46">
      <c r="A123" s="52" t="str">
        <f>IF(ISERROR(VLOOKUP(TRIM(B123),ALL!$B$1:$T$1591,3,FALSE)),"(unc)",VLOOKUP(TRIM(B123),ALL!$B$1:$T$1591,3,FALSE))</f>
        <v>(unc)</v>
      </c>
      <c r="B123" s="139" t="s">
        <v>6227</v>
      </c>
      <c r="C123" s="11" t="s">
        <v>4944</v>
      </c>
      <c r="D123" s="85">
        <f>VLOOKUP(TRIM(B123),BirthdateDraft!$B$1:$O$5859,2,FALSE)</f>
        <v>35064</v>
      </c>
      <c r="E123" s="86" t="str">
        <f>VLOOKUP(TRIM(B123),BirthdateDraft!$B$1:$O$9859,3,FALSE)</f>
        <v>17/2</v>
      </c>
      <c r="F123" s="52" t="str">
        <f>IF(ISERROR(VLOOKUP(TRIM(B123),ALL!$B$1:$T$1591,2,FALSE)),"",IF(ISERROR(VLOOKUP(TRIM(B123),ALL!$B$1:$T$1591,2,FALSE))," ",VLOOKUP(TRIM(B123),ALL!$B$1:$T$1591,2,FALSE)))</f>
        <v/>
      </c>
      <c r="G123" s="52" t="str">
        <f>IF(ISBLANK(VLOOKUP(TRIM(B123),ALL!$B$1:$U$1591,4,FALSE)),"",IF(ISERROR(VLOOKUP(TRIM(B123),ALL!$B$1:$U$1591,4,FALSE))," ",VLOOKUP(TRIM(B123),ALL!$B$1:$U$1591,4,FALSE)))</f>
        <v xml:space="preserve"> </v>
      </c>
      <c r="H123" s="52" t="str">
        <f>IF(ISBLANK(VLOOKUP(TRIM(B123),ALL!$B$1:$U$1591,5,FALSE)),"",IF(ISERROR(VLOOKUP(TRIM(B123),ALL!$B$1:$U$1591,5,FALSE))," ",VLOOKUP(TRIM(B123),ALL!$B$1:$U$1591,5,FALSE)))</f>
        <v xml:space="preserve"> </v>
      </c>
      <c r="I123" s="52" t="str">
        <f>IF(ISBLANK(VLOOKUP(TRIM(B123),ALL!$B$1:$U$1591,6,FALSE)),"",IF(ISERROR(VLOOKUP(TRIM(B123),ALL!$B$1:$U$1591,6,FALSE))," ", VLOOKUP(TRIM(B123),ALL!$B$1:$U$1591,6,FALSE)))</f>
        <v xml:space="preserve"> </v>
      </c>
      <c r="J123" s="52" t="str">
        <f>IF(ISBLANK(VLOOKUP(TRIM(B123),ALL!$B$1:$U$1591,7,FALSE)),"",IF(ISERROR(VLOOKUP(TRIM(B123),ALL!$B$1:$U$1591,7,FALSE))," ",VLOOKUP(TRIM(B123),ALL!$B$1:$U$1591,7,FALSE)))</f>
        <v xml:space="preserve"> </v>
      </c>
      <c r="K123" s="52" t="str">
        <f>IF(ISBLANK(VLOOKUP(TRIM(B123),ALL!$B$1:$U$1591,8,FALSE)),"",IF(ISERROR(VLOOKUP(TRIM(B123),ALL!$B$1:$U$1591,8,FALSE))," ",VLOOKUP(TRIM(B123),ALL!$B$1:$U$1591,8,FALSE)))</f>
        <v xml:space="preserve"> </v>
      </c>
      <c r="L123" s="52" t="str">
        <f>IF(ISBLANK(VLOOKUP(TRIM(B123),ALL!$B$1:$U$1591,9,FALSE)),"",IF(ISERROR(VLOOKUP(TRIM(B123),ALL!$B$1:$U$1591,9,FALSE))," ",VLOOKUP(TRIM(B123),ALL!$B$1:$U$1591,9,FALSE)))</f>
        <v xml:space="preserve"> </v>
      </c>
      <c r="M123" s="52" t="str">
        <f>IF(ISBLANK(VLOOKUP(TRIM(B123),ALL!$B$1:$U$1591,10,FALSE)),"",IF(ISERROR(VLOOKUP(TRIM(B123),ALL!$B$1:$U$1591,10,FALSE))," ",VLOOKUP(TRIM(B123),ALL!$B$1:$U$1591,10,FALSE)))</f>
        <v xml:space="preserve"> </v>
      </c>
    </row>
    <row r="124" spans="1:46">
      <c r="A124" s="52" t="str">
        <f>IF(ISERROR(VLOOKUP(TRIM(B124),ALL!$B$1:$T$1591,3,FALSE)),"(unc)",VLOOKUP(TRIM(B124),ALL!$B$1:$T$1591,3,FALSE))</f>
        <v>(unc)</v>
      </c>
      <c r="B124" s="139" t="s">
        <v>6959</v>
      </c>
      <c r="C124" s="11" t="s">
        <v>4944</v>
      </c>
      <c r="D124" s="85">
        <f>VLOOKUP(TRIM(B124),BirthdateDraft!$B$1:$O$5859,2,FALSE)</f>
        <v>33200</v>
      </c>
      <c r="E124" s="86" t="str">
        <f>VLOOKUP(TRIM(B124),BirthdateDraft!$B$1:$O$9859,3,FALSE)</f>
        <v>13/FA</v>
      </c>
      <c r="F124" s="52" t="str">
        <f>IF(ISERROR(VLOOKUP(TRIM(B124),ALL!$B$1:$T$1591,2,FALSE)),"",IF(ISERROR(VLOOKUP(TRIM(B124),ALL!$B$1:$T$1591,2,FALSE))," ",VLOOKUP(TRIM(B124),ALL!$B$1:$T$1591,2,FALSE)))</f>
        <v/>
      </c>
      <c r="G124" s="52" t="str">
        <f>IF(ISBLANK(VLOOKUP(TRIM(B124),ALL!$B$1:$U$1591,4,FALSE)),"",IF(ISERROR(VLOOKUP(TRIM(B124),ALL!$B$1:$U$1591,4,FALSE))," ",VLOOKUP(TRIM(B124),ALL!$B$1:$U$1591,4,FALSE)))</f>
        <v xml:space="preserve"> </v>
      </c>
      <c r="H124" s="52"/>
      <c r="I124" s="52"/>
      <c r="J124" s="52"/>
      <c r="K124" s="52"/>
      <c r="L124" s="52" t="str">
        <f>IF(ISBLANK(VLOOKUP(TRIM(B124),ALL!$B$1:$U$1591,9,FALSE)),"",IF(ISERROR(VLOOKUP(TRIM(B124),ALL!$B$1:$U$1591,9,FALSE))," ",VLOOKUP(TRIM(B124),ALL!$B$1:$U$1591,9,FALSE)))</f>
        <v xml:space="preserve"> </v>
      </c>
      <c r="M124" s="52" t="str">
        <f>IF(ISBLANK(VLOOKUP(TRIM(B124),ALL!$B$1:$U$1591,10,FALSE)),"",IF(ISERROR(VLOOKUP(TRIM(B124),ALL!$B$1:$U$1591,10,FALSE))," ",VLOOKUP(TRIM(B124),ALL!$B$1:$U$1591,10,FALSE)))</f>
        <v xml:space="preserve"> </v>
      </c>
    </row>
    <row r="125" spans="1:46">
      <c r="A125" s="52" t="str">
        <f>IF(ISERROR(VLOOKUP(TRIM(B125),ALL!$B$1:$T$1591,3,FALSE)),"(unc)",VLOOKUP(TRIM(B125),ALL!$B$1:$T$1591,3,FALSE))</f>
        <v>(unc)</v>
      </c>
      <c r="B125" s="139" t="s">
        <v>5315</v>
      </c>
      <c r="C125" s="11" t="s">
        <v>7851</v>
      </c>
      <c r="D125" s="85">
        <f>VLOOKUP(TRIM(B125),BirthdateDraft!$B$1:$O$5859,2,FALSE)</f>
        <v>34135</v>
      </c>
      <c r="E125" s="86" t="str">
        <f>VLOOKUP(TRIM(B125),BirthdateDraft!$B$1:$O$9859,3,FALSE)</f>
        <v>15/5</v>
      </c>
      <c r="F125" s="52" t="str">
        <f>IF(ISERROR(VLOOKUP(TRIM(B125),ALL!$B$1:$T$1591,2,FALSE)),"",IF(ISERROR(VLOOKUP(TRIM(B125),ALL!$B$1:$T$1591,2,FALSE))," ",VLOOKUP(TRIM(B125),ALL!$B$1:$T$1591,2,FALSE)))</f>
        <v/>
      </c>
      <c r="G125" s="52" t="str">
        <f>IF(ISBLANK(VLOOKUP(TRIM(B125),ALL!$B$1:$U$1591,4,FALSE)),"",IF(ISERROR(VLOOKUP(TRIM(B125),ALL!$B$1:$U$1591,4,FALSE))," ",VLOOKUP(TRIM(B125),ALL!$B$1:$U$1591,4,FALSE)))</f>
        <v xml:space="preserve"> </v>
      </c>
      <c r="H125" s="52" t="str">
        <f>IF(ISBLANK(VLOOKUP(TRIM(B125),ALL!$B$1:$U$1591,5,FALSE)),"",IF(ISERROR(VLOOKUP(TRIM(B125),ALL!$B$1:$U$1591,5,FALSE))," ",VLOOKUP(TRIM(B125),ALL!$B$1:$U$1591,5,FALSE)))</f>
        <v xml:space="preserve"> </v>
      </c>
      <c r="I125" s="52" t="str">
        <f>IF(ISBLANK(VLOOKUP(TRIM(B125),ALL!$B$1:$U$1591,6,FALSE)),"",IF(ISERROR(VLOOKUP(TRIM(B125),ALL!$B$1:$U$1591,6,FALSE))," ", VLOOKUP(TRIM(B125),ALL!$B$1:$U$1591,6,FALSE)))</f>
        <v xml:space="preserve"> </v>
      </c>
      <c r="J125" s="52" t="str">
        <f>IF(ISBLANK(VLOOKUP(TRIM(B125),ALL!$B$1:$U$1591,7,FALSE)),"",IF(ISERROR(VLOOKUP(TRIM(B125),ALL!$B$1:$U$1591,7,FALSE))," ",VLOOKUP(TRIM(B125),ALL!$B$1:$U$1591,7,FALSE)))</f>
        <v xml:space="preserve"> </v>
      </c>
      <c r="K125" s="52" t="str">
        <f>IF(ISBLANK(VLOOKUP(TRIM(B125),ALL!$B$1:$U$1591,8,FALSE)),"",IF(ISERROR(VLOOKUP(TRIM(B125),ALL!$B$1:$U$1591,8,FALSE))," ",VLOOKUP(TRIM(B125),ALL!$B$1:$U$1591,8,FALSE)))</f>
        <v xml:space="preserve"> </v>
      </c>
      <c r="L125" s="52" t="str">
        <f>IF(ISBLANK(VLOOKUP(TRIM(B125),ALL!$B$1:$U$1591,9,FALSE)),"",IF(ISERROR(VLOOKUP(TRIM(B125),ALL!$B$1:$U$1591,9,FALSE))," ",VLOOKUP(TRIM(B125),ALL!$B$1:$U$1591,9,FALSE)))</f>
        <v xml:space="preserve"> </v>
      </c>
      <c r="M125" s="52" t="str">
        <f>IF(ISBLANK(VLOOKUP(TRIM(B125),ALL!$B$1:$U$1591,10,FALSE)),"",IF(ISERROR(VLOOKUP(TRIM(B125),ALL!$B$1:$U$1591,10,FALSE))," ",VLOOKUP(TRIM(B125),ALL!$B$1:$U$1591,10,FALSE)))</f>
        <v xml:space="preserve"> </v>
      </c>
    </row>
    <row r="126" spans="1:46">
      <c r="A126" s="52" t="str">
        <f>IF(ISERROR(VLOOKUP(TRIM(B126),ALL!$B$1:$T$1591,3,FALSE)),"(unc)",VLOOKUP(TRIM(B126),ALL!$B$1:$T$1591,3,FALSE))</f>
        <v>(unc)</v>
      </c>
      <c r="B126" s="139" t="s">
        <v>4662</v>
      </c>
      <c r="C126" s="11" t="s">
        <v>7851</v>
      </c>
      <c r="D126" s="85">
        <f>VLOOKUP(TRIM(B126),BirthdateDraft!$B$1:$O$5859,2,FALSE)</f>
        <v>33355</v>
      </c>
      <c r="E126" s="86" t="str">
        <f>VLOOKUP(TRIM(B126),BirthdateDraft!$B$1:$O$9859,3,FALSE)</f>
        <v>14/6</v>
      </c>
      <c r="F126" s="52" t="str">
        <f>IF(ISERROR(VLOOKUP(TRIM(B126),ALL!$B$1:$T$1591,2,FALSE)),"",IF(ISERROR(VLOOKUP(TRIM(B126),ALL!$B$1:$T$1591,2,FALSE))," ",VLOOKUP(TRIM(B126),ALL!$B$1:$T$1591,2,FALSE)))</f>
        <v/>
      </c>
      <c r="G126" s="52" t="str">
        <f>IF(ISBLANK(VLOOKUP(TRIM(B126),ALL!$B$1:$U$1591,4,FALSE)),"",IF(ISERROR(VLOOKUP(TRIM(B126),ALL!$B$1:$U$1591,4,FALSE))," ",VLOOKUP(TRIM(B126),ALL!$B$1:$U$1591,4,FALSE)))</f>
        <v xml:space="preserve"> </v>
      </c>
      <c r="H126" s="52" t="str">
        <f>IF(ISBLANK(VLOOKUP(TRIM(B126),ALL!$B$1:$U$1591,5,FALSE)),"",IF(ISERROR(VLOOKUP(TRIM(B126),ALL!$B$1:$U$1591,5,FALSE))," ",VLOOKUP(TRIM(B126),ALL!$B$1:$U$1591,5,FALSE)))</f>
        <v xml:space="preserve"> </v>
      </c>
      <c r="I126" s="52" t="str">
        <f>IF(ISBLANK(VLOOKUP(TRIM(B126),ALL!$B$1:$U$1591,6,FALSE)),"",IF(ISERROR(VLOOKUP(TRIM(B126),ALL!$B$1:$U$1591,6,FALSE))," ", VLOOKUP(TRIM(B126),ALL!$B$1:$U$1591,6,FALSE)))</f>
        <v xml:space="preserve"> </v>
      </c>
      <c r="J126" s="52" t="str">
        <f>IF(ISBLANK(VLOOKUP(TRIM(B126),ALL!$B$1:$U$1591,7,FALSE)),"",IF(ISERROR(VLOOKUP(TRIM(B126),ALL!$B$1:$U$1591,7,FALSE))," ",VLOOKUP(TRIM(B126),ALL!$B$1:$U$1591,7,FALSE)))</f>
        <v xml:space="preserve"> </v>
      </c>
      <c r="K126" s="52" t="str">
        <f>IF(ISBLANK(VLOOKUP(TRIM(B126),ALL!$B$1:$U$1591,8,FALSE)),"",IF(ISERROR(VLOOKUP(TRIM(B126),ALL!$B$1:$U$1591,8,FALSE))," ",VLOOKUP(TRIM(B126),ALL!$B$1:$U$1591,8,FALSE)))</f>
        <v xml:space="preserve"> </v>
      </c>
      <c r="L126" s="52" t="str">
        <f>IF(ISBLANK(VLOOKUP(TRIM(B126),ALL!$B$1:$U$1591,9,FALSE)),"",IF(ISERROR(VLOOKUP(TRIM(B126),ALL!$B$1:$U$1591,9,FALSE))," ",VLOOKUP(TRIM(B126),ALL!$B$1:$U$1591,9,FALSE)))</f>
        <v xml:space="preserve"> </v>
      </c>
      <c r="M126" s="52" t="str">
        <f>IF(ISBLANK(VLOOKUP(TRIM(B126),ALL!$B$1:$U$1591,10,FALSE)),"",IF(ISERROR(VLOOKUP(TRIM(B126),ALL!$B$1:$U$1591,10,FALSE))," ",VLOOKUP(TRIM(B126),ALL!$B$1:$U$1591,10,FALSE)))</f>
        <v xml:space="preserve"> </v>
      </c>
    </row>
    <row r="127" spans="1:46">
      <c r="A127" s="52" t="str">
        <f>IF(ISERROR(VLOOKUP(TRIM(B127),ALL!$B$1:$T$1591,3,FALSE)),"(unc)",VLOOKUP(TRIM(B127),ALL!$B$1:$T$1591,3,FALSE))</f>
        <v>(unc)</v>
      </c>
      <c r="B127" s="139" t="s">
        <v>5190</v>
      </c>
      <c r="C127" s="11" t="s">
        <v>7851</v>
      </c>
      <c r="D127" s="85">
        <f>VLOOKUP(TRIM(B127),BirthdateDraft!$B$1:$O$5859,2,FALSE)</f>
        <v>33502</v>
      </c>
      <c r="E127" s="86" t="str">
        <f>VLOOKUP(TRIM(B127),BirthdateDraft!$B$1:$O$9859,3,FALSE)</f>
        <v>15/FA</v>
      </c>
      <c r="F127" s="52" t="str">
        <f>IF(ISERROR(VLOOKUP(TRIM(B127),ALL!$B$1:$T$1591,2,FALSE)),"",IF(ISERROR(VLOOKUP(TRIM(B127),ALL!$B$1:$T$1591,2,FALSE))," ",VLOOKUP(TRIM(B127),ALL!$B$1:$T$1591,2,FALSE)))</f>
        <v/>
      </c>
      <c r="G127" s="52" t="str">
        <f>IF(ISBLANK(VLOOKUP(TRIM(B127),ALL!$B$1:$U$1591,4,FALSE)),"",IF(ISERROR(VLOOKUP(TRIM(B127),ALL!$B$1:$U$1591,4,FALSE))," ",VLOOKUP(TRIM(B127),ALL!$B$1:$U$1591,4,FALSE)))</f>
        <v xml:space="preserve"> </v>
      </c>
      <c r="H127" s="52" t="str">
        <f>IF(ISBLANK(VLOOKUP(TRIM(B127),ALL!$B$1:$U$1591,5,FALSE)),"",IF(ISERROR(VLOOKUP(TRIM(B127),ALL!$B$1:$U$1591,5,FALSE))," ",VLOOKUP(TRIM(B127),ALL!$B$1:$U$1591,5,FALSE)))</f>
        <v xml:space="preserve"> </v>
      </c>
      <c r="I127" s="52" t="str">
        <f>IF(ISBLANK(VLOOKUP(TRIM(B127),ALL!$B$1:$U$1591,6,FALSE)),"",IF(ISERROR(VLOOKUP(TRIM(B127),ALL!$B$1:$U$1591,6,FALSE))," ", VLOOKUP(TRIM(B127),ALL!$B$1:$U$1591,6,FALSE)))</f>
        <v xml:space="preserve"> </v>
      </c>
      <c r="J127" s="52" t="str">
        <f>IF(ISBLANK(VLOOKUP(TRIM(B127),ALL!$B$1:$U$1591,7,FALSE)),"",IF(ISERROR(VLOOKUP(TRIM(B127),ALL!$B$1:$U$1591,7,FALSE))," ",VLOOKUP(TRIM(B127),ALL!$B$1:$U$1591,7,FALSE)))</f>
        <v xml:space="preserve"> </v>
      </c>
      <c r="K127" s="52" t="str">
        <f>IF(ISBLANK(VLOOKUP(TRIM(B127),ALL!$B$1:$U$1591,8,FALSE)),"",IF(ISERROR(VLOOKUP(TRIM(B127),ALL!$B$1:$U$1591,8,FALSE))," ",VLOOKUP(TRIM(B127),ALL!$B$1:$U$1591,8,FALSE)))</f>
        <v xml:space="preserve"> </v>
      </c>
      <c r="L127" s="52" t="str">
        <f>IF(ISBLANK(VLOOKUP(TRIM(B127),ALL!$B$1:$U$1591,9,FALSE)),"",IF(ISERROR(VLOOKUP(TRIM(B127),ALL!$B$1:$U$1591,9,FALSE))," ",VLOOKUP(TRIM(B127),ALL!$B$1:$U$1591,9,FALSE)))</f>
        <v xml:space="preserve"> </v>
      </c>
      <c r="M127" s="52" t="str">
        <f>IF(ISBLANK(VLOOKUP(TRIM(B127),ALL!$B$1:$U$1591,10,FALSE)),"",IF(ISERROR(VLOOKUP(TRIM(B127),ALL!$B$1:$U$1591,10,FALSE))," ",VLOOKUP(TRIM(B127),ALL!$B$1:$U$1591,10,FALSE)))</f>
        <v xml:space="preserve"> </v>
      </c>
    </row>
    <row r="128" spans="1:46">
      <c r="A128" s="52" t="str">
        <f>IF(ISERROR(VLOOKUP(TRIM(B128),ALL!$B$1:$T$1591,3,FALSE)),"(unc)",VLOOKUP(TRIM(B128),ALL!$B$1:$T$1591,3,FALSE))</f>
        <v>(unc)</v>
      </c>
      <c r="B128" s="139" t="s">
        <v>5564</v>
      </c>
      <c r="C128" s="11" t="s">
        <v>7851</v>
      </c>
      <c r="D128" s="85">
        <f>VLOOKUP(TRIM(B128),BirthdateDraft!$B$1:$O$5859,2,FALSE)</f>
        <v>34674</v>
      </c>
      <c r="E128" s="86" t="str">
        <f>VLOOKUP(TRIM(B128),BirthdateDraft!$B$1:$O$9859,3,FALSE)</f>
        <v>16/4</v>
      </c>
      <c r="F128" s="52" t="str">
        <f>IF(ISERROR(VLOOKUP(TRIM(B128),ALL!$B$1:$T$1591,2,FALSE)),"",IF(ISERROR(VLOOKUP(TRIM(B128),ALL!$B$1:$T$1591,2,FALSE))," ",VLOOKUP(TRIM(B128),ALL!$B$1:$T$1591,2,FALSE)))</f>
        <v/>
      </c>
      <c r="G128" s="52" t="str">
        <f>IF(ISBLANK(VLOOKUP(TRIM(B128),ALL!$B$1:$U$1591,4,FALSE)),"",IF(ISERROR(VLOOKUP(TRIM(B128),ALL!$B$1:$U$1591,4,FALSE))," ",VLOOKUP(TRIM(B128),ALL!$B$1:$U$1591,4,FALSE)))</f>
        <v xml:space="preserve"> </v>
      </c>
      <c r="H128" s="52" t="str">
        <f>IF(ISBLANK(VLOOKUP(TRIM(B128),ALL!$B$1:$U$1591,5,FALSE)),"",IF(ISERROR(VLOOKUP(TRIM(B128),ALL!$B$1:$U$1591,5,FALSE))," ",VLOOKUP(TRIM(B128),ALL!$B$1:$U$1591,5,FALSE)))</f>
        <v xml:space="preserve"> </v>
      </c>
      <c r="I128" s="52" t="str">
        <f>IF(ISBLANK(VLOOKUP(TRIM(B128),ALL!$B$1:$U$1591,6,FALSE)),"",IF(ISERROR(VLOOKUP(TRIM(B128),ALL!$B$1:$U$1591,6,FALSE))," ", VLOOKUP(TRIM(B128),ALL!$B$1:$U$1591,6,FALSE)))</f>
        <v xml:space="preserve"> </v>
      </c>
      <c r="J128" s="52" t="str">
        <f>IF(ISBLANK(VLOOKUP(TRIM(B128),ALL!$B$1:$U$1591,7,FALSE)),"",IF(ISERROR(VLOOKUP(TRIM(B128),ALL!$B$1:$U$1591,7,FALSE))," ",VLOOKUP(TRIM(B128),ALL!$B$1:$U$1591,7,FALSE)))</f>
        <v xml:space="preserve"> </v>
      </c>
      <c r="K128" s="52" t="str">
        <f>IF(ISBLANK(VLOOKUP(TRIM(B128),ALL!$B$1:$U$1591,8,FALSE)),"",IF(ISERROR(VLOOKUP(TRIM(B128),ALL!$B$1:$U$1591,8,FALSE))," ",VLOOKUP(TRIM(B128),ALL!$B$1:$U$1591,8,FALSE)))</f>
        <v xml:space="preserve"> </v>
      </c>
      <c r="L128" s="52" t="str">
        <f>IF(ISBLANK(VLOOKUP(TRIM(B128),ALL!$B$1:$U$1591,9,FALSE)),"",IF(ISERROR(VLOOKUP(TRIM(B128),ALL!$B$1:$U$1591,9,FALSE))," ",VLOOKUP(TRIM(B128),ALL!$B$1:$U$1591,9,FALSE)))</f>
        <v xml:space="preserve"> </v>
      </c>
      <c r="M128" s="52" t="str">
        <f>IF(ISBLANK(VLOOKUP(TRIM(B128),ALL!$B$1:$U$1591,10,FALSE)),"",IF(ISERROR(VLOOKUP(TRIM(B128),ALL!$B$1:$U$1591,10,FALSE))," ",VLOOKUP(TRIM(B128),ALL!$B$1:$U$1591,10,FALSE)))</f>
        <v xml:space="preserve"> </v>
      </c>
    </row>
    <row r="129" spans="1:46">
      <c r="A129" s="52" t="str">
        <f>IF(ISERROR(VLOOKUP(TRIM(B129),ALL!$B$1:$T$1591,3,FALSE)),"(unc)",VLOOKUP(TRIM(B129),ALL!$B$1:$T$1591,3,FALSE))</f>
        <v>(unc)</v>
      </c>
      <c r="B129" s="139" t="s">
        <v>5246</v>
      </c>
      <c r="C129" s="11" t="s">
        <v>7851</v>
      </c>
      <c r="D129" s="85">
        <f>VLOOKUP(TRIM(B129),BirthdateDraft!$B$1:$O$5859,2,FALSE)</f>
        <v>33693</v>
      </c>
      <c r="E129" s="86" t="str">
        <f>VLOOKUP(TRIM(B129),BirthdateDraft!$B$1:$O$9859,3,FALSE)</f>
        <v>14/FA</v>
      </c>
      <c r="F129" s="52" t="str">
        <f>IF(ISERROR(VLOOKUP(TRIM(B129),ALL!$B$1:$T$1591,2,FALSE)),"",IF(ISERROR(VLOOKUP(TRIM(B129),ALL!$B$1:$T$1591,2,FALSE))," ",VLOOKUP(TRIM(B129),ALL!$B$1:$T$1591,2,FALSE)))</f>
        <v/>
      </c>
      <c r="G129" s="52" t="str">
        <f>IF(ISBLANK(VLOOKUP(TRIM(B129),ALL!$B$1:$U$1591,4,FALSE)),"",IF(ISERROR(VLOOKUP(TRIM(B129),ALL!$B$1:$U$1591,4,FALSE))," ",VLOOKUP(TRIM(B129),ALL!$B$1:$U$1591,4,FALSE)))</f>
        <v xml:space="preserve"> </v>
      </c>
      <c r="H129" s="52" t="str">
        <f>IF(ISBLANK(VLOOKUP(TRIM(B129),ALL!$B$1:$U$1591,5,FALSE)),"",IF(ISERROR(VLOOKUP(TRIM(B129),ALL!$B$1:$U$1591,5,FALSE))," ",VLOOKUP(TRIM(B129),ALL!$B$1:$U$1591,5,FALSE)))</f>
        <v xml:space="preserve"> </v>
      </c>
      <c r="I129" s="52" t="str">
        <f>IF(ISBLANK(VLOOKUP(TRIM(B129),ALL!$B$1:$U$1591,6,FALSE)),"",IF(ISERROR(VLOOKUP(TRIM(B129),ALL!$B$1:$U$1591,6,FALSE))," ", VLOOKUP(TRIM(B129),ALL!$B$1:$U$1591,6,FALSE)))</f>
        <v xml:space="preserve"> </v>
      </c>
      <c r="J129" s="52" t="str">
        <f>IF(ISBLANK(VLOOKUP(TRIM(B129),ALL!$B$1:$U$1591,7,FALSE)),"",IF(ISERROR(VLOOKUP(TRIM(B129),ALL!$B$1:$U$1591,7,FALSE))," ",VLOOKUP(TRIM(B129),ALL!$B$1:$U$1591,7,FALSE)))</f>
        <v xml:space="preserve"> </v>
      </c>
      <c r="K129" s="52" t="str">
        <f>IF(ISBLANK(VLOOKUP(TRIM(B129),ALL!$B$1:$U$1591,8,FALSE)),"",IF(ISERROR(VLOOKUP(TRIM(B129),ALL!$B$1:$U$1591,8,FALSE))," ",VLOOKUP(TRIM(B129),ALL!$B$1:$U$1591,8,FALSE)))</f>
        <v xml:space="preserve"> </v>
      </c>
      <c r="L129" s="52" t="str">
        <f>IF(ISBLANK(VLOOKUP(TRIM(B129),ALL!$B$1:$U$1591,9,FALSE)),"",IF(ISERROR(VLOOKUP(TRIM(B129),ALL!$B$1:$U$1591,9,FALSE))," ",VLOOKUP(TRIM(B129),ALL!$B$1:$U$1591,9,FALSE)))</f>
        <v xml:space="preserve"> </v>
      </c>
      <c r="M129" s="52" t="str">
        <f>IF(ISBLANK(VLOOKUP(TRIM(B129),ALL!$B$1:$U$1591,10,FALSE)),"",IF(ISERROR(VLOOKUP(TRIM(B129),ALL!$B$1:$U$1591,10,FALSE))," ",VLOOKUP(TRIM(B129),ALL!$B$1:$U$1591,10,FALSE)))</f>
        <v xml:space="preserve"> </v>
      </c>
    </row>
    <row r="130" spans="1:46">
      <c r="A130" s="52" t="str">
        <f>IF(ISERROR(VLOOKUP(TRIM(B130),ALL!$B$1:$T$1591,3,FALSE)),"(unc)",VLOOKUP(TRIM(B130),ALL!$B$1:$T$1591,3,FALSE))</f>
        <v>(unc)</v>
      </c>
      <c r="B130" s="139" t="s">
        <v>1340</v>
      </c>
      <c r="C130" s="11" t="s">
        <v>7851</v>
      </c>
      <c r="D130" s="85">
        <f>VLOOKUP(TRIM(B130),BirthdateDraft!$B$1:$O$5859,2,FALSE)</f>
        <v>31624</v>
      </c>
      <c r="E130" s="86" t="str">
        <f>VLOOKUP(TRIM(B130),BirthdateDraft!$B$1:$O$9859,3,FALSE)</f>
        <v>09/1 (13)</v>
      </c>
      <c r="F130" s="52" t="str">
        <f>IF(ISERROR(VLOOKUP(TRIM(B130),ALL!$B$1:$T$1591,2,FALSE)),"",IF(ISERROR(VLOOKUP(TRIM(B130),ALL!$B$1:$T$1591,2,FALSE))," ",VLOOKUP(TRIM(B130),ALL!$B$1:$T$1591,2,FALSE)))</f>
        <v/>
      </c>
      <c r="G130" s="52" t="str">
        <f>IF(ISBLANK(VLOOKUP(TRIM(B130),ALL!$B$1:$U$1591,4,FALSE)),"",IF(ISERROR(VLOOKUP(TRIM(B130),ALL!$B$1:$U$1591,4,FALSE))," ",VLOOKUP(TRIM(B130),ALL!$B$1:$U$1591,4,FALSE)))</f>
        <v xml:space="preserve"> </v>
      </c>
      <c r="H130" s="52" t="str">
        <f>IF(ISBLANK(VLOOKUP(TRIM(B130),ALL!$B$1:$U$1591,5,FALSE)),"",IF(ISERROR(VLOOKUP(TRIM(B130),ALL!$B$1:$U$1591,5,FALSE))," ",VLOOKUP(TRIM(B130),ALL!$B$1:$U$1591,5,FALSE)))</f>
        <v xml:space="preserve"> </v>
      </c>
      <c r="I130" s="52" t="str">
        <f>IF(ISBLANK(VLOOKUP(TRIM(B130),ALL!$B$1:$U$1591,6,FALSE)),"",IF(ISERROR(VLOOKUP(TRIM(B130),ALL!$B$1:$U$1591,6,FALSE))," ", VLOOKUP(TRIM(B130),ALL!$B$1:$U$1591,6,FALSE)))</f>
        <v xml:space="preserve"> </v>
      </c>
      <c r="J130" s="52" t="str">
        <f>IF(ISBLANK(VLOOKUP(TRIM(B130),ALL!$B$1:$U$1591,7,FALSE)),"",IF(ISERROR(VLOOKUP(TRIM(B130),ALL!$B$1:$U$1591,7,FALSE))," ",VLOOKUP(TRIM(B130),ALL!$B$1:$U$1591,7,FALSE)))</f>
        <v xml:space="preserve"> </v>
      </c>
      <c r="K130" s="52" t="str">
        <f>IF(ISBLANK(VLOOKUP(TRIM(B130),ALL!$B$1:$U$1591,8,FALSE)),"",IF(ISERROR(VLOOKUP(TRIM(B130),ALL!$B$1:$U$1591,8,FALSE))," ",VLOOKUP(TRIM(B130),ALL!$B$1:$U$1591,8,FALSE)))</f>
        <v xml:space="preserve"> </v>
      </c>
      <c r="L130" s="52" t="str">
        <f>IF(ISBLANK(VLOOKUP(TRIM(B130),ALL!$B$1:$U$1591,9,FALSE)),"",IF(ISERROR(VLOOKUP(TRIM(B130),ALL!$B$1:$U$1591,9,FALSE))," ",VLOOKUP(TRIM(B130),ALL!$B$1:$U$1591,9,FALSE)))</f>
        <v xml:space="preserve"> </v>
      </c>
      <c r="M130" s="52" t="str">
        <f>IF(ISBLANK(VLOOKUP(TRIM(B130),ALL!$B$1:$U$1591,10,FALSE)),"",IF(ISERROR(VLOOKUP(TRIM(B130),ALL!$B$1:$U$1591,10,FALSE))," ",VLOOKUP(TRIM(B130),ALL!$B$1:$U$1591,10,FALSE)))</f>
        <v xml:space="preserve"> </v>
      </c>
    </row>
    <row r="131" spans="1:46">
      <c r="A131" s="52" t="str">
        <f>IF(ISERROR(VLOOKUP(TRIM(B131),ALL!$B$1:$T$1591,3,FALSE)),"(unc)",VLOOKUP(TRIM(B131),ALL!$B$1:$T$1591,3,FALSE))</f>
        <v>(unc)</v>
      </c>
      <c r="B131" s="139" t="s">
        <v>247</v>
      </c>
      <c r="C131" s="11" t="s">
        <v>7851</v>
      </c>
      <c r="D131" s="85">
        <f>VLOOKUP(TRIM(B131),BirthdateDraft!$B$1:$O$5859,2,FALSE)</f>
        <v>32975</v>
      </c>
      <c r="E131" s="86" t="str">
        <f>VLOOKUP(TRIM(B131),BirthdateDraft!$B$1:$O$9859,3,FALSE)</f>
        <v>12/1 (28)</v>
      </c>
      <c r="F131" s="52" t="str">
        <f>IF(ISERROR(VLOOKUP(TRIM(B131),ALL!$B$1:$T$1591,2,FALSE)),"",IF(ISERROR(VLOOKUP(TRIM(B131),ALL!$B$1:$T$1591,2,FALSE))," ",VLOOKUP(TRIM(B131),ALL!$B$1:$T$1591,2,FALSE)))</f>
        <v/>
      </c>
      <c r="G131" s="52" t="str">
        <f>IF(ISBLANK(VLOOKUP(TRIM(B131),ALL!$B$1:$U$1591,4,FALSE)),"",IF(ISERROR(VLOOKUP(TRIM(B131),ALL!$B$1:$U$1591,4,FALSE))," ",VLOOKUP(TRIM(B131),ALL!$B$1:$U$1591,4,FALSE)))</f>
        <v xml:space="preserve"> </v>
      </c>
      <c r="H131" s="52" t="str">
        <f>IF(ISBLANK(VLOOKUP(TRIM(B131),ALL!$B$1:$U$1591,5,FALSE)),"",IF(ISERROR(VLOOKUP(TRIM(B131),ALL!$B$1:$U$1591,5,FALSE))," ",VLOOKUP(TRIM(B131),ALL!$B$1:$U$1591,5,FALSE)))</f>
        <v xml:space="preserve"> </v>
      </c>
      <c r="I131" s="52" t="str">
        <f>IF(ISBLANK(VLOOKUP(TRIM(B131),ALL!$B$1:$U$1591,6,FALSE)),"",IF(ISERROR(VLOOKUP(TRIM(B131),ALL!$B$1:$U$1591,6,FALSE))," ", VLOOKUP(TRIM(B131),ALL!$B$1:$U$1591,6,FALSE)))</f>
        <v xml:space="preserve"> </v>
      </c>
      <c r="J131" s="52" t="str">
        <f>IF(ISBLANK(VLOOKUP(TRIM(B131),ALL!$B$1:$U$1591,7,FALSE)),"",IF(ISERROR(VLOOKUP(TRIM(B131),ALL!$B$1:$U$1591,7,FALSE))," ",VLOOKUP(TRIM(B131),ALL!$B$1:$U$1591,7,FALSE)))</f>
        <v xml:space="preserve"> </v>
      </c>
      <c r="K131" s="52" t="str">
        <f>IF(ISBLANK(VLOOKUP(TRIM(B131),ALL!$B$1:$U$1591,8,FALSE)),"",IF(ISERROR(VLOOKUP(TRIM(B131),ALL!$B$1:$U$1591,8,FALSE))," ",VLOOKUP(TRIM(B131),ALL!$B$1:$U$1591,8,FALSE)))</f>
        <v xml:space="preserve"> </v>
      </c>
      <c r="L131" s="52" t="str">
        <f>IF(ISBLANK(VLOOKUP(TRIM(B131),ALL!$B$1:$U$1591,9,FALSE)),"",IF(ISERROR(VLOOKUP(TRIM(B131),ALL!$B$1:$U$1591,9,FALSE))," ",VLOOKUP(TRIM(B131),ALL!$B$1:$U$1591,9,FALSE)))</f>
        <v xml:space="preserve"> </v>
      </c>
      <c r="M131" s="52" t="str">
        <f>IF(ISBLANK(VLOOKUP(TRIM(B131),ALL!$B$1:$U$1591,10,FALSE)),"",IF(ISERROR(VLOOKUP(TRIM(B131),ALL!$B$1:$U$1591,10,FALSE))," ",VLOOKUP(TRIM(B131),ALL!$B$1:$U$1591,10,FALSE)))</f>
        <v xml:space="preserve"> </v>
      </c>
    </row>
    <row r="132" spans="1:46">
      <c r="A132" s="52" t="str">
        <f>IF(ISERROR(VLOOKUP(TRIM(B132),ALL!$B$1:$T$1591,3,FALSE)),"(unc)",VLOOKUP(TRIM(B132),ALL!$B$1:$T$1591,3,FALSE))</f>
        <v>(unc)</v>
      </c>
      <c r="B132" s="139" t="s">
        <v>5232</v>
      </c>
      <c r="C132" s="11" t="s">
        <v>7851</v>
      </c>
      <c r="D132" s="85">
        <f>VLOOKUP(TRIM(B132),BirthdateDraft!$B$1:$O$5859,2,FALSE)</f>
        <v>33876</v>
      </c>
      <c r="E132" s="86" t="str">
        <f>VLOOKUP(TRIM(B132),BirthdateDraft!$B$1:$O$9859,3,FALSE)</f>
        <v>14/2</v>
      </c>
      <c r="F132" s="52" t="str">
        <f>IF(ISERROR(VLOOKUP(TRIM(B132),ALL!$B$1:$T$1591,2,FALSE)),"",IF(ISERROR(VLOOKUP(TRIM(B132),ALL!$B$1:$T$1591,2,FALSE))," ",VLOOKUP(TRIM(B132),ALL!$B$1:$T$1591,2,FALSE)))</f>
        <v/>
      </c>
      <c r="G132" s="52" t="str">
        <f>IF(ISBLANK(VLOOKUP(TRIM(B132),ALL!$B$1:$U$1591,4,FALSE)),"",IF(ISERROR(VLOOKUP(TRIM(B132),ALL!$B$1:$U$1591,4,FALSE))," ",VLOOKUP(TRIM(B132),ALL!$B$1:$U$1591,4,FALSE)))</f>
        <v xml:space="preserve"> </v>
      </c>
      <c r="H132" s="52" t="str">
        <f>IF(ISBLANK(VLOOKUP(TRIM(B132),ALL!$B$1:$U$1591,5,FALSE)),"",IF(ISERROR(VLOOKUP(TRIM(B132),ALL!$B$1:$U$1591,5,FALSE))," ",VLOOKUP(TRIM(B132),ALL!$B$1:$U$1591,5,FALSE)))</f>
        <v xml:space="preserve"> </v>
      </c>
      <c r="I132" s="52" t="str">
        <f>IF(ISBLANK(VLOOKUP(TRIM(B132),ALL!$B$1:$U$1591,6,FALSE)),"",IF(ISERROR(VLOOKUP(TRIM(B132),ALL!$B$1:$U$1591,6,FALSE))," ", VLOOKUP(TRIM(B132),ALL!$B$1:$U$1591,6,FALSE)))</f>
        <v xml:space="preserve"> </v>
      </c>
      <c r="J132" s="52" t="str">
        <f>IF(ISBLANK(VLOOKUP(TRIM(B132),ALL!$B$1:$U$1591,7,FALSE)),"",IF(ISERROR(VLOOKUP(TRIM(B132),ALL!$B$1:$U$1591,7,FALSE))," ",VLOOKUP(TRIM(B132),ALL!$B$1:$U$1591,7,FALSE)))</f>
        <v xml:space="preserve"> </v>
      </c>
      <c r="K132" s="52" t="str">
        <f>IF(ISBLANK(VLOOKUP(TRIM(B132),ALL!$B$1:$U$1591,8,FALSE)),"",IF(ISERROR(VLOOKUP(TRIM(B132),ALL!$B$1:$U$1591,8,FALSE))," ",VLOOKUP(TRIM(B132),ALL!$B$1:$U$1591,8,FALSE)))</f>
        <v xml:space="preserve"> </v>
      </c>
      <c r="L132" s="52" t="str">
        <f>IF(ISBLANK(VLOOKUP(TRIM(B132),ALL!$B$1:$U$1591,9,FALSE)),"",IF(ISERROR(VLOOKUP(TRIM(B132),ALL!$B$1:$U$1591,9,FALSE))," ",VLOOKUP(TRIM(B132),ALL!$B$1:$U$1591,9,FALSE)))</f>
        <v xml:space="preserve"> </v>
      </c>
      <c r="M132" s="52" t="str">
        <f>IF(ISBLANK(VLOOKUP(TRIM(B132),ALL!$B$1:$U$1591,10,FALSE)),"",IF(ISERROR(VLOOKUP(TRIM(B132),ALL!$B$1:$U$1591,10,FALSE))," ",VLOOKUP(TRIM(B132),ALL!$B$1:$U$1591,10,FALSE)))</f>
        <v xml:space="preserve"> </v>
      </c>
      <c r="R132" t="str">
        <f>""</f>
        <v/>
      </c>
      <c r="S132" t="str">
        <f>""</f>
        <v/>
      </c>
      <c r="T132" t="str">
        <f>""</f>
        <v/>
      </c>
      <c r="U132" t="str">
        <f>""</f>
        <v/>
      </c>
      <c r="V132" t="str">
        <f>""</f>
        <v/>
      </c>
      <c r="W132" t="str">
        <f>""</f>
        <v/>
      </c>
      <c r="X132" t="str">
        <f>""</f>
        <v/>
      </c>
      <c r="Y132" t="str">
        <f>""</f>
        <v/>
      </c>
      <c r="Z132" t="str">
        <f>""</f>
        <v/>
      </c>
      <c r="AA132" t="str">
        <f>""</f>
        <v/>
      </c>
      <c r="AB132" t="str">
        <f>""</f>
        <v/>
      </c>
      <c r="AC132" t="str">
        <f>""</f>
        <v/>
      </c>
      <c r="AD132" t="str">
        <f>""</f>
        <v/>
      </c>
      <c r="AE132" t="str">
        <f>""</f>
        <v/>
      </c>
      <c r="AF132" t="str">
        <f>""</f>
        <v/>
      </c>
      <c r="AG132" t="str">
        <f>""</f>
        <v/>
      </c>
      <c r="AH132" t="str">
        <f>""</f>
        <v/>
      </c>
      <c r="AI132" t="str">
        <f>""</f>
        <v/>
      </c>
      <c r="AJ132" t="str">
        <f>""</f>
        <v/>
      </c>
      <c r="AK132" t="str">
        <f>""</f>
        <v/>
      </c>
      <c r="AL132" t="str">
        <f>""</f>
        <v/>
      </c>
      <c r="AM132" t="str">
        <f>""</f>
        <v/>
      </c>
      <c r="AN132" t="str">
        <f>""</f>
        <v/>
      </c>
      <c r="AO132" t="str">
        <f>""</f>
        <v/>
      </c>
      <c r="AP132" t="str">
        <f>""</f>
        <v/>
      </c>
      <c r="AQ132" t="str">
        <f>""</f>
        <v/>
      </c>
      <c r="AR132" t="str">
        <f>""</f>
        <v/>
      </c>
      <c r="AS132" t="str">
        <f>""</f>
        <v/>
      </c>
      <c r="AT132" t="str">
        <f>""</f>
        <v/>
      </c>
    </row>
    <row r="133" spans="1:46">
      <c r="A133" s="52" t="str">
        <f>IF(ISERROR(VLOOKUP(TRIM(B133),ALL!$B$1:$T$1591,3,FALSE)),"(unc)",VLOOKUP(TRIM(B133),ALL!$B$1:$T$1591,3,FALSE))</f>
        <v>(unc)</v>
      </c>
      <c r="B133" s="139" t="s">
        <v>5643</v>
      </c>
      <c r="C133" s="11" t="s">
        <v>7851</v>
      </c>
      <c r="D133" s="85">
        <f>VLOOKUP(TRIM(B133),BirthdateDraft!$B$1:$O$5859,2,FALSE)</f>
        <v>34303</v>
      </c>
      <c r="E133" s="86" t="str">
        <f>VLOOKUP(TRIM(B133),BirthdateDraft!$B$1:$O$9859,3,FALSE)</f>
        <v>16/6</v>
      </c>
      <c r="F133" s="52" t="str">
        <f>IF(ISERROR(VLOOKUP(TRIM(B133),ALL!$B$1:$T$1591,2,FALSE)),"",IF(ISERROR(VLOOKUP(TRIM(B133),ALL!$B$1:$T$1591,2,FALSE))," ",VLOOKUP(TRIM(B133),ALL!$B$1:$T$1591,2,FALSE)))</f>
        <v/>
      </c>
      <c r="G133" s="52" t="str">
        <f>IF(ISBLANK(VLOOKUP(TRIM(B133),ALL!$B$1:$U$1591,4,FALSE)),"",IF(ISERROR(VLOOKUP(TRIM(B133),ALL!$B$1:$U$1591,4,FALSE))," ",VLOOKUP(TRIM(B133),ALL!$B$1:$U$1591,4,FALSE)))</f>
        <v xml:space="preserve"> </v>
      </c>
      <c r="H133" s="52" t="str">
        <f>IF(ISBLANK(VLOOKUP(TRIM(B133),ALL!$B$1:$U$1591,5,FALSE)),"",IF(ISERROR(VLOOKUP(TRIM(B133),ALL!$B$1:$U$1591,5,FALSE))," ",VLOOKUP(TRIM(B133),ALL!$B$1:$U$1591,5,FALSE)))</f>
        <v xml:space="preserve"> </v>
      </c>
      <c r="I133" s="52" t="str">
        <f>IF(ISBLANK(VLOOKUP(TRIM(B133),ALL!$B$1:$U$1591,6,FALSE)),"",IF(ISERROR(VLOOKUP(TRIM(B133),ALL!$B$1:$U$1591,6,FALSE))," ", VLOOKUP(TRIM(B133),ALL!$B$1:$U$1591,6,FALSE)))</f>
        <v xml:space="preserve"> </v>
      </c>
      <c r="J133" s="52" t="str">
        <f>IF(ISBLANK(VLOOKUP(TRIM(B133),ALL!$B$1:$U$1591,7,FALSE)),"",IF(ISERROR(VLOOKUP(TRIM(B133),ALL!$B$1:$U$1591,7,FALSE))," ",VLOOKUP(TRIM(B133),ALL!$B$1:$U$1591,7,FALSE)))</f>
        <v xml:space="preserve"> </v>
      </c>
      <c r="K133" s="52" t="str">
        <f>IF(ISBLANK(VLOOKUP(TRIM(B133),ALL!$B$1:$U$1591,8,FALSE)),"",IF(ISERROR(VLOOKUP(TRIM(B133),ALL!$B$1:$U$1591,8,FALSE))," ",VLOOKUP(TRIM(B133),ALL!$B$1:$U$1591,8,FALSE)))</f>
        <v xml:space="preserve"> </v>
      </c>
      <c r="L133" s="52" t="str">
        <f>IF(ISBLANK(VLOOKUP(TRIM(B133),ALL!$B$1:$U$1591,9,FALSE)),"",IF(ISERROR(VLOOKUP(TRIM(B133),ALL!$B$1:$U$1591,9,FALSE))," ",VLOOKUP(TRIM(B133),ALL!$B$1:$U$1591,9,FALSE)))</f>
        <v xml:space="preserve"> </v>
      </c>
      <c r="M133" s="52" t="str">
        <f>IF(ISBLANK(VLOOKUP(TRIM(B133),ALL!$B$1:$U$1591,10,FALSE)),"",IF(ISERROR(VLOOKUP(TRIM(B133),ALL!$B$1:$U$1591,10,FALSE))," ",VLOOKUP(TRIM(B133),ALL!$B$1:$U$1591,10,FALSE)))</f>
        <v xml:space="preserve"> </v>
      </c>
    </row>
    <row r="134" spans="1:46">
      <c r="A134" s="52" t="str">
        <f>IF(ISERROR(VLOOKUP(TRIM(B134),ALL!$B$1:$T$1591,3,FALSE)),"(unc)",VLOOKUP(TRIM(B134),ALL!$B$1:$T$1591,3,FALSE))</f>
        <v>(unc)</v>
      </c>
      <c r="B134" s="139" t="s">
        <v>1832</v>
      </c>
      <c r="C134" s="11" t="s">
        <v>7851</v>
      </c>
      <c r="D134" s="85">
        <f>VLOOKUP(TRIM(B134),BirthdateDraft!$B$1:$O$5859,2,FALSE)</f>
        <v>31267</v>
      </c>
      <c r="E134" s="86" t="str">
        <f>VLOOKUP(TRIM(B134),BirthdateDraft!$B$1:$O$9859,3,FALSE)</f>
        <v>08/6</v>
      </c>
      <c r="F134" s="52" t="str">
        <f>IF(ISERROR(VLOOKUP(TRIM(B134),ALL!$B$1:$T$1591,2,FALSE)),"",IF(ISERROR(VLOOKUP(TRIM(B134),ALL!$B$1:$T$1591,2,FALSE))," ",VLOOKUP(TRIM(B134),ALL!$B$1:$T$1591,2,FALSE)))</f>
        <v/>
      </c>
      <c r="G134" s="52" t="str">
        <f>IF(ISBLANK(VLOOKUP(TRIM(B134),ALL!$B$1:$U$1591,4,FALSE)),"",IF(ISERROR(VLOOKUP(TRIM(B134),ALL!$B$1:$U$1591,4,FALSE))," ",VLOOKUP(TRIM(B134),ALL!$B$1:$U$1591,4,FALSE)))</f>
        <v xml:space="preserve"> </v>
      </c>
      <c r="H134" s="52" t="str">
        <f>IF(ISBLANK(VLOOKUP(TRIM(B134),ALL!$B$1:$U$1591,5,FALSE)),"",IF(ISERROR(VLOOKUP(TRIM(B134),ALL!$B$1:$U$1591,5,FALSE))," ",VLOOKUP(TRIM(B134),ALL!$B$1:$U$1591,5,FALSE)))</f>
        <v xml:space="preserve"> </v>
      </c>
      <c r="I134" s="52" t="str">
        <f>IF(ISBLANK(VLOOKUP(TRIM(B134),ALL!$B$1:$U$1591,6,FALSE)),"",IF(ISERROR(VLOOKUP(TRIM(B134),ALL!$B$1:$U$1591,6,FALSE))," ", VLOOKUP(TRIM(B134),ALL!$B$1:$U$1591,6,FALSE)))</f>
        <v xml:space="preserve"> </v>
      </c>
      <c r="J134" s="52" t="str">
        <f>IF(ISBLANK(VLOOKUP(TRIM(B134),ALL!$B$1:$U$1591,7,FALSE)),"",IF(ISERROR(VLOOKUP(TRIM(B134),ALL!$B$1:$U$1591,7,FALSE))," ",VLOOKUP(TRIM(B134),ALL!$B$1:$U$1591,7,FALSE)))</f>
        <v xml:space="preserve"> </v>
      </c>
      <c r="K134" s="52" t="str">
        <f>IF(ISBLANK(VLOOKUP(TRIM(B134),ALL!$B$1:$U$1591,8,FALSE)),"",IF(ISERROR(VLOOKUP(TRIM(B134),ALL!$B$1:$U$1591,8,FALSE))," ",VLOOKUP(TRIM(B134),ALL!$B$1:$U$1591,8,FALSE)))</f>
        <v xml:space="preserve"> </v>
      </c>
      <c r="L134" s="52" t="str">
        <f>IF(ISBLANK(VLOOKUP(TRIM(B134),ALL!$B$1:$U$1591,9,FALSE)),"",IF(ISERROR(VLOOKUP(TRIM(B134),ALL!$B$1:$U$1591,9,FALSE))," ",VLOOKUP(TRIM(B134),ALL!$B$1:$U$1591,9,FALSE)))</f>
        <v xml:space="preserve"> </v>
      </c>
      <c r="M134" s="52" t="str">
        <f>IF(ISBLANK(VLOOKUP(TRIM(B134),ALL!$B$1:$U$1591,10,FALSE)),"",IF(ISERROR(VLOOKUP(TRIM(B134),ALL!$B$1:$U$1591,10,FALSE))," ",VLOOKUP(TRIM(B134),ALL!$B$1:$U$1591,10,FALSE)))</f>
        <v xml:space="preserve"> </v>
      </c>
    </row>
    <row r="135" spans="1:46">
      <c r="A135" s="52" t="str">
        <f>IF(ISERROR(VLOOKUP(TRIM(B135),ALL!$B$1:$T$1591,3,FALSE)),"(unc)",VLOOKUP(TRIM(B135),ALL!$B$1:$T$1591,3,FALSE))</f>
        <v>(unc)</v>
      </c>
      <c r="B135" s="139" t="s">
        <v>1859</v>
      </c>
      <c r="C135" s="11" t="s">
        <v>7851</v>
      </c>
      <c r="D135" s="85">
        <f>VLOOKUP(TRIM(B135),BirthdateDraft!$B$1:$O$5859,2,FALSE)</f>
        <v>30477</v>
      </c>
      <c r="E135" s="86" t="str">
        <f>VLOOKUP(TRIM(B135),BirthdateDraft!$B$1:$O$9859,3,FALSE)</f>
        <v>06/5</v>
      </c>
      <c r="F135" s="52" t="str">
        <f>IF(ISERROR(VLOOKUP(TRIM(B135),ALL!$B$1:$T$1591,2,FALSE)),"",IF(ISERROR(VLOOKUP(TRIM(B135),ALL!$B$1:$T$1591,2,FALSE))," ",VLOOKUP(TRIM(B135),ALL!$B$1:$T$1591,2,FALSE)))</f>
        <v/>
      </c>
      <c r="G135" s="52" t="str">
        <f>IF(ISBLANK(VLOOKUP(TRIM(B135),ALL!$B$1:$U$1591,4,FALSE)),"",IF(ISERROR(VLOOKUP(TRIM(B135),ALL!$B$1:$U$1591,4,FALSE))," ",VLOOKUP(TRIM(B135),ALL!$B$1:$U$1591,4,FALSE)))</f>
        <v xml:space="preserve"> </v>
      </c>
      <c r="H135" s="52" t="str">
        <f>IF(ISBLANK(VLOOKUP(TRIM(B135),ALL!$B$1:$U$1591,5,FALSE)),"",IF(ISERROR(VLOOKUP(TRIM(B135),ALL!$B$1:$U$1591,5,FALSE))," ",VLOOKUP(TRIM(B135),ALL!$B$1:$U$1591,5,FALSE)))</f>
        <v xml:space="preserve"> </v>
      </c>
      <c r="I135" s="52" t="str">
        <f>IF(ISBLANK(VLOOKUP(TRIM(B135),ALL!$B$1:$U$1591,6,FALSE)),"",IF(ISERROR(VLOOKUP(TRIM(B135),ALL!$B$1:$U$1591,6,FALSE))," ", VLOOKUP(TRIM(B135),ALL!$B$1:$U$1591,6,FALSE)))</f>
        <v xml:space="preserve"> </v>
      </c>
      <c r="J135" s="52" t="str">
        <f>IF(ISBLANK(VLOOKUP(TRIM(B135),ALL!$B$1:$U$1591,7,FALSE)),"",IF(ISERROR(VLOOKUP(TRIM(B135),ALL!$B$1:$U$1591,7,FALSE))," ",VLOOKUP(TRIM(B135),ALL!$B$1:$U$1591,7,FALSE)))</f>
        <v xml:space="preserve"> </v>
      </c>
      <c r="K135" s="52" t="str">
        <f>IF(ISBLANK(VLOOKUP(TRIM(B135),ALL!$B$1:$U$1591,8,FALSE)),"",IF(ISERROR(VLOOKUP(TRIM(B135),ALL!$B$1:$U$1591,8,FALSE))," ",VLOOKUP(TRIM(B135),ALL!$B$1:$U$1591,8,FALSE)))</f>
        <v xml:space="preserve"> </v>
      </c>
      <c r="L135" s="52" t="str">
        <f>IF(ISBLANK(VLOOKUP(TRIM(B135),ALL!$B$1:$U$1591,9,FALSE)),"",IF(ISERROR(VLOOKUP(TRIM(B135),ALL!$B$1:$U$1591,9,FALSE))," ",VLOOKUP(TRIM(B135),ALL!$B$1:$U$1591,9,FALSE)))</f>
        <v xml:space="preserve"> </v>
      </c>
      <c r="M135" s="52" t="str">
        <f>IF(ISBLANK(VLOOKUP(TRIM(B135),ALL!$B$1:$U$1591,10,FALSE)),"",IF(ISERROR(VLOOKUP(TRIM(B135),ALL!$B$1:$U$1591,10,FALSE))," ",VLOOKUP(TRIM(B135),ALL!$B$1:$U$1591,10,FALSE)))</f>
        <v xml:space="preserve"> </v>
      </c>
    </row>
    <row r="136" spans="1:46">
      <c r="A136" s="52" t="str">
        <f>IF(ISERROR(VLOOKUP(TRIM(B136),ALL!$B$1:$T$1591,3,FALSE)),"(unc)",VLOOKUP(TRIM(B136),ALL!$B$1:$T$1591,3,FALSE))</f>
        <v>(unc)</v>
      </c>
      <c r="B136" s="139" t="s">
        <v>1035</v>
      </c>
      <c r="C136" s="11" t="s">
        <v>1815</v>
      </c>
      <c r="D136" s="85">
        <f>VLOOKUP(TRIM(B136),BirthdateDraft!$B$1:$O$5859,2,FALSE)</f>
        <v>32640</v>
      </c>
      <c r="E136" s="86" t="str">
        <f>VLOOKUP(TRIM(B136),BirthdateDraft!$B$1:$O$9859,3,FALSE)</f>
        <v>11/FA</v>
      </c>
      <c r="F136" s="52" t="str">
        <f>IF(ISERROR(VLOOKUP(TRIM(B136),ALL!$B$1:$T$1591,2,FALSE)),"",IF(ISERROR(VLOOKUP(TRIM(B136),ALL!$B$1:$T$1591,2,FALSE))," ",VLOOKUP(TRIM(B136),ALL!$B$1:$T$1591,2,FALSE)))</f>
        <v/>
      </c>
      <c r="G136" s="52" t="str">
        <f>IF(ISBLANK(VLOOKUP(TRIM(B136),ALL!$B$1:$U$1591,4,FALSE)),"",IF(ISERROR(VLOOKUP(TRIM(B136),ALL!$B$1:$U$1591,4,FALSE))," ",VLOOKUP(TRIM(B136),ALL!$B$1:$U$1591,4,FALSE)))</f>
        <v xml:space="preserve"> </v>
      </c>
      <c r="H136" s="52" t="str">
        <f>IF(ISBLANK(VLOOKUP(TRIM(B136),ALL!$B$1:$U$1591,5,FALSE)),"",IF(ISERROR(VLOOKUP(TRIM(B136),ALL!$B$1:$U$1591,5,FALSE))," ",VLOOKUP(TRIM(B136),ALL!$B$1:$U$1591,5,FALSE)))</f>
        <v xml:space="preserve"> </v>
      </c>
      <c r="I136" s="52" t="str">
        <f>IF(ISBLANK(VLOOKUP(TRIM(B136),ALL!$B$1:$U$1591,6,FALSE)),"",IF(ISERROR(VLOOKUP(TRIM(B136),ALL!$B$1:$U$1591,6,FALSE))," ", VLOOKUP(TRIM(B136),ALL!$B$1:$U$1591,6,FALSE)))</f>
        <v xml:space="preserve"> </v>
      </c>
      <c r="J136" s="52" t="str">
        <f>IF(ISBLANK(VLOOKUP(TRIM(B136),ALL!$B$1:$U$1591,7,FALSE)),"",IF(ISERROR(VLOOKUP(TRIM(B136),ALL!$B$1:$U$1591,7,FALSE))," ",VLOOKUP(TRIM(B136),ALL!$B$1:$U$1591,7,FALSE)))</f>
        <v xml:space="preserve"> </v>
      </c>
      <c r="K136" s="52" t="str">
        <f>IF(ISBLANK(VLOOKUP(TRIM(B136),ALL!$B$1:$U$1591,8,FALSE)),"",IF(ISERROR(VLOOKUP(TRIM(B136),ALL!$B$1:$U$1591,8,FALSE))," ",VLOOKUP(TRIM(B136),ALL!$B$1:$U$1591,8,FALSE)))</f>
        <v xml:space="preserve"> </v>
      </c>
      <c r="L136" s="52" t="str">
        <f>IF(ISBLANK(VLOOKUP(TRIM(B136),ALL!$B$1:$U$1591,9,FALSE)),"",IF(ISERROR(VLOOKUP(TRIM(B136),ALL!$B$1:$U$1591,9,FALSE))," ",VLOOKUP(TRIM(B136),ALL!$B$1:$U$1591,9,FALSE)))</f>
        <v xml:space="preserve"> </v>
      </c>
      <c r="M136" s="52" t="str">
        <f>IF(ISBLANK(VLOOKUP(TRIM(B136),ALL!$B$1:$U$1591,10,FALSE)),"",IF(ISERROR(VLOOKUP(TRIM(B136),ALL!$B$1:$U$1591,10,FALSE))," ",VLOOKUP(TRIM(B136),ALL!$B$1:$U$1591,10,FALSE)))</f>
        <v xml:space="preserve"> </v>
      </c>
    </row>
    <row r="137" spans="1:46">
      <c r="A137" s="52" t="str">
        <f>IF(ISERROR(VLOOKUP(TRIM(B137),ALL!$B$1:$T$1591,3,FALSE)),"(unc)",VLOOKUP(TRIM(B137),ALL!$B$1:$T$1591,3,FALSE))</f>
        <v>(unc)</v>
      </c>
      <c r="B137" s="139" t="s">
        <v>3910</v>
      </c>
      <c r="C137" s="11" t="s">
        <v>1815</v>
      </c>
      <c r="D137" s="85">
        <f>VLOOKUP(TRIM(B137),BirthdateDraft!$B$1:$O$5859,2,FALSE)</f>
        <v>33126</v>
      </c>
      <c r="E137" s="86" t="str">
        <f>VLOOKUP(TRIM(B137),BirthdateDraft!$B$1:$O$9859,3,FALSE)</f>
        <v>13/7</v>
      </c>
      <c r="F137" s="52" t="str">
        <f>IF(ISERROR(VLOOKUP(TRIM(B137),ALL!$B$1:$T$1591,2,FALSE)),"",IF(ISERROR(VLOOKUP(TRIM(B137),ALL!$B$1:$T$1591,2,FALSE))," ",VLOOKUP(TRIM(B137),ALL!$B$1:$T$1591,2,FALSE)))</f>
        <v/>
      </c>
      <c r="G137" s="52" t="str">
        <f>IF(ISBLANK(VLOOKUP(TRIM(B137),ALL!$B$1:$U$1591,4,FALSE)),"",IF(ISERROR(VLOOKUP(TRIM(B137),ALL!$B$1:$U$1591,4,FALSE))," ",VLOOKUP(TRIM(B137),ALL!$B$1:$U$1591,4,FALSE)))</f>
        <v xml:space="preserve"> </v>
      </c>
      <c r="H137" s="52" t="str">
        <f>IF(ISBLANK(VLOOKUP(TRIM(B137),ALL!$B$1:$U$1591,5,FALSE)),"",IF(ISERROR(VLOOKUP(TRIM(B137),ALL!$B$1:$U$1591,5,FALSE))," ",VLOOKUP(TRIM(B137),ALL!$B$1:$U$1591,5,FALSE)))</f>
        <v xml:space="preserve"> </v>
      </c>
      <c r="I137" s="52" t="str">
        <f>IF(ISBLANK(VLOOKUP(TRIM(B137),ALL!$B$1:$U$1591,6,FALSE)),"",IF(ISERROR(VLOOKUP(TRIM(B137),ALL!$B$1:$U$1591,6,FALSE))," ", VLOOKUP(TRIM(B137),ALL!$B$1:$U$1591,6,FALSE)))</f>
        <v xml:space="preserve"> </v>
      </c>
      <c r="J137" s="52" t="str">
        <f>IF(ISBLANK(VLOOKUP(TRIM(B137),ALL!$B$1:$U$1591,7,FALSE)),"",IF(ISERROR(VLOOKUP(TRIM(B137),ALL!$B$1:$U$1591,7,FALSE))," ",VLOOKUP(TRIM(B137),ALL!$B$1:$U$1591,7,FALSE)))</f>
        <v xml:space="preserve"> </v>
      </c>
      <c r="K137" s="52" t="str">
        <f>IF(ISBLANK(VLOOKUP(TRIM(B137),ALL!$B$1:$U$1591,8,FALSE)),"",IF(ISERROR(VLOOKUP(TRIM(B137),ALL!$B$1:$U$1591,8,FALSE))," ",VLOOKUP(TRIM(B137),ALL!$B$1:$U$1591,8,FALSE)))</f>
        <v xml:space="preserve"> </v>
      </c>
      <c r="L137" s="52" t="str">
        <f>IF(ISBLANK(VLOOKUP(TRIM(B137),ALL!$B$1:$U$1591,9,FALSE)),"",IF(ISERROR(VLOOKUP(TRIM(B137),ALL!$B$1:$U$1591,9,FALSE))," ",VLOOKUP(TRIM(B137),ALL!$B$1:$U$1591,9,FALSE)))</f>
        <v xml:space="preserve"> </v>
      </c>
      <c r="M137" s="52" t="str">
        <f>IF(ISBLANK(VLOOKUP(TRIM(B137),ALL!$B$1:$U$1591,10,FALSE)),"",IF(ISERROR(VLOOKUP(TRIM(B137),ALL!$B$1:$U$1591,10,FALSE))," ",VLOOKUP(TRIM(B137),ALL!$B$1:$U$1591,10,FALSE)))</f>
        <v xml:space="preserve"> </v>
      </c>
    </row>
    <row r="138" spans="1:46">
      <c r="A138" s="52" t="str">
        <f>IF(ISERROR(VLOOKUP(TRIM(B138),ALL!$B$1:$T$1591,3,FALSE)),"(unc)",VLOOKUP(TRIM(B138),ALL!$B$1:$T$1591,3,FALSE))</f>
        <v>SS ^</v>
      </c>
      <c r="B138" s="139" t="s">
        <v>1063</v>
      </c>
      <c r="C138" s="11" t="s">
        <v>1815</v>
      </c>
      <c r="D138" s="85">
        <f>VLOOKUP(TRIM(B138),BirthdateDraft!$B$1:$O$5859,2,FALSE)</f>
        <v>32521</v>
      </c>
      <c r="E138" s="86" t="str">
        <f>VLOOKUP(TRIM(B138),BirthdateDraft!$B$1:$O$9859,3,FALSE)</f>
        <v>10/3</v>
      </c>
      <c r="F138" s="52" t="str">
        <f>IF(ISERROR(VLOOKUP(TRIM(B138),ALL!$B$1:$T$1591,2,FALSE)),"",IF(ISERROR(VLOOKUP(TRIM(B138),ALL!$B$1:$T$1591,2,FALSE))," ",VLOOKUP(TRIM(B138),ALL!$B$1:$T$1591,2,FALSE)))</f>
        <v>CLA</v>
      </c>
      <c r="G138" s="52" t="str">
        <f>IF(ISBLANK(VLOOKUP(TRIM(B138),ALL!$B$1:$U$1591,4,FALSE)),"",IF(ISERROR(VLOOKUP(TRIM(B138),ALL!$B$1:$U$1591,4,FALSE))," ",VLOOKUP(TRIM(B138),ALL!$B$1:$U$1591,4,FALSE)))</f>
        <v>0-5</v>
      </c>
      <c r="H138" s="52" t="str">
        <f>IF(ISBLANK(VLOOKUP(TRIM(B138),ALL!$B$1:$U$1591,5,FALSE)),"",IF(ISERROR(VLOOKUP(TRIM(B138),ALL!$B$1:$U$1591,5,FALSE))," ",VLOOKUP(TRIM(B138),ALL!$B$1:$U$1591,5,FALSE)))</f>
        <v/>
      </c>
      <c r="I138" s="52" t="str">
        <f>IF(ISBLANK(VLOOKUP(TRIM(B138),ALL!$B$1:$U$1591,6,FALSE)),"",IF(ISERROR(VLOOKUP(TRIM(B138),ALL!$B$1:$U$1591,6,FALSE))," ", VLOOKUP(TRIM(B138),ALL!$B$1:$U$1591,6,FALSE)))</f>
        <v/>
      </c>
      <c r="J138" s="52" t="str">
        <f>IF(ISBLANK(VLOOKUP(TRIM(B138),ALL!$B$1:$U$1591,7,FALSE)),"",IF(ISERROR(VLOOKUP(TRIM(B138),ALL!$B$1:$U$1591,7,FALSE))," ",VLOOKUP(TRIM(B138),ALL!$B$1:$U$1591,7,FALSE)))</f>
        <v/>
      </c>
      <c r="K138" s="52" t="str">
        <f>IF(ISBLANK(VLOOKUP(TRIM(B138),ALL!$B$1:$U$1591,8,FALSE)),"",IF(ISERROR(VLOOKUP(TRIM(B138),ALL!$B$1:$U$1591,8,FALSE))," ",VLOOKUP(TRIM(B138),ALL!$B$1:$U$1591,8,FALSE)))</f>
        <v/>
      </c>
      <c r="L138" s="52" t="str">
        <f>IF(ISBLANK(VLOOKUP(TRIM(B138),ALL!$B$1:$U$1591,9,FALSE)),"",IF(ISERROR(VLOOKUP(TRIM(B138),ALL!$B$1:$U$1591,9,FALSE))," ",VLOOKUP(TRIM(B138),ALL!$B$1:$U$1591,9,FALSE)))</f>
        <v/>
      </c>
      <c r="M138" s="52" t="str">
        <f>IF(ISBLANK(VLOOKUP(TRIM(B138),ALL!$B$1:$U$1591,10,FALSE)),"",IF(ISERROR(VLOOKUP(TRIM(B138),ALL!$B$1:$U$1591,10,FALSE))," ",VLOOKUP(TRIM(B138),ALL!$B$1:$U$1591,10,FALSE)))</f>
        <v/>
      </c>
    </row>
    <row r="139" spans="1:46">
      <c r="A139" s="52" t="str">
        <f>IF(ISERROR(VLOOKUP(TRIM(B139),ALL!$B$1:$T$1591,3,FALSE)),"(unc)",VLOOKUP(TRIM(B139),ALL!$B$1:$T$1591,3,FALSE))</f>
        <v>(unc)</v>
      </c>
      <c r="B139" s="139" t="s">
        <v>5210</v>
      </c>
      <c r="C139" s="11" t="s">
        <v>1815</v>
      </c>
      <c r="D139" s="85">
        <f>VLOOKUP(TRIM(B139),BirthdateDraft!$B$1:$O$5859,2,FALSE)</f>
        <v>32292</v>
      </c>
      <c r="E139" s="86" t="str">
        <f>VLOOKUP(TRIM(B139),BirthdateDraft!$B$1:$O$9859,3,FALSE)</f>
        <v>12/FA</v>
      </c>
      <c r="F139" s="52" t="str">
        <f>IF(ISERROR(VLOOKUP(TRIM(B139),ALL!$B$1:$T$1591,2,FALSE)),"",IF(ISERROR(VLOOKUP(TRIM(B139),ALL!$B$1:$T$1591,2,FALSE))," ",VLOOKUP(TRIM(B139),ALL!$B$1:$T$1591,2,FALSE)))</f>
        <v/>
      </c>
      <c r="G139" s="52" t="str">
        <f>IF(ISBLANK(VLOOKUP(TRIM(B139),ALL!$B$1:$U$1591,4,FALSE)),"",IF(ISERROR(VLOOKUP(TRIM(B139),ALL!$B$1:$U$1591,4,FALSE))," ",VLOOKUP(TRIM(B139),ALL!$B$1:$U$1591,4,FALSE)))</f>
        <v xml:space="preserve"> </v>
      </c>
      <c r="H139" s="52" t="str">
        <f>IF(ISBLANK(VLOOKUP(TRIM(B139),ALL!$B$1:$U$1591,5,FALSE)),"",IF(ISERROR(VLOOKUP(TRIM(B139),ALL!$B$1:$U$1591,5,FALSE))," ",VLOOKUP(TRIM(B139),ALL!$B$1:$U$1591,5,FALSE)))</f>
        <v xml:space="preserve"> </v>
      </c>
      <c r="I139" s="52" t="str">
        <f>IF(ISBLANK(VLOOKUP(TRIM(B139),ALL!$B$1:$U$1591,6,FALSE)),"",IF(ISERROR(VLOOKUP(TRIM(B139),ALL!$B$1:$U$1591,6,FALSE))," ", VLOOKUP(TRIM(B139),ALL!$B$1:$U$1591,6,FALSE)))</f>
        <v xml:space="preserve"> </v>
      </c>
      <c r="J139" s="52" t="str">
        <f>IF(ISBLANK(VLOOKUP(TRIM(B139),ALL!$B$1:$U$1591,7,FALSE)),"",IF(ISERROR(VLOOKUP(TRIM(B139),ALL!$B$1:$U$1591,7,FALSE))," ",VLOOKUP(TRIM(B139),ALL!$B$1:$U$1591,7,FALSE)))</f>
        <v xml:space="preserve"> </v>
      </c>
      <c r="K139" s="52" t="str">
        <f>IF(ISBLANK(VLOOKUP(TRIM(B139),ALL!$B$1:$U$1591,8,FALSE)),"",IF(ISERROR(VLOOKUP(TRIM(B139),ALL!$B$1:$U$1591,8,FALSE))," ",VLOOKUP(TRIM(B139),ALL!$B$1:$U$1591,8,FALSE)))</f>
        <v xml:space="preserve"> </v>
      </c>
      <c r="L139" s="52" t="str">
        <f>IF(ISBLANK(VLOOKUP(TRIM(B139),ALL!$B$1:$U$1591,9,FALSE)),"",IF(ISERROR(VLOOKUP(TRIM(B139),ALL!$B$1:$U$1591,9,FALSE))," ",VLOOKUP(TRIM(B139),ALL!$B$1:$U$1591,9,FALSE)))</f>
        <v xml:space="preserve"> </v>
      </c>
      <c r="M139" s="52" t="str">
        <f>IF(ISBLANK(VLOOKUP(TRIM(B139),ALL!$B$1:$U$1591,10,FALSE)),"",IF(ISERROR(VLOOKUP(TRIM(B139),ALL!$B$1:$U$1591,10,FALSE))," ",VLOOKUP(TRIM(B139),ALL!$B$1:$U$1591,10,FALSE)))</f>
        <v xml:space="preserve"> </v>
      </c>
    </row>
    <row r="140" spans="1:46">
      <c r="A140" s="52" t="str">
        <f>IF(ISERROR(VLOOKUP(TRIM(B140),ALL!$B$1:$T$1591,3,FALSE)),"(unc)",VLOOKUP(TRIM(B140),ALL!$B$1:$T$1591,3,FALSE))</f>
        <v>(unc)</v>
      </c>
      <c r="B140" s="139" t="s">
        <v>1138</v>
      </c>
      <c r="C140" s="11" t="s">
        <v>1815</v>
      </c>
      <c r="D140" s="85">
        <f>VLOOKUP(TRIM(B140),BirthdateDraft!$B$1:$O$5859,2,FALSE)</f>
        <v>32188</v>
      </c>
      <c r="E140" s="86" t="str">
        <f>VLOOKUP(TRIM(B140),BirthdateDraft!$B$1:$O$9859,3,FALSE)</f>
        <v>11/2</v>
      </c>
      <c r="F140" s="52" t="str">
        <f>IF(ISERROR(VLOOKUP(TRIM(B140),ALL!$B$1:$T$1591,2,FALSE)),"",IF(ISERROR(VLOOKUP(TRIM(B140),ALL!$B$1:$T$1591,2,FALSE))," ",VLOOKUP(TRIM(B140),ALL!$B$1:$T$1591,2,FALSE)))</f>
        <v/>
      </c>
      <c r="G140" s="52" t="str">
        <f>IF(ISBLANK(VLOOKUP(TRIM(B140),ALL!$B$1:$U$1591,4,FALSE)),"",IF(ISERROR(VLOOKUP(TRIM(B140),ALL!$B$1:$U$1591,4,FALSE))," ",VLOOKUP(TRIM(B140),ALL!$B$1:$U$1591,4,FALSE)))</f>
        <v xml:space="preserve"> </v>
      </c>
      <c r="H140" s="52" t="str">
        <f>IF(ISBLANK(VLOOKUP(TRIM(B140),ALL!$B$1:$U$1591,5,FALSE)),"",IF(ISERROR(VLOOKUP(TRIM(B140),ALL!$B$1:$U$1591,5,FALSE))," ",VLOOKUP(TRIM(B140),ALL!$B$1:$U$1591,5,FALSE)))</f>
        <v xml:space="preserve"> </v>
      </c>
      <c r="I140" s="52" t="str">
        <f>IF(ISBLANK(VLOOKUP(TRIM(B140),ALL!$B$1:$U$1591,6,FALSE)),"",IF(ISERROR(VLOOKUP(TRIM(B140),ALL!$B$1:$U$1591,6,FALSE))," ", VLOOKUP(TRIM(B140),ALL!$B$1:$U$1591,6,FALSE)))</f>
        <v xml:space="preserve"> </v>
      </c>
      <c r="J140" s="52" t="str">
        <f>IF(ISBLANK(VLOOKUP(TRIM(B140),ALL!$B$1:$U$1591,7,FALSE)),"",IF(ISERROR(VLOOKUP(TRIM(B140),ALL!$B$1:$U$1591,7,FALSE))," ",VLOOKUP(TRIM(B140),ALL!$B$1:$U$1591,7,FALSE)))</f>
        <v xml:space="preserve"> </v>
      </c>
      <c r="K140" s="52" t="str">
        <f>IF(ISBLANK(VLOOKUP(TRIM(B140),ALL!$B$1:$U$1591,8,FALSE)),"",IF(ISERROR(VLOOKUP(TRIM(B140),ALL!$B$1:$U$1591,8,FALSE))," ",VLOOKUP(TRIM(B140),ALL!$B$1:$U$1591,8,FALSE)))</f>
        <v xml:space="preserve"> </v>
      </c>
      <c r="L140" s="52" t="str">
        <f>IF(ISBLANK(VLOOKUP(TRIM(B140),ALL!$B$1:$U$1591,9,FALSE)),"",IF(ISERROR(VLOOKUP(TRIM(B140),ALL!$B$1:$U$1591,9,FALSE))," ",VLOOKUP(TRIM(B140),ALL!$B$1:$U$1591,9,FALSE)))</f>
        <v xml:space="preserve"> </v>
      </c>
      <c r="M140" s="52" t="str">
        <f>IF(ISBLANK(VLOOKUP(TRIM(B140),ALL!$B$1:$U$1591,10,FALSE)),"",IF(ISERROR(VLOOKUP(TRIM(B140),ALL!$B$1:$U$1591,10,FALSE))," ",VLOOKUP(TRIM(B140),ALL!$B$1:$U$1591,10,FALSE)))</f>
        <v xml:space="preserve"> </v>
      </c>
    </row>
    <row r="141" spans="1:46">
      <c r="A141" s="52" t="str">
        <f>IF(ISERROR(VLOOKUP(TRIM(B141),ALL!$B$1:$T$1591,3,FALSE)),"(unc)",VLOOKUP(TRIM(B141),ALL!$B$1:$T$1591,3,FALSE))</f>
        <v>(unc)</v>
      </c>
      <c r="B141" s="139" t="s">
        <v>6177</v>
      </c>
      <c r="C141" s="11" t="s">
        <v>1815</v>
      </c>
      <c r="D141" s="85">
        <f>VLOOKUP(TRIM(B141),BirthdateDraft!$B$1:$O$5859,2,FALSE)</f>
        <v>34413</v>
      </c>
      <c r="E141" s="86" t="str">
        <f>VLOOKUP(TRIM(B141),BirthdateDraft!$B$1:$O$9859,3,FALSE)</f>
        <v>16/4</v>
      </c>
      <c r="F141" s="52" t="str">
        <f>IF(ISERROR(VLOOKUP(TRIM(B141),ALL!$B$1:$T$1591,2,FALSE)),"",IF(ISERROR(VLOOKUP(TRIM(B141),ALL!$B$1:$T$1591,2,FALSE))," ",VLOOKUP(TRIM(B141),ALL!$B$1:$T$1591,2,FALSE)))</f>
        <v/>
      </c>
      <c r="G141" s="52" t="str">
        <f>IF(ISBLANK(VLOOKUP(TRIM(B141),ALL!$B$1:$U$1591,4,FALSE)),"",IF(ISERROR(VLOOKUP(TRIM(B141),ALL!$B$1:$U$1591,4,FALSE))," ",VLOOKUP(TRIM(B141),ALL!$B$1:$U$1591,4,FALSE)))</f>
        <v xml:space="preserve"> </v>
      </c>
      <c r="H141" s="52" t="str">
        <f>IF(ISBLANK(VLOOKUP(TRIM(B141),ALL!$B$1:$U$1591,5,FALSE)),"",IF(ISERROR(VLOOKUP(TRIM(B141),ALL!$B$1:$U$1591,5,FALSE))," ",VLOOKUP(TRIM(B141),ALL!$B$1:$U$1591,5,FALSE)))</f>
        <v xml:space="preserve"> </v>
      </c>
      <c r="I141" s="52" t="str">
        <f>IF(ISBLANK(VLOOKUP(TRIM(B141),ALL!$B$1:$U$1591,6,FALSE)),"",IF(ISERROR(VLOOKUP(TRIM(B141),ALL!$B$1:$U$1591,6,FALSE))," ", VLOOKUP(TRIM(B141),ALL!$B$1:$U$1591,6,FALSE)))</f>
        <v xml:space="preserve"> </v>
      </c>
      <c r="J141" s="52" t="str">
        <f>IF(ISBLANK(VLOOKUP(TRIM(B141),ALL!$B$1:$U$1591,7,FALSE)),"",IF(ISERROR(VLOOKUP(TRIM(B141),ALL!$B$1:$U$1591,7,FALSE))," ",VLOOKUP(TRIM(B141),ALL!$B$1:$U$1591,7,FALSE)))</f>
        <v xml:space="preserve"> </v>
      </c>
      <c r="K141" s="52" t="str">
        <f>IF(ISBLANK(VLOOKUP(TRIM(B141),ALL!$B$1:$U$1591,8,FALSE)),"",IF(ISERROR(VLOOKUP(TRIM(B141),ALL!$B$1:$U$1591,8,FALSE))," ",VLOOKUP(TRIM(B141),ALL!$B$1:$U$1591,8,FALSE)))</f>
        <v xml:space="preserve"> </v>
      </c>
      <c r="L141" s="52" t="str">
        <f>IF(ISBLANK(VLOOKUP(TRIM(B141),ALL!$B$1:$U$1591,9,FALSE)),"",IF(ISERROR(VLOOKUP(TRIM(B141),ALL!$B$1:$U$1591,9,FALSE))," ",VLOOKUP(TRIM(B141),ALL!$B$1:$U$1591,9,FALSE)))</f>
        <v xml:space="preserve"> </v>
      </c>
      <c r="M141" s="52" t="str">
        <f>IF(ISBLANK(VLOOKUP(TRIM(B141),ALL!$B$1:$U$1591,10,FALSE)),"",IF(ISERROR(VLOOKUP(TRIM(B141),ALL!$B$1:$U$1591,10,FALSE))," ",VLOOKUP(TRIM(B141),ALL!$B$1:$U$1591,10,FALSE)))</f>
        <v xml:space="preserve"> </v>
      </c>
    </row>
    <row r="142" spans="1:46">
      <c r="A142" s="52" t="str">
        <f>IF(ISERROR(VLOOKUP(TRIM(B142),ALL!$B$1:$T$1591,3,FALSE)),"(unc)",VLOOKUP(TRIM(B142),ALL!$B$1:$T$1591,3,FALSE))</f>
        <v>(unc)</v>
      </c>
      <c r="B142" s="139" t="s">
        <v>4583</v>
      </c>
      <c r="C142" s="11" t="s">
        <v>1815</v>
      </c>
      <c r="D142" s="85">
        <f>VLOOKUP(TRIM(B142),BirthdateDraft!$B$1:$O$5859,2,FALSE)</f>
        <v>32539</v>
      </c>
      <c r="E142" s="86" t="str">
        <f>VLOOKUP(TRIM(B142),BirthdateDraft!$B$1:$O$9859,3,FALSE)</f>
        <v>11/FA</v>
      </c>
      <c r="F142" s="52" t="str">
        <f>IF(ISERROR(VLOOKUP(TRIM(B142),ALL!$B$1:$T$1591,2,FALSE)),"",IF(ISERROR(VLOOKUP(TRIM(B142),ALL!$B$1:$T$1591,2,FALSE))," ",VLOOKUP(TRIM(B142),ALL!$B$1:$T$1591,2,FALSE)))</f>
        <v/>
      </c>
      <c r="G142" s="52" t="str">
        <f>IF(ISBLANK(VLOOKUP(TRIM(B142),ALL!$B$1:$U$1591,4,FALSE)),"",IF(ISERROR(VLOOKUP(TRIM(B142),ALL!$B$1:$U$1591,4,FALSE))," ",VLOOKUP(TRIM(B142),ALL!$B$1:$U$1591,4,FALSE)))</f>
        <v xml:space="preserve"> </v>
      </c>
      <c r="H142" s="52" t="str">
        <f>IF(ISBLANK(VLOOKUP(TRIM(B142),ALL!$B$1:$U$1591,5,FALSE)),"",IF(ISERROR(VLOOKUP(TRIM(B142),ALL!$B$1:$U$1591,5,FALSE))," ",VLOOKUP(TRIM(B142),ALL!$B$1:$U$1591,5,FALSE)))</f>
        <v xml:space="preserve"> </v>
      </c>
      <c r="I142" s="52" t="str">
        <f>IF(ISBLANK(VLOOKUP(TRIM(B142),ALL!$B$1:$U$1591,6,FALSE)),"",IF(ISERROR(VLOOKUP(TRIM(B142),ALL!$B$1:$U$1591,6,FALSE))," ", VLOOKUP(TRIM(B142),ALL!$B$1:$U$1591,6,FALSE)))</f>
        <v xml:space="preserve"> </v>
      </c>
      <c r="J142" s="52" t="str">
        <f>IF(ISBLANK(VLOOKUP(TRIM(B142),ALL!$B$1:$U$1591,7,FALSE)),"",IF(ISERROR(VLOOKUP(TRIM(B142),ALL!$B$1:$U$1591,7,FALSE))," ",VLOOKUP(TRIM(B142),ALL!$B$1:$U$1591,7,FALSE)))</f>
        <v xml:space="preserve"> </v>
      </c>
      <c r="K142" s="52" t="str">
        <f>IF(ISBLANK(VLOOKUP(TRIM(B142),ALL!$B$1:$U$1591,8,FALSE)),"",IF(ISERROR(VLOOKUP(TRIM(B142),ALL!$B$1:$U$1591,8,FALSE))," ",VLOOKUP(TRIM(B142),ALL!$B$1:$U$1591,8,FALSE)))</f>
        <v xml:space="preserve"> </v>
      </c>
      <c r="L142" s="52" t="str">
        <f>IF(ISBLANK(VLOOKUP(TRIM(B142),ALL!$B$1:$U$1591,9,FALSE)),"",IF(ISERROR(VLOOKUP(TRIM(B142),ALL!$B$1:$U$1591,9,FALSE))," ",VLOOKUP(TRIM(B142),ALL!$B$1:$U$1591,9,FALSE)))</f>
        <v xml:space="preserve"> </v>
      </c>
      <c r="M142" s="52" t="str">
        <f>IF(ISBLANK(VLOOKUP(TRIM(B142),ALL!$B$1:$U$1591,10,FALSE)),"",IF(ISERROR(VLOOKUP(TRIM(B142),ALL!$B$1:$U$1591,10,FALSE))," ",VLOOKUP(TRIM(B142),ALL!$B$1:$U$1591,10,FALSE)))</f>
        <v xml:space="preserve"> </v>
      </c>
    </row>
    <row r="143" spans="1:46">
      <c r="A143" s="52" t="str">
        <f>IF(ISERROR(VLOOKUP(TRIM(B143),ALL!$B$1:$T$1591,3,FALSE)),"(unc)",VLOOKUP(TRIM(B143),ALL!$B$1:$T$1591,3,FALSE))</f>
        <v>(unc)</v>
      </c>
      <c r="B143" s="139" t="s">
        <v>3631</v>
      </c>
      <c r="C143" s="11" t="s">
        <v>1815</v>
      </c>
      <c r="D143" s="85">
        <f>VLOOKUP(TRIM(B143),BirthdateDraft!$B$1:$O$5859,2,FALSE)</f>
        <v>31524</v>
      </c>
      <c r="E143" s="86" t="str">
        <f>VLOOKUP(TRIM(B143),BirthdateDraft!$B$1:$O$9859,3,FALSE)</f>
        <v>07/1 (12)</v>
      </c>
      <c r="F143" s="52" t="str">
        <f>IF(ISERROR(VLOOKUP(TRIM(B143),ALL!$B$1:$T$1591,2,FALSE)),"",IF(ISERROR(VLOOKUP(TRIM(B143),ALL!$B$1:$T$1591,2,FALSE))," ",VLOOKUP(TRIM(B143),ALL!$B$1:$T$1591,2,FALSE)))</f>
        <v/>
      </c>
      <c r="G143" s="52" t="str">
        <f>IF(ISBLANK(VLOOKUP(TRIM(B143),ALL!$B$1:$U$1591,4,FALSE)),"",IF(ISERROR(VLOOKUP(TRIM(B143),ALL!$B$1:$U$1591,4,FALSE))," ",VLOOKUP(TRIM(B143),ALL!$B$1:$U$1591,4,FALSE)))</f>
        <v xml:space="preserve"> </v>
      </c>
      <c r="H143" s="52" t="str">
        <f>IF(ISBLANK(VLOOKUP(TRIM(B143),ALL!$B$1:$U$1591,5,FALSE)),"",IF(ISERROR(VLOOKUP(TRIM(B143),ALL!$B$1:$U$1591,5,FALSE))," ",VLOOKUP(TRIM(B143),ALL!$B$1:$U$1591,5,FALSE)))</f>
        <v xml:space="preserve"> </v>
      </c>
      <c r="I143" s="52" t="str">
        <f>IF(ISBLANK(VLOOKUP(TRIM(B143),ALL!$B$1:$U$1591,6,FALSE)),"",IF(ISERROR(VLOOKUP(TRIM(B143),ALL!$B$1:$U$1591,6,FALSE))," ", VLOOKUP(TRIM(B143),ALL!$B$1:$U$1591,6,FALSE)))</f>
        <v xml:space="preserve"> </v>
      </c>
      <c r="J143" s="52" t="str">
        <f>IF(ISBLANK(VLOOKUP(TRIM(B143),ALL!$B$1:$U$1591,7,FALSE)),"",IF(ISERROR(VLOOKUP(TRIM(B143),ALL!$B$1:$U$1591,7,FALSE))," ",VLOOKUP(TRIM(B143),ALL!$B$1:$U$1591,7,FALSE)))</f>
        <v xml:space="preserve"> </v>
      </c>
      <c r="K143" s="52" t="str">
        <f>IF(ISBLANK(VLOOKUP(TRIM(B143),ALL!$B$1:$U$1591,8,FALSE)),"",IF(ISERROR(VLOOKUP(TRIM(B143),ALL!$B$1:$U$1591,8,FALSE))," ",VLOOKUP(TRIM(B143),ALL!$B$1:$U$1591,8,FALSE)))</f>
        <v xml:space="preserve"> </v>
      </c>
      <c r="L143" s="52" t="str">
        <f>IF(ISBLANK(VLOOKUP(TRIM(B143),ALL!$B$1:$U$1591,9,FALSE)),"",IF(ISERROR(VLOOKUP(TRIM(B143),ALL!$B$1:$U$1591,9,FALSE))," ",VLOOKUP(TRIM(B143),ALL!$B$1:$U$1591,9,FALSE)))</f>
        <v xml:space="preserve"> </v>
      </c>
      <c r="M143" s="52" t="str">
        <f>IF(ISBLANK(VLOOKUP(TRIM(B143),ALL!$B$1:$U$1591,10,FALSE)),"",IF(ISERROR(VLOOKUP(TRIM(B143),ALL!$B$1:$U$1591,10,FALSE))," ",VLOOKUP(TRIM(B143),ALL!$B$1:$U$1591,10,FALSE)))</f>
        <v xml:space="preserve"> </v>
      </c>
    </row>
    <row r="144" spans="1:46">
      <c r="A144" s="52" t="str">
        <f>IF(ISERROR(VLOOKUP(TRIM(B144),ALL!$B$1:$T$1591,3,FALSE)),"(unc)",VLOOKUP(TRIM(B144),ALL!$B$1:$T$1591,3,FALSE))</f>
        <v>(unc)</v>
      </c>
      <c r="B144" s="139" t="s">
        <v>5365</v>
      </c>
      <c r="C144" s="11" t="s">
        <v>1815</v>
      </c>
      <c r="D144" s="85">
        <f>VLOOKUP(TRIM(B144),BirthdateDraft!$B$1:$O$5859,2,FALSE)</f>
        <v>33514</v>
      </c>
      <c r="E144" s="86" t="str">
        <f>VLOOKUP(TRIM(B144),BirthdateDraft!$B$1:$O$9859,3,FALSE)</f>
        <v>15/7</v>
      </c>
      <c r="F144" s="52" t="str">
        <f>IF(ISERROR(VLOOKUP(TRIM(B144),ALL!$B$1:$T$1591,2,FALSE)),"",IF(ISERROR(VLOOKUP(TRIM(B144),ALL!$B$1:$T$1591,2,FALSE))," ",VLOOKUP(TRIM(B144),ALL!$B$1:$T$1591,2,FALSE)))</f>
        <v/>
      </c>
      <c r="G144" s="52" t="str">
        <f>IF(ISBLANK(VLOOKUP(TRIM(B144),ALL!$B$1:$U$1591,4,FALSE)),"",IF(ISERROR(VLOOKUP(TRIM(B144),ALL!$B$1:$U$1591,4,FALSE))," ",VLOOKUP(TRIM(B144),ALL!$B$1:$U$1591,4,FALSE)))</f>
        <v xml:space="preserve"> </v>
      </c>
      <c r="H144" s="52" t="str">
        <f>IF(ISBLANK(VLOOKUP(TRIM(B144),ALL!$B$1:$U$1591,5,FALSE)),"",IF(ISERROR(VLOOKUP(TRIM(B144),ALL!$B$1:$U$1591,5,FALSE))," ",VLOOKUP(TRIM(B144),ALL!$B$1:$U$1591,5,FALSE)))</f>
        <v xml:space="preserve"> </v>
      </c>
      <c r="I144" s="52" t="str">
        <f>IF(ISBLANK(VLOOKUP(TRIM(B144),ALL!$B$1:$U$1591,6,FALSE)),"",IF(ISERROR(VLOOKUP(TRIM(B144),ALL!$B$1:$U$1591,6,FALSE))," ", VLOOKUP(TRIM(B144),ALL!$B$1:$U$1591,6,FALSE)))</f>
        <v xml:space="preserve"> </v>
      </c>
      <c r="J144" s="52" t="str">
        <f>IF(ISBLANK(VLOOKUP(TRIM(B144),ALL!$B$1:$U$1591,7,FALSE)),"",IF(ISERROR(VLOOKUP(TRIM(B144),ALL!$B$1:$U$1591,7,FALSE))," ",VLOOKUP(TRIM(B144),ALL!$B$1:$U$1591,7,FALSE)))</f>
        <v xml:space="preserve"> </v>
      </c>
      <c r="K144" s="52" t="str">
        <f>IF(ISBLANK(VLOOKUP(TRIM(B144),ALL!$B$1:$U$1591,8,FALSE)),"",IF(ISERROR(VLOOKUP(TRIM(B144),ALL!$B$1:$U$1591,8,FALSE))," ",VLOOKUP(TRIM(B144),ALL!$B$1:$U$1591,8,FALSE)))</f>
        <v xml:space="preserve"> </v>
      </c>
      <c r="L144" s="52" t="str">
        <f>IF(ISBLANK(VLOOKUP(TRIM(B144),ALL!$B$1:$U$1591,9,FALSE)),"",IF(ISERROR(VLOOKUP(TRIM(B144),ALL!$B$1:$U$1591,9,FALSE))," ",VLOOKUP(TRIM(B144),ALL!$B$1:$U$1591,9,FALSE)))</f>
        <v xml:space="preserve"> </v>
      </c>
      <c r="M144" s="52" t="str">
        <f>IF(ISBLANK(VLOOKUP(TRIM(B144),ALL!$B$1:$U$1591,10,FALSE)),"",IF(ISERROR(VLOOKUP(TRIM(B144),ALL!$B$1:$U$1591,10,FALSE))," ",VLOOKUP(TRIM(B144),ALL!$B$1:$U$1591,10,FALSE)))</f>
        <v xml:space="preserve"> </v>
      </c>
    </row>
    <row r="145" spans="1:13">
      <c r="A145" s="52" t="str">
        <f>IF(ISERROR(VLOOKUP(TRIM(B145),ALL!$B$1:$T$1591,3,FALSE)),"(unc)",VLOOKUP(TRIM(B145),ALL!$B$1:$T$1591,3,FALSE))</f>
        <v>G @</v>
      </c>
      <c r="B145" s="139" t="s">
        <v>6124</v>
      </c>
      <c r="C145" s="11" t="s">
        <v>1815</v>
      </c>
      <c r="D145" s="85">
        <f>VLOOKUP(TRIM(B145),BirthdateDraft!$B$1:$O$5859,2,FALSE)</f>
        <v>34717</v>
      </c>
      <c r="E145" s="86" t="str">
        <f>VLOOKUP(TRIM(B145),BirthdateDraft!$B$1:$O$9859,3,FALSE)</f>
        <v>16/FA</v>
      </c>
      <c r="F145" s="52" t="str">
        <f>IF(ISERROR(VLOOKUP(TRIM(B145),ALL!$B$1:$T$1591,2,FALSE)),"",IF(ISERROR(VLOOKUP(TRIM(B145),ALL!$B$1:$T$1591,2,FALSE))," ",VLOOKUP(TRIM(B145),ALL!$B$1:$T$1591,2,FALSE)))</f>
        <v>CNA</v>
      </c>
      <c r="G145" s="52" t="str">
        <f>IF(ISBLANK(VLOOKUP(TRIM(B145),ALL!$B$1:$U$1591,4,FALSE)),"",IF(ISERROR(VLOOKUP(TRIM(B145),ALL!$B$1:$U$1591,4,FALSE))," ",VLOOKUP(TRIM(B145),ALL!$B$1:$U$1591,4,FALSE)))</f>
        <v/>
      </c>
      <c r="H145" s="52" t="str">
        <f>IF(ISBLANK(VLOOKUP(TRIM(B145),ALL!$B$1:$U$1591,5,FALSE)),"",IF(ISERROR(VLOOKUP(TRIM(B145),ALL!$B$1:$U$1591,5,FALSE))," ",VLOOKUP(TRIM(B145),ALL!$B$1:$U$1591,5,FALSE)))</f>
        <v/>
      </c>
      <c r="I145" s="52" t="str">
        <f>IF(ISBLANK(VLOOKUP(TRIM(B145),ALL!$B$1:$U$1591,6,FALSE)),"",IF(ISERROR(VLOOKUP(TRIM(B145),ALL!$B$1:$U$1591,6,FALSE))," ", VLOOKUP(TRIM(B145),ALL!$B$1:$U$1591,6,FALSE)))</f>
        <v/>
      </c>
      <c r="J145" s="52" t="str">
        <f>IF(ISBLANK(VLOOKUP(TRIM(B145),ALL!$B$1:$U$1591,7,FALSE)),"",IF(ISERROR(VLOOKUP(TRIM(B145),ALL!$B$1:$U$1591,7,FALSE))," ",VLOOKUP(TRIM(B145),ALL!$B$1:$U$1591,7,FALSE)))</f>
        <v/>
      </c>
      <c r="K145" s="52">
        <f>IF(ISBLANK(VLOOKUP(TRIM(B145),ALL!$B$1:$U$1591,8,FALSE)),"",IF(ISERROR(VLOOKUP(TRIM(B145),ALL!$B$1:$U$1591,8,FALSE))," ",VLOOKUP(TRIM(B145),ALL!$B$1:$U$1591,8,FALSE)))</f>
        <v>0</v>
      </c>
      <c r="L145" s="52" t="str">
        <f>IF(ISBLANK(VLOOKUP(TRIM(B145),ALL!$B$1:$U$1591,9,FALSE)),"",IF(ISERROR(VLOOKUP(TRIM(B145),ALL!$B$1:$U$1591,9,FALSE))," ",VLOOKUP(TRIM(B145),ALL!$B$1:$U$1591,9,FALSE)))</f>
        <v/>
      </c>
      <c r="M145" s="52">
        <f>IF(ISBLANK(VLOOKUP(TRIM(B145),ALL!$B$1:$U$1591,10,FALSE)),"",IF(ISERROR(VLOOKUP(TRIM(B145),ALL!$B$1:$U$1591,10,FALSE))," ",VLOOKUP(TRIM(B145),ALL!$B$1:$U$1591,10,FALSE)))</f>
        <v>0</v>
      </c>
    </row>
    <row r="146" spans="1:13">
      <c r="A146" s="52" t="str">
        <f>IF(ISERROR(VLOOKUP(TRIM(B146),ALL!$B$1:$T$1591,3,FALSE)),"(unc)",VLOOKUP(TRIM(B146),ALL!$B$1:$T$1591,3,FALSE))</f>
        <v>(unc)</v>
      </c>
      <c r="B146" s="139" t="s">
        <v>939</v>
      </c>
      <c r="C146" s="11" t="s">
        <v>1815</v>
      </c>
      <c r="D146" s="85">
        <f>VLOOKUP(TRIM(B146),BirthdateDraft!$B$1:$O$5859,2,FALSE)</f>
        <v>32050</v>
      </c>
      <c r="E146" s="86" t="str">
        <f>VLOOKUP(TRIM(B146),BirthdateDraft!$B$1:$O$9859,3,FALSE)</f>
        <v>10/FA</v>
      </c>
      <c r="F146" s="52" t="str">
        <f>IF(ISERROR(VLOOKUP(TRIM(B146),ALL!$B$1:$T$1591,2,FALSE)),"",IF(ISERROR(VLOOKUP(TRIM(B146),ALL!$B$1:$T$1591,2,FALSE))," ",VLOOKUP(TRIM(B146),ALL!$B$1:$T$1591,2,FALSE)))</f>
        <v/>
      </c>
      <c r="G146" s="52" t="str">
        <f>IF(ISBLANK(VLOOKUP(TRIM(B146),ALL!$B$1:$U$1591,4,FALSE)),"",IF(ISERROR(VLOOKUP(TRIM(B146),ALL!$B$1:$U$1591,4,FALSE))," ",VLOOKUP(TRIM(B146),ALL!$B$1:$U$1591,4,FALSE)))</f>
        <v xml:space="preserve"> </v>
      </c>
      <c r="H146" s="52" t="str">
        <f>IF(ISBLANK(VLOOKUP(TRIM(B146),ALL!$B$1:$U$1591,5,FALSE)),"",IF(ISERROR(VLOOKUP(TRIM(B146),ALL!$B$1:$U$1591,5,FALSE))," ",VLOOKUP(TRIM(B146),ALL!$B$1:$U$1591,5,FALSE)))</f>
        <v xml:space="preserve"> </v>
      </c>
      <c r="I146" s="52" t="str">
        <f>IF(ISBLANK(VLOOKUP(TRIM(B146),ALL!$B$1:$U$1591,6,FALSE)),"",IF(ISERROR(VLOOKUP(TRIM(B146),ALL!$B$1:$U$1591,6,FALSE))," ", VLOOKUP(TRIM(B146),ALL!$B$1:$U$1591,6,FALSE)))</f>
        <v xml:space="preserve"> </v>
      </c>
      <c r="J146" s="52" t="str">
        <f>IF(ISBLANK(VLOOKUP(TRIM(B146),ALL!$B$1:$U$1591,7,FALSE)),"",IF(ISERROR(VLOOKUP(TRIM(B146),ALL!$B$1:$U$1591,7,FALSE))," ",VLOOKUP(TRIM(B146),ALL!$B$1:$U$1591,7,FALSE)))</f>
        <v xml:space="preserve"> </v>
      </c>
      <c r="K146" s="52" t="str">
        <f>IF(ISBLANK(VLOOKUP(TRIM(B146),ALL!$B$1:$U$1591,8,FALSE)),"",IF(ISERROR(VLOOKUP(TRIM(B146),ALL!$B$1:$U$1591,8,FALSE))," ",VLOOKUP(TRIM(B146),ALL!$B$1:$U$1591,8,FALSE)))</f>
        <v xml:space="preserve"> </v>
      </c>
      <c r="L146" s="52" t="str">
        <f>IF(ISBLANK(VLOOKUP(TRIM(B146),ALL!$B$1:$U$1591,9,FALSE)),"",IF(ISERROR(VLOOKUP(TRIM(B146),ALL!$B$1:$U$1591,9,FALSE))," ",VLOOKUP(TRIM(B146),ALL!$B$1:$U$1591,9,FALSE)))</f>
        <v xml:space="preserve"> </v>
      </c>
      <c r="M146" s="52" t="str">
        <f>IF(ISBLANK(VLOOKUP(TRIM(B146),ALL!$B$1:$U$1591,10,FALSE)),"",IF(ISERROR(VLOOKUP(TRIM(B146),ALL!$B$1:$U$1591,10,FALSE))," ",VLOOKUP(TRIM(B146),ALL!$B$1:$U$1591,10,FALSE)))</f>
        <v xml:space="preserve"> </v>
      </c>
    </row>
    <row r="147" spans="1:13">
      <c r="A147" s="52" t="str">
        <f>IF(ISERROR(VLOOKUP(TRIM(B147),ALL!$B$1:$T$1591,3,FALSE)),"(unc)",VLOOKUP(TRIM(B147),ALL!$B$1:$T$1591,3,FALSE))</f>
        <v>OT @</v>
      </c>
      <c r="B147" s="139" t="s">
        <v>2768</v>
      </c>
      <c r="C147" s="11" t="s">
        <v>1815</v>
      </c>
      <c r="D147" s="85">
        <f>VLOOKUP(TRIM(B147),BirthdateDraft!$B$1:$O$5859,2,FALSE)</f>
        <v>31942</v>
      </c>
      <c r="E147" s="86" t="str">
        <f>VLOOKUP(TRIM(B147),BirthdateDraft!$B$1:$O$9859,3,FALSE)</f>
        <v>10/3</v>
      </c>
      <c r="F147" s="52" t="str">
        <f>IF(ISERROR(VLOOKUP(TRIM(B147),ALL!$B$1:$T$1591,2,FALSE)),"",IF(ISERROR(VLOOKUP(TRIM(B147),ALL!$B$1:$T$1591,2,FALSE))," ",VLOOKUP(TRIM(B147),ALL!$B$1:$T$1591,2,FALSE)))</f>
        <v>GBN</v>
      </c>
      <c r="G147" s="52" t="str">
        <f>IF(ISBLANK(VLOOKUP(TRIM(B147),ALL!$B$1:$U$1591,4,FALSE)),"",IF(ISERROR(VLOOKUP(TRIM(B147),ALL!$B$1:$U$1591,4,FALSE))," ",VLOOKUP(TRIM(B147),ALL!$B$1:$U$1591,4,FALSE)))</f>
        <v/>
      </c>
      <c r="H147" s="52" t="str">
        <f>IF(ISBLANK(VLOOKUP(TRIM(B147),ALL!$B$1:$U$1591,5,FALSE)),"",IF(ISERROR(VLOOKUP(TRIM(B147),ALL!$B$1:$U$1591,5,FALSE))," ",VLOOKUP(TRIM(B147),ALL!$B$1:$U$1591,5,FALSE)))</f>
        <v/>
      </c>
      <c r="I147" s="52" t="str">
        <f>IF(ISBLANK(VLOOKUP(TRIM(B147),ALL!$B$1:$U$1591,6,FALSE)),"",IF(ISERROR(VLOOKUP(TRIM(B147),ALL!$B$1:$U$1591,6,FALSE))," ", VLOOKUP(TRIM(B147),ALL!$B$1:$U$1591,6,FALSE)))</f>
        <v/>
      </c>
      <c r="J147" s="52" t="str">
        <f>IF(ISBLANK(VLOOKUP(TRIM(B147),ALL!$B$1:$U$1591,7,FALSE)),"",IF(ISERROR(VLOOKUP(TRIM(B147),ALL!$B$1:$U$1591,7,FALSE))," ",VLOOKUP(TRIM(B147),ALL!$B$1:$U$1591,7,FALSE)))</f>
        <v/>
      </c>
      <c r="K147" s="52">
        <f>IF(ISBLANK(VLOOKUP(TRIM(B147),ALL!$B$1:$U$1591,8,FALSE)),"",IF(ISERROR(VLOOKUP(TRIM(B147),ALL!$B$1:$U$1591,8,FALSE))," ",VLOOKUP(TRIM(B147),ALL!$B$1:$U$1591,8,FALSE)))</f>
        <v>0</v>
      </c>
      <c r="L147" s="52" t="str">
        <f>IF(ISBLANK(VLOOKUP(TRIM(B147),ALL!$B$1:$U$1591,9,FALSE)),"",IF(ISERROR(VLOOKUP(TRIM(B147),ALL!$B$1:$U$1591,9,FALSE))," ",VLOOKUP(TRIM(B147),ALL!$B$1:$U$1591,9,FALSE)))</f>
        <v/>
      </c>
      <c r="M147" s="52">
        <f>IF(ISBLANK(VLOOKUP(TRIM(B147),ALL!$B$1:$U$1591,10,FALSE)),"",IF(ISERROR(VLOOKUP(TRIM(B147),ALL!$B$1:$U$1591,10,FALSE))," ",VLOOKUP(TRIM(B147),ALL!$B$1:$U$1591,10,FALSE)))</f>
        <v>0</v>
      </c>
    </row>
    <row r="148" spans="1:13">
      <c r="A148" s="52" t="str">
        <f>IF(ISERROR(VLOOKUP(TRIM(B148),ALL!$B$1:$T$1591,3,FALSE)),"(unc)",VLOOKUP(TRIM(B148),ALL!$B$1:$T$1591,3,FALSE))</f>
        <v>(unc)</v>
      </c>
      <c r="B148" s="139" t="s">
        <v>4553</v>
      </c>
      <c r="C148" s="11" t="s">
        <v>1815</v>
      </c>
      <c r="D148" s="85">
        <f>VLOOKUP(TRIM(B148),BirthdateDraft!$B$1:$O$5859,2,FALSE)</f>
        <v>33192</v>
      </c>
      <c r="E148" s="86" t="str">
        <f>VLOOKUP(TRIM(B148),BirthdateDraft!$B$1:$O$9859,3,FALSE)</f>
        <v>14/FA</v>
      </c>
      <c r="F148" s="52" t="str">
        <f>IF(ISERROR(VLOOKUP(TRIM(B148),ALL!$B$1:$T$1591,2,FALSE)),"",IF(ISERROR(VLOOKUP(TRIM(B148),ALL!$B$1:$T$1591,2,FALSE))," ",VLOOKUP(TRIM(B148),ALL!$B$1:$T$1591,2,FALSE)))</f>
        <v/>
      </c>
      <c r="G148" s="52" t="str">
        <f>IF(ISBLANK(VLOOKUP(TRIM(B148),ALL!$B$1:$U$1591,4,FALSE)),"",IF(ISERROR(VLOOKUP(TRIM(B148),ALL!$B$1:$U$1591,4,FALSE))," ",VLOOKUP(TRIM(B148),ALL!$B$1:$U$1591,4,FALSE)))</f>
        <v xml:space="preserve"> </v>
      </c>
      <c r="H148" s="52" t="str">
        <f>IF(ISBLANK(VLOOKUP(TRIM(B148),ALL!$B$1:$U$1591,5,FALSE)),"",IF(ISERROR(VLOOKUP(TRIM(B148),ALL!$B$1:$U$1591,5,FALSE))," ",VLOOKUP(TRIM(B148),ALL!$B$1:$U$1591,5,FALSE)))</f>
        <v xml:space="preserve"> </v>
      </c>
      <c r="I148" s="52" t="str">
        <f>IF(ISBLANK(VLOOKUP(TRIM(B148),ALL!$B$1:$U$1591,6,FALSE)),"",IF(ISERROR(VLOOKUP(TRIM(B148),ALL!$B$1:$U$1591,6,FALSE))," ", VLOOKUP(TRIM(B148),ALL!$B$1:$U$1591,6,FALSE)))</f>
        <v xml:space="preserve"> </v>
      </c>
      <c r="J148" s="52" t="str">
        <f>IF(ISBLANK(VLOOKUP(TRIM(B148),ALL!$B$1:$U$1591,7,FALSE)),"",IF(ISERROR(VLOOKUP(TRIM(B148),ALL!$B$1:$U$1591,7,FALSE))," ",VLOOKUP(TRIM(B148),ALL!$B$1:$U$1591,7,FALSE)))</f>
        <v xml:space="preserve"> </v>
      </c>
      <c r="K148" s="52" t="str">
        <f>IF(ISBLANK(VLOOKUP(TRIM(B148),ALL!$B$1:$U$1591,8,FALSE)),"",IF(ISERROR(VLOOKUP(TRIM(B148),ALL!$B$1:$U$1591,8,FALSE))," ",VLOOKUP(TRIM(B148),ALL!$B$1:$U$1591,8,FALSE)))</f>
        <v xml:space="preserve"> </v>
      </c>
      <c r="L148" s="52" t="str">
        <f>IF(ISBLANK(VLOOKUP(TRIM(B148),ALL!$B$1:$U$1591,9,FALSE)),"",IF(ISERROR(VLOOKUP(TRIM(B148),ALL!$B$1:$U$1591,9,FALSE))," ",VLOOKUP(TRIM(B148),ALL!$B$1:$U$1591,9,FALSE)))</f>
        <v xml:space="preserve"> </v>
      </c>
      <c r="M148" s="52" t="str">
        <f>IF(ISBLANK(VLOOKUP(TRIM(B148),ALL!$B$1:$U$1591,10,FALSE)),"",IF(ISERROR(VLOOKUP(TRIM(B148),ALL!$B$1:$U$1591,10,FALSE))," ",VLOOKUP(TRIM(B148),ALL!$B$1:$U$1591,10,FALSE)))</f>
        <v xml:space="preserve"> </v>
      </c>
    </row>
    <row r="149" spans="1:13">
      <c r="A149" s="52" t="str">
        <f>IF(ISERROR(VLOOKUP(TRIM(B149),ALL!$B$1:$T$1591,3,FALSE)),"(unc)",VLOOKUP(TRIM(B149),ALL!$B$1:$T$1591,3,FALSE))</f>
        <v>End $</v>
      </c>
      <c r="B149" s="139" t="s">
        <v>6211</v>
      </c>
      <c r="C149" s="11" t="s">
        <v>1815</v>
      </c>
      <c r="D149" s="85">
        <f>VLOOKUP(TRIM(B149),BirthdateDraft!$B$1:$O$5859,2,FALSE)</f>
        <v>34821</v>
      </c>
      <c r="E149" s="86" t="str">
        <f>VLOOKUP(TRIM(B149),BirthdateDraft!$B$1:$O$9859,3,FALSE)</f>
        <v>17/3</v>
      </c>
      <c r="F149" s="52" t="str">
        <f>IF(ISERROR(VLOOKUP(TRIM(B149),ALL!$B$1:$T$1591,2,FALSE)),"",IF(ISERROR(VLOOKUP(TRIM(B149),ALL!$B$1:$T$1591,2,FALSE))," ",VLOOKUP(TRIM(B149),ALL!$B$1:$T$1591,2,FALSE)))</f>
        <v>NYA</v>
      </c>
      <c r="G149" s="52" t="str">
        <f>IF(ISBLANK(VLOOKUP(TRIM(B149),ALL!$B$1:$U$1591,4,FALSE)),"",IF(ISERROR(VLOOKUP(TRIM(B149),ALL!$B$1:$U$1591,4,FALSE))," ",VLOOKUP(TRIM(B149),ALL!$B$1:$U$1591,4,FALSE)))</f>
        <v>0</v>
      </c>
      <c r="H149" s="52" t="str">
        <f>IF(ISBLANK(VLOOKUP(TRIM(B149),ALL!$B$1:$U$1591,5,FALSE)),"",IF(ISERROR(VLOOKUP(TRIM(B149),ALL!$B$1:$U$1591,5,FALSE))," ",VLOOKUP(TRIM(B149),ALL!$B$1:$U$1591,5,FALSE)))</f>
        <v/>
      </c>
      <c r="I149" s="52">
        <f>IF(ISBLANK(VLOOKUP(TRIM(B149),ALL!$B$1:$U$1591,6,FALSE)),"",IF(ISERROR(VLOOKUP(TRIM(B149),ALL!$B$1:$U$1591,6,FALSE))," ", VLOOKUP(TRIM(B149),ALL!$B$1:$U$1591,6,FALSE)))</f>
        <v>2</v>
      </c>
      <c r="J149" s="52" t="str">
        <f>IF(ISBLANK(VLOOKUP(TRIM(B149),ALL!$B$1:$U$1591,7,FALSE)),"",IF(ISERROR(VLOOKUP(TRIM(B149),ALL!$B$1:$U$1591,7,FALSE))," ",VLOOKUP(TRIM(B149),ALL!$B$1:$U$1591,7,FALSE)))</f>
        <v/>
      </c>
      <c r="K149" s="52" t="str">
        <f>IF(ISBLANK(VLOOKUP(TRIM(B149),ALL!$B$1:$U$1591,8,FALSE)),"",IF(ISERROR(VLOOKUP(TRIM(B149),ALL!$B$1:$U$1591,8,FALSE))," ",VLOOKUP(TRIM(B149),ALL!$B$1:$U$1591,8,FALSE)))</f>
        <v/>
      </c>
      <c r="L149" s="52" t="str">
        <f>IF(ISBLANK(VLOOKUP(TRIM(B149),ALL!$B$1:$U$1591,9,FALSE)),"",IF(ISERROR(VLOOKUP(TRIM(B149),ALL!$B$1:$U$1591,9,FALSE))," ",VLOOKUP(TRIM(B149),ALL!$B$1:$U$1591,9,FALSE)))</f>
        <v/>
      </c>
      <c r="M149" s="52" t="str">
        <f>IF(ISBLANK(VLOOKUP(TRIM(B149),ALL!$B$1:$U$1591,10,FALSE)),"",IF(ISERROR(VLOOKUP(TRIM(B149),ALL!$B$1:$U$1591,10,FALSE))," ",VLOOKUP(TRIM(B149),ALL!$B$1:$U$1591,10,FALSE)))</f>
        <v/>
      </c>
    </row>
    <row r="150" spans="1:13">
      <c r="A150" s="52" t="str">
        <f>IF(ISERROR(VLOOKUP(TRIM(B150),ALL!$B$1:$T$1591,3,FALSE)),"(unc)",VLOOKUP(TRIM(B150),ALL!$B$1:$T$1591,3,FALSE))</f>
        <v>(unc)</v>
      </c>
      <c r="B150" s="139" t="s">
        <v>4545</v>
      </c>
      <c r="C150" s="11" t="s">
        <v>1815</v>
      </c>
      <c r="D150" s="85">
        <f>VLOOKUP(TRIM(B150),BirthdateDraft!$B$1:$O$5859,2,FALSE)</f>
        <v>33270</v>
      </c>
      <c r="E150" s="86" t="str">
        <f>VLOOKUP(TRIM(B150),BirthdateDraft!$B$1:$O$9859,3,FALSE)</f>
        <v>14/FA</v>
      </c>
      <c r="F150" s="52" t="str">
        <f>IF(ISERROR(VLOOKUP(TRIM(B150),ALL!$B$1:$T$1591,2,FALSE)),"",IF(ISERROR(VLOOKUP(TRIM(B150),ALL!$B$1:$T$1591,2,FALSE))," ",VLOOKUP(TRIM(B150),ALL!$B$1:$T$1591,2,FALSE)))</f>
        <v/>
      </c>
      <c r="G150" s="52" t="str">
        <f>IF(ISBLANK(VLOOKUP(TRIM(B150),ALL!$B$1:$U$1591,4,FALSE)),"",IF(ISERROR(VLOOKUP(TRIM(B150),ALL!$B$1:$U$1591,4,FALSE))," ",VLOOKUP(TRIM(B150),ALL!$B$1:$U$1591,4,FALSE)))</f>
        <v xml:space="preserve"> </v>
      </c>
      <c r="H150" s="52" t="str">
        <f>IF(ISBLANK(VLOOKUP(TRIM(B150),ALL!$B$1:$U$1591,5,FALSE)),"",IF(ISERROR(VLOOKUP(TRIM(B150),ALL!$B$1:$U$1591,5,FALSE))," ",VLOOKUP(TRIM(B150),ALL!$B$1:$U$1591,5,FALSE)))</f>
        <v xml:space="preserve"> </v>
      </c>
      <c r="I150" s="52" t="str">
        <f>IF(ISBLANK(VLOOKUP(TRIM(B150),ALL!$B$1:$U$1591,6,FALSE)),"",IF(ISERROR(VLOOKUP(TRIM(B150),ALL!$B$1:$U$1591,6,FALSE))," ", VLOOKUP(TRIM(B150),ALL!$B$1:$U$1591,6,FALSE)))</f>
        <v xml:space="preserve"> </v>
      </c>
      <c r="J150" s="52"/>
      <c r="K150" s="52"/>
      <c r="L150" s="52" t="str">
        <f>IF(ISBLANK(VLOOKUP(TRIM(B150),ALL!$B$1:$U$1591,9,FALSE)),"",IF(ISERROR(VLOOKUP(TRIM(B150),ALL!$B$1:$U$1591,9,FALSE))," ",VLOOKUP(TRIM(B150),ALL!$B$1:$U$1591,9,FALSE)))</f>
        <v xml:space="preserve"> </v>
      </c>
      <c r="M150" s="52" t="str">
        <f>IF(ISBLANK(VLOOKUP(TRIM(B150),ALL!$B$1:$U$1591,10,FALSE)),"",IF(ISERROR(VLOOKUP(TRIM(B150),ALL!$B$1:$U$1591,10,FALSE))," ",VLOOKUP(TRIM(B150),ALL!$B$1:$U$1591,10,FALSE)))</f>
        <v xml:space="preserve"> </v>
      </c>
    </row>
    <row r="151" spans="1:13">
      <c r="A151" s="52" t="str">
        <f>IF(ISERROR(VLOOKUP(TRIM(B151),ALL!$B$1:$T$1591,3,FALSE)),"(unc)",VLOOKUP(TRIM(B151),ALL!$B$1:$T$1591,3,FALSE))</f>
        <v>(unc)</v>
      </c>
      <c r="B151" s="139" t="s">
        <v>4667</v>
      </c>
      <c r="C151" s="11" t="s">
        <v>5401</v>
      </c>
      <c r="D151" s="85">
        <f>VLOOKUP(TRIM(B151),BirthdateDraft!$B$1:$O$5859,2,FALSE)</f>
        <v>33785</v>
      </c>
      <c r="E151" s="86" t="str">
        <f>VLOOKUP(TRIM(B151),BirthdateDraft!$B$1:$O$3878,3,FALSE)</f>
        <v>14/4</v>
      </c>
      <c r="F151" s="52" t="str">
        <f>IF(ISERROR(VLOOKUP(TRIM(B151),ALL!$B$1:$T$1591,2,FALSE)),"",IF(ISERROR(VLOOKUP(TRIM(B151),ALL!$B$1:$T$1591,2,FALSE))," ",VLOOKUP(TRIM(B151),ALL!$B$1:$T$1591,2,FALSE)))</f>
        <v/>
      </c>
      <c r="G151" s="52" t="str">
        <f>IF(ISBLANK(VLOOKUP(TRIM(B151),ALL!$B$1:$U$1591,4,FALSE)),"",IF(ISERROR(VLOOKUP(TRIM(B151),ALL!$B$1:$U$1591,4,FALSE))," ",VLOOKUP(TRIM(B151),ALL!$B$1:$U$1591,4,FALSE)))</f>
        <v xml:space="preserve"> </v>
      </c>
      <c r="H151" s="52" t="str">
        <f>IF(ISBLANK(VLOOKUP(TRIM(B151),ALL!$B$1:$U$1591,5,FALSE)),"",IF(ISERROR(VLOOKUP(TRIM(B151),ALL!$B$1:$U$1591,5,FALSE))," ",VLOOKUP(TRIM(B151),ALL!$B$1:$U$1591,5,FALSE)))</f>
        <v xml:space="preserve"> </v>
      </c>
      <c r="I151" s="52" t="str">
        <f>IF(ISBLANK(VLOOKUP(TRIM(B151),ALL!$B$1:$U$1591,6,FALSE)),"",IF(ISERROR(VLOOKUP(TRIM(B151),ALL!$B$1:$U$1591,6,FALSE))," ", VLOOKUP(TRIM(B151),ALL!$B$1:$U$1591,6,FALSE)))</f>
        <v xml:space="preserve"> </v>
      </c>
      <c r="J151" s="52" t="str">
        <f>IF(ISBLANK(VLOOKUP(TRIM(B151),ALL!$B$1:$U$1591,7,FALSE)),"",IF(ISERROR(VLOOKUP(TRIM(B151),ALL!$B$1:$U$1591,7,FALSE))," ",VLOOKUP(TRIM(B151),ALL!$B$1:$U$1591,7,FALSE)))</f>
        <v xml:space="preserve"> </v>
      </c>
      <c r="K151" s="52" t="str">
        <f>IF(ISBLANK(VLOOKUP(TRIM(B151),ALL!$B$1:$U$1591,8,FALSE)),"",IF(ISERROR(VLOOKUP(TRIM(B151),ALL!$B$1:$U$1591,8,FALSE))," ",VLOOKUP(TRIM(B151),ALL!$B$1:$U$1591,8,FALSE)))</f>
        <v xml:space="preserve"> </v>
      </c>
      <c r="L151" s="52" t="str">
        <f>IF(ISBLANK(VLOOKUP(TRIM(B151),ALL!$B$1:$U$1591,9,FALSE)),"",IF(ISERROR(VLOOKUP(TRIM(B151),ALL!$B$1:$U$1591,9,FALSE))," ",VLOOKUP(TRIM(B151),ALL!$B$1:$U$1591,9,FALSE)))</f>
        <v xml:space="preserve"> </v>
      </c>
      <c r="M151" s="52" t="str">
        <f>IF(ISBLANK(VLOOKUP(TRIM(B151),ALL!$B$1:$U$1591,10,FALSE)),"",IF(ISERROR(VLOOKUP(TRIM(B151),ALL!$B$1:$U$1591,10,FALSE))," ",VLOOKUP(TRIM(B151),ALL!$B$1:$U$1591,10,FALSE)))</f>
        <v xml:space="preserve"> </v>
      </c>
    </row>
    <row r="152" spans="1:13">
      <c r="A152" s="52" t="str">
        <f>IF(ISERROR(VLOOKUP(TRIM(B152),ALL!$B$1:$T$1591,3,FALSE)),"(unc)",VLOOKUP(TRIM(B152),ALL!$B$1:$T$1591,3,FALSE))</f>
        <v>(unc)</v>
      </c>
      <c r="B152" s="139" t="s">
        <v>1107</v>
      </c>
      <c r="C152" s="11" t="s">
        <v>5401</v>
      </c>
      <c r="D152" s="85">
        <f>VLOOKUP(TRIM(B152),BirthdateDraft!$B$1:$O$5859,2,FALSE)</f>
        <v>32830</v>
      </c>
      <c r="E152" s="86" t="str">
        <f>VLOOKUP(TRIM(B152),BirthdateDraft!$B$1:$O$9859,3,FALSE)</f>
        <v>11/1 (3)</v>
      </c>
      <c r="F152" s="52" t="str">
        <f>IF(ISERROR(VLOOKUP(TRIM(B152),ALL!$B$1:$T$1591,2,FALSE)),"",IF(ISERROR(VLOOKUP(TRIM(B152),ALL!$B$1:$T$1591,2,FALSE))," ",VLOOKUP(TRIM(B152),ALL!$B$1:$T$1591,2,FALSE)))</f>
        <v/>
      </c>
      <c r="G152" s="52" t="str">
        <f>IF(ISBLANK(VLOOKUP(TRIM(B152),ALL!$B$1:$U$1591,4,FALSE)),"",IF(ISERROR(VLOOKUP(TRIM(B152),ALL!$B$1:$U$1591,4,FALSE))," ",VLOOKUP(TRIM(B152),ALL!$B$1:$U$1591,4,FALSE)))</f>
        <v xml:space="preserve"> </v>
      </c>
      <c r="H152" s="52" t="str">
        <f>IF(ISBLANK(VLOOKUP(TRIM(B152),ALL!$B$1:$U$1591,5,FALSE)),"",IF(ISERROR(VLOOKUP(TRIM(B152),ALL!$B$1:$U$1591,5,FALSE))," ",VLOOKUP(TRIM(B152),ALL!$B$1:$U$1591,5,FALSE)))</f>
        <v xml:space="preserve"> </v>
      </c>
      <c r="I152" s="52" t="str">
        <f>IF(ISBLANK(VLOOKUP(TRIM(B152),ALL!$B$1:$U$1591,6,FALSE)),"",IF(ISERROR(VLOOKUP(TRIM(B152),ALL!$B$1:$U$1591,6,FALSE))," ", VLOOKUP(TRIM(B152),ALL!$B$1:$U$1591,6,FALSE)))</f>
        <v xml:space="preserve"> </v>
      </c>
      <c r="J152" s="52" t="str">
        <f>IF(ISBLANK(VLOOKUP(TRIM(B152),ALL!$B$1:$U$1591,7,FALSE)),"",IF(ISERROR(VLOOKUP(TRIM(B152),ALL!$B$1:$U$1591,7,FALSE))," ",VLOOKUP(TRIM(B152),ALL!$B$1:$U$1591,7,FALSE)))</f>
        <v xml:space="preserve"> </v>
      </c>
      <c r="K152" s="52" t="str">
        <f>IF(ISBLANK(VLOOKUP(TRIM(B152),ALL!$B$1:$U$1591,8,FALSE)),"",IF(ISERROR(VLOOKUP(TRIM(B152),ALL!$B$1:$U$1591,8,FALSE))," ",VLOOKUP(TRIM(B152),ALL!$B$1:$U$1591,8,FALSE)))</f>
        <v xml:space="preserve"> </v>
      </c>
      <c r="L152" s="52" t="str">
        <f>IF(ISBLANK(VLOOKUP(TRIM(B152),ALL!$B$1:$U$1591,9,FALSE)),"",IF(ISERROR(VLOOKUP(TRIM(B152),ALL!$B$1:$U$1591,9,FALSE))," ",VLOOKUP(TRIM(B152),ALL!$B$1:$U$1591,9,FALSE)))</f>
        <v xml:space="preserve"> </v>
      </c>
      <c r="M152" s="52" t="str">
        <f>IF(ISBLANK(VLOOKUP(TRIM(B152),ALL!$B$1:$U$1591,10,FALSE)),"",IF(ISERROR(VLOOKUP(TRIM(B152),ALL!$B$1:$U$1591,10,FALSE))," ",VLOOKUP(TRIM(B152),ALL!$B$1:$U$1591,10,FALSE)))</f>
        <v xml:space="preserve"> </v>
      </c>
    </row>
    <row r="153" spans="1:13">
      <c r="A153" s="52" t="str">
        <f>IF(ISERROR(VLOOKUP(TRIM(B153),ALL!$B$1:$T$1591,3,FALSE)),"(unc)",VLOOKUP(TRIM(B153),ALL!$B$1:$T$1591,3,FALSE))</f>
        <v>(unc)</v>
      </c>
      <c r="B153" s="139" t="s">
        <v>6960</v>
      </c>
      <c r="C153" s="11" t="s">
        <v>5401</v>
      </c>
      <c r="D153" s="85">
        <f>VLOOKUP(TRIM(B153),BirthdateDraft!$B$1:$O$5859,2,FALSE)</f>
        <v>34795</v>
      </c>
      <c r="E153" s="86" t="str">
        <f>VLOOKUP(TRIM(B153),BirthdateDraft!$B$1:$O$3878,3,FALSE)</f>
        <v>18/FA</v>
      </c>
      <c r="F153" s="52" t="str">
        <f>IF(ISERROR(VLOOKUP(TRIM(B153),ALL!$B$1:$T$1591,2,FALSE)),"",IF(ISERROR(VLOOKUP(TRIM(B153),ALL!$B$1:$T$1591,2,FALSE))," ",VLOOKUP(TRIM(B153),ALL!$B$1:$T$1591,2,FALSE)))</f>
        <v/>
      </c>
      <c r="G153" s="52" t="s">
        <v>4387</v>
      </c>
      <c r="H153" s="52" t="s">
        <v>4387</v>
      </c>
      <c r="I153" s="52"/>
      <c r="J153" s="52"/>
      <c r="K153" s="52"/>
      <c r="L153" s="52" t="str">
        <f>IF(ISBLANK(VLOOKUP(TRIM(B153),ALL!$B$1:$U$1591,9,FALSE)),"",IF(ISERROR(VLOOKUP(TRIM(B153),ALL!$B$1:$U$1591,9,FALSE))," ",VLOOKUP(TRIM(B153),ALL!$B$1:$U$1591,9,FALSE)))</f>
        <v xml:space="preserve"> </v>
      </c>
      <c r="M153" s="52" t="str">
        <f>IF(ISBLANK(VLOOKUP(TRIM(B153),ALL!$B$1:$U$1591,10,FALSE)),"",IF(ISERROR(VLOOKUP(TRIM(B153),ALL!$B$1:$U$1591,10,FALSE))," ",VLOOKUP(TRIM(B153),ALL!$B$1:$U$1591,10,FALSE)))</f>
        <v xml:space="preserve"> </v>
      </c>
    </row>
    <row r="154" spans="1:13">
      <c r="A154" s="52" t="str">
        <f>IF(ISERROR(VLOOKUP(TRIM(B154),ALL!$B$1:$T$1591,3,FALSE)),"(unc)",VLOOKUP(TRIM(B154),ALL!$B$1:$T$1591,3,FALSE))</f>
        <v>OC @ G @</v>
      </c>
      <c r="B154" s="139" t="s">
        <v>5258</v>
      </c>
      <c r="C154" s="11" t="s">
        <v>5401</v>
      </c>
      <c r="D154" s="85">
        <f>VLOOKUP(TRIM(B154),BirthdateDraft!$B$1:$O$5859,2,FALSE)</f>
        <v>32664</v>
      </c>
      <c r="E154" s="86" t="str">
        <f>VLOOKUP(TRIM(B154),BirthdateDraft!$B$1:$O$3878,3,FALSE)</f>
        <v>14/FA</v>
      </c>
      <c r="F154" s="52" t="str">
        <f>IF(ISERROR(VLOOKUP(TRIM(B154),ALL!$B$1:$T$1591,2,FALSE)),"",IF(ISERROR(VLOOKUP(TRIM(B154),ALL!$B$1:$T$1591,2,FALSE))," ",VLOOKUP(TRIM(B154),ALL!$B$1:$T$1591,2,FALSE)))</f>
        <v>NEA</v>
      </c>
      <c r="G154" s="52" t="str">
        <f>IF(ISBLANK(VLOOKUP(TRIM(B154),ALL!$B$1:$U$1591,4,FALSE)),"",IF(ISERROR(VLOOKUP(TRIM(B154),ALL!$B$1:$U$1591,4,FALSE))," ",VLOOKUP(TRIM(B154),ALL!$B$1:$U$1591,4,FALSE)))</f>
        <v/>
      </c>
      <c r="H154" s="52" t="str">
        <f>IF(ISBLANK(VLOOKUP(TRIM(B154),ALL!$B$1:$U$1591,5,FALSE)),"",IF(ISERROR(VLOOKUP(TRIM(B154),ALL!$B$1:$U$1591,5,FALSE))," ",VLOOKUP(TRIM(B154),ALL!$B$1:$U$1591,5,FALSE)))</f>
        <v/>
      </c>
      <c r="I154" s="52" t="str">
        <f>IF(ISBLANK(VLOOKUP(TRIM(B154),ALL!$B$1:$U$1591,6,FALSE)),"",IF(ISERROR(VLOOKUP(TRIM(B154),ALL!$B$1:$U$1591,6,FALSE))," ", VLOOKUP(TRIM(B154),ALL!$B$1:$U$1591,6,FALSE)))</f>
        <v/>
      </c>
      <c r="J154" s="52" t="str">
        <f>IF(ISBLANK(VLOOKUP(TRIM(B154),ALL!$B$1:$U$1591,7,FALSE)),"",IF(ISERROR(VLOOKUP(TRIM(B154),ALL!$B$1:$U$1591,7,FALSE))," ",VLOOKUP(TRIM(B154),ALL!$B$1:$U$1591,7,FALSE)))</f>
        <v/>
      </c>
      <c r="K154" s="52">
        <f>IF(ISBLANK(VLOOKUP(TRIM(B154),ALL!$B$1:$U$1591,8,FALSE)),"",IF(ISERROR(VLOOKUP(TRIM(B154),ALL!$B$1:$U$1591,8,FALSE))," ",VLOOKUP(TRIM(B154),ALL!$B$1:$U$1591,8,FALSE)))</f>
        <v>4</v>
      </c>
      <c r="L154" s="52">
        <f>IF(ISBLANK(VLOOKUP(TRIM(B154),ALL!$B$1:$U$1591,9,FALSE)),"",IF(ISERROR(VLOOKUP(TRIM(B154),ALL!$B$1:$U$1591,9,FALSE))," ",VLOOKUP(TRIM(B154),ALL!$B$1:$U$1591,9,FALSE)))</f>
        <v>0</v>
      </c>
      <c r="M154" s="52">
        <f>IF(ISBLANK(VLOOKUP(TRIM(B154),ALL!$B$1:$U$1591,10,FALSE)),"",IF(ISERROR(VLOOKUP(TRIM(B154),ALL!$B$1:$U$1591,10,FALSE))," ",VLOOKUP(TRIM(B154),ALL!$B$1:$U$1591,10,FALSE)))</f>
        <v>0</v>
      </c>
    </row>
    <row r="155" spans="1:13">
      <c r="A155" s="52" t="str">
        <f>IF(ISERROR(VLOOKUP(TRIM(B155),ALL!$B$1:$T$1591,3,FALSE)),"(unc)",VLOOKUP(TRIM(B155),ALL!$B$1:$T$1591,3,FALSE))</f>
        <v>(unc)</v>
      </c>
      <c r="B155" s="139" t="s">
        <v>998</v>
      </c>
      <c r="C155" s="11" t="s">
        <v>5401</v>
      </c>
      <c r="D155" s="85">
        <f>VLOOKUP(TRIM(B155),BirthdateDraft!$B$1:$O$5859,2,FALSE)</f>
        <v>32172</v>
      </c>
      <c r="E155" s="86" t="str">
        <f>VLOOKUP(TRIM(B155),BirthdateDraft!$B$1:$O$3878,3,FALSE)</f>
        <v>11/2</v>
      </c>
      <c r="F155" s="52" t="str">
        <f>IF(ISERROR(VLOOKUP(TRIM(B155),ALL!$B$1:$T$1591,2,FALSE)),"",IF(ISERROR(VLOOKUP(TRIM(B155),ALL!$B$1:$T$1591,2,FALSE))," ",VLOOKUP(TRIM(B155),ALL!$B$1:$T$1591,2,FALSE)))</f>
        <v/>
      </c>
      <c r="G155" s="52" t="str">
        <f>IF(ISBLANK(VLOOKUP(TRIM(B155),ALL!$B$1:$U$1591,4,FALSE)),"",IF(ISERROR(VLOOKUP(TRIM(B155),ALL!$B$1:$U$1591,4,FALSE))," ",VLOOKUP(TRIM(B155),ALL!$B$1:$U$1591,4,FALSE)))</f>
        <v xml:space="preserve"> </v>
      </c>
      <c r="H155" s="52" t="str">
        <f>IF(ISBLANK(VLOOKUP(TRIM(B155),ALL!$B$1:$U$1591,5,FALSE)),"",IF(ISERROR(VLOOKUP(TRIM(B155),ALL!$B$1:$U$1591,5,FALSE))," ",VLOOKUP(TRIM(B155),ALL!$B$1:$U$1591,5,FALSE)))</f>
        <v xml:space="preserve"> </v>
      </c>
      <c r="I155" s="52" t="str">
        <f>IF(ISBLANK(VLOOKUP(TRIM(B155),ALL!$B$1:$U$1591,6,FALSE)),"",IF(ISERROR(VLOOKUP(TRIM(B155),ALL!$B$1:$U$1591,6,FALSE))," ", VLOOKUP(TRIM(B155),ALL!$B$1:$U$1591,6,FALSE)))</f>
        <v xml:space="preserve"> </v>
      </c>
      <c r="J155" s="52" t="str">
        <f>IF(ISBLANK(VLOOKUP(TRIM(B155),ALL!$B$1:$U$1591,7,FALSE)),"",IF(ISERROR(VLOOKUP(TRIM(B155),ALL!$B$1:$U$1591,7,FALSE))," ",VLOOKUP(TRIM(B155),ALL!$B$1:$U$1591,7,FALSE)))</f>
        <v xml:space="preserve"> </v>
      </c>
      <c r="K155" s="52" t="str">
        <f>IF(ISBLANK(VLOOKUP(TRIM(B155),ALL!$B$1:$U$1591,8,FALSE)),"",IF(ISERROR(VLOOKUP(TRIM(B155),ALL!$B$1:$U$1591,8,FALSE))," ",VLOOKUP(TRIM(B155),ALL!$B$1:$U$1591,8,FALSE)))</f>
        <v xml:space="preserve"> </v>
      </c>
      <c r="L155" s="52" t="str">
        <f>IF(ISBLANK(VLOOKUP(TRIM(B155),ALL!$B$1:$U$1591,9,FALSE)),"",IF(ISERROR(VLOOKUP(TRIM(B155),ALL!$B$1:$U$1591,9,FALSE))," ",VLOOKUP(TRIM(B155),ALL!$B$1:$U$1591,9,FALSE)))</f>
        <v xml:space="preserve"> </v>
      </c>
      <c r="M155" s="52" t="str">
        <f>IF(ISBLANK(VLOOKUP(TRIM(B155),ALL!$B$1:$U$1591,10,FALSE)),"",IF(ISERROR(VLOOKUP(TRIM(B155),ALL!$B$1:$U$1591,10,FALSE))," ",VLOOKUP(TRIM(B155),ALL!$B$1:$U$1591,10,FALSE)))</f>
        <v xml:space="preserve"> </v>
      </c>
    </row>
    <row r="156" spans="1:13">
      <c r="A156" s="52" t="str">
        <f>IF(ISERROR(VLOOKUP(TRIM(B156),ALL!$B$1:$T$1591,3,FALSE)),"(unc)",VLOOKUP(TRIM(B156),ALL!$B$1:$T$1591,3,FALSE))</f>
        <v>(unc)</v>
      </c>
      <c r="B156" s="139" t="s">
        <v>5141</v>
      </c>
      <c r="C156" s="11" t="s">
        <v>5401</v>
      </c>
      <c r="D156" s="85">
        <f>VLOOKUP(TRIM(B156),BirthdateDraft!$B$1:$O$5859,2,FALSE)</f>
        <v>34105</v>
      </c>
      <c r="E156" s="86" t="str">
        <f>VLOOKUP(TRIM(B156),BirthdateDraft!$B$1:$O$3878,3,FALSE)</f>
        <v>15/1 (23)</v>
      </c>
      <c r="F156" s="52" t="str">
        <f>IF(ISERROR(VLOOKUP(TRIM(B156),ALL!$B$1:$T$1591,2,FALSE)),"",IF(ISERROR(VLOOKUP(TRIM(B156),ALL!$B$1:$T$1591,2,FALSE))," ",VLOOKUP(TRIM(B156),ALL!$B$1:$T$1591,2,FALSE)))</f>
        <v/>
      </c>
      <c r="G156" s="52" t="str">
        <f>IF(ISBLANK(VLOOKUP(TRIM(B156),ALL!$B$1:$U$1591,4,FALSE)),"",IF(ISERROR(VLOOKUP(TRIM(B156),ALL!$B$1:$U$1591,4,FALSE))," ",VLOOKUP(TRIM(B156),ALL!$B$1:$U$1591,4,FALSE)))</f>
        <v xml:space="preserve"> </v>
      </c>
      <c r="H156" s="52" t="str">
        <f>IF(ISBLANK(VLOOKUP(TRIM(B156),ALL!$B$1:$U$1591,5,FALSE)),"",IF(ISERROR(VLOOKUP(TRIM(B156),ALL!$B$1:$U$1591,5,FALSE))," ",VLOOKUP(TRIM(B156),ALL!$B$1:$U$1591,5,FALSE)))</f>
        <v xml:space="preserve"> </v>
      </c>
      <c r="I156" s="52" t="str">
        <f>IF(ISBLANK(VLOOKUP(TRIM(B156),ALL!$B$1:$U$1591,6,FALSE)),"",IF(ISERROR(VLOOKUP(TRIM(B156),ALL!$B$1:$U$1591,6,FALSE))," ", VLOOKUP(TRIM(B156),ALL!$B$1:$U$1591,6,FALSE)))</f>
        <v xml:space="preserve"> </v>
      </c>
      <c r="J156" s="52" t="str">
        <f>IF(ISBLANK(VLOOKUP(TRIM(B156),ALL!$B$1:$U$1591,7,FALSE)),"",IF(ISERROR(VLOOKUP(TRIM(B156),ALL!$B$1:$U$1591,7,FALSE))," ",VLOOKUP(TRIM(B156),ALL!$B$1:$U$1591,7,FALSE)))</f>
        <v xml:space="preserve"> </v>
      </c>
      <c r="K156" s="52" t="str">
        <f>IF(ISBLANK(VLOOKUP(TRIM(B156),ALL!$B$1:$U$1591,8,FALSE)),"",IF(ISERROR(VLOOKUP(TRIM(B156),ALL!$B$1:$U$1591,8,FALSE))," ",VLOOKUP(TRIM(B156),ALL!$B$1:$U$1591,8,FALSE)))</f>
        <v xml:space="preserve"> </v>
      </c>
      <c r="L156" s="52" t="str">
        <f>IF(ISBLANK(VLOOKUP(TRIM(B156),ALL!$B$1:$U$1591,9,FALSE)),"",IF(ISERROR(VLOOKUP(TRIM(B156),ALL!$B$1:$U$1591,9,FALSE))," ",VLOOKUP(TRIM(B156),ALL!$B$1:$U$1591,9,FALSE)))</f>
        <v xml:space="preserve"> </v>
      </c>
      <c r="M156" s="52" t="str">
        <f>IF(ISBLANK(VLOOKUP(TRIM(B156),ALL!$B$1:$U$1591,10,FALSE)),"",IF(ISERROR(VLOOKUP(TRIM(B156),ALL!$B$1:$U$1591,10,FALSE))," ",VLOOKUP(TRIM(B156),ALL!$B$1:$U$1591,10,FALSE)))</f>
        <v xml:space="preserve"> </v>
      </c>
    </row>
    <row r="157" spans="1:13">
      <c r="A157" s="52" t="str">
        <f>IF(ISERROR(VLOOKUP(TRIM(B157),ALL!$B$1:$T$1591,3,FALSE)),"(unc)",VLOOKUP(TRIM(B157),ALL!$B$1:$T$1591,3,FALSE))</f>
        <v>TE BB</v>
      </c>
      <c r="B157" s="139" t="s">
        <v>6412</v>
      </c>
      <c r="C157" s="11" t="s">
        <v>5401</v>
      </c>
      <c r="D157" s="85">
        <f>VLOOKUP(TRIM(B157),BirthdateDraft!$B$1:$O$5859,2,FALSE)</f>
        <v>34631</v>
      </c>
      <c r="E157" s="86" t="str">
        <f>VLOOKUP(TRIM(B157),BirthdateDraft!$B$1:$O$3878,3,FALSE)</f>
        <v>17/2</v>
      </c>
      <c r="F157" s="52" t="str">
        <f>IF(ISERROR(VLOOKUP(TRIM(B157),ALL!$B$1:$T$1591,2,FALSE)),"",IF(ISERROR(VLOOKUP(TRIM(B157),ALL!$B$1:$T$1591,2,FALSE))," ",VLOOKUP(TRIM(B157),ALL!$B$1:$T$1591,2,FALSE)))</f>
        <v>CHN</v>
      </c>
      <c r="G157" s="52" t="str">
        <f>IF(ISBLANK(VLOOKUP(TRIM(B157),ALL!$B$1:$U$1591,4,FALSE)),"",IF(ISERROR(VLOOKUP(TRIM(B157),ALL!$B$1:$U$1591,4,FALSE))," ",VLOOKUP(TRIM(B157),ALL!$B$1:$U$1591,4,FALSE)))</f>
        <v/>
      </c>
      <c r="H157" s="52" t="str">
        <f>IF(ISBLANK(VLOOKUP(TRIM(B157),ALL!$B$1:$U$1591,5,FALSE)),"",IF(ISERROR(VLOOKUP(TRIM(B157),ALL!$B$1:$U$1591,5,FALSE))," ",VLOOKUP(TRIM(B157),ALL!$B$1:$U$1591,5,FALSE)))</f>
        <v/>
      </c>
      <c r="I157" s="52" t="str">
        <f>IF(ISBLANK(VLOOKUP(TRIM(B157),ALL!$B$1:$U$1591,6,FALSE)),"",IF(ISERROR(VLOOKUP(TRIM(B157),ALL!$B$1:$U$1591,6,FALSE))," ", VLOOKUP(TRIM(B157),ALL!$B$1:$U$1591,6,FALSE)))</f>
        <v/>
      </c>
      <c r="J157" s="52" t="str">
        <f>IF(ISBLANK(VLOOKUP(TRIM(B157),ALL!$B$1:$U$1591,7,FALSE)),"",IF(ISERROR(VLOOKUP(TRIM(B157),ALL!$B$1:$U$1591,7,FALSE))," ",VLOOKUP(TRIM(B157),ALL!$B$1:$U$1591,7,FALSE)))</f>
        <v/>
      </c>
      <c r="K157" s="52">
        <f>IF(ISBLANK(VLOOKUP(TRIM(B157),ALL!$B$1:$U$1591,8,FALSE)),"",IF(ISERROR(VLOOKUP(TRIM(B157),ALL!$B$1:$U$1591,8,FALSE))," ",VLOOKUP(TRIM(B157),ALL!$B$1:$U$1591,8,FALSE)))</f>
        <v>4</v>
      </c>
      <c r="L157" s="52" t="str">
        <f>IF(ISBLANK(VLOOKUP(TRIM(B157),ALL!$B$1:$U$1591,9,FALSE)),"",IF(ISERROR(VLOOKUP(TRIM(B157),ALL!$B$1:$U$1591,9,FALSE))," ",VLOOKUP(TRIM(B157),ALL!$B$1:$U$1591,9,FALSE)))</f>
        <v/>
      </c>
      <c r="M157" s="52">
        <f>IF(ISBLANK(VLOOKUP(TRIM(B157),ALL!$B$1:$U$1591,10,FALSE)),"",IF(ISERROR(VLOOKUP(TRIM(B157),ALL!$B$1:$U$1591,10,FALSE))," ",VLOOKUP(TRIM(B157),ALL!$B$1:$U$1591,10,FALSE)))</f>
        <v>0</v>
      </c>
    </row>
    <row r="158" spans="1:13">
      <c r="A158" s="52" t="str">
        <f>IF(ISERROR(VLOOKUP(TRIM(B158),ALL!$B$1:$T$1591,3,FALSE)),"(unc)",VLOOKUP(TRIM(B158),ALL!$B$1:$T$1591,3,FALSE))</f>
        <v>ILB</v>
      </c>
      <c r="B158" s="139" t="s">
        <v>3610</v>
      </c>
      <c r="C158" s="11" t="s">
        <v>5401</v>
      </c>
      <c r="D158" s="85">
        <f>VLOOKUP(TRIM(B158),BirthdateDraft!$B$1:$O$5859,2,FALSE)</f>
        <v>31614</v>
      </c>
      <c r="E158" s="86" t="str">
        <f>VLOOKUP(TRIM(B158),BirthdateDraft!$B$1:$O$9859,3,FALSE)</f>
        <v>08/FA</v>
      </c>
      <c r="F158" s="52" t="str">
        <f>IF(ISERROR(VLOOKUP(TRIM(B158),ALL!$B$1:$T$1591,2,FALSE)),"",IF(ISERROR(VLOOKUP(TRIM(B158),ALL!$B$1:$T$1591,2,FALSE))," ",VLOOKUP(TRIM(B158),ALL!$B$1:$T$1591,2,FALSE)))</f>
        <v>TNA</v>
      </c>
      <c r="G158" s="52" t="str">
        <f>IF(ISBLANK(VLOOKUP(TRIM(B158),ALL!$B$1:$U$1591,4,FALSE)),"",IF(ISERROR(VLOOKUP(TRIM(B158),ALL!$B$1:$U$1591,4,FALSE))," ",VLOOKUP(TRIM(B158),ALL!$B$1:$U$1591,4,FALSE)))</f>
        <v>0-4</v>
      </c>
      <c r="H158" s="52" t="str">
        <f>IF(ISBLANK(VLOOKUP(TRIM(B158),ALL!$B$1:$U$1591,5,FALSE)),"",IF(ISERROR(VLOOKUP(TRIM(B158),ALL!$B$1:$U$1591,5,FALSE))," ",VLOOKUP(TRIM(B158),ALL!$B$1:$U$1591,5,FALSE)))</f>
        <v/>
      </c>
      <c r="I158" s="52">
        <f>IF(ISBLANK(VLOOKUP(TRIM(B158),ALL!$B$1:$U$1591,6,FALSE)),"",IF(ISERROR(VLOOKUP(TRIM(B158),ALL!$B$1:$U$1591,6,FALSE))," ", VLOOKUP(TRIM(B158),ALL!$B$1:$U$1591,6,FALSE)))</f>
        <v>4</v>
      </c>
      <c r="J158" s="52" t="str">
        <f>IF(ISBLANK(VLOOKUP(TRIM(B158),ALL!$B$1:$U$1591,7,FALSE)),"",IF(ISERROR(VLOOKUP(TRIM(B158),ALL!$B$1:$U$1591,7,FALSE))," ",VLOOKUP(TRIM(B158),ALL!$B$1:$U$1591,7,FALSE)))</f>
        <v/>
      </c>
      <c r="K158" s="52" t="str">
        <f>IF(ISBLANK(VLOOKUP(TRIM(B158),ALL!$B$1:$U$1591,8,FALSE)),"",IF(ISERROR(VLOOKUP(TRIM(B158),ALL!$B$1:$U$1591,8,FALSE))," ",VLOOKUP(TRIM(B158),ALL!$B$1:$U$1591,8,FALSE)))</f>
        <v/>
      </c>
      <c r="L158" s="52" t="str">
        <f>IF(ISBLANK(VLOOKUP(TRIM(B158),ALL!$B$1:$U$1591,9,FALSE)),"",IF(ISERROR(VLOOKUP(TRIM(B158),ALL!$B$1:$U$1591,9,FALSE))," ",VLOOKUP(TRIM(B158),ALL!$B$1:$U$1591,9,FALSE)))</f>
        <v/>
      </c>
      <c r="M158" s="52" t="str">
        <f>IF(ISBLANK(VLOOKUP(TRIM(B158),ALL!$B$1:$U$1591,10,FALSE)),"",IF(ISERROR(VLOOKUP(TRIM(B158),ALL!$B$1:$U$1591,10,FALSE))," ",VLOOKUP(TRIM(B158),ALL!$B$1:$U$1591,10,FALSE)))</f>
        <v/>
      </c>
    </row>
    <row r="159" spans="1:13">
      <c r="A159" s="52" t="str">
        <f>IF(ISERROR(VLOOKUP(TRIM(B159),ALL!$B$1:$T$1591,3,FALSE)),"(unc)",VLOOKUP(TRIM(B159),ALL!$B$1:$T$1591,3,FALSE))</f>
        <v>(unc)</v>
      </c>
      <c r="B159" s="139" t="s">
        <v>4525</v>
      </c>
      <c r="C159" s="11" t="s">
        <v>4349</v>
      </c>
      <c r="D159" s="85">
        <f>VLOOKUP(TRIM(B159),BirthdateDraft!$B$1:$O$5859,2,FALSE)</f>
        <v>33754</v>
      </c>
      <c r="E159" s="86" t="str">
        <f>VLOOKUP(TRIM(B159),BirthdateDraft!$B$1:$O$9859,3,FALSE)</f>
        <v>14/7</v>
      </c>
      <c r="F159" s="52" t="str">
        <f>IF(ISERROR(VLOOKUP(TRIM(B159),ALL!$B$1:$T$1591,2,FALSE)),"",IF(ISERROR(VLOOKUP(TRIM(B159),ALL!$B$1:$T$1591,2,FALSE))," ",VLOOKUP(TRIM(B159),ALL!$B$1:$T$1591,2,FALSE)))</f>
        <v/>
      </c>
      <c r="G159" s="52" t="str">
        <f>IF(ISBLANK(VLOOKUP(TRIM(B159),ALL!$B$1:$U$1591,4,FALSE)),"",IF(ISERROR(VLOOKUP(TRIM(B159),ALL!$B$1:$U$1591,4,FALSE))," ",VLOOKUP(TRIM(B159),ALL!$B$1:$U$1591,4,FALSE)))</f>
        <v xml:space="preserve"> </v>
      </c>
      <c r="H159" s="52" t="str">
        <f>IF(ISBLANK(VLOOKUP(TRIM(B159),ALL!$B$1:$U$1591,5,FALSE)),"",IF(ISERROR(VLOOKUP(TRIM(B159),ALL!$B$1:$U$1591,5,FALSE))," ",VLOOKUP(TRIM(B159),ALL!$B$1:$U$1591,5,FALSE)))</f>
        <v xml:space="preserve"> </v>
      </c>
      <c r="I159" s="52" t="str">
        <f>IF(ISBLANK(VLOOKUP(TRIM(B159),ALL!$B$1:$U$1591,6,FALSE)),"",IF(ISERROR(VLOOKUP(TRIM(B159),ALL!$B$1:$U$1591,6,FALSE))," ", VLOOKUP(TRIM(B159),ALL!$B$1:$U$1591,6,FALSE)))</f>
        <v xml:space="preserve"> </v>
      </c>
      <c r="J159" s="52" t="str">
        <f>IF(ISBLANK(VLOOKUP(TRIM(B159),ALL!$B$1:$U$1591,7,FALSE)),"",IF(ISERROR(VLOOKUP(TRIM(B159),ALL!$B$1:$U$1591,7,FALSE))," ",VLOOKUP(TRIM(B159),ALL!$B$1:$U$1591,7,FALSE)))</f>
        <v xml:space="preserve"> </v>
      </c>
      <c r="K159" s="52" t="str">
        <f>IF(ISBLANK(VLOOKUP(TRIM(B159),ALL!$B$1:$U$1591,8,FALSE)),"",IF(ISERROR(VLOOKUP(TRIM(B159),ALL!$B$1:$U$1591,8,FALSE))," ",VLOOKUP(TRIM(B159),ALL!$B$1:$U$1591,8,FALSE)))</f>
        <v xml:space="preserve"> </v>
      </c>
      <c r="L159" s="52" t="str">
        <f>IF(ISBLANK(VLOOKUP(TRIM(B159),ALL!$B$1:$U$1591,9,FALSE)),"",IF(ISERROR(VLOOKUP(TRIM(B159),ALL!$B$1:$U$1591,9,FALSE))," ",VLOOKUP(TRIM(B159),ALL!$B$1:$U$1591,9,FALSE)))</f>
        <v xml:space="preserve"> </v>
      </c>
      <c r="M159" s="52" t="str">
        <f>IF(ISBLANK(VLOOKUP(TRIM(B159),ALL!$B$1:$U$1591,10,FALSE)),"",IF(ISERROR(VLOOKUP(TRIM(B159),ALL!$B$1:$U$1591,10,FALSE))," ",VLOOKUP(TRIM(B159),ALL!$B$1:$U$1591,10,FALSE)))</f>
        <v xml:space="preserve"> </v>
      </c>
    </row>
    <row r="160" spans="1:13">
      <c r="A160" s="52" t="str">
        <f>IF(ISERROR(VLOOKUP(TRIM(B160),ALL!$B$1:$T$1591,3,FALSE)),"(unc)",VLOOKUP(TRIM(B160),ALL!$B$1:$T$1591,3,FALSE))</f>
        <v>(unc)</v>
      </c>
      <c r="B160" s="139" t="s">
        <v>4639</v>
      </c>
      <c r="C160" s="11" t="s">
        <v>4349</v>
      </c>
      <c r="D160" s="85">
        <f>VLOOKUP(TRIM(B160),BirthdateDraft!$B$1:$O$5859,2,FALSE)</f>
        <v>33567</v>
      </c>
      <c r="E160" s="86" t="str">
        <f>VLOOKUP(TRIM(B160),BirthdateDraft!$B$1:$O$9859,3,FALSE)</f>
        <v>14/2</v>
      </c>
      <c r="F160" s="52" t="str">
        <f>IF(ISERROR(VLOOKUP(TRIM(B160),ALL!$B$1:$T$1591,2,FALSE)),"",IF(ISERROR(VLOOKUP(TRIM(B160),ALL!$B$1:$T$1591,2,FALSE))," ",VLOOKUP(TRIM(B160),ALL!$B$1:$T$1591,2,FALSE)))</f>
        <v/>
      </c>
      <c r="G160" s="52" t="str">
        <f>IF(ISBLANK(VLOOKUP(TRIM(B160),ALL!$B$1:$U$1591,4,FALSE)),"",IF(ISERROR(VLOOKUP(TRIM(B160),ALL!$B$1:$U$1591,4,FALSE))," ",VLOOKUP(TRIM(B160),ALL!$B$1:$U$1591,4,FALSE)))</f>
        <v xml:space="preserve"> </v>
      </c>
      <c r="H160" s="52" t="str">
        <f>IF(ISBLANK(VLOOKUP(TRIM(B160),ALL!$B$1:$U$1591,5,FALSE)),"",IF(ISERROR(VLOOKUP(TRIM(B160),ALL!$B$1:$U$1591,5,FALSE))," ",VLOOKUP(TRIM(B160),ALL!$B$1:$U$1591,5,FALSE)))</f>
        <v xml:space="preserve"> </v>
      </c>
      <c r="I160" s="52" t="str">
        <f>IF(ISBLANK(VLOOKUP(TRIM(B160),ALL!$B$1:$U$1591,6,FALSE)),"",IF(ISERROR(VLOOKUP(TRIM(B160),ALL!$B$1:$U$1591,6,FALSE))," ", VLOOKUP(TRIM(B160),ALL!$B$1:$U$1591,6,FALSE)))</f>
        <v xml:space="preserve"> </v>
      </c>
      <c r="J160" s="52" t="str">
        <f>IF(ISBLANK(VLOOKUP(TRIM(B160),ALL!$B$1:$U$1591,7,FALSE)),"",IF(ISERROR(VLOOKUP(TRIM(B160),ALL!$B$1:$U$1591,7,FALSE))," ",VLOOKUP(TRIM(B160),ALL!$B$1:$U$1591,7,FALSE)))</f>
        <v xml:space="preserve"> </v>
      </c>
      <c r="K160" s="52" t="str">
        <f>IF(ISBLANK(VLOOKUP(TRIM(B160),ALL!$B$1:$U$1591,8,FALSE)),"",IF(ISERROR(VLOOKUP(TRIM(B160),ALL!$B$1:$U$1591,8,FALSE))," ",VLOOKUP(TRIM(B160),ALL!$B$1:$U$1591,8,FALSE)))</f>
        <v xml:space="preserve"> </v>
      </c>
      <c r="L160" s="52" t="str">
        <f>IF(ISBLANK(VLOOKUP(TRIM(B160),ALL!$B$1:$U$1591,9,FALSE)),"",IF(ISERROR(VLOOKUP(TRIM(B160),ALL!$B$1:$U$1591,9,FALSE))," ",VLOOKUP(TRIM(B160),ALL!$B$1:$U$1591,9,FALSE)))</f>
        <v xml:space="preserve"> </v>
      </c>
      <c r="M160" s="52" t="str">
        <f>IF(ISBLANK(VLOOKUP(TRIM(B160),ALL!$B$1:$U$1591,10,FALSE)),"",IF(ISERROR(VLOOKUP(TRIM(B160),ALL!$B$1:$U$1591,10,FALSE))," ",VLOOKUP(TRIM(B160),ALL!$B$1:$U$1591,10,FALSE)))</f>
        <v xml:space="preserve"> </v>
      </c>
    </row>
    <row r="161" spans="1:45">
      <c r="A161" s="52" t="str">
        <f>IF(ISERROR(VLOOKUP(TRIM(B161),ALL!$B$1:$T$1591,3,FALSE)),"(unc)",VLOOKUP(TRIM(B161),ALL!$B$1:$T$1591,3,FALSE))</f>
        <v>(unc)</v>
      </c>
      <c r="B161" s="139" t="s">
        <v>4061</v>
      </c>
      <c r="C161" s="11" t="s">
        <v>4349</v>
      </c>
      <c r="D161" s="85">
        <f>VLOOKUP(TRIM(B161),BirthdateDraft!$B$1:$O$5859,2,FALSE)</f>
        <v>32870</v>
      </c>
      <c r="E161" s="86" t="str">
        <f>VLOOKUP(TRIM(B161),BirthdateDraft!$B$1:$O$9859,3,FALSE)</f>
        <v>13/3</v>
      </c>
      <c r="F161" s="52" t="str">
        <f>IF(ISERROR(VLOOKUP(TRIM(B161),ALL!$B$1:$T$1591,2,FALSE)),"",IF(ISERROR(VLOOKUP(TRIM(B161),ALL!$B$1:$T$1591,2,FALSE))," ",VLOOKUP(TRIM(B161),ALL!$B$1:$T$1591,2,FALSE)))</f>
        <v/>
      </c>
      <c r="G161" s="52" t="str">
        <f>IF(ISBLANK(VLOOKUP(TRIM(B161),ALL!$B$1:$U$1591,4,FALSE)),"",IF(ISERROR(VLOOKUP(TRIM(B161),ALL!$B$1:$U$1591,4,FALSE))," ",VLOOKUP(TRIM(B161),ALL!$B$1:$U$1591,4,FALSE)))</f>
        <v xml:space="preserve"> </v>
      </c>
      <c r="H161" s="52" t="str">
        <f>IF(ISBLANK(VLOOKUP(TRIM(B161),ALL!$B$1:$U$1591,5,FALSE)),"",IF(ISERROR(VLOOKUP(TRIM(B161),ALL!$B$1:$U$1591,5,FALSE))," ",VLOOKUP(TRIM(B161),ALL!$B$1:$U$1591,5,FALSE)))</f>
        <v xml:space="preserve"> </v>
      </c>
      <c r="I161" s="52" t="str">
        <f>IF(ISBLANK(VLOOKUP(TRIM(B161),ALL!$B$1:$U$1591,6,FALSE)),"",IF(ISERROR(VLOOKUP(TRIM(B161),ALL!$B$1:$U$1591,6,FALSE))," ", VLOOKUP(TRIM(B161),ALL!$B$1:$U$1591,6,FALSE)))</f>
        <v xml:space="preserve"> </v>
      </c>
      <c r="J161" s="52" t="str">
        <f>IF(ISBLANK(VLOOKUP(TRIM(B161),ALL!$B$1:$U$1591,7,FALSE)),"",IF(ISERROR(VLOOKUP(TRIM(B161),ALL!$B$1:$U$1591,7,FALSE))," ",VLOOKUP(TRIM(B161),ALL!$B$1:$U$1591,7,FALSE)))</f>
        <v xml:space="preserve"> </v>
      </c>
      <c r="K161" s="52" t="str">
        <f>IF(ISBLANK(VLOOKUP(TRIM(B161),ALL!$B$1:$U$1591,8,FALSE)),"",IF(ISERROR(VLOOKUP(TRIM(B161),ALL!$B$1:$U$1591,8,FALSE))," ",VLOOKUP(TRIM(B161),ALL!$B$1:$U$1591,8,FALSE)))</f>
        <v xml:space="preserve"> </v>
      </c>
      <c r="L161" s="52" t="str">
        <f>IF(ISBLANK(VLOOKUP(TRIM(B161),ALL!$B$1:$U$1591,9,FALSE)),"",IF(ISERROR(VLOOKUP(TRIM(B161),ALL!$B$1:$U$1591,9,FALSE))," ",VLOOKUP(TRIM(B161),ALL!$B$1:$U$1591,9,FALSE)))</f>
        <v xml:space="preserve"> </v>
      </c>
      <c r="M161" s="52" t="str">
        <f>IF(ISBLANK(VLOOKUP(TRIM(B161),ALL!$B$1:$U$1591,10,FALSE)),"",IF(ISERROR(VLOOKUP(TRIM(B161),ALL!$B$1:$U$1591,10,FALSE))," ",VLOOKUP(TRIM(B161),ALL!$B$1:$U$1591,10,FALSE)))</f>
        <v xml:space="preserve"> </v>
      </c>
    </row>
    <row r="162" spans="1:45">
      <c r="A162" s="52" t="str">
        <f>IF(ISERROR(VLOOKUP(TRIM(B162),ALL!$B$1:$T$1591,3,FALSE)),"(unc)",VLOOKUP(TRIM(B162),ALL!$B$1:$T$1591,3,FALSE))</f>
        <v>(unc)</v>
      </c>
      <c r="B162" s="139" t="s">
        <v>4080</v>
      </c>
      <c r="C162" s="11" t="s">
        <v>4349</v>
      </c>
      <c r="D162" s="85">
        <f>VLOOKUP(TRIM(B162),BirthdateDraft!$B$1:$O$5859,2,FALSE)</f>
        <v>33264</v>
      </c>
      <c r="E162" s="86" t="str">
        <f>VLOOKUP(TRIM(B162),BirthdateDraft!$B$1:$O$9859,3,FALSE)</f>
        <v>13/3</v>
      </c>
      <c r="F162" s="52" t="str">
        <f>IF(ISERROR(VLOOKUP(TRIM(B162),ALL!$B$1:$T$1591,2,FALSE)),"",IF(ISERROR(VLOOKUP(TRIM(B162),ALL!$B$1:$T$1591,2,FALSE))," ",VLOOKUP(TRIM(B162),ALL!$B$1:$T$1591,2,FALSE)))</f>
        <v/>
      </c>
      <c r="G162" s="52" t="str">
        <f>IF(ISBLANK(VLOOKUP(TRIM(B162),ALL!$B$1:$U$1591,4,FALSE)),"",IF(ISERROR(VLOOKUP(TRIM(B162),ALL!$B$1:$U$1591,4,FALSE))," ",VLOOKUP(TRIM(B162),ALL!$B$1:$U$1591,4,FALSE)))</f>
        <v xml:space="preserve"> </v>
      </c>
      <c r="H162" s="52" t="str">
        <f>IF(ISBLANK(VLOOKUP(TRIM(B162),ALL!$B$1:$U$1591,5,FALSE)),"",IF(ISERROR(VLOOKUP(TRIM(B162),ALL!$B$1:$U$1591,5,FALSE))," ",VLOOKUP(TRIM(B162),ALL!$B$1:$U$1591,5,FALSE)))</f>
        <v xml:space="preserve"> </v>
      </c>
      <c r="I162" s="52" t="str">
        <f>IF(ISBLANK(VLOOKUP(TRIM(B162),ALL!$B$1:$U$1591,6,FALSE)),"",IF(ISERROR(VLOOKUP(TRIM(B162),ALL!$B$1:$U$1591,6,FALSE))," ", VLOOKUP(TRIM(B162),ALL!$B$1:$U$1591,6,FALSE)))</f>
        <v xml:space="preserve"> </v>
      </c>
      <c r="J162" s="52" t="str">
        <f>IF(ISBLANK(VLOOKUP(TRIM(B162),ALL!$B$1:$U$1591,7,FALSE)),"",IF(ISERROR(VLOOKUP(TRIM(B162),ALL!$B$1:$U$1591,7,FALSE))," ",VLOOKUP(TRIM(B162),ALL!$B$1:$U$1591,7,FALSE)))</f>
        <v xml:space="preserve"> </v>
      </c>
      <c r="K162" s="52" t="str">
        <f>IF(ISBLANK(VLOOKUP(TRIM(B162),ALL!$B$1:$U$1591,8,FALSE)),"",IF(ISERROR(VLOOKUP(TRIM(B162),ALL!$B$1:$U$1591,8,FALSE))," ",VLOOKUP(TRIM(B162),ALL!$B$1:$U$1591,8,FALSE)))</f>
        <v xml:space="preserve"> </v>
      </c>
      <c r="L162" s="52" t="str">
        <f>IF(ISBLANK(VLOOKUP(TRIM(B162),ALL!$B$1:$U$1591,9,FALSE)),"",IF(ISERROR(VLOOKUP(TRIM(B162),ALL!$B$1:$U$1591,9,FALSE))," ",VLOOKUP(TRIM(B162),ALL!$B$1:$U$1591,9,FALSE)))</f>
        <v xml:space="preserve"> </v>
      </c>
      <c r="M162" s="52" t="str">
        <f>IF(ISBLANK(VLOOKUP(TRIM(B162),ALL!$B$1:$U$1591,10,FALSE)),"",IF(ISERROR(VLOOKUP(TRIM(B162),ALL!$B$1:$U$1591,10,FALSE))," ",VLOOKUP(TRIM(B162),ALL!$B$1:$U$1591,10,FALSE)))</f>
        <v xml:space="preserve"> </v>
      </c>
    </row>
    <row r="163" spans="1:45">
      <c r="A163" s="52" t="str">
        <f>IF(ISERROR(VLOOKUP(TRIM(B163),ALL!$B$1:$T$1591,3,FALSE)),"(unc)",VLOOKUP(TRIM(B163),ALL!$B$1:$T$1591,3,FALSE))</f>
        <v>(unc)</v>
      </c>
      <c r="B163" s="139" t="s">
        <v>4140</v>
      </c>
      <c r="C163" s="11" t="s">
        <v>4349</v>
      </c>
      <c r="D163" s="85">
        <f>VLOOKUP(TRIM(B163),BirthdateDraft!$B$1:$O$5859,2,FALSE)</f>
        <v>32267</v>
      </c>
      <c r="E163" s="86" t="str">
        <f>VLOOKUP(TRIM(B163),BirthdateDraft!$B$1:$O$9859,3,FALSE)</f>
        <v>13/FA</v>
      </c>
      <c r="F163" s="52" t="str">
        <f>IF(ISERROR(VLOOKUP(TRIM(B163),ALL!$B$1:$T$1591,2,FALSE)),"",IF(ISERROR(VLOOKUP(TRIM(B163),ALL!$B$1:$T$1591,2,FALSE))," ",VLOOKUP(TRIM(B163),ALL!$B$1:$T$1591,2,FALSE)))</f>
        <v/>
      </c>
      <c r="G163" s="52" t="str">
        <f>IF(ISBLANK(VLOOKUP(TRIM(B163),ALL!$B$1:$U$1591,4,FALSE)),"",IF(ISERROR(VLOOKUP(TRIM(B163),ALL!$B$1:$U$1591,4,FALSE))," ",VLOOKUP(TRIM(B163),ALL!$B$1:$U$1591,4,FALSE)))</f>
        <v xml:space="preserve"> </v>
      </c>
      <c r="H163" s="52" t="str">
        <f>IF(ISBLANK(VLOOKUP(TRIM(B163),ALL!$B$1:$U$1591,5,FALSE)),"",IF(ISERROR(VLOOKUP(TRIM(B163),ALL!$B$1:$U$1591,5,FALSE))," ",VLOOKUP(TRIM(B163),ALL!$B$1:$U$1591,5,FALSE)))</f>
        <v xml:space="preserve"> </v>
      </c>
      <c r="I163" s="52" t="str">
        <f>IF(ISBLANK(VLOOKUP(TRIM(B163),ALL!$B$1:$U$1591,6,FALSE)),"",IF(ISERROR(VLOOKUP(TRIM(B163),ALL!$B$1:$U$1591,6,FALSE))," ", VLOOKUP(TRIM(B163),ALL!$B$1:$U$1591,6,FALSE)))</f>
        <v xml:space="preserve"> </v>
      </c>
      <c r="J163" s="52" t="str">
        <f>IF(ISBLANK(VLOOKUP(TRIM(B163),ALL!$B$1:$U$1591,7,FALSE)),"",IF(ISERROR(VLOOKUP(TRIM(B163),ALL!$B$1:$U$1591,7,FALSE))," ",VLOOKUP(TRIM(B163),ALL!$B$1:$U$1591,7,FALSE)))</f>
        <v xml:space="preserve"> </v>
      </c>
      <c r="K163" s="52" t="str">
        <f>IF(ISBLANK(VLOOKUP(TRIM(B163),ALL!$B$1:$U$1591,8,FALSE)),"",IF(ISERROR(VLOOKUP(TRIM(B163),ALL!$B$1:$U$1591,8,FALSE))," ",VLOOKUP(TRIM(B163),ALL!$B$1:$U$1591,8,FALSE)))</f>
        <v xml:space="preserve"> </v>
      </c>
      <c r="L163" s="52" t="str">
        <f>IF(ISBLANK(VLOOKUP(TRIM(B163),ALL!$B$1:$U$1591,9,FALSE)),"",IF(ISERROR(VLOOKUP(TRIM(B163),ALL!$B$1:$U$1591,9,FALSE))," ",VLOOKUP(TRIM(B163),ALL!$B$1:$U$1591,9,FALSE)))</f>
        <v xml:space="preserve"> </v>
      </c>
      <c r="M163" s="52" t="str">
        <f>IF(ISBLANK(VLOOKUP(TRIM(B163),ALL!$B$1:$U$1591,10,FALSE)),"",IF(ISERROR(VLOOKUP(TRIM(B163),ALL!$B$1:$U$1591,10,FALSE))," ",VLOOKUP(TRIM(B163),ALL!$B$1:$U$1591,10,FALSE)))</f>
        <v xml:space="preserve"> </v>
      </c>
    </row>
    <row r="164" spans="1:45">
      <c r="A164" s="52" t="str">
        <f>IF(ISERROR(VLOOKUP(TRIM(B164),ALL!$B$1:$T$1591,3,FALSE)),"(unc)",VLOOKUP(TRIM(B164),ALL!$B$1:$T$1591,3,FALSE))</f>
        <v>(unc)</v>
      </c>
      <c r="B164" s="139" t="s">
        <v>4500</v>
      </c>
      <c r="C164" s="11" t="s">
        <v>4349</v>
      </c>
      <c r="D164" s="85">
        <f>VLOOKUP(TRIM(B164),BirthdateDraft!$B$1:$O$5859,2,FALSE)</f>
        <v>33339</v>
      </c>
      <c r="E164" s="86" t="str">
        <f>VLOOKUP(TRIM(B164),BirthdateDraft!$B$1:$O$9859,3,FALSE)</f>
        <v>14/5</v>
      </c>
      <c r="F164" s="52" t="str">
        <f>IF(ISERROR(VLOOKUP(TRIM(B164),ALL!$B$1:$T$1591,2,FALSE)),"",IF(ISERROR(VLOOKUP(TRIM(B164),ALL!$B$1:$T$1591,2,FALSE))," ",VLOOKUP(TRIM(B164),ALL!$B$1:$T$1591,2,FALSE)))</f>
        <v/>
      </c>
      <c r="G164" s="52" t="str">
        <f>IF(ISBLANK(VLOOKUP(TRIM(B164),ALL!$B$1:$U$1591,4,FALSE)),"",IF(ISERROR(VLOOKUP(TRIM(B164),ALL!$B$1:$U$1591,4,FALSE))," ",VLOOKUP(TRIM(B164),ALL!$B$1:$U$1591,4,FALSE)))</f>
        <v xml:space="preserve"> </v>
      </c>
      <c r="H164" s="52" t="str">
        <f>IF(ISBLANK(VLOOKUP(TRIM(B164),ALL!$B$1:$U$1591,5,FALSE)),"",IF(ISERROR(VLOOKUP(TRIM(B164),ALL!$B$1:$U$1591,5,FALSE))," ",VLOOKUP(TRIM(B164),ALL!$B$1:$U$1591,5,FALSE)))</f>
        <v xml:space="preserve"> </v>
      </c>
      <c r="I164" s="52" t="str">
        <f>IF(ISBLANK(VLOOKUP(TRIM(B164),ALL!$B$1:$U$1591,6,FALSE)),"",IF(ISERROR(VLOOKUP(TRIM(B164),ALL!$B$1:$U$1591,6,FALSE))," ", VLOOKUP(TRIM(B164),ALL!$B$1:$U$1591,6,FALSE)))</f>
        <v xml:space="preserve"> </v>
      </c>
      <c r="J164" s="52" t="str">
        <f>IF(ISBLANK(VLOOKUP(TRIM(B164),ALL!$B$1:$U$1591,7,FALSE)),"",IF(ISERROR(VLOOKUP(TRIM(B164),ALL!$B$1:$U$1591,7,FALSE))," ",VLOOKUP(TRIM(B164),ALL!$B$1:$U$1591,7,FALSE)))</f>
        <v xml:space="preserve"> </v>
      </c>
      <c r="K164" s="52" t="str">
        <f>IF(ISBLANK(VLOOKUP(TRIM(B164),ALL!$B$1:$U$1591,8,FALSE)),"",IF(ISERROR(VLOOKUP(TRIM(B164),ALL!$B$1:$U$1591,8,FALSE))," ",VLOOKUP(TRIM(B164),ALL!$B$1:$U$1591,8,FALSE)))</f>
        <v xml:space="preserve"> </v>
      </c>
      <c r="L164" s="52" t="str">
        <f>IF(ISBLANK(VLOOKUP(TRIM(B164),ALL!$B$1:$U$1591,9,FALSE)),"",IF(ISERROR(VLOOKUP(TRIM(B164),ALL!$B$1:$U$1591,9,FALSE))," ",VLOOKUP(TRIM(B164),ALL!$B$1:$U$1591,9,FALSE)))</f>
        <v xml:space="preserve"> </v>
      </c>
      <c r="M164" s="52" t="str">
        <f>IF(ISBLANK(VLOOKUP(TRIM(B164),ALL!$B$1:$U$1591,10,FALSE)),"",IF(ISERROR(VLOOKUP(TRIM(B164),ALL!$B$1:$U$1591,10,FALSE))," ",VLOOKUP(TRIM(B164),ALL!$B$1:$U$1591,10,FALSE)))</f>
        <v xml:space="preserve"> </v>
      </c>
    </row>
    <row r="165" spans="1:45">
      <c r="A165" s="52" t="str">
        <f>IF(ISERROR(VLOOKUP(TRIM(B165),ALL!$B$1:$T$1591,3,FALSE)),"(unc)",VLOOKUP(TRIM(B165),ALL!$B$1:$T$1591,3,FALSE))</f>
        <v>(unc)</v>
      </c>
      <c r="B165" s="139" t="s">
        <v>5603</v>
      </c>
      <c r="C165" s="11" t="s">
        <v>4349</v>
      </c>
      <c r="D165" s="85">
        <f>VLOOKUP(TRIM(B165),BirthdateDraft!$B$1:$O$5859,2,FALSE)</f>
        <v>34342</v>
      </c>
      <c r="E165" s="86" t="str">
        <f>VLOOKUP(TRIM(B165),BirthdateDraft!$B$1:$O$9859,3,FALSE)</f>
        <v>16/2</v>
      </c>
      <c r="F165" s="52" t="str">
        <f>IF(ISERROR(VLOOKUP(TRIM(B165),ALL!$B$1:$T$1591,2,FALSE)),"",IF(ISERROR(VLOOKUP(TRIM(B165),ALL!$B$1:$T$1591,2,FALSE))," ",VLOOKUP(TRIM(B165),ALL!$B$1:$T$1591,2,FALSE)))</f>
        <v/>
      </c>
      <c r="G165" s="52" t="str">
        <f>IF(ISBLANK(VLOOKUP(TRIM(B165),ALL!$B$1:$U$1591,4,FALSE)),"",IF(ISERROR(VLOOKUP(TRIM(B165),ALL!$B$1:$U$1591,4,FALSE))," ",VLOOKUP(TRIM(B165),ALL!$B$1:$U$1591,4,FALSE)))</f>
        <v xml:space="preserve"> </v>
      </c>
      <c r="H165" s="52" t="str">
        <f>IF(ISBLANK(VLOOKUP(TRIM(B165),ALL!$B$1:$U$1591,5,FALSE)),"",IF(ISERROR(VLOOKUP(TRIM(B165),ALL!$B$1:$U$1591,5,FALSE))," ",VLOOKUP(TRIM(B165),ALL!$B$1:$U$1591,5,FALSE)))</f>
        <v xml:space="preserve"> </v>
      </c>
      <c r="I165" s="52" t="str">
        <f>IF(ISBLANK(VLOOKUP(TRIM(B165),ALL!$B$1:$U$1591,6,FALSE)),"",IF(ISERROR(VLOOKUP(TRIM(B165),ALL!$B$1:$U$1591,6,FALSE))," ", VLOOKUP(TRIM(B165),ALL!$B$1:$U$1591,6,FALSE)))</f>
        <v xml:space="preserve"> </v>
      </c>
      <c r="J165" s="52" t="str">
        <f>IF(ISBLANK(VLOOKUP(TRIM(B165),ALL!$B$1:$U$1591,7,FALSE)),"",IF(ISERROR(VLOOKUP(TRIM(B165),ALL!$B$1:$U$1591,7,FALSE))," ",VLOOKUP(TRIM(B165),ALL!$B$1:$U$1591,7,FALSE)))</f>
        <v xml:space="preserve"> </v>
      </c>
      <c r="K165" s="52" t="str">
        <f>IF(ISBLANK(VLOOKUP(TRIM(B165),ALL!$B$1:$U$1591,8,FALSE)),"",IF(ISERROR(VLOOKUP(TRIM(B165),ALL!$B$1:$U$1591,8,FALSE))," ",VLOOKUP(TRIM(B165),ALL!$B$1:$U$1591,8,FALSE)))</f>
        <v xml:space="preserve"> </v>
      </c>
      <c r="L165" s="52" t="str">
        <f>IF(ISBLANK(VLOOKUP(TRIM(B165),ALL!$B$1:$U$1591,9,FALSE)),"",IF(ISERROR(VLOOKUP(TRIM(B165),ALL!$B$1:$U$1591,9,FALSE))," ",VLOOKUP(TRIM(B165),ALL!$B$1:$U$1591,9,FALSE)))</f>
        <v xml:space="preserve"> </v>
      </c>
      <c r="M165" s="52" t="str">
        <f>IF(ISBLANK(VLOOKUP(TRIM(B165),ALL!$B$1:$U$1591,10,FALSE)),"",IF(ISERROR(VLOOKUP(TRIM(B165),ALL!$B$1:$U$1591,10,FALSE))," ",VLOOKUP(TRIM(B165),ALL!$B$1:$U$1591,10,FALSE)))</f>
        <v xml:space="preserve"> </v>
      </c>
    </row>
    <row r="166" spans="1:45">
      <c r="A166" s="52" t="str">
        <f>IF(ISERROR(VLOOKUP(TRIM(B166),ALL!$B$1:$T$1591,3,FALSE)),"(unc)",VLOOKUP(TRIM(B166),ALL!$B$1:$T$1591,3,FALSE))</f>
        <v>(unc)</v>
      </c>
      <c r="B166" s="139" t="s">
        <v>3940</v>
      </c>
      <c r="C166" s="11" t="s">
        <v>3445</v>
      </c>
      <c r="D166" s="85">
        <f>VLOOKUP(TRIM(B166),BirthdateDraft!$B$1:$O$5859,2,FALSE)</f>
        <v>33164</v>
      </c>
      <c r="E166" s="86" t="str">
        <f>VLOOKUP(TRIM(B166),BirthdateDraft!$B$1:$O$9859,3,FALSE)</f>
        <v>12/FA</v>
      </c>
      <c r="F166" s="52" t="str">
        <f>IF(ISERROR(VLOOKUP(TRIM(B166),ALL!$B$1:$T$1591,2,FALSE)),"",IF(ISERROR(VLOOKUP(TRIM(B166),ALL!$B$1:$T$1591,2,FALSE))," ",VLOOKUP(TRIM(B166),ALL!$B$1:$T$1591,2,FALSE)))</f>
        <v/>
      </c>
      <c r="G166" s="52" t="str">
        <f>IF(ISBLANK(VLOOKUP(TRIM(B166),ALL!$B$1:$U$1591,4,FALSE)),"",IF(ISERROR(VLOOKUP(TRIM(B166),ALL!$B$1:$U$1591,4,FALSE))," ",VLOOKUP(TRIM(B166),ALL!$B$1:$U$1591,4,FALSE)))</f>
        <v xml:space="preserve"> </v>
      </c>
      <c r="H166" s="52" t="str">
        <f>IF(ISBLANK(VLOOKUP(TRIM(B166),ALL!$B$1:$U$1591,5,FALSE)),"",IF(ISERROR(VLOOKUP(TRIM(B166),ALL!$B$1:$U$1591,5,FALSE))," ",VLOOKUP(TRIM(B166),ALL!$B$1:$U$1591,5,FALSE)))</f>
        <v xml:space="preserve"> </v>
      </c>
      <c r="I166" s="52" t="str">
        <f>IF(ISBLANK(VLOOKUP(TRIM(B166),ALL!$B$1:$U$1591,6,FALSE)),"",IF(ISERROR(VLOOKUP(TRIM(B166),ALL!$B$1:$U$1591,6,FALSE))," ", VLOOKUP(TRIM(B166),ALL!$B$1:$U$1591,6,FALSE)))</f>
        <v xml:space="preserve"> </v>
      </c>
      <c r="J166" s="52" t="str">
        <f>IF(ISBLANK(VLOOKUP(TRIM(B166),ALL!$B$1:$U$1591,7,FALSE)),"",IF(ISERROR(VLOOKUP(TRIM(B166),ALL!$B$1:$U$1591,7,FALSE))," ",VLOOKUP(TRIM(B166),ALL!$B$1:$U$1591,7,FALSE)))</f>
        <v xml:space="preserve"> </v>
      </c>
      <c r="K166" s="52" t="str">
        <f>IF(ISBLANK(VLOOKUP(TRIM(B166),ALL!$B$1:$U$1591,8,FALSE)),"",IF(ISERROR(VLOOKUP(TRIM(B166),ALL!$B$1:$U$1591,8,FALSE))," ",VLOOKUP(TRIM(B166),ALL!$B$1:$U$1591,8,FALSE)))</f>
        <v xml:space="preserve"> </v>
      </c>
      <c r="L166" s="52" t="str">
        <f>IF(ISBLANK(VLOOKUP(TRIM(B166),ALL!$B$1:$U$1591,9,FALSE)),"",IF(ISERROR(VLOOKUP(TRIM(B166),ALL!$B$1:$U$1591,9,FALSE))," ",VLOOKUP(TRIM(B166),ALL!$B$1:$U$1591,9,FALSE)))</f>
        <v xml:space="preserve"> </v>
      </c>
      <c r="M166" s="52" t="str">
        <f>IF(ISBLANK(VLOOKUP(TRIM(B166),ALL!$B$1:$U$1591,10,FALSE)),"",IF(ISERROR(VLOOKUP(TRIM(B166),ALL!$B$1:$U$1591,10,FALSE))," ",VLOOKUP(TRIM(B166),ALL!$B$1:$U$1591,10,FALSE)))</f>
        <v xml:space="preserve"> </v>
      </c>
    </row>
    <row r="167" spans="1:45">
      <c r="A167" s="52" t="str">
        <f>IF(ISERROR(VLOOKUP(TRIM(B167),ALL!$B$1:$T$1591,3,FALSE)),"(unc)",VLOOKUP(TRIM(B167),ALL!$B$1:$T$1591,3,FALSE))</f>
        <v>(unc)</v>
      </c>
      <c r="B167" s="139" t="s">
        <v>3177</v>
      </c>
      <c r="C167" s="11" t="s">
        <v>3445</v>
      </c>
      <c r="D167" s="85">
        <f>VLOOKUP(TRIM(B167),BirthdateDraft!$B$1:$O$5859,2,FALSE)</f>
        <v>33226</v>
      </c>
      <c r="E167" s="86" t="str">
        <f>VLOOKUP(TRIM(B167),BirthdateDraft!$B$1:$O$9859,3,FALSE)</f>
        <v>14/5</v>
      </c>
      <c r="F167" s="52" t="str">
        <f>IF(ISERROR(VLOOKUP(TRIM(B167),ALL!$B$1:$T$1591,2,FALSE)),"",IF(ISERROR(VLOOKUP(TRIM(B167),ALL!$B$1:$T$1591,2,FALSE))," ",VLOOKUP(TRIM(B167),ALL!$B$1:$T$1591,2,FALSE)))</f>
        <v/>
      </c>
      <c r="G167" s="52" t="str">
        <f>IF(ISBLANK(VLOOKUP(TRIM(B167),ALL!$B$1:$U$1591,4,FALSE)),"",IF(ISERROR(VLOOKUP(TRIM(B167),ALL!$B$1:$U$1591,4,FALSE))," ",VLOOKUP(TRIM(B167),ALL!$B$1:$U$1591,4,FALSE)))</f>
        <v xml:space="preserve"> </v>
      </c>
      <c r="H167" s="52" t="str">
        <f>IF(ISBLANK(VLOOKUP(TRIM(B167),ALL!$B$1:$U$1591,5,FALSE)),"",IF(ISERROR(VLOOKUP(TRIM(B167),ALL!$B$1:$U$1591,5,FALSE))," ",VLOOKUP(TRIM(B167),ALL!$B$1:$U$1591,5,FALSE)))</f>
        <v xml:space="preserve"> </v>
      </c>
      <c r="I167" s="52" t="str">
        <f>IF(ISBLANK(VLOOKUP(TRIM(B167),ALL!$B$1:$U$1591,6,FALSE)),"",IF(ISERROR(VLOOKUP(TRIM(B167),ALL!$B$1:$U$1591,6,FALSE))," ", VLOOKUP(TRIM(B167),ALL!$B$1:$U$1591,6,FALSE)))</f>
        <v xml:space="preserve"> </v>
      </c>
      <c r="J167" s="52" t="str">
        <f>IF(ISBLANK(VLOOKUP(TRIM(B167),ALL!$B$1:$U$1591,7,FALSE)),"",IF(ISERROR(VLOOKUP(TRIM(B167),ALL!$B$1:$U$1591,7,FALSE))," ",VLOOKUP(TRIM(B167),ALL!$B$1:$U$1591,7,FALSE)))</f>
        <v xml:space="preserve"> </v>
      </c>
      <c r="K167" s="52" t="str">
        <f>IF(ISBLANK(VLOOKUP(TRIM(B167),ALL!$B$1:$U$1591,8,FALSE)),"",IF(ISERROR(VLOOKUP(TRIM(B167),ALL!$B$1:$U$1591,8,FALSE))," ",VLOOKUP(TRIM(B167),ALL!$B$1:$U$1591,8,FALSE)))</f>
        <v xml:space="preserve"> </v>
      </c>
      <c r="L167" s="52" t="str">
        <f>IF(ISBLANK(VLOOKUP(TRIM(B167),ALL!$B$1:$U$1591,9,FALSE)),"",IF(ISERROR(VLOOKUP(TRIM(B167),ALL!$B$1:$U$1591,9,FALSE))," ",VLOOKUP(TRIM(B167),ALL!$B$1:$U$1591,9,FALSE)))</f>
        <v xml:space="preserve"> </v>
      </c>
      <c r="M167" s="52" t="str">
        <f>IF(ISBLANK(VLOOKUP(TRIM(B167),ALL!$B$1:$U$1591,10,FALSE)),"",IF(ISERROR(VLOOKUP(TRIM(B167),ALL!$B$1:$U$1591,10,FALSE))," ",VLOOKUP(TRIM(B167),ALL!$B$1:$U$1591,10,FALSE)))</f>
        <v xml:space="preserve"> </v>
      </c>
    </row>
    <row r="168" spans="1:45" ht="12" customHeight="1">
      <c r="A168" s="52" t="str">
        <f>IF(ISERROR(VLOOKUP(TRIM(B168),ALL!$B$1:$T$1591,3,FALSE)),"(unc)",VLOOKUP(TRIM(B168),ALL!$B$1:$T$1591,3,FALSE))</f>
        <v>(unc)</v>
      </c>
      <c r="B168" s="139" t="s">
        <v>5716</v>
      </c>
      <c r="C168" s="11" t="s">
        <v>3445</v>
      </c>
      <c r="D168" s="85">
        <f>VLOOKUP(TRIM(B168),BirthdateDraft!$B$1:$O$5859,2,FALSE)</f>
        <v>33869</v>
      </c>
      <c r="E168" s="86" t="str">
        <f>VLOOKUP(TRIM(B168),BirthdateDraft!$B$1:$O$9859,3,FALSE)</f>
        <v>14/FA</v>
      </c>
      <c r="F168" s="52" t="str">
        <f>IF(ISERROR(VLOOKUP(TRIM(B168),ALL!$B$1:$T$1591,2,FALSE)),"",IF(ISERROR(VLOOKUP(TRIM(B168),ALL!$B$1:$T$1591,2,FALSE))," ",VLOOKUP(TRIM(B168),ALL!$B$1:$T$1591,2,FALSE)))</f>
        <v/>
      </c>
      <c r="G168" s="52" t="str">
        <f>IF(ISBLANK(VLOOKUP(TRIM(B168),ALL!$B$1:$U$1591,4,FALSE)),"",IF(ISERROR(VLOOKUP(TRIM(B168),ALL!$B$1:$U$1591,4,FALSE))," ",VLOOKUP(TRIM(B168),ALL!$B$1:$U$1591,4,FALSE)))</f>
        <v xml:space="preserve"> </v>
      </c>
      <c r="H168" s="52" t="str">
        <f>IF(ISBLANK(VLOOKUP(TRIM(B168),ALL!$B$1:$U$1591,5,FALSE)),"",IF(ISERROR(VLOOKUP(TRIM(B168),ALL!$B$1:$U$1591,5,FALSE))," ",VLOOKUP(TRIM(B168),ALL!$B$1:$U$1591,5,FALSE)))</f>
        <v xml:space="preserve"> </v>
      </c>
      <c r="I168" s="52" t="str">
        <f>IF(ISBLANK(VLOOKUP(TRIM(B168),ALL!$B$1:$U$1591,6,FALSE)),"",IF(ISERROR(VLOOKUP(TRIM(B168),ALL!$B$1:$U$1591,6,FALSE))," ", VLOOKUP(TRIM(B168),ALL!$B$1:$U$1591,6,FALSE)))</f>
        <v xml:space="preserve"> </v>
      </c>
      <c r="J168" s="52" t="str">
        <f>IF(ISBLANK(VLOOKUP(TRIM(B168),ALL!$B$1:$U$1591,7,FALSE)),"",IF(ISERROR(VLOOKUP(TRIM(B168),ALL!$B$1:$U$1591,7,FALSE))," ",VLOOKUP(TRIM(B168),ALL!$B$1:$U$1591,7,FALSE)))</f>
        <v xml:space="preserve"> </v>
      </c>
      <c r="K168" s="52" t="str">
        <f>IF(ISBLANK(VLOOKUP(TRIM(B168),ALL!$B$1:$U$1591,8,FALSE)),"",IF(ISERROR(VLOOKUP(TRIM(B168),ALL!$B$1:$U$1591,8,FALSE))," ",VLOOKUP(TRIM(B168),ALL!$B$1:$U$1591,8,FALSE)))</f>
        <v xml:space="preserve"> </v>
      </c>
      <c r="L168" s="52" t="str">
        <f>IF(ISBLANK(VLOOKUP(TRIM(B168),ALL!$B$1:$U$1591,9,FALSE)),"",IF(ISERROR(VLOOKUP(TRIM(B168),ALL!$B$1:$U$1591,9,FALSE))," ",VLOOKUP(TRIM(B168),ALL!$B$1:$U$1591,9,FALSE)))</f>
        <v xml:space="preserve"> </v>
      </c>
      <c r="M168" s="52" t="str">
        <f>IF(ISBLANK(VLOOKUP(TRIM(B168),ALL!$B$1:$U$1591,10,FALSE)),"",IF(ISERROR(VLOOKUP(TRIM(B168),ALL!$B$1:$U$1591,10,FALSE))," ",VLOOKUP(TRIM(B168),ALL!$B$1:$U$1591,10,FALSE)))</f>
        <v xml:space="preserve"> </v>
      </c>
    </row>
    <row r="169" spans="1:45">
      <c r="A169" s="52" t="str">
        <f>IF(ISERROR(VLOOKUP(TRIM(B169),ALL!$B$1:$T$1591,3,FALSE)),"(unc)",VLOOKUP(TRIM(B169),ALL!$B$1:$T$1591,3,FALSE))</f>
        <v>(unc)</v>
      </c>
      <c r="B169" s="139" t="s">
        <v>5150</v>
      </c>
      <c r="C169" s="11" t="s">
        <v>3445</v>
      </c>
      <c r="D169" s="85">
        <f>VLOOKUP(TRIM(B169),BirthdateDraft!$B$1:$O$5859,2,FALSE)</f>
        <v>34354</v>
      </c>
      <c r="E169" s="86" t="str">
        <f>VLOOKUP(TRIM(B169),BirthdateDraft!$B$1:$O$9859,3,FALSE)</f>
        <v>15/3</v>
      </c>
      <c r="F169" s="52" t="str">
        <f>IF(ISERROR(VLOOKUP(TRIM(B169),ALL!$B$1:$T$1591,2,FALSE)),"",IF(ISERROR(VLOOKUP(TRIM(B169),ALL!$B$1:$T$1591,2,FALSE))," ",VLOOKUP(TRIM(B169),ALL!$B$1:$T$1591,2,FALSE)))</f>
        <v/>
      </c>
      <c r="G169" s="52" t="str">
        <f>IF(ISBLANK(VLOOKUP(TRIM(B169),ALL!$B$1:$U$1591,4,FALSE)),"",IF(ISERROR(VLOOKUP(TRIM(B169),ALL!$B$1:$U$1591,4,FALSE))," ",VLOOKUP(TRIM(B169),ALL!$B$1:$U$1591,4,FALSE)))</f>
        <v xml:space="preserve"> </v>
      </c>
      <c r="H169" s="52" t="str">
        <f>IF(ISBLANK(VLOOKUP(TRIM(B169),ALL!$B$1:$U$1591,5,FALSE)),"",IF(ISERROR(VLOOKUP(TRIM(B169),ALL!$B$1:$U$1591,5,FALSE))," ",VLOOKUP(TRIM(B169),ALL!$B$1:$U$1591,5,FALSE)))</f>
        <v xml:space="preserve"> </v>
      </c>
      <c r="I169" s="52" t="str">
        <f>IF(ISBLANK(VLOOKUP(TRIM(B169),ALL!$B$1:$U$1591,6,FALSE)),"",IF(ISERROR(VLOOKUP(TRIM(B169),ALL!$B$1:$U$1591,6,FALSE))," ", VLOOKUP(TRIM(B169),ALL!$B$1:$U$1591,6,FALSE)))</f>
        <v xml:space="preserve"> </v>
      </c>
      <c r="J169" s="52" t="str">
        <f>IF(ISBLANK(VLOOKUP(TRIM(B169),ALL!$B$1:$U$1591,7,FALSE)),"",IF(ISERROR(VLOOKUP(TRIM(B169),ALL!$B$1:$U$1591,7,FALSE))," ",VLOOKUP(TRIM(B169),ALL!$B$1:$U$1591,7,FALSE)))</f>
        <v xml:space="preserve"> </v>
      </c>
      <c r="K169" s="52" t="str">
        <f>IF(ISBLANK(VLOOKUP(TRIM(B169),ALL!$B$1:$U$1591,8,FALSE)),"",IF(ISERROR(VLOOKUP(TRIM(B169),ALL!$B$1:$U$1591,8,FALSE))," ",VLOOKUP(TRIM(B169),ALL!$B$1:$U$1591,8,FALSE)))</f>
        <v xml:space="preserve"> </v>
      </c>
      <c r="L169" s="52" t="str">
        <f>IF(ISBLANK(VLOOKUP(TRIM(B169),ALL!$B$1:$U$1591,9,FALSE)),"",IF(ISERROR(VLOOKUP(TRIM(B169),ALL!$B$1:$U$1591,9,FALSE))," ",VLOOKUP(TRIM(B169),ALL!$B$1:$U$1591,9,FALSE)))</f>
        <v xml:space="preserve"> </v>
      </c>
      <c r="M169" s="52" t="str">
        <f>IF(ISBLANK(VLOOKUP(TRIM(B169),ALL!$B$1:$U$1591,10,FALSE)),"",IF(ISERROR(VLOOKUP(TRIM(B169),ALL!$B$1:$U$1591,10,FALSE))," ",VLOOKUP(TRIM(B169),ALL!$B$1:$U$1591,10,FALSE)))</f>
        <v xml:space="preserve"> </v>
      </c>
    </row>
    <row r="170" spans="1:45">
      <c r="A170" s="52" t="str">
        <f>IF(ISERROR(VLOOKUP(TRIM(B170),ALL!$B$1:$T$1591,3,FALSE)),"(unc)",VLOOKUP(TRIM(B170),ALL!$B$1:$T$1591,3,FALSE))</f>
        <v>OC @</v>
      </c>
      <c r="B170" s="139" t="s">
        <v>4708</v>
      </c>
      <c r="C170" s="11" t="s">
        <v>3445</v>
      </c>
      <c r="D170" s="85">
        <f>VLOOKUP(TRIM(B170),BirthdateDraft!$B$1:$O$5859,2,FALSE)</f>
        <v>33475</v>
      </c>
      <c r="E170" s="86" t="str">
        <f>VLOOKUP(TRIM(B170),BirthdateDraft!$B$1:$O$9859,3,FALSE)</f>
        <v>14/FA</v>
      </c>
      <c r="F170" s="52" t="str">
        <f>IF(ISERROR(VLOOKUP(TRIM(B170),ALL!$B$1:$T$1591,2,FALSE)),"",IF(ISERROR(VLOOKUP(TRIM(B170),ALL!$B$1:$T$1591,2,FALSE))," ",VLOOKUP(TRIM(B170),ALL!$B$1:$T$1591,2,FALSE)))</f>
        <v>NYA</v>
      </c>
      <c r="G170" s="52" t="str">
        <f>IF(ISBLANK(VLOOKUP(TRIM(B170),ALL!$B$1:$U$1591,4,FALSE)),"",IF(ISERROR(VLOOKUP(TRIM(B170),ALL!$B$1:$U$1591,4,FALSE))," ",VLOOKUP(TRIM(B170),ALL!$B$1:$U$1591,4,FALSE)))</f>
        <v/>
      </c>
      <c r="H170" s="52" t="str">
        <f>IF(ISBLANK(VLOOKUP(TRIM(B170),ALL!$B$1:$U$1591,5,FALSE)),"",IF(ISERROR(VLOOKUP(TRIM(B170),ALL!$B$1:$U$1591,5,FALSE))," ",VLOOKUP(TRIM(B170),ALL!$B$1:$U$1591,5,FALSE)))</f>
        <v/>
      </c>
      <c r="I170" s="52" t="str">
        <f>IF(ISBLANK(VLOOKUP(TRIM(B170),ALL!$B$1:$U$1591,6,FALSE)),"",IF(ISERROR(VLOOKUP(TRIM(B170),ALL!$B$1:$U$1591,6,FALSE))," ", VLOOKUP(TRIM(B170),ALL!$B$1:$U$1591,6,FALSE)))</f>
        <v/>
      </c>
      <c r="J170" s="52" t="str">
        <f>IF(ISBLANK(VLOOKUP(TRIM(B170),ALL!$B$1:$U$1591,7,FALSE)),"",IF(ISERROR(VLOOKUP(TRIM(B170),ALL!$B$1:$U$1591,7,FALSE))," ",VLOOKUP(TRIM(B170),ALL!$B$1:$U$1591,7,FALSE)))</f>
        <v/>
      </c>
      <c r="K170" s="52">
        <f>IF(ISBLANK(VLOOKUP(TRIM(B170),ALL!$B$1:$U$1591,8,FALSE)),"",IF(ISERROR(VLOOKUP(TRIM(B170),ALL!$B$1:$U$1591,8,FALSE))," ",VLOOKUP(TRIM(B170),ALL!$B$1:$U$1591,8,FALSE)))</f>
        <v>0</v>
      </c>
      <c r="L170" s="52" t="str">
        <f>IF(ISBLANK(VLOOKUP(TRIM(B170),ALL!$B$1:$U$1591,9,FALSE)),"",IF(ISERROR(VLOOKUP(TRIM(B170),ALL!$B$1:$U$1591,9,FALSE))," ",VLOOKUP(TRIM(B170),ALL!$B$1:$U$1591,9,FALSE)))</f>
        <v/>
      </c>
      <c r="M170" s="52">
        <f>IF(ISBLANK(VLOOKUP(TRIM(B170),ALL!$B$1:$U$1591,10,FALSE)),"",IF(ISERROR(VLOOKUP(TRIM(B170),ALL!$B$1:$U$1591,10,FALSE))," ",VLOOKUP(TRIM(B170),ALL!$B$1:$U$1591,10,FALSE)))</f>
        <v>2</v>
      </c>
    </row>
    <row r="171" spans="1:45">
      <c r="A171" s="52" t="str">
        <f>IF(ISERROR(VLOOKUP(TRIM(B171),ALL!$B$1:$T$1591,3,FALSE)),"(unc)",VLOOKUP(TRIM(B171),ALL!$B$1:$T$1591,3,FALSE))</f>
        <v>(unc)</v>
      </c>
      <c r="B171" s="139" t="s">
        <v>6320</v>
      </c>
      <c r="C171" s="11" t="s">
        <v>3445</v>
      </c>
      <c r="D171" s="85">
        <f>VLOOKUP(TRIM(B171),BirthdateDraft!$B$1:$O$5859,2,FALSE)</f>
        <v>34681</v>
      </c>
      <c r="E171" s="86" t="str">
        <f>VLOOKUP(TRIM(B171),BirthdateDraft!$B$1:$O$9859,3,FALSE)</f>
        <v>17/3</v>
      </c>
      <c r="F171" s="52" t="str">
        <f>IF(ISERROR(VLOOKUP(TRIM(B171),ALL!$B$1:$T$1591,2,FALSE)),"",IF(ISERROR(VLOOKUP(TRIM(B171),ALL!$B$1:$T$1591,2,FALSE))," ",VLOOKUP(TRIM(B171),ALL!$B$1:$T$1591,2,FALSE)))</f>
        <v/>
      </c>
      <c r="G171" s="52" t="str">
        <f>IF(ISBLANK(VLOOKUP(TRIM(B171),ALL!$B$1:$U$1591,4,FALSE)),"",IF(ISERROR(VLOOKUP(TRIM(B171),ALL!$B$1:$U$1591,4,FALSE))," ",VLOOKUP(TRIM(B171),ALL!$B$1:$U$1591,4,FALSE)))</f>
        <v xml:space="preserve"> </v>
      </c>
      <c r="H171" s="52" t="str">
        <f>IF(ISBLANK(VLOOKUP(TRIM(B171),ALL!$B$1:$U$1591,5,FALSE)),"",IF(ISERROR(VLOOKUP(TRIM(B171),ALL!$B$1:$U$1591,5,FALSE))," ",VLOOKUP(TRIM(B171),ALL!$B$1:$U$1591,5,FALSE)))</f>
        <v xml:space="preserve"> </v>
      </c>
      <c r="I171" s="52" t="str">
        <f>IF(ISBLANK(VLOOKUP(TRIM(B171),ALL!$B$1:$U$1591,6,FALSE)),"",IF(ISERROR(VLOOKUP(TRIM(B171),ALL!$B$1:$U$1591,6,FALSE))," ", VLOOKUP(TRIM(B171),ALL!$B$1:$U$1591,6,FALSE)))</f>
        <v xml:space="preserve"> </v>
      </c>
      <c r="J171" s="52" t="str">
        <f>IF(ISBLANK(VLOOKUP(TRIM(B171),ALL!$B$1:$U$1591,7,FALSE)),"",IF(ISERROR(VLOOKUP(TRIM(B171),ALL!$B$1:$U$1591,7,FALSE))," ",VLOOKUP(TRIM(B171),ALL!$B$1:$U$1591,7,FALSE)))</f>
        <v xml:space="preserve"> </v>
      </c>
      <c r="K171" s="52" t="str">
        <f>IF(ISBLANK(VLOOKUP(TRIM(B171),ALL!$B$1:$U$1591,8,FALSE)),"",IF(ISERROR(VLOOKUP(TRIM(B171),ALL!$B$1:$U$1591,8,FALSE))," ",VLOOKUP(TRIM(B171),ALL!$B$1:$U$1591,8,FALSE)))</f>
        <v xml:space="preserve"> </v>
      </c>
      <c r="L171" s="52" t="str">
        <f>IF(ISBLANK(VLOOKUP(TRIM(B171),ALL!$B$1:$U$1591,9,FALSE)),"",IF(ISERROR(VLOOKUP(TRIM(B171),ALL!$B$1:$U$1591,9,FALSE))," ",VLOOKUP(TRIM(B171),ALL!$B$1:$U$1591,9,FALSE)))</f>
        <v xml:space="preserve"> </v>
      </c>
      <c r="M171" s="52" t="str">
        <f>IF(ISBLANK(VLOOKUP(TRIM(B171),ALL!$B$1:$U$1591,10,FALSE)),"",IF(ISERROR(VLOOKUP(TRIM(B171),ALL!$B$1:$U$1591,10,FALSE))," ",VLOOKUP(TRIM(B171),ALL!$B$1:$U$1591,10,FALSE)))</f>
        <v xml:space="preserve"> </v>
      </c>
    </row>
    <row r="172" spans="1:45">
      <c r="A172" s="52" t="str">
        <f>IF(ISERROR(VLOOKUP(TRIM(B172),ALL!$B$1:$T$1591,3,FALSE)),"(unc)",VLOOKUP(TRIM(B172),ALL!$B$1:$T$1591,3,FALSE))</f>
        <v>(unc)</v>
      </c>
      <c r="B172" s="139" t="s">
        <v>363</v>
      </c>
      <c r="C172" s="11" t="s">
        <v>3445</v>
      </c>
      <c r="D172" s="85">
        <f>VLOOKUP(TRIM(B172),BirthdateDraft!$B$1:$O$5859,2,FALSE)</f>
        <v>32695</v>
      </c>
      <c r="E172" s="86" t="str">
        <f>VLOOKUP(TRIM(B172),BirthdateDraft!$B$1:$O$9859,3,FALSE)</f>
        <v>12/1 (4)</v>
      </c>
      <c r="F172" s="52" t="str">
        <f>IF(ISERROR(VLOOKUP(TRIM(B172),ALL!$B$1:$T$1591,2,FALSE)),"",IF(ISERROR(VLOOKUP(TRIM(B172),ALL!$B$1:$T$1591,2,FALSE))," ",VLOOKUP(TRIM(B172),ALL!$B$1:$T$1591,2,FALSE)))</f>
        <v/>
      </c>
      <c r="G172" s="52" t="str">
        <f>IF(ISBLANK(VLOOKUP(TRIM(B172),ALL!$B$1:$U$1591,4,FALSE)),"",IF(ISERROR(VLOOKUP(TRIM(B172),ALL!$B$1:$U$1591,4,FALSE))," ",VLOOKUP(TRIM(B172),ALL!$B$1:$U$1591,4,FALSE)))</f>
        <v xml:space="preserve"> </v>
      </c>
      <c r="H172" s="52" t="str">
        <f>IF(ISBLANK(VLOOKUP(TRIM(B172),ALL!$B$1:$U$1591,5,FALSE)),"",IF(ISERROR(VLOOKUP(TRIM(B172),ALL!$B$1:$U$1591,5,FALSE))," ",VLOOKUP(TRIM(B172),ALL!$B$1:$U$1591,5,FALSE)))</f>
        <v xml:space="preserve"> </v>
      </c>
      <c r="I172" s="52" t="str">
        <f>IF(ISBLANK(VLOOKUP(TRIM(B172),ALL!$B$1:$U$1591,6,FALSE)),"",IF(ISERROR(VLOOKUP(TRIM(B172),ALL!$B$1:$U$1591,6,FALSE))," ", VLOOKUP(TRIM(B172),ALL!$B$1:$U$1591,6,FALSE)))</f>
        <v xml:space="preserve"> </v>
      </c>
      <c r="J172" s="52" t="str">
        <f>IF(ISBLANK(VLOOKUP(TRIM(B172),ALL!$B$1:$U$1591,7,FALSE)),"",IF(ISERROR(VLOOKUP(TRIM(B172),ALL!$B$1:$U$1591,7,FALSE))," ",VLOOKUP(TRIM(B172),ALL!$B$1:$U$1591,7,FALSE)))</f>
        <v xml:space="preserve"> </v>
      </c>
      <c r="K172" s="52" t="str">
        <f>IF(ISBLANK(VLOOKUP(TRIM(B172),ALL!$B$1:$U$1591,8,FALSE)),"",IF(ISERROR(VLOOKUP(TRIM(B172),ALL!$B$1:$U$1591,8,FALSE))," ",VLOOKUP(TRIM(B172),ALL!$B$1:$U$1591,8,FALSE)))</f>
        <v xml:space="preserve"> </v>
      </c>
      <c r="L172" s="52" t="str">
        <f>IF(ISBLANK(VLOOKUP(TRIM(B172),ALL!$B$1:$U$1591,9,FALSE)),"",IF(ISERROR(VLOOKUP(TRIM(B172),ALL!$B$1:$U$1591,9,FALSE))," ",VLOOKUP(TRIM(B172),ALL!$B$1:$U$1591,9,FALSE)))</f>
        <v xml:space="preserve"> </v>
      </c>
      <c r="M172" s="52" t="str">
        <f>IF(ISBLANK(VLOOKUP(TRIM(B172),ALL!$B$1:$U$1591,10,FALSE)),"",IF(ISERROR(VLOOKUP(TRIM(B172),ALL!$B$1:$U$1591,10,FALSE))," ",VLOOKUP(TRIM(B172),ALL!$B$1:$U$1591,10,FALSE)))</f>
        <v xml:space="preserve"> </v>
      </c>
    </row>
    <row r="173" spans="1:45">
      <c r="A173" s="52" t="str">
        <f>IF(ISERROR(VLOOKUP(TRIM(B173),ALL!$B$1:$T$1591,3,FALSE)),"(unc)",VLOOKUP(TRIM(B173),ALL!$B$1:$T$1591,3,FALSE))</f>
        <v>(unc)</v>
      </c>
      <c r="B173" s="139" t="s">
        <v>6406</v>
      </c>
      <c r="C173" s="11" t="s">
        <v>3445</v>
      </c>
      <c r="D173" s="85">
        <f>VLOOKUP(TRIM(B173),BirthdateDraft!$B$1:$O$5859,2,FALSE)</f>
        <v>35145</v>
      </c>
      <c r="E173" s="86" t="str">
        <f>VLOOKUP(TRIM(B173),BirthdateDraft!$B$1:$O$9859,3,FALSE)</f>
        <v>17/4</v>
      </c>
      <c r="F173" s="52" t="str">
        <f>IF(ISERROR(VLOOKUP(TRIM(B173),ALL!$B$1:$T$1591,2,FALSE)),"",IF(ISERROR(VLOOKUP(TRIM(B173),ALL!$B$1:$T$1591,2,FALSE))," ",VLOOKUP(TRIM(B173),ALL!$B$1:$T$1591,2,FALSE)))</f>
        <v/>
      </c>
      <c r="G173" s="52" t="str">
        <f>IF(ISBLANK(VLOOKUP(TRIM(B173),ALL!$B$1:$U$1591,4,FALSE)),"",IF(ISERROR(VLOOKUP(TRIM(B173),ALL!$B$1:$U$1591,4,FALSE))," ",VLOOKUP(TRIM(B173),ALL!$B$1:$U$1591,4,FALSE)))</f>
        <v xml:space="preserve"> </v>
      </c>
      <c r="H173" s="52" t="str">
        <f>IF(ISBLANK(VLOOKUP(TRIM(B173),ALL!$B$1:$U$1591,5,FALSE)),"",IF(ISERROR(VLOOKUP(TRIM(B173),ALL!$B$1:$U$1591,5,FALSE))," ",VLOOKUP(TRIM(B173),ALL!$B$1:$U$1591,5,FALSE)))</f>
        <v xml:space="preserve"> </v>
      </c>
      <c r="I173" s="52" t="str">
        <f>IF(ISBLANK(VLOOKUP(TRIM(B173),ALL!$B$1:$U$1591,6,FALSE)),"",IF(ISERROR(VLOOKUP(TRIM(B173),ALL!$B$1:$U$1591,6,FALSE))," ", VLOOKUP(TRIM(B173),ALL!$B$1:$U$1591,6,FALSE)))</f>
        <v xml:space="preserve"> </v>
      </c>
      <c r="J173" s="52" t="str">
        <f>IF(ISBLANK(VLOOKUP(TRIM(B173),ALL!$B$1:$U$1591,7,FALSE)),"",IF(ISERROR(VLOOKUP(TRIM(B173),ALL!$B$1:$U$1591,7,FALSE))," ",VLOOKUP(TRIM(B173),ALL!$B$1:$U$1591,7,FALSE)))</f>
        <v xml:space="preserve"> </v>
      </c>
      <c r="K173" s="52" t="str">
        <f>IF(ISBLANK(VLOOKUP(TRIM(B173),ALL!$B$1:$U$1591,8,FALSE)),"",IF(ISERROR(VLOOKUP(TRIM(B173),ALL!$B$1:$U$1591,8,FALSE))," ",VLOOKUP(TRIM(B173),ALL!$B$1:$U$1591,8,FALSE)))</f>
        <v xml:space="preserve"> </v>
      </c>
      <c r="L173" s="52" t="str">
        <f>IF(ISBLANK(VLOOKUP(TRIM(B173),ALL!$B$1:$U$1591,9,FALSE)),"",IF(ISERROR(VLOOKUP(TRIM(B173),ALL!$B$1:$U$1591,9,FALSE))," ",VLOOKUP(TRIM(B173),ALL!$B$1:$U$1591,9,FALSE)))</f>
        <v xml:space="preserve"> </v>
      </c>
      <c r="M173" s="52" t="str">
        <f>IF(ISBLANK(VLOOKUP(TRIM(B173),ALL!$B$1:$U$1591,10,FALSE)),"",IF(ISERROR(VLOOKUP(TRIM(B173),ALL!$B$1:$U$1591,10,FALSE))," ",VLOOKUP(TRIM(B173),ALL!$B$1:$U$1591,10,FALSE)))</f>
        <v xml:space="preserve"> </v>
      </c>
    </row>
    <row r="174" spans="1:45">
      <c r="A174" s="52" t="str">
        <f>IF(ISERROR(VLOOKUP(TRIM(B174),ALL!$B$1:$T$1591,3,FALSE)),"(unc)",VLOOKUP(TRIM(B174),ALL!$B$1:$T$1591,3,FALSE))</f>
        <v>(unc)</v>
      </c>
      <c r="B174" s="139" t="s">
        <v>5687</v>
      </c>
      <c r="C174" s="11" t="s">
        <v>3445</v>
      </c>
      <c r="D174" s="85">
        <f>VLOOKUP(TRIM(B174),BirthdateDraft!$B$1:$O$5859,2,FALSE)</f>
        <v>34092</v>
      </c>
      <c r="E174" s="86" t="str">
        <f>VLOOKUP(TRIM(B174),BirthdateDraft!$B$1:$O$9859,3,FALSE)</f>
        <v>16/FA</v>
      </c>
      <c r="F174" s="52" t="str">
        <f>IF(ISERROR(VLOOKUP(TRIM(B174),ALL!$B$1:$T$1591,2,FALSE)),"",IF(ISERROR(VLOOKUP(TRIM(B174),ALL!$B$1:$T$1591,2,FALSE))," ",VLOOKUP(TRIM(B174),ALL!$B$1:$T$1591,2,FALSE)))</f>
        <v/>
      </c>
      <c r="G174" s="52" t="str">
        <f>IF(ISBLANK(VLOOKUP(TRIM(B174),ALL!$B$1:$U$1591,4,FALSE)),"",IF(ISERROR(VLOOKUP(TRIM(B174),ALL!$B$1:$U$1591,4,FALSE))," ",VLOOKUP(TRIM(B174),ALL!$B$1:$U$1591,4,FALSE)))</f>
        <v xml:space="preserve"> </v>
      </c>
      <c r="H174" s="52" t="str">
        <f>IF(ISBLANK(VLOOKUP(TRIM(B174),ALL!$B$1:$U$1591,5,FALSE)),"",IF(ISERROR(VLOOKUP(TRIM(B174),ALL!$B$1:$U$1591,5,FALSE))," ",VLOOKUP(TRIM(B174),ALL!$B$1:$U$1591,5,FALSE)))</f>
        <v xml:space="preserve"> </v>
      </c>
      <c r="I174" s="52" t="str">
        <f>IF(ISBLANK(VLOOKUP(TRIM(B174),ALL!$B$1:$U$1591,6,FALSE)),"",IF(ISERROR(VLOOKUP(TRIM(B174),ALL!$B$1:$U$1591,6,FALSE))," ", VLOOKUP(TRIM(B174),ALL!$B$1:$U$1591,6,FALSE)))</f>
        <v xml:space="preserve"> </v>
      </c>
      <c r="J174" s="52" t="str">
        <f>IF(ISBLANK(VLOOKUP(TRIM(B174),ALL!$B$1:$U$1591,7,FALSE)),"",IF(ISERROR(VLOOKUP(TRIM(B174),ALL!$B$1:$U$1591,7,FALSE))," ",VLOOKUP(TRIM(B174),ALL!$B$1:$U$1591,7,FALSE)))</f>
        <v xml:space="preserve"> </v>
      </c>
      <c r="K174" s="52" t="str">
        <f>IF(ISBLANK(VLOOKUP(TRIM(B174),ALL!$B$1:$U$1591,8,FALSE)),"",IF(ISERROR(VLOOKUP(TRIM(B174),ALL!$B$1:$U$1591,8,FALSE))," ",VLOOKUP(TRIM(B174),ALL!$B$1:$U$1591,8,FALSE)))</f>
        <v xml:space="preserve"> </v>
      </c>
      <c r="L174" s="52" t="str">
        <f>IF(ISBLANK(VLOOKUP(TRIM(B174),ALL!$B$1:$U$1591,9,FALSE)),"",IF(ISERROR(VLOOKUP(TRIM(B174),ALL!$B$1:$U$1591,9,FALSE))," ",VLOOKUP(TRIM(B174),ALL!$B$1:$U$1591,9,FALSE)))</f>
        <v xml:space="preserve"> </v>
      </c>
      <c r="M174" s="52" t="str">
        <f>IF(ISBLANK(VLOOKUP(TRIM(B174),ALL!$B$1:$U$1591,10,FALSE)),"",IF(ISERROR(VLOOKUP(TRIM(B174),ALL!$B$1:$U$1591,10,FALSE))," ",VLOOKUP(TRIM(B174),ALL!$B$1:$U$1591,10,FALSE)))</f>
        <v xml:space="preserve"> </v>
      </c>
    </row>
    <row r="175" spans="1:45">
      <c r="A175" s="52" t="str">
        <f>IF(ISERROR(VLOOKUP(TRIM(B175),ALL!$B$1:$T$1591,3,FALSE)),"(unc)",VLOOKUP(TRIM(B175),ALL!$B$1:$T$1591,3,FALSE))</f>
        <v>(unc)</v>
      </c>
      <c r="B175" s="139" t="s">
        <v>425</v>
      </c>
      <c r="C175" s="11" t="s">
        <v>7892</v>
      </c>
      <c r="D175" s="85">
        <f>VLOOKUP(TRIM(B175),BirthdateDraft!$B$1:$O$5859,2,FALSE)</f>
        <v>32804</v>
      </c>
      <c r="E175" s="86" t="str">
        <f>VLOOKUP(TRIM(B175),BirthdateDraft!$B$1:$O$9859,3,FALSE)</f>
        <v>12/2</v>
      </c>
      <c r="F175" s="52" t="str">
        <f>IF(ISERROR(VLOOKUP(TRIM(B175),ALL!$B$1:$T$1591,2,FALSE)),"",IF(ISERROR(VLOOKUP(TRIM(B175),ALL!$B$1:$T$1591,2,FALSE))," ",VLOOKUP(TRIM(B175),ALL!$B$1:$T$1591,2,FALSE)))</f>
        <v/>
      </c>
      <c r="G175" s="52" t="str">
        <f>IF(ISBLANK(VLOOKUP(TRIM(B175),ALL!$B$1:$U$1591,4,FALSE)),"",IF(ISERROR(VLOOKUP(TRIM(B175),ALL!$B$1:$U$1591,4,FALSE))," ",VLOOKUP(TRIM(B175),ALL!$B$1:$U$1591,4,FALSE)))</f>
        <v xml:space="preserve"> </v>
      </c>
      <c r="H175" s="52" t="str">
        <f>IF(ISBLANK(VLOOKUP(TRIM(B175),ALL!$B$1:$U$1591,5,FALSE)),"",IF(ISERROR(VLOOKUP(TRIM(B175),ALL!$B$1:$U$1591,5,FALSE))," ",VLOOKUP(TRIM(B175),ALL!$B$1:$U$1591,5,FALSE)))</f>
        <v xml:space="preserve"> </v>
      </c>
      <c r="I175" s="52" t="str">
        <f>IF(ISBLANK(VLOOKUP(TRIM(B175),ALL!$B$1:$U$1591,6,FALSE)),"",IF(ISERROR(VLOOKUP(TRIM(B175),ALL!$B$1:$U$1591,6,FALSE))," ", VLOOKUP(TRIM(B175),ALL!$B$1:$U$1591,6,FALSE)))</f>
        <v xml:space="preserve"> </v>
      </c>
      <c r="J175" s="52" t="str">
        <f>IF(ISBLANK(VLOOKUP(TRIM(B175),ALL!$B$1:$U$1591,7,FALSE)),"",IF(ISERROR(VLOOKUP(TRIM(B175),ALL!$B$1:$U$1591,7,FALSE))," ",VLOOKUP(TRIM(B175),ALL!$B$1:$U$1591,7,FALSE)))</f>
        <v xml:space="preserve"> </v>
      </c>
      <c r="K175" s="52" t="str">
        <f>IF(ISBLANK(VLOOKUP(TRIM(B175),ALL!$B$1:$U$1591,8,FALSE)),"",IF(ISERROR(VLOOKUP(TRIM(B175),ALL!$B$1:$U$1591,8,FALSE))," ",VLOOKUP(TRIM(B175),ALL!$B$1:$U$1591,8,FALSE)))</f>
        <v xml:space="preserve"> </v>
      </c>
      <c r="L175" s="52" t="str">
        <f>IF(ISBLANK(VLOOKUP(TRIM(B175),ALL!$B$1:$U$1591,9,FALSE)),"",IF(ISERROR(VLOOKUP(TRIM(B175),ALL!$B$1:$U$1591,9,FALSE))," ",VLOOKUP(TRIM(B175),ALL!$B$1:$U$1591,9,FALSE)))</f>
        <v xml:space="preserve"> </v>
      </c>
      <c r="M175" s="52" t="str">
        <f>IF(ISBLANK(VLOOKUP(TRIM(B175),ALL!$B$1:$U$1591,10,FALSE)),"",IF(ISERROR(VLOOKUP(TRIM(B175),ALL!$B$1:$U$1591,10,FALSE))," ",VLOOKUP(TRIM(B175),ALL!$B$1:$U$1591,10,FALSE)))</f>
        <v xml:space="preserve"> </v>
      </c>
      <c r="Q175" t="str">
        <f>""</f>
        <v/>
      </c>
      <c r="R175" t="str">
        <f>""</f>
        <v/>
      </c>
      <c r="S175" t="str">
        <f>""</f>
        <v/>
      </c>
      <c r="T175" t="str">
        <f>""</f>
        <v/>
      </c>
      <c r="U175" t="str">
        <f>""</f>
        <v/>
      </c>
      <c r="V175" t="str">
        <f>""</f>
        <v/>
      </c>
      <c r="W175" t="str">
        <f>""</f>
        <v/>
      </c>
      <c r="X175" t="str">
        <f>""</f>
        <v/>
      </c>
      <c r="Y175" t="str">
        <f>""</f>
        <v/>
      </c>
      <c r="Z175" t="str">
        <f>""</f>
        <v/>
      </c>
      <c r="AA175" t="str">
        <f>""</f>
        <v/>
      </c>
      <c r="AB175" t="str">
        <f>""</f>
        <v/>
      </c>
      <c r="AC175" t="str">
        <f>""</f>
        <v/>
      </c>
      <c r="AD175" t="str">
        <f>""</f>
        <v/>
      </c>
      <c r="AE175" t="str">
        <f>""</f>
        <v/>
      </c>
      <c r="AF175" t="str">
        <f>""</f>
        <v/>
      </c>
      <c r="AG175" t="str">
        <f>""</f>
        <v/>
      </c>
      <c r="AH175" t="str">
        <f>""</f>
        <v/>
      </c>
      <c r="AI175" t="str">
        <f>""</f>
        <v/>
      </c>
      <c r="AJ175" t="str">
        <f>""</f>
        <v/>
      </c>
      <c r="AK175" t="str">
        <f>""</f>
        <v/>
      </c>
      <c r="AL175" t="str">
        <f>""</f>
        <v/>
      </c>
      <c r="AM175" t="str">
        <f>""</f>
        <v/>
      </c>
      <c r="AN175" t="str">
        <f>""</f>
        <v/>
      </c>
      <c r="AO175" t="str">
        <f>""</f>
        <v/>
      </c>
      <c r="AP175" t="str">
        <f>""</f>
        <v/>
      </c>
      <c r="AQ175" t="str">
        <f>""</f>
        <v/>
      </c>
      <c r="AR175" t="str">
        <f>""</f>
        <v/>
      </c>
      <c r="AS175" t="str">
        <f>""</f>
        <v/>
      </c>
    </row>
    <row r="176" spans="1:45">
      <c r="A176" s="52" t="str">
        <f>IF(ISERROR(VLOOKUP(TRIM(B176),ALL!$B$1:$T$1591,3,FALSE)),"(unc)",VLOOKUP(TRIM(B176),ALL!$B$1:$T$1591,3,FALSE))</f>
        <v>(unc)</v>
      </c>
      <c r="B176" s="139" t="s">
        <v>4424</v>
      </c>
      <c r="C176" s="11" t="s">
        <v>7892</v>
      </c>
      <c r="D176" s="85">
        <f>VLOOKUP(TRIM(B176),BirthdateDraft!$B$1:$O$5859,2,FALSE)</f>
        <v>32557</v>
      </c>
      <c r="E176" s="86" t="str">
        <f>VLOOKUP(TRIM(B176),BirthdateDraft!$B$1:$O$3878,3,FALSE)</f>
        <v>13/2</v>
      </c>
      <c r="F176" s="52" t="str">
        <f>IF(ISERROR(VLOOKUP(TRIM(B176),ALL!$B$1:$T$1591,2,FALSE)),"",IF(ISERROR(VLOOKUP(TRIM(B176),ALL!$B$1:$T$1591,2,FALSE))," ",VLOOKUP(TRIM(B176),ALL!$B$1:$T$1591,2,FALSE)))</f>
        <v/>
      </c>
      <c r="G176" s="52" t="str">
        <f>IF(ISBLANK(VLOOKUP(TRIM(B176),ALL!$B$1:$U$1591,4,FALSE)),"",IF(ISERROR(VLOOKUP(TRIM(B176),ALL!$B$1:$U$1591,4,FALSE))," ",VLOOKUP(TRIM(B176),ALL!$B$1:$U$1591,4,FALSE)))</f>
        <v xml:space="preserve"> </v>
      </c>
      <c r="H176" s="52" t="str">
        <f>IF(ISBLANK(VLOOKUP(TRIM(B176),ALL!$B$1:$U$1591,5,FALSE)),"",IF(ISERROR(VLOOKUP(TRIM(B176),ALL!$B$1:$U$1591,5,FALSE))," ",VLOOKUP(TRIM(B176),ALL!$B$1:$U$1591,5,FALSE)))</f>
        <v xml:space="preserve"> </v>
      </c>
      <c r="I176" s="52" t="str">
        <f>IF(ISBLANK(VLOOKUP(TRIM(B176),ALL!$B$1:$U$1591,6,FALSE)),"",IF(ISERROR(VLOOKUP(TRIM(B176),ALL!$B$1:$U$1591,6,FALSE))," ", VLOOKUP(TRIM(B176),ALL!$B$1:$U$1591,6,FALSE)))</f>
        <v xml:space="preserve"> </v>
      </c>
      <c r="J176" s="52" t="str">
        <f>IF(ISBLANK(VLOOKUP(TRIM(B176),ALL!$B$1:$U$1591,7,FALSE)),"",IF(ISERROR(VLOOKUP(TRIM(B176),ALL!$B$1:$U$1591,7,FALSE))," ",VLOOKUP(TRIM(B176),ALL!$B$1:$U$1591,7,FALSE)))</f>
        <v xml:space="preserve"> </v>
      </c>
      <c r="K176" s="52" t="str">
        <f>IF(ISBLANK(VLOOKUP(TRIM(B176),ALL!$B$1:$U$1591,8,FALSE)),"",IF(ISERROR(VLOOKUP(TRIM(B176),ALL!$B$1:$U$1591,8,FALSE))," ",VLOOKUP(TRIM(B176),ALL!$B$1:$U$1591,8,FALSE)))</f>
        <v xml:space="preserve"> </v>
      </c>
      <c r="L176" s="52" t="str">
        <f>IF(ISBLANK(VLOOKUP(TRIM(B176),ALL!$B$1:$U$1591,9,FALSE)),"",IF(ISERROR(VLOOKUP(TRIM(B176),ALL!$B$1:$U$1591,9,FALSE))," ",VLOOKUP(TRIM(B176),ALL!$B$1:$U$1591,9,FALSE)))</f>
        <v xml:space="preserve"> </v>
      </c>
      <c r="M176" s="52" t="str">
        <f>IF(ISBLANK(VLOOKUP(TRIM(B176),ALL!$B$1:$U$1591,10,FALSE)),"",IF(ISERROR(VLOOKUP(TRIM(B176),ALL!$B$1:$U$1591,10,FALSE))," ",VLOOKUP(TRIM(B176),ALL!$B$1:$U$1591,10,FALSE)))</f>
        <v xml:space="preserve"> </v>
      </c>
    </row>
    <row r="177" spans="1:13">
      <c r="A177" s="52" t="str">
        <f>IF(ISERROR(VLOOKUP(TRIM(B177),ALL!$B$1:$T$1591,3,FALSE)),"(unc)",VLOOKUP(TRIM(B177),ALL!$B$1:$T$1591,3,FALSE))</f>
        <v>(unc)</v>
      </c>
      <c r="B177" s="139" t="s">
        <v>3419</v>
      </c>
      <c r="C177" s="11" t="s">
        <v>7892</v>
      </c>
      <c r="D177" s="85">
        <f>VLOOKUP(TRIM(B177),BirthdateDraft!$B$1:$O$5859,2,FALSE)</f>
        <v>31267</v>
      </c>
      <c r="E177" s="86" t="str">
        <f>VLOOKUP(TRIM(B177),BirthdateDraft!$B$1:$O$9859,3,FALSE)</f>
        <v>08/6</v>
      </c>
      <c r="F177" s="52" t="str">
        <f>IF(ISERROR(VLOOKUP(TRIM(B177),ALL!$B$1:$T$1591,2,FALSE)),"",IF(ISERROR(VLOOKUP(TRIM(B177),ALL!$B$1:$T$1591,2,FALSE))," ",VLOOKUP(TRIM(B177),ALL!$B$1:$T$1591,2,FALSE)))</f>
        <v/>
      </c>
      <c r="G177" s="52" t="str">
        <f>IF(ISBLANK(VLOOKUP(TRIM(B177),ALL!$B$1:$U$1591,4,FALSE)),"",IF(ISERROR(VLOOKUP(TRIM(B177),ALL!$B$1:$U$1591,4,FALSE))," ",VLOOKUP(TRIM(B177),ALL!$B$1:$U$1591,4,FALSE)))</f>
        <v xml:space="preserve"> </v>
      </c>
      <c r="H177" s="52" t="str">
        <f>IF(ISBLANK(VLOOKUP(TRIM(B177),ALL!$B$1:$U$1591,5,FALSE)),"",IF(ISERROR(VLOOKUP(TRIM(B177),ALL!$B$1:$U$1591,5,FALSE))," ",VLOOKUP(TRIM(B177),ALL!$B$1:$U$1591,5,FALSE)))</f>
        <v xml:space="preserve"> </v>
      </c>
      <c r="I177" s="52" t="str">
        <f>IF(ISBLANK(VLOOKUP(TRIM(B177),ALL!$B$1:$U$1591,6,FALSE)),"",IF(ISERROR(VLOOKUP(TRIM(B177),ALL!$B$1:$U$1591,6,FALSE))," ", VLOOKUP(TRIM(B177),ALL!$B$1:$U$1591,6,FALSE)))</f>
        <v xml:space="preserve"> </v>
      </c>
      <c r="J177" s="52" t="str">
        <f>IF(ISBLANK(VLOOKUP(TRIM(B177),ALL!$B$1:$U$1591,7,FALSE)),"",IF(ISERROR(VLOOKUP(TRIM(B177),ALL!$B$1:$U$1591,7,FALSE))," ",VLOOKUP(TRIM(B177),ALL!$B$1:$U$1591,7,FALSE)))</f>
        <v xml:space="preserve"> </v>
      </c>
      <c r="K177" s="52" t="str">
        <f>IF(ISBLANK(VLOOKUP(TRIM(B177),ALL!$B$1:$U$1591,8,FALSE)),"",IF(ISERROR(VLOOKUP(TRIM(B177),ALL!$B$1:$U$1591,8,FALSE))," ",VLOOKUP(TRIM(B177),ALL!$B$1:$U$1591,8,FALSE)))</f>
        <v xml:space="preserve"> </v>
      </c>
      <c r="L177" s="52" t="str">
        <f>IF(ISBLANK(VLOOKUP(TRIM(B177),ALL!$B$1:$U$1591,9,FALSE)),"",IF(ISERROR(VLOOKUP(TRIM(B177),ALL!$B$1:$U$1591,9,FALSE))," ",VLOOKUP(TRIM(B177),ALL!$B$1:$U$1591,9,FALSE)))</f>
        <v xml:space="preserve"> </v>
      </c>
      <c r="M177" s="52" t="str">
        <f>IF(ISBLANK(VLOOKUP(TRIM(B177),ALL!$B$1:$U$1591,10,FALSE)),"",IF(ISERROR(VLOOKUP(TRIM(B177),ALL!$B$1:$U$1591,10,FALSE))," ",VLOOKUP(TRIM(B177),ALL!$B$1:$U$1591,10,FALSE)))</f>
        <v xml:space="preserve"> </v>
      </c>
    </row>
    <row r="178" spans="1:13">
      <c r="A178" s="52" t="str">
        <f>IF(ISERROR(VLOOKUP(TRIM(B178),ALL!$B$1:$T$1591,3,FALSE)),"(unc)",VLOOKUP(TRIM(B178),ALL!$B$1:$T$1591,3,FALSE))</f>
        <v>(unc)</v>
      </c>
      <c r="B178" s="139" t="s">
        <v>2718</v>
      </c>
      <c r="C178" s="11" t="s">
        <v>7892</v>
      </c>
      <c r="D178" s="85">
        <f>VLOOKUP(TRIM(B178),BirthdateDraft!$B$1:$O$5859,2,FALSE)</f>
        <v>29390</v>
      </c>
      <c r="E178" s="86" t="str">
        <f>VLOOKUP(TRIM(B178),BirthdateDraft!$B$1:$O$3878,3,FALSE)</f>
        <v>03/FA</v>
      </c>
      <c r="F178" s="52" t="str">
        <f>IF(ISERROR(VLOOKUP(TRIM(B178),ALL!$B$1:$T$1591,2,FALSE)),"",IF(ISERROR(VLOOKUP(TRIM(B178),ALL!$B$1:$T$1591,2,FALSE))," ",VLOOKUP(TRIM(B178),ALL!$B$1:$T$1591,2,FALSE)))</f>
        <v/>
      </c>
      <c r="G178" s="52" t="str">
        <f>IF(ISBLANK(VLOOKUP(TRIM(B178),ALL!$B$1:$U$1591,4,FALSE)),"",IF(ISERROR(VLOOKUP(TRIM(B178),ALL!$B$1:$U$1591,4,FALSE))," ",VLOOKUP(TRIM(B178),ALL!$B$1:$U$1591,4,FALSE)))</f>
        <v xml:space="preserve"> </v>
      </c>
      <c r="H178" s="52" t="str">
        <f>IF(ISBLANK(VLOOKUP(TRIM(B178),ALL!$B$1:$U$1591,5,FALSE)),"",IF(ISERROR(VLOOKUP(TRIM(B178),ALL!$B$1:$U$1591,5,FALSE))," ",VLOOKUP(TRIM(B178),ALL!$B$1:$U$1591,5,FALSE)))</f>
        <v xml:space="preserve"> </v>
      </c>
      <c r="I178" s="52" t="str">
        <f>IF(ISBLANK(VLOOKUP(TRIM(B178),ALL!$B$1:$U$1591,6,FALSE)),"",IF(ISERROR(VLOOKUP(TRIM(B178),ALL!$B$1:$U$1591,6,FALSE))," ", VLOOKUP(TRIM(B178),ALL!$B$1:$U$1591,6,FALSE)))</f>
        <v xml:space="preserve"> </v>
      </c>
      <c r="J178" s="52" t="str">
        <f>IF(ISBLANK(VLOOKUP(TRIM(B178),ALL!$B$1:$U$1591,7,FALSE)),"",IF(ISERROR(VLOOKUP(TRIM(B178),ALL!$B$1:$U$1591,7,FALSE))," ",VLOOKUP(TRIM(B178),ALL!$B$1:$U$1591,7,FALSE)))</f>
        <v xml:space="preserve"> </v>
      </c>
      <c r="K178" s="52" t="str">
        <f>IF(ISBLANK(VLOOKUP(TRIM(B178),ALL!$B$1:$U$1591,8,FALSE)),"",IF(ISERROR(VLOOKUP(TRIM(B178),ALL!$B$1:$U$1591,8,FALSE))," ",VLOOKUP(TRIM(B178),ALL!$B$1:$U$1591,8,FALSE)))</f>
        <v xml:space="preserve"> </v>
      </c>
      <c r="L178" s="52" t="str">
        <f>IF(ISBLANK(VLOOKUP(TRIM(B178),ALL!$B$1:$U$1591,9,FALSE)),"",IF(ISERROR(VLOOKUP(TRIM(B178),ALL!$B$1:$U$1591,9,FALSE))," ",VLOOKUP(TRIM(B178),ALL!$B$1:$U$1591,9,FALSE)))</f>
        <v xml:space="preserve"> </v>
      </c>
      <c r="M178" s="52" t="str">
        <f>IF(ISBLANK(VLOOKUP(TRIM(B178),ALL!$B$1:$U$1591,10,FALSE)),"",IF(ISERROR(VLOOKUP(TRIM(B178),ALL!$B$1:$U$1591,10,FALSE))," ",VLOOKUP(TRIM(B178),ALL!$B$1:$U$1591,10,FALSE)))</f>
        <v xml:space="preserve"> </v>
      </c>
    </row>
    <row r="179" spans="1:13">
      <c r="A179" s="52" t="str">
        <f>IF(ISERROR(VLOOKUP(TRIM(B179),ALL!$B$1:$T$1591,3,FALSE)),"(unc)",VLOOKUP(TRIM(B179),ALL!$B$1:$T$1591,3,FALSE))</f>
        <v>(unc)</v>
      </c>
      <c r="B179" s="139" t="s">
        <v>5218</v>
      </c>
      <c r="C179" s="11" t="s">
        <v>7892</v>
      </c>
      <c r="D179" s="85">
        <f>VLOOKUP(TRIM(B179),BirthdateDraft!$B$1:$O$5859,2,FALSE)</f>
        <v>32602</v>
      </c>
      <c r="E179" s="86" t="str">
        <f>VLOOKUP(TRIM(B179),BirthdateDraft!$B$1:$O$9859,3,FALSE)</f>
        <v>13/4</v>
      </c>
      <c r="F179" s="52" t="str">
        <f>IF(ISERROR(VLOOKUP(TRIM(B179),ALL!$B$1:$T$1591,2,FALSE)),"",IF(ISERROR(VLOOKUP(TRIM(B179),ALL!$B$1:$T$1591,2,FALSE))," ",VLOOKUP(TRIM(B179),ALL!$B$1:$T$1591,2,FALSE)))</f>
        <v/>
      </c>
      <c r="G179" s="52" t="str">
        <f>IF(ISBLANK(VLOOKUP(TRIM(B179),ALL!$B$1:$U$1591,4,FALSE)),"",IF(ISERROR(VLOOKUP(TRIM(B179),ALL!$B$1:$U$1591,4,FALSE))," ",VLOOKUP(TRIM(B179),ALL!$B$1:$U$1591,4,FALSE)))</f>
        <v xml:space="preserve"> </v>
      </c>
      <c r="H179" s="52" t="str">
        <f>IF(ISBLANK(VLOOKUP(TRIM(B179),ALL!$B$1:$U$1591,5,FALSE)),"",IF(ISERROR(VLOOKUP(TRIM(B179),ALL!$B$1:$U$1591,5,FALSE))," ",VLOOKUP(TRIM(B179),ALL!$B$1:$U$1591,5,FALSE)))</f>
        <v xml:space="preserve"> </v>
      </c>
      <c r="I179" s="52" t="str">
        <f>IF(ISBLANK(VLOOKUP(TRIM(B179),ALL!$B$1:$U$1591,6,FALSE)),"",IF(ISERROR(VLOOKUP(TRIM(B179),ALL!$B$1:$U$1591,6,FALSE))," ", VLOOKUP(TRIM(B179),ALL!$B$1:$U$1591,6,FALSE)))</f>
        <v xml:space="preserve"> </v>
      </c>
      <c r="J179" s="52" t="str">
        <f>IF(ISBLANK(VLOOKUP(TRIM(B179),ALL!$B$1:$U$1591,7,FALSE)),"",IF(ISERROR(VLOOKUP(TRIM(B179),ALL!$B$1:$U$1591,7,FALSE))," ",VLOOKUP(TRIM(B179),ALL!$B$1:$U$1591,7,FALSE)))</f>
        <v xml:space="preserve"> </v>
      </c>
      <c r="K179" s="52" t="str">
        <f>IF(ISBLANK(VLOOKUP(TRIM(B179),ALL!$B$1:$U$1591,8,FALSE)),"",IF(ISERROR(VLOOKUP(TRIM(B179),ALL!$B$1:$U$1591,8,FALSE))," ",VLOOKUP(TRIM(B179),ALL!$B$1:$U$1591,8,FALSE)))</f>
        <v xml:space="preserve"> </v>
      </c>
      <c r="L179" s="52" t="str">
        <f>IF(ISBLANK(VLOOKUP(TRIM(B179),ALL!$B$1:$U$1591,9,FALSE)),"",IF(ISERROR(VLOOKUP(TRIM(B179),ALL!$B$1:$U$1591,9,FALSE))," ",VLOOKUP(TRIM(B179),ALL!$B$1:$U$1591,9,FALSE)))</f>
        <v xml:space="preserve"> </v>
      </c>
      <c r="M179" s="52" t="str">
        <f>IF(ISBLANK(VLOOKUP(TRIM(B179),ALL!$B$1:$U$1591,10,FALSE)),"",IF(ISERROR(VLOOKUP(TRIM(B179),ALL!$B$1:$U$1591,10,FALSE))," ",VLOOKUP(TRIM(B179),ALL!$B$1:$U$1591,10,FALSE)))</f>
        <v xml:space="preserve"> </v>
      </c>
    </row>
    <row r="180" spans="1:13">
      <c r="A180" s="52" t="str">
        <f>IF(ISERROR(VLOOKUP(TRIM(B180),ALL!$B$1:$T$1591,3,FALSE)),"(unc)",VLOOKUP(TRIM(B180),ALL!$B$1:$T$1591,3,FALSE))</f>
        <v>(unc)</v>
      </c>
      <c r="B180" s="139" t="s">
        <v>365</v>
      </c>
      <c r="C180" s="11" t="s">
        <v>7892</v>
      </c>
      <c r="D180" s="85">
        <f>VLOOKUP(TRIM(B180),BirthdateDraft!$B$1:$O$5859,2,FALSE)</f>
        <v>33003</v>
      </c>
      <c r="E180" s="86" t="str">
        <f>VLOOKUP(TRIM(B180),BirthdateDraft!$B$1:$O$9859,3,FALSE)</f>
        <v>12/5</v>
      </c>
      <c r="F180" s="52" t="str">
        <f>IF(ISERROR(VLOOKUP(TRIM(B180),ALL!$B$1:$T$1591,2,FALSE)),"",IF(ISERROR(VLOOKUP(TRIM(B180),ALL!$B$1:$T$1591,2,FALSE))," ",VLOOKUP(TRIM(B180),ALL!$B$1:$T$1591,2,FALSE)))</f>
        <v/>
      </c>
      <c r="G180" s="52" t="str">
        <f>IF(ISBLANK(VLOOKUP(TRIM(B180),ALL!$B$1:$U$1591,4,FALSE)),"",IF(ISERROR(VLOOKUP(TRIM(B180),ALL!$B$1:$U$1591,4,FALSE))," ",VLOOKUP(TRIM(B180),ALL!$B$1:$U$1591,4,FALSE)))</f>
        <v xml:space="preserve"> </v>
      </c>
      <c r="H180" s="52" t="str">
        <f>IF(ISBLANK(VLOOKUP(TRIM(B180),ALL!$B$1:$U$1591,5,FALSE)),"",IF(ISERROR(VLOOKUP(TRIM(B180),ALL!$B$1:$U$1591,5,FALSE))," ",VLOOKUP(TRIM(B180),ALL!$B$1:$U$1591,5,FALSE)))</f>
        <v xml:space="preserve"> </v>
      </c>
      <c r="I180" s="52" t="str">
        <f>IF(ISBLANK(VLOOKUP(TRIM(B180),ALL!$B$1:$U$1591,6,FALSE)),"",IF(ISERROR(VLOOKUP(TRIM(B180),ALL!$B$1:$U$1591,6,FALSE))," ", VLOOKUP(TRIM(B180),ALL!$B$1:$U$1591,6,FALSE)))</f>
        <v xml:space="preserve"> </v>
      </c>
      <c r="J180" s="52" t="str">
        <f>IF(ISBLANK(VLOOKUP(TRIM(B180),ALL!$B$1:$U$1591,7,FALSE)),"",IF(ISERROR(VLOOKUP(TRIM(B180),ALL!$B$1:$U$1591,7,FALSE))," ",VLOOKUP(TRIM(B180),ALL!$B$1:$U$1591,7,FALSE)))</f>
        <v xml:space="preserve"> </v>
      </c>
      <c r="K180" s="52" t="str">
        <f>IF(ISBLANK(VLOOKUP(TRIM(B180),ALL!$B$1:$U$1591,8,FALSE)),"",IF(ISERROR(VLOOKUP(TRIM(B180),ALL!$B$1:$U$1591,8,FALSE))," ",VLOOKUP(TRIM(B180),ALL!$B$1:$U$1591,8,FALSE)))</f>
        <v xml:space="preserve"> </v>
      </c>
      <c r="L180" s="52" t="str">
        <f>IF(ISBLANK(VLOOKUP(TRIM(B180),ALL!$B$1:$U$1591,9,FALSE)),"",IF(ISERROR(VLOOKUP(TRIM(B180),ALL!$B$1:$U$1591,9,FALSE))," ",VLOOKUP(TRIM(B180),ALL!$B$1:$U$1591,9,FALSE)))</f>
        <v xml:space="preserve"> </v>
      </c>
      <c r="M180" s="52" t="str">
        <f>IF(ISBLANK(VLOOKUP(TRIM(B180),ALL!$B$1:$U$1591,10,FALSE)),"",IF(ISERROR(VLOOKUP(TRIM(B180),ALL!$B$1:$U$1591,10,FALSE))," ",VLOOKUP(TRIM(B180),ALL!$B$1:$U$1591,10,FALSE)))</f>
        <v xml:space="preserve"> </v>
      </c>
    </row>
    <row r="181" spans="1:13">
      <c r="A181" s="52" t="str">
        <f>IF(ISERROR(VLOOKUP(TRIM(B181),ALL!$B$1:$T$1591,3,FALSE)),"(unc)",VLOOKUP(TRIM(B181),ALL!$B$1:$T$1591,3,FALSE))</f>
        <v>(unc)</v>
      </c>
      <c r="B181" s="139" t="s">
        <v>6663</v>
      </c>
      <c r="C181" s="11" t="s">
        <v>7892</v>
      </c>
      <c r="D181" s="85">
        <f>VLOOKUP(TRIM(B181),BirthdateDraft!$B$1:$O$5859,2,FALSE)</f>
        <v>34869</v>
      </c>
      <c r="E181" s="86" t="str">
        <f>VLOOKUP(TRIM(B181),BirthdateDraft!$B$1:$O$9859,3,FALSE)</f>
        <v>18/3</v>
      </c>
      <c r="F181" s="52" t="str">
        <f>IF(ISERROR(VLOOKUP(TRIM(B181),ALL!$B$1:$T$1591,2,FALSE)),"",IF(ISERROR(VLOOKUP(TRIM(B181),ALL!$B$1:$T$1591,2,FALSE))," ",VLOOKUP(TRIM(B181),ALL!$B$1:$T$1591,2,FALSE)))</f>
        <v/>
      </c>
      <c r="G181" s="52" t="str">
        <f>IF(ISBLANK(VLOOKUP(TRIM(B181),ALL!$B$1:$U$1591,4,FALSE)),"",IF(ISERROR(VLOOKUP(TRIM(B181),ALL!$B$1:$U$1591,4,FALSE))," ",VLOOKUP(TRIM(B181),ALL!$B$1:$U$1591,4,FALSE)))</f>
        <v xml:space="preserve"> </v>
      </c>
      <c r="H181" s="52" t="str">
        <f>IF(ISBLANK(VLOOKUP(TRIM(B181),ALL!$B$1:$U$1591,5,FALSE)),"",IF(ISERROR(VLOOKUP(TRIM(B181),ALL!$B$1:$U$1591,5,FALSE))," ",VLOOKUP(TRIM(B181),ALL!$B$1:$U$1591,5,FALSE)))</f>
        <v xml:space="preserve"> </v>
      </c>
      <c r="I181" s="52" t="str">
        <f>IF(ISBLANK(VLOOKUP(TRIM(B181),ALL!$B$1:$U$1591,6,FALSE)),"",IF(ISERROR(VLOOKUP(TRIM(B181),ALL!$B$1:$U$1591,6,FALSE))," ", VLOOKUP(TRIM(B181),ALL!$B$1:$U$1591,6,FALSE)))</f>
        <v xml:space="preserve"> </v>
      </c>
      <c r="J181" s="52" t="str">
        <f>IF(ISBLANK(VLOOKUP(TRIM(B181),ALL!$B$1:$U$1591,7,FALSE)),"",IF(ISERROR(VLOOKUP(TRIM(B181),ALL!$B$1:$U$1591,7,FALSE))," ",VLOOKUP(TRIM(B181),ALL!$B$1:$U$1591,7,FALSE)))</f>
        <v xml:space="preserve"> </v>
      </c>
      <c r="K181" s="52" t="str">
        <f>IF(ISBLANK(VLOOKUP(TRIM(B181),ALL!$B$1:$U$1591,8,FALSE)),"",IF(ISERROR(VLOOKUP(TRIM(B181),ALL!$B$1:$U$1591,8,FALSE))," ",VLOOKUP(TRIM(B181),ALL!$B$1:$U$1591,8,FALSE)))</f>
        <v xml:space="preserve"> </v>
      </c>
      <c r="L181" s="52" t="str">
        <f>IF(ISBLANK(VLOOKUP(TRIM(B181),ALL!$B$1:$U$1591,9,FALSE)),"",IF(ISERROR(VLOOKUP(TRIM(B181),ALL!$B$1:$U$1591,9,FALSE))," ",VLOOKUP(TRIM(B181),ALL!$B$1:$U$1591,9,FALSE)))</f>
        <v xml:space="preserve"> </v>
      </c>
      <c r="M181" s="52" t="str">
        <f>IF(ISBLANK(VLOOKUP(TRIM(B181),ALL!$B$1:$U$1591,10,FALSE)),"",IF(ISERROR(VLOOKUP(TRIM(B181),ALL!$B$1:$U$1591,10,FALSE))," ",VLOOKUP(TRIM(B181),ALL!$B$1:$U$1591,10,FALSE)))</f>
        <v xml:space="preserve"> </v>
      </c>
    </row>
    <row r="182" spans="1:13">
      <c r="A182" s="52" t="str">
        <f>IF(ISERROR(VLOOKUP(TRIM(B182),ALL!$B$1:$T$1591,3,FALSE)),"(unc)",VLOOKUP(TRIM(B182),ALL!$B$1:$T$1591,3,FALSE))</f>
        <v>(unc)</v>
      </c>
      <c r="B182" s="139" t="s">
        <v>6770</v>
      </c>
      <c r="C182" s="11" t="s">
        <v>7892</v>
      </c>
      <c r="D182" s="85">
        <f>VLOOKUP(TRIM(B182),BirthdateDraft!$B$1:$O$5859,2,FALSE)</f>
        <v>34581</v>
      </c>
      <c r="E182" s="86" t="str">
        <f>VLOOKUP(TRIM(B182),BirthdateDraft!$B$1:$O$9859,3,FALSE)</f>
        <v>18/3</v>
      </c>
      <c r="F182" s="52" t="str">
        <f>IF(ISERROR(VLOOKUP(TRIM(B182),ALL!$B$1:$T$1591,2,FALSE)),"",IF(ISERROR(VLOOKUP(TRIM(B182),ALL!$B$1:$T$1591,2,FALSE))," ",VLOOKUP(TRIM(B182),ALL!$B$1:$T$1591,2,FALSE)))</f>
        <v/>
      </c>
      <c r="G182" s="52" t="str">
        <f>IF(ISBLANK(VLOOKUP(TRIM(B182),ALL!$B$1:$U$1591,4,FALSE)),"",IF(ISERROR(VLOOKUP(TRIM(B182),ALL!$B$1:$U$1591,4,FALSE))," ",VLOOKUP(TRIM(B182),ALL!$B$1:$U$1591,4,FALSE)))</f>
        <v xml:space="preserve"> </v>
      </c>
      <c r="H182" s="52" t="str">
        <f>IF(ISBLANK(VLOOKUP(TRIM(B182),ALL!$B$1:$U$1591,5,FALSE)),"",IF(ISERROR(VLOOKUP(TRIM(B182),ALL!$B$1:$U$1591,5,FALSE))," ",VLOOKUP(TRIM(B182),ALL!$B$1:$U$1591,5,FALSE)))</f>
        <v xml:space="preserve"> </v>
      </c>
      <c r="I182" s="52" t="str">
        <f>IF(ISBLANK(VLOOKUP(TRIM(B182),ALL!$B$1:$U$1591,6,FALSE)),"",IF(ISERROR(VLOOKUP(TRIM(B182),ALL!$B$1:$U$1591,6,FALSE))," ", VLOOKUP(TRIM(B182),ALL!$B$1:$U$1591,6,FALSE)))</f>
        <v xml:space="preserve"> </v>
      </c>
      <c r="J182" s="52"/>
      <c r="K182" s="52"/>
      <c r="L182" s="52" t="str">
        <f>IF(ISBLANK(VLOOKUP(TRIM(B182),ALL!$B$1:$U$1591,9,FALSE)),"",IF(ISERROR(VLOOKUP(TRIM(B182),ALL!$B$1:$U$1591,9,FALSE))," ",VLOOKUP(TRIM(B182),ALL!$B$1:$U$1591,9,FALSE)))</f>
        <v xml:space="preserve"> </v>
      </c>
      <c r="M182" s="52" t="str">
        <f>IF(ISBLANK(VLOOKUP(TRIM(B182),ALL!$B$1:$U$1591,10,FALSE)),"",IF(ISERROR(VLOOKUP(TRIM(B182),ALL!$B$1:$U$1591,10,FALSE))," ",VLOOKUP(TRIM(B182),ALL!$B$1:$U$1591,10,FALSE)))</f>
        <v xml:space="preserve"> </v>
      </c>
    </row>
    <row r="183" spans="1:13">
      <c r="A183" s="52" t="str">
        <f>IF(ISERROR(VLOOKUP(TRIM(B183),ALL!$B$1:$T$1591,3,FALSE)),"(unc)",VLOOKUP(TRIM(B183),ALL!$B$1:$T$1591,3,FALSE))</f>
        <v>(unc)</v>
      </c>
      <c r="B183" s="139" t="s">
        <v>1414</v>
      </c>
      <c r="C183" s="11" t="s">
        <v>7892</v>
      </c>
      <c r="D183" s="85">
        <f>VLOOKUP(TRIM(B183),BirthdateDraft!$B$1:$O$5859,2,FALSE)</f>
        <v>31456</v>
      </c>
      <c r="E183" s="86" t="str">
        <f>VLOOKUP(TRIM(B183),BirthdateDraft!$B$1:$O$9859,3,FALSE)</f>
        <v>08/1 (20)</v>
      </c>
      <c r="F183" s="52" t="str">
        <f>IF(ISERROR(VLOOKUP(TRIM(B183),ALL!$B$1:$T$1591,2,FALSE)),"",IF(ISERROR(VLOOKUP(TRIM(B183),ALL!$B$1:$T$1591,2,FALSE))," ",VLOOKUP(TRIM(B183),ALL!$B$1:$T$1591,2,FALSE)))</f>
        <v/>
      </c>
      <c r="G183" s="52" t="str">
        <f>IF(ISBLANK(VLOOKUP(TRIM(B183),ALL!$B$1:$U$1591,4,FALSE)),"",IF(ISERROR(VLOOKUP(TRIM(B183),ALL!$B$1:$U$1591,4,FALSE))," ",VLOOKUP(TRIM(B183),ALL!$B$1:$U$1591,4,FALSE)))</f>
        <v xml:space="preserve"> </v>
      </c>
      <c r="H183" s="52" t="str">
        <f>IF(ISBLANK(VLOOKUP(TRIM(B183),ALL!$B$1:$U$1591,5,FALSE)),"",IF(ISERROR(VLOOKUP(TRIM(B183),ALL!$B$1:$U$1591,5,FALSE))," ",VLOOKUP(TRIM(B183),ALL!$B$1:$U$1591,5,FALSE)))</f>
        <v xml:space="preserve"> </v>
      </c>
      <c r="I183" s="52" t="str">
        <f>IF(ISBLANK(VLOOKUP(TRIM(B183),ALL!$B$1:$U$1591,6,FALSE)),"",IF(ISERROR(VLOOKUP(TRIM(B183),ALL!$B$1:$U$1591,6,FALSE))," ", VLOOKUP(TRIM(B183),ALL!$B$1:$U$1591,6,FALSE)))</f>
        <v xml:space="preserve"> </v>
      </c>
      <c r="J183" s="52" t="str">
        <f>IF(ISBLANK(VLOOKUP(TRIM(B183),ALL!$B$1:$U$1591,7,FALSE)),"",IF(ISERROR(VLOOKUP(TRIM(B183),ALL!$B$1:$U$1591,7,FALSE))," ",VLOOKUP(TRIM(B183),ALL!$B$1:$U$1591,7,FALSE)))</f>
        <v xml:space="preserve"> </v>
      </c>
      <c r="K183" s="52" t="str">
        <f>IF(ISBLANK(VLOOKUP(TRIM(B183),ALL!$B$1:$U$1591,8,FALSE)),"",IF(ISERROR(VLOOKUP(TRIM(B183),ALL!$B$1:$U$1591,8,FALSE))," ",VLOOKUP(TRIM(B183),ALL!$B$1:$U$1591,8,FALSE)))</f>
        <v xml:space="preserve"> </v>
      </c>
      <c r="L183" s="52" t="str">
        <f>IF(ISBLANK(VLOOKUP(TRIM(B183),ALL!$B$1:$U$1591,9,FALSE)),"",IF(ISERROR(VLOOKUP(TRIM(B183),ALL!$B$1:$U$1591,9,FALSE))," ",VLOOKUP(TRIM(B183),ALL!$B$1:$U$1591,9,FALSE)))</f>
        <v xml:space="preserve"> </v>
      </c>
      <c r="M183" s="52" t="str">
        <f>IF(ISBLANK(VLOOKUP(TRIM(B183),ALL!$B$1:$U$1591,10,FALSE)),"",IF(ISERROR(VLOOKUP(TRIM(B183),ALL!$B$1:$U$1591,10,FALSE))," ",VLOOKUP(TRIM(B183),ALL!$B$1:$U$1591,10,FALSE)))</f>
        <v xml:space="preserve"> </v>
      </c>
    </row>
    <row r="184" spans="1:13">
      <c r="A184" s="52" t="str">
        <f>IF(ISERROR(VLOOKUP(TRIM(B184),ALL!$B$1:$T$1591,3,FALSE)),"(unc)",VLOOKUP(TRIM(B184),ALL!$B$1:$T$1591,3,FALSE))</f>
        <v>(unc)</v>
      </c>
      <c r="B184" s="139" t="s">
        <v>4470</v>
      </c>
      <c r="C184" s="11" t="s">
        <v>7892</v>
      </c>
      <c r="D184" s="85">
        <f>VLOOKUP(TRIM(B184),BirthdateDraft!$B$1:$O$5859,2,FALSE)</f>
        <v>33407</v>
      </c>
      <c r="E184" s="86" t="str">
        <f>VLOOKUP(TRIM(B184),BirthdateDraft!$B$1:$O$9859,3,FALSE)</f>
        <v>14/1 (25)</v>
      </c>
      <c r="F184" s="52" t="str">
        <f>IF(ISERROR(VLOOKUP(TRIM(B184),ALL!$B$1:$T$1591,2,FALSE)),"",IF(ISERROR(VLOOKUP(TRIM(B184),ALL!$B$1:$T$1591,2,FALSE))," ",VLOOKUP(TRIM(B184),ALL!$B$1:$T$1591,2,FALSE)))</f>
        <v/>
      </c>
      <c r="G184" s="52" t="str">
        <f>IF(ISBLANK(VLOOKUP(TRIM(B184),ALL!$B$1:$U$1591,4,FALSE)),"",IF(ISERROR(VLOOKUP(TRIM(B184),ALL!$B$1:$U$1591,4,FALSE))," ",VLOOKUP(TRIM(B184),ALL!$B$1:$U$1591,4,FALSE)))</f>
        <v xml:space="preserve"> </v>
      </c>
      <c r="H184" s="52" t="str">
        <f>IF(ISBLANK(VLOOKUP(TRIM(B184),ALL!$B$1:$U$1591,5,FALSE)),"",IF(ISERROR(VLOOKUP(TRIM(B184),ALL!$B$1:$U$1591,5,FALSE))," ",VLOOKUP(TRIM(B184),ALL!$B$1:$U$1591,5,FALSE)))</f>
        <v xml:space="preserve"> </v>
      </c>
      <c r="I184" s="52" t="str">
        <f>IF(ISBLANK(VLOOKUP(TRIM(B184),ALL!$B$1:$U$1591,6,FALSE)),"",IF(ISERROR(VLOOKUP(TRIM(B184),ALL!$B$1:$U$1591,6,FALSE))," ", VLOOKUP(TRIM(B184),ALL!$B$1:$U$1591,6,FALSE)))</f>
        <v xml:space="preserve"> </v>
      </c>
      <c r="J184" s="52" t="str">
        <f>IF(ISBLANK(VLOOKUP(TRIM(B184),ALL!$B$1:$U$1591,7,FALSE)),"",IF(ISERROR(VLOOKUP(TRIM(B184),ALL!$B$1:$U$1591,7,FALSE))," ",VLOOKUP(TRIM(B184),ALL!$B$1:$U$1591,7,FALSE)))</f>
        <v xml:space="preserve"> </v>
      </c>
      <c r="K184" s="52" t="str">
        <f>IF(ISBLANK(VLOOKUP(TRIM(B184),ALL!$B$1:$U$1591,8,FALSE)),"",IF(ISERROR(VLOOKUP(TRIM(B184),ALL!$B$1:$U$1591,8,FALSE))," ",VLOOKUP(TRIM(B184),ALL!$B$1:$U$1591,8,FALSE)))</f>
        <v xml:space="preserve"> </v>
      </c>
      <c r="L184" s="52" t="str">
        <f>IF(ISBLANK(VLOOKUP(TRIM(B184),ALL!$B$1:$U$1591,9,FALSE)),"",IF(ISERROR(VLOOKUP(TRIM(B184),ALL!$B$1:$U$1591,9,FALSE))," ",VLOOKUP(TRIM(B184),ALL!$B$1:$U$1591,9,FALSE)))</f>
        <v xml:space="preserve"> </v>
      </c>
      <c r="M184" s="52" t="str">
        <f>IF(ISBLANK(VLOOKUP(TRIM(B184),ALL!$B$1:$U$1591,10,FALSE)),"",IF(ISERROR(VLOOKUP(TRIM(B184),ALL!$B$1:$U$1591,10,FALSE))," ",VLOOKUP(TRIM(B184),ALL!$B$1:$U$1591,10,FALSE)))</f>
        <v xml:space="preserve"> </v>
      </c>
    </row>
    <row r="185" spans="1:13">
      <c r="A185" s="52" t="str">
        <f>IF(ISERROR(VLOOKUP(TRIM(B185),ALL!$B$1:$T$1591,3,FALSE)),"(unc)",VLOOKUP(TRIM(B185),ALL!$B$1:$T$1591,3,FALSE))</f>
        <v>LB</v>
      </c>
      <c r="B185" s="139" t="s">
        <v>6329</v>
      </c>
      <c r="C185" s="11" t="s">
        <v>4906</v>
      </c>
      <c r="D185" s="85">
        <f>VLOOKUP(TRIM(B185),BirthdateDraft!$B$1:$O$5859,2,FALSE)</f>
        <v>34153</v>
      </c>
      <c r="E185" s="86" t="str">
        <f>VLOOKUP(TRIM(B185),BirthdateDraft!$B$1:$O$9859,3,FALSE)</f>
        <v>16/6</v>
      </c>
      <c r="F185" s="52" t="str">
        <f>IF(ISERROR(VLOOKUP(TRIM(B185),ALL!$B$1:$T$1591,2,FALSE)),"",IF(ISERROR(VLOOKUP(TRIM(B185),ALL!$B$1:$T$1591,2,FALSE))," ",VLOOKUP(TRIM(B185),ALL!$B$1:$T$1591,2,FALSE)))</f>
        <v>CHN</v>
      </c>
      <c r="G185" s="52" t="str">
        <f>IF(ISBLANK(VLOOKUP(TRIM(B185),ALL!$B$1:$U$1591,4,FALSE)),"",IF(ISERROR(VLOOKUP(TRIM(B185),ALL!$B$1:$U$1591,4,FALSE))," ",VLOOKUP(TRIM(B185),ALL!$B$1:$U$1591,4,FALSE)))</f>
        <v>0-0</v>
      </c>
      <c r="H185" s="52" t="str">
        <f>IF(ISBLANK(VLOOKUP(TRIM(B185),ALL!$B$1:$U$1591,5,FALSE)),"",IF(ISERROR(VLOOKUP(TRIM(B185),ALL!$B$1:$U$1591,5,FALSE))," ",VLOOKUP(TRIM(B185),ALL!$B$1:$U$1591,5,FALSE)))</f>
        <v/>
      </c>
      <c r="I185" s="52">
        <f>IF(ISBLANK(VLOOKUP(TRIM(B185),ALL!$B$1:$U$1591,6,FALSE)),"",IF(ISERROR(VLOOKUP(TRIM(B185),ALL!$B$1:$U$1591,6,FALSE))," ", VLOOKUP(TRIM(B185),ALL!$B$1:$U$1591,6,FALSE)))</f>
        <v>0</v>
      </c>
      <c r="J185" s="52"/>
      <c r="K185" s="52"/>
      <c r="L185" s="52" t="str">
        <f>IF(ISBLANK(VLOOKUP(TRIM(B185),ALL!$B$1:$U$1591,9,FALSE)),"",IF(ISERROR(VLOOKUP(TRIM(B185),ALL!$B$1:$U$1591,9,FALSE))," ",VLOOKUP(TRIM(B185),ALL!$B$1:$U$1591,9,FALSE)))</f>
        <v/>
      </c>
      <c r="M185" s="52" t="str">
        <f>IF(ISBLANK(VLOOKUP(TRIM(B185),ALL!$B$1:$U$1591,10,FALSE)),"",IF(ISERROR(VLOOKUP(TRIM(B185),ALL!$B$1:$U$1591,10,FALSE))," ",VLOOKUP(TRIM(B185),ALL!$B$1:$U$1591,10,FALSE)))</f>
        <v/>
      </c>
    </row>
    <row r="186" spans="1:13">
      <c r="A186" s="52" t="str">
        <f>IF(ISERROR(VLOOKUP(TRIM(B186),ALL!$B$1:$T$1591,3,FALSE)),"(unc)",VLOOKUP(TRIM(B186),ALL!$B$1:$T$1591,3,FALSE))</f>
        <v>(unc)</v>
      </c>
      <c r="B186" s="139" t="s">
        <v>5816</v>
      </c>
      <c r="C186" s="11" t="s">
        <v>4906</v>
      </c>
      <c r="D186" s="85">
        <f>VLOOKUP(TRIM(B186),BirthdateDraft!$B$1:$O$5859,2,FALSE)</f>
        <v>34572</v>
      </c>
      <c r="E186" s="86" t="str">
        <f>VLOOKUP(TRIM(B186),BirthdateDraft!$B$1:$O$9859,3,FALSE)</f>
        <v>16/5</v>
      </c>
      <c r="F186" s="52" t="str">
        <f>IF(ISERROR(VLOOKUP(TRIM(B186),ALL!$B$1:$T$1591,2,FALSE)),"",IF(ISERROR(VLOOKUP(TRIM(B186),ALL!$B$1:$T$1591,2,FALSE))," ",VLOOKUP(TRIM(B186),ALL!$B$1:$T$1591,2,FALSE)))</f>
        <v/>
      </c>
      <c r="G186" s="52" t="str">
        <f>IF(ISBLANK(VLOOKUP(TRIM(B186),ALL!$B$1:$U$1591,4,FALSE)),"",IF(ISERROR(VLOOKUP(TRIM(B186),ALL!$B$1:$U$1591,4,FALSE))," ",VLOOKUP(TRIM(B186),ALL!$B$1:$U$1591,4,FALSE)))</f>
        <v xml:space="preserve"> </v>
      </c>
      <c r="H186" s="52" t="str">
        <f>IF(ISBLANK(VLOOKUP(TRIM(B186),ALL!$B$1:$U$1591,5,FALSE)),"",IF(ISERROR(VLOOKUP(TRIM(B186),ALL!$B$1:$U$1591,5,FALSE))," ",VLOOKUP(TRIM(B186),ALL!$B$1:$U$1591,5,FALSE)))</f>
        <v xml:space="preserve"> </v>
      </c>
      <c r="I186" s="52" t="str">
        <f>IF(ISBLANK(VLOOKUP(TRIM(B186),ALL!$B$1:$U$1591,6,FALSE)),"",IF(ISERROR(VLOOKUP(TRIM(B186),ALL!$B$1:$U$1591,6,FALSE))," ", VLOOKUP(TRIM(B186),ALL!$B$1:$U$1591,6,FALSE)))</f>
        <v xml:space="preserve"> </v>
      </c>
      <c r="J186" s="52" t="str">
        <f>IF(ISBLANK(VLOOKUP(TRIM(B186),ALL!$B$1:$U$1591,7,FALSE)),"",IF(ISERROR(VLOOKUP(TRIM(B186),ALL!$B$1:$U$1591,7,FALSE))," ",VLOOKUP(TRIM(B186),ALL!$B$1:$U$1591,7,FALSE)))</f>
        <v xml:space="preserve"> </v>
      </c>
      <c r="K186" s="52" t="str">
        <f>IF(ISBLANK(VLOOKUP(TRIM(B186),ALL!$B$1:$U$1591,8,FALSE)),"",IF(ISERROR(VLOOKUP(TRIM(B186),ALL!$B$1:$U$1591,8,FALSE))," ",VLOOKUP(TRIM(B186),ALL!$B$1:$U$1591,8,FALSE)))</f>
        <v xml:space="preserve"> </v>
      </c>
      <c r="L186" s="52" t="str">
        <f>IF(ISBLANK(VLOOKUP(TRIM(B186),ALL!$B$1:$U$1591,9,FALSE)),"",IF(ISERROR(VLOOKUP(TRIM(B186),ALL!$B$1:$U$1591,9,FALSE))," ",VLOOKUP(TRIM(B186),ALL!$B$1:$U$1591,9,FALSE)))</f>
        <v xml:space="preserve"> </v>
      </c>
      <c r="M186" s="52" t="str">
        <f>IF(ISBLANK(VLOOKUP(TRIM(B186),ALL!$B$1:$U$1591,10,FALSE)),"",IF(ISERROR(VLOOKUP(TRIM(B186),ALL!$B$1:$U$1591,10,FALSE))," ",VLOOKUP(TRIM(B186),ALL!$B$1:$U$1591,10,FALSE)))</f>
        <v xml:space="preserve"> </v>
      </c>
    </row>
    <row r="187" spans="1:13">
      <c r="A187" s="52" t="str">
        <f>IF(ISERROR(VLOOKUP(TRIM(B187),ALL!$B$1:$T$1591,3,FALSE)),"(unc)",VLOOKUP(TRIM(B187),ALL!$B$1:$T$1591,3,FALSE))</f>
        <v>(unc)</v>
      </c>
      <c r="B187" s="139" t="s">
        <v>6963</v>
      </c>
      <c r="C187" s="11" t="s">
        <v>4906</v>
      </c>
      <c r="D187" s="85">
        <f>VLOOKUP(TRIM(B187),BirthdateDraft!$B$1:$O$5859,2,FALSE)</f>
        <v>34639</v>
      </c>
      <c r="E187" s="86" t="str">
        <f>VLOOKUP(TRIM(B187),BirthdateDraft!$B$1:$O$9859,3,FALSE)</f>
        <v>17/FA</v>
      </c>
      <c r="F187" s="52" t="str">
        <f>IF(ISERROR(VLOOKUP(TRIM(B187),ALL!$B$1:$T$1591,2,FALSE)),"",IF(ISERROR(VLOOKUP(TRIM(B187),ALL!$B$1:$T$1591,2,FALSE))," ",VLOOKUP(TRIM(B187),ALL!$B$1:$T$1591,2,FALSE)))</f>
        <v/>
      </c>
      <c r="G187" s="52" t="str">
        <f>IF(ISBLANK(VLOOKUP(TRIM(B187),ALL!$B$1:$U$1591,4,FALSE)),"",IF(ISERROR(VLOOKUP(TRIM(B187),ALL!$B$1:$U$1591,4,FALSE))," ",VLOOKUP(TRIM(B187),ALL!$B$1:$U$1591,4,FALSE)))</f>
        <v xml:space="preserve"> </v>
      </c>
      <c r="H187" s="52"/>
      <c r="I187" s="52"/>
      <c r="J187" s="52"/>
      <c r="K187" s="52"/>
      <c r="L187" s="52" t="str">
        <f>IF(ISBLANK(VLOOKUP(TRIM(B187),ALL!$B$1:$U$1591,9,FALSE)),"",IF(ISERROR(VLOOKUP(TRIM(B187),ALL!$B$1:$U$1591,9,FALSE))," ",VLOOKUP(TRIM(B187),ALL!$B$1:$U$1591,9,FALSE)))</f>
        <v xml:space="preserve"> </v>
      </c>
      <c r="M187" s="52" t="str">
        <f>IF(ISBLANK(VLOOKUP(TRIM(B187),ALL!$B$1:$U$1591,10,FALSE)),"",IF(ISERROR(VLOOKUP(TRIM(B187),ALL!$B$1:$U$1591,10,FALSE))," ",VLOOKUP(TRIM(B187),ALL!$B$1:$U$1591,10,FALSE)))</f>
        <v xml:space="preserve"> </v>
      </c>
    </row>
    <row r="188" spans="1:13">
      <c r="A188" s="52" t="str">
        <f>IF(ISERROR(VLOOKUP(TRIM(B188),ALL!$B$1:$T$1591,3,FALSE)),"(unc)",VLOOKUP(TRIM(B188),ALL!$B$1:$T$1591,3,FALSE))</f>
        <v>(unc)</v>
      </c>
      <c r="B188" s="139" t="s">
        <v>5786</v>
      </c>
      <c r="C188" s="11" t="s">
        <v>4906</v>
      </c>
      <c r="D188" s="85">
        <f>VLOOKUP(TRIM(B188),BirthdateDraft!$B$1:$O$5859,2,FALSE)</f>
        <v>34355</v>
      </c>
      <c r="E188" s="86" t="str">
        <f>VLOOKUP(TRIM(B188),BirthdateDraft!$B$1:$O$9859,3,FALSE)</f>
        <v>16/4</v>
      </c>
      <c r="F188" s="52" t="str">
        <f>IF(ISERROR(VLOOKUP(TRIM(B188),ALL!$B$1:$T$1591,2,FALSE)),"",IF(ISERROR(VLOOKUP(TRIM(B188),ALL!$B$1:$T$1591,2,FALSE))," ",VLOOKUP(TRIM(B188),ALL!$B$1:$T$1591,2,FALSE)))</f>
        <v/>
      </c>
      <c r="G188" s="52" t="str">
        <f>IF(ISBLANK(VLOOKUP(TRIM(B188),ALL!$B$1:$U$1591,4,FALSE)),"",IF(ISERROR(VLOOKUP(TRIM(B188),ALL!$B$1:$U$1591,4,FALSE))," ",VLOOKUP(TRIM(B188),ALL!$B$1:$U$1591,4,FALSE)))</f>
        <v xml:space="preserve"> </v>
      </c>
      <c r="H188" s="52" t="str">
        <f>IF(ISBLANK(VLOOKUP(TRIM(B188),ALL!$B$1:$U$1591,5,FALSE)),"",IF(ISERROR(VLOOKUP(TRIM(B188),ALL!$B$1:$U$1591,5,FALSE))," ",VLOOKUP(TRIM(B188),ALL!$B$1:$U$1591,5,FALSE)))</f>
        <v xml:space="preserve"> </v>
      </c>
      <c r="I188" s="52" t="str">
        <f>IF(ISBLANK(VLOOKUP(TRIM(B188),ALL!$B$1:$U$1591,6,FALSE)),"",IF(ISERROR(VLOOKUP(TRIM(B188),ALL!$B$1:$U$1591,6,FALSE))," ", VLOOKUP(TRIM(B188),ALL!$B$1:$U$1591,6,FALSE)))</f>
        <v xml:space="preserve"> </v>
      </c>
      <c r="J188" s="52" t="str">
        <f>IF(ISBLANK(VLOOKUP(TRIM(B188),ALL!$B$1:$U$1591,7,FALSE)),"",IF(ISERROR(VLOOKUP(TRIM(B188),ALL!$B$1:$U$1591,7,FALSE))," ",VLOOKUP(TRIM(B188),ALL!$B$1:$U$1591,7,FALSE)))</f>
        <v xml:space="preserve"> </v>
      </c>
      <c r="K188" s="52" t="str">
        <f>IF(ISBLANK(VLOOKUP(TRIM(B188),ALL!$B$1:$U$1591,8,FALSE)),"",IF(ISERROR(VLOOKUP(TRIM(B188),ALL!$B$1:$U$1591,8,FALSE))," ",VLOOKUP(TRIM(B188),ALL!$B$1:$U$1591,8,FALSE)))</f>
        <v xml:space="preserve"> </v>
      </c>
      <c r="L188" s="52" t="str">
        <f>IF(ISBLANK(VLOOKUP(TRIM(B188),ALL!$B$1:$U$1591,9,FALSE)),"",IF(ISERROR(VLOOKUP(TRIM(B188),ALL!$B$1:$U$1591,9,FALSE))," ",VLOOKUP(TRIM(B188),ALL!$B$1:$U$1591,9,FALSE)))</f>
        <v xml:space="preserve"> </v>
      </c>
      <c r="M188" s="52" t="str">
        <f>IF(ISBLANK(VLOOKUP(TRIM(B188),ALL!$B$1:$U$1591,10,FALSE)),"",IF(ISERROR(VLOOKUP(TRIM(B188),ALL!$B$1:$U$1591,10,FALSE))," ",VLOOKUP(TRIM(B188),ALL!$B$1:$U$1591,10,FALSE)))</f>
        <v xml:space="preserve"> </v>
      </c>
    </row>
    <row r="189" spans="1:13">
      <c r="A189" s="52" t="str">
        <f>IF(ISERROR(VLOOKUP(TRIM(B189),ALL!$B$1:$T$1591,3,FALSE)),"(unc)",VLOOKUP(TRIM(B189),ALL!$B$1:$T$1591,3,FALSE))</f>
        <v>(unc)</v>
      </c>
      <c r="B189" s="139" t="s">
        <v>2951</v>
      </c>
      <c r="C189" s="11" t="s">
        <v>4906</v>
      </c>
      <c r="D189" s="85">
        <f>VLOOKUP(TRIM(B189),BirthdateDraft!$B$1:$O$5859,2,FALSE)</f>
        <v>32065</v>
      </c>
      <c r="E189" s="86" t="str">
        <f>VLOOKUP(TRIM(B189),BirthdateDraft!$B$1:$O$9859,3,FALSE)</f>
        <v>10/2</v>
      </c>
      <c r="F189" s="52" t="str">
        <f>IF(ISERROR(VLOOKUP(TRIM(B189),ALL!$B$1:$T$1591,2,FALSE)),"",IF(ISERROR(VLOOKUP(TRIM(B189),ALL!$B$1:$T$1591,2,FALSE))," ",VLOOKUP(TRIM(B189),ALL!$B$1:$T$1591,2,FALSE)))</f>
        <v/>
      </c>
      <c r="G189" s="52" t="str">
        <f>IF(ISBLANK(VLOOKUP(TRIM(B189),ALL!$B$1:$U$1591,4,FALSE)),"",IF(ISERROR(VLOOKUP(TRIM(B189),ALL!$B$1:$U$1591,4,FALSE))," ",VLOOKUP(TRIM(B189),ALL!$B$1:$U$1591,4,FALSE)))</f>
        <v xml:space="preserve"> </v>
      </c>
      <c r="H189" s="52" t="str">
        <f>IF(ISBLANK(VLOOKUP(TRIM(B189),ALL!$B$1:$U$1591,5,FALSE)),"",IF(ISERROR(VLOOKUP(TRIM(B189),ALL!$B$1:$U$1591,5,FALSE))," ",VLOOKUP(TRIM(B189),ALL!$B$1:$U$1591,5,FALSE)))</f>
        <v xml:space="preserve"> </v>
      </c>
      <c r="I189" s="52" t="str">
        <f>IF(ISBLANK(VLOOKUP(TRIM(B189),ALL!$B$1:$U$1591,6,FALSE)),"",IF(ISERROR(VLOOKUP(TRIM(B189),ALL!$B$1:$U$1591,6,FALSE))," ", VLOOKUP(TRIM(B189),ALL!$B$1:$U$1591,6,FALSE)))</f>
        <v xml:space="preserve"> </v>
      </c>
      <c r="J189" s="52" t="str">
        <f>IF(ISBLANK(VLOOKUP(TRIM(B189),ALL!$B$1:$U$1591,7,FALSE)),"",IF(ISERROR(VLOOKUP(TRIM(B189),ALL!$B$1:$U$1591,7,FALSE))," ",VLOOKUP(TRIM(B189),ALL!$B$1:$U$1591,7,FALSE)))</f>
        <v xml:space="preserve"> </v>
      </c>
      <c r="K189" s="52" t="str">
        <f>IF(ISBLANK(VLOOKUP(TRIM(B189),ALL!$B$1:$U$1591,8,FALSE)),"",IF(ISERROR(VLOOKUP(TRIM(B189),ALL!$B$1:$U$1591,8,FALSE))," ",VLOOKUP(TRIM(B189),ALL!$B$1:$U$1591,8,FALSE)))</f>
        <v xml:space="preserve"> </v>
      </c>
      <c r="L189" s="52" t="str">
        <f>IF(ISBLANK(VLOOKUP(TRIM(B189),ALL!$B$1:$U$1591,9,FALSE)),"",IF(ISERROR(VLOOKUP(TRIM(B189),ALL!$B$1:$U$1591,9,FALSE))," ",VLOOKUP(TRIM(B189),ALL!$B$1:$U$1591,9,FALSE)))</f>
        <v xml:space="preserve"> </v>
      </c>
      <c r="M189" s="52" t="str">
        <f>IF(ISBLANK(VLOOKUP(TRIM(B189),ALL!$B$1:$U$1591,10,FALSE)),"",IF(ISERROR(VLOOKUP(TRIM(B189),ALL!$B$1:$U$1591,10,FALSE))," ",VLOOKUP(TRIM(B189),ALL!$B$1:$U$1591,10,FALSE)))</f>
        <v xml:space="preserve"> </v>
      </c>
    </row>
    <row r="190" spans="1:13">
      <c r="A190" s="52" t="str">
        <f>IF(ISERROR(VLOOKUP(TRIM(B190),ALL!$B$1:$T$1591,3,FALSE)),"(unc)",VLOOKUP(TRIM(B190),ALL!$B$1:$T$1591,3,FALSE))</f>
        <v>(unc)</v>
      </c>
      <c r="B190" s="139" t="s">
        <v>5238</v>
      </c>
      <c r="C190" s="11" t="s">
        <v>4906</v>
      </c>
      <c r="D190" s="85">
        <f>VLOOKUP(TRIM(B190),BirthdateDraft!$B$1:$O$5859,2,FALSE)</f>
        <v>33755</v>
      </c>
      <c r="E190" s="86" t="str">
        <f>VLOOKUP(TRIM(B190),BirthdateDraft!$B$1:$O$9859,3,FALSE)</f>
        <v>14/6</v>
      </c>
      <c r="F190" s="52" t="str">
        <f>IF(ISERROR(VLOOKUP(TRIM(B190),ALL!$B$1:$T$1591,2,FALSE)),"",IF(ISERROR(VLOOKUP(TRIM(B190),ALL!$B$1:$T$1591,2,FALSE))," ",VLOOKUP(TRIM(B190),ALL!$B$1:$T$1591,2,FALSE)))</f>
        <v/>
      </c>
      <c r="G190" s="52" t="str">
        <f>IF(ISBLANK(VLOOKUP(TRIM(B190),ALL!$B$1:$U$1591,4,FALSE)),"",IF(ISERROR(VLOOKUP(TRIM(B190),ALL!$B$1:$U$1591,4,FALSE))," ",VLOOKUP(TRIM(B190),ALL!$B$1:$U$1591,4,FALSE)))</f>
        <v xml:space="preserve"> </v>
      </c>
      <c r="H190" s="52" t="str">
        <f>IF(ISBLANK(VLOOKUP(TRIM(B190),ALL!$B$1:$U$1591,5,FALSE)),"",IF(ISERROR(VLOOKUP(TRIM(B190),ALL!$B$1:$U$1591,5,FALSE))," ",VLOOKUP(TRIM(B190),ALL!$B$1:$U$1591,5,FALSE)))</f>
        <v xml:space="preserve"> </v>
      </c>
      <c r="I190" s="52" t="str">
        <f>IF(ISBLANK(VLOOKUP(TRIM(B190),ALL!$B$1:$U$1591,6,FALSE)),"",IF(ISERROR(VLOOKUP(TRIM(B190),ALL!$B$1:$U$1591,6,FALSE))," ", VLOOKUP(TRIM(B190),ALL!$B$1:$U$1591,6,FALSE)))</f>
        <v xml:space="preserve"> </v>
      </c>
      <c r="J190" s="52" t="str">
        <f>IF(ISBLANK(VLOOKUP(TRIM(B190),ALL!$B$1:$U$1591,7,FALSE)),"",IF(ISERROR(VLOOKUP(TRIM(B190),ALL!$B$1:$U$1591,7,FALSE))," ",VLOOKUP(TRIM(B190),ALL!$B$1:$U$1591,7,FALSE)))</f>
        <v xml:space="preserve"> </v>
      </c>
      <c r="K190" s="52" t="str">
        <f>IF(ISBLANK(VLOOKUP(TRIM(B190),ALL!$B$1:$U$1591,8,FALSE)),"",IF(ISERROR(VLOOKUP(TRIM(B190),ALL!$B$1:$U$1591,8,FALSE))," ",VLOOKUP(TRIM(B190),ALL!$B$1:$U$1591,8,FALSE)))</f>
        <v xml:space="preserve"> </v>
      </c>
      <c r="L190" s="52" t="str">
        <f>IF(ISBLANK(VLOOKUP(TRIM(B190),ALL!$B$1:$U$1591,9,FALSE)),"",IF(ISERROR(VLOOKUP(TRIM(B190),ALL!$B$1:$U$1591,9,FALSE))," ",VLOOKUP(TRIM(B190),ALL!$B$1:$U$1591,9,FALSE)))</f>
        <v xml:space="preserve"> </v>
      </c>
      <c r="M190" s="52" t="str">
        <f>IF(ISBLANK(VLOOKUP(TRIM(B190),ALL!$B$1:$U$1591,10,FALSE)),"",IF(ISERROR(VLOOKUP(TRIM(B190),ALL!$B$1:$U$1591,10,FALSE))," ",VLOOKUP(TRIM(B190),ALL!$B$1:$U$1591,10,FALSE)))</f>
        <v xml:space="preserve"> </v>
      </c>
    </row>
    <row r="191" spans="1:13">
      <c r="A191" s="52" t="str">
        <f>IF(ISERROR(VLOOKUP(TRIM(B191),ALL!$B$1:$T$1591,3,FALSE)),"(unc)",VLOOKUP(TRIM(B191),ALL!$B$1:$T$1591,3,FALSE))</f>
        <v>DB ^ LB</v>
      </c>
      <c r="B191" s="139" t="s">
        <v>4449</v>
      </c>
      <c r="C191" s="11" t="s">
        <v>4906</v>
      </c>
      <c r="D191" s="85">
        <f>VLOOKUP(TRIM(B191),BirthdateDraft!$B$1:$O$5859,2,FALSE)</f>
        <v>33364</v>
      </c>
      <c r="E191" s="86" t="str">
        <f>VLOOKUP(TRIM(B191),BirthdateDraft!$B$1:$O$9859,3,FALSE)</f>
        <v>13/7</v>
      </c>
      <c r="F191" s="52" t="str">
        <f>IF(ISERROR(VLOOKUP(TRIM(B191),ALL!$B$1:$T$1591,2,FALSE)),"",IF(ISERROR(VLOOKUP(TRIM(B191),ALL!$B$1:$T$1591,2,FALSE))," ",VLOOKUP(TRIM(B191),ALL!$B$1:$T$1591,2,FALSE)))</f>
        <v>ATN</v>
      </c>
      <c r="G191" s="52" t="str">
        <f>IF(ISBLANK(VLOOKUP(TRIM(B191),ALL!$B$1:$U$1591,4,FALSE)),"",IF(ISERROR(VLOOKUP(TRIM(B191),ALL!$B$1:$U$1591,4,FALSE))," ",VLOOKUP(TRIM(B191),ALL!$B$1:$U$1591,4,FALSE)))</f>
        <v>0-0</v>
      </c>
      <c r="H191" s="52" t="str">
        <f>IF(ISBLANK(VLOOKUP(TRIM(B191),ALL!$B$1:$U$1591,5,FALSE)),"",IF(ISERROR(VLOOKUP(TRIM(B191),ALL!$B$1:$U$1591,5,FALSE))," ",VLOOKUP(TRIM(B191),ALL!$B$1:$U$1591,5,FALSE)))</f>
        <v>0-0</v>
      </c>
      <c r="I191" s="52" t="str">
        <f>IF(ISBLANK(VLOOKUP(TRIM(B191),ALL!$B$1:$U$1591,6,FALSE)),"",IF(ISERROR(VLOOKUP(TRIM(B191),ALL!$B$1:$U$1591,6,FALSE))," ", VLOOKUP(TRIM(B191),ALL!$B$1:$U$1591,6,FALSE)))</f>
        <v/>
      </c>
      <c r="J191" s="52" t="str">
        <f>IF(ISBLANK(VLOOKUP(TRIM(B191),ALL!$B$1:$U$1591,7,FALSE)),"",IF(ISERROR(VLOOKUP(TRIM(B191),ALL!$B$1:$U$1591,7,FALSE))," ",VLOOKUP(TRIM(B191),ALL!$B$1:$U$1591,7,FALSE)))</f>
        <v/>
      </c>
      <c r="K191" s="52" t="str">
        <f>IF(ISBLANK(VLOOKUP(TRIM(B191),ALL!$B$1:$U$1591,8,FALSE)),"",IF(ISERROR(VLOOKUP(TRIM(B191),ALL!$B$1:$U$1591,8,FALSE))," ",VLOOKUP(TRIM(B191),ALL!$B$1:$U$1591,8,FALSE)))</f>
        <v/>
      </c>
      <c r="L191" s="52" t="str">
        <f>IF(ISBLANK(VLOOKUP(TRIM(B191),ALL!$B$1:$U$1591,9,FALSE)),"",IF(ISERROR(VLOOKUP(TRIM(B191),ALL!$B$1:$U$1591,9,FALSE))," ",VLOOKUP(TRIM(B191),ALL!$B$1:$U$1591,9,FALSE)))</f>
        <v/>
      </c>
      <c r="M191" s="52" t="str">
        <f>IF(ISBLANK(VLOOKUP(TRIM(B191),ALL!$B$1:$U$1591,10,FALSE)),"",IF(ISERROR(VLOOKUP(TRIM(B191),ALL!$B$1:$U$1591,10,FALSE))," ",VLOOKUP(TRIM(B191),ALL!$B$1:$U$1591,10,FALSE)))</f>
        <v/>
      </c>
    </row>
    <row r="192" spans="1:13">
      <c r="A192" s="52" t="str">
        <f>IF(ISERROR(VLOOKUP(TRIM(B192),ALL!$B$1:$T$1591,3,FALSE)),"(unc)",VLOOKUP(TRIM(B192),ALL!$B$1:$T$1591,3,FALSE))</f>
        <v>(unc)</v>
      </c>
      <c r="B192" s="139" t="s">
        <v>5867</v>
      </c>
      <c r="C192" s="11" t="s">
        <v>4906</v>
      </c>
      <c r="D192" s="85">
        <f>VLOOKUP(TRIM(B192),BirthdateDraft!$B$1:$O$5859,2,FALSE)</f>
        <v>33901</v>
      </c>
      <c r="E192" s="86" t="str">
        <f>VLOOKUP(TRIM(B192),BirthdateDraft!$B$1:$O$9859,3,FALSE)</f>
        <v>16/FA</v>
      </c>
      <c r="F192" s="52" t="str">
        <f>IF(ISERROR(VLOOKUP(TRIM(B192),ALL!$B$1:$T$1591,2,FALSE)),"",IF(ISERROR(VLOOKUP(TRIM(B192),ALL!$B$1:$T$1591,2,FALSE))," ",VLOOKUP(TRIM(B192),ALL!$B$1:$T$1591,2,FALSE)))</f>
        <v/>
      </c>
      <c r="G192" s="52" t="str">
        <f>IF(ISBLANK(VLOOKUP(TRIM(B192),ALL!$B$1:$U$1591,4,FALSE)),"",IF(ISERROR(VLOOKUP(TRIM(B192),ALL!$B$1:$U$1591,4,FALSE))," ",VLOOKUP(TRIM(B192),ALL!$B$1:$U$1591,4,FALSE)))</f>
        <v xml:space="preserve"> </v>
      </c>
      <c r="H192" s="52" t="str">
        <f>IF(ISBLANK(VLOOKUP(TRIM(B192),ALL!$B$1:$U$1591,5,FALSE)),"",IF(ISERROR(VLOOKUP(TRIM(B192),ALL!$B$1:$U$1591,5,FALSE))," ",VLOOKUP(TRIM(B192),ALL!$B$1:$U$1591,5,FALSE)))</f>
        <v xml:space="preserve"> </v>
      </c>
      <c r="I192" s="52" t="str">
        <f>IF(ISBLANK(VLOOKUP(TRIM(B192),ALL!$B$1:$U$1591,6,FALSE)),"",IF(ISERROR(VLOOKUP(TRIM(B192),ALL!$B$1:$U$1591,6,FALSE))," ", VLOOKUP(TRIM(B192),ALL!$B$1:$U$1591,6,FALSE)))</f>
        <v xml:space="preserve"> </v>
      </c>
      <c r="J192" s="52" t="str">
        <f>IF(ISBLANK(VLOOKUP(TRIM(B192),ALL!$B$1:$U$1591,7,FALSE)),"",IF(ISERROR(VLOOKUP(TRIM(B192),ALL!$B$1:$U$1591,7,FALSE))," ",VLOOKUP(TRIM(B192),ALL!$B$1:$U$1591,7,FALSE)))</f>
        <v xml:space="preserve"> </v>
      </c>
      <c r="K192" s="52" t="str">
        <f>IF(ISBLANK(VLOOKUP(TRIM(B192),ALL!$B$1:$U$1591,8,FALSE)),"",IF(ISERROR(VLOOKUP(TRIM(B192),ALL!$B$1:$U$1591,8,FALSE))," ",VLOOKUP(TRIM(B192),ALL!$B$1:$U$1591,8,FALSE)))</f>
        <v xml:space="preserve"> </v>
      </c>
      <c r="L192" s="52" t="str">
        <f>IF(ISBLANK(VLOOKUP(TRIM(B192),ALL!$B$1:$U$1591,9,FALSE)),"",IF(ISERROR(VLOOKUP(TRIM(B192),ALL!$B$1:$U$1591,9,FALSE))," ",VLOOKUP(TRIM(B192),ALL!$B$1:$U$1591,9,FALSE)))</f>
        <v xml:space="preserve"> </v>
      </c>
      <c r="M192" s="52" t="str">
        <f>IF(ISBLANK(VLOOKUP(TRIM(B192),ALL!$B$1:$U$1591,10,FALSE)),"",IF(ISERROR(VLOOKUP(TRIM(B192),ALL!$B$1:$U$1591,10,FALSE))," ",VLOOKUP(TRIM(B192),ALL!$B$1:$U$1591,10,FALSE)))</f>
        <v xml:space="preserve"> </v>
      </c>
    </row>
    <row r="193" spans="1:13">
      <c r="A193" s="52" t="str">
        <f>IF(ISERROR(VLOOKUP(TRIM(B193),ALL!$B$1:$T$1591,3,FALSE)),"(unc)",VLOOKUP(TRIM(B193),ALL!$B$1:$T$1591,3,FALSE))</f>
        <v>(unc)</v>
      </c>
      <c r="B193" s="139" t="s">
        <v>6967</v>
      </c>
      <c r="C193" s="11" t="s">
        <v>4906</v>
      </c>
      <c r="D193" s="85">
        <f>VLOOKUP(TRIM(B193),BirthdateDraft!$B$1:$O$5859,2,FALSE)</f>
        <v>34842</v>
      </c>
      <c r="E193" s="86" t="str">
        <f>VLOOKUP(TRIM(B193),BirthdateDraft!$B$1:$O$9859,3,FALSE)</f>
        <v>18/4</v>
      </c>
      <c r="F193" s="52" t="str">
        <f>IF(ISERROR(VLOOKUP(TRIM(B193),ALL!$B$1:$T$1591,2,FALSE)),"",IF(ISERROR(VLOOKUP(TRIM(B193),ALL!$B$1:$T$1591,2,FALSE))," ",VLOOKUP(TRIM(B193),ALL!$B$1:$T$1591,2,FALSE)))</f>
        <v/>
      </c>
      <c r="G193" s="52" t="str">
        <f>IF(ISBLANK(VLOOKUP(TRIM(B193),ALL!$B$1:$U$1591,4,FALSE)),"",IF(ISERROR(VLOOKUP(TRIM(B193),ALL!$B$1:$U$1591,4,FALSE))," ",VLOOKUP(TRIM(B193),ALL!$B$1:$U$1591,4,FALSE)))</f>
        <v xml:space="preserve"> </v>
      </c>
      <c r="H193" s="52"/>
      <c r="I193" s="52"/>
      <c r="J193" s="52"/>
      <c r="K193" s="52"/>
      <c r="L193" s="52" t="str">
        <f>IF(ISBLANK(VLOOKUP(TRIM(B193),ALL!$B$1:$U$1591,9,FALSE)),"",IF(ISERROR(VLOOKUP(TRIM(B193),ALL!$B$1:$U$1591,9,FALSE))," ",VLOOKUP(TRIM(B193),ALL!$B$1:$U$1591,9,FALSE)))</f>
        <v xml:space="preserve"> </v>
      </c>
      <c r="M193" s="52" t="str">
        <f>IF(ISBLANK(VLOOKUP(TRIM(B193),ALL!$B$1:$U$1591,10,FALSE)),"",IF(ISERROR(VLOOKUP(TRIM(B193),ALL!$B$1:$U$1591,10,FALSE))," ",VLOOKUP(TRIM(B193),ALL!$B$1:$U$1591,10,FALSE)))</f>
        <v xml:space="preserve"> </v>
      </c>
    </row>
    <row r="194" spans="1:13">
      <c r="A194" s="52" t="str">
        <f>IF(ISERROR(VLOOKUP(TRIM(B194),ALL!$B$1:$T$1591,3,FALSE)),"(unc)",VLOOKUP(TRIM(B194),ALL!$B$1:$T$1591,3,FALSE))</f>
        <v>(unc)</v>
      </c>
      <c r="B194" s="139" t="s">
        <v>6688</v>
      </c>
      <c r="C194" s="11" t="s">
        <v>4906</v>
      </c>
      <c r="D194" s="85">
        <f>VLOOKUP(TRIM(B194),BirthdateDraft!$B$1:$O$5859,2,FALSE)</f>
        <v>34537</v>
      </c>
      <c r="E194" s="86" t="str">
        <f>VLOOKUP(TRIM(B194),BirthdateDraft!$B$1:$O$9859,3,FALSE)</f>
        <v>18/3</v>
      </c>
      <c r="F194" s="52" t="str">
        <f>IF(ISERROR(VLOOKUP(TRIM(B194),ALL!$B$1:$T$1591,2,FALSE)),"",IF(ISERROR(VLOOKUP(TRIM(B194),ALL!$B$1:$T$1591,2,FALSE))," ",VLOOKUP(TRIM(B194),ALL!$B$1:$T$1591,2,FALSE)))</f>
        <v/>
      </c>
      <c r="G194" s="52" t="str">
        <f>IF(ISBLANK(VLOOKUP(TRIM(B194),ALL!$B$1:$U$1591,4,FALSE)),"",IF(ISERROR(VLOOKUP(TRIM(B194),ALL!$B$1:$U$1591,4,FALSE))," ",VLOOKUP(TRIM(B194),ALL!$B$1:$U$1591,4,FALSE)))</f>
        <v xml:space="preserve"> </v>
      </c>
      <c r="H194" s="52" t="str">
        <f>IF(ISBLANK(VLOOKUP(TRIM(B194),ALL!$B$1:$U$1591,5,FALSE)),"",IF(ISERROR(VLOOKUP(TRIM(B194),ALL!$B$1:$U$1591,5,FALSE))," ",VLOOKUP(TRIM(B194),ALL!$B$1:$U$1591,5,FALSE)))</f>
        <v xml:space="preserve"> </v>
      </c>
      <c r="I194" s="52" t="str">
        <f>IF(ISBLANK(VLOOKUP(TRIM(B194),ALL!$B$1:$U$1591,6,FALSE)),"",IF(ISERROR(VLOOKUP(TRIM(B194),ALL!$B$1:$U$1591,6,FALSE))," ", VLOOKUP(TRIM(B194),ALL!$B$1:$U$1591,6,FALSE)))</f>
        <v xml:space="preserve"> </v>
      </c>
      <c r="J194" s="52"/>
      <c r="K194" s="52"/>
      <c r="L194" s="52" t="str">
        <f>IF(ISBLANK(VLOOKUP(TRIM(B194),ALL!$B$1:$U$1591,9,FALSE)),"",IF(ISERROR(VLOOKUP(TRIM(B194),ALL!$B$1:$U$1591,9,FALSE))," ",VLOOKUP(TRIM(B194),ALL!$B$1:$U$1591,9,FALSE)))</f>
        <v xml:space="preserve"> </v>
      </c>
      <c r="M194" s="52" t="str">
        <f>IF(ISBLANK(VLOOKUP(TRIM(B194),ALL!$B$1:$U$1591,10,FALSE)),"",IF(ISERROR(VLOOKUP(TRIM(B194),ALL!$B$1:$U$1591,10,FALSE))," ",VLOOKUP(TRIM(B194),ALL!$B$1:$U$1591,10,FALSE)))</f>
        <v xml:space="preserve"> </v>
      </c>
    </row>
    <row r="195" spans="1:13">
      <c r="A195" s="52" t="str">
        <f>IF(ISERROR(VLOOKUP(TRIM(B195),ALL!$B$1:$T$1591,3,FALSE)),"(unc)",VLOOKUP(TRIM(B195),ALL!$B$1:$T$1591,3,FALSE))</f>
        <v>QB</v>
      </c>
      <c r="B195" s="139" t="s">
        <v>4149</v>
      </c>
      <c r="C195" s="11" t="s">
        <v>4906</v>
      </c>
      <c r="D195" s="85">
        <f>VLOOKUP(TRIM(B195),BirthdateDraft!$B$1:$O$5859,2,FALSE)</f>
        <v>33156</v>
      </c>
      <c r="E195" s="86" t="str">
        <f>VLOOKUP(TRIM(B195),BirthdateDraft!$B$1:$O$9859,3,FALSE)</f>
        <v>13/2</v>
      </c>
      <c r="F195" s="52" t="str">
        <f>IF(ISERROR(VLOOKUP(TRIM(B195),ALL!$B$1:$T$1591,2,FALSE)),"",IF(ISERROR(VLOOKUP(TRIM(B195),ALL!$B$1:$T$1591,2,FALSE))," ",VLOOKUP(TRIM(B195),ALL!$B$1:$T$1591,2,FALSE)))</f>
        <v>SEN</v>
      </c>
      <c r="G195" s="52" t="str">
        <f>IF(ISBLANK(VLOOKUP(TRIM(B195),ALL!$B$1:$U$1591,4,FALSE)),"",IF(ISERROR(VLOOKUP(TRIM(B195),ALL!$B$1:$U$1591,4,FALSE))," ",VLOOKUP(TRIM(B195),ALL!$B$1:$U$1591,4,FALSE)))</f>
        <v/>
      </c>
      <c r="H195" s="52" t="str">
        <f>IF(ISBLANK(VLOOKUP(TRIM(B195),ALL!$B$1:$U$1591,5,FALSE)),"",IF(ISERROR(VLOOKUP(TRIM(B195),ALL!$B$1:$U$1591,5,FALSE))," ",VLOOKUP(TRIM(B195),ALL!$B$1:$U$1591,5,FALSE)))</f>
        <v/>
      </c>
      <c r="I195" s="52" t="str">
        <f>IF(ISBLANK(VLOOKUP(TRIM(B195),ALL!$B$1:$U$1591,6,FALSE)),"",IF(ISERROR(VLOOKUP(TRIM(B195),ALL!$B$1:$U$1591,6,FALSE))," ", VLOOKUP(TRIM(B195),ALL!$B$1:$U$1591,6,FALSE)))</f>
        <v/>
      </c>
      <c r="J195" s="52" t="str">
        <f>IF(ISBLANK(VLOOKUP(TRIM(B195),ALL!$B$1:$U$1591,7,FALSE)),"",IF(ISERROR(VLOOKUP(TRIM(B195),ALL!$B$1:$U$1591,7,FALSE))," ",VLOOKUP(TRIM(B195),ALL!$B$1:$U$1591,7,FALSE)))</f>
        <v/>
      </c>
      <c r="K195" s="52" t="str">
        <f>IF(ISBLANK(VLOOKUP(TRIM(B195),ALL!$B$1:$U$1591,8,FALSE)),"",IF(ISERROR(VLOOKUP(TRIM(B195),ALL!$B$1:$U$1591,8,FALSE))," ",VLOOKUP(TRIM(B195),ALL!$B$1:$U$1591,8,FALSE)))</f>
        <v/>
      </c>
      <c r="L195" s="52" t="str">
        <f>IF(ISBLANK(VLOOKUP(TRIM(B195),ALL!$B$1:$U$1591,9,FALSE)),"",IF(ISERROR(VLOOKUP(TRIM(B195),ALL!$B$1:$U$1591,9,FALSE))," ",VLOOKUP(TRIM(B195),ALL!$B$1:$U$1591,9,FALSE)))</f>
        <v/>
      </c>
      <c r="M195" s="52" t="str">
        <f>IF(ISBLANK(VLOOKUP(TRIM(B195),ALL!$B$1:$U$1591,10,FALSE)),"",IF(ISERROR(VLOOKUP(TRIM(B195),ALL!$B$1:$U$1591,10,FALSE))," ",VLOOKUP(TRIM(B195),ALL!$B$1:$U$1591,10,FALSE)))</f>
        <v/>
      </c>
    </row>
    <row r="196" spans="1:13">
      <c r="A196" s="52" t="str">
        <f>IF(ISERROR(VLOOKUP(TRIM(B196),ALL!$B$1:$T$1591,3,FALSE)),"(unc)",VLOOKUP(TRIM(B196),ALL!$B$1:$T$1591,3,FALSE))</f>
        <v>(unc)</v>
      </c>
      <c r="B196" s="139" t="s">
        <v>5284</v>
      </c>
      <c r="C196" s="11" t="s">
        <v>6505</v>
      </c>
      <c r="D196" s="85">
        <f>VLOOKUP(TRIM(B196),BirthdateDraft!$B$1:$O$5859,2,FALSE)</f>
        <v>33047</v>
      </c>
      <c r="E196" s="86" t="str">
        <f>VLOOKUP(TRIM(B196),BirthdateDraft!$B$1:$O$9859,3,FALSE)</f>
        <v>15/5</v>
      </c>
      <c r="F196" s="52" t="str">
        <f>IF(ISERROR(VLOOKUP(TRIM(B196),ALL!$B$1:$T$1591,2,FALSE)),"",IF(ISERROR(VLOOKUP(TRIM(B196),ALL!$B$1:$T$1591,2,FALSE))," ",VLOOKUP(TRIM(B196),ALL!$B$1:$T$1591,2,FALSE)))</f>
        <v/>
      </c>
      <c r="G196" s="52" t="str">
        <f>IF(ISBLANK(VLOOKUP(TRIM(B196),ALL!$B$1:$U$1591,4,FALSE)),"",IF(ISERROR(VLOOKUP(TRIM(B196),ALL!$B$1:$U$1591,4,FALSE))," ",VLOOKUP(TRIM(B196),ALL!$B$1:$U$1591,4,FALSE)))</f>
        <v xml:space="preserve"> </v>
      </c>
      <c r="H196" s="52" t="str">
        <f>IF(ISBLANK(VLOOKUP(TRIM(B196),ALL!$B$1:$U$1591,5,FALSE)),"",IF(ISERROR(VLOOKUP(TRIM(B196),ALL!$B$1:$U$1591,5,FALSE))," ",VLOOKUP(TRIM(B196),ALL!$B$1:$U$1591,5,FALSE)))</f>
        <v xml:space="preserve"> </v>
      </c>
      <c r="I196" s="52" t="str">
        <f>IF(ISBLANK(VLOOKUP(TRIM(B196),ALL!$B$1:$U$1591,6,FALSE)),"",IF(ISERROR(VLOOKUP(TRIM(B196),ALL!$B$1:$U$1591,6,FALSE))," ", VLOOKUP(TRIM(B196),ALL!$B$1:$U$1591,6,FALSE)))</f>
        <v xml:space="preserve"> </v>
      </c>
      <c r="J196" s="52" t="str">
        <f>IF(ISBLANK(VLOOKUP(TRIM(B196),ALL!$B$1:$U$1591,7,FALSE)),"",IF(ISERROR(VLOOKUP(TRIM(B196),ALL!$B$1:$U$1591,7,FALSE))," ",VLOOKUP(TRIM(B196),ALL!$B$1:$U$1591,7,FALSE)))</f>
        <v xml:space="preserve"> </v>
      </c>
      <c r="K196" s="52" t="str">
        <f>IF(ISBLANK(VLOOKUP(TRIM(B196),ALL!$B$1:$U$1591,8,FALSE)),"",IF(ISERROR(VLOOKUP(TRIM(B196),ALL!$B$1:$U$1591,8,FALSE))," ",VLOOKUP(TRIM(B196),ALL!$B$1:$U$1591,8,FALSE)))</f>
        <v xml:space="preserve"> </v>
      </c>
      <c r="L196" s="52" t="str">
        <f>IF(ISBLANK(VLOOKUP(TRIM(B196),ALL!$B$1:$U$1591,9,FALSE)),"",IF(ISERROR(VLOOKUP(TRIM(B196),ALL!$B$1:$U$1591,9,FALSE))," ",VLOOKUP(TRIM(B196),ALL!$B$1:$U$1591,9,FALSE)))</f>
        <v xml:space="preserve"> </v>
      </c>
      <c r="M196" s="52" t="str">
        <f>IF(ISBLANK(VLOOKUP(TRIM(B196),ALL!$B$1:$U$1591,10,FALSE)),"",IF(ISERROR(VLOOKUP(TRIM(B196),ALL!$B$1:$U$1591,10,FALSE))," ",VLOOKUP(TRIM(B196),ALL!$B$1:$U$1591,10,FALSE)))</f>
        <v xml:space="preserve"> </v>
      </c>
    </row>
    <row r="197" spans="1:13">
      <c r="A197" s="52" t="str">
        <f>IF(ISERROR(VLOOKUP(TRIM(B197),ALL!$B$1:$T$1591,3,FALSE)),"(unc)",VLOOKUP(TRIM(B197),ALL!$B$1:$T$1591,3,FALSE))</f>
        <v>(unc)</v>
      </c>
      <c r="B197" s="139" t="s">
        <v>1203</v>
      </c>
      <c r="C197" s="11" t="s">
        <v>6505</v>
      </c>
      <c r="D197" s="85">
        <f>VLOOKUP(TRIM(B197),BirthdateDraft!$B$1:$O$5859,2,FALSE)</f>
        <v>32407</v>
      </c>
      <c r="E197" s="86" t="str">
        <f>VLOOKUP(TRIM(B197),BirthdateDraft!$B$1:$O$9859,3,FALSE)</f>
        <v>11/FA</v>
      </c>
      <c r="F197" s="52" t="str">
        <f>IF(ISERROR(VLOOKUP(TRIM(B197),ALL!$B$1:$T$1591,2,FALSE)),"",IF(ISERROR(VLOOKUP(TRIM(B197),ALL!$B$1:$T$1591,2,FALSE))," ",VLOOKUP(TRIM(B197),ALL!$B$1:$T$1591,2,FALSE)))</f>
        <v/>
      </c>
      <c r="G197" s="52" t="str">
        <f>IF(ISBLANK(VLOOKUP(TRIM(B197),ALL!$B$1:$U$1591,4,FALSE)),"",IF(ISERROR(VLOOKUP(TRIM(B197),ALL!$B$1:$U$1591,4,FALSE))," ",VLOOKUP(TRIM(B197),ALL!$B$1:$U$1591,4,FALSE)))</f>
        <v xml:space="preserve"> </v>
      </c>
      <c r="H197" s="52" t="str">
        <f>IF(ISBLANK(VLOOKUP(TRIM(B197),ALL!$B$1:$U$1591,5,FALSE)),"",IF(ISERROR(VLOOKUP(TRIM(B197),ALL!$B$1:$U$1591,5,FALSE))," ",VLOOKUP(TRIM(B197),ALL!$B$1:$U$1591,5,FALSE)))</f>
        <v xml:space="preserve"> </v>
      </c>
      <c r="I197" s="52" t="str">
        <f>IF(ISBLANK(VLOOKUP(TRIM(B197),ALL!$B$1:$U$1591,6,FALSE)),"",IF(ISERROR(VLOOKUP(TRIM(B197),ALL!$B$1:$U$1591,6,FALSE))," ", VLOOKUP(TRIM(B197),ALL!$B$1:$U$1591,6,FALSE)))</f>
        <v xml:space="preserve"> </v>
      </c>
      <c r="J197" s="52" t="str">
        <f>IF(ISBLANK(VLOOKUP(TRIM(B197),ALL!$B$1:$U$1591,7,FALSE)),"",IF(ISERROR(VLOOKUP(TRIM(B197),ALL!$B$1:$U$1591,7,FALSE))," ",VLOOKUP(TRIM(B197),ALL!$B$1:$U$1591,7,FALSE)))</f>
        <v xml:space="preserve"> </v>
      </c>
      <c r="K197" s="52" t="str">
        <f>IF(ISBLANK(VLOOKUP(TRIM(B197),ALL!$B$1:$U$1591,8,FALSE)),"",IF(ISERROR(VLOOKUP(TRIM(B197),ALL!$B$1:$U$1591,8,FALSE))," ",VLOOKUP(TRIM(B197),ALL!$B$1:$U$1591,8,FALSE)))</f>
        <v xml:space="preserve"> </v>
      </c>
      <c r="L197" s="52" t="str">
        <f>IF(ISBLANK(VLOOKUP(TRIM(B197),ALL!$B$1:$U$1591,9,FALSE)),"",IF(ISERROR(VLOOKUP(TRIM(B197),ALL!$B$1:$U$1591,9,FALSE))," ",VLOOKUP(TRIM(B197),ALL!$B$1:$U$1591,9,FALSE)))</f>
        <v xml:space="preserve"> </v>
      </c>
      <c r="M197" s="52" t="str">
        <f>IF(ISBLANK(VLOOKUP(TRIM(B197),ALL!$B$1:$U$1591,10,FALSE)),"",IF(ISERROR(VLOOKUP(TRIM(B197),ALL!$B$1:$U$1591,10,FALSE))," ",VLOOKUP(TRIM(B197),ALL!$B$1:$U$1591,10,FALSE)))</f>
        <v xml:space="preserve"> </v>
      </c>
    </row>
    <row r="198" spans="1:13">
      <c r="A198" s="52" t="str">
        <f>IF(ISERROR(VLOOKUP(TRIM(B198),ALL!$B$1:$T$1591,3,FALSE)),"(unc)",VLOOKUP(TRIM(B198),ALL!$B$1:$T$1591,3,FALSE))</f>
        <v>(unc)</v>
      </c>
      <c r="B198" s="139" t="s">
        <v>6340</v>
      </c>
      <c r="C198" s="11" t="s">
        <v>6505</v>
      </c>
      <c r="D198" s="85">
        <f>VLOOKUP(TRIM(B198),BirthdateDraft!$B$1:$O$5859,2,FALSE)</f>
        <v>34289</v>
      </c>
      <c r="E198" s="86" t="str">
        <f>VLOOKUP(TRIM(B198),BirthdateDraft!$B$1:$O$9859,3,FALSE)</f>
        <v>17/3</v>
      </c>
      <c r="F198" s="52" t="str">
        <f>IF(ISERROR(VLOOKUP(TRIM(B198),ALL!$B$1:$T$1591,2,FALSE)),"",IF(ISERROR(VLOOKUP(TRIM(B198),ALL!$B$1:$T$1591,2,FALSE))," ",VLOOKUP(TRIM(B198),ALL!$B$1:$T$1591,2,FALSE)))</f>
        <v/>
      </c>
      <c r="G198" s="52"/>
      <c r="H198" s="52"/>
      <c r="I198" s="52"/>
      <c r="J198" s="52"/>
      <c r="K198" s="52"/>
      <c r="L198" s="52" t="str">
        <f>IF(ISBLANK(VLOOKUP(TRIM(B198),ALL!$B$1:$U$1591,9,FALSE)),"",IF(ISERROR(VLOOKUP(TRIM(B198),ALL!$B$1:$U$1591,9,FALSE))," ",VLOOKUP(TRIM(B198),ALL!$B$1:$U$1591,9,FALSE)))</f>
        <v xml:space="preserve"> </v>
      </c>
      <c r="M198" s="52" t="str">
        <f>IF(ISBLANK(VLOOKUP(TRIM(B198),ALL!$B$1:$U$1591,10,FALSE)),"",IF(ISERROR(VLOOKUP(TRIM(B198),ALL!$B$1:$U$1591,10,FALSE))," ",VLOOKUP(TRIM(B198),ALL!$B$1:$U$1591,10,FALSE)))</f>
        <v xml:space="preserve"> </v>
      </c>
    </row>
    <row r="199" spans="1:13">
      <c r="A199" s="52" t="str">
        <f>IF(ISERROR(VLOOKUP(TRIM(B199),ALL!$B$1:$T$1591,3,FALSE)),"(unc)",VLOOKUP(TRIM(B199),ALL!$B$1:$T$1591,3,FALSE))</f>
        <v>(unc)</v>
      </c>
      <c r="B199" s="139" t="s">
        <v>385</v>
      </c>
      <c r="C199" s="11" t="s">
        <v>6505</v>
      </c>
      <c r="D199" s="85">
        <f>VLOOKUP(TRIM(B199),BirthdateDraft!$B$1:$O$5859,2,FALSE)</f>
        <v>32521</v>
      </c>
      <c r="E199" s="86" t="str">
        <f>VLOOKUP(TRIM(B199),BirthdateDraft!$B$1:$O$9859,3,FALSE)</f>
        <v>12/1 (31)</v>
      </c>
      <c r="F199" s="52" t="str">
        <f>IF(ISERROR(VLOOKUP(TRIM(B199),ALL!$B$1:$T$1591,2,FALSE)),"",IF(ISERROR(VLOOKUP(TRIM(B199),ALL!$B$1:$T$1591,2,FALSE))," ",VLOOKUP(TRIM(B199),ALL!$B$1:$T$1591,2,FALSE)))</f>
        <v/>
      </c>
      <c r="G199" s="52" t="str">
        <f>IF(ISBLANK(VLOOKUP(TRIM(B199),ALL!$B$1:$U$1591,4,FALSE)),"",IF(ISERROR(VLOOKUP(TRIM(B199),ALL!$B$1:$U$1591,4,FALSE))," ",VLOOKUP(TRIM(B199),ALL!$B$1:$U$1591,4,FALSE)))</f>
        <v xml:space="preserve"> </v>
      </c>
      <c r="H199" s="52" t="str">
        <f>IF(ISBLANK(VLOOKUP(TRIM(B199),ALL!$B$1:$U$1591,5,FALSE)),"",IF(ISERROR(VLOOKUP(TRIM(B199),ALL!$B$1:$U$1591,5,FALSE))," ",VLOOKUP(TRIM(B199),ALL!$B$1:$U$1591,5,FALSE)))</f>
        <v xml:space="preserve"> </v>
      </c>
      <c r="I199" s="52" t="str">
        <f>IF(ISBLANK(VLOOKUP(TRIM(B199),ALL!$B$1:$U$1591,6,FALSE)),"",IF(ISERROR(VLOOKUP(TRIM(B199),ALL!$B$1:$U$1591,6,FALSE))," ", VLOOKUP(TRIM(B199),ALL!$B$1:$U$1591,6,FALSE)))</f>
        <v xml:space="preserve"> </v>
      </c>
      <c r="J199" s="52" t="str">
        <f>IF(ISBLANK(VLOOKUP(TRIM(B199),ALL!$B$1:$U$1591,7,FALSE)),"",IF(ISERROR(VLOOKUP(TRIM(B199),ALL!$B$1:$U$1591,7,FALSE))," ",VLOOKUP(TRIM(B199),ALL!$B$1:$U$1591,7,FALSE)))</f>
        <v xml:space="preserve"> </v>
      </c>
      <c r="K199" s="52" t="str">
        <f>IF(ISBLANK(VLOOKUP(TRIM(B199),ALL!$B$1:$U$1591,8,FALSE)),"",IF(ISERROR(VLOOKUP(TRIM(B199),ALL!$B$1:$U$1591,8,FALSE))," ",VLOOKUP(TRIM(B199),ALL!$B$1:$U$1591,8,FALSE)))</f>
        <v xml:space="preserve"> </v>
      </c>
      <c r="L199" s="52" t="str">
        <f>IF(ISBLANK(VLOOKUP(TRIM(B199),ALL!$B$1:$U$1591,9,FALSE)),"",IF(ISERROR(VLOOKUP(TRIM(B199),ALL!$B$1:$U$1591,9,FALSE))," ",VLOOKUP(TRIM(B199),ALL!$B$1:$U$1591,9,FALSE)))</f>
        <v xml:space="preserve"> </v>
      </c>
      <c r="M199" s="52" t="str">
        <f>IF(ISBLANK(VLOOKUP(TRIM(B199),ALL!$B$1:$U$1591,10,FALSE)),"",IF(ISERROR(VLOOKUP(TRIM(B199),ALL!$B$1:$U$1591,10,FALSE))," ",VLOOKUP(TRIM(B199),ALL!$B$1:$U$1591,10,FALSE)))</f>
        <v xml:space="preserve"> </v>
      </c>
    </row>
    <row r="200" spans="1:13">
      <c r="A200" s="52" t="str">
        <f>IF(ISERROR(VLOOKUP(TRIM(B200),ALL!$B$1:$T$1591,3,FALSE)),"(unc)",VLOOKUP(TRIM(B200),ALL!$B$1:$T$1591,3,FALSE))</f>
        <v>(unc)</v>
      </c>
      <c r="B200" s="139" t="s">
        <v>1783</v>
      </c>
      <c r="C200" s="11" t="s">
        <v>6505</v>
      </c>
      <c r="D200" s="85">
        <f>VLOOKUP(TRIM(B200),BirthdateDraft!$B$1:$O$5859,2,FALSE)</f>
        <v>29238</v>
      </c>
      <c r="E200" s="86" t="str">
        <f>VLOOKUP(TRIM(B200),BirthdateDraft!$B$1:$O$9859,3,FALSE)</f>
        <v>02/1 (2)</v>
      </c>
      <c r="F200" s="52" t="str">
        <f>IF(ISERROR(VLOOKUP(TRIM(B200),ALL!$B$1:$T$1591,2,FALSE)),"",IF(ISERROR(VLOOKUP(TRIM(B200),ALL!$B$1:$T$1591,2,FALSE))," ",VLOOKUP(TRIM(B200),ALL!$B$1:$T$1591,2,FALSE)))</f>
        <v/>
      </c>
      <c r="G200" s="52" t="str">
        <f>IF(ISBLANK(VLOOKUP(TRIM(B200),ALL!$B$1:$U$1591,4,FALSE)),"",IF(ISERROR(VLOOKUP(TRIM(B200),ALL!$B$1:$U$1591,4,FALSE))," ",VLOOKUP(TRIM(B200),ALL!$B$1:$U$1591,4,FALSE)))</f>
        <v xml:space="preserve"> </v>
      </c>
      <c r="H200" s="52" t="str">
        <f>IF(ISBLANK(VLOOKUP(TRIM(B200),ALL!$B$1:$U$1591,5,FALSE)),"",IF(ISERROR(VLOOKUP(TRIM(B200),ALL!$B$1:$U$1591,5,FALSE))," ",VLOOKUP(TRIM(B200),ALL!$B$1:$U$1591,5,FALSE)))</f>
        <v xml:space="preserve"> </v>
      </c>
      <c r="I200" s="52" t="str">
        <f>IF(ISBLANK(VLOOKUP(TRIM(B200),ALL!$B$1:$U$1591,6,FALSE)),"",IF(ISERROR(VLOOKUP(TRIM(B200),ALL!$B$1:$U$1591,6,FALSE))," ", VLOOKUP(TRIM(B200),ALL!$B$1:$U$1591,6,FALSE)))</f>
        <v xml:space="preserve"> </v>
      </c>
      <c r="J200" s="52" t="str">
        <f>IF(ISBLANK(VLOOKUP(TRIM(B200),ALL!$B$1:$U$1591,7,FALSE)),"",IF(ISERROR(VLOOKUP(TRIM(B200),ALL!$B$1:$U$1591,7,FALSE))," ",VLOOKUP(TRIM(B200),ALL!$B$1:$U$1591,7,FALSE)))</f>
        <v xml:space="preserve"> </v>
      </c>
      <c r="K200" s="52" t="str">
        <f>IF(ISBLANK(VLOOKUP(TRIM(B200),ALL!$B$1:$U$1591,8,FALSE)),"",IF(ISERROR(VLOOKUP(TRIM(B200),ALL!$B$1:$U$1591,8,FALSE))," ",VLOOKUP(TRIM(B200),ALL!$B$1:$U$1591,8,FALSE)))</f>
        <v xml:space="preserve"> </v>
      </c>
      <c r="L200" s="52" t="str">
        <f>IF(ISBLANK(VLOOKUP(TRIM(B200),ALL!$B$1:$U$1591,9,FALSE)),"",IF(ISERROR(VLOOKUP(TRIM(B200),ALL!$B$1:$U$1591,9,FALSE))," ",VLOOKUP(TRIM(B200),ALL!$B$1:$U$1591,9,FALSE)))</f>
        <v xml:space="preserve"> </v>
      </c>
      <c r="M200" s="52" t="str">
        <f>IF(ISBLANK(VLOOKUP(TRIM(B200),ALL!$B$1:$U$1591,10,FALSE)),"",IF(ISERROR(VLOOKUP(TRIM(B200),ALL!$B$1:$U$1591,10,FALSE))," ",VLOOKUP(TRIM(B200),ALL!$B$1:$U$1591,10,FALSE)))</f>
        <v xml:space="preserve"> </v>
      </c>
    </row>
    <row r="201" spans="1:13">
      <c r="A201" s="52" t="str">
        <f>IF(ISERROR(VLOOKUP(TRIM(B201),ALL!$B$1:$T$1591,3,FALSE)),"(unc)",VLOOKUP(TRIM(B201),ALL!$B$1:$T$1591,3,FALSE))</f>
        <v>(unc)</v>
      </c>
      <c r="B201" s="139" t="s">
        <v>6374</v>
      </c>
      <c r="C201" s="11" t="s">
        <v>6505</v>
      </c>
      <c r="D201" s="85">
        <f>VLOOKUP(TRIM(B201),BirthdateDraft!$B$1:$O$5859,2,FALSE)</f>
        <v>33613</v>
      </c>
      <c r="E201" s="86" t="str">
        <f>VLOOKUP(TRIM(B201),BirthdateDraft!$B$1:$O$9859,3,FALSE)</f>
        <v>15/FA</v>
      </c>
      <c r="F201" s="52" t="str">
        <f>IF(ISERROR(VLOOKUP(TRIM(B201),ALL!$B$1:$T$1591,2,FALSE)),"",IF(ISERROR(VLOOKUP(TRIM(B201),ALL!$B$1:$T$1591,2,FALSE))," ",VLOOKUP(TRIM(B201),ALL!$B$1:$T$1591,2,FALSE)))</f>
        <v/>
      </c>
      <c r="G201" s="52" t="str">
        <f>IF(ISBLANK(VLOOKUP(TRIM(B201),ALL!$B$1:$U$1591,4,FALSE)),"",IF(ISERROR(VLOOKUP(TRIM(B201),ALL!$B$1:$U$1591,4,FALSE))," ",VLOOKUP(TRIM(B201),ALL!$B$1:$U$1591,4,FALSE)))</f>
        <v xml:space="preserve"> </v>
      </c>
      <c r="H201" s="52" t="str">
        <f>IF(ISBLANK(VLOOKUP(TRIM(B201),ALL!$B$1:$U$1591,5,FALSE)),"",IF(ISERROR(VLOOKUP(TRIM(B201),ALL!$B$1:$U$1591,5,FALSE))," ",VLOOKUP(TRIM(B201),ALL!$B$1:$U$1591,5,FALSE)))</f>
        <v xml:space="preserve"> </v>
      </c>
      <c r="I201" s="52" t="str">
        <f>IF(ISBLANK(VLOOKUP(TRIM(B201),ALL!$B$1:$U$1591,6,FALSE)),"",IF(ISERROR(VLOOKUP(TRIM(B201),ALL!$B$1:$U$1591,6,FALSE))," ", VLOOKUP(TRIM(B201),ALL!$B$1:$U$1591,6,FALSE)))</f>
        <v xml:space="preserve"> </v>
      </c>
      <c r="J201" s="52" t="str">
        <f>IF(ISBLANK(VLOOKUP(TRIM(B201),ALL!$B$1:$U$1591,7,FALSE)),"",IF(ISERROR(VLOOKUP(TRIM(B201),ALL!$B$1:$U$1591,7,FALSE))," ",VLOOKUP(TRIM(B201),ALL!$B$1:$U$1591,7,FALSE)))</f>
        <v xml:space="preserve"> </v>
      </c>
      <c r="K201" s="52" t="str">
        <f>IF(ISBLANK(VLOOKUP(TRIM(B201),ALL!$B$1:$U$1591,8,FALSE)),"",IF(ISERROR(VLOOKUP(TRIM(B201),ALL!$B$1:$U$1591,8,FALSE))," ",VLOOKUP(TRIM(B201),ALL!$B$1:$U$1591,8,FALSE)))</f>
        <v xml:space="preserve"> </v>
      </c>
      <c r="L201" s="52" t="str">
        <f>IF(ISBLANK(VLOOKUP(TRIM(B201),ALL!$B$1:$U$1591,9,FALSE)),"",IF(ISERROR(VLOOKUP(TRIM(B201),ALL!$B$1:$U$1591,9,FALSE))," ",VLOOKUP(TRIM(B201),ALL!$B$1:$U$1591,9,FALSE)))</f>
        <v xml:space="preserve"> </v>
      </c>
      <c r="M201" s="52" t="str">
        <f>IF(ISBLANK(VLOOKUP(TRIM(B201),ALL!$B$1:$U$1591,10,FALSE)),"",IF(ISERROR(VLOOKUP(TRIM(B201),ALL!$B$1:$U$1591,10,FALSE))," ",VLOOKUP(TRIM(B201),ALL!$B$1:$U$1591,10,FALSE)))</f>
        <v xml:space="preserve"> </v>
      </c>
    </row>
    <row r="202" spans="1:13">
      <c r="A202" s="52" t="str">
        <f>IF(ISERROR(VLOOKUP(TRIM(B202),ALL!$B$1:$T$1591,3,FALSE)),"(unc)",VLOOKUP(TRIM(B202),ALL!$B$1:$T$1591,3,FALSE))</f>
        <v>(unc)</v>
      </c>
      <c r="B202" s="139" t="s">
        <v>5746</v>
      </c>
      <c r="C202" s="11" t="s">
        <v>6505</v>
      </c>
      <c r="D202" s="85">
        <f>VLOOKUP(TRIM(B202),BirthdateDraft!$B$1:$O$5859,2,FALSE)</f>
        <v>34228</v>
      </c>
      <c r="E202" s="86" t="str">
        <f>VLOOKUP(TRIM(B202),BirthdateDraft!$B$1:$O$9859,3,FALSE)</f>
        <v>15/7</v>
      </c>
      <c r="F202" s="52" t="str">
        <f>IF(ISERROR(VLOOKUP(TRIM(B202),ALL!$B$1:$T$1591,2,FALSE)),"",IF(ISERROR(VLOOKUP(TRIM(B202),ALL!$B$1:$T$1591,2,FALSE))," ",VLOOKUP(TRIM(B202),ALL!$B$1:$T$1591,2,FALSE)))</f>
        <v/>
      </c>
      <c r="G202" s="52" t="str">
        <f>IF(ISBLANK(VLOOKUP(TRIM(B202),ALL!$B$1:$U$1591,4,FALSE)),"",IF(ISERROR(VLOOKUP(TRIM(B202),ALL!$B$1:$U$1591,4,FALSE))," ",VLOOKUP(TRIM(B202),ALL!$B$1:$U$1591,4,FALSE)))</f>
        <v xml:space="preserve"> </v>
      </c>
      <c r="H202" s="52" t="str">
        <f>IF(ISBLANK(VLOOKUP(TRIM(B202),ALL!$B$1:$U$1591,5,FALSE)),"",IF(ISERROR(VLOOKUP(TRIM(B202),ALL!$B$1:$U$1591,5,FALSE))," ",VLOOKUP(TRIM(B202),ALL!$B$1:$U$1591,5,FALSE)))</f>
        <v xml:space="preserve"> </v>
      </c>
      <c r="I202" s="52" t="str">
        <f>IF(ISBLANK(VLOOKUP(TRIM(B202),ALL!$B$1:$U$1591,6,FALSE)),"",IF(ISERROR(VLOOKUP(TRIM(B202),ALL!$B$1:$U$1591,6,FALSE))," ", VLOOKUP(TRIM(B202),ALL!$B$1:$U$1591,6,FALSE)))</f>
        <v xml:space="preserve"> </v>
      </c>
      <c r="J202" s="52" t="str">
        <f>IF(ISBLANK(VLOOKUP(TRIM(B202),ALL!$B$1:$U$1591,7,FALSE)),"",IF(ISERROR(VLOOKUP(TRIM(B202),ALL!$B$1:$U$1591,7,FALSE))," ",VLOOKUP(TRIM(B202),ALL!$B$1:$U$1591,7,FALSE)))</f>
        <v xml:space="preserve"> </v>
      </c>
      <c r="K202" s="52" t="str">
        <f>IF(ISBLANK(VLOOKUP(TRIM(B202),ALL!$B$1:$U$1591,8,FALSE)),"",IF(ISERROR(VLOOKUP(TRIM(B202),ALL!$B$1:$U$1591,8,FALSE))," ",VLOOKUP(TRIM(B202),ALL!$B$1:$U$1591,8,FALSE)))</f>
        <v xml:space="preserve"> </v>
      </c>
      <c r="L202" s="52" t="str">
        <f>IF(ISBLANK(VLOOKUP(TRIM(B202),ALL!$B$1:$U$1591,9,FALSE)),"",IF(ISERROR(VLOOKUP(TRIM(B202),ALL!$B$1:$U$1591,9,FALSE))," ",VLOOKUP(TRIM(B202),ALL!$B$1:$U$1591,9,FALSE)))</f>
        <v xml:space="preserve"> </v>
      </c>
      <c r="M202" s="52" t="str">
        <f>IF(ISBLANK(VLOOKUP(TRIM(B202),ALL!$B$1:$U$1591,10,FALSE)),"",IF(ISERROR(VLOOKUP(TRIM(B202),ALL!$B$1:$U$1591,10,FALSE))," ",VLOOKUP(TRIM(B202),ALL!$B$1:$U$1591,10,FALSE)))</f>
        <v xml:space="preserve"> </v>
      </c>
    </row>
    <row r="203" spans="1:13">
      <c r="A203" s="52" t="str">
        <f>IF(ISERROR(VLOOKUP(TRIM(B203),ALL!$B$1:$T$1591,3,FALSE)),"(unc)",VLOOKUP(TRIM(B203),ALL!$B$1:$T$1591,3,FALSE))</f>
        <v>(unc)</v>
      </c>
      <c r="B203" s="139" t="s">
        <v>5849</v>
      </c>
      <c r="C203" s="11" t="s">
        <v>6505</v>
      </c>
      <c r="D203" s="85">
        <f>VLOOKUP(TRIM(B203),BirthdateDraft!$B$1:$O$5859,2,FALSE)</f>
        <v>33972</v>
      </c>
      <c r="E203" s="86" t="str">
        <f>VLOOKUP(TRIM(B203),BirthdateDraft!$B$1:$O$9859,3,FALSE)</f>
        <v>16/FA</v>
      </c>
      <c r="F203" s="52" t="str">
        <f>IF(ISERROR(VLOOKUP(TRIM(B203),ALL!$B$1:$T$1591,2,FALSE)),"",IF(ISERROR(VLOOKUP(TRIM(B203),ALL!$B$1:$T$1591,2,FALSE))," ",VLOOKUP(TRIM(B203),ALL!$B$1:$T$1591,2,FALSE)))</f>
        <v/>
      </c>
      <c r="G203" s="52" t="str">
        <f>IF(ISBLANK(VLOOKUP(TRIM(B203),ALL!$B$1:$U$1591,4,FALSE)),"",IF(ISERROR(VLOOKUP(TRIM(B203),ALL!$B$1:$U$1591,4,FALSE))," ",VLOOKUP(TRIM(B203),ALL!$B$1:$U$1591,4,FALSE)))</f>
        <v xml:space="preserve"> </v>
      </c>
      <c r="H203" s="52" t="str">
        <f>IF(ISBLANK(VLOOKUP(TRIM(B203),ALL!$B$1:$U$1591,5,FALSE)),"",IF(ISERROR(VLOOKUP(TRIM(B203),ALL!$B$1:$U$1591,5,FALSE))," ",VLOOKUP(TRIM(B203),ALL!$B$1:$U$1591,5,FALSE)))</f>
        <v xml:space="preserve"> </v>
      </c>
      <c r="I203" s="52" t="str">
        <f>IF(ISBLANK(VLOOKUP(TRIM(B203),ALL!$B$1:$U$1591,6,FALSE)),"",IF(ISERROR(VLOOKUP(TRIM(B203),ALL!$B$1:$U$1591,6,FALSE))," ", VLOOKUP(TRIM(B203),ALL!$B$1:$U$1591,6,FALSE)))</f>
        <v xml:space="preserve"> </v>
      </c>
      <c r="J203" s="52" t="str">
        <f>IF(ISBLANK(VLOOKUP(TRIM(B203),ALL!$B$1:$U$1591,7,FALSE)),"",IF(ISERROR(VLOOKUP(TRIM(B203),ALL!$B$1:$U$1591,7,FALSE))," ",VLOOKUP(TRIM(B203),ALL!$B$1:$U$1591,7,FALSE)))</f>
        <v xml:space="preserve"> </v>
      </c>
      <c r="K203" s="52" t="str">
        <f>IF(ISBLANK(VLOOKUP(TRIM(B203),ALL!$B$1:$U$1591,8,FALSE)),"",IF(ISERROR(VLOOKUP(TRIM(B203),ALL!$B$1:$U$1591,8,FALSE))," ",VLOOKUP(TRIM(B203),ALL!$B$1:$U$1591,8,FALSE)))</f>
        <v xml:space="preserve"> </v>
      </c>
      <c r="L203" s="52" t="str">
        <f>IF(ISBLANK(VLOOKUP(TRIM(B203),ALL!$B$1:$U$1591,9,FALSE)),"",IF(ISERROR(VLOOKUP(TRIM(B203),ALL!$B$1:$U$1591,9,FALSE))," ",VLOOKUP(TRIM(B203),ALL!$B$1:$U$1591,9,FALSE)))</f>
        <v xml:space="preserve"> </v>
      </c>
      <c r="M203" s="52" t="str">
        <f>IF(ISBLANK(VLOOKUP(TRIM(B203),ALL!$B$1:$U$1591,10,FALSE)),"",IF(ISERROR(VLOOKUP(TRIM(B203),ALL!$B$1:$U$1591,10,FALSE))," ",VLOOKUP(TRIM(B203),ALL!$B$1:$U$1591,10,FALSE)))</f>
        <v xml:space="preserve"> </v>
      </c>
    </row>
    <row r="204" spans="1:13">
      <c r="A204" s="52" t="str">
        <f>IF(ISERROR(VLOOKUP(TRIM(B204),ALL!$B$1:$T$1591,3,FALSE)),"(unc)",VLOOKUP(TRIM(B204),ALL!$B$1:$T$1591,3,FALSE))</f>
        <v>(unc)</v>
      </c>
      <c r="B204" s="139" t="s">
        <v>6155</v>
      </c>
      <c r="C204" s="11" t="s">
        <v>6505</v>
      </c>
      <c r="D204" s="85">
        <f>VLOOKUP(TRIM(B204),BirthdateDraft!$B$1:$O$5859,2,FALSE)</f>
        <v>34353</v>
      </c>
      <c r="E204" s="86" t="str">
        <f>VLOOKUP(TRIM(B204),BirthdateDraft!$B$1:$O$9859,3,FALSE)</f>
        <v>17/FA</v>
      </c>
      <c r="F204" s="52" t="str">
        <f>IF(ISERROR(VLOOKUP(TRIM(B204),ALL!$B$1:$T$1591,2,FALSE)),"",IF(ISERROR(VLOOKUP(TRIM(B204),ALL!$B$1:$T$1591,2,FALSE))," ",VLOOKUP(TRIM(B204),ALL!$B$1:$T$1591,2,FALSE)))</f>
        <v/>
      </c>
      <c r="G204" s="52" t="str">
        <f>IF(ISBLANK(VLOOKUP(TRIM(B204),ALL!$B$1:$U$1591,4,FALSE)),"",IF(ISERROR(VLOOKUP(TRIM(B204),ALL!$B$1:$U$1591,4,FALSE))," ",VLOOKUP(TRIM(B204),ALL!$B$1:$U$1591,4,FALSE)))</f>
        <v xml:space="preserve"> </v>
      </c>
      <c r="H204" s="52" t="str">
        <f>IF(ISBLANK(VLOOKUP(TRIM(B204),ALL!$B$1:$U$1591,5,FALSE)),"",IF(ISERROR(VLOOKUP(TRIM(B204),ALL!$B$1:$U$1591,5,FALSE))," ",VLOOKUP(TRIM(B204),ALL!$B$1:$U$1591,5,FALSE)))</f>
        <v xml:space="preserve"> </v>
      </c>
      <c r="I204" s="52" t="str">
        <f>IF(ISBLANK(VLOOKUP(TRIM(B204),ALL!$B$1:$U$1591,6,FALSE)),"",IF(ISERROR(VLOOKUP(TRIM(B204),ALL!$B$1:$U$1591,6,FALSE))," ", VLOOKUP(TRIM(B204),ALL!$B$1:$U$1591,6,FALSE)))</f>
        <v xml:space="preserve"> </v>
      </c>
      <c r="J204" s="52" t="str">
        <f>IF(ISBLANK(VLOOKUP(TRIM(B204),ALL!$B$1:$U$1591,7,FALSE)),"",IF(ISERROR(VLOOKUP(TRIM(B204),ALL!$B$1:$U$1591,7,FALSE))," ",VLOOKUP(TRIM(B204),ALL!$B$1:$U$1591,7,FALSE)))</f>
        <v xml:space="preserve"> </v>
      </c>
      <c r="K204" s="52" t="str">
        <f>IF(ISBLANK(VLOOKUP(TRIM(B204),ALL!$B$1:$U$1591,8,FALSE)),"",IF(ISERROR(VLOOKUP(TRIM(B204),ALL!$B$1:$U$1591,8,FALSE))," ",VLOOKUP(TRIM(B204),ALL!$B$1:$U$1591,8,FALSE)))</f>
        <v xml:space="preserve"> </v>
      </c>
      <c r="L204" s="52" t="str">
        <f>IF(ISBLANK(VLOOKUP(TRIM(B204),ALL!$B$1:$U$1591,9,FALSE)),"",IF(ISERROR(VLOOKUP(TRIM(B204),ALL!$B$1:$U$1591,9,FALSE))," ",VLOOKUP(TRIM(B204),ALL!$B$1:$U$1591,9,FALSE)))</f>
        <v xml:space="preserve"> </v>
      </c>
      <c r="M204" s="52" t="str">
        <f>IF(ISBLANK(VLOOKUP(TRIM(B204),ALL!$B$1:$U$1591,10,FALSE)),"",IF(ISERROR(VLOOKUP(TRIM(B204),ALL!$B$1:$U$1591,10,FALSE))," ",VLOOKUP(TRIM(B204),ALL!$B$1:$U$1591,10,FALSE)))</f>
        <v xml:space="preserve"> </v>
      </c>
    </row>
    <row r="205" spans="1:13">
      <c r="A205" s="52" t="str">
        <f>IF(ISERROR(VLOOKUP(TRIM(B205),ALL!$B$1:$T$1591,3,FALSE)),"(unc)",VLOOKUP(TRIM(B205),ALL!$B$1:$T$1591,3,FALSE))</f>
        <v>(unc)</v>
      </c>
      <c r="B205" s="139" t="s">
        <v>798</v>
      </c>
      <c r="C205" s="11" t="s">
        <v>6505</v>
      </c>
      <c r="D205" s="85">
        <f>VLOOKUP(TRIM(B205),BirthdateDraft!$B$1:$O$5859,2,FALSE)</f>
        <v>31875</v>
      </c>
      <c r="E205" s="86" t="str">
        <f>VLOOKUP(TRIM(B205),BirthdateDraft!$B$1:$O$9859,3,FALSE)</f>
        <v>11/3</v>
      </c>
      <c r="F205" s="52" t="str">
        <f>IF(ISERROR(VLOOKUP(TRIM(B205),ALL!$B$1:$T$1591,2,FALSE)),"",IF(ISERROR(VLOOKUP(TRIM(B205),ALL!$B$1:$T$1591,2,FALSE))," ",VLOOKUP(TRIM(B205),ALL!$B$1:$T$1591,2,FALSE)))</f>
        <v/>
      </c>
      <c r="G205" s="52" t="str">
        <f>IF(ISBLANK(VLOOKUP(TRIM(B205),ALL!$B$1:$U$1591,4,FALSE)),"",IF(ISERROR(VLOOKUP(TRIM(B205),ALL!$B$1:$U$1591,4,FALSE))," ",VLOOKUP(TRIM(B205),ALL!$B$1:$U$1591,4,FALSE)))</f>
        <v xml:space="preserve"> </v>
      </c>
      <c r="H205" s="52" t="str">
        <f>IF(ISBLANK(VLOOKUP(TRIM(B205),ALL!$B$1:$U$1591,5,FALSE)),"",IF(ISERROR(VLOOKUP(TRIM(B205),ALL!$B$1:$U$1591,5,FALSE))," ",VLOOKUP(TRIM(B205),ALL!$B$1:$U$1591,5,FALSE)))</f>
        <v xml:space="preserve"> </v>
      </c>
      <c r="I205" s="52" t="str">
        <f>IF(ISBLANK(VLOOKUP(TRIM(B205),ALL!$B$1:$U$1591,6,FALSE)),"",IF(ISERROR(VLOOKUP(TRIM(B205),ALL!$B$1:$U$1591,6,FALSE))," ", VLOOKUP(TRIM(B205),ALL!$B$1:$U$1591,6,FALSE)))</f>
        <v xml:space="preserve"> </v>
      </c>
      <c r="J205" s="52" t="str">
        <f>IF(ISBLANK(VLOOKUP(TRIM(B205),ALL!$B$1:$U$1591,7,FALSE)),"",IF(ISERROR(VLOOKUP(TRIM(B205),ALL!$B$1:$U$1591,7,FALSE))," ",VLOOKUP(TRIM(B205),ALL!$B$1:$U$1591,7,FALSE)))</f>
        <v xml:space="preserve"> </v>
      </c>
      <c r="K205" s="52" t="str">
        <f>IF(ISBLANK(VLOOKUP(TRIM(B205),ALL!$B$1:$U$1591,8,FALSE)),"",IF(ISERROR(VLOOKUP(TRIM(B205),ALL!$B$1:$U$1591,8,FALSE))," ",VLOOKUP(TRIM(B205),ALL!$B$1:$U$1591,8,FALSE)))</f>
        <v xml:space="preserve"> </v>
      </c>
      <c r="L205" s="52" t="str">
        <f>IF(ISBLANK(VLOOKUP(TRIM(B205),ALL!$B$1:$U$1591,9,FALSE)),"",IF(ISERROR(VLOOKUP(TRIM(B205),ALL!$B$1:$U$1591,9,FALSE))," ",VLOOKUP(TRIM(B205),ALL!$B$1:$U$1591,9,FALSE)))</f>
        <v xml:space="preserve"> </v>
      </c>
      <c r="M205" s="52" t="str">
        <f>IF(ISBLANK(VLOOKUP(TRIM(B205),ALL!$B$1:$U$1591,10,FALSE)),"",IF(ISERROR(VLOOKUP(TRIM(B205),ALL!$B$1:$U$1591,10,FALSE))," ",VLOOKUP(TRIM(B205),ALL!$B$1:$U$1591,10,FALSE)))</f>
        <v xml:space="preserve"> </v>
      </c>
    </row>
    <row r="206" spans="1:13">
      <c r="A206" s="52" t="str">
        <f>IF(ISERROR(VLOOKUP(TRIM(B206),ALL!$B$1:$T$1591,3,FALSE)),"(unc)",VLOOKUP(TRIM(B206),ALL!$B$1:$T$1591,3,FALSE))</f>
        <v>(unc)</v>
      </c>
      <c r="B206" s="139" t="s">
        <v>1209</v>
      </c>
      <c r="C206" s="11" t="s">
        <v>3776</v>
      </c>
      <c r="D206" s="85">
        <f>VLOOKUP(TRIM(B206),BirthdateDraft!$B$1:$O$5859,2,FALSE)</f>
        <v>32509</v>
      </c>
      <c r="E206" s="86" t="str">
        <f>VLOOKUP(TRIM(B206),BirthdateDraft!$B$1:$O$9859,3,FALSE)</f>
        <v>11/3</v>
      </c>
      <c r="F206" s="52" t="str">
        <f>IF(ISERROR(VLOOKUP(TRIM(B206),ALL!$B$1:$T$1591,2,FALSE)),"",IF(ISERROR(VLOOKUP(TRIM(B206),ALL!$B$1:$T$1591,2,FALSE))," ",VLOOKUP(TRIM(B206),ALL!$B$1:$T$1591,2,FALSE)))</f>
        <v/>
      </c>
      <c r="G206" s="52" t="str">
        <f>IF(ISBLANK(VLOOKUP(TRIM(B206),ALL!$B$1:$U$1591,4,FALSE)),"",IF(ISERROR(VLOOKUP(TRIM(B206),ALL!$B$1:$U$1591,4,FALSE))," ",VLOOKUP(TRIM(B206),ALL!$B$1:$U$1591,4,FALSE)))</f>
        <v xml:space="preserve"> </v>
      </c>
      <c r="H206" s="52" t="str">
        <f>IF(ISBLANK(VLOOKUP(TRIM(B206),ALL!$B$1:$U$1591,5,FALSE)),"",IF(ISERROR(VLOOKUP(TRIM(B206),ALL!$B$1:$U$1591,5,FALSE))," ",VLOOKUP(TRIM(B206),ALL!$B$1:$U$1591,5,FALSE)))</f>
        <v xml:space="preserve"> </v>
      </c>
      <c r="I206" s="52" t="str">
        <f>IF(ISBLANK(VLOOKUP(TRIM(B206),ALL!$B$1:$U$1591,6,FALSE)),"",IF(ISERROR(VLOOKUP(TRIM(B206),ALL!$B$1:$U$1591,6,FALSE))," ", VLOOKUP(TRIM(B206),ALL!$B$1:$U$1591,6,FALSE)))</f>
        <v xml:space="preserve"> </v>
      </c>
      <c r="J206" s="52" t="str">
        <f>IF(ISBLANK(VLOOKUP(TRIM(B206),ALL!$B$1:$U$1591,7,FALSE)),"",IF(ISERROR(VLOOKUP(TRIM(B206),ALL!$B$1:$U$1591,7,FALSE))," ",VLOOKUP(TRIM(B206),ALL!$B$1:$U$1591,7,FALSE)))</f>
        <v xml:space="preserve"> </v>
      </c>
      <c r="K206" s="52" t="str">
        <f>IF(ISBLANK(VLOOKUP(TRIM(B206),ALL!$B$1:$U$1591,8,FALSE)),"",IF(ISERROR(VLOOKUP(TRIM(B206),ALL!$B$1:$U$1591,8,FALSE))," ",VLOOKUP(TRIM(B206),ALL!$B$1:$U$1591,8,FALSE)))</f>
        <v xml:space="preserve"> </v>
      </c>
      <c r="L206" s="52" t="str">
        <f>IF(ISBLANK(VLOOKUP(TRIM(B206),ALL!$B$1:$U$1591,9,FALSE)),"",IF(ISERROR(VLOOKUP(TRIM(B206),ALL!$B$1:$U$1591,9,FALSE))," ",VLOOKUP(TRIM(B206),ALL!$B$1:$U$1591,9,FALSE)))</f>
        <v xml:space="preserve"> </v>
      </c>
      <c r="M206" s="52" t="str">
        <f>IF(ISBLANK(VLOOKUP(TRIM(B206),ALL!$B$1:$U$1591,10,FALSE)),"",IF(ISERROR(VLOOKUP(TRIM(B206),ALL!$B$1:$U$1591,10,FALSE))," ",VLOOKUP(TRIM(B206),ALL!$B$1:$U$1591,10,FALSE)))</f>
        <v xml:space="preserve"> </v>
      </c>
    </row>
    <row r="207" spans="1:13">
      <c r="A207" s="52" t="str">
        <f>IF(ISERROR(VLOOKUP(TRIM(B207),ALL!$B$1:$T$1591,3,FALSE)),"(unc)",VLOOKUP(TRIM(B207),ALL!$B$1:$T$1591,3,FALSE))</f>
        <v>(unc)</v>
      </c>
      <c r="B207" s="139" t="s">
        <v>2481</v>
      </c>
      <c r="C207" s="11" t="s">
        <v>3225</v>
      </c>
      <c r="D207" s="85">
        <f>VLOOKUP(TRIM(B207),BirthdateDraft!$B$1:$O$5859,2,FALSE)</f>
        <v>32506</v>
      </c>
      <c r="E207" s="86" t="str">
        <f>VLOOKUP(TRIM(B207),BirthdateDraft!$B$1:$O$9859,3,FALSE)</f>
        <v>10/1 (5)</v>
      </c>
      <c r="F207" s="52" t="str">
        <f>IF(ISERROR(VLOOKUP(TRIM(B207),ALL!$B$1:$T$1591,2,FALSE)),"",IF(ISERROR(VLOOKUP(TRIM(B207),ALL!$B$1:$T$1591,2,FALSE))," ",VLOOKUP(TRIM(B207),ALL!$B$1:$T$1591,2,FALSE)))</f>
        <v/>
      </c>
      <c r="G207" s="52" t="str">
        <f>IF(ISBLANK(VLOOKUP(TRIM(B207),ALL!$B$1:$U$1591,4,FALSE)),"",IF(ISERROR(VLOOKUP(TRIM(B207),ALL!$B$1:$U$1591,4,FALSE))," ",VLOOKUP(TRIM(B207),ALL!$B$1:$U$1591,4,FALSE)))</f>
        <v xml:space="preserve"> </v>
      </c>
      <c r="H207" s="52" t="str">
        <f>IF(ISBLANK(VLOOKUP(TRIM(B207),ALL!$B$1:$U$1591,5,FALSE)),"",IF(ISERROR(VLOOKUP(TRIM(B207),ALL!$B$1:$U$1591,5,FALSE))," ",VLOOKUP(TRIM(B207),ALL!$B$1:$U$1591,5,FALSE)))</f>
        <v xml:space="preserve"> </v>
      </c>
      <c r="I207" s="52" t="str">
        <f>IF(ISBLANK(VLOOKUP(TRIM(B207),ALL!$B$1:$U$1591,6,FALSE)),"",IF(ISERROR(VLOOKUP(TRIM(B207),ALL!$B$1:$U$1591,6,FALSE))," ", VLOOKUP(TRIM(B207),ALL!$B$1:$U$1591,6,FALSE)))</f>
        <v xml:space="preserve"> </v>
      </c>
      <c r="J207" s="52" t="str">
        <f>IF(ISBLANK(VLOOKUP(TRIM(B207),ALL!$B$1:$U$1591,7,FALSE)),"",IF(ISERROR(VLOOKUP(TRIM(B207),ALL!$B$1:$U$1591,7,FALSE))," ",VLOOKUP(TRIM(B207),ALL!$B$1:$U$1591,7,FALSE)))</f>
        <v xml:space="preserve"> </v>
      </c>
      <c r="K207" s="52" t="str">
        <f>IF(ISBLANK(VLOOKUP(TRIM(B207),ALL!$B$1:$U$1591,8,FALSE)),"",IF(ISERROR(VLOOKUP(TRIM(B207),ALL!$B$1:$U$1591,8,FALSE))," ",VLOOKUP(TRIM(B207),ALL!$B$1:$U$1591,8,FALSE)))</f>
        <v xml:space="preserve"> </v>
      </c>
      <c r="L207" s="52" t="str">
        <f>IF(ISBLANK(VLOOKUP(TRIM(B207),ALL!$B$1:$U$1591,9,FALSE)),"",IF(ISERROR(VLOOKUP(TRIM(B207),ALL!$B$1:$U$1591,9,FALSE))," ",VLOOKUP(TRIM(B207),ALL!$B$1:$U$1591,9,FALSE)))</f>
        <v xml:space="preserve"> </v>
      </c>
      <c r="M207" s="52" t="str">
        <f>IF(ISBLANK(VLOOKUP(TRIM(B207),ALL!$B$1:$U$1591,10,FALSE)),"",IF(ISERROR(VLOOKUP(TRIM(B207),ALL!$B$1:$U$1591,10,FALSE))," ",VLOOKUP(TRIM(B207),ALL!$B$1:$U$1591,10,FALSE)))</f>
        <v xml:space="preserve"> </v>
      </c>
    </row>
    <row r="208" spans="1:13">
      <c r="A208" s="52" t="str">
        <f>IF(ISERROR(VLOOKUP(TRIM(B208),ALL!$B$1:$T$1591,3,FALSE)),"(unc)",VLOOKUP(TRIM(B208),ALL!$B$1:$T$1591,3,FALSE))</f>
        <v>(unc)</v>
      </c>
      <c r="B208" s="139" t="s">
        <v>4707</v>
      </c>
      <c r="C208" s="11" t="s">
        <v>3225</v>
      </c>
      <c r="D208" s="85">
        <f>VLOOKUP(TRIM(B208),BirthdateDraft!$B$1:$O$5859,2,FALSE)</f>
        <v>33977</v>
      </c>
      <c r="E208" s="86" t="str">
        <f>VLOOKUP(TRIM(B208),BirthdateDraft!$B$1:$O$9859,3,FALSE)</f>
        <v>14/FA</v>
      </c>
      <c r="F208" s="52" t="str">
        <f>IF(ISERROR(VLOOKUP(TRIM(B208),ALL!$B$1:$T$1591,2,FALSE)),"",IF(ISERROR(VLOOKUP(TRIM(B208),ALL!$B$1:$T$1591,2,FALSE))," ",VLOOKUP(TRIM(B208),ALL!$B$1:$T$1591,2,FALSE)))</f>
        <v/>
      </c>
      <c r="G208" s="52" t="str">
        <f>IF(ISBLANK(VLOOKUP(TRIM(B208),ALL!$B$1:$U$1591,4,FALSE)),"",IF(ISERROR(VLOOKUP(TRIM(B208),ALL!$B$1:$U$1591,4,FALSE))," ",VLOOKUP(TRIM(B208),ALL!$B$1:$U$1591,4,FALSE)))</f>
        <v xml:space="preserve"> </v>
      </c>
      <c r="H208" s="52" t="str">
        <f>IF(ISBLANK(VLOOKUP(TRIM(B208),ALL!$B$1:$U$1591,5,FALSE)),"",IF(ISERROR(VLOOKUP(TRIM(B208),ALL!$B$1:$U$1591,5,FALSE))," ",VLOOKUP(TRIM(B208),ALL!$B$1:$U$1591,5,FALSE)))</f>
        <v xml:space="preserve"> </v>
      </c>
      <c r="I208" s="52" t="str">
        <f>IF(ISBLANK(VLOOKUP(TRIM(B208),ALL!$B$1:$U$1591,6,FALSE)),"",IF(ISERROR(VLOOKUP(TRIM(B208),ALL!$B$1:$U$1591,6,FALSE))," ", VLOOKUP(TRIM(B208),ALL!$B$1:$U$1591,6,FALSE)))</f>
        <v xml:space="preserve"> </v>
      </c>
      <c r="J208" s="52" t="str">
        <f>IF(ISBLANK(VLOOKUP(TRIM(B208),ALL!$B$1:$U$1591,7,FALSE)),"",IF(ISERROR(VLOOKUP(TRIM(B208),ALL!$B$1:$U$1591,7,FALSE))," ",VLOOKUP(TRIM(B208),ALL!$B$1:$U$1591,7,FALSE)))</f>
        <v xml:space="preserve"> </v>
      </c>
      <c r="K208" s="52" t="str">
        <f>IF(ISBLANK(VLOOKUP(TRIM(B208),ALL!$B$1:$U$1591,8,FALSE)),"",IF(ISERROR(VLOOKUP(TRIM(B208),ALL!$B$1:$U$1591,8,FALSE))," ",VLOOKUP(TRIM(B208),ALL!$B$1:$U$1591,8,FALSE)))</f>
        <v xml:space="preserve"> </v>
      </c>
      <c r="L208" s="52" t="str">
        <f>IF(ISBLANK(VLOOKUP(TRIM(B208),ALL!$B$1:$U$1591,9,FALSE)),"",IF(ISERROR(VLOOKUP(TRIM(B208),ALL!$B$1:$U$1591,9,FALSE))," ",VLOOKUP(TRIM(B208),ALL!$B$1:$U$1591,9,FALSE)))</f>
        <v xml:space="preserve"> </v>
      </c>
      <c r="M208" s="52" t="str">
        <f>IF(ISBLANK(VLOOKUP(TRIM(B208),ALL!$B$1:$U$1591,10,FALSE)),"",IF(ISERROR(VLOOKUP(TRIM(B208),ALL!$B$1:$U$1591,10,FALSE))," ",VLOOKUP(TRIM(B208),ALL!$B$1:$U$1591,10,FALSE)))</f>
        <v xml:space="preserve"> </v>
      </c>
    </row>
    <row r="209" spans="1:13">
      <c r="A209" s="52" t="str">
        <f>IF(ISERROR(VLOOKUP(TRIM(B209),ALL!$B$1:$T$1591,3,FALSE)),"(unc)",VLOOKUP(TRIM(B209),ALL!$B$1:$T$1591,3,FALSE))</f>
        <v>OC @</v>
      </c>
      <c r="B209" s="139" t="s">
        <v>5767</v>
      </c>
      <c r="C209" s="11" t="s">
        <v>3225</v>
      </c>
      <c r="D209" s="85">
        <f>VLOOKUP(TRIM(B209),BirthdateDraft!$B$1:$O$5859,2,FALSE)</f>
        <v>34387</v>
      </c>
      <c r="E209" s="86" t="str">
        <f>VLOOKUP(TRIM(B209),BirthdateDraft!$B$1:$O$9859,3,FALSE)</f>
        <v>16/6</v>
      </c>
      <c r="F209" s="52" t="str">
        <f>IF(ISERROR(VLOOKUP(TRIM(B209),ALL!$B$1:$T$1591,2,FALSE)),"",IF(ISERROR(VLOOKUP(TRIM(B209),ALL!$B$1:$T$1591,2,FALSE))," ",VLOOKUP(TRIM(B209),ALL!$B$1:$T$1591,2,FALSE)))</f>
        <v>SEN</v>
      </c>
      <c r="G209" s="52" t="str">
        <f>IF(ISBLANK(VLOOKUP(TRIM(B209),ALL!$B$1:$U$1591,4,FALSE)),"",IF(ISERROR(VLOOKUP(TRIM(B209),ALL!$B$1:$U$1591,4,FALSE))," ",VLOOKUP(TRIM(B209),ALL!$B$1:$U$1591,4,FALSE)))</f>
        <v/>
      </c>
      <c r="H209" s="52" t="str">
        <f>IF(ISBLANK(VLOOKUP(TRIM(B209),ALL!$B$1:$U$1591,5,FALSE)),"",IF(ISERROR(VLOOKUP(TRIM(B209),ALL!$B$1:$U$1591,5,FALSE))," ",VLOOKUP(TRIM(B209),ALL!$B$1:$U$1591,5,FALSE)))</f>
        <v/>
      </c>
      <c r="I209" s="52" t="str">
        <f>IF(ISBLANK(VLOOKUP(TRIM(B209),ALL!$B$1:$U$1591,6,FALSE)),"",IF(ISERROR(VLOOKUP(TRIM(B209),ALL!$B$1:$U$1591,6,FALSE))," ", VLOOKUP(TRIM(B209),ALL!$B$1:$U$1591,6,FALSE)))</f>
        <v/>
      </c>
      <c r="J209" s="52" t="str">
        <f>IF(ISBLANK(VLOOKUP(TRIM(B209),ALL!$B$1:$U$1591,7,FALSE)),"",IF(ISERROR(VLOOKUP(TRIM(B209),ALL!$B$1:$U$1591,7,FALSE))," ",VLOOKUP(TRIM(B209),ALL!$B$1:$U$1591,7,FALSE)))</f>
        <v/>
      </c>
      <c r="K209" s="52">
        <f>IF(ISBLANK(VLOOKUP(TRIM(B209),ALL!$B$1:$U$1591,8,FALSE)),"",IF(ISERROR(VLOOKUP(TRIM(B209),ALL!$B$1:$U$1591,8,FALSE))," ",VLOOKUP(TRIM(B209),ALL!$B$1:$U$1591,8,FALSE)))</f>
        <v>0</v>
      </c>
      <c r="L209" s="52" t="str">
        <f>IF(ISBLANK(VLOOKUP(TRIM(B209),ALL!$B$1:$U$1591,9,FALSE)),"",IF(ISERROR(VLOOKUP(TRIM(B209),ALL!$B$1:$U$1591,9,FALSE))," ",VLOOKUP(TRIM(B209),ALL!$B$1:$U$1591,9,FALSE)))</f>
        <v/>
      </c>
      <c r="M209" s="52">
        <f>IF(ISBLANK(VLOOKUP(TRIM(B209),ALL!$B$1:$U$1591,10,FALSE)),"",IF(ISERROR(VLOOKUP(TRIM(B209),ALL!$B$1:$U$1591,10,FALSE))," ",VLOOKUP(TRIM(B209),ALL!$B$1:$U$1591,10,FALSE)))</f>
        <v>0</v>
      </c>
    </row>
    <row r="210" spans="1:13">
      <c r="A210" s="52" t="str">
        <f>IF(ISERROR(VLOOKUP(TRIM(B210),ALL!$B$1:$T$1591,3,FALSE)),"(unc)",VLOOKUP(TRIM(B210),ALL!$B$1:$T$1591,3,FALSE))</f>
        <v>End $</v>
      </c>
      <c r="B210" s="139" t="s">
        <v>4043</v>
      </c>
      <c r="C210" s="11" t="s">
        <v>3776</v>
      </c>
      <c r="D210" s="85">
        <f>VLOOKUP(TRIM(B210),BirthdateDraft!$B$1:$O$5859,2,FALSE)</f>
        <v>32937</v>
      </c>
      <c r="E210" s="86" t="str">
        <f>VLOOKUP(TRIM(B210),BirthdateDraft!$B$1:$O$9859,3,FALSE)</f>
        <v>13/1 (3)</v>
      </c>
      <c r="F210" s="52" t="str">
        <f>IF(ISERROR(VLOOKUP(TRIM(B210),ALL!$B$1:$T$1591,2,FALSE)),"",IF(ISERROR(VLOOKUP(TRIM(B210),ALL!$B$1:$T$1591,2,FALSE))," ",VLOOKUP(TRIM(B210),ALL!$B$1:$T$1591,2,FALSE)))</f>
        <v>OAA</v>
      </c>
      <c r="G210" s="52" t="str">
        <f>IF(ISBLANK(VLOOKUP(TRIM(B210),ALL!$B$1:$U$1591,4,FALSE)),"",IF(ISERROR(VLOOKUP(TRIM(B210),ALL!$B$1:$U$1591,4,FALSE))," ",VLOOKUP(TRIM(B210),ALL!$B$1:$U$1591,4,FALSE)))</f>
        <v>0</v>
      </c>
      <c r="H210" s="52" t="str">
        <f>IF(ISBLANK(VLOOKUP(TRIM(B210),ALL!$B$1:$U$1591,5,FALSE)),"",IF(ISERROR(VLOOKUP(TRIM(B210),ALL!$B$1:$U$1591,5,FALSE))," ",VLOOKUP(TRIM(B210),ALL!$B$1:$U$1591,5,FALSE)))</f>
        <v/>
      </c>
      <c r="I210" s="52">
        <f>IF(ISBLANK(VLOOKUP(TRIM(B210),ALL!$B$1:$U$1591,6,FALSE)),"",IF(ISERROR(VLOOKUP(TRIM(B210),ALL!$B$1:$U$1591,6,FALSE))," ", VLOOKUP(TRIM(B210),ALL!$B$1:$U$1591,6,FALSE)))</f>
        <v>4</v>
      </c>
      <c r="J210" s="52" t="str">
        <f>IF(ISBLANK(VLOOKUP(TRIM(B210),ALL!$B$1:$U$1591,7,FALSE)),"",IF(ISERROR(VLOOKUP(TRIM(B210),ALL!$B$1:$U$1591,7,FALSE))," ",VLOOKUP(TRIM(B210),ALL!$B$1:$U$1591,7,FALSE)))</f>
        <v/>
      </c>
      <c r="K210" s="52" t="str">
        <f>IF(ISBLANK(VLOOKUP(TRIM(B210),ALL!$B$1:$U$1591,8,FALSE)),"",IF(ISERROR(VLOOKUP(TRIM(B210),ALL!$B$1:$U$1591,8,FALSE))," ",VLOOKUP(TRIM(B210),ALL!$B$1:$U$1591,8,FALSE)))</f>
        <v/>
      </c>
      <c r="L210" s="52" t="str">
        <f>IF(ISBLANK(VLOOKUP(TRIM(B210),ALL!$B$1:$U$1591,9,FALSE)),"",IF(ISERROR(VLOOKUP(TRIM(B210),ALL!$B$1:$U$1591,9,FALSE))," ",VLOOKUP(TRIM(B210),ALL!$B$1:$U$1591,9,FALSE)))</f>
        <v/>
      </c>
      <c r="M210" s="52" t="str">
        <f>IF(ISBLANK(VLOOKUP(TRIM(B210),ALL!$B$1:$U$1591,10,FALSE)),"",IF(ISERROR(VLOOKUP(TRIM(B210),ALL!$B$1:$U$1591,10,FALSE))," ",VLOOKUP(TRIM(B210),ALL!$B$1:$U$1591,10,FALSE)))</f>
        <v/>
      </c>
    </row>
    <row r="211" spans="1:13">
      <c r="A211" s="52" t="str">
        <f>IF(ISERROR(VLOOKUP(TRIM(B211),ALL!$B$1:$T$1591,3,FALSE)),"(unc)",VLOOKUP(TRIM(B211),ALL!$B$1:$T$1591,3,FALSE))</f>
        <v>(unc)</v>
      </c>
      <c r="B211" s="139" t="s">
        <v>4062</v>
      </c>
      <c r="C211" s="11" t="s">
        <v>3776</v>
      </c>
      <c r="D211" s="85">
        <f>VLOOKUP(TRIM(B211),BirthdateDraft!$B$1:$O$5859,2,FALSE)</f>
        <v>32482</v>
      </c>
      <c r="E211" s="86" t="str">
        <f>VLOOKUP(TRIM(B211),BirthdateDraft!$B$1:$O$9859,3,FALSE)</f>
        <v>13/1 (20)</v>
      </c>
      <c r="F211" s="52" t="str">
        <f>IF(ISERROR(VLOOKUP(TRIM(B211),ALL!$B$1:$T$1591,2,FALSE)),"",IF(ISERROR(VLOOKUP(TRIM(B211),ALL!$B$1:$T$1591,2,FALSE))," ",VLOOKUP(TRIM(B211),ALL!$B$1:$T$1591,2,FALSE)))</f>
        <v/>
      </c>
      <c r="G211" s="52" t="str">
        <f>IF(ISBLANK(VLOOKUP(TRIM(B211),ALL!$B$1:$U$1591,4,FALSE)),"",IF(ISERROR(VLOOKUP(TRIM(B211),ALL!$B$1:$U$1591,4,FALSE))," ",VLOOKUP(TRIM(B211),ALL!$B$1:$U$1591,4,FALSE)))</f>
        <v xml:space="preserve"> </v>
      </c>
      <c r="H211" s="52" t="str">
        <f>IF(ISBLANK(VLOOKUP(TRIM(B211),ALL!$B$1:$U$1591,5,FALSE)),"",IF(ISERROR(VLOOKUP(TRIM(B211),ALL!$B$1:$U$1591,5,FALSE))," ",VLOOKUP(TRIM(B211),ALL!$B$1:$U$1591,5,FALSE)))</f>
        <v xml:space="preserve"> </v>
      </c>
      <c r="I211" s="52" t="str">
        <f>IF(ISBLANK(VLOOKUP(TRIM(B211),ALL!$B$1:$U$1591,6,FALSE)),"",IF(ISERROR(VLOOKUP(TRIM(B211),ALL!$B$1:$U$1591,6,FALSE))," ", VLOOKUP(TRIM(B211),ALL!$B$1:$U$1591,6,FALSE)))</f>
        <v xml:space="preserve"> </v>
      </c>
      <c r="J211" s="52" t="str">
        <f>IF(ISBLANK(VLOOKUP(TRIM(B211),ALL!$B$1:$U$1591,7,FALSE)),"",IF(ISERROR(VLOOKUP(TRIM(B211),ALL!$B$1:$U$1591,7,FALSE))," ",VLOOKUP(TRIM(B211),ALL!$B$1:$U$1591,7,FALSE)))</f>
        <v xml:space="preserve"> </v>
      </c>
      <c r="K211" s="52" t="str">
        <f>IF(ISBLANK(VLOOKUP(TRIM(B211),ALL!$B$1:$U$1591,8,FALSE)),"",IF(ISERROR(VLOOKUP(TRIM(B211),ALL!$B$1:$U$1591,8,FALSE))," ",VLOOKUP(TRIM(B211),ALL!$B$1:$U$1591,8,FALSE)))</f>
        <v xml:space="preserve"> </v>
      </c>
      <c r="L211" s="52" t="str">
        <f>IF(ISBLANK(VLOOKUP(TRIM(B211),ALL!$B$1:$U$1591,9,FALSE)),"",IF(ISERROR(VLOOKUP(TRIM(B211),ALL!$B$1:$U$1591,9,FALSE))," ",VLOOKUP(TRIM(B211),ALL!$B$1:$U$1591,9,FALSE)))</f>
        <v xml:space="preserve"> </v>
      </c>
      <c r="M211" s="52" t="str">
        <f>IF(ISBLANK(VLOOKUP(TRIM(B211),ALL!$B$1:$U$1591,10,FALSE)),"",IF(ISERROR(VLOOKUP(TRIM(B211),ALL!$B$1:$U$1591,10,FALSE))," ",VLOOKUP(TRIM(B211),ALL!$B$1:$U$1591,10,FALSE)))</f>
        <v xml:space="preserve"> </v>
      </c>
    </row>
    <row r="212" spans="1:13">
      <c r="A212" s="52" t="str">
        <f>IF(ISERROR(VLOOKUP(TRIM(B212),ALL!$B$1:$T$1591,3,FALSE)),"(unc)",VLOOKUP(TRIM(B212),ALL!$B$1:$T$1591,3,FALSE))</f>
        <v>(unc)</v>
      </c>
      <c r="B212" s="139" t="s">
        <v>408</v>
      </c>
      <c r="C212" s="11" t="s">
        <v>3776</v>
      </c>
      <c r="D212" s="85">
        <f>VLOOKUP(TRIM(B212),BirthdateDraft!$B$1:$O$5859,2,FALSE)</f>
        <v>32489</v>
      </c>
      <c r="E212" s="86" t="str">
        <f>VLOOKUP(TRIM(B212),BirthdateDraft!$B$1:$O$3878,3,FALSE)</f>
        <v>12/6</v>
      </c>
      <c r="F212" s="52" t="str">
        <f>IF(ISERROR(VLOOKUP(TRIM(B212),ALL!$B$1:$T$1591,2,FALSE)),"",IF(ISERROR(VLOOKUP(TRIM(B212),ALL!$B$1:$T$1591,2,FALSE))," ",VLOOKUP(TRIM(B212),ALL!$B$1:$T$1591,2,FALSE)))</f>
        <v/>
      </c>
      <c r="G212" s="52" t="str">
        <f>IF(ISBLANK(VLOOKUP(TRIM(B212),ALL!$B$1:$U$1591,4,FALSE)),"",IF(ISERROR(VLOOKUP(TRIM(B212),ALL!$B$1:$U$1591,4,FALSE))," ",VLOOKUP(TRIM(B212),ALL!$B$1:$U$1591,4,FALSE)))</f>
        <v xml:space="preserve"> </v>
      </c>
      <c r="H212" s="52" t="str">
        <f>IF(ISBLANK(VLOOKUP(TRIM(B212),ALL!$B$1:$U$1591,5,FALSE)),"",IF(ISERROR(VLOOKUP(TRIM(B212),ALL!$B$1:$U$1591,5,FALSE))," ",VLOOKUP(TRIM(B212),ALL!$B$1:$U$1591,5,FALSE)))</f>
        <v xml:space="preserve"> </v>
      </c>
      <c r="I212" s="52" t="str">
        <f>IF(ISBLANK(VLOOKUP(TRIM(B212),ALL!$B$1:$U$1591,6,FALSE)),"",IF(ISERROR(VLOOKUP(TRIM(B212),ALL!$B$1:$U$1591,6,FALSE))," ", VLOOKUP(TRIM(B212),ALL!$B$1:$U$1591,6,FALSE)))</f>
        <v xml:space="preserve"> </v>
      </c>
      <c r="J212" s="52" t="str">
        <f>IF(ISBLANK(VLOOKUP(TRIM(B212),ALL!$B$1:$U$1591,7,FALSE)),"",IF(ISERROR(VLOOKUP(TRIM(B212),ALL!$B$1:$U$1591,7,FALSE))," ",VLOOKUP(TRIM(B212),ALL!$B$1:$U$1591,7,FALSE)))</f>
        <v xml:space="preserve"> </v>
      </c>
      <c r="K212" s="52" t="str">
        <f>IF(ISBLANK(VLOOKUP(TRIM(B212),ALL!$B$1:$U$1591,8,FALSE)),"",IF(ISERROR(VLOOKUP(TRIM(B212),ALL!$B$1:$U$1591,8,FALSE))," ",VLOOKUP(TRIM(B212),ALL!$B$1:$U$1591,8,FALSE)))</f>
        <v xml:space="preserve"> </v>
      </c>
      <c r="L212" s="52" t="str">
        <f>IF(ISBLANK(VLOOKUP(TRIM(B212),ALL!$B$1:$U$1591,9,FALSE)),"",IF(ISERROR(VLOOKUP(TRIM(B212),ALL!$B$1:$U$1591,9,FALSE))," ",VLOOKUP(TRIM(B212),ALL!$B$1:$U$1591,9,FALSE)))</f>
        <v xml:space="preserve"> </v>
      </c>
      <c r="M212" s="52" t="str">
        <f>IF(ISBLANK(VLOOKUP(TRIM(B212),ALL!$B$1:$U$1591,10,FALSE)),"",IF(ISERROR(VLOOKUP(TRIM(B212),ALL!$B$1:$U$1591,10,FALSE))," ",VLOOKUP(TRIM(B212),ALL!$B$1:$U$1591,10,FALSE)))</f>
        <v xml:space="preserve"> </v>
      </c>
    </row>
    <row r="213" spans="1:13">
      <c r="A213" s="52" t="str">
        <f>IF(ISERROR(VLOOKUP(TRIM(B213),ALL!$B$1:$T$1591,3,FALSE)),"(unc)",VLOOKUP(TRIM(B213),ALL!$B$1:$T$1591,3,FALSE))</f>
        <v>(unc)</v>
      </c>
      <c r="B213" s="139" t="s">
        <v>6832</v>
      </c>
      <c r="C213" s="11" t="s">
        <v>3225</v>
      </c>
      <c r="D213" s="85">
        <f>VLOOKUP(TRIM(B213),BirthdateDraft!$B$1:$O$5859,2,FALSE)</f>
        <v>34719</v>
      </c>
      <c r="E213" s="86" t="str">
        <f>VLOOKUP(TRIM(B213),BirthdateDraft!$B$1:$O$9859,3,FALSE)</f>
        <v>17/4</v>
      </c>
      <c r="F213" s="52" t="str">
        <f>IF(ISERROR(VLOOKUP(TRIM(B213),ALL!$B$1:$T$1591,2,FALSE)),"",IF(ISERROR(VLOOKUP(TRIM(B213),ALL!$B$1:$T$1591,2,FALSE))," ",VLOOKUP(TRIM(B213),ALL!$B$1:$T$1591,2,FALSE)))</f>
        <v/>
      </c>
      <c r="G213" s="52" t="str">
        <f>IF(ISBLANK(VLOOKUP(TRIM(B213),ALL!$B$1:$U$1591,4,FALSE)),"",IF(ISERROR(VLOOKUP(TRIM(B213),ALL!$B$1:$U$1591,4,FALSE))," ",VLOOKUP(TRIM(B213),ALL!$B$1:$U$1591,4,FALSE)))</f>
        <v xml:space="preserve"> </v>
      </c>
      <c r="H213" s="52" t="str">
        <f>IF(ISBLANK(VLOOKUP(TRIM(B213),ALL!$B$1:$U$1591,5,FALSE)),"",IF(ISERROR(VLOOKUP(TRIM(B213),ALL!$B$1:$U$1591,5,FALSE))," ",VLOOKUP(TRIM(B213),ALL!$B$1:$U$1591,5,FALSE)))</f>
        <v xml:space="preserve"> </v>
      </c>
      <c r="I213" s="52" t="str">
        <f>IF(ISBLANK(VLOOKUP(TRIM(B213),ALL!$B$1:$U$1591,6,FALSE)),"",IF(ISERROR(VLOOKUP(TRIM(B213),ALL!$B$1:$U$1591,6,FALSE))," ", VLOOKUP(TRIM(B213),ALL!$B$1:$U$1591,6,FALSE)))</f>
        <v xml:space="preserve"> </v>
      </c>
      <c r="J213" s="52"/>
      <c r="K213" s="52"/>
      <c r="L213" s="52" t="str">
        <f>IF(ISBLANK(VLOOKUP(TRIM(B213),ALL!$B$1:$U$1591,9,FALSE)),"",IF(ISERROR(VLOOKUP(TRIM(B213),ALL!$B$1:$U$1591,9,FALSE))," ",VLOOKUP(TRIM(B213),ALL!$B$1:$U$1591,9,FALSE)))</f>
        <v xml:space="preserve"> </v>
      </c>
      <c r="M213" s="52" t="str">
        <f>IF(ISBLANK(VLOOKUP(TRIM(B213),ALL!$B$1:$U$1591,10,FALSE)),"",IF(ISERROR(VLOOKUP(TRIM(B213),ALL!$B$1:$U$1591,10,FALSE))," ",VLOOKUP(TRIM(B213),ALL!$B$1:$U$1591,10,FALSE)))</f>
        <v xml:space="preserve"> </v>
      </c>
    </row>
    <row r="214" spans="1:13">
      <c r="A214" s="52" t="str">
        <f>IF(ISERROR(VLOOKUP(TRIM(B214),ALL!$B$1:$T$1591,3,FALSE)),"(unc)",VLOOKUP(TRIM(B214),ALL!$B$1:$T$1591,3,FALSE))</f>
        <v>(unc)</v>
      </c>
      <c r="B214" s="139" t="s">
        <v>1329</v>
      </c>
      <c r="C214" s="11" t="s">
        <v>3225</v>
      </c>
      <c r="D214" s="85">
        <f>VLOOKUP(TRIM(B214),BirthdateDraft!$B$1:$O$5859,2,FALSE)</f>
        <v>31516</v>
      </c>
      <c r="E214" s="86" t="str">
        <f>VLOOKUP(TRIM(B214),BirthdateDraft!$B$1:$O$9859,3,FALSE)</f>
        <v>09/2</v>
      </c>
      <c r="F214" s="52" t="str">
        <f>IF(ISERROR(VLOOKUP(TRIM(B214),ALL!$B$1:$T$1591,2,FALSE)),"",IF(ISERROR(VLOOKUP(TRIM(B214),ALL!$B$1:$T$1591,2,FALSE))," ",VLOOKUP(TRIM(B214),ALL!$B$1:$T$1591,2,FALSE)))</f>
        <v/>
      </c>
      <c r="G214" s="52" t="str">
        <f>IF(ISBLANK(VLOOKUP(TRIM(B214),ALL!$B$1:$U$1591,4,FALSE)),"",IF(ISERROR(VLOOKUP(TRIM(B214),ALL!$B$1:$U$1591,4,FALSE))," ",VLOOKUP(TRIM(B214),ALL!$B$1:$U$1591,4,FALSE)))</f>
        <v xml:space="preserve"> </v>
      </c>
      <c r="H214" s="52" t="str">
        <f>IF(ISBLANK(VLOOKUP(TRIM(B214),ALL!$B$1:$U$1591,5,FALSE)),"",IF(ISERROR(VLOOKUP(TRIM(B214),ALL!$B$1:$U$1591,5,FALSE))," ",VLOOKUP(TRIM(B214),ALL!$B$1:$U$1591,5,FALSE)))</f>
        <v xml:space="preserve"> </v>
      </c>
      <c r="I214" s="52" t="str">
        <f>IF(ISBLANK(VLOOKUP(TRIM(B214),ALL!$B$1:$U$1591,6,FALSE)),"",IF(ISERROR(VLOOKUP(TRIM(B214),ALL!$B$1:$U$1591,6,FALSE))," ", VLOOKUP(TRIM(B214),ALL!$B$1:$U$1591,6,FALSE)))</f>
        <v xml:space="preserve"> </v>
      </c>
      <c r="J214" s="52" t="str">
        <f>IF(ISBLANK(VLOOKUP(TRIM(B214),ALL!$B$1:$U$1591,7,FALSE)),"",IF(ISERROR(VLOOKUP(TRIM(B214),ALL!$B$1:$U$1591,7,FALSE))," ",VLOOKUP(TRIM(B214),ALL!$B$1:$U$1591,7,FALSE)))</f>
        <v xml:space="preserve"> </v>
      </c>
      <c r="K214" s="52" t="str">
        <f>IF(ISBLANK(VLOOKUP(TRIM(B214),ALL!$B$1:$U$1591,8,FALSE)),"",IF(ISERROR(VLOOKUP(TRIM(B214),ALL!$B$1:$U$1591,8,FALSE))," ",VLOOKUP(TRIM(B214),ALL!$B$1:$U$1591,8,FALSE)))</f>
        <v xml:space="preserve"> </v>
      </c>
      <c r="L214" s="52" t="str">
        <f>IF(ISBLANK(VLOOKUP(TRIM(B214),ALL!$B$1:$U$1591,9,FALSE)),"",IF(ISERROR(VLOOKUP(TRIM(B214),ALL!$B$1:$U$1591,9,FALSE))," ",VLOOKUP(TRIM(B214),ALL!$B$1:$U$1591,9,FALSE)))</f>
        <v xml:space="preserve"> </v>
      </c>
      <c r="M214" s="52" t="str">
        <f>IF(ISBLANK(VLOOKUP(TRIM(B214),ALL!$B$1:$U$1591,10,FALSE)),"",IF(ISERROR(VLOOKUP(TRIM(B214),ALL!$B$1:$U$1591,10,FALSE))," ",VLOOKUP(TRIM(B214),ALL!$B$1:$U$1591,10,FALSE)))</f>
        <v xml:space="preserve"> </v>
      </c>
    </row>
    <row r="215" spans="1:13">
      <c r="A215" s="52" t="str">
        <f>IF(ISERROR(VLOOKUP(TRIM(B215),ALL!$B$1:$T$1591,3,FALSE)),"(unc)",VLOOKUP(TRIM(B215),ALL!$B$1:$T$1591,3,FALSE))</f>
        <v>(unc)</v>
      </c>
      <c r="B215" s="139" t="s">
        <v>5223</v>
      </c>
      <c r="C215" s="11" t="s">
        <v>3225</v>
      </c>
      <c r="D215" s="85">
        <f>VLOOKUP(TRIM(B215),BirthdateDraft!$B$1:$O$5859,2,FALSE)</f>
        <v>33565</v>
      </c>
      <c r="E215" s="86" t="str">
        <f>VLOOKUP(TRIM(B215),BirthdateDraft!$B$1:$O$9859,3,FALSE)</f>
        <v>13/6</v>
      </c>
      <c r="F215" s="52" t="str">
        <f>IF(ISERROR(VLOOKUP(TRIM(B215),ALL!$B$1:$T$1591,2,FALSE)),"",IF(ISERROR(VLOOKUP(TRIM(B215),ALL!$B$1:$T$1591,2,FALSE))," ",VLOOKUP(TRIM(B215),ALL!$B$1:$T$1591,2,FALSE)))</f>
        <v/>
      </c>
      <c r="G215" s="52" t="str">
        <f>IF(ISBLANK(VLOOKUP(TRIM(B215),ALL!$B$1:$U$1591,4,FALSE)),"",IF(ISERROR(VLOOKUP(TRIM(B215),ALL!$B$1:$U$1591,4,FALSE))," ",VLOOKUP(TRIM(B215),ALL!$B$1:$U$1591,4,FALSE)))</f>
        <v xml:space="preserve"> </v>
      </c>
      <c r="H215" s="52" t="str">
        <f>IF(ISBLANK(VLOOKUP(TRIM(B215),ALL!$B$1:$U$1591,5,FALSE)),"",IF(ISERROR(VLOOKUP(TRIM(B215),ALL!$B$1:$U$1591,5,FALSE))," ",VLOOKUP(TRIM(B215),ALL!$B$1:$U$1591,5,FALSE)))</f>
        <v xml:space="preserve"> </v>
      </c>
      <c r="I215" s="52" t="str">
        <f>IF(ISBLANK(VLOOKUP(TRIM(B215),ALL!$B$1:$U$1591,6,FALSE)),"",IF(ISERROR(VLOOKUP(TRIM(B215),ALL!$B$1:$U$1591,6,FALSE))," ", VLOOKUP(TRIM(B215),ALL!$B$1:$U$1591,6,FALSE)))</f>
        <v xml:space="preserve"> </v>
      </c>
      <c r="J215" s="52" t="str">
        <f>IF(ISBLANK(VLOOKUP(TRIM(B215),ALL!$B$1:$U$1591,7,FALSE)),"",IF(ISERROR(VLOOKUP(TRIM(B215),ALL!$B$1:$U$1591,7,FALSE))," ",VLOOKUP(TRIM(B215),ALL!$B$1:$U$1591,7,FALSE)))</f>
        <v xml:space="preserve"> </v>
      </c>
      <c r="K215" s="52" t="str">
        <f>IF(ISBLANK(VLOOKUP(TRIM(B215),ALL!$B$1:$U$1591,8,FALSE)),"",IF(ISERROR(VLOOKUP(TRIM(B215),ALL!$B$1:$U$1591,8,FALSE))," ",VLOOKUP(TRIM(B215),ALL!$B$1:$U$1591,8,FALSE)))</f>
        <v xml:space="preserve"> </v>
      </c>
      <c r="L215" s="52" t="str">
        <f>IF(ISBLANK(VLOOKUP(TRIM(B215),ALL!$B$1:$U$1591,9,FALSE)),"",IF(ISERROR(VLOOKUP(TRIM(B215),ALL!$B$1:$U$1591,9,FALSE))," ",VLOOKUP(TRIM(B215),ALL!$B$1:$U$1591,9,FALSE)))</f>
        <v xml:space="preserve"> </v>
      </c>
      <c r="M215" s="52" t="str">
        <f>IF(ISBLANK(VLOOKUP(TRIM(B215),ALL!$B$1:$U$1591,10,FALSE)),"",IF(ISERROR(VLOOKUP(TRIM(B215),ALL!$B$1:$U$1591,10,FALSE))," ",VLOOKUP(TRIM(B215),ALL!$B$1:$U$1591,10,FALSE)))</f>
        <v xml:space="preserve"> </v>
      </c>
    </row>
    <row r="216" spans="1:13">
      <c r="A216" s="52" t="str">
        <f>IF(ISERROR(VLOOKUP(TRIM(B216),ALL!$B$1:$T$1591,3,FALSE)),"(unc)",VLOOKUP(TRIM(B216),ALL!$B$1:$T$1591,3,FALSE))</f>
        <v>(unc)</v>
      </c>
      <c r="B216" s="139" t="s">
        <v>6974</v>
      </c>
      <c r="C216" s="11" t="s">
        <v>3776</v>
      </c>
      <c r="D216" s="85">
        <f>VLOOKUP(TRIM(B216),BirthdateDraft!$B$1:$O$5859,2,FALSE)</f>
        <v>33775</v>
      </c>
      <c r="E216" s="86" t="str">
        <f>VLOOKUP(TRIM(B216),BirthdateDraft!$B$1:$O$9859,3,FALSE)</f>
        <v>15/FA</v>
      </c>
      <c r="F216" s="52" t="str">
        <f>IF(ISERROR(VLOOKUP(TRIM(B216),ALL!$B$1:$T$1591,2,FALSE)),"",IF(ISERROR(VLOOKUP(TRIM(B216),ALL!$B$1:$T$1591,2,FALSE))," ",VLOOKUP(TRIM(B216),ALL!$B$1:$T$1591,2,FALSE)))</f>
        <v/>
      </c>
      <c r="G216" s="52"/>
      <c r="H216" s="52"/>
      <c r="I216" s="52"/>
      <c r="J216" s="52"/>
      <c r="K216" s="52"/>
      <c r="L216" s="52" t="str">
        <f>IF(ISBLANK(VLOOKUP(TRIM(B216),ALL!$B$1:$U$1591,9,FALSE)),"",IF(ISERROR(VLOOKUP(TRIM(B216),ALL!$B$1:$U$1591,9,FALSE))," ",VLOOKUP(TRIM(B216),ALL!$B$1:$U$1591,9,FALSE)))</f>
        <v xml:space="preserve"> </v>
      </c>
      <c r="M216" s="52" t="str">
        <f>IF(ISBLANK(VLOOKUP(TRIM(B216),ALL!$B$1:$U$1591,10,FALSE)),"",IF(ISERROR(VLOOKUP(TRIM(B216),ALL!$B$1:$U$1591,10,FALSE))," ",VLOOKUP(TRIM(B216),ALL!$B$1:$U$1591,10,FALSE)))</f>
        <v xml:space="preserve"> </v>
      </c>
    </row>
    <row r="217" spans="1:13">
      <c r="A217" s="52" t="str">
        <f>IF(ISERROR(VLOOKUP(TRIM(B217),ALL!$B$1:$T$1591,3,FALSE)),"(unc)",VLOOKUP(TRIM(B217),ALL!$B$1:$T$1591,3,FALSE))</f>
        <v>WR</v>
      </c>
      <c r="B217" s="139" t="s">
        <v>152</v>
      </c>
      <c r="C217" s="11" t="s">
        <v>3776</v>
      </c>
      <c r="D217" s="85">
        <f>VLOOKUP(TRIM(B217),BirthdateDraft!$B$1:$O$5859,2,FALSE)</f>
        <v>32837</v>
      </c>
      <c r="E217" s="86" t="str">
        <f>VLOOKUP(TRIM(B217),BirthdateDraft!$B$1:$O$9859,3,FALSE)</f>
        <v>12/4</v>
      </c>
      <c r="F217" s="52" t="str">
        <f>IF(ISERROR(VLOOKUP(TRIM(B217),ALL!$B$1:$T$1591,2,FALSE)),"",IF(ISERROR(VLOOKUP(TRIM(B217),ALL!$B$1:$T$1591,2,FALSE))," ",VLOOKUP(TRIM(B217),ALL!$B$1:$T$1591,2,FALSE)))</f>
        <v>CAN</v>
      </c>
      <c r="G217" s="52" t="str">
        <f>IF(ISBLANK(VLOOKUP(TRIM(B217),ALL!$B$1:$U$1591,4,FALSE)),"",IF(ISERROR(VLOOKUP(TRIM(B217),ALL!$B$1:$U$1591,4,FALSE))," ",VLOOKUP(TRIM(B217),ALL!$B$1:$U$1591,4,FALSE)))</f>
        <v/>
      </c>
      <c r="H217" s="52" t="str">
        <f>IF(ISBLANK(VLOOKUP(TRIM(B217),ALL!$B$1:$U$1591,5,FALSE)),"",IF(ISERROR(VLOOKUP(TRIM(B217),ALL!$B$1:$U$1591,5,FALSE))," ",VLOOKUP(TRIM(B217),ALL!$B$1:$U$1591,5,FALSE)))</f>
        <v/>
      </c>
      <c r="I217" s="52" t="str">
        <f>IF(ISBLANK(VLOOKUP(TRIM(B217),ALL!$B$1:$U$1591,6,FALSE)),"",IF(ISERROR(VLOOKUP(TRIM(B217),ALL!$B$1:$U$1591,6,FALSE))," ", VLOOKUP(TRIM(B217),ALL!$B$1:$U$1591,6,FALSE)))</f>
        <v/>
      </c>
      <c r="J217" s="52" t="str">
        <f>IF(ISBLANK(VLOOKUP(TRIM(B217),ALL!$B$1:$U$1591,7,FALSE)),"",IF(ISERROR(VLOOKUP(TRIM(B217),ALL!$B$1:$U$1591,7,FALSE))," ",VLOOKUP(TRIM(B217),ALL!$B$1:$U$1591,7,FALSE)))</f>
        <v/>
      </c>
      <c r="K217" s="52" t="str">
        <f>IF(ISBLANK(VLOOKUP(TRIM(B217),ALL!$B$1:$U$1591,8,FALSE)),"",IF(ISERROR(VLOOKUP(TRIM(B217),ALL!$B$1:$U$1591,8,FALSE))," ",VLOOKUP(TRIM(B217),ALL!$B$1:$U$1591,8,FALSE)))</f>
        <v/>
      </c>
      <c r="L217" s="52" t="str">
        <f>IF(ISBLANK(VLOOKUP(TRIM(B217),ALL!$B$1:$U$1591,9,FALSE)),"",IF(ISERROR(VLOOKUP(TRIM(B217),ALL!$B$1:$U$1591,9,FALSE))," ",VLOOKUP(TRIM(B217),ALL!$B$1:$U$1591,9,FALSE)))</f>
        <v/>
      </c>
      <c r="M217" s="52" t="str">
        <f>IF(ISBLANK(VLOOKUP(TRIM(B217),ALL!$B$1:$U$1591,10,FALSE)),"",IF(ISERROR(VLOOKUP(TRIM(B217),ALL!$B$1:$U$1591,10,FALSE))," ",VLOOKUP(TRIM(B217),ALL!$B$1:$U$1591,10,FALSE)))</f>
        <v/>
      </c>
    </row>
    <row r="218" spans="1:13">
      <c r="A218" s="52" t="str">
        <f>IF(ISERROR(VLOOKUP(TRIM(B218),ALL!$B$1:$T$1591,3,FALSE)),"(unc)",VLOOKUP(TRIM(B218),ALL!$B$1:$T$1591,3,FALSE))</f>
        <v>WR PR</v>
      </c>
      <c r="B218" s="139" t="s">
        <v>3872</v>
      </c>
      <c r="C218" s="11" t="s">
        <v>6474</v>
      </c>
      <c r="D218" s="85">
        <f>VLOOKUP(TRIM(B218),BirthdateDraft!$B$1:$O$5859,2,FALSE)</f>
        <v>33312</v>
      </c>
      <c r="E218" s="86" t="str">
        <f>VLOOKUP(TRIM(B218),BirthdateDraft!$B$1:$O$9859,3,FALSE)</f>
        <v>13/1 (8)</v>
      </c>
      <c r="F218" s="52" t="str">
        <f>IF(ISERROR(VLOOKUP(TRIM(B218),ALL!$B$1:$T$1591,2,FALSE)),"",IF(ISERROR(VLOOKUP(TRIM(B218),ALL!$B$1:$T$1591,2,FALSE))," ",VLOOKUP(TRIM(B218),ALL!$B$1:$T$1591,2,FALSE)))</f>
        <v>DAN</v>
      </c>
      <c r="G218" s="52" t="str">
        <f>IF(ISBLANK(VLOOKUP(TRIM(B218),ALL!$B$1:$U$1591,4,FALSE)),"",IF(ISERROR(VLOOKUP(TRIM(B218),ALL!$B$1:$U$1591,4,FALSE))," ",VLOOKUP(TRIM(B218),ALL!$B$1:$U$1591,4,FALSE)))</f>
        <v/>
      </c>
      <c r="H218" s="52" t="str">
        <f>IF(ISBLANK(VLOOKUP(TRIM(B218),ALL!$B$1:$U$1591,5,FALSE)),"",IF(ISERROR(VLOOKUP(TRIM(B218),ALL!$B$1:$U$1591,5,FALSE))," ",VLOOKUP(TRIM(B218),ALL!$B$1:$U$1591,5,FALSE)))</f>
        <v/>
      </c>
      <c r="I218" s="52" t="str">
        <f>IF(ISBLANK(VLOOKUP(TRIM(B218),ALL!$B$1:$U$1591,6,FALSE)),"",IF(ISERROR(VLOOKUP(TRIM(B218),ALL!$B$1:$U$1591,6,FALSE))," ", VLOOKUP(TRIM(B218),ALL!$B$1:$U$1591,6,FALSE)))</f>
        <v/>
      </c>
      <c r="J218" s="52" t="str">
        <f>IF(ISBLANK(VLOOKUP(TRIM(B218),ALL!$B$1:$U$1591,7,FALSE)),"",IF(ISERROR(VLOOKUP(TRIM(B218),ALL!$B$1:$U$1591,7,FALSE))," ",VLOOKUP(TRIM(B218),ALL!$B$1:$U$1591,7,FALSE)))</f>
        <v/>
      </c>
      <c r="K218" s="52" t="str">
        <f>IF(ISBLANK(VLOOKUP(TRIM(B218),ALL!$B$1:$U$1591,8,FALSE)),"",IF(ISERROR(VLOOKUP(TRIM(B218),ALL!$B$1:$U$1591,8,FALSE))," ",VLOOKUP(TRIM(B218),ALL!$B$1:$U$1591,8,FALSE)))</f>
        <v/>
      </c>
      <c r="L218" s="52" t="str">
        <f>IF(ISBLANK(VLOOKUP(TRIM(B218),ALL!$B$1:$U$1591,9,FALSE)),"",IF(ISERROR(VLOOKUP(TRIM(B218),ALL!$B$1:$U$1591,9,FALSE))," ",VLOOKUP(TRIM(B218),ALL!$B$1:$U$1591,9,FALSE)))</f>
        <v/>
      </c>
      <c r="M218" s="52" t="str">
        <f>IF(ISBLANK(VLOOKUP(TRIM(B218),ALL!$B$1:$U$1591,10,FALSE)),"",IF(ISERROR(VLOOKUP(TRIM(B218),ALL!$B$1:$U$1591,10,FALSE))," ",VLOOKUP(TRIM(B218),ALL!$B$1:$U$1591,10,FALSE)))</f>
        <v/>
      </c>
    </row>
    <row r="219" spans="1:13">
      <c r="A219" s="52" t="str">
        <f>IF(ISERROR(VLOOKUP(TRIM(B219),ALL!$B$1:$T$1591,3,FALSE)),"(unc)",VLOOKUP(TRIM(B219),ALL!$B$1:$T$1591,3,FALSE))</f>
        <v>(unc)</v>
      </c>
      <c r="B219" s="139" t="s">
        <v>6362</v>
      </c>
      <c r="C219" s="11" t="s">
        <v>6474</v>
      </c>
      <c r="D219" s="85">
        <f>VLOOKUP(TRIM(B219),BirthdateDraft!$B$1:$O$5859,2,FALSE)</f>
        <v>35179</v>
      </c>
      <c r="E219" s="86" t="str">
        <f>VLOOKUP(TRIM(B219),BirthdateDraft!$B$1:$O$9859,3,FALSE)</f>
        <v>17/3</v>
      </c>
      <c r="F219" s="52" t="str">
        <f>IF(ISERROR(VLOOKUP(TRIM(B219),ALL!$B$1:$T$1591,2,FALSE)),"",IF(ISERROR(VLOOKUP(TRIM(B219),ALL!$B$1:$T$1591,2,FALSE))," ",VLOOKUP(TRIM(B219),ALL!$B$1:$T$1591,2,FALSE)))</f>
        <v/>
      </c>
      <c r="G219" s="52" t="str">
        <f>IF(ISBLANK(VLOOKUP(TRIM(B219),ALL!$B$1:$U$1591,4,FALSE)),"",IF(ISERROR(VLOOKUP(TRIM(B219),ALL!$B$1:$U$1591,4,FALSE))," ",VLOOKUP(TRIM(B219),ALL!$B$1:$U$1591,4,FALSE)))</f>
        <v xml:space="preserve"> </v>
      </c>
      <c r="H219" s="52" t="str">
        <f>IF(ISBLANK(VLOOKUP(TRIM(B219),ALL!$B$1:$U$1591,5,FALSE)),"",IF(ISERROR(VLOOKUP(TRIM(B219),ALL!$B$1:$U$1591,5,FALSE))," ",VLOOKUP(TRIM(B219),ALL!$B$1:$U$1591,5,FALSE)))</f>
        <v xml:space="preserve"> </v>
      </c>
      <c r="I219" s="52" t="str">
        <f>IF(ISBLANK(VLOOKUP(TRIM(B219),ALL!$B$1:$U$1591,6,FALSE)),"",IF(ISERROR(VLOOKUP(TRIM(B219),ALL!$B$1:$U$1591,6,FALSE))," ", VLOOKUP(TRIM(B219),ALL!$B$1:$U$1591,6,FALSE)))</f>
        <v xml:space="preserve"> </v>
      </c>
      <c r="J219" s="52" t="str">
        <f>IF(ISBLANK(VLOOKUP(TRIM(B219),ALL!$B$1:$U$1591,7,FALSE)),"",IF(ISERROR(VLOOKUP(TRIM(B219),ALL!$B$1:$U$1591,7,FALSE))," ",VLOOKUP(TRIM(B219),ALL!$B$1:$U$1591,7,FALSE)))</f>
        <v xml:space="preserve"> </v>
      </c>
      <c r="K219" s="52" t="str">
        <f>IF(ISBLANK(VLOOKUP(TRIM(B219),ALL!$B$1:$U$1591,8,FALSE)),"",IF(ISERROR(VLOOKUP(TRIM(B219),ALL!$B$1:$U$1591,8,FALSE))," ",VLOOKUP(TRIM(B219),ALL!$B$1:$U$1591,8,FALSE)))</f>
        <v xml:space="preserve"> </v>
      </c>
      <c r="L219" s="52" t="str">
        <f>IF(ISBLANK(VLOOKUP(TRIM(B219),ALL!$B$1:$U$1591,9,FALSE)),"",IF(ISERROR(VLOOKUP(TRIM(B219),ALL!$B$1:$U$1591,9,FALSE))," ",VLOOKUP(TRIM(B219),ALL!$B$1:$U$1591,9,FALSE)))</f>
        <v xml:space="preserve"> </v>
      </c>
      <c r="M219" s="52" t="str">
        <f>IF(ISBLANK(VLOOKUP(TRIM(B219),ALL!$B$1:$U$1591,10,FALSE)),"",IF(ISERROR(VLOOKUP(TRIM(B219),ALL!$B$1:$U$1591,10,FALSE))," ",VLOOKUP(TRIM(B219),ALL!$B$1:$U$1591,10,FALSE)))</f>
        <v xml:space="preserve"> </v>
      </c>
    </row>
    <row r="220" spans="1:13">
      <c r="A220" s="52" t="str">
        <f>IF(ISERROR(VLOOKUP(TRIM(B220),ALL!$B$1:$T$1591,3,FALSE)),"(unc)",VLOOKUP(TRIM(B220),ALL!$B$1:$T$1591,3,FALSE))</f>
        <v>(unc)</v>
      </c>
      <c r="B220" s="139" t="s">
        <v>3871</v>
      </c>
      <c r="C220" s="11" t="s">
        <v>6474</v>
      </c>
      <c r="D220" s="85">
        <f>VLOOKUP(TRIM(B220),BirthdateDraft!$B$1:$O$5859,2,FALSE)</f>
        <v>32910</v>
      </c>
      <c r="E220" s="86" t="str">
        <f>VLOOKUP(TRIM(B220),BirthdateDraft!$B$1:$O$9859,3,FALSE)</f>
        <v>12/FA</v>
      </c>
      <c r="F220" s="52" t="str">
        <f>IF(ISERROR(VLOOKUP(TRIM(B220),ALL!$B$1:$T$1591,2,FALSE)),"",IF(ISERROR(VLOOKUP(TRIM(B220),ALL!$B$1:$T$1591,2,FALSE))," ",VLOOKUP(TRIM(B220),ALL!$B$1:$T$1591,2,FALSE)))</f>
        <v/>
      </c>
      <c r="G220" s="52" t="str">
        <f>IF(ISBLANK(VLOOKUP(TRIM(B220),ALL!$B$1:$U$1591,4,FALSE)),"",IF(ISERROR(VLOOKUP(TRIM(B220),ALL!$B$1:$U$1591,4,FALSE))," ",VLOOKUP(TRIM(B220),ALL!$B$1:$U$1591,4,FALSE)))</f>
        <v xml:space="preserve"> </v>
      </c>
      <c r="H220" s="52" t="str">
        <f>IF(ISBLANK(VLOOKUP(TRIM(B220),ALL!$B$1:$U$1591,5,FALSE)),"",IF(ISERROR(VLOOKUP(TRIM(B220),ALL!$B$1:$U$1591,5,FALSE))," ",VLOOKUP(TRIM(B220),ALL!$B$1:$U$1591,5,FALSE)))</f>
        <v xml:space="preserve"> </v>
      </c>
      <c r="I220" s="52" t="str">
        <f>IF(ISBLANK(VLOOKUP(TRIM(B220),ALL!$B$1:$U$1591,6,FALSE)),"",IF(ISERROR(VLOOKUP(TRIM(B220),ALL!$B$1:$U$1591,6,FALSE))," ", VLOOKUP(TRIM(B220),ALL!$B$1:$U$1591,6,FALSE)))</f>
        <v xml:space="preserve"> </v>
      </c>
      <c r="J220" s="52" t="str">
        <f>IF(ISBLANK(VLOOKUP(TRIM(B220),ALL!$B$1:$U$1591,7,FALSE)),"",IF(ISERROR(VLOOKUP(TRIM(B220),ALL!$B$1:$U$1591,7,FALSE))," ",VLOOKUP(TRIM(B220),ALL!$B$1:$U$1591,7,FALSE)))</f>
        <v xml:space="preserve"> </v>
      </c>
      <c r="K220" s="52" t="str">
        <f>IF(ISBLANK(VLOOKUP(TRIM(B220),ALL!$B$1:$U$1591,8,FALSE)),"",IF(ISERROR(VLOOKUP(TRIM(B220),ALL!$B$1:$U$1591,8,FALSE))," ",VLOOKUP(TRIM(B220),ALL!$B$1:$U$1591,8,FALSE)))</f>
        <v xml:space="preserve"> </v>
      </c>
      <c r="L220" s="52" t="str">
        <f>IF(ISBLANK(VLOOKUP(TRIM(B220),ALL!$B$1:$U$1591,9,FALSE)),"",IF(ISERROR(VLOOKUP(TRIM(B220),ALL!$B$1:$U$1591,9,FALSE))," ",VLOOKUP(TRIM(B220),ALL!$B$1:$U$1591,9,FALSE)))</f>
        <v xml:space="preserve"> </v>
      </c>
      <c r="M220" s="52" t="str">
        <f>IF(ISBLANK(VLOOKUP(TRIM(B220),ALL!$B$1:$U$1591,10,FALSE)),"",IF(ISERROR(VLOOKUP(TRIM(B220),ALL!$B$1:$U$1591,10,FALSE))," ",VLOOKUP(TRIM(B220),ALL!$B$1:$U$1591,10,FALSE)))</f>
        <v xml:space="preserve"> </v>
      </c>
    </row>
    <row r="221" spans="1:13">
      <c r="A221" s="52" t="str">
        <f>IF(ISERROR(VLOOKUP(TRIM(B221),ALL!$B$1:$T$1591,3,FALSE)),"(unc)",VLOOKUP(TRIM(B221),ALL!$B$1:$T$1591,3,FALSE))</f>
        <v>HB FB</v>
      </c>
      <c r="B221" s="139" t="s">
        <v>6373</v>
      </c>
      <c r="C221" s="11" t="s">
        <v>6474</v>
      </c>
      <c r="D221" s="85">
        <f>VLOOKUP(TRIM(B221),BirthdateDraft!$B$1:$O$5859,2,FALSE)</f>
        <v>34198</v>
      </c>
      <c r="E221" s="86" t="str">
        <f>VLOOKUP(TRIM(B221),BirthdateDraft!$B$1:$O$9859,3,FALSE)</f>
        <v>16/FA</v>
      </c>
      <c r="F221" s="52" t="str">
        <f>IF(ISERROR(VLOOKUP(TRIM(B221),ALL!$B$1:$T$1591,2,FALSE)),"",IF(ISERROR(VLOOKUP(TRIM(B221),ALL!$B$1:$T$1591,2,FALSE))," ",VLOOKUP(TRIM(B221),ALL!$B$1:$T$1591,2,FALSE)))</f>
        <v>NYN</v>
      </c>
      <c r="G221" s="52" t="str">
        <f>IF(ISBLANK(VLOOKUP(TRIM(B221),ALL!$B$1:$U$1591,4,FALSE)),"",IF(ISERROR(VLOOKUP(TRIM(B221),ALL!$B$1:$U$1591,4,FALSE))," ",VLOOKUP(TRIM(B221),ALL!$B$1:$U$1591,4,FALSE)))</f>
        <v/>
      </c>
      <c r="H221" s="52" t="str">
        <f>IF(ISBLANK(VLOOKUP(TRIM(B221),ALL!$B$1:$U$1591,5,FALSE)),"",IF(ISERROR(VLOOKUP(TRIM(B221),ALL!$B$1:$U$1591,5,FALSE))," ",VLOOKUP(TRIM(B221),ALL!$B$1:$U$1591,5,FALSE)))</f>
        <v/>
      </c>
      <c r="I221" s="52" t="str">
        <f>IF(ISBLANK(VLOOKUP(TRIM(B221),ALL!$B$1:$U$1591,6,FALSE)),"",IF(ISERROR(VLOOKUP(TRIM(B221),ALL!$B$1:$U$1591,6,FALSE))," ", VLOOKUP(TRIM(B221),ALL!$B$1:$U$1591,6,FALSE)))</f>
        <v/>
      </c>
      <c r="J221" s="52" t="str">
        <f>IF(ISBLANK(VLOOKUP(TRIM(B221),ALL!$B$1:$U$1591,7,FALSE)),"",IF(ISERROR(VLOOKUP(TRIM(B221),ALL!$B$1:$U$1591,7,FALSE))," ",VLOOKUP(TRIM(B221),ALL!$B$1:$U$1591,7,FALSE)))</f>
        <v/>
      </c>
      <c r="K221" s="52">
        <f>IF(ISBLANK(VLOOKUP(TRIM(B221),ALL!$B$1:$U$1591,8,FALSE)),"",IF(ISERROR(VLOOKUP(TRIM(B221),ALL!$B$1:$U$1591,8,FALSE))," ",VLOOKUP(TRIM(B221),ALL!$B$1:$U$1591,8,FALSE)))</f>
        <v>4</v>
      </c>
      <c r="L221" s="52" t="str">
        <f>IF(ISBLANK(VLOOKUP(TRIM(B221),ALL!$B$1:$U$1591,9,FALSE)),"",IF(ISERROR(VLOOKUP(TRIM(B221),ALL!$B$1:$U$1591,9,FALSE))," ",VLOOKUP(TRIM(B221),ALL!$B$1:$U$1591,9,FALSE)))</f>
        <v/>
      </c>
      <c r="M221" s="52">
        <f>IF(ISBLANK(VLOOKUP(TRIM(B221),ALL!$B$1:$U$1591,10,FALSE)),"",IF(ISERROR(VLOOKUP(TRIM(B221),ALL!$B$1:$U$1591,10,FALSE))," ",VLOOKUP(TRIM(B221),ALL!$B$1:$U$1591,10,FALSE)))</f>
        <v>0</v>
      </c>
    </row>
    <row r="222" spans="1:13">
      <c r="A222" s="52" t="str">
        <f>IF(ISERROR(VLOOKUP(TRIM(B222),ALL!$B$1:$T$1591,3,FALSE)),"(unc)",VLOOKUP(TRIM(B222),ALL!$B$1:$T$1591,3,FALSE))</f>
        <v>(unc)</v>
      </c>
      <c r="B222" s="139" t="s">
        <v>5772</v>
      </c>
      <c r="C222" s="11" t="s">
        <v>6474</v>
      </c>
      <c r="D222" s="85">
        <f>VLOOKUP(TRIM(B222),BirthdateDraft!$B$1:$O$5859,2,FALSE)</f>
        <v>34471</v>
      </c>
      <c r="E222" s="86" t="str">
        <f>VLOOKUP(TRIM(B222),BirthdateDraft!$B$1:$O$9859,3,FALSE)</f>
        <v>16/2</v>
      </c>
      <c r="F222" s="52" t="str">
        <f>IF(ISERROR(VLOOKUP(TRIM(B222),ALL!$B$1:$T$1591,2,FALSE)),"",IF(ISERROR(VLOOKUP(TRIM(B222),ALL!$B$1:$T$1591,2,FALSE))," ",VLOOKUP(TRIM(B222),ALL!$B$1:$T$1591,2,FALSE)))</f>
        <v/>
      </c>
      <c r="G222" s="52" t="str">
        <f>IF(ISBLANK(VLOOKUP(TRIM(B222),ALL!$B$1:$U$1591,4,FALSE)),"",IF(ISERROR(VLOOKUP(TRIM(B222),ALL!$B$1:$U$1591,4,FALSE))," ",VLOOKUP(TRIM(B222),ALL!$B$1:$U$1591,4,FALSE)))</f>
        <v xml:space="preserve"> </v>
      </c>
      <c r="H222" s="52" t="str">
        <f>IF(ISBLANK(VLOOKUP(TRIM(B222),ALL!$B$1:$U$1591,5,FALSE)),"",IF(ISERROR(VLOOKUP(TRIM(B222),ALL!$B$1:$U$1591,5,FALSE))," ",VLOOKUP(TRIM(B222),ALL!$B$1:$U$1591,5,FALSE)))</f>
        <v xml:space="preserve"> </v>
      </c>
      <c r="I222" s="52" t="str">
        <f>IF(ISBLANK(VLOOKUP(TRIM(B222),ALL!$B$1:$U$1591,6,FALSE)),"",IF(ISERROR(VLOOKUP(TRIM(B222),ALL!$B$1:$U$1591,6,FALSE))," ", VLOOKUP(TRIM(B222),ALL!$B$1:$U$1591,6,FALSE)))</f>
        <v xml:space="preserve"> </v>
      </c>
      <c r="J222" s="52" t="str">
        <f>IF(ISBLANK(VLOOKUP(TRIM(B222),ALL!$B$1:$U$1591,7,FALSE)),"",IF(ISERROR(VLOOKUP(TRIM(B222),ALL!$B$1:$U$1591,7,FALSE))," ",VLOOKUP(TRIM(B222),ALL!$B$1:$U$1591,7,FALSE)))</f>
        <v xml:space="preserve"> </v>
      </c>
      <c r="K222" s="52" t="str">
        <f>IF(ISBLANK(VLOOKUP(TRIM(B222),ALL!$B$1:$U$1591,8,FALSE)),"",IF(ISERROR(VLOOKUP(TRIM(B222),ALL!$B$1:$U$1591,8,FALSE))," ",VLOOKUP(TRIM(B222),ALL!$B$1:$U$1591,8,FALSE)))</f>
        <v xml:space="preserve"> </v>
      </c>
      <c r="L222" s="52" t="str">
        <f>IF(ISBLANK(VLOOKUP(TRIM(B222),ALL!$B$1:$U$1591,9,FALSE)),"",IF(ISERROR(VLOOKUP(TRIM(B222),ALL!$B$1:$U$1591,9,FALSE))," ",VLOOKUP(TRIM(B222),ALL!$B$1:$U$1591,9,FALSE)))</f>
        <v xml:space="preserve"> </v>
      </c>
      <c r="M222" s="52" t="str">
        <f>IF(ISBLANK(VLOOKUP(TRIM(B222),ALL!$B$1:$U$1591,10,FALSE)),"",IF(ISERROR(VLOOKUP(TRIM(B222),ALL!$B$1:$U$1591,10,FALSE))," ",VLOOKUP(TRIM(B222),ALL!$B$1:$U$1591,10,FALSE)))</f>
        <v xml:space="preserve"> </v>
      </c>
    </row>
    <row r="223" spans="1:13">
      <c r="A223" s="52" t="str">
        <f>IF(ISERROR(VLOOKUP(TRIM(B223),ALL!$B$1:$T$1591,3,FALSE)),"(unc)",VLOOKUP(TRIM(B223),ALL!$B$1:$T$1591,3,FALSE))</f>
        <v>(unc)</v>
      </c>
      <c r="B223" s="139" t="s">
        <v>714</v>
      </c>
      <c r="C223" s="11" t="s">
        <v>6474</v>
      </c>
      <c r="D223" s="85">
        <f>VLOOKUP(TRIM(B223),BirthdateDraft!$B$1:$O$5859,2,FALSE)</f>
        <v>32803</v>
      </c>
      <c r="E223" s="86" t="str">
        <f>VLOOKUP(TRIM(B223),BirthdateDraft!$B$1:$O$9859,3,FALSE)</f>
        <v>11/1 (30)</v>
      </c>
      <c r="F223" s="52" t="str">
        <f>IF(ISERROR(VLOOKUP(TRIM(B223),ALL!$B$1:$T$1591,2,FALSE)),"",IF(ISERROR(VLOOKUP(TRIM(B223),ALL!$B$1:$T$1591,2,FALSE))," ",VLOOKUP(TRIM(B223),ALL!$B$1:$T$1591,2,FALSE)))</f>
        <v/>
      </c>
      <c r="G223" s="52" t="str">
        <f>IF(ISBLANK(VLOOKUP(TRIM(B223),ALL!$B$1:$U$1591,4,FALSE)),"",IF(ISERROR(VLOOKUP(TRIM(B223),ALL!$B$1:$U$1591,4,FALSE))," ",VLOOKUP(TRIM(B223),ALL!$B$1:$U$1591,4,FALSE)))</f>
        <v xml:space="preserve"> </v>
      </c>
      <c r="H223" s="52" t="str">
        <f>IF(ISBLANK(VLOOKUP(TRIM(B223),ALL!$B$1:$U$1591,5,FALSE)),"",IF(ISERROR(VLOOKUP(TRIM(B223),ALL!$B$1:$U$1591,5,FALSE))," ",VLOOKUP(TRIM(B223),ALL!$B$1:$U$1591,5,FALSE)))</f>
        <v xml:space="preserve"> </v>
      </c>
      <c r="I223" s="52" t="str">
        <f>IF(ISBLANK(VLOOKUP(TRIM(B223),ALL!$B$1:$U$1591,6,FALSE)),"",IF(ISERROR(VLOOKUP(TRIM(B223),ALL!$B$1:$U$1591,6,FALSE))," ", VLOOKUP(TRIM(B223),ALL!$B$1:$U$1591,6,FALSE)))</f>
        <v xml:space="preserve"> </v>
      </c>
      <c r="J223" s="52" t="str">
        <f>IF(ISBLANK(VLOOKUP(TRIM(B223),ALL!$B$1:$U$1591,7,FALSE)),"",IF(ISERROR(VLOOKUP(TRIM(B223),ALL!$B$1:$U$1591,7,FALSE))," ",VLOOKUP(TRIM(B223),ALL!$B$1:$U$1591,7,FALSE)))</f>
        <v xml:space="preserve"> </v>
      </c>
      <c r="K223" s="52" t="str">
        <f>IF(ISBLANK(VLOOKUP(TRIM(B223),ALL!$B$1:$U$1591,8,FALSE)),"",IF(ISERROR(VLOOKUP(TRIM(B223),ALL!$B$1:$U$1591,8,FALSE))," ",VLOOKUP(TRIM(B223),ALL!$B$1:$U$1591,8,FALSE)))</f>
        <v xml:space="preserve"> </v>
      </c>
      <c r="L223" s="52" t="str">
        <f>IF(ISBLANK(VLOOKUP(TRIM(B223),ALL!$B$1:$U$1591,9,FALSE)),"",IF(ISERROR(VLOOKUP(TRIM(B223),ALL!$B$1:$U$1591,9,FALSE))," ",VLOOKUP(TRIM(B223),ALL!$B$1:$U$1591,9,FALSE)))</f>
        <v xml:space="preserve"> </v>
      </c>
      <c r="M223" s="52" t="str">
        <f>IF(ISBLANK(VLOOKUP(TRIM(B223),ALL!$B$1:$U$1591,10,FALSE)),"",IF(ISERROR(VLOOKUP(TRIM(B223),ALL!$B$1:$U$1591,10,FALSE))," ",VLOOKUP(TRIM(B223),ALL!$B$1:$U$1591,10,FALSE)))</f>
        <v xml:space="preserve"> </v>
      </c>
    </row>
    <row r="224" spans="1:13">
      <c r="A224" s="52" t="str">
        <f>IF(ISERROR(VLOOKUP(TRIM(B224),ALL!$B$1:$T$1591,3,FALSE)),"(unc)",VLOOKUP(TRIM(B224),ALL!$B$1:$T$1591,3,FALSE))</f>
        <v>(unc)</v>
      </c>
      <c r="B224" s="139" t="s">
        <v>3885</v>
      </c>
      <c r="C224" s="11" t="s">
        <v>3777</v>
      </c>
      <c r="D224" s="85">
        <f>VLOOKUP(TRIM(B224),BirthdateDraft!$B$1:$O$5859,2,FALSE)</f>
        <v>33302</v>
      </c>
      <c r="E224" s="86" t="str">
        <f>VLOOKUP(TRIM(B224),BirthdateDraft!$B$1:$O$9859,3,FALSE)</f>
        <v>13/FA</v>
      </c>
      <c r="F224" s="52" t="str">
        <f>IF(ISERROR(VLOOKUP(TRIM(B224),ALL!$B$1:$T$1591,2,FALSE)),"",IF(ISERROR(VLOOKUP(TRIM(B224),ALL!$B$1:$T$1591,2,FALSE))," ",VLOOKUP(TRIM(B224),ALL!$B$1:$T$1591,2,FALSE)))</f>
        <v/>
      </c>
      <c r="G224" s="52" t="str">
        <f>IF(ISBLANK(VLOOKUP(TRIM(B224),ALL!$B$1:$U$1591,4,FALSE)),"",IF(ISERROR(VLOOKUP(TRIM(B224),ALL!$B$1:$U$1591,4,FALSE))," ",VLOOKUP(TRIM(B224),ALL!$B$1:$U$1591,4,FALSE)))</f>
        <v xml:space="preserve"> </v>
      </c>
      <c r="H224" s="52" t="str">
        <f>IF(ISBLANK(VLOOKUP(TRIM(B224),ALL!$B$1:$U$1591,5,FALSE)),"",IF(ISERROR(VLOOKUP(TRIM(B224),ALL!$B$1:$U$1591,5,FALSE))," ",VLOOKUP(TRIM(B224),ALL!$B$1:$U$1591,5,FALSE)))</f>
        <v xml:space="preserve"> </v>
      </c>
      <c r="I224" s="52" t="str">
        <f>IF(ISBLANK(VLOOKUP(TRIM(B224),ALL!$B$1:$U$1591,6,FALSE)),"",IF(ISERROR(VLOOKUP(TRIM(B224),ALL!$B$1:$U$1591,6,FALSE))," ", VLOOKUP(TRIM(B224),ALL!$B$1:$U$1591,6,FALSE)))</f>
        <v xml:space="preserve"> </v>
      </c>
      <c r="J224" s="52" t="str">
        <f>IF(ISBLANK(VLOOKUP(TRIM(B224),ALL!$B$1:$U$1591,7,FALSE)),"",IF(ISERROR(VLOOKUP(TRIM(B224),ALL!$B$1:$U$1591,7,FALSE))," ",VLOOKUP(TRIM(B224),ALL!$B$1:$U$1591,7,FALSE)))</f>
        <v xml:space="preserve"> </v>
      </c>
      <c r="K224" s="52" t="str">
        <f>IF(ISBLANK(VLOOKUP(TRIM(B224),ALL!$B$1:$U$1591,8,FALSE)),"",IF(ISERROR(VLOOKUP(TRIM(B224),ALL!$B$1:$U$1591,8,FALSE))," ",VLOOKUP(TRIM(B224),ALL!$B$1:$U$1591,8,FALSE)))</f>
        <v xml:space="preserve"> </v>
      </c>
      <c r="L224" s="52" t="str">
        <f>IF(ISBLANK(VLOOKUP(TRIM(B224),ALL!$B$1:$U$1591,9,FALSE)),"",IF(ISERROR(VLOOKUP(TRIM(B224),ALL!$B$1:$U$1591,9,FALSE))," ",VLOOKUP(TRIM(B224),ALL!$B$1:$U$1591,9,FALSE)))</f>
        <v xml:space="preserve"> </v>
      </c>
      <c r="M224" s="52" t="str">
        <f>IF(ISBLANK(VLOOKUP(TRIM(B224),ALL!$B$1:$U$1591,10,FALSE)),"",IF(ISERROR(VLOOKUP(TRIM(B224),ALL!$B$1:$U$1591,10,FALSE))," ",VLOOKUP(TRIM(B224),ALL!$B$1:$U$1591,10,FALSE)))</f>
        <v xml:space="preserve"> </v>
      </c>
    </row>
    <row r="225" spans="1:46">
      <c r="A225" s="52" t="str">
        <f>IF(ISERROR(VLOOKUP(TRIM(B225),ALL!$B$1:$T$1591,3,FALSE)),"(unc)",VLOOKUP(TRIM(B225),ALL!$B$1:$T$1591,3,FALSE))</f>
        <v>(unc)</v>
      </c>
      <c r="B225" s="139" t="s">
        <v>514</v>
      </c>
      <c r="C225" s="11" t="s">
        <v>3777</v>
      </c>
      <c r="D225" s="85">
        <f>VLOOKUP(TRIM(B225),BirthdateDraft!$B$1:$O$5859,2,FALSE)</f>
        <v>32871</v>
      </c>
      <c r="E225" s="86" t="str">
        <f>VLOOKUP(TRIM(B225),BirthdateDraft!$B$1:$O$9859,3,FALSE)</f>
        <v>12/4</v>
      </c>
      <c r="F225" s="52" t="str">
        <f>IF(ISERROR(VLOOKUP(TRIM(B225),ALL!$B$1:$T$1591,2,FALSE)),"",IF(ISERROR(VLOOKUP(TRIM(B225),ALL!$B$1:$T$1591,2,FALSE))," ",VLOOKUP(TRIM(B225),ALL!$B$1:$T$1591,2,FALSE)))</f>
        <v/>
      </c>
      <c r="G225" s="52" t="str">
        <f>IF(ISBLANK(VLOOKUP(TRIM(B225),ALL!$B$1:$U$1591,4,FALSE)),"",IF(ISERROR(VLOOKUP(TRIM(B225),ALL!$B$1:$U$1591,4,FALSE))," ",VLOOKUP(TRIM(B225),ALL!$B$1:$U$1591,4,FALSE)))</f>
        <v xml:space="preserve"> </v>
      </c>
      <c r="H225" s="52" t="str">
        <f>IF(ISBLANK(VLOOKUP(TRIM(B225),ALL!$B$1:$U$1591,5,FALSE)),"",IF(ISERROR(VLOOKUP(TRIM(B225),ALL!$B$1:$U$1591,5,FALSE))," ",VLOOKUP(TRIM(B225),ALL!$B$1:$U$1591,5,FALSE)))</f>
        <v xml:space="preserve"> </v>
      </c>
      <c r="I225" s="52" t="str">
        <f>IF(ISBLANK(VLOOKUP(TRIM(B225),ALL!$B$1:$U$1591,6,FALSE)),"",IF(ISERROR(VLOOKUP(TRIM(B225),ALL!$B$1:$U$1591,6,FALSE))," ", VLOOKUP(TRIM(B225),ALL!$B$1:$U$1591,6,FALSE)))</f>
        <v xml:space="preserve"> </v>
      </c>
      <c r="J225" s="52" t="str">
        <f>IF(ISBLANK(VLOOKUP(TRIM(B225),ALL!$B$1:$U$1591,7,FALSE)),"",IF(ISERROR(VLOOKUP(TRIM(B225),ALL!$B$1:$U$1591,7,FALSE))," ",VLOOKUP(TRIM(B225),ALL!$B$1:$U$1591,7,FALSE)))</f>
        <v xml:space="preserve"> </v>
      </c>
      <c r="K225" s="52" t="str">
        <f>IF(ISBLANK(VLOOKUP(TRIM(B225),ALL!$B$1:$U$1591,8,FALSE)),"",IF(ISERROR(VLOOKUP(TRIM(B225),ALL!$B$1:$U$1591,8,FALSE))," ",VLOOKUP(TRIM(B225),ALL!$B$1:$U$1591,8,FALSE)))</f>
        <v xml:space="preserve"> </v>
      </c>
      <c r="L225" s="52" t="str">
        <f>IF(ISBLANK(VLOOKUP(TRIM(B225),ALL!$B$1:$U$1591,9,FALSE)),"",IF(ISERROR(VLOOKUP(TRIM(B225),ALL!$B$1:$U$1591,9,FALSE))," ",VLOOKUP(TRIM(B225),ALL!$B$1:$U$1591,9,FALSE)))</f>
        <v xml:space="preserve"> </v>
      </c>
      <c r="M225" s="52" t="str">
        <f>IF(ISBLANK(VLOOKUP(TRIM(B225),ALL!$B$1:$U$1591,10,FALSE)),"",IF(ISERROR(VLOOKUP(TRIM(B225),ALL!$B$1:$U$1591,10,FALSE))," ",VLOOKUP(TRIM(B225),ALL!$B$1:$U$1591,10,FALSE)))</f>
        <v xml:space="preserve"> </v>
      </c>
    </row>
    <row r="226" spans="1:46">
      <c r="A226" s="52" t="str">
        <f>IF(ISERROR(VLOOKUP(TRIM(B226),ALL!$B$1:$T$1591,3,FALSE)),"(unc)",VLOOKUP(TRIM(B226),ALL!$B$1:$T$1591,3,FALSE))</f>
        <v>(unc)</v>
      </c>
      <c r="B226" s="139" t="s">
        <v>2487</v>
      </c>
      <c r="C226" s="11" t="s">
        <v>3777</v>
      </c>
      <c r="D226" s="85">
        <f>VLOOKUP(TRIM(B226),BirthdateDraft!$B$1:$O$5859,2,FALSE)</f>
        <v>31751</v>
      </c>
      <c r="E226" s="86" t="str">
        <f>VLOOKUP(TRIM(B226),BirthdateDraft!$B$1:$O$9859,3,FALSE)</f>
        <v>10/FA</v>
      </c>
      <c r="F226" s="52" t="str">
        <f>IF(ISERROR(VLOOKUP(TRIM(B226),ALL!$B$1:$T$1591,2,FALSE)),"",IF(ISERROR(VLOOKUP(TRIM(B226),ALL!$B$1:$T$1591,2,FALSE))," ",VLOOKUP(TRIM(B226),ALL!$B$1:$T$1591,2,FALSE)))</f>
        <v/>
      </c>
      <c r="G226" s="52" t="str">
        <f>IF(ISBLANK(VLOOKUP(TRIM(B226),ALL!$B$1:$U$1591,4,FALSE)),"",IF(ISERROR(VLOOKUP(TRIM(B226),ALL!$B$1:$U$1591,4,FALSE))," ",VLOOKUP(TRIM(B226),ALL!$B$1:$U$1591,4,FALSE)))</f>
        <v xml:space="preserve"> </v>
      </c>
      <c r="H226" s="52" t="str">
        <f>IF(ISBLANK(VLOOKUP(TRIM(B226),ALL!$B$1:$U$1591,5,FALSE)),"",IF(ISERROR(VLOOKUP(TRIM(B226),ALL!$B$1:$U$1591,5,FALSE))," ",VLOOKUP(TRIM(B226),ALL!$B$1:$U$1591,5,FALSE)))</f>
        <v xml:space="preserve"> </v>
      </c>
      <c r="I226" s="52" t="str">
        <f>IF(ISBLANK(VLOOKUP(TRIM(B226),ALL!$B$1:$U$1591,6,FALSE)),"",IF(ISERROR(VLOOKUP(TRIM(B226),ALL!$B$1:$U$1591,6,FALSE))," ", VLOOKUP(TRIM(B226),ALL!$B$1:$U$1591,6,FALSE)))</f>
        <v xml:space="preserve"> </v>
      </c>
      <c r="J226" s="52" t="str">
        <f>IF(ISBLANK(VLOOKUP(TRIM(B226),ALL!$B$1:$U$1591,7,FALSE)),"",IF(ISERROR(VLOOKUP(TRIM(B226),ALL!$B$1:$U$1591,7,FALSE))," ",VLOOKUP(TRIM(B226),ALL!$B$1:$U$1591,7,FALSE)))</f>
        <v xml:space="preserve"> </v>
      </c>
      <c r="K226" s="52" t="str">
        <f>IF(ISBLANK(VLOOKUP(TRIM(B226),ALL!$B$1:$U$1591,8,FALSE)),"",IF(ISERROR(VLOOKUP(TRIM(B226),ALL!$B$1:$U$1591,8,FALSE))," ",VLOOKUP(TRIM(B226),ALL!$B$1:$U$1591,8,FALSE)))</f>
        <v xml:space="preserve"> </v>
      </c>
      <c r="L226" s="52" t="str">
        <f>IF(ISBLANK(VLOOKUP(TRIM(B226),ALL!$B$1:$U$1591,9,FALSE)),"",IF(ISERROR(VLOOKUP(TRIM(B226),ALL!$B$1:$U$1591,9,FALSE))," ",VLOOKUP(TRIM(B226),ALL!$B$1:$U$1591,9,FALSE)))</f>
        <v xml:space="preserve"> </v>
      </c>
      <c r="M226" s="52" t="str">
        <f>IF(ISBLANK(VLOOKUP(TRIM(B226),ALL!$B$1:$U$1591,10,FALSE)),"",IF(ISERROR(VLOOKUP(TRIM(B226),ALL!$B$1:$U$1591,10,FALSE))," ",VLOOKUP(TRIM(B226),ALL!$B$1:$U$1591,10,FALSE)))</f>
        <v xml:space="preserve"> </v>
      </c>
    </row>
    <row r="227" spans="1:46">
      <c r="A227" s="52" t="str">
        <f>IF(ISERROR(VLOOKUP(TRIM(B227),ALL!$B$1:$T$1591,3,FALSE)),"(unc)",VLOOKUP(TRIM(B227),ALL!$B$1:$T$1591,3,FALSE))</f>
        <v>(unc)</v>
      </c>
      <c r="B227" s="139" t="s">
        <v>5776</v>
      </c>
      <c r="C227" s="11" t="s">
        <v>3777</v>
      </c>
      <c r="D227" s="85">
        <f>VLOOKUP(TRIM(B227),BirthdateDraft!$B$1:$O$5859,2,FALSE)</f>
        <v>34081</v>
      </c>
      <c r="E227" s="86" t="str">
        <f>VLOOKUP(TRIM(B227),BirthdateDraft!$B$1:$O$9859,3,FALSE)</f>
        <v>16/3</v>
      </c>
      <c r="F227" s="52" t="str">
        <f>IF(ISERROR(VLOOKUP(TRIM(B227),ALL!$B$1:$T$1591,2,FALSE)),"",IF(ISERROR(VLOOKUP(TRIM(B227),ALL!$B$1:$T$1591,2,FALSE))," ",VLOOKUP(TRIM(B227),ALL!$B$1:$T$1591,2,FALSE)))</f>
        <v/>
      </c>
      <c r="G227" s="52" t="str">
        <f>IF(ISBLANK(VLOOKUP(TRIM(B227),ALL!$B$1:$U$1591,4,FALSE)),"",IF(ISERROR(VLOOKUP(TRIM(B227),ALL!$B$1:$U$1591,4,FALSE))," ",VLOOKUP(TRIM(B227),ALL!$B$1:$U$1591,4,FALSE)))</f>
        <v xml:space="preserve"> </v>
      </c>
      <c r="H227" s="52" t="str">
        <f>IF(ISBLANK(VLOOKUP(TRIM(B227),ALL!$B$1:$U$1591,5,FALSE)),"",IF(ISERROR(VLOOKUP(TRIM(B227),ALL!$B$1:$U$1591,5,FALSE))," ",VLOOKUP(TRIM(B227),ALL!$B$1:$U$1591,5,FALSE)))</f>
        <v xml:space="preserve"> </v>
      </c>
      <c r="I227" s="52" t="str">
        <f>IF(ISBLANK(VLOOKUP(TRIM(B227),ALL!$B$1:$U$1591,6,FALSE)),"",IF(ISERROR(VLOOKUP(TRIM(B227),ALL!$B$1:$U$1591,6,FALSE))," ", VLOOKUP(TRIM(B227),ALL!$B$1:$U$1591,6,FALSE)))</f>
        <v xml:space="preserve"> </v>
      </c>
      <c r="J227" s="52" t="str">
        <f>IF(ISBLANK(VLOOKUP(TRIM(B227),ALL!$B$1:$U$1591,7,FALSE)),"",IF(ISERROR(VLOOKUP(TRIM(B227),ALL!$B$1:$U$1591,7,FALSE))," ",VLOOKUP(TRIM(B227),ALL!$B$1:$U$1591,7,FALSE)))</f>
        <v xml:space="preserve"> </v>
      </c>
      <c r="K227" s="52" t="str">
        <f>IF(ISBLANK(VLOOKUP(TRIM(B227),ALL!$B$1:$U$1591,8,FALSE)),"",IF(ISERROR(VLOOKUP(TRIM(B227),ALL!$B$1:$U$1591,8,FALSE))," ",VLOOKUP(TRIM(B227),ALL!$B$1:$U$1591,8,FALSE)))</f>
        <v xml:space="preserve"> </v>
      </c>
      <c r="L227" s="52" t="str">
        <f>IF(ISBLANK(VLOOKUP(TRIM(B227),ALL!$B$1:$U$1591,9,FALSE)),"",IF(ISERROR(VLOOKUP(TRIM(B227),ALL!$B$1:$U$1591,9,FALSE))," ",VLOOKUP(TRIM(B227),ALL!$B$1:$U$1591,9,FALSE)))</f>
        <v xml:space="preserve"> </v>
      </c>
      <c r="M227" s="52" t="str">
        <f>IF(ISBLANK(VLOOKUP(TRIM(B227),ALL!$B$1:$U$1591,10,FALSE)),"",IF(ISERROR(VLOOKUP(TRIM(B227),ALL!$B$1:$U$1591,10,FALSE))," ",VLOOKUP(TRIM(B227),ALL!$B$1:$U$1591,10,FALSE)))</f>
        <v xml:space="preserve"> </v>
      </c>
    </row>
    <row r="228" spans="1:46">
      <c r="A228" s="52" t="str">
        <f>IF(ISERROR(VLOOKUP(TRIM(B228),ALL!$B$1:$T$1591,3,FALSE)),"(unc)",VLOOKUP(TRIM(B228),ALL!$B$1:$T$1591,3,FALSE))</f>
        <v>(unc)</v>
      </c>
      <c r="B228" s="139" t="s">
        <v>6381</v>
      </c>
      <c r="C228" s="11" t="s">
        <v>3777</v>
      </c>
      <c r="D228" s="85">
        <f>VLOOKUP(TRIM(B228),BirthdateDraft!$B$1:$O$5859,2,FALSE)</f>
        <v>34152</v>
      </c>
      <c r="E228" s="86" t="str">
        <f>VLOOKUP(TRIM(B228),BirthdateDraft!$B$1:$O$9859,3,FALSE)</f>
        <v>16/FA</v>
      </c>
      <c r="F228" s="52" t="str">
        <f>IF(ISERROR(VLOOKUP(TRIM(B228),ALL!$B$1:$T$1591,2,FALSE)),"",IF(ISERROR(VLOOKUP(TRIM(B228),ALL!$B$1:$T$1591,2,FALSE))," ",VLOOKUP(TRIM(B228),ALL!$B$1:$T$1591,2,FALSE)))</f>
        <v/>
      </c>
      <c r="G228" s="52" t="str">
        <f>IF(ISBLANK(VLOOKUP(TRIM(B228),ALL!$B$1:$U$1591,4,FALSE)),"",IF(ISERROR(VLOOKUP(TRIM(B228),ALL!$B$1:$U$1591,4,FALSE))," ",VLOOKUP(TRIM(B228),ALL!$B$1:$U$1591,4,FALSE)))</f>
        <v xml:space="preserve"> </v>
      </c>
      <c r="H228" s="52" t="str">
        <f>IF(ISBLANK(VLOOKUP(TRIM(B228),ALL!$B$1:$U$1591,5,FALSE)),"",IF(ISERROR(VLOOKUP(TRIM(B228),ALL!$B$1:$U$1591,5,FALSE))," ",VLOOKUP(TRIM(B228),ALL!$B$1:$U$1591,5,FALSE)))</f>
        <v xml:space="preserve"> </v>
      </c>
      <c r="I228" s="52" t="str">
        <f>IF(ISBLANK(VLOOKUP(TRIM(B228),ALL!$B$1:$U$1591,6,FALSE)),"",IF(ISERROR(VLOOKUP(TRIM(B228),ALL!$B$1:$U$1591,6,FALSE))," ", VLOOKUP(TRIM(B228),ALL!$B$1:$U$1591,6,FALSE)))</f>
        <v xml:space="preserve"> </v>
      </c>
      <c r="J228" s="52" t="str">
        <f>IF(ISBLANK(VLOOKUP(TRIM(B228),ALL!$B$1:$U$1591,7,FALSE)),"",IF(ISERROR(VLOOKUP(TRIM(B228),ALL!$B$1:$U$1591,7,FALSE))," ",VLOOKUP(TRIM(B228),ALL!$B$1:$U$1591,7,FALSE)))</f>
        <v xml:space="preserve"> </v>
      </c>
      <c r="K228" s="52" t="str">
        <f>IF(ISBLANK(VLOOKUP(TRIM(B228),ALL!$B$1:$U$1591,8,FALSE)),"",IF(ISERROR(VLOOKUP(TRIM(B228),ALL!$B$1:$U$1591,8,FALSE))," ",VLOOKUP(TRIM(B228),ALL!$B$1:$U$1591,8,FALSE)))</f>
        <v xml:space="preserve"> </v>
      </c>
      <c r="L228" s="52" t="str">
        <f>IF(ISBLANK(VLOOKUP(TRIM(B228),ALL!$B$1:$U$1591,9,FALSE)),"",IF(ISERROR(VLOOKUP(TRIM(B228),ALL!$B$1:$U$1591,9,FALSE))," ",VLOOKUP(TRIM(B228),ALL!$B$1:$U$1591,9,FALSE)))</f>
        <v xml:space="preserve"> </v>
      </c>
      <c r="M228" s="52" t="str">
        <f>IF(ISBLANK(VLOOKUP(TRIM(B228),ALL!$B$1:$U$1591,10,FALSE)),"",IF(ISERROR(VLOOKUP(TRIM(B228),ALL!$B$1:$U$1591,10,FALSE))," ",VLOOKUP(TRIM(B228),ALL!$B$1:$U$1591,10,FALSE)))</f>
        <v xml:space="preserve"> </v>
      </c>
    </row>
    <row r="229" spans="1:46">
      <c r="A229" s="52" t="str">
        <f>IF(ISERROR(VLOOKUP(TRIM(B229),ALL!$B$1:$T$1591,3,FALSE)),"(unc)",VLOOKUP(TRIM(B229),ALL!$B$1:$T$1591,3,FALSE))</f>
        <v>(unc)</v>
      </c>
      <c r="B229" s="139" t="s">
        <v>2029</v>
      </c>
      <c r="C229" s="11" t="s">
        <v>3777</v>
      </c>
      <c r="D229" s="85">
        <f>VLOOKUP(TRIM(B229),BirthdateDraft!$B$1:$O$5859,2,FALSE)</f>
        <v>32514</v>
      </c>
      <c r="E229" s="86" t="str">
        <f>VLOOKUP(TRIM(B229),BirthdateDraft!$B$1:$O$9859,3,FALSE)</f>
        <v>10/1 (16)</v>
      </c>
      <c r="F229" s="52" t="str">
        <f>IF(ISERROR(VLOOKUP(TRIM(B229),ALL!$B$1:$T$1591,2,FALSE)),"",IF(ISERROR(VLOOKUP(TRIM(B229),ALL!$B$1:$T$1591,2,FALSE))," ",VLOOKUP(TRIM(B229),ALL!$B$1:$T$1591,2,FALSE)))</f>
        <v/>
      </c>
      <c r="G229" s="52" t="str">
        <f>IF(ISBLANK(VLOOKUP(TRIM(B229),ALL!$B$1:$U$1591,4,FALSE)),"",IF(ISERROR(VLOOKUP(TRIM(B229),ALL!$B$1:$U$1591,4,FALSE))," ",VLOOKUP(TRIM(B229),ALL!$B$1:$U$1591,4,FALSE)))</f>
        <v xml:space="preserve"> </v>
      </c>
      <c r="H229" s="52" t="str">
        <f>IF(ISBLANK(VLOOKUP(TRIM(B229),ALL!$B$1:$U$1591,5,FALSE)),"",IF(ISERROR(VLOOKUP(TRIM(B229),ALL!$B$1:$U$1591,5,FALSE))," ",VLOOKUP(TRIM(B229),ALL!$B$1:$U$1591,5,FALSE)))</f>
        <v xml:space="preserve"> </v>
      </c>
      <c r="I229" s="52" t="str">
        <f>IF(ISBLANK(VLOOKUP(TRIM(B229),ALL!$B$1:$U$1591,6,FALSE)),"",IF(ISERROR(VLOOKUP(TRIM(B229),ALL!$B$1:$U$1591,6,FALSE))," ", VLOOKUP(TRIM(B229),ALL!$B$1:$U$1591,6,FALSE)))</f>
        <v xml:space="preserve"> </v>
      </c>
      <c r="J229" s="52" t="str">
        <f>IF(ISBLANK(VLOOKUP(TRIM(B229),ALL!$B$1:$U$1591,7,FALSE)),"",IF(ISERROR(VLOOKUP(TRIM(B229),ALL!$B$1:$U$1591,7,FALSE))," ",VLOOKUP(TRIM(B229),ALL!$B$1:$U$1591,7,FALSE)))</f>
        <v xml:space="preserve"> </v>
      </c>
      <c r="K229" s="52" t="str">
        <f>IF(ISBLANK(VLOOKUP(TRIM(B229),ALL!$B$1:$U$1591,8,FALSE)),"",IF(ISERROR(VLOOKUP(TRIM(B229),ALL!$B$1:$U$1591,8,FALSE))," ",VLOOKUP(TRIM(B229),ALL!$B$1:$U$1591,8,FALSE)))</f>
        <v xml:space="preserve"> </v>
      </c>
      <c r="L229" s="52" t="str">
        <f>IF(ISBLANK(VLOOKUP(TRIM(B229),ALL!$B$1:$U$1591,9,FALSE)),"",IF(ISERROR(VLOOKUP(TRIM(B229),ALL!$B$1:$U$1591,9,FALSE))," ",VLOOKUP(TRIM(B229),ALL!$B$1:$U$1591,9,FALSE)))</f>
        <v xml:space="preserve"> </v>
      </c>
      <c r="M229" s="52" t="str">
        <f>IF(ISBLANK(VLOOKUP(TRIM(B229),ALL!$B$1:$U$1591,10,FALSE)),"",IF(ISERROR(VLOOKUP(TRIM(B229),ALL!$B$1:$U$1591,10,FALSE))," ",VLOOKUP(TRIM(B229),ALL!$B$1:$U$1591,10,FALSE)))</f>
        <v xml:space="preserve"> </v>
      </c>
    </row>
    <row r="230" spans="1:46">
      <c r="A230" s="52" t="str">
        <f>IF(ISERROR(VLOOKUP(TRIM(B230),ALL!$B$1:$T$1591,3,FALSE)),"(unc)",VLOOKUP(TRIM(B230),ALL!$B$1:$T$1591,3,FALSE))</f>
        <v>(unc)</v>
      </c>
      <c r="B230" s="139" t="s">
        <v>243</v>
      </c>
      <c r="C230" s="11" t="s">
        <v>3440</v>
      </c>
      <c r="D230" s="85">
        <f>VLOOKUP(TRIM(B230),BirthdateDraft!$B$1:$O$5859,2,FALSE)</f>
        <v>32006</v>
      </c>
      <c r="E230" s="86" t="str">
        <f>VLOOKUP(TRIM(B230),BirthdateDraft!$B$1:$O$9859,3,FALSE)</f>
        <v>11/FA</v>
      </c>
      <c r="F230" s="52" t="str">
        <f>IF(ISERROR(VLOOKUP(TRIM(B230),ALL!$B$1:$T$1591,2,FALSE)),"",IF(ISERROR(VLOOKUP(TRIM(B230),ALL!$B$1:$T$1591,2,FALSE))," ",VLOOKUP(TRIM(B230),ALL!$B$1:$T$1591,2,FALSE)))</f>
        <v/>
      </c>
      <c r="G230" s="52" t="str">
        <f>IF(ISBLANK(VLOOKUP(TRIM(B230),ALL!$B$1:$U$1591,4,FALSE)),"",IF(ISERROR(VLOOKUP(TRIM(B230),ALL!$B$1:$U$1591,4,FALSE))," ",VLOOKUP(TRIM(B230),ALL!$B$1:$U$1591,4,FALSE)))</f>
        <v xml:space="preserve"> </v>
      </c>
      <c r="H230" s="52"/>
      <c r="I230" s="52"/>
      <c r="J230" s="52"/>
      <c r="K230" s="52"/>
      <c r="L230" s="52" t="str">
        <f>IF(ISBLANK(VLOOKUP(TRIM(B230),ALL!$B$1:$U$1591,9,FALSE)),"",IF(ISERROR(VLOOKUP(TRIM(B230),ALL!$B$1:$U$1591,9,FALSE))," ",VLOOKUP(TRIM(B230),ALL!$B$1:$U$1591,9,FALSE)))</f>
        <v xml:space="preserve"> </v>
      </c>
      <c r="M230" s="52" t="str">
        <f>IF(ISBLANK(VLOOKUP(TRIM(B230),ALL!$B$1:$U$1591,10,FALSE)),"",IF(ISERROR(VLOOKUP(TRIM(B230),ALL!$B$1:$U$1591,10,FALSE))," ",VLOOKUP(TRIM(B230),ALL!$B$1:$U$1591,10,FALSE)))</f>
        <v xml:space="preserve"> </v>
      </c>
      <c r="R230" t="str">
        <f>""</f>
        <v/>
      </c>
      <c r="S230" t="str">
        <f>""</f>
        <v/>
      </c>
      <c r="T230" t="str">
        <f>""</f>
        <v/>
      </c>
      <c r="U230" t="str">
        <f>""</f>
        <v/>
      </c>
      <c r="V230" t="str">
        <f>""</f>
        <v/>
      </c>
      <c r="W230" t="str">
        <f>""</f>
        <v/>
      </c>
      <c r="X230" t="str">
        <f>""</f>
        <v/>
      </c>
      <c r="Y230" t="str">
        <f>""</f>
        <v/>
      </c>
      <c r="Z230" t="str">
        <f>""</f>
        <v/>
      </c>
      <c r="AA230" t="str">
        <f>""</f>
        <v/>
      </c>
      <c r="AB230" t="str">
        <f>""</f>
        <v/>
      </c>
      <c r="AC230" t="str">
        <f>""</f>
        <v/>
      </c>
      <c r="AD230" t="str">
        <f>""</f>
        <v/>
      </c>
      <c r="AE230" t="str">
        <f>""</f>
        <v/>
      </c>
      <c r="AF230" t="str">
        <f>""</f>
        <v/>
      </c>
      <c r="AG230" t="str">
        <f>""</f>
        <v/>
      </c>
      <c r="AH230" t="str">
        <f>""</f>
        <v/>
      </c>
      <c r="AI230" t="str">
        <f>""</f>
        <v/>
      </c>
      <c r="AJ230" t="str">
        <f>""</f>
        <v/>
      </c>
      <c r="AK230" t="str">
        <f>""</f>
        <v/>
      </c>
      <c r="AL230" t="str">
        <f>""</f>
        <v/>
      </c>
      <c r="AM230" t="str">
        <f>""</f>
        <v/>
      </c>
      <c r="AN230" t="str">
        <f>""</f>
        <v/>
      </c>
      <c r="AO230" t="str">
        <f>""</f>
        <v/>
      </c>
      <c r="AP230" t="str">
        <f>""</f>
        <v/>
      </c>
      <c r="AQ230" t="str">
        <f>""</f>
        <v/>
      </c>
      <c r="AR230" t="str">
        <f>""</f>
        <v/>
      </c>
      <c r="AS230" t="str">
        <f>""</f>
        <v/>
      </c>
      <c r="AT230" t="str">
        <f>""</f>
        <v/>
      </c>
    </row>
    <row r="231" spans="1:46">
      <c r="A231" s="52" t="str">
        <f>IF(ISERROR(VLOOKUP(TRIM(B231),ALL!$B$1:$T$1591,3,FALSE)),"(unc)",VLOOKUP(TRIM(B231),ALL!$B$1:$T$1591,3,FALSE))</f>
        <v>(unc)</v>
      </c>
      <c r="B231" s="139" t="s">
        <v>4684</v>
      </c>
      <c r="C231" s="11" t="s">
        <v>3777</v>
      </c>
      <c r="D231" s="85">
        <f>VLOOKUP(TRIM(B231),BirthdateDraft!$B$1:$O$5859,2,FALSE)</f>
        <v>33624</v>
      </c>
      <c r="E231" s="86" t="str">
        <f>VLOOKUP(TRIM(B231),BirthdateDraft!$B$1:$O$9859,3,FALSE)</f>
        <v>14/7</v>
      </c>
      <c r="F231" s="52" t="str">
        <f>IF(ISERROR(VLOOKUP(TRIM(B231),ALL!$B$1:$T$1591,2,FALSE)),"",IF(ISERROR(VLOOKUP(TRIM(B231),ALL!$B$1:$T$1591,2,FALSE))," ",VLOOKUP(TRIM(B231),ALL!$B$1:$T$1591,2,FALSE)))</f>
        <v/>
      </c>
      <c r="G231" s="52" t="str">
        <f>IF(ISBLANK(VLOOKUP(TRIM(B231),ALL!$B$1:$U$1591,4,FALSE)),"",IF(ISERROR(VLOOKUP(TRIM(B231),ALL!$B$1:$U$1591,4,FALSE))," ",VLOOKUP(TRIM(B231),ALL!$B$1:$U$1591,4,FALSE)))</f>
        <v xml:space="preserve"> </v>
      </c>
      <c r="H231" s="52" t="str">
        <f>IF(ISBLANK(VLOOKUP(TRIM(B231),ALL!$B$1:$U$1591,5,FALSE)),"",IF(ISERROR(VLOOKUP(TRIM(B231),ALL!$B$1:$U$1591,5,FALSE))," ",VLOOKUP(TRIM(B231),ALL!$B$1:$U$1591,5,FALSE)))</f>
        <v xml:space="preserve"> </v>
      </c>
      <c r="I231" s="52" t="str">
        <f>IF(ISBLANK(VLOOKUP(TRIM(B231),ALL!$B$1:$U$1591,6,FALSE)),"",IF(ISERROR(VLOOKUP(TRIM(B231),ALL!$B$1:$U$1591,6,FALSE))," ", VLOOKUP(TRIM(B231),ALL!$B$1:$U$1591,6,FALSE)))</f>
        <v xml:space="preserve"> </v>
      </c>
      <c r="J231" s="52" t="str">
        <f>IF(ISBLANK(VLOOKUP(TRIM(B231),ALL!$B$1:$U$1591,7,FALSE)),"",IF(ISERROR(VLOOKUP(TRIM(B231),ALL!$B$1:$U$1591,7,FALSE))," ",VLOOKUP(TRIM(B231),ALL!$B$1:$U$1591,7,FALSE)))</f>
        <v xml:space="preserve"> </v>
      </c>
      <c r="K231" s="52" t="str">
        <f>IF(ISBLANK(VLOOKUP(TRIM(B231),ALL!$B$1:$U$1591,8,FALSE)),"",IF(ISERROR(VLOOKUP(TRIM(B231),ALL!$B$1:$U$1591,8,FALSE))," ",VLOOKUP(TRIM(B231),ALL!$B$1:$U$1591,8,FALSE)))</f>
        <v xml:space="preserve"> </v>
      </c>
      <c r="L231" s="52" t="str">
        <f>IF(ISBLANK(VLOOKUP(TRIM(B231),ALL!$B$1:$U$1591,9,FALSE)),"",IF(ISERROR(VLOOKUP(TRIM(B231),ALL!$B$1:$U$1591,9,FALSE))," ",VLOOKUP(TRIM(B231),ALL!$B$1:$U$1591,9,FALSE)))</f>
        <v xml:space="preserve"> </v>
      </c>
      <c r="M231" s="52" t="str">
        <f>IF(ISBLANK(VLOOKUP(TRIM(B231),ALL!$B$1:$U$1591,10,FALSE)),"",IF(ISERROR(VLOOKUP(TRIM(B231),ALL!$B$1:$U$1591,10,FALSE))," ",VLOOKUP(TRIM(B231),ALL!$B$1:$U$1591,10,FALSE)))</f>
        <v xml:space="preserve"> </v>
      </c>
      <c r="R231" t="str">
        <f>""</f>
        <v/>
      </c>
      <c r="S231" t="str">
        <f>""</f>
        <v/>
      </c>
      <c r="T231" t="str">
        <f>""</f>
        <v/>
      </c>
      <c r="U231" t="str">
        <f>""</f>
        <v/>
      </c>
      <c r="V231" t="str">
        <f>""</f>
        <v/>
      </c>
      <c r="W231" t="str">
        <f>""</f>
        <v/>
      </c>
      <c r="X231" t="str">
        <f>""</f>
        <v/>
      </c>
      <c r="Y231" t="str">
        <f>""</f>
        <v/>
      </c>
      <c r="Z231" t="str">
        <f>""</f>
        <v/>
      </c>
      <c r="AA231" t="str">
        <f>""</f>
        <v/>
      </c>
      <c r="AB231" t="str">
        <f>""</f>
        <v/>
      </c>
      <c r="AC231" t="str">
        <f>""</f>
        <v/>
      </c>
      <c r="AD231" t="str">
        <f>""</f>
        <v/>
      </c>
      <c r="AE231" t="str">
        <f>""</f>
        <v/>
      </c>
      <c r="AF231" t="str">
        <f>""</f>
        <v/>
      </c>
      <c r="AG231" t="str">
        <f>""</f>
        <v/>
      </c>
      <c r="AH231" t="str">
        <f>""</f>
        <v/>
      </c>
      <c r="AI231" t="str">
        <f>""</f>
        <v/>
      </c>
      <c r="AJ231" t="str">
        <f>""</f>
        <v/>
      </c>
      <c r="AK231" t="str">
        <f>""</f>
        <v/>
      </c>
      <c r="AL231" t="str">
        <f>""</f>
        <v/>
      </c>
      <c r="AM231" t="str">
        <f>""</f>
        <v/>
      </c>
      <c r="AN231" t="str">
        <f>""</f>
        <v/>
      </c>
      <c r="AO231" t="str">
        <f>""</f>
        <v/>
      </c>
      <c r="AP231" t="str">
        <f>""</f>
        <v/>
      </c>
      <c r="AQ231" t="str">
        <f>""</f>
        <v/>
      </c>
      <c r="AR231" t="str">
        <f>""</f>
        <v/>
      </c>
      <c r="AS231" t="str">
        <f>""</f>
        <v/>
      </c>
      <c r="AT231" t="str">
        <f>""</f>
        <v/>
      </c>
    </row>
    <row r="232" spans="1:46">
      <c r="A232" s="52" t="str">
        <f>IF(ISERROR(VLOOKUP(TRIM(B232),ALL!$B$1:$T$1591,3,FALSE)),"(unc)",VLOOKUP(TRIM(B232),ALL!$B$1:$T$1591,3,FALSE))</f>
        <v>(unc)</v>
      </c>
      <c r="B232" s="139" t="s">
        <v>4652</v>
      </c>
      <c r="C232" s="11" t="s">
        <v>3777</v>
      </c>
      <c r="D232" s="85">
        <f>VLOOKUP(TRIM(B232),BirthdateDraft!$B$1:$O$5859,2,FALSE)</f>
        <v>33268</v>
      </c>
      <c r="E232" s="86" t="str">
        <f>VLOOKUP(TRIM(B232),BirthdateDraft!$B$1:$O$9859,3,FALSE)</f>
        <v>14/3</v>
      </c>
      <c r="F232" s="52" t="str">
        <f>IF(ISERROR(VLOOKUP(TRIM(B232),ALL!$B$1:$T$1591,2,FALSE)),"",IF(ISERROR(VLOOKUP(TRIM(B232),ALL!$B$1:$T$1591,2,FALSE))," ",VLOOKUP(TRIM(B232),ALL!$B$1:$T$1591,2,FALSE)))</f>
        <v/>
      </c>
      <c r="G232" s="52" t="str">
        <f>IF(ISBLANK(VLOOKUP(TRIM(B232),ALL!$B$1:$U$1591,4,FALSE)),"",IF(ISERROR(VLOOKUP(TRIM(B232),ALL!$B$1:$U$1591,4,FALSE))," ",VLOOKUP(TRIM(B232),ALL!$B$1:$U$1591,4,FALSE)))</f>
        <v xml:space="preserve"> </v>
      </c>
      <c r="H232" s="52" t="str">
        <f>IF(ISBLANK(VLOOKUP(TRIM(B232),ALL!$B$1:$U$1591,5,FALSE)),"",IF(ISERROR(VLOOKUP(TRIM(B232),ALL!$B$1:$U$1591,5,FALSE))," ",VLOOKUP(TRIM(B232),ALL!$B$1:$U$1591,5,FALSE)))</f>
        <v xml:space="preserve"> </v>
      </c>
      <c r="I232" s="52" t="str">
        <f>IF(ISBLANK(VLOOKUP(TRIM(B232),ALL!$B$1:$U$1591,6,FALSE)),"",IF(ISERROR(VLOOKUP(TRIM(B232),ALL!$B$1:$U$1591,6,FALSE))," ", VLOOKUP(TRIM(B232),ALL!$B$1:$U$1591,6,FALSE)))</f>
        <v xml:space="preserve"> </v>
      </c>
      <c r="J232" s="52" t="str">
        <f>IF(ISBLANK(VLOOKUP(TRIM(B232),ALL!$B$1:$U$1591,7,FALSE)),"",IF(ISERROR(VLOOKUP(TRIM(B232),ALL!$B$1:$U$1591,7,FALSE))," ",VLOOKUP(TRIM(B232),ALL!$B$1:$U$1591,7,FALSE)))</f>
        <v xml:space="preserve"> </v>
      </c>
      <c r="K232" s="52" t="str">
        <f>IF(ISBLANK(VLOOKUP(TRIM(B232),ALL!$B$1:$U$1591,8,FALSE)),"",IF(ISERROR(VLOOKUP(TRIM(B232),ALL!$B$1:$U$1591,8,FALSE))," ",VLOOKUP(TRIM(B232),ALL!$B$1:$U$1591,8,FALSE)))</f>
        <v xml:space="preserve"> </v>
      </c>
      <c r="L232" s="52" t="str">
        <f>IF(ISBLANK(VLOOKUP(TRIM(B232),ALL!$B$1:$U$1591,9,FALSE)),"",IF(ISERROR(VLOOKUP(TRIM(B232),ALL!$B$1:$U$1591,9,FALSE))," ",VLOOKUP(TRIM(B232),ALL!$B$1:$U$1591,9,FALSE)))</f>
        <v xml:space="preserve"> </v>
      </c>
      <c r="M232" s="52" t="str">
        <f>IF(ISBLANK(VLOOKUP(TRIM(B232),ALL!$B$1:$U$1591,10,FALSE)),"",IF(ISERROR(VLOOKUP(TRIM(B232),ALL!$B$1:$U$1591,10,FALSE))," ",VLOOKUP(TRIM(B232),ALL!$B$1:$U$1591,10,FALSE)))</f>
        <v xml:space="preserve"> </v>
      </c>
    </row>
    <row r="233" spans="1:46">
      <c r="A233" s="52" t="str">
        <f>IF(ISERROR(VLOOKUP(TRIM(B233),ALL!$B$1:$T$1591,3,FALSE)),"(unc)",VLOOKUP(TRIM(B233),ALL!$B$1:$T$1591,3,FALSE))</f>
        <v>(unc)</v>
      </c>
      <c r="B233" s="139" t="s">
        <v>2802</v>
      </c>
      <c r="C233" s="11" t="s">
        <v>3777</v>
      </c>
      <c r="D233" s="85">
        <f>VLOOKUP(TRIM(B233),BirthdateDraft!$B$1:$O$5859,2,FALSE)</f>
        <v>31841</v>
      </c>
      <c r="E233" s="86" t="str">
        <f>VLOOKUP(TRIM(B233),BirthdateDraft!$B$1:$O$9859,3,FALSE)</f>
        <v>10/FA</v>
      </c>
      <c r="F233" s="52" t="str">
        <f>IF(ISERROR(VLOOKUP(TRIM(B233),ALL!$B$1:$T$1591,2,FALSE)),"",IF(ISERROR(VLOOKUP(TRIM(B233),ALL!$B$1:$T$1591,2,FALSE))," ",VLOOKUP(TRIM(B233),ALL!$B$1:$T$1591,2,FALSE)))</f>
        <v/>
      </c>
      <c r="G233" s="52" t="str">
        <f>IF(ISBLANK(VLOOKUP(TRIM(B233),ALL!$B$1:$U$1591,4,FALSE)),"",IF(ISERROR(VLOOKUP(TRIM(B233),ALL!$B$1:$U$1591,4,FALSE))," ",VLOOKUP(TRIM(B233),ALL!$B$1:$U$1591,4,FALSE)))</f>
        <v xml:space="preserve"> </v>
      </c>
      <c r="H233" s="52" t="str">
        <f>IF(ISBLANK(VLOOKUP(TRIM(B233),ALL!$B$1:$U$1591,5,FALSE)),"",IF(ISERROR(VLOOKUP(TRIM(B233),ALL!$B$1:$U$1591,5,FALSE))," ",VLOOKUP(TRIM(B233),ALL!$B$1:$U$1591,5,FALSE)))</f>
        <v xml:space="preserve"> </v>
      </c>
      <c r="I233" s="52" t="str">
        <f>IF(ISBLANK(VLOOKUP(TRIM(B233),ALL!$B$1:$U$1591,6,FALSE)),"",IF(ISERROR(VLOOKUP(TRIM(B233),ALL!$B$1:$U$1591,6,FALSE))," ", VLOOKUP(TRIM(B233),ALL!$B$1:$U$1591,6,FALSE)))</f>
        <v xml:space="preserve"> </v>
      </c>
      <c r="J233" s="52" t="str">
        <f>IF(ISBLANK(VLOOKUP(TRIM(B233),ALL!$B$1:$U$1591,7,FALSE)),"",IF(ISERROR(VLOOKUP(TRIM(B233),ALL!$B$1:$U$1591,7,FALSE))," ",VLOOKUP(TRIM(B233),ALL!$B$1:$U$1591,7,FALSE)))</f>
        <v xml:space="preserve"> </v>
      </c>
      <c r="K233" s="52" t="str">
        <f>IF(ISBLANK(VLOOKUP(TRIM(B233),ALL!$B$1:$U$1591,8,FALSE)),"",IF(ISERROR(VLOOKUP(TRIM(B233),ALL!$B$1:$U$1591,8,FALSE))," ",VLOOKUP(TRIM(B233),ALL!$B$1:$U$1591,8,FALSE)))</f>
        <v xml:space="preserve"> </v>
      </c>
      <c r="L233" s="52" t="str">
        <f>IF(ISBLANK(VLOOKUP(TRIM(B233),ALL!$B$1:$U$1591,9,FALSE)),"",IF(ISERROR(VLOOKUP(TRIM(B233),ALL!$B$1:$U$1591,9,FALSE))," ",VLOOKUP(TRIM(B233),ALL!$B$1:$U$1591,9,FALSE)))</f>
        <v xml:space="preserve"> </v>
      </c>
      <c r="M233" s="52" t="str">
        <f>IF(ISBLANK(VLOOKUP(TRIM(B233),ALL!$B$1:$U$1591,10,FALSE)),"",IF(ISERROR(VLOOKUP(TRIM(B233),ALL!$B$1:$U$1591,10,FALSE))," ",VLOOKUP(TRIM(B233),ALL!$B$1:$U$1591,10,FALSE)))</f>
        <v xml:space="preserve"> </v>
      </c>
    </row>
    <row r="234" spans="1:46">
      <c r="A234" s="52" t="str">
        <f>IF(ISERROR(VLOOKUP(TRIM(B234),ALL!$B$1:$T$1591,3,FALSE)),"(unc)",VLOOKUP(TRIM(B234),ALL!$B$1:$T$1591,3,FALSE))</f>
        <v>(unc)</v>
      </c>
      <c r="B234" s="139" t="s">
        <v>500</v>
      </c>
      <c r="C234" s="11" t="s">
        <v>3778</v>
      </c>
      <c r="D234" s="85">
        <f>VLOOKUP(TRIM(B234),BirthdateDraft!$B$1:$O$5859,2,FALSE)</f>
        <v>32881</v>
      </c>
      <c r="E234" s="86" t="str">
        <f>VLOOKUP(TRIM(B234),BirthdateDraft!$B$1:$O$9859,3,FALSE)</f>
        <v>12/2</v>
      </c>
      <c r="F234" s="52" t="str">
        <f>IF(ISERROR(VLOOKUP(TRIM(B234),ALL!$B$1:$T$1591,2,FALSE)),"",IF(ISERROR(VLOOKUP(TRIM(B234),ALL!$B$1:$T$1591,2,FALSE))," ",VLOOKUP(TRIM(B234),ALL!$B$1:$T$1591,2,FALSE)))</f>
        <v/>
      </c>
      <c r="G234" s="52" t="str">
        <f>IF(ISBLANK(VLOOKUP(TRIM(B234),ALL!$B$1:$U$1591,4,FALSE)),"",IF(ISERROR(VLOOKUP(TRIM(B234),ALL!$B$1:$U$1591,4,FALSE))," ",VLOOKUP(TRIM(B234),ALL!$B$1:$U$1591,4,FALSE)))</f>
        <v xml:space="preserve"> </v>
      </c>
      <c r="H234" s="52" t="str">
        <f>IF(ISBLANK(VLOOKUP(TRIM(B234),ALL!$B$1:$U$1591,5,FALSE)),"",IF(ISERROR(VLOOKUP(TRIM(B234),ALL!$B$1:$U$1591,5,FALSE))," ",VLOOKUP(TRIM(B234),ALL!$B$1:$U$1591,5,FALSE)))</f>
        <v xml:space="preserve"> </v>
      </c>
      <c r="I234" s="52" t="str">
        <f>IF(ISBLANK(VLOOKUP(TRIM(B234),ALL!$B$1:$U$1591,6,FALSE)),"",IF(ISERROR(VLOOKUP(TRIM(B234),ALL!$B$1:$U$1591,6,FALSE))," ", VLOOKUP(TRIM(B234),ALL!$B$1:$U$1591,6,FALSE)))</f>
        <v xml:space="preserve"> </v>
      </c>
      <c r="J234" s="52" t="str">
        <f>IF(ISBLANK(VLOOKUP(TRIM(B234),ALL!$B$1:$U$1591,7,FALSE)),"",IF(ISERROR(VLOOKUP(TRIM(B234),ALL!$B$1:$U$1591,7,FALSE))," ",VLOOKUP(TRIM(B234),ALL!$B$1:$U$1591,7,FALSE)))</f>
        <v xml:space="preserve"> </v>
      </c>
      <c r="K234" s="52" t="str">
        <f>IF(ISBLANK(VLOOKUP(TRIM(B234),ALL!$B$1:$U$1591,8,FALSE)),"",IF(ISERROR(VLOOKUP(TRIM(B234),ALL!$B$1:$U$1591,8,FALSE))," ",VLOOKUP(TRIM(B234),ALL!$B$1:$U$1591,8,FALSE)))</f>
        <v xml:space="preserve"> </v>
      </c>
      <c r="L234" s="52" t="str">
        <f>IF(ISBLANK(VLOOKUP(TRIM(B234),ALL!$B$1:$U$1591,9,FALSE)),"",IF(ISERROR(VLOOKUP(TRIM(B234),ALL!$B$1:$U$1591,9,FALSE))," ",VLOOKUP(TRIM(B234),ALL!$B$1:$U$1591,9,FALSE)))</f>
        <v xml:space="preserve"> </v>
      </c>
      <c r="M234" s="52" t="str">
        <f>IF(ISBLANK(VLOOKUP(TRIM(B234),ALL!$B$1:$U$1591,10,FALSE)),"",IF(ISERROR(VLOOKUP(TRIM(B234),ALL!$B$1:$U$1591,10,FALSE))," ",VLOOKUP(TRIM(B234),ALL!$B$1:$U$1591,10,FALSE)))</f>
        <v xml:space="preserve"> </v>
      </c>
    </row>
    <row r="235" spans="1:46">
      <c r="A235" s="52" t="str">
        <f>IF(ISERROR(VLOOKUP(TRIM(B235),ALL!$B$1:$T$1591,3,FALSE)),"(unc)",VLOOKUP(TRIM(B235),ALL!$B$1:$T$1591,3,FALSE))</f>
        <v>(unc)</v>
      </c>
      <c r="B235" s="139" t="s">
        <v>5663</v>
      </c>
      <c r="C235" s="11" t="s">
        <v>3778</v>
      </c>
      <c r="D235" s="85">
        <f>VLOOKUP(TRIM(B235),BirthdateDraft!$B$1:$O$9813,2,FALSE)</f>
        <v>33990</v>
      </c>
      <c r="E235" s="86" t="str">
        <f>VLOOKUP(TRIM(B235),BirthdateDraft!$B$1:$O$9813,3,FALSE)</f>
        <v>16/FA</v>
      </c>
      <c r="F235" s="52" t="str">
        <f>IF(ISERROR(VLOOKUP(TRIM(B235),ALL!$B$1:$T$1591,2,FALSE)),"",IF(ISERROR(VLOOKUP(TRIM(B235),ALL!$B$1:$T$1591,2,FALSE))," ",VLOOKUP(TRIM(B235),ALL!$B$1:$T$1591,2,FALSE)))</f>
        <v/>
      </c>
      <c r="G235" s="52" t="str">
        <f>IF(ISBLANK(VLOOKUP(TRIM(B235),ALL!$B$1:$U$1591,4,FALSE)),"",IF(ISERROR(VLOOKUP(TRIM(B235),ALL!$B$1:$U$1591,4,FALSE))," ",VLOOKUP(TRIM(B235),ALL!$B$1:$U$1591,4,FALSE)))</f>
        <v xml:space="preserve"> </v>
      </c>
      <c r="H235" s="52" t="str">
        <f>IF(ISBLANK(VLOOKUP(TRIM(B235),ALL!$B$1:$U$1591,5,FALSE)),"",IF(ISERROR(VLOOKUP(TRIM(B235),ALL!$B$1:$U$1591,5,FALSE))," ",VLOOKUP(TRIM(B235),ALL!$B$1:$U$1591,5,FALSE)))</f>
        <v xml:space="preserve"> </v>
      </c>
      <c r="I235" s="52" t="str">
        <f>IF(ISBLANK(VLOOKUP(TRIM(B235),ALL!$B$1:$U$1591,6,FALSE)),"",IF(ISERROR(VLOOKUP(TRIM(B235),ALL!$B$1:$U$1591,6,FALSE))," ", VLOOKUP(TRIM(B235),ALL!$B$1:$U$1591,6,FALSE)))</f>
        <v xml:space="preserve"> </v>
      </c>
      <c r="J235" s="52" t="str">
        <f>IF(ISBLANK(VLOOKUP(TRIM(B235),ALL!$B$1:$U$1591,7,FALSE)),"",IF(ISERROR(VLOOKUP(TRIM(B235),ALL!$B$1:$U$1591,7,FALSE))," ",VLOOKUP(TRIM(B235),ALL!$B$1:$U$1591,7,FALSE)))</f>
        <v xml:space="preserve"> </v>
      </c>
      <c r="K235" s="52" t="str">
        <f>IF(ISBLANK(VLOOKUP(TRIM(B235),ALL!$B$1:$U$1591,8,FALSE)),"",IF(ISERROR(VLOOKUP(TRIM(B235),ALL!$B$1:$U$1591,8,FALSE))," ",VLOOKUP(TRIM(B235),ALL!$B$1:$U$1591,8,FALSE)))</f>
        <v xml:space="preserve"> </v>
      </c>
      <c r="L235" s="52" t="str">
        <f>IF(ISBLANK(VLOOKUP(TRIM(B235),ALL!$B$1:$U$1591,9,FALSE)),"",IF(ISERROR(VLOOKUP(TRIM(B235),ALL!$B$1:$U$1591,9,FALSE))," ",VLOOKUP(TRIM(B235),ALL!$B$1:$U$1591,9,FALSE)))</f>
        <v xml:space="preserve"> </v>
      </c>
      <c r="M235" s="52" t="str">
        <f>IF(ISBLANK(VLOOKUP(TRIM(B235),ALL!$B$1:$U$1591,10,FALSE)),"",IF(ISERROR(VLOOKUP(TRIM(B235),ALL!$B$1:$U$1591,10,FALSE))," ",VLOOKUP(TRIM(B235),ALL!$B$1:$U$1591,10,FALSE)))</f>
        <v xml:space="preserve"> </v>
      </c>
    </row>
    <row r="236" spans="1:46">
      <c r="A236" s="52" t="str">
        <f>IF(ISERROR(VLOOKUP(TRIM(B236),ALL!$B$1:$T$1591,3,FALSE)),"(unc)",VLOOKUP(TRIM(B236),ALL!$B$1:$T$1591,3,FALSE))</f>
        <v>(unc)</v>
      </c>
      <c r="B236" s="139" t="s">
        <v>6257</v>
      </c>
      <c r="C236" s="11" t="s">
        <v>3778</v>
      </c>
      <c r="D236" s="85">
        <f>VLOOKUP(TRIM(B236),BirthdateDraft!$B$1:$O$9813,2,FALSE)</f>
        <v>34481</v>
      </c>
      <c r="E236" s="86" t="str">
        <f>VLOOKUP(TRIM(B236),BirthdateDraft!$B$1:$O$9813,3,FALSE)</f>
        <v>17/5</v>
      </c>
      <c r="F236" s="52" t="str">
        <f>IF(ISERROR(VLOOKUP(TRIM(B236),ALL!$B$1:$T$1591,2,FALSE)),"",IF(ISERROR(VLOOKUP(TRIM(B236),ALL!$B$1:$T$1591,2,FALSE))," ",VLOOKUP(TRIM(B236),ALL!$B$1:$T$1591,2,FALSE)))</f>
        <v/>
      </c>
      <c r="G236" s="52" t="str">
        <f>IF(ISBLANK(VLOOKUP(TRIM(B236),ALL!$B$1:$U$1591,4,FALSE)),"",IF(ISERROR(VLOOKUP(TRIM(B236),ALL!$B$1:$U$1591,4,FALSE))," ",VLOOKUP(TRIM(B236),ALL!$B$1:$U$1591,4,FALSE)))</f>
        <v xml:space="preserve"> </v>
      </c>
      <c r="H236" s="52" t="str">
        <f>IF(ISBLANK(VLOOKUP(TRIM(B236),ALL!$B$1:$U$1591,5,FALSE)),"",IF(ISERROR(VLOOKUP(TRIM(B236),ALL!$B$1:$U$1591,5,FALSE))," ",VLOOKUP(TRIM(B236),ALL!$B$1:$U$1591,5,FALSE)))</f>
        <v xml:space="preserve"> </v>
      </c>
      <c r="I236" s="52" t="str">
        <f>IF(ISBLANK(VLOOKUP(TRIM(B236),ALL!$B$1:$U$1591,6,FALSE)),"",IF(ISERROR(VLOOKUP(TRIM(B236),ALL!$B$1:$U$1591,6,FALSE))," ", VLOOKUP(TRIM(B236),ALL!$B$1:$U$1591,6,FALSE)))</f>
        <v xml:space="preserve"> </v>
      </c>
      <c r="J236" s="52" t="str">
        <f>IF(ISBLANK(VLOOKUP(TRIM(B236),ALL!$B$1:$U$1591,7,FALSE)),"",IF(ISERROR(VLOOKUP(TRIM(B236),ALL!$B$1:$U$1591,7,FALSE))," ",VLOOKUP(TRIM(B236),ALL!$B$1:$U$1591,7,FALSE)))</f>
        <v xml:space="preserve"> </v>
      </c>
      <c r="K236" s="52" t="str">
        <f>IF(ISBLANK(VLOOKUP(TRIM(B236),ALL!$B$1:$U$1591,8,FALSE)),"",IF(ISERROR(VLOOKUP(TRIM(B236),ALL!$B$1:$U$1591,8,FALSE))," ",VLOOKUP(TRIM(B236),ALL!$B$1:$U$1591,8,FALSE)))</f>
        <v xml:space="preserve"> </v>
      </c>
      <c r="L236" s="52" t="str">
        <f>IF(ISBLANK(VLOOKUP(TRIM(B236),ALL!$B$1:$U$1591,9,FALSE)),"",IF(ISERROR(VLOOKUP(TRIM(B236),ALL!$B$1:$U$1591,9,FALSE))," ",VLOOKUP(TRIM(B236),ALL!$B$1:$U$1591,9,FALSE)))</f>
        <v xml:space="preserve"> </v>
      </c>
      <c r="M236" s="52" t="str">
        <f>IF(ISBLANK(VLOOKUP(TRIM(B236),ALL!$B$1:$U$1591,10,FALSE)),"",IF(ISERROR(VLOOKUP(TRIM(B236),ALL!$B$1:$U$1591,10,FALSE))," ",VLOOKUP(TRIM(B236),ALL!$B$1:$U$1591,10,FALSE)))</f>
        <v xml:space="preserve"> </v>
      </c>
    </row>
    <row r="237" spans="1:46">
      <c r="A237" s="52" t="str">
        <f>IF(ISERROR(VLOOKUP(TRIM(B237),ALL!$B$1:$T$1591,3,FALSE)),"(unc)",VLOOKUP(TRIM(B237),ALL!$B$1:$T$1591,3,FALSE))</f>
        <v>DT $</v>
      </c>
      <c r="B237" s="139" t="s">
        <v>4515</v>
      </c>
      <c r="C237" s="11" t="s">
        <v>3222</v>
      </c>
      <c r="D237" s="85">
        <f>VLOOKUP(TRIM(B237),BirthdateDraft!$B$1:$O$5859,2,FALSE)</f>
        <v>33234</v>
      </c>
      <c r="E237" s="86" t="str">
        <f>VLOOKUP(TRIM(B237),BirthdateDraft!$B$1:$O$9859,3,FALSE)</f>
        <v>14/4</v>
      </c>
      <c r="F237" s="52" t="str">
        <f>IF(ISERROR(VLOOKUP(TRIM(B237),ALL!$B$1:$T$1591,2,FALSE)),"",IF(ISERROR(VLOOKUP(TRIM(B237),ALL!$B$1:$T$1591,2,FALSE))," ",VLOOKUP(TRIM(B237),ALL!$B$1:$T$1591,2,FALSE)))</f>
        <v>BAA</v>
      </c>
      <c r="G237" s="52" t="str">
        <f>IF(ISBLANK(VLOOKUP(TRIM(B237),ALL!$B$1:$U$1591,4,FALSE)),"",IF(ISERROR(VLOOKUP(TRIM(B237),ALL!$B$1:$U$1591,4,FALSE))," ",VLOOKUP(TRIM(B237),ALL!$B$1:$U$1591,4,FALSE)))</f>
        <v>0</v>
      </c>
      <c r="H237" s="52" t="str">
        <f>IF(ISBLANK(VLOOKUP(TRIM(B237),ALL!$B$1:$U$1591,5,FALSE)),"",IF(ISERROR(VLOOKUP(TRIM(B237),ALL!$B$1:$U$1591,5,FALSE))," ",VLOOKUP(TRIM(B237),ALL!$B$1:$U$1591,5,FALSE)))</f>
        <v/>
      </c>
      <c r="I237" s="52">
        <f>IF(ISBLANK(VLOOKUP(TRIM(B237),ALL!$B$1:$U$1591,6,FALSE)),"",IF(ISERROR(VLOOKUP(TRIM(B237),ALL!$B$1:$U$1591,6,FALSE))," ", VLOOKUP(TRIM(B237),ALL!$B$1:$U$1591,6,FALSE)))</f>
        <v>0</v>
      </c>
      <c r="J237" s="52" t="str">
        <f>IF(ISBLANK(VLOOKUP(TRIM(B237),ALL!$B$1:$U$1591,7,FALSE)),"",IF(ISERROR(VLOOKUP(TRIM(B237),ALL!$B$1:$U$1591,7,FALSE))," ",VLOOKUP(TRIM(B237),ALL!$B$1:$U$1591,7,FALSE)))</f>
        <v/>
      </c>
      <c r="K237" s="52" t="str">
        <f>IF(ISBLANK(VLOOKUP(TRIM(B237),ALL!$B$1:$U$1591,8,FALSE)),"",IF(ISERROR(VLOOKUP(TRIM(B237),ALL!$B$1:$U$1591,8,FALSE))," ",VLOOKUP(TRIM(B237),ALL!$B$1:$U$1591,8,FALSE)))</f>
        <v/>
      </c>
      <c r="L237" s="52" t="str">
        <f>IF(ISBLANK(VLOOKUP(TRIM(B237),ALL!$B$1:$U$1591,9,FALSE)),"",IF(ISERROR(VLOOKUP(TRIM(B237),ALL!$B$1:$U$1591,9,FALSE))," ",VLOOKUP(TRIM(B237),ALL!$B$1:$U$1591,9,FALSE)))</f>
        <v/>
      </c>
      <c r="M237" s="52" t="str">
        <f>IF(ISBLANK(VLOOKUP(TRIM(B237),ALL!$B$1:$U$1591,10,FALSE)),"",IF(ISERROR(VLOOKUP(TRIM(B237),ALL!$B$1:$U$1591,10,FALSE))," ",VLOOKUP(TRIM(B237),ALL!$B$1:$U$1591,10,FALSE)))</f>
        <v/>
      </c>
    </row>
    <row r="238" spans="1:46">
      <c r="A238" s="52" t="str">
        <f>IF(ISERROR(VLOOKUP(TRIM(B238),ALL!$B$1:$T$1591,3,FALSE)),"(unc)",VLOOKUP(TRIM(B238),ALL!$B$1:$T$1591,3,FALSE))</f>
        <v>(unc)</v>
      </c>
      <c r="B238" s="139" t="s">
        <v>950</v>
      </c>
      <c r="C238" s="11" t="s">
        <v>3778</v>
      </c>
      <c r="D238" s="85">
        <f>VLOOKUP(TRIM(B238),BirthdateDraft!$B$1:$O$9813,2,FALSE)</f>
        <v>32485</v>
      </c>
      <c r="E238" s="86" t="str">
        <f>VLOOKUP(TRIM(B238),BirthdateDraft!$B$1:$O$9813,3,FALSE)</f>
        <v>11/2</v>
      </c>
      <c r="F238" s="52" t="str">
        <f>IF(ISERROR(VLOOKUP(TRIM(B238),ALL!$B$1:$T$1591,2,FALSE)),"",IF(ISERROR(VLOOKUP(TRIM(B238),ALL!$B$1:$T$1591,2,FALSE))," ",VLOOKUP(TRIM(B238),ALL!$B$1:$T$1591,2,FALSE)))</f>
        <v/>
      </c>
      <c r="G238" s="52" t="str">
        <f>IF(ISBLANK(VLOOKUP(TRIM(B238),ALL!$B$1:$U$1591,4,FALSE)),"",IF(ISERROR(VLOOKUP(TRIM(B238),ALL!$B$1:$U$1591,4,FALSE))," ",VLOOKUP(TRIM(B238),ALL!$B$1:$U$1591,4,FALSE)))</f>
        <v xml:space="preserve"> </v>
      </c>
      <c r="H238" s="52" t="str">
        <f>IF(ISBLANK(VLOOKUP(TRIM(B238),ALL!$B$1:$U$1591,5,FALSE)),"",IF(ISERROR(VLOOKUP(TRIM(B238),ALL!$B$1:$U$1591,5,FALSE))," ",VLOOKUP(TRIM(B238),ALL!$B$1:$U$1591,5,FALSE)))</f>
        <v xml:space="preserve"> </v>
      </c>
      <c r="I238" s="52" t="str">
        <f>IF(ISBLANK(VLOOKUP(TRIM(B238),ALL!$B$1:$U$1591,6,FALSE)),"",IF(ISERROR(VLOOKUP(TRIM(B238),ALL!$B$1:$U$1591,6,FALSE))," ", VLOOKUP(TRIM(B238),ALL!$B$1:$U$1591,6,FALSE)))</f>
        <v xml:space="preserve"> </v>
      </c>
      <c r="J238" s="52" t="str">
        <f>IF(ISBLANK(VLOOKUP(TRIM(B238),ALL!$B$1:$U$1591,7,FALSE)),"",IF(ISERROR(VLOOKUP(TRIM(B238),ALL!$B$1:$U$1591,7,FALSE))," ",VLOOKUP(TRIM(B238),ALL!$B$1:$U$1591,7,FALSE)))</f>
        <v xml:space="preserve"> </v>
      </c>
      <c r="K238" s="52" t="str">
        <f>IF(ISBLANK(VLOOKUP(TRIM(B238),ALL!$B$1:$U$1591,8,FALSE)),"",IF(ISERROR(VLOOKUP(TRIM(B238),ALL!$B$1:$U$1591,8,FALSE))," ",VLOOKUP(TRIM(B238),ALL!$B$1:$U$1591,8,FALSE)))</f>
        <v xml:space="preserve"> </v>
      </c>
      <c r="L238" s="52" t="str">
        <f>IF(ISBLANK(VLOOKUP(TRIM(B238),ALL!$B$1:$U$1591,9,FALSE)),"",IF(ISERROR(VLOOKUP(TRIM(B238),ALL!$B$1:$U$1591,9,FALSE))," ",VLOOKUP(TRIM(B238),ALL!$B$1:$U$1591,9,FALSE)))</f>
        <v xml:space="preserve"> </v>
      </c>
      <c r="M238" s="52" t="str">
        <f>IF(ISBLANK(VLOOKUP(TRIM(B238),ALL!$B$1:$U$1591,10,FALSE)),"",IF(ISERROR(VLOOKUP(TRIM(B238),ALL!$B$1:$U$1591,10,FALSE))," ",VLOOKUP(TRIM(B238),ALL!$B$1:$U$1591,10,FALSE)))</f>
        <v xml:space="preserve"> </v>
      </c>
    </row>
    <row r="239" spans="1:46">
      <c r="A239" s="52" t="str">
        <f>IF(ISERROR(VLOOKUP(TRIM(B239),ALL!$B$1:$T$1591,3,FALSE)),"(unc)",VLOOKUP(TRIM(B239),ALL!$B$1:$T$1591,3,FALSE))</f>
        <v>(unc)</v>
      </c>
      <c r="B239" s="139" t="s">
        <v>1517</v>
      </c>
      <c r="C239" s="11" t="s">
        <v>3778</v>
      </c>
      <c r="D239" s="85">
        <f>VLOOKUP(TRIM(B239),BirthdateDraft!$B$1:$O$5859,2,FALSE)</f>
        <v>31135</v>
      </c>
      <c r="E239" s="86" t="str">
        <f>VLOOKUP(TRIM(B239),BirthdateDraft!$B$1:$O$9859,3,FALSE)</f>
        <v>07/2</v>
      </c>
      <c r="F239" s="52" t="str">
        <f>IF(ISERROR(VLOOKUP(TRIM(B239),ALL!$B$1:$T$1591,2,FALSE)),"",IF(ISERROR(VLOOKUP(TRIM(B239),ALL!$B$1:$T$1591,2,FALSE))," ",VLOOKUP(TRIM(B239),ALL!$B$1:$T$1591,2,FALSE)))</f>
        <v/>
      </c>
      <c r="G239" s="52" t="str">
        <f>IF(ISBLANK(VLOOKUP(TRIM(B239),ALL!$B$1:$U$1591,4,FALSE)),"",IF(ISERROR(VLOOKUP(TRIM(B239),ALL!$B$1:$U$1591,4,FALSE))," ",VLOOKUP(TRIM(B239),ALL!$B$1:$U$1591,4,FALSE)))</f>
        <v xml:space="preserve"> </v>
      </c>
      <c r="H239" s="52" t="str">
        <f>IF(ISBLANK(VLOOKUP(TRIM(B239),ALL!$B$1:$U$1591,5,FALSE)),"",IF(ISERROR(VLOOKUP(TRIM(B239),ALL!$B$1:$U$1591,5,FALSE))," ",VLOOKUP(TRIM(B239),ALL!$B$1:$U$1591,5,FALSE)))</f>
        <v xml:space="preserve"> </v>
      </c>
      <c r="I239" s="52" t="str">
        <f>IF(ISBLANK(VLOOKUP(TRIM(B239),ALL!$B$1:$U$1591,6,FALSE)),"",IF(ISERROR(VLOOKUP(TRIM(B239),ALL!$B$1:$U$1591,6,FALSE))," ", VLOOKUP(TRIM(B239),ALL!$B$1:$U$1591,6,FALSE)))</f>
        <v xml:space="preserve"> </v>
      </c>
      <c r="J239" s="52" t="str">
        <f>IF(ISBLANK(VLOOKUP(TRIM(B239),ALL!$B$1:$U$1591,7,FALSE)),"",IF(ISERROR(VLOOKUP(TRIM(B239),ALL!$B$1:$U$1591,7,FALSE))," ",VLOOKUP(TRIM(B239),ALL!$B$1:$U$1591,7,FALSE)))</f>
        <v xml:space="preserve"> </v>
      </c>
      <c r="K239" s="52" t="str">
        <f>IF(ISBLANK(VLOOKUP(TRIM(B239),ALL!$B$1:$U$1591,8,FALSE)),"",IF(ISERROR(VLOOKUP(TRIM(B239),ALL!$B$1:$U$1591,8,FALSE))," ",VLOOKUP(TRIM(B239),ALL!$B$1:$U$1591,8,FALSE)))</f>
        <v xml:space="preserve"> </v>
      </c>
      <c r="L239" s="52" t="str">
        <f>IF(ISBLANK(VLOOKUP(TRIM(B239),ALL!$B$1:$U$1591,9,FALSE)),"",IF(ISERROR(VLOOKUP(TRIM(B239),ALL!$B$1:$U$1591,9,FALSE))," ",VLOOKUP(TRIM(B239),ALL!$B$1:$U$1591,9,FALSE)))</f>
        <v xml:space="preserve"> </v>
      </c>
      <c r="M239" s="52" t="str">
        <f>IF(ISBLANK(VLOOKUP(TRIM(B239),ALL!$B$1:$U$1591,10,FALSE)),"",IF(ISERROR(VLOOKUP(TRIM(B239),ALL!$B$1:$U$1591,10,FALSE))," ",VLOOKUP(TRIM(B239),ALL!$B$1:$U$1591,10,FALSE)))</f>
        <v xml:space="preserve"> </v>
      </c>
    </row>
    <row r="240" spans="1:46">
      <c r="A240" s="52" t="str">
        <f>IF(ISERROR(VLOOKUP(TRIM(B240),ALL!$B$1:$T$1591,3,FALSE)),"(unc)",VLOOKUP(TRIM(B240),ALL!$B$1:$T$1591,3,FALSE))</f>
        <v>(unc)</v>
      </c>
      <c r="B240" s="139" t="s">
        <v>6395</v>
      </c>
      <c r="C240" s="11" t="s">
        <v>3778</v>
      </c>
      <c r="D240" s="85">
        <f>VLOOKUP(TRIM(B240),BirthdateDraft!$B$1:$O$5859,2,FALSE)</f>
        <v>34136</v>
      </c>
      <c r="E240" s="86" t="str">
        <f>VLOOKUP(TRIM(B240),BirthdateDraft!$B$1:$O$9859,3,FALSE)</f>
        <v>16/4</v>
      </c>
      <c r="F240" s="52" t="str">
        <f>IF(ISERROR(VLOOKUP(TRIM(B240),ALL!$B$1:$T$1591,2,FALSE)),"",IF(ISERROR(VLOOKUP(TRIM(B240),ALL!$B$1:$T$1591,2,FALSE))," ",VLOOKUP(TRIM(B240),ALL!$B$1:$T$1591,2,FALSE)))</f>
        <v/>
      </c>
      <c r="G240" s="52" t="str">
        <f>IF(ISBLANK(VLOOKUP(TRIM(B240),ALL!$B$1:$U$1591,4,FALSE)),"",IF(ISERROR(VLOOKUP(TRIM(B240),ALL!$B$1:$U$1591,4,FALSE))," ",VLOOKUP(TRIM(B240),ALL!$B$1:$U$1591,4,FALSE)))</f>
        <v xml:space="preserve"> </v>
      </c>
      <c r="H240" s="52" t="str">
        <f>IF(ISBLANK(VLOOKUP(TRIM(B240),ALL!$B$1:$U$1591,5,FALSE)),"",IF(ISERROR(VLOOKUP(TRIM(B240),ALL!$B$1:$U$1591,5,FALSE))," ",VLOOKUP(TRIM(B240),ALL!$B$1:$U$1591,5,FALSE)))</f>
        <v xml:space="preserve"> </v>
      </c>
      <c r="I240" s="52" t="str">
        <f>IF(ISBLANK(VLOOKUP(TRIM(B240),ALL!$B$1:$U$1591,6,FALSE)),"",IF(ISERROR(VLOOKUP(TRIM(B240),ALL!$B$1:$U$1591,6,FALSE))," ", VLOOKUP(TRIM(B240),ALL!$B$1:$U$1591,6,FALSE)))</f>
        <v xml:space="preserve"> </v>
      </c>
      <c r="J240" s="52" t="str">
        <f>IF(ISBLANK(VLOOKUP(TRIM(B240),ALL!$B$1:$U$1591,7,FALSE)),"",IF(ISERROR(VLOOKUP(TRIM(B240),ALL!$B$1:$U$1591,7,FALSE))," ",VLOOKUP(TRIM(B240),ALL!$B$1:$U$1591,7,FALSE)))</f>
        <v xml:space="preserve"> </v>
      </c>
      <c r="K240" s="52" t="str">
        <f>IF(ISBLANK(VLOOKUP(TRIM(B240),ALL!$B$1:$U$1591,8,FALSE)),"",IF(ISERROR(VLOOKUP(TRIM(B240),ALL!$B$1:$U$1591,8,FALSE))," ",VLOOKUP(TRIM(B240),ALL!$B$1:$U$1591,8,FALSE)))</f>
        <v xml:space="preserve"> </v>
      </c>
      <c r="L240" s="52" t="str">
        <f>IF(ISBLANK(VLOOKUP(TRIM(B240),ALL!$B$1:$U$1591,9,FALSE)),"",IF(ISERROR(VLOOKUP(TRIM(B240),ALL!$B$1:$U$1591,9,FALSE))," ",VLOOKUP(TRIM(B240),ALL!$B$1:$U$1591,9,FALSE)))</f>
        <v xml:space="preserve"> </v>
      </c>
      <c r="M240" s="52" t="str">
        <f>IF(ISBLANK(VLOOKUP(TRIM(B240),ALL!$B$1:$U$1591,10,FALSE)),"",IF(ISERROR(VLOOKUP(TRIM(B240),ALL!$B$1:$U$1591,10,FALSE))," ",VLOOKUP(TRIM(B240),ALL!$B$1:$U$1591,10,FALSE)))</f>
        <v xml:space="preserve"> </v>
      </c>
    </row>
    <row r="241" spans="1:13">
      <c r="A241" s="52" t="str">
        <f>IF(ISERROR(VLOOKUP(TRIM(B241),ALL!$B$1:$T$1591,3,FALSE)),"(unc)",VLOOKUP(TRIM(B241),ALL!$B$1:$T$1591,3,FALSE))</f>
        <v>PR WR</v>
      </c>
      <c r="B241" s="215" t="s">
        <v>6957</v>
      </c>
      <c r="C241" s="11" t="s">
        <v>3778</v>
      </c>
      <c r="D241" s="85">
        <f>VLOOKUP(TRIM(B241),BirthdateDraft!$B$1:$O$9813,2,FALSE)</f>
        <v>35040</v>
      </c>
      <c r="E241" s="86" t="str">
        <f>VLOOKUP(TRIM(B241),BirthdateDraft!$B$1:$O$9813,3,FALSE)</f>
        <v>18/7</v>
      </c>
      <c r="F241" s="52" t="str">
        <f>IF(ISERROR(VLOOKUP(TRIM(B241),ALL!$B$1:$T$1591,2,FALSE)),"",IF(ISERROR(VLOOKUP(TRIM(B241),ALL!$B$1:$T$1591,2,FALSE))," ",VLOOKUP(TRIM(B241),ALL!$B$1:$T$1591,2,FALSE)))</f>
        <v>WAN</v>
      </c>
      <c r="G241" s="52" t="str">
        <f>IF(ISBLANK(VLOOKUP(TRIM(B241),ALL!$B$1:$U$1591,4,FALSE)),"",IF(ISERROR(VLOOKUP(TRIM(B241),ALL!$B$1:$U$1591,4,FALSE))," ",VLOOKUP(TRIM(B241),ALL!$B$1:$U$1591,4,FALSE)))</f>
        <v/>
      </c>
      <c r="H241" s="52"/>
      <c r="I241" s="52"/>
      <c r="J241" s="52"/>
      <c r="K241" s="52"/>
      <c r="L241" s="52" t="str">
        <f>IF(ISBLANK(VLOOKUP(TRIM(B241),ALL!$B$1:$U$1591,9,FALSE)),"",IF(ISERROR(VLOOKUP(TRIM(B241),ALL!$B$1:$U$1591,9,FALSE))," ",VLOOKUP(TRIM(B241),ALL!$B$1:$U$1591,9,FALSE)))</f>
        <v/>
      </c>
      <c r="M241" s="52" t="str">
        <f>IF(ISBLANK(VLOOKUP(TRIM(B241),ALL!$B$1:$U$1591,10,FALSE)),"",IF(ISERROR(VLOOKUP(TRIM(B241),ALL!$B$1:$U$1591,10,FALSE))," ",VLOOKUP(TRIM(B241),ALL!$B$1:$U$1591,10,FALSE)))</f>
        <v/>
      </c>
    </row>
    <row r="242" spans="1:13">
      <c r="A242" s="52" t="str">
        <f>IF(ISERROR(VLOOKUP(TRIM(B242),ALL!$B$1:$T$1591,3,FALSE)),"(unc)",VLOOKUP(TRIM(B242),ALL!$B$1:$T$1591,3,FALSE))</f>
        <v>(unc)</v>
      </c>
      <c r="B242" s="139" t="s">
        <v>5819</v>
      </c>
      <c r="C242" s="11" t="s">
        <v>3222</v>
      </c>
      <c r="D242" s="85">
        <f>VLOOKUP(TRIM(B242),BirthdateDraft!$B$1:$O$5859,2,FALSE)</f>
        <v>34354</v>
      </c>
      <c r="E242" s="86" t="str">
        <f>VLOOKUP(TRIM(B242),BirthdateDraft!$B$1:$O$9859,3,FALSE)</f>
        <v>16/5</v>
      </c>
      <c r="F242" s="52" t="str">
        <f>IF(ISERROR(VLOOKUP(TRIM(B242),ALL!$B$1:$T$1591,2,FALSE)),"",IF(ISERROR(VLOOKUP(TRIM(B242),ALL!$B$1:$T$1591,2,FALSE))," ",VLOOKUP(TRIM(B242),ALL!$B$1:$T$1591,2,FALSE)))</f>
        <v/>
      </c>
      <c r="G242" s="52" t="str">
        <f>IF(ISBLANK(VLOOKUP(TRIM(B242),ALL!$B$1:$U$1591,4,FALSE)),"",IF(ISERROR(VLOOKUP(TRIM(B242),ALL!$B$1:$U$1591,4,FALSE))," ",VLOOKUP(TRIM(B242),ALL!$B$1:$U$1591,4,FALSE)))</f>
        <v xml:space="preserve"> </v>
      </c>
      <c r="H242" s="52" t="str">
        <f>IF(ISBLANK(VLOOKUP(TRIM(B242),ALL!$B$1:$U$1591,5,FALSE)),"",IF(ISERROR(VLOOKUP(TRIM(B242),ALL!$B$1:$U$1591,5,FALSE))," ",VLOOKUP(TRIM(B242),ALL!$B$1:$U$1591,5,FALSE)))</f>
        <v xml:space="preserve"> </v>
      </c>
      <c r="I242" s="52" t="str">
        <f>IF(ISBLANK(VLOOKUP(TRIM(B242),ALL!$B$1:$U$1591,6,FALSE)),"",IF(ISERROR(VLOOKUP(TRIM(B242),ALL!$B$1:$U$1591,6,FALSE))," ", VLOOKUP(TRIM(B242),ALL!$B$1:$U$1591,6,FALSE)))</f>
        <v xml:space="preserve"> </v>
      </c>
      <c r="J242" s="52" t="str">
        <f>IF(ISBLANK(VLOOKUP(TRIM(B242),ALL!$B$1:$U$1591,7,FALSE)),"",IF(ISERROR(VLOOKUP(TRIM(B242),ALL!$B$1:$U$1591,7,FALSE))," ",VLOOKUP(TRIM(B242),ALL!$B$1:$U$1591,7,FALSE)))</f>
        <v xml:space="preserve"> </v>
      </c>
      <c r="K242" s="52" t="str">
        <f>IF(ISBLANK(VLOOKUP(TRIM(B242),ALL!$B$1:$U$1591,8,FALSE)),"",IF(ISERROR(VLOOKUP(TRIM(B242),ALL!$B$1:$U$1591,8,FALSE))," ",VLOOKUP(TRIM(B242),ALL!$B$1:$U$1591,8,FALSE)))</f>
        <v xml:space="preserve"> </v>
      </c>
      <c r="L242" s="52" t="str">
        <f>IF(ISBLANK(VLOOKUP(TRIM(B242),ALL!$B$1:$U$1591,9,FALSE)),"",IF(ISERROR(VLOOKUP(TRIM(B242),ALL!$B$1:$U$1591,9,FALSE))," ",VLOOKUP(TRIM(B242),ALL!$B$1:$U$1591,9,FALSE)))</f>
        <v xml:space="preserve"> </v>
      </c>
      <c r="M242" s="52" t="str">
        <f>IF(ISBLANK(VLOOKUP(TRIM(B242),ALL!$B$1:$U$1591,10,FALSE)),"",IF(ISERROR(VLOOKUP(TRIM(B242),ALL!$B$1:$U$1591,10,FALSE))," ",VLOOKUP(TRIM(B242),ALL!$B$1:$U$1591,10,FALSE)))</f>
        <v xml:space="preserve"> </v>
      </c>
    </row>
    <row r="243" spans="1:13">
      <c r="A243" s="52" t="str">
        <f>IF(ISERROR(VLOOKUP(TRIM(B243),ALL!$B$1:$T$1591,3,FALSE)),"(unc)",VLOOKUP(TRIM(B243),ALL!$B$1:$T$1591,3,FALSE))</f>
        <v>(unc)</v>
      </c>
      <c r="B243" s="139" t="s">
        <v>6180</v>
      </c>
      <c r="C243" s="11" t="s">
        <v>3778</v>
      </c>
      <c r="D243" s="85">
        <f>VLOOKUP(TRIM(B243),BirthdateDraft!$B$1:$O$9813,2,FALSE)</f>
        <v>34285</v>
      </c>
      <c r="E243" s="86" t="str">
        <f>VLOOKUP(TRIM(B243),BirthdateDraft!$B$1:$O$9813,3,FALSE)</f>
        <v>17/3</v>
      </c>
      <c r="F243" s="52" t="str">
        <f>IF(ISERROR(VLOOKUP(TRIM(B243),ALL!$B$1:$T$1591,2,FALSE)),"",IF(ISERROR(VLOOKUP(TRIM(B243),ALL!$B$1:$T$1591,2,FALSE))," ",VLOOKUP(TRIM(B243),ALL!$B$1:$T$1591,2,FALSE)))</f>
        <v/>
      </c>
      <c r="G243" s="52" t="str">
        <f>IF(ISBLANK(VLOOKUP(TRIM(B243),ALL!$B$1:$U$1591,4,FALSE)),"",IF(ISERROR(VLOOKUP(TRIM(B243),ALL!$B$1:$U$1591,4,FALSE))," ",VLOOKUP(TRIM(B243),ALL!$B$1:$U$1591,4,FALSE)))</f>
        <v xml:space="preserve"> </v>
      </c>
      <c r="H243" s="52" t="str">
        <f>IF(ISBLANK(VLOOKUP(TRIM(B243),ALL!$B$1:$U$1591,5,FALSE)),"",IF(ISERROR(VLOOKUP(TRIM(B243),ALL!$B$1:$U$1591,5,FALSE))," ",VLOOKUP(TRIM(B243),ALL!$B$1:$U$1591,5,FALSE)))</f>
        <v xml:space="preserve"> </v>
      </c>
      <c r="I243" s="52" t="str">
        <f>IF(ISBLANK(VLOOKUP(TRIM(B243),ALL!$B$1:$U$1591,6,FALSE)),"",IF(ISERROR(VLOOKUP(TRIM(B243),ALL!$B$1:$U$1591,6,FALSE))," ", VLOOKUP(TRIM(B243),ALL!$B$1:$U$1591,6,FALSE)))</f>
        <v xml:space="preserve"> </v>
      </c>
      <c r="J243" s="52" t="str">
        <f>IF(ISBLANK(VLOOKUP(TRIM(B243),ALL!$B$1:$U$1591,7,FALSE)),"",IF(ISERROR(VLOOKUP(TRIM(B243),ALL!$B$1:$U$1591,7,FALSE))," ",VLOOKUP(TRIM(B243),ALL!$B$1:$U$1591,7,FALSE)))</f>
        <v xml:space="preserve"> </v>
      </c>
      <c r="K243" s="52" t="str">
        <f>IF(ISBLANK(VLOOKUP(TRIM(B243),ALL!$B$1:$U$1591,8,FALSE)),"",IF(ISERROR(VLOOKUP(TRIM(B243),ALL!$B$1:$U$1591,8,FALSE))," ",VLOOKUP(TRIM(B243),ALL!$B$1:$U$1591,8,FALSE)))</f>
        <v xml:space="preserve"> </v>
      </c>
      <c r="L243" s="52" t="str">
        <f>IF(ISBLANK(VLOOKUP(TRIM(B243),ALL!$B$1:$U$1591,9,FALSE)),"",IF(ISERROR(VLOOKUP(TRIM(B243),ALL!$B$1:$U$1591,9,FALSE))," ",VLOOKUP(TRIM(B243),ALL!$B$1:$U$1591,9,FALSE)))</f>
        <v xml:space="preserve"> </v>
      </c>
      <c r="M243" s="52" t="str">
        <f>IF(ISBLANK(VLOOKUP(TRIM(B243),ALL!$B$1:$U$1591,10,FALSE)),"",IF(ISERROR(VLOOKUP(TRIM(B243),ALL!$B$1:$U$1591,10,FALSE))," ",VLOOKUP(TRIM(B243),ALL!$B$1:$U$1591,10,FALSE)))</f>
        <v xml:space="preserve"> </v>
      </c>
    </row>
    <row r="244" spans="1:13">
      <c r="A244" s="52" t="str">
        <f>IF(ISERROR(VLOOKUP(TRIM(B244),ALL!$B$1:$T$1591,3,FALSE)),"(unc)",VLOOKUP(TRIM(B244),ALL!$B$1:$T$1591,3,FALSE))</f>
        <v>(unc)</v>
      </c>
      <c r="B244" s="139" t="s">
        <v>2501</v>
      </c>
      <c r="C244" s="11" t="s">
        <v>7111</v>
      </c>
      <c r="D244" s="85">
        <f>VLOOKUP(TRIM(B244),BirthdateDraft!$B$1:$O$5859,2,FALSE)</f>
        <v>27543</v>
      </c>
      <c r="E244" s="86" t="str">
        <f>VLOOKUP(TRIM(B244),BirthdateDraft!$B$1:$O$9859,3,FALSE)</f>
        <v>10/4</v>
      </c>
      <c r="F244" s="52" t="str">
        <f>IF(ISERROR(VLOOKUP(TRIM(B244),ALL!$B$1:$T$1591,2,FALSE)),"",IF(ISERROR(VLOOKUP(TRIM(B244),ALL!$B$1:$T$1591,2,FALSE))," ",VLOOKUP(TRIM(B244),ALL!$B$1:$T$1591,2,FALSE)))</f>
        <v/>
      </c>
      <c r="G244" s="52" t="str">
        <f>IF(ISBLANK(VLOOKUP(TRIM(B244),ALL!$B$1:$U$1591,4,FALSE)),"",IF(ISERROR(VLOOKUP(TRIM(B244),ALL!$B$1:$U$1591,4,FALSE))," ",VLOOKUP(TRIM(B244),ALL!$B$1:$U$1591,4,FALSE)))</f>
        <v xml:space="preserve"> </v>
      </c>
      <c r="H244" s="52" t="str">
        <f>IF(ISBLANK(VLOOKUP(TRIM(B244),ALL!$B$1:$U$1591,5,FALSE)),"",IF(ISERROR(VLOOKUP(TRIM(B244),ALL!$B$1:$U$1591,5,FALSE))," ",VLOOKUP(TRIM(B244),ALL!$B$1:$U$1591,5,FALSE)))</f>
        <v xml:space="preserve"> </v>
      </c>
      <c r="I244" s="52" t="str">
        <f>IF(ISBLANK(VLOOKUP(TRIM(B244),ALL!$B$1:$U$1591,6,FALSE)),"",IF(ISERROR(VLOOKUP(TRIM(B244),ALL!$B$1:$U$1591,6,FALSE))," ", VLOOKUP(TRIM(B244),ALL!$B$1:$U$1591,6,FALSE)))</f>
        <v xml:space="preserve"> </v>
      </c>
      <c r="J244" s="52"/>
      <c r="K244" s="52"/>
      <c r="L244" s="52"/>
      <c r="M244" s="52"/>
    </row>
    <row r="245" spans="1:13">
      <c r="A245" s="52" t="str">
        <f>IF(ISERROR(VLOOKUP(TRIM(B245),ALL!$B$1:$T$1591,3,FALSE)),"(unc)",VLOOKUP(TRIM(B245),ALL!$B$1:$T$1591,3,FALSE))</f>
        <v>(unc)</v>
      </c>
      <c r="B245" s="139" t="s">
        <v>6337</v>
      </c>
      <c r="C245" s="11" t="s">
        <v>7111</v>
      </c>
      <c r="D245" s="85">
        <f>VLOOKUP(TRIM(B245),BirthdateDraft!$B$1:$O$5859,2,FALSE)</f>
        <v>34385</v>
      </c>
      <c r="E245" s="86" t="str">
        <f>VLOOKUP(TRIM(B245),BirthdateDraft!$B$1:$O$9859,3,FALSE)</f>
        <v>17/7</v>
      </c>
      <c r="F245" s="52" t="str">
        <f>IF(ISERROR(VLOOKUP(TRIM(B245),ALL!$B$1:$T$1591,2,FALSE)),"",IF(ISERROR(VLOOKUP(TRIM(B245),ALL!$B$1:$T$1591,2,FALSE))," ",VLOOKUP(TRIM(B245),ALL!$B$1:$T$1591,2,FALSE)))</f>
        <v/>
      </c>
      <c r="G245" s="52" t="str">
        <f>IF(ISBLANK(VLOOKUP(TRIM(B245),ALL!$B$1:$U$1591,4,FALSE)),"",IF(ISERROR(VLOOKUP(TRIM(B245),ALL!$B$1:$U$1591,4,FALSE))," ",VLOOKUP(TRIM(B245),ALL!$B$1:$U$1591,4,FALSE)))</f>
        <v xml:space="preserve"> </v>
      </c>
      <c r="H245" s="52" t="str">
        <f>IF(ISBLANK(VLOOKUP(TRIM(B245),ALL!$B$1:$U$1591,5,FALSE)),"",IF(ISERROR(VLOOKUP(TRIM(B245),ALL!$B$1:$U$1591,5,FALSE))," ",VLOOKUP(TRIM(B245),ALL!$B$1:$U$1591,5,FALSE)))</f>
        <v xml:space="preserve"> </v>
      </c>
      <c r="I245" s="52" t="str">
        <f>IF(ISBLANK(VLOOKUP(TRIM(B245),ALL!$B$1:$U$1591,6,FALSE)),"",IF(ISERROR(VLOOKUP(TRIM(B245),ALL!$B$1:$U$1591,6,FALSE))," ", VLOOKUP(TRIM(B245),ALL!$B$1:$U$1591,6,FALSE)))</f>
        <v xml:space="preserve"> </v>
      </c>
      <c r="J245" s="52" t="str">
        <f>IF(ISBLANK(VLOOKUP(TRIM(B245),ALL!$B$1:$U$1591,7,FALSE)),"",IF(ISERROR(VLOOKUP(TRIM(B245),ALL!$B$1:$U$1591,7,FALSE))," ",VLOOKUP(TRIM(B245),ALL!$B$1:$U$1591,7,FALSE)))</f>
        <v xml:space="preserve"> </v>
      </c>
      <c r="K245" s="52" t="str">
        <f>IF(ISBLANK(VLOOKUP(TRIM(B245),ALL!$B$1:$U$1591,8,FALSE)),"",IF(ISERROR(VLOOKUP(TRIM(B245),ALL!$B$1:$U$1591,8,FALSE))," ",VLOOKUP(TRIM(B245),ALL!$B$1:$U$1591,8,FALSE)))</f>
        <v xml:space="preserve"> </v>
      </c>
      <c r="L245" s="52" t="str">
        <f>IF(ISBLANK(VLOOKUP(TRIM(B245),ALL!$B$1:$U$1591,9,FALSE)),"",IF(ISERROR(VLOOKUP(TRIM(B245),ALL!$B$1:$U$1591,9,FALSE))," ",VLOOKUP(TRIM(B245),ALL!$B$1:$U$1591,9,FALSE)))</f>
        <v xml:space="preserve"> </v>
      </c>
      <c r="M245" s="52" t="str">
        <f>IF(ISBLANK(VLOOKUP(TRIM(B245),ALL!$B$1:$U$1591,10,FALSE)),"",IF(ISERROR(VLOOKUP(TRIM(B245),ALL!$B$1:$U$1591,10,FALSE))," ",VLOOKUP(TRIM(B245),ALL!$B$1:$U$1591,10,FALSE)))</f>
        <v xml:space="preserve"> </v>
      </c>
    </row>
    <row r="246" spans="1:13">
      <c r="A246" s="52" t="str">
        <f>IF(ISERROR(VLOOKUP(TRIM(B246),ALL!$B$1:$T$1591,3,FALSE)),"(unc)",VLOOKUP(TRIM(B246),ALL!$B$1:$T$1591,3,FALSE))</f>
        <v>(unc)</v>
      </c>
      <c r="B246" s="139" t="s">
        <v>185</v>
      </c>
      <c r="C246" s="11" t="s">
        <v>7111</v>
      </c>
      <c r="D246" s="85">
        <f>VLOOKUP(TRIM(B246),BirthdateDraft!$B$1:$O$5859,2,FALSE)</f>
        <v>31815</v>
      </c>
      <c r="E246" s="86" t="str">
        <f>VLOOKUP(TRIM(B246),BirthdateDraft!$B$1:$O$9859,3,FALSE)</f>
        <v>09/3</v>
      </c>
      <c r="F246" s="52" t="str">
        <f>IF(ISERROR(VLOOKUP(TRIM(B246),ALL!$B$1:$T$1591,2,FALSE)),"",IF(ISERROR(VLOOKUP(TRIM(B246),ALL!$B$1:$T$1591,2,FALSE))," ",VLOOKUP(TRIM(B246),ALL!$B$1:$T$1591,2,FALSE)))</f>
        <v/>
      </c>
      <c r="G246" s="52" t="str">
        <f>IF(ISBLANK(VLOOKUP(TRIM(B246),ALL!$B$1:$U$1591,4,FALSE)),"",IF(ISERROR(VLOOKUP(TRIM(B246),ALL!$B$1:$U$1591,4,FALSE))," ",VLOOKUP(TRIM(B246),ALL!$B$1:$U$1591,4,FALSE)))</f>
        <v xml:space="preserve"> </v>
      </c>
      <c r="H246" s="52" t="str">
        <f>IF(ISBLANK(VLOOKUP(TRIM(B246),ALL!$B$1:$U$1591,5,FALSE)),"",IF(ISERROR(VLOOKUP(TRIM(B246),ALL!$B$1:$U$1591,5,FALSE))," ",VLOOKUP(TRIM(B246),ALL!$B$1:$U$1591,5,FALSE)))</f>
        <v xml:space="preserve"> </v>
      </c>
      <c r="I246" s="52" t="str">
        <f>IF(ISBLANK(VLOOKUP(TRIM(B246),ALL!$B$1:$U$1591,6,FALSE)),"",IF(ISERROR(VLOOKUP(TRIM(B246),ALL!$B$1:$U$1591,6,FALSE))," ", VLOOKUP(TRIM(B246),ALL!$B$1:$U$1591,6,FALSE)))</f>
        <v xml:space="preserve"> </v>
      </c>
      <c r="J246" s="52" t="str">
        <f>IF(ISBLANK(VLOOKUP(TRIM(B246),ALL!$B$1:$U$1591,7,FALSE)),"",IF(ISERROR(VLOOKUP(TRIM(B246),ALL!$B$1:$U$1591,7,FALSE))," ",VLOOKUP(TRIM(B246),ALL!$B$1:$U$1591,7,FALSE)))</f>
        <v xml:space="preserve"> </v>
      </c>
      <c r="K246" s="52" t="str">
        <f>IF(ISBLANK(VLOOKUP(TRIM(B246),ALL!$B$1:$U$1591,8,FALSE)),"",IF(ISERROR(VLOOKUP(TRIM(B246),ALL!$B$1:$U$1591,8,FALSE))," ",VLOOKUP(TRIM(B246),ALL!$B$1:$U$1591,8,FALSE)))</f>
        <v xml:space="preserve"> </v>
      </c>
      <c r="L246" s="52" t="str">
        <f>IF(ISBLANK(VLOOKUP(TRIM(B246),ALL!$B$1:$U$1591,9,FALSE)),"",IF(ISERROR(VLOOKUP(TRIM(B246),ALL!$B$1:$U$1591,9,FALSE))," ",VLOOKUP(TRIM(B246),ALL!$B$1:$U$1591,9,FALSE)))</f>
        <v xml:space="preserve"> </v>
      </c>
      <c r="M246" s="52" t="str">
        <f>IF(ISBLANK(VLOOKUP(TRIM(B246),ALL!$B$1:$U$1591,10,FALSE)),"",IF(ISERROR(VLOOKUP(TRIM(B246),ALL!$B$1:$U$1591,10,FALSE))," ",VLOOKUP(TRIM(B246),ALL!$B$1:$U$1591,10,FALSE)))</f>
        <v xml:space="preserve"> </v>
      </c>
    </row>
    <row r="247" spans="1:13">
      <c r="A247" s="52" t="str">
        <f>IF(ISERROR(VLOOKUP(TRIM(B247),ALL!$B$1:$T$1591,3,FALSE)),"(unc)",VLOOKUP(TRIM(B247),ALL!$B$1:$T$1591,3,FALSE))</f>
        <v>(unc)</v>
      </c>
      <c r="B247" s="139" t="s">
        <v>3375</v>
      </c>
      <c r="C247" s="11" t="s">
        <v>7111</v>
      </c>
      <c r="D247" s="85">
        <f>VLOOKUP(TRIM(B247),BirthdateDraft!$B$1:$O$5859,2,FALSE)</f>
        <v>32310</v>
      </c>
      <c r="E247" s="86" t="str">
        <f>VLOOKUP(TRIM(B247),BirthdateDraft!$B$1:$O$9859,3,FALSE)</f>
        <v>10/5</v>
      </c>
      <c r="F247" s="52" t="str">
        <f>IF(ISERROR(VLOOKUP(TRIM(B247),ALL!$B$1:$T$1591,2,FALSE)),"",IF(ISERROR(VLOOKUP(TRIM(B247),ALL!$B$1:$T$1591,2,FALSE))," ",VLOOKUP(TRIM(B247),ALL!$B$1:$T$1591,2,FALSE)))</f>
        <v/>
      </c>
      <c r="G247" s="52" t="str">
        <f>IF(ISBLANK(VLOOKUP(TRIM(B247),ALL!$B$1:$U$1591,4,FALSE)),"",IF(ISERROR(VLOOKUP(TRIM(B247),ALL!$B$1:$U$1591,4,FALSE))," ",VLOOKUP(TRIM(B247),ALL!$B$1:$U$1591,4,FALSE)))</f>
        <v xml:space="preserve"> </v>
      </c>
      <c r="H247" s="52" t="str">
        <f>IF(ISBLANK(VLOOKUP(TRIM(B247),ALL!$B$1:$U$1591,5,FALSE)),"",IF(ISERROR(VLOOKUP(TRIM(B247),ALL!$B$1:$U$1591,5,FALSE))," ",VLOOKUP(TRIM(B247),ALL!$B$1:$U$1591,5,FALSE)))</f>
        <v xml:space="preserve"> </v>
      </c>
      <c r="I247" s="52" t="str">
        <f>IF(ISBLANK(VLOOKUP(TRIM(B247),ALL!$B$1:$U$1591,6,FALSE)),"",IF(ISERROR(VLOOKUP(TRIM(B247),ALL!$B$1:$U$1591,6,FALSE))," ", VLOOKUP(TRIM(B247),ALL!$B$1:$U$1591,6,FALSE)))</f>
        <v xml:space="preserve"> </v>
      </c>
      <c r="J247" s="52" t="str">
        <f>IF(ISBLANK(VLOOKUP(TRIM(B247),ALL!$B$1:$U$1591,7,FALSE)),"",IF(ISERROR(VLOOKUP(TRIM(B247),ALL!$B$1:$U$1591,7,FALSE))," ",VLOOKUP(TRIM(B247),ALL!$B$1:$U$1591,7,FALSE)))</f>
        <v xml:space="preserve"> </v>
      </c>
      <c r="K247" s="52" t="str">
        <f>IF(ISBLANK(VLOOKUP(TRIM(B247),ALL!$B$1:$U$1591,8,FALSE)),"",IF(ISERROR(VLOOKUP(TRIM(B247),ALL!$B$1:$U$1591,8,FALSE))," ",VLOOKUP(TRIM(B247),ALL!$B$1:$U$1591,8,FALSE)))</f>
        <v xml:space="preserve"> </v>
      </c>
      <c r="L247" s="52" t="str">
        <f>IF(ISBLANK(VLOOKUP(TRIM(B247),ALL!$B$1:$U$1591,9,FALSE)),"",IF(ISERROR(VLOOKUP(TRIM(B247),ALL!$B$1:$U$1591,9,FALSE))," ",VLOOKUP(TRIM(B247),ALL!$B$1:$U$1591,9,FALSE)))</f>
        <v xml:space="preserve"> </v>
      </c>
      <c r="M247" s="52" t="str">
        <f>IF(ISBLANK(VLOOKUP(TRIM(B247),ALL!$B$1:$U$1591,10,FALSE)),"",IF(ISERROR(VLOOKUP(TRIM(B247),ALL!$B$1:$U$1591,10,FALSE))," ",VLOOKUP(TRIM(B247),ALL!$B$1:$U$1591,10,FALSE)))</f>
        <v xml:space="preserve"> </v>
      </c>
    </row>
    <row r="248" spans="1:13">
      <c r="A248" s="52" t="str">
        <f>IF(ISERROR(VLOOKUP(TRIM(B248),ALL!$B$1:$T$1591,3,FALSE)),"(unc)",VLOOKUP(TRIM(B248),ALL!$B$1:$T$1591,3,FALSE))</f>
        <v>(unc)</v>
      </c>
      <c r="B248" s="139" t="s">
        <v>233</v>
      </c>
      <c r="C248" s="11" t="s">
        <v>7111</v>
      </c>
      <c r="D248" s="85">
        <f>VLOOKUP(TRIM(B248),BirthdateDraft!$B$1:$O$5859,2,FALSE)</f>
        <v>33199</v>
      </c>
      <c r="E248" s="86" t="str">
        <f>VLOOKUP(TRIM(B248),BirthdateDraft!$B$1:$O$9859,3,FALSE)</f>
        <v>12/2</v>
      </c>
      <c r="F248" s="52" t="str">
        <f>IF(ISERROR(VLOOKUP(TRIM(B248),ALL!$B$1:$T$1591,2,FALSE)),"",IF(ISERROR(VLOOKUP(TRIM(B248),ALL!$B$1:$T$1591,2,FALSE))," ",VLOOKUP(TRIM(B248),ALL!$B$1:$T$1591,2,FALSE)))</f>
        <v/>
      </c>
      <c r="G248" s="52"/>
      <c r="H248" s="52"/>
      <c r="I248" s="52"/>
      <c r="J248" s="52"/>
      <c r="K248" s="52"/>
      <c r="L248" s="52" t="str">
        <f>IF(ISBLANK(VLOOKUP(TRIM(B248),ALL!$B$1:$U$1591,9,FALSE)),"",IF(ISERROR(VLOOKUP(TRIM(B248),ALL!$B$1:$U$1591,9,FALSE))," ",VLOOKUP(TRIM(B248),ALL!$B$1:$U$1591,9,FALSE)))</f>
        <v xml:space="preserve"> </v>
      </c>
      <c r="M248" s="52" t="str">
        <f>IF(ISBLANK(VLOOKUP(TRIM(B248),ALL!$B$1:$U$1591,10,FALSE)),"",IF(ISERROR(VLOOKUP(TRIM(B248),ALL!$B$1:$U$1591,10,FALSE))," ",VLOOKUP(TRIM(B248),ALL!$B$1:$U$1591,10,FALSE)))</f>
        <v xml:space="preserve"> </v>
      </c>
    </row>
    <row r="249" spans="1:13">
      <c r="A249" s="52" t="str">
        <f>IF(ISERROR(VLOOKUP(TRIM(B249),ALL!$B$1:$T$1591,3,FALSE)),"(unc)",VLOOKUP(TRIM(B249),ALL!$B$1:$T$1591,3,FALSE))</f>
        <v>(unc)</v>
      </c>
      <c r="B249" s="139" t="s">
        <v>6370</v>
      </c>
      <c r="C249" s="11" t="s">
        <v>7111</v>
      </c>
      <c r="D249" s="85">
        <f>VLOOKUP(TRIM(B249),BirthdateDraft!$B$1:$O$5859,2,FALSE)</f>
        <v>34958</v>
      </c>
      <c r="E249" s="86" t="str">
        <f>VLOOKUP(TRIM(B249),BirthdateDraft!$B$1:$O$9859,3,FALSE)</f>
        <v>17/4</v>
      </c>
      <c r="F249" s="52" t="str">
        <f>IF(ISERROR(VLOOKUP(TRIM(B249),ALL!$B$1:$T$1591,2,FALSE)),"",IF(ISERROR(VLOOKUP(TRIM(B249),ALL!$B$1:$T$1591,2,FALSE))," ",VLOOKUP(TRIM(B249),ALL!$B$1:$T$1591,2,FALSE)))</f>
        <v/>
      </c>
      <c r="G249" s="52" t="str">
        <f>IF(ISBLANK(VLOOKUP(TRIM(B249),ALL!$B$1:$U$1591,4,FALSE)),"",IF(ISERROR(VLOOKUP(TRIM(B249),ALL!$B$1:$U$1591,4,FALSE))," ",VLOOKUP(TRIM(B249),ALL!$B$1:$U$1591,4,FALSE)))</f>
        <v xml:space="preserve"> </v>
      </c>
      <c r="H249" s="52" t="str">
        <f>IF(ISBLANK(VLOOKUP(TRIM(B249),ALL!$B$1:$U$1591,5,FALSE)),"",IF(ISERROR(VLOOKUP(TRIM(B249),ALL!$B$1:$U$1591,5,FALSE))," ",VLOOKUP(TRIM(B249),ALL!$B$1:$U$1591,5,FALSE)))</f>
        <v xml:space="preserve"> </v>
      </c>
      <c r="I249" s="52" t="str">
        <f>IF(ISBLANK(VLOOKUP(TRIM(B249),ALL!$B$1:$U$1591,6,FALSE)),"",IF(ISERROR(VLOOKUP(TRIM(B249),ALL!$B$1:$U$1591,6,FALSE))," ", VLOOKUP(TRIM(B249),ALL!$B$1:$U$1591,6,FALSE)))</f>
        <v xml:space="preserve"> </v>
      </c>
      <c r="J249" s="52" t="str">
        <f>IF(ISBLANK(VLOOKUP(TRIM(B249),ALL!$B$1:$U$1591,7,FALSE)),"",IF(ISERROR(VLOOKUP(TRIM(B249),ALL!$B$1:$U$1591,7,FALSE))," ",VLOOKUP(TRIM(B249),ALL!$B$1:$U$1591,7,FALSE)))</f>
        <v xml:space="preserve"> </v>
      </c>
      <c r="K249" s="52" t="str">
        <f>IF(ISBLANK(VLOOKUP(TRIM(B249),ALL!$B$1:$U$1591,8,FALSE)),"",IF(ISERROR(VLOOKUP(TRIM(B249),ALL!$B$1:$U$1591,8,FALSE))," ",VLOOKUP(TRIM(B249),ALL!$B$1:$U$1591,8,FALSE)))</f>
        <v xml:space="preserve"> </v>
      </c>
      <c r="L249" s="52" t="str">
        <f>IF(ISBLANK(VLOOKUP(TRIM(B249),ALL!$B$1:$U$1591,9,FALSE)),"",IF(ISERROR(VLOOKUP(TRIM(B249),ALL!$B$1:$U$1591,9,FALSE))," ",VLOOKUP(TRIM(B249),ALL!$B$1:$U$1591,9,FALSE)))</f>
        <v xml:space="preserve"> </v>
      </c>
      <c r="M249" s="52" t="str">
        <f>IF(ISBLANK(VLOOKUP(TRIM(B249),ALL!$B$1:$U$1591,10,FALSE)),"",IF(ISERROR(VLOOKUP(TRIM(B249),ALL!$B$1:$U$1591,10,FALSE))," ",VLOOKUP(TRIM(B249),ALL!$B$1:$U$1591,10,FALSE)))</f>
        <v xml:space="preserve"> </v>
      </c>
    </row>
    <row r="250" spans="1:13">
      <c r="A250" s="52" t="str">
        <f>IF(ISERROR(VLOOKUP(TRIM(B250),ALL!$B$1:$T$1591,3,FALSE)),"(unc)",VLOOKUP(TRIM(B250),ALL!$B$1:$T$1591,3,FALSE))</f>
        <v>(unc)</v>
      </c>
      <c r="B250" s="139" t="s">
        <v>3532</v>
      </c>
      <c r="C250" s="11" t="s">
        <v>7111</v>
      </c>
      <c r="D250" s="85">
        <f>VLOOKUP(TRIM(B250),BirthdateDraft!$B$1:$O$5859,2,FALSE)</f>
        <v>31818</v>
      </c>
      <c r="E250" s="86" t="str">
        <f>VLOOKUP(TRIM(B250),BirthdateDraft!$B$1:$O$9859,3,FALSE)</f>
        <v>08/5</v>
      </c>
      <c r="F250" s="52" t="str">
        <f>IF(ISERROR(VLOOKUP(TRIM(B250),ALL!$B$1:$T$1591,2,FALSE)),"",IF(ISERROR(VLOOKUP(TRIM(B250),ALL!$B$1:$T$1591,2,FALSE))," ",VLOOKUP(TRIM(B250),ALL!$B$1:$T$1591,2,FALSE)))</f>
        <v/>
      </c>
      <c r="G250" s="52" t="str">
        <f>IF(ISBLANK(VLOOKUP(TRIM(B250),ALL!$B$1:$U$1591,4,FALSE)),"",IF(ISERROR(VLOOKUP(TRIM(B250),ALL!$B$1:$U$1591,4,FALSE))," ",VLOOKUP(TRIM(B250),ALL!$B$1:$U$1591,4,FALSE)))</f>
        <v xml:space="preserve"> </v>
      </c>
      <c r="H250" s="52" t="str">
        <f>IF(ISBLANK(VLOOKUP(TRIM(B250),ALL!$B$1:$U$1591,5,FALSE)),"",IF(ISERROR(VLOOKUP(TRIM(B250),ALL!$B$1:$U$1591,5,FALSE))," ",VLOOKUP(TRIM(B250),ALL!$B$1:$U$1591,5,FALSE)))</f>
        <v xml:space="preserve"> </v>
      </c>
      <c r="I250" s="52" t="str">
        <f>IF(ISBLANK(VLOOKUP(TRIM(B250),ALL!$B$1:$U$1591,6,FALSE)),"",IF(ISERROR(VLOOKUP(TRIM(B250),ALL!$B$1:$U$1591,6,FALSE))," ", VLOOKUP(TRIM(B250),ALL!$B$1:$U$1591,6,FALSE)))</f>
        <v xml:space="preserve"> </v>
      </c>
      <c r="J250" s="52" t="str">
        <f>IF(ISBLANK(VLOOKUP(TRIM(B250),ALL!$B$1:$U$1591,7,FALSE)),"",IF(ISERROR(VLOOKUP(TRIM(B250),ALL!$B$1:$U$1591,7,FALSE))," ",VLOOKUP(TRIM(B250),ALL!$B$1:$U$1591,7,FALSE)))</f>
        <v xml:space="preserve"> </v>
      </c>
      <c r="K250" s="52" t="str">
        <f>IF(ISBLANK(VLOOKUP(TRIM(B250),ALL!$B$1:$U$1591,8,FALSE)),"",IF(ISERROR(VLOOKUP(TRIM(B250),ALL!$B$1:$U$1591,8,FALSE))," ",VLOOKUP(TRIM(B250),ALL!$B$1:$U$1591,8,FALSE)))</f>
        <v xml:space="preserve"> </v>
      </c>
      <c r="L250" s="52" t="str">
        <f>IF(ISBLANK(VLOOKUP(TRIM(B250),ALL!$B$1:$U$1591,9,FALSE)),"",IF(ISERROR(VLOOKUP(TRIM(B250),ALL!$B$1:$U$1591,9,FALSE))," ",VLOOKUP(TRIM(B250),ALL!$B$1:$U$1591,9,FALSE)))</f>
        <v xml:space="preserve"> </v>
      </c>
      <c r="M250" s="52" t="str">
        <f>IF(ISBLANK(VLOOKUP(TRIM(B250),ALL!$B$1:$U$1591,10,FALSE)),"",IF(ISERROR(VLOOKUP(TRIM(B250),ALL!$B$1:$U$1591,10,FALSE))," ",VLOOKUP(TRIM(B250),ALL!$B$1:$U$1591,10,FALSE)))</f>
        <v xml:space="preserve"> </v>
      </c>
    </row>
    <row r="251" spans="1:13">
      <c r="A251" s="52" t="str">
        <f>IF(ISERROR(VLOOKUP(TRIM(B251),ALL!$B$1:$T$1591,3,FALSE)),"(unc)",VLOOKUP(TRIM(B251),ALL!$B$1:$T$1591,3,FALSE))</f>
        <v>(unc)</v>
      </c>
      <c r="B251" s="139" t="s">
        <v>291</v>
      </c>
      <c r="C251" s="11" t="s">
        <v>7111</v>
      </c>
      <c r="D251" s="85">
        <f>VLOOKUP(TRIM(B251),BirthdateDraft!$B$1:$O$5859,2,FALSE)</f>
        <v>32989</v>
      </c>
      <c r="E251" s="86" t="str">
        <f>VLOOKUP(TRIM(B251),BirthdateDraft!$B$1:$O$9859,3,FALSE)</f>
        <v>11/FA</v>
      </c>
      <c r="F251" s="52" t="str">
        <f>IF(ISERROR(VLOOKUP(TRIM(B251),ALL!$B$1:$T$1591,2,FALSE)),"",IF(ISERROR(VLOOKUP(TRIM(B251),ALL!$B$1:$T$1591,2,FALSE))," ",VLOOKUP(TRIM(B251),ALL!$B$1:$T$1591,2,FALSE)))</f>
        <v/>
      </c>
      <c r="G251" s="52" t="str">
        <f>IF(ISBLANK(VLOOKUP(TRIM(B251),ALL!$B$1:$U$1591,4,FALSE)),"",IF(ISERROR(VLOOKUP(TRIM(B251),ALL!$B$1:$U$1591,4,FALSE))," ",VLOOKUP(TRIM(B251),ALL!$B$1:$U$1591,4,FALSE)))</f>
        <v xml:space="preserve"> </v>
      </c>
      <c r="H251" s="52" t="str">
        <f>IF(ISBLANK(VLOOKUP(TRIM(B251),ALL!$B$1:$U$1591,5,FALSE)),"",IF(ISERROR(VLOOKUP(TRIM(B251),ALL!$B$1:$U$1591,5,FALSE))," ",VLOOKUP(TRIM(B251),ALL!$B$1:$U$1591,5,FALSE)))</f>
        <v xml:space="preserve"> </v>
      </c>
      <c r="I251" s="52" t="str">
        <f>IF(ISBLANK(VLOOKUP(TRIM(B251),ALL!$B$1:$U$1591,6,FALSE)),"",IF(ISERROR(VLOOKUP(TRIM(B251),ALL!$B$1:$U$1591,6,FALSE))," ", VLOOKUP(TRIM(B251),ALL!$B$1:$U$1591,6,FALSE)))</f>
        <v xml:space="preserve"> </v>
      </c>
      <c r="J251" s="52" t="str">
        <f>IF(ISBLANK(VLOOKUP(TRIM(B251),ALL!$B$1:$U$1591,7,FALSE)),"",IF(ISERROR(VLOOKUP(TRIM(B251),ALL!$B$1:$U$1591,7,FALSE))," ",VLOOKUP(TRIM(B251),ALL!$B$1:$U$1591,7,FALSE)))</f>
        <v xml:space="preserve"> </v>
      </c>
      <c r="K251" s="52" t="str">
        <f>IF(ISBLANK(VLOOKUP(TRIM(B251),ALL!$B$1:$U$1591,8,FALSE)),"",IF(ISERROR(VLOOKUP(TRIM(B251),ALL!$B$1:$U$1591,8,FALSE))," ",VLOOKUP(TRIM(B251),ALL!$B$1:$U$1591,8,FALSE)))</f>
        <v xml:space="preserve"> </v>
      </c>
      <c r="L251" s="52" t="str">
        <f>IF(ISBLANK(VLOOKUP(TRIM(B251),ALL!$B$1:$U$1591,9,FALSE)),"",IF(ISERROR(VLOOKUP(TRIM(B251),ALL!$B$1:$U$1591,9,FALSE))," ",VLOOKUP(TRIM(B251),ALL!$B$1:$U$1591,9,FALSE)))</f>
        <v xml:space="preserve"> </v>
      </c>
      <c r="M251" s="52" t="str">
        <f>IF(ISBLANK(VLOOKUP(TRIM(B251),ALL!$B$1:$U$1591,10,FALSE)),"",IF(ISERROR(VLOOKUP(TRIM(B251),ALL!$B$1:$U$1591,10,FALSE))," ",VLOOKUP(TRIM(B251),ALL!$B$1:$U$1591,10,FALSE)))</f>
        <v xml:space="preserve"> </v>
      </c>
    </row>
    <row r="252" spans="1:13">
      <c r="A252" s="52" t="str">
        <f>IF(ISERROR(VLOOKUP(TRIM(B252),ALL!$B$1:$T$1591,3,FALSE)),"(unc)",VLOOKUP(TRIM(B252),ALL!$B$1:$T$1591,3,FALSE))</f>
        <v>DB ^</v>
      </c>
      <c r="B252" s="139" t="s">
        <v>4040</v>
      </c>
      <c r="C252" s="11" t="s">
        <v>4944</v>
      </c>
      <c r="D252" s="85">
        <f>VLOOKUP(TRIM(B252),BirthdateDraft!$B$1:$O$5859,2,FALSE)</f>
        <v>32077</v>
      </c>
      <c r="E252" s="86" t="str">
        <f>VLOOKUP(TRIM(B252),BirthdateDraft!$B$1:$O$9859,3,FALSE)</f>
        <v>11/6</v>
      </c>
      <c r="F252" s="52" t="str">
        <f>IF(ISERROR(VLOOKUP(TRIM(B252),ALL!$B$1:$T$1591,2,FALSE)),"",IF(ISERROR(VLOOKUP(TRIM(B252),ALL!$B$1:$T$1591,2,FALSE))," ",VLOOKUP(TRIM(B252),ALL!$B$1:$T$1591,2,FALSE)))</f>
        <v>CAN</v>
      </c>
      <c r="G252" s="52" t="str">
        <f>IF(ISBLANK(VLOOKUP(TRIM(B252),ALL!$B$1:$U$1591,4,FALSE)),"",IF(ISERROR(VLOOKUP(TRIM(B252),ALL!$B$1:$U$1591,4,FALSE))," ",VLOOKUP(TRIM(B252),ALL!$B$1:$U$1591,4,FALSE)))</f>
        <v>0-0</v>
      </c>
      <c r="H252" s="52" t="str">
        <f>IF(ISBLANK(VLOOKUP(TRIM(B252),ALL!$B$1:$U$1591,5,FALSE)),"",IF(ISERROR(VLOOKUP(TRIM(B252),ALL!$B$1:$U$1591,5,FALSE))," ",VLOOKUP(TRIM(B252),ALL!$B$1:$U$1591,5,FALSE)))</f>
        <v/>
      </c>
      <c r="I252" s="52" t="str">
        <f>IF(ISBLANK(VLOOKUP(TRIM(B252),ALL!$B$1:$U$1591,6,FALSE)),"",IF(ISERROR(VLOOKUP(TRIM(B252),ALL!$B$1:$U$1591,6,FALSE))," ", VLOOKUP(TRIM(B252),ALL!$B$1:$U$1591,6,FALSE)))</f>
        <v/>
      </c>
      <c r="J252" s="52" t="str">
        <f>IF(ISBLANK(VLOOKUP(TRIM(B252),ALL!$B$1:$U$1591,7,FALSE)),"",IF(ISERROR(VLOOKUP(TRIM(B252),ALL!$B$1:$U$1591,7,FALSE))," ",VLOOKUP(TRIM(B252),ALL!$B$1:$U$1591,7,FALSE)))</f>
        <v/>
      </c>
      <c r="K252" s="52" t="str">
        <f>IF(ISBLANK(VLOOKUP(TRIM(B252),ALL!$B$1:$U$1591,8,FALSE)),"",IF(ISERROR(VLOOKUP(TRIM(B252),ALL!$B$1:$U$1591,8,FALSE))," ",VLOOKUP(TRIM(B252),ALL!$B$1:$U$1591,8,FALSE)))</f>
        <v/>
      </c>
      <c r="L252" s="52" t="str">
        <f>IF(ISBLANK(VLOOKUP(TRIM(B252),ALL!$B$1:$U$1591,9,FALSE)),"",IF(ISERROR(VLOOKUP(TRIM(B252),ALL!$B$1:$U$1591,9,FALSE))," ",VLOOKUP(TRIM(B252),ALL!$B$1:$U$1591,9,FALSE)))</f>
        <v/>
      </c>
      <c r="M252" s="52" t="str">
        <f>IF(ISBLANK(VLOOKUP(TRIM(B252),ALL!$B$1:$U$1591,10,FALSE)),"",IF(ISERROR(VLOOKUP(TRIM(B252),ALL!$B$1:$U$1591,10,FALSE))," ",VLOOKUP(TRIM(B252),ALL!$B$1:$U$1591,10,FALSE)))</f>
        <v/>
      </c>
    </row>
    <row r="253" spans="1:13">
      <c r="A253" s="52" t="str">
        <f>IF(ISERROR(VLOOKUP(TRIM(B253),ALL!$B$1:$T$1591,3,FALSE)),"(unc)",VLOOKUP(TRIM(B253),ALL!$B$1:$T$1591,3,FALSE))</f>
        <v>(unc)</v>
      </c>
      <c r="B253" s="139" t="s">
        <v>5810</v>
      </c>
      <c r="C253" s="11" t="s">
        <v>4944</v>
      </c>
      <c r="D253" s="85">
        <f>VLOOKUP(TRIM(B253),BirthdateDraft!$B$1:$O$5859,2,FALSE)</f>
        <v>34100</v>
      </c>
      <c r="E253" s="86" t="str">
        <f>VLOOKUP(TRIM(B253),BirthdateDraft!$B$1:$O$9859,3,FALSE)</f>
        <v>16/3</v>
      </c>
      <c r="F253" s="52" t="str">
        <f>IF(ISERROR(VLOOKUP(TRIM(B253),ALL!$B$1:$T$1591,2,FALSE)),"",IF(ISERROR(VLOOKUP(TRIM(B253),ALL!$B$1:$T$1591,2,FALSE))," ",VLOOKUP(TRIM(B253),ALL!$B$1:$T$1591,2,FALSE)))</f>
        <v/>
      </c>
      <c r="G253" s="52" t="str">
        <f>IF(ISBLANK(VLOOKUP(TRIM(B253),ALL!$B$1:$U$1591,4,FALSE)),"",IF(ISERROR(VLOOKUP(TRIM(B253),ALL!$B$1:$U$1591,4,FALSE))," ",VLOOKUP(TRIM(B253),ALL!$B$1:$U$1591,4,FALSE)))</f>
        <v xml:space="preserve"> </v>
      </c>
      <c r="H253" s="52" t="str">
        <f>IF(ISBLANK(VLOOKUP(TRIM(B253),ALL!$B$1:$U$1591,5,FALSE)),"",IF(ISERROR(VLOOKUP(TRIM(B253),ALL!$B$1:$U$1591,5,FALSE))," ",VLOOKUP(TRIM(B253),ALL!$B$1:$U$1591,5,FALSE)))</f>
        <v xml:space="preserve"> </v>
      </c>
      <c r="I253" s="52" t="str">
        <f>IF(ISBLANK(VLOOKUP(TRIM(B253),ALL!$B$1:$U$1591,6,FALSE)),"",IF(ISERROR(VLOOKUP(TRIM(B253),ALL!$B$1:$U$1591,6,FALSE))," ", VLOOKUP(TRIM(B253),ALL!$B$1:$U$1591,6,FALSE)))</f>
        <v xml:space="preserve"> </v>
      </c>
      <c r="J253" s="52" t="str">
        <f>IF(ISBLANK(VLOOKUP(TRIM(B253),ALL!$B$1:$U$1591,7,FALSE)),"",IF(ISERROR(VLOOKUP(TRIM(B253),ALL!$B$1:$U$1591,7,FALSE))," ",VLOOKUP(TRIM(B253),ALL!$B$1:$U$1591,7,FALSE)))</f>
        <v xml:space="preserve"> </v>
      </c>
      <c r="K253" s="52" t="str">
        <f>IF(ISBLANK(VLOOKUP(TRIM(B253),ALL!$B$1:$U$1591,8,FALSE)),"",IF(ISERROR(VLOOKUP(TRIM(B253),ALL!$B$1:$U$1591,8,FALSE))," ",VLOOKUP(TRIM(B253),ALL!$B$1:$U$1591,8,FALSE)))</f>
        <v xml:space="preserve"> </v>
      </c>
      <c r="L253" s="52" t="str">
        <f>IF(ISBLANK(VLOOKUP(TRIM(B253),ALL!$B$1:$U$1591,9,FALSE)),"",IF(ISERROR(VLOOKUP(TRIM(B253),ALL!$B$1:$U$1591,9,FALSE))," ",VLOOKUP(TRIM(B253),ALL!$B$1:$U$1591,9,FALSE)))</f>
        <v xml:space="preserve"> </v>
      </c>
      <c r="M253" s="52" t="str">
        <f>IF(ISBLANK(VLOOKUP(TRIM(B253),ALL!$B$1:$U$1591,10,FALSE)),"",IF(ISERROR(VLOOKUP(TRIM(B253),ALL!$B$1:$U$1591,10,FALSE))," ",VLOOKUP(TRIM(B253),ALL!$B$1:$U$1591,10,FALSE)))</f>
        <v xml:space="preserve"> </v>
      </c>
    </row>
    <row r="254" spans="1:13">
      <c r="A254" s="52" t="str">
        <f>IF(ISERROR(VLOOKUP(TRIM(B254),ALL!$B$1:$T$1591,3,FALSE)),"(unc)",VLOOKUP(TRIM(B254),ALL!$B$1:$T$1591,3,FALSE))</f>
        <v>(unc)</v>
      </c>
      <c r="B254" s="139" t="s">
        <v>1253</v>
      </c>
      <c r="C254" t="s">
        <v>3851</v>
      </c>
      <c r="D254" s="85">
        <f>VLOOKUP(TRIM(B254),BirthdateDraft!$B$1:$O$5859,2,FALSE)</f>
        <v>31938</v>
      </c>
      <c r="E254" s="86" t="str">
        <f>VLOOKUP(TRIM(B254),BirthdateDraft!$B$1:$O$9859,3,FALSE)</f>
        <v>09/2</v>
      </c>
      <c r="F254" s="52" t="str">
        <f>IF(ISERROR(VLOOKUP(TRIM(B254),ALL!$B$1:$T$1591,2,FALSE)),"",IF(ISERROR(VLOOKUP(TRIM(B254),ALL!$B$1:$T$1591,2,FALSE))," ",VLOOKUP(TRIM(B254),ALL!$B$1:$T$1591,2,FALSE)))</f>
        <v/>
      </c>
      <c r="G254" s="52" t="str">
        <f>IF(ISBLANK(VLOOKUP(TRIM(B254),ALL!$B$1:$U$1591,4,FALSE)),"",IF(ISERROR(VLOOKUP(TRIM(B254),ALL!$B$1:$U$1591,4,FALSE))," ",VLOOKUP(TRIM(B254),ALL!$B$1:$U$1591,4,FALSE)))</f>
        <v xml:space="preserve"> </v>
      </c>
      <c r="H254" s="52" t="str">
        <f>IF(ISBLANK(VLOOKUP(TRIM(B254),ALL!$B$1:$U$1591,5,FALSE)),"",IF(ISERROR(VLOOKUP(TRIM(B254),ALL!$B$1:$U$1591,5,FALSE))," ",VLOOKUP(TRIM(B254),ALL!$B$1:$U$1591,5,FALSE)))</f>
        <v xml:space="preserve"> </v>
      </c>
      <c r="I254" s="52" t="str">
        <f>IF(ISBLANK(VLOOKUP(TRIM(B254),ALL!$B$1:$U$1591,6,FALSE)),"",IF(ISERROR(VLOOKUP(TRIM(B254),ALL!$B$1:$U$1591,6,FALSE))," ", VLOOKUP(TRIM(B254),ALL!$B$1:$U$1591,6,FALSE)))</f>
        <v xml:space="preserve"> </v>
      </c>
      <c r="J254" s="52" t="str">
        <f>IF(ISBLANK(VLOOKUP(TRIM(B254),ALL!$B$1:$U$1591,7,FALSE)),"",IF(ISERROR(VLOOKUP(TRIM(B254),ALL!$B$1:$U$1591,7,FALSE))," ",VLOOKUP(TRIM(B254),ALL!$B$1:$U$1591,7,FALSE)))</f>
        <v xml:space="preserve"> </v>
      </c>
      <c r="K254" s="52" t="str">
        <f>IF(ISBLANK(VLOOKUP(TRIM(B254),ALL!$B$1:$U$1591,8,FALSE)),"",IF(ISERROR(VLOOKUP(TRIM(B254),ALL!$B$1:$U$1591,8,FALSE))," ",VLOOKUP(TRIM(B254),ALL!$B$1:$U$1591,8,FALSE)))</f>
        <v xml:space="preserve"> </v>
      </c>
      <c r="L254" s="52" t="str">
        <f>IF(ISBLANK(VLOOKUP(TRIM(B254),ALL!$B$1:$U$1591,9,FALSE)),"",IF(ISERROR(VLOOKUP(TRIM(B254),ALL!$B$1:$U$1591,9,FALSE))," ",VLOOKUP(TRIM(B254),ALL!$B$1:$U$1591,9,FALSE)))</f>
        <v xml:space="preserve"> </v>
      </c>
      <c r="M254" s="52" t="str">
        <f>IF(ISBLANK(VLOOKUP(TRIM(B254),ALL!$B$1:$U$1591,10,FALSE)),"",IF(ISERROR(VLOOKUP(TRIM(B254),ALL!$B$1:$U$1591,10,FALSE))," ",VLOOKUP(TRIM(B254),ALL!$B$1:$U$1591,10,FALSE)))</f>
        <v xml:space="preserve"> </v>
      </c>
    </row>
    <row r="255" spans="1:13">
      <c r="A255" s="52" t="str">
        <f>IF(ISERROR(VLOOKUP(TRIM(B255),ALL!$B$1:$T$1591,3,FALSE)),"(unc)",VLOOKUP(TRIM(B255),ALL!$B$1:$T$1591,3,FALSE))</f>
        <v>KOR</v>
      </c>
      <c r="B255" s="139" t="s">
        <v>6771</v>
      </c>
      <c r="C255" s="11" t="s">
        <v>6450</v>
      </c>
      <c r="D255" s="85">
        <f>VLOOKUP(TRIM(B255),BirthdateDraft!$B$1:$O$5859,2,FALSE)</f>
        <v>35266</v>
      </c>
      <c r="E255" s="86" t="str">
        <f>VLOOKUP(TRIM(B255),BirthdateDraft!$B$1:$O$9859,3,FALSE)</f>
        <v>18/6</v>
      </c>
      <c r="F255" s="52" t="str">
        <f>IF(ISERROR(VLOOKUP(TRIM(B255),ALL!$B$1:$T$1591,2,FALSE)),"",IF(ISERROR(VLOOKUP(TRIM(B255),ALL!$B$1:$T$1591,2,FALSE))," ",VLOOKUP(TRIM(B255),ALL!$B$1:$T$1591,2,FALSE)))</f>
        <v>GBN</v>
      </c>
      <c r="G255" s="52" t="str">
        <f>IF(ISBLANK(VLOOKUP(TRIM(B255),ALL!$B$1:$U$1591,4,FALSE)),"",IF(ISERROR(VLOOKUP(TRIM(B255),ALL!$B$1:$U$1591,4,FALSE))," ",VLOOKUP(TRIM(B255),ALL!$B$1:$U$1591,4,FALSE)))</f>
        <v/>
      </c>
      <c r="H255" s="52"/>
      <c r="I255" s="52"/>
      <c r="J255" s="52"/>
      <c r="K255" s="52"/>
      <c r="L255" s="52" t="str">
        <f>IF(ISBLANK(VLOOKUP(TRIM(B255),ALL!$B$1:$U$1591,9,FALSE)),"",IF(ISERROR(VLOOKUP(TRIM(B255),ALL!$B$1:$U$1591,9,FALSE))," ",VLOOKUP(TRIM(B255),ALL!$B$1:$U$1591,9,FALSE)))</f>
        <v/>
      </c>
      <c r="M255" s="52" t="str">
        <f>IF(ISBLANK(VLOOKUP(TRIM(B255),ALL!$B$1:$U$1591,10,FALSE)),"",IF(ISERROR(VLOOKUP(TRIM(B255),ALL!$B$1:$U$1591,10,FALSE))," ",VLOOKUP(TRIM(B255),ALL!$B$1:$U$1591,10,FALSE)))</f>
        <v/>
      </c>
    </row>
    <row r="256" spans="1:13">
      <c r="A256" s="52" t="str">
        <f>IF(ISERROR(VLOOKUP(TRIM(B256),ALL!$B$1:$T$1591,3,FALSE)),"(unc)",VLOOKUP(TRIM(B256),ALL!$B$1:$T$1591,3,FALSE))</f>
        <v>OLB</v>
      </c>
      <c r="B256" s="139" t="s">
        <v>6172</v>
      </c>
      <c r="C256" s="11" t="s">
        <v>7892</v>
      </c>
      <c r="D256" s="85">
        <f>VLOOKUP(TRIM(B256),BirthdateDraft!$B$1:$O$5859,2,FALSE)</f>
        <v>34555</v>
      </c>
      <c r="E256" s="86" t="str">
        <f>VLOOKUP(TRIM(B256),BirthdateDraft!$B$1:$O$9859,3,FALSE)</f>
        <v>17/3</v>
      </c>
      <c r="F256" s="52" t="str">
        <f>IF(ISERROR(VLOOKUP(TRIM(B256),ALL!$B$1:$T$1591,2,FALSE)),"",IF(ISERROR(VLOOKUP(TRIM(B256),ALL!$B$1:$T$1591,2,FALSE))," ",VLOOKUP(TRIM(B256),ALL!$B$1:$T$1591,2,FALSE)))</f>
        <v>PHN</v>
      </c>
      <c r="G256" s="52" t="str">
        <f>IF(ISBLANK(VLOOKUP(TRIM(B256),ALL!$B$1:$U$1591,4,FALSE)),"",IF(ISERROR(VLOOKUP(TRIM(B256),ALL!$B$1:$U$1591,4,FALSE))," ",VLOOKUP(TRIM(B256),ALL!$B$1:$U$1591,4,FALSE)))</f>
        <v>0-0</v>
      </c>
      <c r="H256" s="52" t="str">
        <f>IF(ISBLANK(VLOOKUP(TRIM(B256),ALL!$B$1:$U$1591,5,FALSE)),"",IF(ISERROR(VLOOKUP(TRIM(B256),ALL!$B$1:$U$1591,5,FALSE))," ",VLOOKUP(TRIM(B256),ALL!$B$1:$U$1591,5,FALSE)))</f>
        <v/>
      </c>
      <c r="I256" s="52">
        <f>IF(ISBLANK(VLOOKUP(TRIM(B256),ALL!$B$1:$U$1591,6,FALSE)),"",IF(ISERROR(VLOOKUP(TRIM(B256),ALL!$B$1:$U$1591,6,FALSE))," ", VLOOKUP(TRIM(B256),ALL!$B$1:$U$1591,6,FALSE)))</f>
        <v>0</v>
      </c>
      <c r="J256" s="52" t="str">
        <f>IF(ISBLANK(VLOOKUP(TRIM(B256),ALL!$B$1:$U$1591,7,FALSE)),"",IF(ISERROR(VLOOKUP(TRIM(B256),ALL!$B$1:$U$1591,7,FALSE))," ",VLOOKUP(TRIM(B256),ALL!$B$1:$U$1591,7,FALSE)))</f>
        <v/>
      </c>
      <c r="K256" s="52" t="str">
        <f>IF(ISBLANK(VLOOKUP(TRIM(B256),ALL!$B$1:$U$1591,8,FALSE)),"",IF(ISERROR(VLOOKUP(TRIM(B256),ALL!$B$1:$U$1591,8,FALSE))," ",VLOOKUP(TRIM(B256),ALL!$B$1:$U$1591,8,FALSE)))</f>
        <v/>
      </c>
      <c r="L256" s="52" t="str">
        <f>IF(ISBLANK(VLOOKUP(TRIM(B256),ALL!$B$1:$U$1591,9,FALSE)),"",IF(ISERROR(VLOOKUP(TRIM(B256),ALL!$B$1:$U$1591,9,FALSE))," ",VLOOKUP(TRIM(B256),ALL!$B$1:$U$1591,9,FALSE)))</f>
        <v/>
      </c>
      <c r="M256" s="52" t="str">
        <f>IF(ISBLANK(VLOOKUP(TRIM(B256),ALL!$B$1:$U$1591,10,FALSE)),"",IF(ISERROR(VLOOKUP(TRIM(B256),ALL!$B$1:$U$1591,10,FALSE))," ",VLOOKUP(TRIM(B256),ALL!$B$1:$U$1591,10,FALSE)))</f>
        <v/>
      </c>
    </row>
    <row r="257" spans="1:13">
      <c r="A257" s="52" t="str">
        <f>IF(ISERROR(VLOOKUP(TRIM(B257),ALL!$B$1:$T$1591,3,FALSE)),"(unc)",VLOOKUP(TRIM(B257),ALL!$B$1:$T$1591,3,FALSE))</f>
        <v>LB</v>
      </c>
      <c r="B257" s="139" t="s">
        <v>5570</v>
      </c>
      <c r="C257" s="11" t="s">
        <v>6451</v>
      </c>
      <c r="D257" s="85">
        <f>VLOOKUP(TRIM(B257),BirthdateDraft!$B$1:$O$5859,2,FALSE)</f>
        <v>33960</v>
      </c>
      <c r="E257" s="86" t="str">
        <f>VLOOKUP(TRIM(B257),BirthdateDraft!$B$1:$O$9859,3,FALSE)</f>
        <v>16/7</v>
      </c>
      <c r="F257" s="52" t="str">
        <f>IF(ISERROR(VLOOKUP(TRIM(B257),ALL!$B$1:$T$1591,2,FALSE)),"",IF(ISERROR(VLOOKUP(TRIM(B257),ALL!$B$1:$T$1591,2,FALSE))," ",VLOOKUP(TRIM(B257),ALL!$B$1:$T$1591,2,FALSE)))</f>
        <v>PIA</v>
      </c>
      <c r="G257" s="52" t="str">
        <f>IF(ISBLANK(VLOOKUP(TRIM(B257),ALL!$B$1:$U$1591,4,FALSE)),"",IF(ISERROR(VLOOKUP(TRIM(B257),ALL!$B$1:$U$1591,4,FALSE))," ",VLOOKUP(TRIM(B257),ALL!$B$1:$U$1591,4,FALSE)))</f>
        <v>0-0</v>
      </c>
      <c r="H257" s="52" t="str">
        <f>IF(ISBLANK(VLOOKUP(TRIM(B257),ALL!$B$1:$U$1591,5,FALSE)),"",IF(ISERROR(VLOOKUP(TRIM(B257),ALL!$B$1:$U$1591,5,FALSE))," ",VLOOKUP(TRIM(B257),ALL!$B$1:$U$1591,5,FALSE)))</f>
        <v/>
      </c>
      <c r="I257" s="52">
        <f>IF(ISBLANK(VLOOKUP(TRIM(B257),ALL!$B$1:$U$1591,6,FALSE)),"",IF(ISERROR(VLOOKUP(TRIM(B257),ALL!$B$1:$U$1591,6,FALSE))," ", VLOOKUP(TRIM(B257),ALL!$B$1:$U$1591,6,FALSE)))</f>
        <v>0</v>
      </c>
      <c r="J257" s="52" t="str">
        <f>IF(ISBLANK(VLOOKUP(TRIM(B257),ALL!$B$1:$U$1591,7,FALSE)),"",IF(ISERROR(VLOOKUP(TRIM(B257),ALL!$B$1:$U$1591,7,FALSE))," ",VLOOKUP(TRIM(B257),ALL!$B$1:$U$1591,7,FALSE)))</f>
        <v/>
      </c>
      <c r="K257" s="52" t="str">
        <f>IF(ISBLANK(VLOOKUP(TRIM(B257),ALL!$B$1:$U$1591,8,FALSE)),"",IF(ISERROR(VLOOKUP(TRIM(B257),ALL!$B$1:$U$1591,8,FALSE))," ",VLOOKUP(TRIM(B257),ALL!$B$1:$U$1591,8,FALSE)))</f>
        <v/>
      </c>
      <c r="L257" s="52" t="str">
        <f>IF(ISBLANK(VLOOKUP(TRIM(B257),ALL!$B$1:$U$1591,9,FALSE)),"",IF(ISERROR(VLOOKUP(TRIM(B257),ALL!$B$1:$U$1591,9,FALSE))," ",VLOOKUP(TRIM(B257),ALL!$B$1:$U$1591,9,FALSE)))</f>
        <v/>
      </c>
      <c r="M257" s="52" t="str">
        <f>IF(ISBLANK(VLOOKUP(TRIM(B257),ALL!$B$1:$U$1591,10,FALSE)),"",IF(ISERROR(VLOOKUP(TRIM(B257),ALL!$B$1:$U$1591,10,FALSE))," ",VLOOKUP(TRIM(B257),ALL!$B$1:$U$1591,10,FALSE)))</f>
        <v/>
      </c>
    </row>
    <row r="258" spans="1:13" ht="14.45" customHeight="1">
      <c r="A258" s="52" t="str">
        <f>IF(ISERROR(VLOOKUP(TRIM(B258),ALL!$B$1:$T$1591,3,FALSE)),"(unc)",VLOOKUP(TRIM(B258),ALL!$B$1:$T$1591,3,FALSE))</f>
        <v>HB</v>
      </c>
      <c r="B258" s="139" t="s">
        <v>5321</v>
      </c>
      <c r="C258" s="11" t="s">
        <v>6505</v>
      </c>
      <c r="D258" s="85">
        <f>VLOOKUP(TRIM(B258),BirthdateDraft!$B$1:$O$5859,2,FALSE)</f>
        <v>33477</v>
      </c>
      <c r="E258" s="86" t="str">
        <f>VLOOKUP(TRIM(B258),BirthdateDraft!$B$1:$O$9859,3,FALSE)</f>
        <v>15/4</v>
      </c>
      <c r="F258" s="52" t="str">
        <f>IF(ISERROR(VLOOKUP(TRIM(B258),ALL!$B$1:$T$1591,2,FALSE)),"",IF(ISERROR(VLOOKUP(TRIM(B258),ALL!$B$1:$T$1591,2,FALSE))," ",VLOOKUP(TRIM(B258),ALL!$B$1:$T$1591,2,FALSE)))</f>
        <v>NYN</v>
      </c>
      <c r="G258" s="52" t="str">
        <f>IF(ISBLANK(VLOOKUP(TRIM(B258),ALL!$B$1:$U$1591,4,FALSE)),"",IF(ISERROR(VLOOKUP(TRIM(B258),ALL!$B$1:$U$1591,4,FALSE))," ",VLOOKUP(TRIM(B258),ALL!$B$1:$U$1591,4,FALSE)))</f>
        <v/>
      </c>
      <c r="H258" s="52" t="str">
        <f>IF(ISBLANK(VLOOKUP(TRIM(B258),ALL!$B$1:$U$1591,5,FALSE)),"",IF(ISERROR(VLOOKUP(TRIM(B258),ALL!$B$1:$U$1591,5,FALSE))," ",VLOOKUP(TRIM(B258),ALL!$B$1:$U$1591,5,FALSE)))</f>
        <v/>
      </c>
      <c r="I258" s="52" t="str">
        <f>IF(ISBLANK(VLOOKUP(TRIM(B258),ALL!$B$1:$U$1591,6,FALSE)),"",IF(ISERROR(VLOOKUP(TRIM(B258),ALL!$B$1:$U$1591,6,FALSE))," ", VLOOKUP(TRIM(B258),ALL!$B$1:$U$1591,6,FALSE)))</f>
        <v/>
      </c>
      <c r="J258" s="52" t="str">
        <f>IF(ISBLANK(VLOOKUP(TRIM(B258),ALL!$B$1:$U$1591,7,FALSE)),"",IF(ISERROR(VLOOKUP(TRIM(B258),ALL!$B$1:$U$1591,7,FALSE))," ",VLOOKUP(TRIM(B258),ALL!$B$1:$U$1591,7,FALSE)))</f>
        <v/>
      </c>
      <c r="K258" s="52">
        <f>IF(ISBLANK(VLOOKUP(TRIM(B258),ALL!$B$1:$U$1591,8,FALSE)),"",IF(ISERROR(VLOOKUP(TRIM(B258),ALL!$B$1:$U$1591,8,FALSE))," ",VLOOKUP(TRIM(B258),ALL!$B$1:$U$1591,8,FALSE)))</f>
        <v>0</v>
      </c>
      <c r="L258" s="52" t="str">
        <f>IF(ISBLANK(VLOOKUP(TRIM(B258),ALL!$B$1:$U$1591,9,FALSE)),"",IF(ISERROR(VLOOKUP(TRIM(B258),ALL!$B$1:$U$1591,9,FALSE))," ",VLOOKUP(TRIM(B258),ALL!$B$1:$U$1591,9,FALSE)))</f>
        <v/>
      </c>
      <c r="M258" s="52">
        <f>IF(ISBLANK(VLOOKUP(TRIM(B258),ALL!$B$1:$U$1591,10,FALSE)),"",IF(ISERROR(VLOOKUP(TRIM(B258),ALL!$B$1:$U$1591,10,FALSE))," ",VLOOKUP(TRIM(B258),ALL!$B$1:$U$1591,10,FALSE)))</f>
        <v>0</v>
      </c>
    </row>
    <row r="259" spans="1:13">
      <c r="A259" s="52" t="str">
        <f>IF(ISERROR(VLOOKUP(TRIM(B259),ALL!$B$1:$T$1591,3,FALSE)),"(unc)",VLOOKUP(TRIM(B259),ALL!$B$1:$T$1591,3,FALSE))</f>
        <v>ILB</v>
      </c>
      <c r="B259" s="139" t="s">
        <v>6210</v>
      </c>
      <c r="C259" s="11" t="s">
        <v>5401</v>
      </c>
      <c r="D259" s="85">
        <f>VLOOKUP(TRIM(B259),BirthdateDraft!$B$1:$O$5859,2,FALSE)</f>
        <v>34339</v>
      </c>
      <c r="E259" s="86" t="str">
        <f>VLOOKUP(TRIM(B259),BirthdateDraft!$B$1:$O$3878,3,FALSE)</f>
        <v>17/FA</v>
      </c>
      <c r="F259" s="52" t="str">
        <f>IF(ISERROR(VLOOKUP(TRIM(B259),ALL!$B$1:$T$1591,2,FALSE)),"",IF(ISERROR(VLOOKUP(TRIM(B259),ALL!$B$1:$T$1591,2,FALSE))," ",VLOOKUP(TRIM(B259),ALL!$B$1:$T$1591,2,FALSE)))</f>
        <v>CNA</v>
      </c>
      <c r="G259" s="52" t="str">
        <f>IF(ISBLANK(VLOOKUP(TRIM(B259),ALL!$B$1:$U$1591,4,FALSE)),"",IF(ISERROR(VLOOKUP(TRIM(B259),ALL!$B$1:$U$1591,4,FALSE))," ",VLOOKUP(TRIM(B259),ALL!$B$1:$U$1591,4,FALSE)))</f>
        <v>0-0</v>
      </c>
      <c r="H259" s="52" t="str">
        <f>IF(ISBLANK(VLOOKUP(TRIM(B259),ALL!$B$1:$U$1591,5,FALSE)),"",IF(ISERROR(VLOOKUP(TRIM(B259),ALL!$B$1:$U$1591,5,FALSE))," ",VLOOKUP(TRIM(B259),ALL!$B$1:$U$1591,5,FALSE)))</f>
        <v/>
      </c>
      <c r="I259" s="52">
        <f>IF(ISBLANK(VLOOKUP(TRIM(B259),ALL!$B$1:$U$1591,6,FALSE)),"",IF(ISERROR(VLOOKUP(TRIM(B259),ALL!$B$1:$U$1591,6,FALSE))," ", VLOOKUP(TRIM(B259),ALL!$B$1:$U$1591,6,FALSE)))</f>
        <v>0</v>
      </c>
      <c r="J259" s="52"/>
      <c r="K259" s="52"/>
      <c r="L259" s="52" t="str">
        <f>IF(ISBLANK(VLOOKUP(TRIM(B259),ALL!$B$1:$U$1591,9,FALSE)),"",IF(ISERROR(VLOOKUP(TRIM(B259),ALL!$B$1:$U$1591,9,FALSE))," ",VLOOKUP(TRIM(B259),ALL!$B$1:$U$1591,9,FALSE)))</f>
        <v/>
      </c>
      <c r="M259" s="52" t="str">
        <f>IF(ISBLANK(VLOOKUP(TRIM(B259),ALL!$B$1:$U$1591,10,FALSE)),"",IF(ISERROR(VLOOKUP(TRIM(B259),ALL!$B$1:$U$1591,10,FALSE))," ",VLOOKUP(TRIM(B259),ALL!$B$1:$U$1591,10,FALSE)))</f>
        <v/>
      </c>
    </row>
    <row r="260" spans="1:13">
      <c r="A260" s="52" t="str">
        <f>IF(ISERROR(VLOOKUP(TRIM(B260),ALL!$B$1:$T$1591,3,FALSE)),"(unc)",VLOOKUP(TRIM(B260),ALL!$B$1:$T$1591,3,FALSE))</f>
        <v>(unc)</v>
      </c>
      <c r="B260" s="139" t="s">
        <v>5229</v>
      </c>
      <c r="C260" s="11" t="s">
        <v>7111</v>
      </c>
      <c r="D260" s="85">
        <f>VLOOKUP(TRIM(B260),BirthdateDraft!$B$1:$O$5859,2,FALSE)</f>
        <v>34171</v>
      </c>
      <c r="E260" s="86" t="str">
        <f>VLOOKUP(TRIM(B260),BirthdateDraft!$B$1:$O$9859,3,FALSE)</f>
        <v>14/2</v>
      </c>
      <c r="F260" s="52" t="str">
        <f>IF(ISERROR(VLOOKUP(TRIM(B260),ALL!$B$1:$T$1591,2,FALSE)),"",IF(ISERROR(VLOOKUP(TRIM(B260),ALL!$B$1:$T$1591,2,FALSE))," ",VLOOKUP(TRIM(B260),ALL!$B$1:$T$1591,2,FALSE)))</f>
        <v/>
      </c>
      <c r="G260" s="52" t="str">
        <f>IF(ISBLANK(VLOOKUP(TRIM(B260),ALL!$B$1:$U$1591,4,FALSE)),"",IF(ISERROR(VLOOKUP(TRIM(B260),ALL!$B$1:$U$1591,4,FALSE))," ",VLOOKUP(TRIM(B260),ALL!$B$1:$U$1591,4,FALSE)))</f>
        <v xml:space="preserve"> </v>
      </c>
      <c r="H260" s="52" t="str">
        <f>IF(ISBLANK(VLOOKUP(TRIM(B260),ALL!$B$1:$U$1591,5,FALSE)),"",IF(ISERROR(VLOOKUP(TRIM(B260),ALL!$B$1:$U$1591,5,FALSE))," ",VLOOKUP(TRIM(B260),ALL!$B$1:$U$1591,5,FALSE)))</f>
        <v xml:space="preserve"> </v>
      </c>
      <c r="I260" s="52" t="str">
        <f>IF(ISBLANK(VLOOKUP(TRIM(B260),ALL!$B$1:$U$1591,6,FALSE)),"",IF(ISERROR(VLOOKUP(TRIM(B260),ALL!$B$1:$U$1591,6,FALSE))," ", VLOOKUP(TRIM(B260),ALL!$B$1:$U$1591,6,FALSE)))</f>
        <v xml:space="preserve"> </v>
      </c>
      <c r="J260" s="52" t="str">
        <f>IF(ISBLANK(VLOOKUP(TRIM(B260),ALL!$B$1:$U$1591,7,FALSE)),"",IF(ISERROR(VLOOKUP(TRIM(B260),ALL!$B$1:$U$1591,7,FALSE))," ",VLOOKUP(TRIM(B260),ALL!$B$1:$U$1591,7,FALSE)))</f>
        <v xml:space="preserve"> </v>
      </c>
      <c r="K260" s="52" t="str">
        <f>IF(ISBLANK(VLOOKUP(TRIM(B260),ALL!$B$1:$U$1591,8,FALSE)),"",IF(ISERROR(VLOOKUP(TRIM(B260),ALL!$B$1:$U$1591,8,FALSE))," ",VLOOKUP(TRIM(B260),ALL!$B$1:$U$1591,8,FALSE)))</f>
        <v xml:space="preserve"> </v>
      </c>
      <c r="L260" s="52" t="str">
        <f>IF(ISBLANK(VLOOKUP(TRIM(B260),ALL!$B$1:$U$1591,9,FALSE)),"",IF(ISERROR(VLOOKUP(TRIM(B260),ALL!$B$1:$U$1591,9,FALSE))," ",VLOOKUP(TRIM(B260),ALL!$B$1:$U$1591,9,FALSE)))</f>
        <v xml:space="preserve"> </v>
      </c>
      <c r="M260" s="52" t="str">
        <f>IF(ISBLANK(VLOOKUP(TRIM(B260),ALL!$B$1:$U$1591,10,FALSE)),"",IF(ISERROR(VLOOKUP(TRIM(B260),ALL!$B$1:$U$1591,10,FALSE))," ",VLOOKUP(TRIM(B260),ALL!$B$1:$U$1591,10,FALSE)))</f>
        <v xml:space="preserve"> </v>
      </c>
    </row>
    <row r="261" spans="1:13">
      <c r="A261" s="52" t="str">
        <f>IF(ISERROR(VLOOKUP(TRIM(B261),ALL!$B$1:$T$1591,3,FALSE)),"(unc)",VLOOKUP(TRIM(B261),ALL!$B$1:$T$1591,3,FALSE))</f>
        <v>OT @</v>
      </c>
      <c r="B261" s="139" t="s">
        <v>5266</v>
      </c>
      <c r="C261" s="11" t="s">
        <v>3225</v>
      </c>
      <c r="D261" s="85">
        <f>VLOOKUP(TRIM(B261),BirthdateDraft!$B$1:$O$5859,2,FALSE)</f>
        <v>33839</v>
      </c>
      <c r="E261" s="86" t="str">
        <f>VLOOKUP(TRIM(B261),BirthdateDraft!$B$1:$O$9859,3,FALSE)</f>
        <v>15/1 (19)</v>
      </c>
      <c r="F261" s="52" t="str">
        <f>IF(ISERROR(VLOOKUP(TRIM(B261),ALL!$B$1:$T$1591,2,FALSE)),"",IF(ISERROR(VLOOKUP(TRIM(B261),ALL!$B$1:$T$1591,2,FALSE))," ",VLOOKUP(TRIM(B261),ALL!$B$1:$T$1591,2,FALSE)))</f>
        <v>KCA</v>
      </c>
      <c r="G261" s="52" t="str">
        <f>IF(ISBLANK(VLOOKUP(TRIM(B261),ALL!$B$1:$U$1591,4,FALSE)),"",IF(ISERROR(VLOOKUP(TRIM(B261),ALL!$B$1:$U$1591,4,FALSE))," ",VLOOKUP(TRIM(B261),ALL!$B$1:$U$1591,4,FALSE)))</f>
        <v/>
      </c>
      <c r="H261" s="52" t="str">
        <f>IF(ISBLANK(VLOOKUP(TRIM(B261),ALL!$B$1:$U$1591,5,FALSE)),"",IF(ISERROR(VLOOKUP(TRIM(B261),ALL!$B$1:$U$1591,5,FALSE))," ",VLOOKUP(TRIM(B261),ALL!$B$1:$U$1591,5,FALSE)))</f>
        <v/>
      </c>
      <c r="I261" s="52" t="str">
        <f>IF(ISBLANK(VLOOKUP(TRIM(B261),ALL!$B$1:$U$1591,6,FALSE)),"",IF(ISERROR(VLOOKUP(TRIM(B261),ALL!$B$1:$U$1591,6,FALSE))," ", VLOOKUP(TRIM(B261),ALL!$B$1:$U$1591,6,FALSE)))</f>
        <v/>
      </c>
      <c r="J261" s="52" t="str">
        <f>IF(ISBLANK(VLOOKUP(TRIM(B261),ALL!$B$1:$U$1591,7,FALSE)),"",IF(ISERROR(VLOOKUP(TRIM(B261),ALL!$B$1:$U$1591,7,FALSE))," ",VLOOKUP(TRIM(B261),ALL!$B$1:$U$1591,7,FALSE)))</f>
        <v/>
      </c>
      <c r="K261" s="52">
        <f>IF(ISBLANK(VLOOKUP(TRIM(B261),ALL!$B$1:$U$1591,8,FALSE)),"",IF(ISERROR(VLOOKUP(TRIM(B261),ALL!$B$1:$U$1591,8,FALSE))," ",VLOOKUP(TRIM(B261),ALL!$B$1:$U$1591,8,FALSE)))</f>
        <v>0</v>
      </c>
      <c r="L261" s="52" t="str">
        <f>IF(ISBLANK(VLOOKUP(TRIM(B261),ALL!$B$1:$U$1591,9,FALSE)),"",IF(ISERROR(VLOOKUP(TRIM(B261),ALL!$B$1:$U$1591,9,FALSE))," ",VLOOKUP(TRIM(B261),ALL!$B$1:$U$1591,9,FALSE)))</f>
        <v/>
      </c>
      <c r="M261" s="52">
        <f>IF(ISBLANK(VLOOKUP(TRIM(B261),ALL!$B$1:$U$1591,10,FALSE)),"",IF(ISERROR(VLOOKUP(TRIM(B261),ALL!$B$1:$U$1591,10,FALSE))," ",VLOOKUP(TRIM(B261),ALL!$B$1:$U$1591,10,FALSE)))</f>
        <v>2</v>
      </c>
    </row>
    <row r="262" spans="1:13">
      <c r="A262" s="52" t="str">
        <f>IF(ISERROR(VLOOKUP(TRIM(B262),ALL!$B$1:$T$1591,3,FALSE)),"(unc)",VLOOKUP(TRIM(B262),ALL!$B$1:$T$1591,3,FALSE))</f>
        <v>RDT $</v>
      </c>
      <c r="B262" s="139" t="s">
        <v>5156</v>
      </c>
      <c r="C262" s="11" t="s">
        <v>5895</v>
      </c>
      <c r="D262" s="85">
        <f>VLOOKUP(TRIM(B262),BirthdateDraft!$B$1:$O$5859,2,FALSE)</f>
        <v>34258</v>
      </c>
      <c r="E262" s="86" t="str">
        <f>VLOOKUP(TRIM(B262),BirthdateDraft!$B$1:$O$9859,3,FALSE)</f>
        <v>15/6</v>
      </c>
      <c r="F262" s="52" t="str">
        <f>IF(ISERROR(VLOOKUP(TRIM(B262),ALL!$B$1:$T$1591,2,FALSE)),"",IF(ISERROR(VLOOKUP(TRIM(B262),ALL!$B$1:$T$1591,2,FALSE))," ",VLOOKUP(TRIM(B262),ALL!$B$1:$T$1591,2,FALSE)))</f>
        <v>DAN</v>
      </c>
      <c r="G262" s="52" t="str">
        <f>IF(ISBLANK(VLOOKUP(TRIM(B262),ALL!$B$1:$U$1591,4,FALSE)),"",IF(ISERROR(VLOOKUP(TRIM(B262),ALL!$B$1:$U$1591,4,FALSE))," ",VLOOKUP(TRIM(B262),ALL!$B$1:$U$1591,4,FALSE)))</f>
        <v>4</v>
      </c>
      <c r="H262" s="52" t="str">
        <f>IF(ISBLANK(VLOOKUP(TRIM(B262),ALL!$B$1:$U$1591,5,FALSE)),"",IF(ISERROR(VLOOKUP(TRIM(B262),ALL!$B$1:$U$1591,5,FALSE))," ",VLOOKUP(TRIM(B262),ALL!$B$1:$U$1591,5,FALSE)))</f>
        <v/>
      </c>
      <c r="I262" s="52">
        <f>IF(ISBLANK(VLOOKUP(TRIM(B262),ALL!$B$1:$U$1591,6,FALSE)),"",IF(ISERROR(VLOOKUP(TRIM(B262),ALL!$B$1:$U$1591,6,FALSE))," ", VLOOKUP(TRIM(B262),ALL!$B$1:$U$1591,6,FALSE)))</f>
        <v>2</v>
      </c>
      <c r="J262" s="52" t="str">
        <f>IF(ISBLANK(VLOOKUP(TRIM(B262),ALL!$B$1:$U$1591,7,FALSE)),"",IF(ISERROR(VLOOKUP(TRIM(B262),ALL!$B$1:$U$1591,7,FALSE))," ",VLOOKUP(TRIM(B262),ALL!$B$1:$U$1591,7,FALSE)))</f>
        <v/>
      </c>
      <c r="K262" s="52" t="str">
        <f>IF(ISBLANK(VLOOKUP(TRIM(B262),ALL!$B$1:$U$1591,8,FALSE)),"",IF(ISERROR(VLOOKUP(TRIM(B262),ALL!$B$1:$U$1591,8,FALSE))," ",VLOOKUP(TRIM(B262),ALL!$B$1:$U$1591,8,FALSE)))</f>
        <v/>
      </c>
      <c r="L262" s="52" t="str">
        <f>IF(ISBLANK(VLOOKUP(TRIM(B262),ALL!$B$1:$U$1591,9,FALSE)),"",IF(ISERROR(VLOOKUP(TRIM(B262),ALL!$B$1:$U$1591,9,FALSE))," ",VLOOKUP(TRIM(B262),ALL!$B$1:$U$1591,9,FALSE)))</f>
        <v/>
      </c>
      <c r="M262" s="52" t="str">
        <f>IF(ISBLANK(VLOOKUP(TRIM(B262),ALL!$B$1:$U$1591,10,FALSE)),"",IF(ISERROR(VLOOKUP(TRIM(B262),ALL!$B$1:$U$1591,10,FALSE))," ",VLOOKUP(TRIM(B262),ALL!$B$1:$U$1591,10,FALSE)))</f>
        <v/>
      </c>
    </row>
    <row r="263" spans="1:13">
      <c r="A263" s="52" t="str">
        <f>IF(ISERROR(VLOOKUP(TRIM(B263),ALL!$B$1:$T$1591,3,FALSE)),"(unc)",VLOOKUP(TRIM(B263),ALL!$B$1:$T$1591,3,FALSE))</f>
        <v>OLB</v>
      </c>
      <c r="B263" s="139" t="s">
        <v>272</v>
      </c>
      <c r="C263" s="11" t="s">
        <v>6450</v>
      </c>
      <c r="D263" s="85">
        <f>VLOOKUP(TRIM(B263),BirthdateDraft!$B$1:$O$5859,2,FALSE)</f>
        <v>32184</v>
      </c>
      <c r="E263" s="86" t="str">
        <f>VLOOKUP(TRIM(B263),BirthdateDraft!$B$1:$O$9859,3,FALSE)</f>
        <v>11/FA</v>
      </c>
      <c r="F263" s="52" t="str">
        <f>IF(ISERROR(VLOOKUP(TRIM(B263),ALL!$B$1:$T$1591,2,FALSE)),"",IF(ISERROR(VLOOKUP(TRIM(B263),ALL!$B$1:$T$1591,2,FALSE))," ",VLOOKUP(TRIM(B263),ALL!$B$1:$T$1591,2,FALSE)))</f>
        <v>NON</v>
      </c>
      <c r="G263" s="52" t="str">
        <f>IF(ISBLANK(VLOOKUP(TRIM(B263),ALL!$B$1:$U$1591,4,FALSE)),"",IF(ISERROR(VLOOKUP(TRIM(B263),ALL!$B$1:$U$1591,4,FALSE))," ",VLOOKUP(TRIM(B263),ALL!$B$1:$U$1591,4,FALSE)))</f>
        <v>0-0</v>
      </c>
      <c r="H263" s="52" t="str">
        <f>IF(ISBLANK(VLOOKUP(TRIM(B263),ALL!$B$1:$U$1591,5,FALSE)),"",IF(ISERROR(VLOOKUP(TRIM(B263),ALL!$B$1:$U$1591,5,FALSE))," ",VLOOKUP(TRIM(B263),ALL!$B$1:$U$1591,5,FALSE)))</f>
        <v/>
      </c>
      <c r="I263" s="52">
        <f>IF(ISBLANK(VLOOKUP(TRIM(B263),ALL!$B$1:$U$1591,6,FALSE)),"",IF(ISERROR(VLOOKUP(TRIM(B263),ALL!$B$1:$U$1591,6,FALSE))," ", VLOOKUP(TRIM(B263),ALL!$B$1:$U$1591,6,FALSE)))</f>
        <v>3</v>
      </c>
      <c r="J263" s="52" t="str">
        <f>IF(ISBLANK(VLOOKUP(TRIM(B263),ALL!$B$1:$U$1591,7,FALSE)),"",IF(ISERROR(VLOOKUP(TRIM(B263),ALL!$B$1:$U$1591,7,FALSE))," ",VLOOKUP(TRIM(B263),ALL!$B$1:$U$1591,7,FALSE)))</f>
        <v/>
      </c>
      <c r="K263" s="52" t="str">
        <f>IF(ISBLANK(VLOOKUP(TRIM(B263),ALL!$B$1:$U$1591,8,FALSE)),"",IF(ISERROR(VLOOKUP(TRIM(B263),ALL!$B$1:$U$1591,8,FALSE))," ",VLOOKUP(TRIM(B263),ALL!$B$1:$U$1591,8,FALSE)))</f>
        <v/>
      </c>
      <c r="L263" s="52" t="str">
        <f>IF(ISBLANK(VLOOKUP(TRIM(B263),ALL!$B$1:$U$1591,9,FALSE)),"",IF(ISERROR(VLOOKUP(TRIM(B263),ALL!$B$1:$U$1591,9,FALSE))," ",VLOOKUP(TRIM(B263),ALL!$B$1:$U$1591,9,FALSE)))</f>
        <v/>
      </c>
      <c r="M263" s="52" t="str">
        <f>IF(ISBLANK(VLOOKUP(TRIM(B263),ALL!$B$1:$U$1591,10,FALSE)),"",IF(ISERROR(VLOOKUP(TRIM(B263),ALL!$B$1:$U$1591,10,FALSE))," ",VLOOKUP(TRIM(B263),ALL!$B$1:$U$1591,10,FALSE)))</f>
        <v/>
      </c>
    </row>
    <row r="264" spans="1:13">
      <c r="A264" s="52" t="str">
        <f>IF(ISERROR(VLOOKUP(TRIM(B264),ALL!$B$1:$T$1591,3,FALSE)),"(unc)",VLOOKUP(TRIM(B264),ALL!$B$1:$T$1591,3,FALSE))</f>
        <v>(unc)</v>
      </c>
      <c r="B264" s="139" t="s">
        <v>5282</v>
      </c>
      <c r="C264" t="s">
        <v>3763</v>
      </c>
      <c r="D264" s="85">
        <f>VLOOKUP(TRIM(B264),BirthdateDraft!$B$1:$O$5859,2,FALSE)</f>
        <v>33560</v>
      </c>
      <c r="E264" s="86" t="str">
        <f>VLOOKUP(TRIM(B264),BirthdateDraft!$B$1:$O$9859,3,FALSE)</f>
        <v>15/4</v>
      </c>
      <c r="F264" s="52" t="str">
        <f>IF(ISERROR(VLOOKUP(TRIM(B264),ALL!$B$1:$T$1591,2,FALSE)),"",IF(ISERROR(VLOOKUP(TRIM(B264),ALL!$B$1:$T$1591,2,FALSE))," ",VLOOKUP(TRIM(B264),ALL!$B$1:$T$1591,2,FALSE)))</f>
        <v/>
      </c>
      <c r="G264" s="52" t="str">
        <f>IF(ISBLANK(VLOOKUP(TRIM(B264),ALL!$B$1:$U$1591,4,FALSE)),"",IF(ISERROR(VLOOKUP(TRIM(B264),ALL!$B$1:$U$1591,4,FALSE))," ",VLOOKUP(TRIM(B264),ALL!$B$1:$U$1591,4,FALSE)))</f>
        <v xml:space="preserve"> </v>
      </c>
      <c r="H264" s="52" t="str">
        <f>IF(ISBLANK(VLOOKUP(TRIM(B264),ALL!$B$1:$U$1591,5,FALSE)),"",IF(ISERROR(VLOOKUP(TRIM(B264),ALL!$B$1:$U$1591,5,FALSE))," ",VLOOKUP(TRIM(B264),ALL!$B$1:$U$1591,5,FALSE)))</f>
        <v xml:space="preserve"> </v>
      </c>
      <c r="I264" s="52" t="str">
        <f>IF(ISBLANK(VLOOKUP(TRIM(B264),ALL!$B$1:$U$1591,6,FALSE)),"",IF(ISERROR(VLOOKUP(TRIM(B264),ALL!$B$1:$U$1591,6,FALSE))," ", VLOOKUP(TRIM(B264),ALL!$B$1:$U$1591,6,FALSE)))</f>
        <v xml:space="preserve"> </v>
      </c>
      <c r="J264" s="52" t="str">
        <f>IF(ISBLANK(VLOOKUP(TRIM(B264),ALL!$B$1:$U$1591,7,FALSE)),"",IF(ISERROR(VLOOKUP(TRIM(B264),ALL!$B$1:$U$1591,7,FALSE))," ",VLOOKUP(TRIM(B264),ALL!$B$1:$U$1591,7,FALSE)))</f>
        <v xml:space="preserve"> </v>
      </c>
      <c r="K264" s="52" t="str">
        <f>IF(ISBLANK(VLOOKUP(TRIM(B264),ALL!$B$1:$U$1591,8,FALSE)),"",IF(ISERROR(VLOOKUP(TRIM(B264),ALL!$B$1:$U$1591,8,FALSE))," ",VLOOKUP(TRIM(B264),ALL!$B$1:$U$1591,8,FALSE)))</f>
        <v xml:space="preserve"> </v>
      </c>
      <c r="L264" s="52" t="str">
        <f>IF(ISBLANK(VLOOKUP(TRIM(B264),ALL!$B$1:$U$1591,9,FALSE)),"",IF(ISERROR(VLOOKUP(TRIM(B264),ALL!$B$1:$U$1591,9,FALSE))," ",VLOOKUP(TRIM(B264),ALL!$B$1:$U$1591,9,FALSE)))</f>
        <v xml:space="preserve"> </v>
      </c>
      <c r="M264" s="52" t="str">
        <f>IF(ISBLANK(VLOOKUP(TRIM(B264),ALL!$B$1:$U$1591,10,FALSE)),"",IF(ISERROR(VLOOKUP(TRIM(B264),ALL!$B$1:$U$1591,10,FALSE))," ",VLOOKUP(TRIM(B264),ALL!$B$1:$U$1591,10,FALSE)))</f>
        <v xml:space="preserve"> </v>
      </c>
    </row>
    <row r="265" spans="1:13">
      <c r="A265" s="52" t="str">
        <f>IF(ISERROR(VLOOKUP(TRIM(B265),ALL!$B$1:$T$1591,3,FALSE)),"(unc)",VLOOKUP(TRIM(B265),ALL!$B$1:$T$1591,3,FALSE))</f>
        <v>(unc)</v>
      </c>
      <c r="B265" s="139" t="s">
        <v>6903</v>
      </c>
      <c r="C265" s="11" t="s">
        <v>7892</v>
      </c>
      <c r="D265" s="85">
        <f>VLOOKUP(TRIM(B265),BirthdateDraft!$B$1:$O$5859,2,FALSE)</f>
        <v>34439</v>
      </c>
      <c r="E265" s="86" t="str">
        <f>VLOOKUP(TRIM(B265),BirthdateDraft!$B$1:$O$9859,3,FALSE)</f>
        <v>17/FA</v>
      </c>
      <c r="F265" s="52" t="str">
        <f>IF(ISERROR(VLOOKUP(TRIM(B265),ALL!$B$1:$T$1591,2,FALSE)),"",IF(ISERROR(VLOOKUP(TRIM(B265),ALL!$B$1:$T$1591,2,FALSE))," ",VLOOKUP(TRIM(B265),ALL!$B$1:$T$1591,2,FALSE)))</f>
        <v/>
      </c>
      <c r="G265" s="52" t="str">
        <f>IF(ISBLANK(VLOOKUP(TRIM(B265),ALL!$B$1:$U$1591,4,FALSE)),"",IF(ISERROR(VLOOKUP(TRIM(B265),ALL!$B$1:$U$1591,4,FALSE))," ",VLOOKUP(TRIM(B265),ALL!$B$1:$U$1591,4,FALSE)))</f>
        <v xml:space="preserve"> </v>
      </c>
      <c r="H265" s="52" t="str">
        <f>IF(ISBLANK(VLOOKUP(TRIM(B265),ALL!$B$1:$U$1591,5,FALSE)),"",IF(ISERROR(VLOOKUP(TRIM(B265),ALL!$B$1:$U$1591,5,FALSE))," ",VLOOKUP(TRIM(B265),ALL!$B$1:$U$1591,5,FALSE)))</f>
        <v xml:space="preserve"> </v>
      </c>
      <c r="I265" s="52" t="str">
        <f>IF(ISBLANK(VLOOKUP(TRIM(B265),ALL!$B$1:$U$1591,6,FALSE)),"",IF(ISERROR(VLOOKUP(TRIM(B265),ALL!$B$1:$U$1591,6,FALSE))," ", VLOOKUP(TRIM(B265),ALL!$B$1:$U$1591,6,FALSE)))</f>
        <v xml:space="preserve"> </v>
      </c>
      <c r="J265" s="52" t="str">
        <f>IF(ISBLANK(VLOOKUP(TRIM(B265),ALL!$B$1:$U$1591,7,FALSE)),"",IF(ISERROR(VLOOKUP(TRIM(B265),ALL!$B$1:$U$1591,7,FALSE))," ",VLOOKUP(TRIM(B265),ALL!$B$1:$U$1591,7,FALSE)))</f>
        <v xml:space="preserve"> </v>
      </c>
      <c r="K265" s="52" t="str">
        <f>IF(ISBLANK(VLOOKUP(TRIM(B265),ALL!$B$1:$U$1591,8,FALSE)),"",IF(ISERROR(VLOOKUP(TRIM(B265),ALL!$B$1:$U$1591,8,FALSE))," ",VLOOKUP(TRIM(B265),ALL!$B$1:$U$1591,8,FALSE)))</f>
        <v xml:space="preserve"> </v>
      </c>
      <c r="L265" s="52" t="str">
        <f>IF(ISBLANK(VLOOKUP(TRIM(B265),ALL!$B$1:$U$1591,9,FALSE)),"",IF(ISERROR(VLOOKUP(TRIM(B265),ALL!$B$1:$U$1591,9,FALSE))," ",VLOOKUP(TRIM(B265),ALL!$B$1:$U$1591,9,FALSE)))</f>
        <v xml:space="preserve"> </v>
      </c>
      <c r="M265" s="52" t="str">
        <f>IF(ISBLANK(VLOOKUP(TRIM(B265),ALL!$B$1:$U$1591,10,FALSE)),"",IF(ISERROR(VLOOKUP(TRIM(B265),ALL!$B$1:$U$1591,10,FALSE))," ",VLOOKUP(TRIM(B265),ALL!$B$1:$U$1591,10,FALSE)))</f>
        <v xml:space="preserve"> </v>
      </c>
    </row>
    <row r="266" spans="1:13">
      <c r="A266" s="52" t="str">
        <f>IF(ISERROR(VLOOKUP(TRIM(B266),ALL!$B$1:$T$1591,3,FALSE)),"(unc)",VLOOKUP(TRIM(B266),ALL!$B$1:$T$1591,3,FALSE))</f>
        <v>TE</v>
      </c>
      <c r="B266" s="139" t="s">
        <v>4622</v>
      </c>
      <c r="C266" s="11" t="s">
        <v>6451</v>
      </c>
      <c r="D266" s="85">
        <f>VLOOKUP(TRIM(B266),BirthdateDraft!$B$1:$O$5859,2,FALSE)</f>
        <v>33448</v>
      </c>
      <c r="E266" s="86" t="str">
        <f>VLOOKUP(TRIM(B266),BirthdateDraft!$B$1:$O$9859,3,FALSE)</f>
        <v>13/FA</v>
      </c>
      <c r="F266" s="52" t="str">
        <f>IF(ISERROR(VLOOKUP(TRIM(B266),ALL!$B$1:$T$1591,2,FALSE)),"",IF(ISERROR(VLOOKUP(TRIM(B266),ALL!$B$1:$T$1591,2,FALSE))," ",VLOOKUP(TRIM(B266),ALL!$B$1:$T$1591,2,FALSE)))</f>
        <v>CLA</v>
      </c>
      <c r="G266" s="52" t="str">
        <f>IF(ISBLANK(VLOOKUP(TRIM(B266),ALL!$B$1:$U$1591,4,FALSE)),"",IF(ISERROR(VLOOKUP(TRIM(B266),ALL!$B$1:$U$1591,4,FALSE))," ",VLOOKUP(TRIM(B266),ALL!$B$1:$U$1591,4,FALSE)))</f>
        <v/>
      </c>
      <c r="H266" s="52" t="str">
        <f>IF(ISBLANK(VLOOKUP(TRIM(B266),ALL!$B$1:$U$1591,5,FALSE)),"",IF(ISERROR(VLOOKUP(TRIM(B266),ALL!$B$1:$U$1591,5,FALSE))," ",VLOOKUP(TRIM(B266),ALL!$B$1:$U$1591,5,FALSE)))</f>
        <v/>
      </c>
      <c r="I266" s="52" t="str">
        <f>IF(ISBLANK(VLOOKUP(TRIM(B266),ALL!$B$1:$U$1591,6,FALSE)),"",IF(ISERROR(VLOOKUP(TRIM(B266),ALL!$B$1:$U$1591,6,FALSE))," ", VLOOKUP(TRIM(B266),ALL!$B$1:$U$1591,6,FALSE)))</f>
        <v/>
      </c>
      <c r="J266" s="52" t="str">
        <f>IF(ISBLANK(VLOOKUP(TRIM(B266),ALL!$B$1:$U$1591,7,FALSE)),"",IF(ISERROR(VLOOKUP(TRIM(B266),ALL!$B$1:$U$1591,7,FALSE))," ",VLOOKUP(TRIM(B266),ALL!$B$1:$U$1591,7,FALSE)))</f>
        <v/>
      </c>
      <c r="K266" s="52">
        <f>IF(ISBLANK(VLOOKUP(TRIM(B266),ALL!$B$1:$U$1591,8,FALSE)),"",IF(ISERROR(VLOOKUP(TRIM(B266),ALL!$B$1:$U$1591,8,FALSE))," ",VLOOKUP(TRIM(B266),ALL!$B$1:$U$1591,8,FALSE)))</f>
        <v>4</v>
      </c>
      <c r="L266" s="52" t="str">
        <f>IF(ISBLANK(VLOOKUP(TRIM(B266),ALL!$B$1:$U$1591,9,FALSE)),"",IF(ISERROR(VLOOKUP(TRIM(B266),ALL!$B$1:$U$1591,9,FALSE))," ",VLOOKUP(TRIM(B266),ALL!$B$1:$U$1591,9,FALSE)))</f>
        <v/>
      </c>
      <c r="M266" s="52" t="str">
        <f>IF(ISBLANK(VLOOKUP(TRIM(B266),ALL!$B$1:$U$1591,10,FALSE)),"",IF(ISERROR(VLOOKUP(TRIM(B266),ALL!$B$1:$U$1591,10,FALSE))," ",VLOOKUP(TRIM(B266),ALL!$B$1:$U$1591,10,FALSE)))</f>
        <v/>
      </c>
    </row>
    <row r="267" spans="1:13">
      <c r="A267" s="52" t="str">
        <f>IF(ISERROR(VLOOKUP(TRIM(B267),ALL!$B$1:$T$1591,3,FALSE)),"(unc)",VLOOKUP(TRIM(B267),ALL!$B$1:$T$1591,3,FALSE))</f>
        <v>(unc)</v>
      </c>
      <c r="B267" s="139" t="s">
        <v>6910</v>
      </c>
      <c r="C267" s="11" t="s">
        <v>6505</v>
      </c>
      <c r="D267" s="85">
        <f>VLOOKUP(TRIM(B267),BirthdateDraft!$B$1:$O$5859,2,FALSE)</f>
        <v>35338</v>
      </c>
      <c r="E267" s="86" t="str">
        <f>VLOOKUP(TRIM(B267),BirthdateDraft!$B$1:$O$9859,3,FALSE)</f>
        <v>18/6</v>
      </c>
      <c r="F267" s="52" t="str">
        <f>IF(ISERROR(VLOOKUP(TRIM(B267),ALL!$B$1:$T$1591,2,FALSE)),"",IF(ISERROR(VLOOKUP(TRIM(B267),ALL!$B$1:$T$1591,2,FALSE))," ",VLOOKUP(TRIM(B267),ALL!$B$1:$T$1591,2,FALSE)))</f>
        <v/>
      </c>
      <c r="G267" s="52" t="str">
        <f>IF(ISBLANK(VLOOKUP(TRIM(B267),ALL!$B$1:$U$1591,4,FALSE)),"",IF(ISERROR(VLOOKUP(TRIM(B267),ALL!$B$1:$U$1591,4,FALSE))," ",VLOOKUP(TRIM(B267),ALL!$B$1:$U$1591,4,FALSE)))</f>
        <v xml:space="preserve"> </v>
      </c>
      <c r="H267" s="52" t="str">
        <f>IF(ISBLANK(VLOOKUP(TRIM(B267),ALL!$B$1:$U$1591,5,FALSE)),"",IF(ISERROR(VLOOKUP(TRIM(B267),ALL!$B$1:$U$1591,5,FALSE))," ",VLOOKUP(TRIM(B267),ALL!$B$1:$U$1591,5,FALSE)))</f>
        <v xml:space="preserve"> </v>
      </c>
      <c r="I267" s="52" t="str">
        <f>IF(ISBLANK(VLOOKUP(TRIM(B267),ALL!$B$1:$U$1591,6,FALSE)),"",IF(ISERROR(VLOOKUP(TRIM(B267),ALL!$B$1:$U$1591,6,FALSE))," ", VLOOKUP(TRIM(B267),ALL!$B$1:$U$1591,6,FALSE)))</f>
        <v xml:space="preserve"> </v>
      </c>
      <c r="J267" s="52" t="str">
        <f>IF(ISBLANK(VLOOKUP(TRIM(B267),ALL!$B$1:$U$1591,7,FALSE)),"",IF(ISERROR(VLOOKUP(TRIM(B267),ALL!$B$1:$U$1591,7,FALSE))," ",VLOOKUP(TRIM(B267),ALL!$B$1:$U$1591,7,FALSE)))</f>
        <v xml:space="preserve"> </v>
      </c>
      <c r="K267" s="52" t="str">
        <f>IF(ISBLANK(VLOOKUP(TRIM(B267),ALL!$B$1:$U$1591,8,FALSE)),"",IF(ISERROR(VLOOKUP(TRIM(B267),ALL!$B$1:$U$1591,8,FALSE))," ",VLOOKUP(TRIM(B267),ALL!$B$1:$U$1591,8,FALSE)))</f>
        <v xml:space="preserve"> </v>
      </c>
      <c r="L267" s="52" t="str">
        <f>IF(ISBLANK(VLOOKUP(TRIM(B267),ALL!$B$1:$U$1591,9,FALSE)),"",IF(ISERROR(VLOOKUP(TRIM(B267),ALL!$B$1:$U$1591,9,FALSE))," ",VLOOKUP(TRIM(B267),ALL!$B$1:$U$1591,9,FALSE)))</f>
        <v xml:space="preserve"> </v>
      </c>
      <c r="M267" s="52" t="str">
        <f>IF(ISBLANK(VLOOKUP(TRIM(B267),ALL!$B$1:$U$1591,10,FALSE)),"",IF(ISERROR(VLOOKUP(TRIM(B267),ALL!$B$1:$U$1591,10,FALSE))," ",VLOOKUP(TRIM(B267),ALL!$B$1:$U$1591,10,FALSE)))</f>
        <v xml:space="preserve"> </v>
      </c>
    </row>
    <row r="268" spans="1:13">
      <c r="A268" s="52" t="str">
        <f>IF(ISERROR(VLOOKUP(TRIM(B268),ALL!$B$1:$T$1591,3,FALSE)),"(unc)",VLOOKUP(TRIM(B268),ALL!$B$1:$T$1591,3,FALSE))</f>
        <v>(unc)</v>
      </c>
      <c r="B268" s="139" t="s">
        <v>5121</v>
      </c>
      <c r="C268" s="11" t="s">
        <v>3778</v>
      </c>
      <c r="D268" s="85">
        <f>VLOOKUP(TRIM(B268),BirthdateDraft!$B$1:$O$9813,2,FALSE)</f>
        <v>33835</v>
      </c>
      <c r="E268" s="86" t="str">
        <f>VLOOKUP(TRIM(B268),BirthdateDraft!$B$1:$O$9813,3,FALSE)</f>
        <v>15/4</v>
      </c>
      <c r="F268" s="52" t="str">
        <f>IF(ISERROR(VLOOKUP(TRIM(B268),ALL!$B$1:$T$1591,2,FALSE)),"",IF(ISERROR(VLOOKUP(TRIM(B268),ALL!$B$1:$T$1591,2,FALSE))," ",VLOOKUP(TRIM(B268),ALL!$B$1:$T$1591,2,FALSE)))</f>
        <v/>
      </c>
      <c r="G268" s="52" t="str">
        <f>IF(ISBLANK(VLOOKUP(TRIM(B268),ALL!$B$1:$U$1591,4,FALSE)),"",IF(ISERROR(VLOOKUP(TRIM(B268),ALL!$B$1:$U$1591,4,FALSE))," ",VLOOKUP(TRIM(B268),ALL!$B$1:$U$1591,4,FALSE)))</f>
        <v xml:space="preserve"> </v>
      </c>
      <c r="H268" s="52" t="str">
        <f>IF(ISBLANK(VLOOKUP(TRIM(B268),ALL!$B$1:$U$1591,5,FALSE)),"",IF(ISERROR(VLOOKUP(TRIM(B268),ALL!$B$1:$U$1591,5,FALSE))," ",VLOOKUP(TRIM(B268),ALL!$B$1:$U$1591,5,FALSE)))</f>
        <v xml:space="preserve"> </v>
      </c>
      <c r="I268" s="52" t="str">
        <f>IF(ISBLANK(VLOOKUP(TRIM(B268),ALL!$B$1:$U$1591,6,FALSE)),"",IF(ISERROR(VLOOKUP(TRIM(B268),ALL!$B$1:$U$1591,6,FALSE))," ", VLOOKUP(TRIM(B268),ALL!$B$1:$U$1591,6,FALSE)))</f>
        <v xml:space="preserve"> </v>
      </c>
      <c r="J268" s="52" t="str">
        <f>IF(ISBLANK(VLOOKUP(TRIM(B268),ALL!$B$1:$U$1591,7,FALSE)),"",IF(ISERROR(VLOOKUP(TRIM(B268),ALL!$B$1:$U$1591,7,FALSE))," ",VLOOKUP(TRIM(B268),ALL!$B$1:$U$1591,7,FALSE)))</f>
        <v xml:space="preserve"> </v>
      </c>
      <c r="K268" s="52" t="str">
        <f>IF(ISBLANK(VLOOKUP(TRIM(B268),ALL!$B$1:$U$1591,8,FALSE)),"",IF(ISERROR(VLOOKUP(TRIM(B268),ALL!$B$1:$U$1591,8,FALSE))," ",VLOOKUP(TRIM(B268),ALL!$B$1:$U$1591,8,FALSE)))</f>
        <v xml:space="preserve"> </v>
      </c>
      <c r="L268" s="52" t="str">
        <f>IF(ISBLANK(VLOOKUP(TRIM(B268),ALL!$B$1:$U$1591,9,FALSE)),"",IF(ISERROR(VLOOKUP(TRIM(B268),ALL!$B$1:$U$1591,9,FALSE))," ",VLOOKUP(TRIM(B268),ALL!$B$1:$U$1591,9,FALSE)))</f>
        <v xml:space="preserve"> </v>
      </c>
      <c r="M268" s="52" t="str">
        <f>IF(ISBLANK(VLOOKUP(TRIM(B268),ALL!$B$1:$U$1591,10,FALSE)),"",IF(ISERROR(VLOOKUP(TRIM(B268),ALL!$B$1:$U$1591,10,FALSE))," ",VLOOKUP(TRIM(B268),ALL!$B$1:$U$1591,10,FALSE)))</f>
        <v xml:space="preserve"> </v>
      </c>
    </row>
    <row r="269" spans="1:13">
      <c r="A269" s="52" t="str">
        <f>IF(ISERROR(VLOOKUP(TRIM(B269),ALL!$B$1:$T$1591,3,FALSE)),"(unc)",VLOOKUP(TRIM(B269),ALL!$B$1:$T$1591,3,FALSE))</f>
        <v>DB ^</v>
      </c>
      <c r="B269" s="139" t="s">
        <v>5128</v>
      </c>
      <c r="C269" s="11" t="s">
        <v>5401</v>
      </c>
      <c r="D269" s="85">
        <f>VLOOKUP(TRIM(B269),BirthdateDraft!$B$1:$O$5859,2,FALSE)</f>
        <v>33756</v>
      </c>
      <c r="E269" s="86" t="str">
        <f>VLOOKUP(TRIM(B269),BirthdateDraft!$B$1:$O$3878,3,FALSE)</f>
        <v>15/4</v>
      </c>
      <c r="F269" s="52" t="str">
        <f>IF(ISERROR(VLOOKUP(TRIM(B269),ALL!$B$1:$T$1591,2,FALSE)),"",IF(ISERROR(VLOOKUP(TRIM(B269),ALL!$B$1:$T$1591,2,FALSE))," ",VLOOKUP(TRIM(B269),ALL!$B$1:$T$1591,2,FALSE)))</f>
        <v>INA</v>
      </c>
      <c r="G269" s="52" t="str">
        <f>IF(ISBLANK(VLOOKUP(TRIM(B269),ALL!$B$1:$U$1591,4,FALSE)),"",IF(ISERROR(VLOOKUP(TRIM(B269),ALL!$B$1:$U$1591,4,FALSE))," ",VLOOKUP(TRIM(B269),ALL!$B$1:$U$1591,4,FALSE)))</f>
        <v>0-5</v>
      </c>
      <c r="H269" s="52" t="str">
        <f>IF(ISBLANK(VLOOKUP(TRIM(B269),ALL!$B$1:$U$1591,5,FALSE)),"",IF(ISERROR(VLOOKUP(TRIM(B269),ALL!$B$1:$U$1591,5,FALSE))," ",VLOOKUP(TRIM(B269),ALL!$B$1:$U$1591,5,FALSE)))</f>
        <v/>
      </c>
      <c r="I269" s="52" t="str">
        <f>IF(ISBLANK(VLOOKUP(TRIM(B269),ALL!$B$1:$U$1591,6,FALSE)),"",IF(ISERROR(VLOOKUP(TRIM(B269),ALL!$B$1:$U$1591,6,FALSE))," ", VLOOKUP(TRIM(B269),ALL!$B$1:$U$1591,6,FALSE)))</f>
        <v/>
      </c>
      <c r="J269" s="52" t="str">
        <f>IF(ISBLANK(VLOOKUP(TRIM(B269),ALL!$B$1:$U$1591,7,FALSE)),"",IF(ISERROR(VLOOKUP(TRIM(B269),ALL!$B$1:$U$1591,7,FALSE))," ",VLOOKUP(TRIM(B269),ALL!$B$1:$U$1591,7,FALSE)))</f>
        <v/>
      </c>
      <c r="K269" s="52" t="str">
        <f>IF(ISBLANK(VLOOKUP(TRIM(B269),ALL!$B$1:$U$1591,8,FALSE)),"",IF(ISERROR(VLOOKUP(TRIM(B269),ALL!$B$1:$U$1591,8,FALSE))," ",VLOOKUP(TRIM(B269),ALL!$B$1:$U$1591,8,FALSE)))</f>
        <v/>
      </c>
      <c r="L269" s="52" t="str">
        <f>IF(ISBLANK(VLOOKUP(TRIM(B269),ALL!$B$1:$U$1591,9,FALSE)),"",IF(ISERROR(VLOOKUP(TRIM(B269),ALL!$B$1:$U$1591,9,FALSE))," ",VLOOKUP(TRIM(B269),ALL!$B$1:$U$1591,9,FALSE)))</f>
        <v/>
      </c>
      <c r="M269" s="52" t="str">
        <f>IF(ISBLANK(VLOOKUP(TRIM(B269),ALL!$B$1:$U$1591,10,FALSE)),"",IF(ISERROR(VLOOKUP(TRIM(B269),ALL!$B$1:$U$1591,10,FALSE))," ",VLOOKUP(TRIM(B269),ALL!$B$1:$U$1591,10,FALSE)))</f>
        <v/>
      </c>
    </row>
    <row r="270" spans="1:13">
      <c r="A270" s="52" t="str">
        <f>IF(ISERROR(VLOOKUP(TRIM(B270),ALL!$B$1:$T$1591,3,FALSE)),"(unc)",VLOOKUP(TRIM(B270),ALL!$B$1:$T$1591,3,FALSE))</f>
        <v>(unc)</v>
      </c>
      <c r="B270" s="139" t="s">
        <v>122</v>
      </c>
      <c r="C270" s="11" t="s">
        <v>7111</v>
      </c>
      <c r="D270" s="85">
        <f>VLOOKUP(TRIM(B270),BirthdateDraft!$B$1:$O$5859,2,FALSE)</f>
        <v>32410</v>
      </c>
      <c r="E270" s="86" t="str">
        <f>VLOOKUP(TRIM(B270),BirthdateDraft!$B$1:$O$9859,3,FALSE)</f>
        <v>11/6</v>
      </c>
      <c r="F270" s="52" t="str">
        <f>IF(ISERROR(VLOOKUP(TRIM(B270),ALL!$B$1:$T$1591,2,FALSE)),"",IF(ISERROR(VLOOKUP(TRIM(B270),ALL!$B$1:$T$1591,2,FALSE))," ",VLOOKUP(TRIM(B270),ALL!$B$1:$T$1591,2,FALSE)))</f>
        <v/>
      </c>
      <c r="G270" s="52" t="str">
        <f>IF(ISBLANK(VLOOKUP(TRIM(B270),ALL!$B$1:$U$1591,4,FALSE)),"",IF(ISERROR(VLOOKUP(TRIM(B270),ALL!$B$1:$U$1591,4,FALSE))," ",VLOOKUP(TRIM(B270),ALL!$B$1:$U$1591,4,FALSE)))</f>
        <v xml:space="preserve"> </v>
      </c>
      <c r="H270" s="52" t="str">
        <f>IF(ISBLANK(VLOOKUP(TRIM(B270),ALL!$B$1:$U$1591,5,FALSE)),"",IF(ISERROR(VLOOKUP(TRIM(B270),ALL!$B$1:$U$1591,5,FALSE))," ",VLOOKUP(TRIM(B270),ALL!$B$1:$U$1591,5,FALSE)))</f>
        <v xml:space="preserve"> </v>
      </c>
      <c r="I270" s="52" t="str">
        <f>IF(ISBLANK(VLOOKUP(TRIM(B270),ALL!$B$1:$U$1591,6,FALSE)),"",IF(ISERROR(VLOOKUP(TRIM(B270),ALL!$B$1:$U$1591,6,FALSE))," ", VLOOKUP(TRIM(B270),ALL!$B$1:$U$1591,6,FALSE)))</f>
        <v xml:space="preserve"> </v>
      </c>
      <c r="J270" s="52" t="str">
        <f>IF(ISBLANK(VLOOKUP(TRIM(B270),ALL!$B$1:$U$1591,7,FALSE)),"",IF(ISERROR(VLOOKUP(TRIM(B270),ALL!$B$1:$U$1591,7,FALSE))," ",VLOOKUP(TRIM(B270),ALL!$B$1:$U$1591,7,FALSE)))</f>
        <v xml:space="preserve"> </v>
      </c>
      <c r="K270" s="52" t="str">
        <f>IF(ISBLANK(VLOOKUP(TRIM(B270),ALL!$B$1:$U$1591,8,FALSE)),"",IF(ISERROR(VLOOKUP(TRIM(B270),ALL!$B$1:$U$1591,8,FALSE))," ",VLOOKUP(TRIM(B270),ALL!$B$1:$U$1591,8,FALSE)))</f>
        <v xml:space="preserve"> </v>
      </c>
      <c r="L270" s="52" t="str">
        <f>IF(ISBLANK(VLOOKUP(TRIM(B270),ALL!$B$1:$U$1591,9,FALSE)),"",IF(ISERROR(VLOOKUP(TRIM(B270),ALL!$B$1:$U$1591,9,FALSE))," ",VLOOKUP(TRIM(B270),ALL!$B$1:$U$1591,9,FALSE)))</f>
        <v xml:space="preserve"> </v>
      </c>
      <c r="M270" s="52" t="str">
        <f>IF(ISBLANK(VLOOKUP(TRIM(B270),ALL!$B$1:$U$1591,10,FALSE)),"",IF(ISERROR(VLOOKUP(TRIM(B270),ALL!$B$1:$U$1591,10,FALSE))," ",VLOOKUP(TRIM(B270),ALL!$B$1:$U$1591,10,FALSE)))</f>
        <v xml:space="preserve"> </v>
      </c>
    </row>
    <row r="271" spans="1:13">
      <c r="A271" s="52" t="str">
        <f>IF(ISERROR(VLOOKUP(TRIM(B271),ALL!$B$1:$T$1591,3,FALSE)),"(unc)",VLOOKUP(TRIM(B271),ALL!$B$1:$T$1591,3,FALSE))</f>
        <v>(unc)</v>
      </c>
      <c r="B271" s="139" t="s">
        <v>6195</v>
      </c>
      <c r="C271" t="s">
        <v>3763</v>
      </c>
      <c r="D271" s="85">
        <f>VLOOKUP(TRIM(B271),BirthdateDraft!$B$1:$O$5859,2,FALSE)</f>
        <v>34579</v>
      </c>
      <c r="E271" s="86" t="str">
        <f>VLOOKUP(TRIM(B271),BirthdateDraft!$B$1:$O$9859,3,FALSE)</f>
        <v>17/6</v>
      </c>
      <c r="F271" s="52" t="str">
        <f>IF(ISERROR(VLOOKUP(TRIM(B271),ALL!$B$1:$T$1591,2,FALSE)),"",IF(ISERROR(VLOOKUP(TRIM(B271),ALL!$B$1:$T$1591,2,FALSE))," ",VLOOKUP(TRIM(B271),ALL!$B$1:$T$1591,2,FALSE)))</f>
        <v/>
      </c>
      <c r="G271" s="52" t="str">
        <f>IF(ISBLANK(VLOOKUP(TRIM(B271),ALL!$B$1:$U$1591,4,FALSE)),"",IF(ISERROR(VLOOKUP(TRIM(B271),ALL!$B$1:$U$1591,4,FALSE))," ",VLOOKUP(TRIM(B271),ALL!$B$1:$U$1591,4,FALSE)))</f>
        <v xml:space="preserve"> </v>
      </c>
      <c r="H271" s="52" t="str">
        <f>IF(ISBLANK(VLOOKUP(TRIM(B271),ALL!$B$1:$U$1591,5,FALSE)),"",IF(ISERROR(VLOOKUP(TRIM(B271),ALL!$B$1:$U$1591,5,FALSE))," ",VLOOKUP(TRIM(B271),ALL!$B$1:$U$1591,5,FALSE)))</f>
        <v xml:space="preserve"> </v>
      </c>
      <c r="I271" s="52" t="str">
        <f>IF(ISBLANK(VLOOKUP(TRIM(B271),ALL!$B$1:$U$1591,6,FALSE)),"",IF(ISERROR(VLOOKUP(TRIM(B271),ALL!$B$1:$U$1591,6,FALSE))," ", VLOOKUP(TRIM(B271),ALL!$B$1:$U$1591,6,FALSE)))</f>
        <v xml:space="preserve"> </v>
      </c>
      <c r="J271" s="52" t="str">
        <f>IF(ISBLANK(VLOOKUP(TRIM(B271),ALL!$B$1:$U$1591,7,FALSE)),"",IF(ISERROR(VLOOKUP(TRIM(B271),ALL!$B$1:$U$1591,7,FALSE))," ",VLOOKUP(TRIM(B271),ALL!$B$1:$U$1591,7,FALSE)))</f>
        <v xml:space="preserve"> </v>
      </c>
      <c r="K271" s="52" t="str">
        <f>IF(ISBLANK(VLOOKUP(TRIM(B271),ALL!$B$1:$U$1591,8,FALSE)),"",IF(ISERROR(VLOOKUP(TRIM(B271),ALL!$B$1:$U$1591,8,FALSE))," ",VLOOKUP(TRIM(B271),ALL!$B$1:$U$1591,8,FALSE)))</f>
        <v xml:space="preserve"> </v>
      </c>
      <c r="L271" s="52" t="str">
        <f>IF(ISBLANK(VLOOKUP(TRIM(B271),ALL!$B$1:$U$1591,9,FALSE)),"",IF(ISERROR(VLOOKUP(TRIM(B271),ALL!$B$1:$U$1591,9,FALSE))," ",VLOOKUP(TRIM(B271),ALL!$B$1:$U$1591,9,FALSE)))</f>
        <v xml:space="preserve"> </v>
      </c>
      <c r="M271" s="52" t="str">
        <f>IF(ISBLANK(VLOOKUP(TRIM(B271),ALL!$B$1:$U$1591,10,FALSE)),"",IF(ISERROR(VLOOKUP(TRIM(B271),ALL!$B$1:$U$1591,10,FALSE))," ",VLOOKUP(TRIM(B271),ALL!$B$1:$U$1591,10,FALSE)))</f>
        <v xml:space="preserve"> </v>
      </c>
    </row>
    <row r="272" spans="1:13">
      <c r="A272" s="52" t="str">
        <f>IF(ISERROR(VLOOKUP(TRIM(B272),ALL!$B$1:$T$1591,3,FALSE)),"(unc)",VLOOKUP(TRIM(B272),ALL!$B$1:$T$1591,3,FALSE))</f>
        <v>(unc)</v>
      </c>
      <c r="B272" s="139" t="s">
        <v>5749</v>
      </c>
      <c r="C272" s="11" t="s">
        <v>3762</v>
      </c>
      <c r="D272" s="85">
        <f>VLOOKUP(TRIM(B272),BirthdateDraft!$B$1:$O$5859,2,FALSE)</f>
        <v>33868</v>
      </c>
      <c r="E272" s="86" t="str">
        <f>VLOOKUP(TRIM(B272),BirthdateDraft!$B$1:$O$9859,3,FALSE)</f>
        <v>15/FA</v>
      </c>
      <c r="F272" s="52" t="str">
        <f>IF(ISERROR(VLOOKUP(TRIM(B272),ALL!$B$1:$T$1591,2,FALSE)),"",IF(ISERROR(VLOOKUP(TRIM(B272),ALL!$B$1:$T$1591,2,FALSE))," ",VLOOKUP(TRIM(B272),ALL!$B$1:$T$1591,2,FALSE)))</f>
        <v/>
      </c>
      <c r="G272" s="52" t="str">
        <f>IF(ISBLANK(VLOOKUP(TRIM(B272),ALL!$B$1:$U$1591,4,FALSE)),"",IF(ISERROR(VLOOKUP(TRIM(B272),ALL!$B$1:$U$1591,4,FALSE))," ",VLOOKUP(TRIM(B272),ALL!$B$1:$U$1591,4,FALSE)))</f>
        <v xml:space="preserve"> </v>
      </c>
      <c r="H272" s="52" t="str">
        <f>IF(ISBLANK(VLOOKUP(TRIM(B272),ALL!$B$1:$U$1591,5,FALSE)),"",IF(ISERROR(VLOOKUP(TRIM(B272),ALL!$B$1:$U$1591,5,FALSE))," ",VLOOKUP(TRIM(B272),ALL!$B$1:$U$1591,5,FALSE)))</f>
        <v xml:space="preserve"> </v>
      </c>
      <c r="I272" s="52" t="str">
        <f>IF(ISBLANK(VLOOKUP(TRIM(B272),ALL!$B$1:$U$1591,6,FALSE)),"",IF(ISERROR(VLOOKUP(TRIM(B272),ALL!$B$1:$U$1591,6,FALSE))," ", VLOOKUP(TRIM(B272),ALL!$B$1:$U$1591,6,FALSE)))</f>
        <v xml:space="preserve"> </v>
      </c>
      <c r="J272" s="52" t="str">
        <f>IF(ISBLANK(VLOOKUP(TRIM(B272),ALL!$B$1:$U$1591,7,FALSE)),"",IF(ISERROR(VLOOKUP(TRIM(B272),ALL!$B$1:$U$1591,7,FALSE))," ",VLOOKUP(TRIM(B272),ALL!$B$1:$U$1591,7,FALSE)))</f>
        <v xml:space="preserve"> </v>
      </c>
      <c r="K272" s="52" t="str">
        <f>IF(ISBLANK(VLOOKUP(TRIM(B272),ALL!$B$1:$U$1591,8,FALSE)),"",IF(ISERROR(VLOOKUP(TRIM(B272),ALL!$B$1:$U$1591,8,FALSE))," ",VLOOKUP(TRIM(B272),ALL!$B$1:$U$1591,8,FALSE)))</f>
        <v xml:space="preserve"> </v>
      </c>
      <c r="L272" s="52" t="str">
        <f>IF(ISBLANK(VLOOKUP(TRIM(B272),ALL!$B$1:$U$1591,9,FALSE)),"",IF(ISERROR(VLOOKUP(TRIM(B272),ALL!$B$1:$U$1591,9,FALSE))," ",VLOOKUP(TRIM(B272),ALL!$B$1:$U$1591,9,FALSE)))</f>
        <v xml:space="preserve"> </v>
      </c>
      <c r="M272" s="52" t="str">
        <f>IF(ISBLANK(VLOOKUP(TRIM(B272),ALL!$B$1:$U$1591,10,FALSE)),"",IF(ISERROR(VLOOKUP(TRIM(B272),ALL!$B$1:$U$1591,10,FALSE))," ",VLOOKUP(TRIM(B272),ALL!$B$1:$U$1591,10,FALSE)))</f>
        <v xml:space="preserve"> </v>
      </c>
    </row>
    <row r="273" spans="1:13">
      <c r="A273" s="52" t="str">
        <f>IF(ISERROR(VLOOKUP(TRIM(B273),ALL!$B$1:$T$1591,3,FALSE)),"(unc)",VLOOKUP(TRIM(B273),ALL!$B$1:$T$1591,3,FALSE))</f>
        <v>Punt</v>
      </c>
      <c r="B273" s="139" t="s">
        <v>5868</v>
      </c>
      <c r="C273" s="11" t="s">
        <v>1815</v>
      </c>
      <c r="D273" s="85">
        <f>VLOOKUP(TRIM(B273),BirthdateDraft!$B$1:$O$5859,2,FALSE)</f>
        <v>33791</v>
      </c>
      <c r="E273" s="86" t="str">
        <f>VLOOKUP(TRIM(B273),BirthdateDraft!$B$1:$O$9859,3,FALSE)</f>
        <v>14/FA</v>
      </c>
      <c r="F273" s="52" t="str">
        <f>IF(ISERROR(VLOOKUP(TRIM(B273),ALL!$B$1:$T$1591,2,FALSE)),"",IF(ISERROR(VLOOKUP(TRIM(B273),ALL!$B$1:$T$1591,2,FALSE))," ",VLOOKUP(TRIM(B273),ALL!$B$1:$T$1591,2,FALSE)))</f>
        <v>CAN</v>
      </c>
      <c r="G273" s="52" t="str">
        <f>IF(ISBLANK(VLOOKUP(TRIM(B273),ALL!$B$1:$U$1591,4,FALSE)),"",IF(ISERROR(VLOOKUP(TRIM(B273),ALL!$B$1:$U$1591,4,FALSE))," ",VLOOKUP(TRIM(B273),ALL!$B$1:$U$1591,4,FALSE)))</f>
        <v/>
      </c>
      <c r="H273" s="52" t="str">
        <f>IF(ISBLANK(VLOOKUP(TRIM(B273),ALL!$B$1:$U$1591,5,FALSE)),"",IF(ISERROR(VLOOKUP(TRIM(B273),ALL!$B$1:$U$1591,5,FALSE))," ",VLOOKUP(TRIM(B273),ALL!$B$1:$U$1591,5,FALSE)))</f>
        <v/>
      </c>
      <c r="I273" s="52" t="str">
        <f>IF(ISBLANK(VLOOKUP(TRIM(B273),ALL!$B$1:$U$1591,6,FALSE)),"",IF(ISERROR(VLOOKUP(TRIM(B273),ALL!$B$1:$U$1591,6,FALSE))," ", VLOOKUP(TRIM(B273),ALL!$B$1:$U$1591,6,FALSE)))</f>
        <v/>
      </c>
      <c r="J273" s="52" t="str">
        <f>IF(ISBLANK(VLOOKUP(TRIM(B273),ALL!$B$1:$U$1591,7,FALSE)),"",IF(ISERROR(VLOOKUP(TRIM(B273),ALL!$B$1:$U$1591,7,FALSE))," ",VLOOKUP(TRIM(B273),ALL!$B$1:$U$1591,7,FALSE)))</f>
        <v/>
      </c>
      <c r="K273" s="52" t="str">
        <f>IF(ISBLANK(VLOOKUP(TRIM(B273),ALL!$B$1:$U$1591,8,FALSE)),"",IF(ISERROR(VLOOKUP(TRIM(B273),ALL!$B$1:$U$1591,8,FALSE))," ",VLOOKUP(TRIM(B273),ALL!$B$1:$U$1591,8,FALSE)))</f>
        <v/>
      </c>
      <c r="L273" s="52" t="str">
        <f>IF(ISBLANK(VLOOKUP(TRIM(B273),ALL!$B$1:$U$1591,9,FALSE)),"",IF(ISERROR(VLOOKUP(TRIM(B273),ALL!$B$1:$U$1591,9,FALSE))," ",VLOOKUP(TRIM(B273),ALL!$B$1:$U$1591,9,FALSE)))</f>
        <v/>
      </c>
      <c r="M273" s="52" t="str">
        <f>IF(ISBLANK(VLOOKUP(TRIM(B273),ALL!$B$1:$U$1591,10,FALSE)),"",IF(ISERROR(VLOOKUP(TRIM(B273),ALL!$B$1:$U$1591,10,FALSE))," ",VLOOKUP(TRIM(B273),ALL!$B$1:$U$1591,10,FALSE)))</f>
        <v/>
      </c>
    </row>
    <row r="274" spans="1:13">
      <c r="A274" s="52" t="str">
        <f>IF(ISERROR(VLOOKUP(TRIM(B274),ALL!$B$1:$T$1591,3,FALSE)),"(unc)",VLOOKUP(TRIM(B274),ALL!$B$1:$T$1591,3,FALSE))</f>
        <v>LCB ^</v>
      </c>
      <c r="B274" s="139" t="s">
        <v>7572</v>
      </c>
      <c r="C274" s="11" t="s">
        <v>3445</v>
      </c>
      <c r="D274" s="85">
        <f>VLOOKUP(TRIM(B274),BirthdateDraft!$B$1:$O$5859,2,FALSE)</f>
        <v>34163</v>
      </c>
      <c r="E274" s="86" t="str">
        <f>VLOOKUP(TRIM(B274),BirthdateDraft!$B$1:$O$9859,3,FALSE)</f>
        <v>17/FA</v>
      </c>
      <c r="F274" s="52" t="str">
        <f>IF(ISERROR(VLOOKUP(TRIM(B274),ALL!$B$1:$T$1591,2,FALSE)),"",IF(ISERROR(VLOOKUP(TRIM(B274),ALL!$B$1:$T$1591,2,FALSE))," ",VLOOKUP(TRIM(B274),ALL!$B$1:$T$1591,2,FALSE)))</f>
        <v>NYA</v>
      </c>
      <c r="G274" s="52" t="str">
        <f>IF(ISBLANK(VLOOKUP(TRIM(B274),ALL!$B$1:$U$1591,4,FALSE)),"",IF(ISERROR(VLOOKUP(TRIM(B274),ALL!$B$1:$U$1591,4,FALSE))," ",VLOOKUP(TRIM(B274),ALL!$B$1:$U$1591,4,FALSE)))</f>
        <v>0</v>
      </c>
      <c r="H274" s="52"/>
      <c r="I274" s="52"/>
      <c r="J274" s="52"/>
      <c r="K274" s="52"/>
      <c r="L274" s="52"/>
      <c r="M274" s="52"/>
    </row>
    <row r="275" spans="1:13">
      <c r="A275" s="52" t="str">
        <f>IF(ISERROR(VLOOKUP(TRIM(B275),ALL!$B$1:$T$1591,3,FALSE)),"(unc)",VLOOKUP(TRIM(B275),ALL!$B$1:$T$1591,3,FALSE))</f>
        <v>PR</v>
      </c>
      <c r="B275" s="139" t="s">
        <v>6965</v>
      </c>
      <c r="C275" s="11" t="s">
        <v>7111</v>
      </c>
      <c r="D275" s="85">
        <f>VLOOKUP(TRIM(B275),BirthdateDraft!$B$1:$O$5859,2,FALSE)</f>
        <v>34724</v>
      </c>
      <c r="E275" s="86" t="str">
        <f>VLOOKUP(TRIM(B275),BirthdateDraft!$B$1:$O$9859,3,FALSE)</f>
        <v>17/FA</v>
      </c>
      <c r="F275" s="52" t="str">
        <f>IF(ISERROR(VLOOKUP(TRIM(B275),ALL!$B$1:$T$1591,2,FALSE)),"",IF(ISERROR(VLOOKUP(TRIM(B275),ALL!$B$1:$T$1591,2,FALSE))," ",VLOOKUP(TRIM(B275),ALL!$B$1:$T$1591,2,FALSE)))</f>
        <v>TBN</v>
      </c>
      <c r="G275" s="52"/>
      <c r="H275" s="52"/>
      <c r="I275" s="52"/>
      <c r="J275" s="52"/>
      <c r="K275" s="52"/>
      <c r="L275" s="52" t="str">
        <f>IF(ISBLANK(VLOOKUP(TRIM(B275),ALL!$B$1:$U$1591,9,FALSE)),"",IF(ISERROR(VLOOKUP(TRIM(B275),ALL!$B$1:$U$1591,9,FALSE))," ",VLOOKUP(TRIM(B275),ALL!$B$1:$U$1591,9,FALSE)))</f>
        <v/>
      </c>
      <c r="M275" s="52" t="str">
        <f>IF(ISBLANK(VLOOKUP(TRIM(B275),ALL!$B$1:$U$1591,10,FALSE)),"",IF(ISERROR(VLOOKUP(TRIM(B275),ALL!$B$1:$U$1591,10,FALSE))," ",VLOOKUP(TRIM(B275),ALL!$B$1:$U$1591,10,FALSE)))</f>
        <v/>
      </c>
    </row>
    <row r="276" spans="1:13">
      <c r="A276" s="52" t="str">
        <f>IF(ISERROR(VLOOKUP(TRIM(B276),ALL!$B$1:$T$1591,3,FALSE)),"(unc)",VLOOKUP(TRIM(B276),ALL!$B$1:$T$1591,3,FALSE))</f>
        <v>(unc)</v>
      </c>
      <c r="B276" s="139" t="s">
        <v>5097</v>
      </c>
      <c r="C276" t="s">
        <v>3763</v>
      </c>
      <c r="D276" s="85">
        <f>VLOOKUP(TRIM(B276),BirthdateDraft!$B$1:$O$5859,2,FALSE)</f>
        <v>33800</v>
      </c>
      <c r="E276" s="86" t="str">
        <f>VLOOKUP(TRIM(B276),BirthdateDraft!$B$1:$O$9859,3,FALSE)</f>
        <v>15/2</v>
      </c>
      <c r="F276" s="52" t="str">
        <f>IF(ISERROR(VLOOKUP(TRIM(B276),ALL!$B$1:$T$1591,2,FALSE)),"",IF(ISERROR(VLOOKUP(TRIM(B276),ALL!$B$1:$T$1591,2,FALSE))," ",VLOOKUP(TRIM(B276),ALL!$B$1:$T$1591,2,FALSE)))</f>
        <v/>
      </c>
      <c r="G276" s="52" t="str">
        <f>IF(ISBLANK(VLOOKUP(TRIM(B276),ALL!$B$1:$U$1591,4,FALSE)),"",IF(ISERROR(VLOOKUP(TRIM(B276),ALL!$B$1:$U$1591,4,FALSE))," ",VLOOKUP(TRIM(B276),ALL!$B$1:$U$1591,4,FALSE)))</f>
        <v xml:space="preserve"> </v>
      </c>
      <c r="H276" s="52" t="str">
        <f>IF(ISBLANK(VLOOKUP(TRIM(B276),ALL!$B$1:$U$1591,5,FALSE)),"",IF(ISERROR(VLOOKUP(TRIM(B276),ALL!$B$1:$U$1591,5,FALSE))," ",VLOOKUP(TRIM(B276),ALL!$B$1:$U$1591,5,FALSE)))</f>
        <v xml:space="preserve"> </v>
      </c>
      <c r="I276" s="52" t="str">
        <f>IF(ISBLANK(VLOOKUP(TRIM(B276),ALL!$B$1:$U$1591,6,FALSE)),"",IF(ISERROR(VLOOKUP(TRIM(B276),ALL!$B$1:$U$1591,6,FALSE))," ", VLOOKUP(TRIM(B276),ALL!$B$1:$U$1591,6,FALSE)))</f>
        <v xml:space="preserve"> </v>
      </c>
      <c r="J276" s="52" t="str">
        <f>IF(ISBLANK(VLOOKUP(TRIM(B276),ALL!$B$1:$U$1591,7,FALSE)),"",IF(ISERROR(VLOOKUP(TRIM(B276),ALL!$B$1:$U$1591,7,FALSE))," ",VLOOKUP(TRIM(B276),ALL!$B$1:$U$1591,7,FALSE)))</f>
        <v xml:space="preserve"> </v>
      </c>
      <c r="K276" s="52" t="str">
        <f>IF(ISBLANK(VLOOKUP(TRIM(B276),ALL!$B$1:$U$1591,8,FALSE)),"",IF(ISERROR(VLOOKUP(TRIM(B276),ALL!$B$1:$U$1591,8,FALSE))," ",VLOOKUP(TRIM(B276),ALL!$B$1:$U$1591,8,FALSE)))</f>
        <v xml:space="preserve"> </v>
      </c>
      <c r="L276" s="52" t="str">
        <f>IF(ISBLANK(VLOOKUP(TRIM(B276),ALL!$B$1:$U$1591,9,FALSE)),"",IF(ISERROR(VLOOKUP(TRIM(B276),ALL!$B$1:$U$1591,9,FALSE))," ",VLOOKUP(TRIM(B276),ALL!$B$1:$U$1591,9,FALSE)))</f>
        <v xml:space="preserve"> </v>
      </c>
      <c r="M276" s="52" t="str">
        <f>IF(ISBLANK(VLOOKUP(TRIM(B276),ALL!$B$1:$U$1591,10,FALSE)),"",IF(ISERROR(VLOOKUP(TRIM(B276),ALL!$B$1:$U$1591,10,FALSE))," ",VLOOKUP(TRIM(B276),ALL!$B$1:$U$1591,10,FALSE)))</f>
        <v xml:space="preserve"> </v>
      </c>
    </row>
    <row r="277" spans="1:13">
      <c r="A277" s="52" t="str">
        <f>IF(ISERROR(VLOOKUP(TRIM(B277),ALL!$B$1:$T$1591,3,FALSE)),"(unc)",VLOOKUP(TRIM(B277),ALL!$B$1:$T$1591,3,FALSE))</f>
        <v>DB ^</v>
      </c>
      <c r="B277" s="139" t="s">
        <v>4407</v>
      </c>
      <c r="C277" s="11" t="s">
        <v>1815</v>
      </c>
      <c r="D277" s="85">
        <f>VLOOKUP(TRIM(B277),BirthdateDraft!$B$1:$O$5859,2,FALSE)</f>
        <v>31863</v>
      </c>
      <c r="E277" s="86" t="str">
        <f>VLOOKUP(TRIM(B277),BirthdateDraft!$B$1:$O$9859,3,FALSE)</f>
        <v>10/FA</v>
      </c>
      <c r="F277" s="52" t="str">
        <f>IF(ISERROR(VLOOKUP(TRIM(B277),ALL!$B$1:$T$1591,2,FALSE)),"",IF(ISERROR(VLOOKUP(TRIM(B277),ALL!$B$1:$T$1591,2,FALSE))," ",VLOOKUP(TRIM(B277),ALL!$B$1:$T$1591,2,FALSE)))</f>
        <v>BAA</v>
      </c>
      <c r="G277" s="52" t="str">
        <f>IF(ISBLANK(VLOOKUP(TRIM(B277),ALL!$B$1:$U$1591,4,FALSE)),"",IF(ISERROR(VLOOKUP(TRIM(B277),ALL!$B$1:$U$1591,4,FALSE))," ",VLOOKUP(TRIM(B277),ALL!$B$1:$U$1591,4,FALSE)))</f>
        <v>0-0</v>
      </c>
      <c r="H277" s="52" t="str">
        <f>IF(ISBLANK(VLOOKUP(TRIM(B277),ALL!$B$1:$U$1591,5,FALSE)),"",IF(ISERROR(VLOOKUP(TRIM(B277),ALL!$B$1:$U$1591,5,FALSE))," ",VLOOKUP(TRIM(B277),ALL!$B$1:$U$1591,5,FALSE)))</f>
        <v/>
      </c>
      <c r="I277" s="52" t="str">
        <f>IF(ISBLANK(VLOOKUP(TRIM(B277),ALL!$B$1:$U$1591,6,FALSE)),"",IF(ISERROR(VLOOKUP(TRIM(B277),ALL!$B$1:$U$1591,6,FALSE))," ", VLOOKUP(TRIM(B277),ALL!$B$1:$U$1591,6,FALSE)))</f>
        <v/>
      </c>
      <c r="J277" s="52" t="str">
        <f>IF(ISBLANK(VLOOKUP(TRIM(B277),ALL!$B$1:$U$1591,7,FALSE)),"",IF(ISERROR(VLOOKUP(TRIM(B277),ALL!$B$1:$U$1591,7,FALSE))," ",VLOOKUP(TRIM(B277),ALL!$B$1:$U$1591,7,FALSE)))</f>
        <v/>
      </c>
      <c r="K277" s="52" t="str">
        <f>IF(ISBLANK(VLOOKUP(TRIM(B277),ALL!$B$1:$U$1591,8,FALSE)),"",IF(ISERROR(VLOOKUP(TRIM(B277),ALL!$B$1:$U$1591,8,FALSE))," ",VLOOKUP(TRIM(B277),ALL!$B$1:$U$1591,8,FALSE)))</f>
        <v/>
      </c>
      <c r="L277" s="52" t="str">
        <f>IF(ISBLANK(VLOOKUP(TRIM(B277),ALL!$B$1:$U$1591,9,FALSE)),"",IF(ISERROR(VLOOKUP(TRIM(B277),ALL!$B$1:$U$1591,9,FALSE))," ",VLOOKUP(TRIM(B277),ALL!$B$1:$U$1591,9,FALSE)))</f>
        <v/>
      </c>
      <c r="M277" s="52" t="str">
        <f>IF(ISBLANK(VLOOKUP(TRIM(B277),ALL!$B$1:$U$1591,10,FALSE)),"",IF(ISERROR(VLOOKUP(TRIM(B277),ALL!$B$1:$U$1591,10,FALSE))," ",VLOOKUP(TRIM(B277),ALL!$B$1:$U$1591,10,FALSE)))</f>
        <v/>
      </c>
    </row>
    <row r="278" spans="1:13">
      <c r="A278" s="52" t="str">
        <f>IF(ISERROR(VLOOKUP(TRIM(B278),ALL!$B$1:$T$1591,3,FALSE)),"(unc)",VLOOKUP(TRIM(B278),ALL!$B$1:$T$1591,3,FALSE))</f>
        <v>RG @</v>
      </c>
      <c r="B278" s="139" t="s">
        <v>5268</v>
      </c>
      <c r="C278" s="11" t="s">
        <v>5401</v>
      </c>
      <c r="D278" s="85">
        <f>VLOOKUP(TRIM(B278),BirthdateDraft!$B$1:$O$5859,2,FALSE)</f>
        <v>33514</v>
      </c>
      <c r="E278" s="86" t="str">
        <f>VLOOKUP(TRIM(B278),BirthdateDraft!$B$1:$O$3878,3,FALSE)</f>
        <v>15/3</v>
      </c>
      <c r="F278" s="52" t="str">
        <f>IF(ISERROR(VLOOKUP(TRIM(B278),ALL!$B$1:$T$1591,2,FALSE)),"",IF(ISERROR(VLOOKUP(TRIM(B278),ALL!$B$1:$T$1591,2,FALSE))," ",VLOOKUP(TRIM(B278),ALL!$B$1:$T$1591,2,FALSE)))</f>
        <v>JXA</v>
      </c>
      <c r="G278" s="52" t="str">
        <f>IF(ISBLANK(VLOOKUP(TRIM(B278),ALL!$B$1:$U$1591,4,FALSE)),"",IF(ISERROR(VLOOKUP(TRIM(B278),ALL!$B$1:$U$1591,4,FALSE))," ",VLOOKUP(TRIM(B278),ALL!$B$1:$U$1591,4,FALSE)))</f>
        <v/>
      </c>
      <c r="H278" s="52" t="str">
        <f>IF(ISBLANK(VLOOKUP(TRIM(B278),ALL!$B$1:$U$1591,5,FALSE)),"",IF(ISERROR(VLOOKUP(TRIM(B278),ALL!$B$1:$U$1591,5,FALSE))," ",VLOOKUP(TRIM(B278),ALL!$B$1:$U$1591,5,FALSE)))</f>
        <v/>
      </c>
      <c r="I278" s="52" t="str">
        <f>IF(ISBLANK(VLOOKUP(TRIM(B278),ALL!$B$1:$U$1591,6,FALSE)),"",IF(ISERROR(VLOOKUP(TRIM(B278),ALL!$B$1:$U$1591,6,FALSE))," ", VLOOKUP(TRIM(B278),ALL!$B$1:$U$1591,6,FALSE)))</f>
        <v/>
      </c>
      <c r="J278" s="52" t="str">
        <f>IF(ISBLANK(VLOOKUP(TRIM(B278),ALL!$B$1:$U$1591,7,FALSE)),"",IF(ISERROR(VLOOKUP(TRIM(B278),ALL!$B$1:$U$1591,7,FALSE))," ",VLOOKUP(TRIM(B278),ALL!$B$1:$U$1591,7,FALSE)))</f>
        <v/>
      </c>
      <c r="K278" s="52">
        <f>IF(ISBLANK(VLOOKUP(TRIM(B278),ALL!$B$1:$U$1591,8,FALSE)),"",IF(ISERROR(VLOOKUP(TRIM(B278),ALL!$B$1:$U$1591,8,FALSE))," ",VLOOKUP(TRIM(B278),ALL!$B$1:$U$1591,8,FALSE)))</f>
        <v>0</v>
      </c>
      <c r="L278" s="52" t="str">
        <f>IF(ISBLANK(VLOOKUP(TRIM(B278),ALL!$B$1:$U$1591,9,FALSE)),"",IF(ISERROR(VLOOKUP(TRIM(B278),ALL!$B$1:$U$1591,9,FALSE))," ",VLOOKUP(TRIM(B278),ALL!$B$1:$U$1591,9,FALSE)))</f>
        <v/>
      </c>
      <c r="M278" s="52">
        <f>IF(ISBLANK(VLOOKUP(TRIM(B278),ALL!$B$1:$U$1591,10,FALSE)),"",IF(ISERROR(VLOOKUP(TRIM(B278),ALL!$B$1:$U$1591,10,FALSE))," ",VLOOKUP(TRIM(B278),ALL!$B$1:$U$1591,10,FALSE)))</f>
        <v>2</v>
      </c>
    </row>
    <row r="279" spans="1:13">
      <c r="A279" s="52" t="str">
        <f>IF(ISERROR(VLOOKUP(TRIM(B279),ALL!$B$1:$T$1591,3,FALSE)),"(unc)",VLOOKUP(TRIM(B279),ALL!$B$1:$T$1591,3,FALSE))</f>
        <v>QB</v>
      </c>
      <c r="B279" s="139" t="s">
        <v>5736</v>
      </c>
      <c r="C279" s="11" t="s">
        <v>5401</v>
      </c>
      <c r="D279" s="85">
        <f>VLOOKUP(TRIM(B279),BirthdateDraft!$B$1:$O$5859,2,FALSE)</f>
        <v>34135</v>
      </c>
      <c r="E279" s="86" t="str">
        <f>VLOOKUP(TRIM(B279),BirthdateDraft!$B$1:$O$3878,3,FALSE)</f>
        <v>15/5</v>
      </c>
      <c r="F279" s="52" t="str">
        <f>IF(ISERROR(VLOOKUP(TRIM(B279),ALL!$B$1:$T$1591,2,FALSE)),"",IF(ISERROR(VLOOKUP(TRIM(B279),ALL!$B$1:$T$1591,2,FALSE))," ",VLOOKUP(TRIM(B279),ALL!$B$1:$T$1591,2,FALSE)))</f>
        <v>ARN</v>
      </c>
      <c r="G279" s="52" t="str">
        <f>IF(ISBLANK(VLOOKUP(TRIM(B279),ALL!$B$1:$U$1591,4,FALSE)),"",IF(ISERROR(VLOOKUP(TRIM(B279),ALL!$B$1:$U$1591,4,FALSE))," ",VLOOKUP(TRIM(B279),ALL!$B$1:$U$1591,4,FALSE)))</f>
        <v/>
      </c>
      <c r="H279" s="52" t="str">
        <f>IF(ISBLANK(VLOOKUP(TRIM(B279),ALL!$B$1:$U$1591,5,FALSE)),"",IF(ISERROR(VLOOKUP(TRIM(B279),ALL!$B$1:$U$1591,5,FALSE))," ",VLOOKUP(TRIM(B279),ALL!$B$1:$U$1591,5,FALSE)))</f>
        <v/>
      </c>
      <c r="I279" s="52" t="str">
        <f>IF(ISBLANK(VLOOKUP(TRIM(B279),ALL!$B$1:$U$1591,6,FALSE)),"",IF(ISERROR(VLOOKUP(TRIM(B279),ALL!$B$1:$U$1591,6,FALSE))," ", VLOOKUP(TRIM(B279),ALL!$B$1:$U$1591,6,FALSE)))</f>
        <v/>
      </c>
      <c r="J279" s="52" t="str">
        <f>IF(ISBLANK(VLOOKUP(TRIM(B279),ALL!$B$1:$U$1591,7,FALSE)),"",IF(ISERROR(VLOOKUP(TRIM(B279),ALL!$B$1:$U$1591,7,FALSE))," ",VLOOKUP(TRIM(B279),ALL!$B$1:$U$1591,7,FALSE)))</f>
        <v/>
      </c>
      <c r="K279" s="52" t="str">
        <f>IF(ISBLANK(VLOOKUP(TRIM(B279),ALL!$B$1:$U$1591,8,FALSE)),"",IF(ISERROR(VLOOKUP(TRIM(B279),ALL!$B$1:$U$1591,8,FALSE))," ",VLOOKUP(TRIM(B279),ALL!$B$1:$U$1591,8,FALSE)))</f>
        <v/>
      </c>
      <c r="L279" s="52" t="str">
        <f>IF(ISBLANK(VLOOKUP(TRIM(B279),ALL!$B$1:$U$1591,9,FALSE)),"",IF(ISERROR(VLOOKUP(TRIM(B279),ALL!$B$1:$U$1591,9,FALSE))," ",VLOOKUP(TRIM(B279),ALL!$B$1:$U$1591,9,FALSE)))</f>
        <v/>
      </c>
      <c r="M279" s="52" t="str">
        <f>IF(ISBLANK(VLOOKUP(TRIM(B279),ALL!$B$1:$U$1591,10,FALSE)),"",IF(ISERROR(VLOOKUP(TRIM(B279),ALL!$B$1:$U$1591,10,FALSE))," ",VLOOKUP(TRIM(B279),ALL!$B$1:$U$1591,10,FALSE)))</f>
        <v/>
      </c>
    </row>
    <row r="280" spans="1:13">
      <c r="A280" s="52" t="str">
        <f>IF(ISERROR(VLOOKUP(TRIM(B280),ALL!$B$1:$T$1591,3,FALSE)),"(unc)",VLOOKUP(TRIM(B280),ALL!$B$1:$T$1591,3,FALSE))</f>
        <v>TE BB</v>
      </c>
      <c r="B280" s="139" t="s">
        <v>4208</v>
      </c>
      <c r="C280" s="11" t="s">
        <v>3776</v>
      </c>
      <c r="D280" s="85">
        <f>VLOOKUP(TRIM(B280),BirthdateDraft!$B$1:$O$5859,2,FALSE)</f>
        <v>32888</v>
      </c>
      <c r="E280" s="86" t="str">
        <f>VLOOKUP(TRIM(B280),BirthdateDraft!$B$1:$O$9859,3,FALSE)</f>
        <v>13/5</v>
      </c>
      <c r="F280" s="52" t="str">
        <f>IF(ISERROR(VLOOKUP(TRIM(B280),ALL!$B$1:$T$1591,2,FALSE)),"",IF(ISERROR(VLOOKUP(TRIM(B280),ALL!$B$1:$T$1591,2,FALSE))," ",VLOOKUP(TRIM(B280),ALL!$B$1:$T$1591,2,FALSE)))</f>
        <v>SEN</v>
      </c>
      <c r="G280" s="52" t="str">
        <f>IF(ISBLANK(VLOOKUP(TRIM(B280),ALL!$B$1:$U$1591,4,FALSE)),"",IF(ISERROR(VLOOKUP(TRIM(B280),ALL!$B$1:$U$1591,4,FALSE))," ",VLOOKUP(TRIM(B280),ALL!$B$1:$U$1591,4,FALSE)))</f>
        <v/>
      </c>
      <c r="H280" s="52" t="str">
        <f>IF(ISBLANK(VLOOKUP(TRIM(B280),ALL!$B$1:$U$1591,5,FALSE)),"",IF(ISERROR(VLOOKUP(TRIM(B280),ALL!$B$1:$U$1591,5,FALSE))," ",VLOOKUP(TRIM(B280),ALL!$B$1:$U$1591,5,FALSE)))</f>
        <v/>
      </c>
      <c r="I280" s="52" t="str">
        <f>IF(ISBLANK(VLOOKUP(TRIM(B280),ALL!$B$1:$U$1591,6,FALSE)),"",IF(ISERROR(VLOOKUP(TRIM(B280),ALL!$B$1:$U$1591,6,FALSE))," ", VLOOKUP(TRIM(B280),ALL!$B$1:$U$1591,6,FALSE)))</f>
        <v/>
      </c>
      <c r="J280" s="52" t="str">
        <f>IF(ISBLANK(VLOOKUP(TRIM(B280),ALL!$B$1:$U$1591,7,FALSE)),"",IF(ISERROR(VLOOKUP(TRIM(B280),ALL!$B$1:$U$1591,7,FALSE))," ",VLOOKUP(TRIM(B280),ALL!$B$1:$U$1591,7,FALSE)))</f>
        <v/>
      </c>
      <c r="K280" s="52">
        <f>IF(ISBLANK(VLOOKUP(TRIM(B280),ALL!$B$1:$U$1591,8,FALSE)),"",IF(ISERROR(VLOOKUP(TRIM(B280),ALL!$B$1:$U$1591,8,FALSE))," ",VLOOKUP(TRIM(B280),ALL!$B$1:$U$1591,8,FALSE)))</f>
        <v>4</v>
      </c>
      <c r="L280" s="52" t="str">
        <f>IF(ISBLANK(VLOOKUP(TRIM(B280),ALL!$B$1:$U$1591,9,FALSE)),"",IF(ISERROR(VLOOKUP(TRIM(B280),ALL!$B$1:$U$1591,9,FALSE))," ",VLOOKUP(TRIM(B280),ALL!$B$1:$U$1591,9,FALSE)))</f>
        <v/>
      </c>
      <c r="M280" s="52">
        <f>IF(ISBLANK(VLOOKUP(TRIM(B280),ALL!$B$1:$U$1591,10,FALSE)),"",IF(ISERROR(VLOOKUP(TRIM(B280),ALL!$B$1:$U$1591,10,FALSE))," ",VLOOKUP(TRIM(B280),ALL!$B$1:$U$1591,10,FALSE)))</f>
        <v>0</v>
      </c>
    </row>
    <row r="281" spans="1:13">
      <c r="A281" s="52" t="str">
        <f>IF(ISERROR(VLOOKUP(TRIM(B281),ALL!$B$1:$T$1591,3,FALSE)),"(unc)",VLOOKUP(TRIM(B281),ALL!$B$1:$T$1591,3,FALSE))</f>
        <v>DT $</v>
      </c>
      <c r="B281" s="139" t="s">
        <v>4150</v>
      </c>
      <c r="C281" s="11" t="s">
        <v>7111</v>
      </c>
      <c r="D281" s="85">
        <f>VLOOKUP(TRIM(B281),BirthdateDraft!$B$1:$O$5859,2,FALSE)</f>
        <v>33571</v>
      </c>
      <c r="E281" s="86" t="str">
        <f>VLOOKUP(TRIM(B281),BirthdateDraft!$B$1:$O$9859,3,FALSE)</f>
        <v>13/4</v>
      </c>
      <c r="F281" s="52" t="str">
        <f>IF(ISERROR(VLOOKUP(TRIM(B281),ALL!$B$1:$T$1591,2,FALSE)),"",IF(ISERROR(VLOOKUP(TRIM(B281),ALL!$B$1:$T$1591,2,FALSE))," ",VLOOKUP(TRIM(B281),ALL!$B$1:$T$1591,2,FALSE)))</f>
        <v>JXA</v>
      </c>
      <c r="G281" s="52" t="str">
        <f>IF(ISBLANK(VLOOKUP(TRIM(B281),ALL!$B$1:$U$1591,4,FALSE)),"",IF(ISERROR(VLOOKUP(TRIM(B281),ALL!$B$1:$U$1591,4,FALSE))," ",VLOOKUP(TRIM(B281),ALL!$B$1:$U$1591,4,FALSE)))</f>
        <v>0</v>
      </c>
      <c r="H281" s="52" t="str">
        <f>IF(ISBLANK(VLOOKUP(TRIM(B281),ALL!$B$1:$U$1591,5,FALSE)),"",IF(ISERROR(VLOOKUP(TRIM(B281),ALL!$B$1:$U$1591,5,FALSE))," ",VLOOKUP(TRIM(B281),ALL!$B$1:$U$1591,5,FALSE)))</f>
        <v/>
      </c>
      <c r="I281" s="52">
        <f>IF(ISBLANK(VLOOKUP(TRIM(B281),ALL!$B$1:$U$1591,6,FALSE)),"",IF(ISERROR(VLOOKUP(TRIM(B281),ALL!$B$1:$U$1591,6,FALSE))," ", VLOOKUP(TRIM(B281),ALL!$B$1:$U$1591,6,FALSE)))</f>
        <v>0</v>
      </c>
      <c r="J281" s="52" t="str">
        <f>IF(ISBLANK(VLOOKUP(TRIM(B281),ALL!$B$1:$U$1591,7,FALSE)),"",IF(ISERROR(VLOOKUP(TRIM(B281),ALL!$B$1:$U$1591,7,FALSE))," ",VLOOKUP(TRIM(B281),ALL!$B$1:$U$1591,7,FALSE)))</f>
        <v/>
      </c>
      <c r="K281" s="52" t="str">
        <f>IF(ISBLANK(VLOOKUP(TRIM(B281),ALL!$B$1:$U$1591,8,FALSE)),"",IF(ISERROR(VLOOKUP(TRIM(B281),ALL!$B$1:$U$1591,8,FALSE))," ",VLOOKUP(TRIM(B281),ALL!$B$1:$U$1591,8,FALSE)))</f>
        <v/>
      </c>
      <c r="L281" s="52" t="str">
        <f>IF(ISBLANK(VLOOKUP(TRIM(B281),ALL!$B$1:$U$1591,9,FALSE)),"",IF(ISERROR(VLOOKUP(TRIM(B281),ALL!$B$1:$U$1591,9,FALSE))," ",VLOOKUP(TRIM(B281),ALL!$B$1:$U$1591,9,FALSE)))</f>
        <v/>
      </c>
      <c r="M281" s="52" t="str">
        <f>IF(ISBLANK(VLOOKUP(TRIM(B281),ALL!$B$1:$U$1591,10,FALSE)),"",IF(ISERROR(VLOOKUP(TRIM(B281),ALL!$B$1:$U$1591,10,FALSE))," ",VLOOKUP(TRIM(B281),ALL!$B$1:$U$1591,10,FALSE)))</f>
        <v/>
      </c>
    </row>
    <row r="284" spans="1:13">
      <c r="A284" s="52" t="str">
        <f>IF(ISERROR(VLOOKUP(TRIM(B284),ALL!$B$1:$T$1591,3,FALSE)),"(unc)",VLOOKUP(TRIM(B284),ALL!$B$1:$T$1591,3,FALSE))</f>
        <v>(unc)</v>
      </c>
      <c r="B284" s="215" t="s">
        <v>5801</v>
      </c>
      <c r="C284" s="11" t="s">
        <v>3764</v>
      </c>
      <c r="D284" s="85">
        <f>VLOOKUP(TRIM(B284),BirthdateDraft!$B$1:$O$5859,2,FALSE)</f>
        <v>34521</v>
      </c>
      <c r="E284" s="86" t="str">
        <f>VLOOKUP(TRIM(B284),BirthdateDraft!$B$1:$O$9859,3,FALSE)</f>
        <v>16/1 (15)</v>
      </c>
      <c r="F284" s="52" t="str">
        <f>IF(ISERROR(VLOOKUP(TRIM(B284),ALL!$B$1:$T$1591,2,FALSE)),"",IF(ISERROR(VLOOKUP(TRIM(B284),ALL!$B$1:$T$1591,2,FALSE))," ",VLOOKUP(TRIM(B284),ALL!$B$1:$T$1591,2,FALSE)))</f>
        <v/>
      </c>
      <c r="G284" s="52" t="str">
        <f>IF(ISBLANK(VLOOKUP(TRIM(B284),ALL!$B$1:$U$1591,4,FALSE)),"",IF(ISERROR(VLOOKUP(TRIM(B284),ALL!$B$1:$U$1591,4,FALSE))," ",VLOOKUP(TRIM(B284),ALL!$B$1:$U$1591,4,FALSE)))</f>
        <v xml:space="preserve"> </v>
      </c>
      <c r="H284" s="52" t="str">
        <f>IF(ISBLANK(VLOOKUP(TRIM(B284),ALL!$B$1:$U$1591,5,FALSE)),"",IF(ISERROR(VLOOKUP(TRIM(B284),ALL!$B$1:$U$1591,5,FALSE))," ",VLOOKUP(TRIM(B284),ALL!$B$1:$U$1591,5,FALSE)))</f>
        <v xml:space="preserve"> </v>
      </c>
      <c r="I284" s="52" t="str">
        <f>IF(ISBLANK(VLOOKUP(TRIM(B284),ALL!$B$1:$U$1591,6,FALSE)),"",IF(ISERROR(VLOOKUP(TRIM(B284),ALL!$B$1:$U$1591,6,FALSE))," ", VLOOKUP(TRIM(B284),ALL!$B$1:$U$1591,6,FALSE)))</f>
        <v xml:space="preserve"> </v>
      </c>
      <c r="J284" s="52" t="str">
        <f>IF(ISBLANK(VLOOKUP(TRIM(B284),ALL!$B$1:$U$1591,7,FALSE)),"",IF(ISERROR(VLOOKUP(TRIM(B284),ALL!$B$1:$U$1591,7,FALSE))," ",VLOOKUP(TRIM(B284),ALL!$B$1:$U$1591,7,FALSE)))</f>
        <v xml:space="preserve"> </v>
      </c>
      <c r="K284" s="52" t="str">
        <f>IF(ISBLANK(VLOOKUP(TRIM(B284),ALL!$B$1:$U$1591,8,FALSE)),"",IF(ISERROR(VLOOKUP(TRIM(B284),ALL!$B$1:$U$1591,8,FALSE))," ",VLOOKUP(TRIM(B284),ALL!$B$1:$U$1591,8,FALSE)))</f>
        <v xml:space="preserve"> </v>
      </c>
      <c r="L284" s="52" t="str">
        <f>IF(ISBLANK(VLOOKUP(TRIM(B284),ALL!$B$1:$U$1591,9,FALSE)),"",IF(ISERROR(VLOOKUP(TRIM(B284),ALL!$B$1:$U$1591,9,FALSE))," ",VLOOKUP(TRIM(B284),ALL!$B$1:$U$1591,9,FALSE)))</f>
        <v xml:space="preserve"> </v>
      </c>
      <c r="M284" s="52" t="str">
        <f>IF(ISBLANK(VLOOKUP(TRIM(B284),ALL!$B$1:$U$1591,10,FALSE)),"",IF(ISERROR(VLOOKUP(TRIM(B284),ALL!$B$1:$U$1591,10,FALSE))," ",VLOOKUP(TRIM(B284),ALL!$B$1:$U$1591,10,FALSE)))</f>
        <v xml:space="preserve"> </v>
      </c>
    </row>
  </sheetData>
  <conditionalFormatting sqref="B14">
    <cfRule type="duplicateValues" dxfId="350" priority="19"/>
  </conditionalFormatting>
  <conditionalFormatting sqref="B16">
    <cfRule type="duplicateValues" dxfId="349" priority="18"/>
  </conditionalFormatting>
  <conditionalFormatting sqref="B18">
    <cfRule type="duplicateValues" dxfId="348" priority="17"/>
  </conditionalFormatting>
  <conditionalFormatting sqref="B21">
    <cfRule type="duplicateValues" dxfId="347" priority="16"/>
  </conditionalFormatting>
  <conditionalFormatting sqref="B23">
    <cfRule type="duplicateValues" dxfId="346" priority="15"/>
  </conditionalFormatting>
  <conditionalFormatting sqref="B75">
    <cfRule type="duplicateValues" dxfId="345" priority="14"/>
  </conditionalFormatting>
  <conditionalFormatting sqref="B79:B80">
    <cfRule type="duplicateValues" dxfId="344" priority="13"/>
  </conditionalFormatting>
  <conditionalFormatting sqref="B106">
    <cfRule type="duplicateValues" dxfId="343" priority="11"/>
  </conditionalFormatting>
  <conditionalFormatting sqref="B107">
    <cfRule type="duplicateValues" dxfId="342" priority="10"/>
  </conditionalFormatting>
  <conditionalFormatting sqref="B113">
    <cfRule type="duplicateValues" dxfId="341" priority="9"/>
  </conditionalFormatting>
  <conditionalFormatting sqref="B185">
    <cfRule type="duplicateValues" dxfId="340" priority="7"/>
  </conditionalFormatting>
  <conditionalFormatting sqref="B192">
    <cfRule type="duplicateValues" dxfId="339" priority="6"/>
  </conditionalFormatting>
  <conditionalFormatting sqref="G192">
    <cfRule type="cellIs" dxfId="338" priority="3" stopIfTrue="1" operator="equal">
      <formula>6</formula>
    </cfRule>
    <cfRule type="cellIs" dxfId="337" priority="4" stopIfTrue="1" operator="equal">
      <formula>5</formula>
    </cfRule>
    <cfRule type="cellIs" dxfId="336" priority="5" stopIfTrue="1" operator="equal">
      <formula>4</formula>
    </cfRule>
  </conditionalFormatting>
  <conditionalFormatting sqref="B271">
    <cfRule type="duplicateValues" dxfId="335" priority="1"/>
  </conditionalFormatting>
  <pageMargins left="0.7" right="0.7" top="0.75" bottom="0.75" header="0.3" footer="0.3"/>
  <pageSetup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77"/>
  <sheetViews>
    <sheetView topLeftCell="A226" workbookViewId="0">
      <selection activeCell="G257" sqref="G257"/>
    </sheetView>
  </sheetViews>
  <sheetFormatPr defaultRowHeight="12.75"/>
  <cols>
    <col min="1" max="1" width="10.5703125" customWidth="1"/>
    <col min="2" max="2" width="16.5703125" customWidth="1"/>
    <col min="3" max="3" width="11.5703125" style="5" customWidth="1"/>
    <col min="4" max="4" width="9.42578125" customWidth="1"/>
    <col min="5" max="8" width="10.5703125" customWidth="1"/>
    <col min="9" max="14" width="7.42578125" customWidth="1"/>
  </cols>
  <sheetData>
    <row r="1" spans="1:14">
      <c r="A1" s="161" t="s">
        <v>805</v>
      </c>
      <c r="B1" s="161" t="s">
        <v>803</v>
      </c>
      <c r="C1" s="365" t="s">
        <v>7974</v>
      </c>
      <c r="D1" s="364" t="s">
        <v>7975</v>
      </c>
      <c r="E1" s="161" t="s">
        <v>804</v>
      </c>
      <c r="F1" s="217" t="s">
        <v>5913</v>
      </c>
      <c r="G1" s="263" t="s">
        <v>723</v>
      </c>
      <c r="H1" s="263" t="s">
        <v>724</v>
      </c>
      <c r="I1" s="263" t="s">
        <v>725</v>
      </c>
      <c r="J1" s="263" t="s">
        <v>726</v>
      </c>
      <c r="K1" s="263" t="s">
        <v>727</v>
      </c>
      <c r="L1" s="263" t="s">
        <v>728</v>
      </c>
      <c r="M1" s="263" t="s">
        <v>729</v>
      </c>
      <c r="N1" s="263" t="s">
        <v>6635</v>
      </c>
    </row>
    <row r="2" spans="1:14" s="215" customFormat="1" ht="12.75" customHeight="1">
      <c r="A2" s="135" t="s">
        <v>1139</v>
      </c>
      <c r="B2" s="123" t="s">
        <v>7508</v>
      </c>
      <c r="C2" s="366">
        <f>VLOOKUP(TRIM(B2),BirthdateDraft!$B$1:$O$5859,2,FALSE)</f>
        <v>33705</v>
      </c>
      <c r="D2" s="398" t="str">
        <f>VLOOKUP(TRIM(B2),BirthdateDraft!$B$1:$O$5859,3,FALSE)</f>
        <v>15/FA</v>
      </c>
      <c r="E2" s="135" t="s">
        <v>85</v>
      </c>
      <c r="F2" s="135" t="s">
        <v>1139</v>
      </c>
      <c r="G2" s="309" t="s">
        <v>4384</v>
      </c>
      <c r="H2" s="310"/>
      <c r="I2" s="224">
        <v>0</v>
      </c>
      <c r="J2" s="224"/>
      <c r="K2" s="312"/>
      <c r="L2" s="312"/>
      <c r="M2" s="324"/>
      <c r="N2" s="313" t="e">
        <f>VLOOKUP(TRIM(B2),'Team Rosters'!$B$1:$M$3794,2,FALSE)</f>
        <v>#N/A</v>
      </c>
    </row>
    <row r="3" spans="1:14" s="215" customFormat="1" ht="12.75" customHeight="1">
      <c r="A3" s="135" t="s">
        <v>3060</v>
      </c>
      <c r="B3" s="123" t="s">
        <v>5065</v>
      </c>
      <c r="C3" s="366">
        <f>VLOOKUP(TRIM(B3),BirthdateDraft!$B$1:$O$5859,2,FALSE)</f>
        <v>33408</v>
      </c>
      <c r="D3" s="398" t="str">
        <f>VLOOKUP(TRIM(B3),BirthdateDraft!$B$1:$O$5859,3,FALSE)</f>
        <v>14/4</v>
      </c>
      <c r="E3" s="135" t="s">
        <v>1664</v>
      </c>
      <c r="F3" s="135" t="s">
        <v>4290</v>
      </c>
      <c r="G3" s="309" t="s">
        <v>4384</v>
      </c>
      <c r="H3" s="310"/>
      <c r="I3" s="224"/>
      <c r="J3" s="224"/>
      <c r="K3" s="312"/>
      <c r="L3" s="312"/>
      <c r="M3" s="324"/>
      <c r="N3" s="313" t="e">
        <f>VLOOKUP(TRIM(B3),'Team Rosters'!$B$1:$M$3794,2,FALSE)</f>
        <v>#N/A</v>
      </c>
    </row>
    <row r="4" spans="1:14" s="215" customFormat="1" ht="12.75" customHeight="1">
      <c r="A4" s="135" t="s">
        <v>7464</v>
      </c>
      <c r="B4" s="315" t="s">
        <v>5075</v>
      </c>
      <c r="C4" s="367">
        <f>VLOOKUP(TRIM(B4),BirthdateDraft!$B$1:$O$5859,2,FALSE)</f>
        <v>33285</v>
      </c>
      <c r="D4" s="399" t="str">
        <f>VLOOKUP(TRIM(B4),BirthdateDraft!$B$1:$O$5859,3,FALSE)</f>
        <v>14/4</v>
      </c>
      <c r="E4" s="316" t="s">
        <v>833</v>
      </c>
      <c r="F4" s="135" t="s">
        <v>7836</v>
      </c>
      <c r="G4" s="309" t="s">
        <v>4384</v>
      </c>
      <c r="H4" s="310" t="s">
        <v>4384</v>
      </c>
      <c r="I4" s="224"/>
      <c r="J4" s="224"/>
      <c r="K4" s="312"/>
      <c r="L4" s="312"/>
      <c r="M4" s="324"/>
      <c r="N4" s="313" t="e">
        <f>VLOOKUP(TRIM(B4),'Team Rosters'!$B$1:$M$3794,2,FALSE)</f>
        <v>#N/A</v>
      </c>
    </row>
    <row r="5" spans="1:14" s="215" customFormat="1" ht="12.75" customHeight="1">
      <c r="A5" s="316" t="s">
        <v>203</v>
      </c>
      <c r="B5" s="330" t="s">
        <v>3879</v>
      </c>
      <c r="C5" s="367">
        <f>VLOOKUP(TRIM(B5),BirthdateDraft!$B$1:$O$5859,2,FALSE)</f>
        <v>32932</v>
      </c>
      <c r="D5" s="399" t="str">
        <f>VLOOKUP(TRIM(B5),BirthdateDraft!$B$1:$O$5859,3,FALSE)</f>
        <v>13/FA</v>
      </c>
      <c r="E5" s="422" t="s">
        <v>8321</v>
      </c>
      <c r="F5" s="316" t="s">
        <v>203</v>
      </c>
      <c r="G5" s="317"/>
      <c r="H5" s="318"/>
      <c r="I5" s="319"/>
      <c r="J5" s="319"/>
      <c r="K5" s="312"/>
      <c r="L5" s="312"/>
      <c r="M5" s="324"/>
      <c r="N5" s="313" t="e">
        <f>VLOOKUP(TRIM(B5),'Team Rosters'!$B$1:$M$3794,2,FALSE)</f>
        <v>#N/A</v>
      </c>
    </row>
    <row r="6" spans="1:14" s="215" customFormat="1" ht="12.75" customHeight="1">
      <c r="A6" s="135" t="s">
        <v>2440</v>
      </c>
      <c r="B6" s="123" t="s">
        <v>7602</v>
      </c>
      <c r="C6" s="366">
        <f>VLOOKUP(TRIM(B6),BirthdateDraft!$B$1:$O$5859,2,FALSE)</f>
        <v>35646</v>
      </c>
      <c r="D6" s="398" t="str">
        <f>VLOOKUP(TRIM(B6),BirthdateDraft!$B$1:$O$5859,3,FALSE)</f>
        <v>19/FA</v>
      </c>
      <c r="E6" s="135" t="s">
        <v>815</v>
      </c>
      <c r="F6" s="135" t="s">
        <v>2440</v>
      </c>
      <c r="G6" s="309" t="s">
        <v>4384</v>
      </c>
      <c r="H6" s="310"/>
      <c r="I6" s="224">
        <v>0</v>
      </c>
      <c r="J6" s="224"/>
      <c r="K6" s="312"/>
      <c r="L6" s="312"/>
      <c r="M6" s="324"/>
      <c r="N6" s="313" t="e">
        <f>VLOOKUP(TRIM(B6),'Team Rosters'!$B$1:$M$3794,2,FALSE)</f>
        <v>#N/A</v>
      </c>
    </row>
    <row r="7" spans="1:14" s="215" customFormat="1" ht="12.75" customHeight="1">
      <c r="A7" s="135" t="s">
        <v>3060</v>
      </c>
      <c r="B7" s="123" t="s">
        <v>7595</v>
      </c>
      <c r="C7" s="366">
        <f>VLOOKUP(TRIM(B7),BirthdateDraft!$B$1:$O$5859,2,FALSE)</f>
        <v>35566</v>
      </c>
      <c r="D7" s="398" t="str">
        <f>VLOOKUP(TRIM(B7),BirthdateDraft!$B$1:$O$5859,3,FALSE)</f>
        <v>19/4</v>
      </c>
      <c r="E7" s="135" t="s">
        <v>831</v>
      </c>
      <c r="F7" s="135" t="s">
        <v>4290</v>
      </c>
      <c r="G7" s="309" t="s">
        <v>4384</v>
      </c>
      <c r="H7" s="310"/>
      <c r="I7" s="224"/>
      <c r="J7" s="224"/>
      <c r="K7" s="312"/>
      <c r="L7" s="312"/>
      <c r="M7" s="324"/>
      <c r="N7" s="313" t="e">
        <f>VLOOKUP(TRIM(B7),'Team Rosters'!$B$1:$M$3794,2,FALSE)</f>
        <v>#N/A</v>
      </c>
    </row>
    <row r="8" spans="1:14" s="215" customFormat="1" ht="12.75" customHeight="1">
      <c r="A8" s="135" t="s">
        <v>2314</v>
      </c>
      <c r="B8" s="123" t="s">
        <v>7471</v>
      </c>
      <c r="C8" s="366">
        <f>VLOOKUP(TRIM(B8),BirthdateDraft!$B$1:$O$5859,2,FALSE)</f>
        <v>35088</v>
      </c>
      <c r="D8" s="398" t="str">
        <f>VLOOKUP(TRIM(B8),BirthdateDraft!$B$1:$O$5859,3,FALSE)</f>
        <v>18/FA</v>
      </c>
      <c r="E8" s="135" t="s">
        <v>810</v>
      </c>
      <c r="F8" s="135" t="s">
        <v>4303</v>
      </c>
      <c r="G8" s="309" t="s">
        <v>4391</v>
      </c>
      <c r="H8" s="310"/>
      <c r="I8" s="224">
        <v>1</v>
      </c>
      <c r="J8" s="224"/>
      <c r="K8" s="312"/>
      <c r="L8" s="312"/>
      <c r="M8" s="324"/>
      <c r="N8" s="313" t="e">
        <f>VLOOKUP(TRIM(B8),'Team Rosters'!$B$1:$M$3794,2,FALSE)</f>
        <v>#N/A</v>
      </c>
    </row>
    <row r="9" spans="1:14" s="215" customFormat="1" ht="12.75" customHeight="1">
      <c r="A9" s="316" t="s">
        <v>644</v>
      </c>
      <c r="B9" s="315" t="s">
        <v>5710</v>
      </c>
      <c r="C9" s="367">
        <f>VLOOKUP(TRIM(B9),BirthdateDraft!$B$1:$O$5859,2,FALSE)</f>
        <v>33410</v>
      </c>
      <c r="D9" s="399" t="str">
        <f>VLOOKUP(TRIM(B9),BirthdateDraft!$B$1:$O$5859,3,FALSE)</f>
        <v>14/FA</v>
      </c>
      <c r="E9" s="316" t="s">
        <v>813</v>
      </c>
      <c r="F9" s="316" t="s">
        <v>6998</v>
      </c>
      <c r="G9" s="317"/>
      <c r="H9" s="318"/>
      <c r="I9" s="319"/>
      <c r="J9" s="319"/>
      <c r="K9" s="312">
        <v>0</v>
      </c>
      <c r="L9" s="312">
        <v>0</v>
      </c>
      <c r="M9" s="324">
        <v>2</v>
      </c>
      <c r="N9" s="313" t="e">
        <f>VLOOKUP(TRIM(B9),'Team Rosters'!$B$1:$M$3794,2,FALSE)</f>
        <v>#N/A</v>
      </c>
    </row>
    <row r="10" spans="1:14" s="215" customFormat="1" ht="12.75" customHeight="1">
      <c r="A10" s="135" t="s">
        <v>3891</v>
      </c>
      <c r="B10" s="123" t="s">
        <v>6256</v>
      </c>
      <c r="C10" s="366">
        <f>VLOOKUP(TRIM(B10),BirthdateDraft!$B$1:$O$5859,2,FALSE)</f>
        <v>34493</v>
      </c>
      <c r="D10" s="398" t="str">
        <f>VLOOKUP(TRIM(B10),BirthdateDraft!$B$1:$O$5859,3,FALSE)</f>
        <v>17/FA</v>
      </c>
      <c r="E10" s="135" t="s">
        <v>812</v>
      </c>
      <c r="F10" s="135" t="s">
        <v>7844</v>
      </c>
      <c r="G10" s="309" t="s">
        <v>4391</v>
      </c>
      <c r="H10" s="310" t="s">
        <v>4391</v>
      </c>
      <c r="I10" s="224">
        <v>0</v>
      </c>
      <c r="J10" s="224"/>
      <c r="K10" s="312"/>
      <c r="L10" s="312"/>
      <c r="M10" s="324"/>
      <c r="N10" s="313" t="e">
        <f>VLOOKUP(TRIM(B10),'Team Rosters'!$B$1:$M$3794,2,FALSE)</f>
        <v>#N/A</v>
      </c>
    </row>
    <row r="11" spans="1:14" s="215" customFormat="1" ht="12.75" customHeight="1">
      <c r="A11" s="135" t="s">
        <v>3060</v>
      </c>
      <c r="B11" s="123" t="s">
        <v>7622</v>
      </c>
      <c r="C11" s="366">
        <f>VLOOKUP(TRIM(B11),BirthdateDraft!$B$1:$O$5859,2,FALSE)</f>
        <v>34800</v>
      </c>
      <c r="D11" s="398" t="str">
        <f>VLOOKUP(TRIM(B11),BirthdateDraft!$B$1:$O$5859,3,FALSE)</f>
        <v>18/4</v>
      </c>
      <c r="E11" s="135" t="s">
        <v>817</v>
      </c>
      <c r="F11" s="135" t="s">
        <v>4290</v>
      </c>
      <c r="G11" s="309" t="s">
        <v>4384</v>
      </c>
      <c r="H11" s="310"/>
      <c r="I11" s="224"/>
      <c r="J11" s="224"/>
      <c r="K11" s="312"/>
      <c r="L11" s="312"/>
      <c r="M11" s="324"/>
      <c r="N11" s="313" t="e">
        <f>VLOOKUP(TRIM(B11),'Team Rosters'!$B$1:$M$3794,2,FALSE)</f>
        <v>#N/A</v>
      </c>
    </row>
    <row r="12" spans="1:14" s="215" customFormat="1" ht="12.75" customHeight="1">
      <c r="A12" s="316" t="s">
        <v>828</v>
      </c>
      <c r="B12" s="315" t="s">
        <v>6955</v>
      </c>
      <c r="C12" s="367">
        <f>VLOOKUP(TRIM(B12),BirthdateDraft!$B$1:$O$5859,2,FALSE)</f>
        <v>34117</v>
      </c>
      <c r="D12" s="399" t="str">
        <f>VLOOKUP(TRIM(B12),BirthdateDraft!$B$1:$O$5859,3,FALSE)</f>
        <v>17/FA</v>
      </c>
      <c r="E12" s="316" t="s">
        <v>824</v>
      </c>
      <c r="F12" s="316" t="s">
        <v>828</v>
      </c>
      <c r="G12" s="317"/>
      <c r="H12" s="318"/>
      <c r="I12" s="319"/>
      <c r="J12" s="319"/>
      <c r="K12" s="312">
        <v>0</v>
      </c>
      <c r="L12" s="312"/>
      <c r="M12" s="324">
        <v>0</v>
      </c>
      <c r="N12" s="313" t="e">
        <f>VLOOKUP(TRIM(B12),'Team Rosters'!$B$1:$M$3794,2,FALSE)</f>
        <v>#N/A</v>
      </c>
    </row>
    <row r="13" spans="1:14" s="215" customFormat="1" ht="12.75" customHeight="1">
      <c r="A13" s="135" t="s">
        <v>3060</v>
      </c>
      <c r="B13" s="315" t="s">
        <v>6690</v>
      </c>
      <c r="C13" s="367">
        <f>VLOOKUP(TRIM(B13),BirthdateDraft!$B$1:$O$5859,2,FALSE)</f>
        <v>34668</v>
      </c>
      <c r="D13" s="399" t="str">
        <f>VLOOKUP(TRIM(B13),BirthdateDraft!$B$1:$O$5859,3,FALSE)</f>
        <v>18/4</v>
      </c>
      <c r="E13" s="316" t="s">
        <v>818</v>
      </c>
      <c r="F13" s="135" t="s">
        <v>4290</v>
      </c>
      <c r="G13" s="309" t="s">
        <v>4384</v>
      </c>
      <c r="H13" s="310"/>
      <c r="I13" s="224"/>
      <c r="J13" s="224"/>
      <c r="K13" s="312"/>
      <c r="L13" s="312"/>
      <c r="M13" s="324"/>
      <c r="N13" s="313" t="e">
        <f>VLOOKUP(TRIM(B13),'Team Rosters'!$B$1:$M$3794,2,FALSE)</f>
        <v>#N/A</v>
      </c>
    </row>
    <row r="14" spans="1:14" s="215" customFormat="1" ht="12.75" customHeight="1">
      <c r="A14" s="409" t="s">
        <v>197</v>
      </c>
      <c r="B14" s="315" t="s">
        <v>6982</v>
      </c>
      <c r="C14" s="366">
        <f>VLOOKUP(TRIM(B14),BirthdateDraft!$B$1:$O$5859,2,FALSE)</f>
        <v>34908</v>
      </c>
      <c r="D14" s="398" t="str">
        <f>VLOOKUP(TRIM(B14),BirthdateDraft!$B$1:$O$5859,3,FALSE)</f>
        <v>18/FA</v>
      </c>
      <c r="E14" s="415" t="s">
        <v>6142</v>
      </c>
      <c r="F14" s="409" t="s">
        <v>197</v>
      </c>
      <c r="G14" s="309"/>
      <c r="H14" s="310"/>
      <c r="I14" s="224"/>
      <c r="J14" s="224"/>
      <c r="K14" s="324"/>
      <c r="L14" s="324"/>
      <c r="M14" s="324"/>
      <c r="N14" s="325" t="e">
        <f>VLOOKUP(TRIM(B14),'Team Rosters'!$B$1:$M$3794,2,FALSE)</f>
        <v>#N/A</v>
      </c>
    </row>
    <row r="15" spans="1:14" s="215" customFormat="1" ht="12.75" customHeight="1">
      <c r="A15" s="135" t="s">
        <v>2445</v>
      </c>
      <c r="B15" s="123" t="s">
        <v>7575</v>
      </c>
      <c r="C15" s="366">
        <f>VLOOKUP(TRIM(B15),BirthdateDraft!$B$1:$O$5859,2,FALSE)</f>
        <v>35677</v>
      </c>
      <c r="D15" s="398" t="str">
        <f>VLOOKUP(TRIM(B15),BirthdateDraft!$B$1:$O$5859,3,FALSE)</f>
        <v>19/1 (30)</v>
      </c>
      <c r="E15" s="135" t="s">
        <v>90</v>
      </c>
      <c r="F15" s="135" t="s">
        <v>4294</v>
      </c>
      <c r="G15" s="309" t="s">
        <v>4391</v>
      </c>
      <c r="H15" s="310"/>
      <c r="I15" s="224"/>
      <c r="J15" s="224"/>
      <c r="K15" s="312"/>
      <c r="L15" s="312"/>
      <c r="M15" s="324"/>
      <c r="N15" s="313" t="e">
        <f>VLOOKUP(TRIM(B15),'Team Rosters'!$B$1:$M$3794,2,FALSE)</f>
        <v>#N/A</v>
      </c>
    </row>
    <row r="16" spans="1:14" s="215" customFormat="1" ht="12.75" customHeight="1">
      <c r="A16" s="135" t="s">
        <v>3060</v>
      </c>
      <c r="B16" s="315" t="s">
        <v>3896</v>
      </c>
      <c r="C16" s="367">
        <f>VLOOKUP(TRIM(B16),BirthdateDraft!$B$1:$O$5859,2,FALSE)</f>
        <v>32930</v>
      </c>
      <c r="D16" s="399" t="str">
        <f>VLOOKUP(TRIM(B16),BirthdateDraft!$B$1:$O$5859,3,FALSE)</f>
        <v>12/FA</v>
      </c>
      <c r="E16" s="316" t="s">
        <v>807</v>
      </c>
      <c r="F16" s="135" t="s">
        <v>4290</v>
      </c>
      <c r="G16" s="309" t="s">
        <v>4384</v>
      </c>
      <c r="H16" s="310"/>
      <c r="I16" s="224"/>
      <c r="J16" s="224"/>
      <c r="K16" s="312"/>
      <c r="L16" s="312"/>
      <c r="M16" s="324"/>
      <c r="N16" s="313" t="e">
        <f>VLOOKUP(TRIM(B16),'Team Rosters'!$B$1:$M$3794,2,FALSE)</f>
        <v>#N/A</v>
      </c>
    </row>
    <row r="17" spans="1:14" s="215" customFormat="1" ht="12.75" customHeight="1">
      <c r="A17" s="316" t="s">
        <v>87</v>
      </c>
      <c r="B17" s="315" t="s">
        <v>7641</v>
      </c>
      <c r="C17" s="367">
        <f>VLOOKUP(TRIM(B17),BirthdateDraft!$B$1:$O$5859,2,FALSE)</f>
        <v>34950</v>
      </c>
      <c r="D17" s="399" t="str">
        <f>VLOOKUP(TRIM(B17),BirthdateDraft!$B$1:$O$5859,3,FALSE)</f>
        <v>19/FA</v>
      </c>
      <c r="E17" s="316" t="s">
        <v>810</v>
      </c>
      <c r="F17" s="316" t="s">
        <v>4280</v>
      </c>
      <c r="G17" s="317"/>
      <c r="H17" s="318"/>
      <c r="I17" s="319"/>
      <c r="J17" s="319"/>
      <c r="K17" s="312">
        <v>0</v>
      </c>
      <c r="L17" s="312">
        <v>4</v>
      </c>
      <c r="M17" s="324">
        <v>0</v>
      </c>
      <c r="N17" s="313" t="e">
        <f>VLOOKUP(TRIM(B17),'Team Rosters'!$B$1:$M$3794,2,FALSE)</f>
        <v>#N/A</v>
      </c>
    </row>
    <row r="18" spans="1:14" s="215" customFormat="1" ht="12.75" customHeight="1">
      <c r="A18" s="316" t="s">
        <v>2314</v>
      </c>
      <c r="B18" s="315" t="s">
        <v>7636</v>
      </c>
      <c r="C18" s="367">
        <f>VLOOKUP(TRIM(B18),BirthdateDraft!$B$1:$O$5859,2,FALSE)</f>
        <v>35475</v>
      </c>
      <c r="D18" s="399" t="str">
        <f>VLOOKUP(TRIM(B18),BirthdateDraft!$B$1:$O$5859,3,FALSE)</f>
        <v>19/FA</v>
      </c>
      <c r="E18" s="316" t="s">
        <v>833</v>
      </c>
      <c r="F18" s="316" t="s">
        <v>4279</v>
      </c>
      <c r="G18" s="317"/>
      <c r="H18" s="318"/>
      <c r="I18" s="319"/>
      <c r="J18" s="319"/>
      <c r="K18" s="312">
        <v>0</v>
      </c>
      <c r="L18" s="312"/>
      <c r="M18" s="324">
        <v>0</v>
      </c>
      <c r="N18" s="313" t="e">
        <f>VLOOKUP(TRIM(B18),'Team Rosters'!$B$1:$M$3794,2,FALSE)</f>
        <v>#N/A</v>
      </c>
    </row>
    <row r="19" spans="1:14" s="215" customFormat="1" ht="12.75" customHeight="1">
      <c r="A19" s="135" t="s">
        <v>3060</v>
      </c>
      <c r="B19" s="123" t="s">
        <v>7494</v>
      </c>
      <c r="C19" s="366">
        <f>VLOOKUP(TRIM(B19),BirthdateDraft!$B$1:$O$5859,2,FALSE)</f>
        <v>33984</v>
      </c>
      <c r="D19" s="398" t="str">
        <f>VLOOKUP(TRIM(B19),BirthdateDraft!$B$1:$O$5859,3,FALSE)</f>
        <v>15/FA</v>
      </c>
      <c r="E19" s="135" t="s">
        <v>826</v>
      </c>
      <c r="F19" s="135" t="s">
        <v>4290</v>
      </c>
      <c r="G19" s="309" t="s">
        <v>4384</v>
      </c>
      <c r="H19" s="310"/>
      <c r="I19" s="224"/>
      <c r="J19" s="224"/>
      <c r="K19" s="312"/>
      <c r="L19" s="312"/>
      <c r="M19" s="324"/>
      <c r="N19" s="313" t="e">
        <f>VLOOKUP(TRIM(B19),'Team Rosters'!$B$1:$M$3794,2,FALSE)</f>
        <v>#N/A</v>
      </c>
    </row>
    <row r="20" spans="1:14" s="215" customFormat="1" ht="12.75" customHeight="1">
      <c r="A20" s="135" t="s">
        <v>2328</v>
      </c>
      <c r="B20" s="123" t="s">
        <v>7576</v>
      </c>
      <c r="C20" s="366">
        <f>VLOOKUP(TRIM(B20),BirthdateDraft!$B$1:$O$5859,2,FALSE)</f>
        <v>35307</v>
      </c>
      <c r="D20" s="398" t="str">
        <f>VLOOKUP(TRIM(B20),BirthdateDraft!$B$1:$O$5859,3,FALSE)</f>
        <v>18/3supp</v>
      </c>
      <c r="E20" s="135" t="s">
        <v>90</v>
      </c>
      <c r="F20" s="135" t="s">
        <v>4295</v>
      </c>
      <c r="G20" s="309" t="s">
        <v>4391</v>
      </c>
      <c r="H20" s="310"/>
      <c r="I20" s="224"/>
      <c r="J20" s="224"/>
      <c r="K20" s="312"/>
      <c r="L20" s="312"/>
      <c r="M20" s="324"/>
      <c r="N20" s="313" t="e">
        <f>VLOOKUP(TRIM(B20),'Team Rosters'!$B$1:$M$3794,2,FALSE)</f>
        <v>#N/A</v>
      </c>
    </row>
    <row r="21" spans="1:14" s="215" customFormat="1" ht="12.75" customHeight="1">
      <c r="A21" s="316" t="s">
        <v>828</v>
      </c>
      <c r="B21" s="315" t="s">
        <v>5309</v>
      </c>
      <c r="C21" s="367">
        <f>VLOOKUP(TRIM(B21),BirthdateDraft!$B$1:$O$5859,2,FALSE)</f>
        <v>33457</v>
      </c>
      <c r="D21" s="399" t="str">
        <f>VLOOKUP(TRIM(B21),BirthdateDraft!$B$1:$O$5859,3,FALSE)</f>
        <v>15/4</v>
      </c>
      <c r="E21" s="316" t="s">
        <v>816</v>
      </c>
      <c r="F21" s="316" t="s">
        <v>828</v>
      </c>
      <c r="G21" s="317"/>
      <c r="H21" s="318"/>
      <c r="I21" s="319"/>
      <c r="J21" s="319"/>
      <c r="K21" s="312">
        <v>0</v>
      </c>
      <c r="L21" s="312"/>
      <c r="M21" s="324">
        <v>0</v>
      </c>
      <c r="N21" s="313" t="e">
        <f>VLOOKUP(TRIM(B21),'Team Rosters'!$B$1:$M$3794,2,FALSE)</f>
        <v>#N/A</v>
      </c>
    </row>
    <row r="22" spans="1:14" s="215" customFormat="1" ht="12.75" customHeight="1">
      <c r="A22" s="316" t="s">
        <v>203</v>
      </c>
      <c r="B22" s="315" t="s">
        <v>6978</v>
      </c>
      <c r="C22" s="367">
        <f>VLOOKUP(TRIM(B22),BirthdateDraft!$B$1:$O$5859,2,FALSE)</f>
        <v>35321</v>
      </c>
      <c r="D22" s="399" t="str">
        <f>VLOOKUP(TRIM(B22),BirthdateDraft!$B$1:$O$5859,3,FALSE)</f>
        <v>18/FA</v>
      </c>
      <c r="E22" s="316" t="s">
        <v>833</v>
      </c>
      <c r="F22" s="316" t="s">
        <v>203</v>
      </c>
      <c r="G22" s="317"/>
      <c r="H22" s="318"/>
      <c r="I22" s="319"/>
      <c r="J22" s="319"/>
      <c r="K22" s="312"/>
      <c r="L22" s="312"/>
      <c r="M22" s="324"/>
      <c r="N22" s="313" t="e">
        <f>VLOOKUP(TRIM(B22),'Team Rosters'!$B$1:$M$3794,2,FALSE)</f>
        <v>#N/A</v>
      </c>
    </row>
    <row r="23" spans="1:14" s="215" customFormat="1" ht="12.75" customHeight="1">
      <c r="A23" s="316" t="s">
        <v>211</v>
      </c>
      <c r="B23" s="315" t="s">
        <v>418</v>
      </c>
      <c r="C23" s="367">
        <f>VLOOKUP(TRIM(B23),BirthdateDraft!$B$1:$O$5859,2,FALSE)</f>
        <v>32899</v>
      </c>
      <c r="D23" s="399" t="str">
        <f>VLOOKUP(TRIM(B23),BirthdateDraft!$B$1:$O$5859,3,FALSE)</f>
        <v>12/FA</v>
      </c>
      <c r="E23" s="316" t="s">
        <v>802</v>
      </c>
      <c r="F23" s="316" t="s">
        <v>211</v>
      </c>
      <c r="G23" s="317"/>
      <c r="H23" s="318"/>
      <c r="I23" s="319"/>
      <c r="J23" s="319"/>
      <c r="K23" s="312"/>
      <c r="L23" s="312"/>
      <c r="M23" s="324"/>
      <c r="N23" s="313" t="e">
        <f>VLOOKUP(TRIM(B23),'Team Rosters'!$B$1:$M$3794,2,FALSE)</f>
        <v>#N/A</v>
      </c>
    </row>
    <row r="24" spans="1:14" s="215" customFormat="1" ht="12.75" customHeight="1">
      <c r="A24" s="316" t="s">
        <v>1891</v>
      </c>
      <c r="B24" s="315" t="s">
        <v>7777</v>
      </c>
      <c r="C24" s="367">
        <f>VLOOKUP(TRIM(B24),BirthdateDraft!$B$1:$O$5859,2,FALSE)</f>
        <v>34610</v>
      </c>
      <c r="D24" s="399" t="str">
        <f>VLOOKUP(TRIM(B24),BirthdateDraft!$B$1:$O$5859,3,FALSE)</f>
        <v>18/FA</v>
      </c>
      <c r="E24" s="316" t="s">
        <v>837</v>
      </c>
      <c r="F24" s="316" t="s">
        <v>1891</v>
      </c>
      <c r="G24" s="317"/>
      <c r="H24" s="318"/>
      <c r="I24" s="319"/>
      <c r="J24" s="319"/>
      <c r="K24" s="312"/>
      <c r="L24" s="312"/>
      <c r="M24" s="324"/>
      <c r="N24" s="313" t="e">
        <f>VLOOKUP(TRIM(B24),'Team Rosters'!$B$1:$M$3794,2,FALSE)</f>
        <v>#N/A</v>
      </c>
    </row>
    <row r="25" spans="1:14" s="215" customFormat="1" ht="12.75" customHeight="1">
      <c r="A25" s="316" t="s">
        <v>2314</v>
      </c>
      <c r="B25" s="315" t="s">
        <v>7659</v>
      </c>
      <c r="C25" s="367">
        <f>VLOOKUP(TRIM(B25),BirthdateDraft!$B$1:$O$5859,2,FALSE)</f>
        <v>35602</v>
      </c>
      <c r="D25" s="399" t="str">
        <f>VLOOKUP(TRIM(B25),BirthdateDraft!$B$1:$O$5859,3,FALSE)</f>
        <v>19/FA</v>
      </c>
      <c r="E25" s="316" t="s">
        <v>5513</v>
      </c>
      <c r="F25" s="316" t="s">
        <v>4279</v>
      </c>
      <c r="G25" s="317"/>
      <c r="H25" s="318"/>
      <c r="I25" s="319"/>
      <c r="J25" s="319"/>
      <c r="K25" s="312">
        <v>0</v>
      </c>
      <c r="L25" s="312"/>
      <c r="M25" s="324">
        <v>0</v>
      </c>
      <c r="N25" s="313" t="e">
        <f>VLOOKUP(TRIM(B25),'Team Rosters'!$B$1:$M$3794,2,FALSE)</f>
        <v>#N/A</v>
      </c>
    </row>
    <row r="26" spans="1:14" s="215" customFormat="1" ht="12.75" customHeight="1">
      <c r="A26" s="135" t="s">
        <v>3060</v>
      </c>
      <c r="B26" s="123" t="s">
        <v>7544</v>
      </c>
      <c r="C26" s="366">
        <f>VLOOKUP(TRIM(B26),BirthdateDraft!$B$1:$O$5859,2,FALSE)</f>
        <v>35313</v>
      </c>
      <c r="D26" s="398" t="str">
        <f>VLOOKUP(TRIM(B26),BirthdateDraft!$B$1:$O$5859,3,FALSE)</f>
        <v>19/FA</v>
      </c>
      <c r="E26" s="135" t="s">
        <v>1664</v>
      </c>
      <c r="F26" s="135" t="s">
        <v>4290</v>
      </c>
      <c r="G26" s="309" t="s">
        <v>4384</v>
      </c>
      <c r="H26" s="310"/>
      <c r="I26" s="224"/>
      <c r="J26" s="224"/>
      <c r="K26" s="312"/>
      <c r="L26" s="312"/>
      <c r="M26" s="324"/>
      <c r="N26" s="313" t="e">
        <f>VLOOKUP(TRIM(B26),'Team Rosters'!$B$1:$M$3794,2,FALSE)</f>
        <v>#N/A</v>
      </c>
    </row>
    <row r="27" spans="1:14" s="215" customFormat="1" ht="12.75" customHeight="1">
      <c r="A27" s="135" t="s">
        <v>3060</v>
      </c>
      <c r="B27" s="123" t="s">
        <v>4501</v>
      </c>
      <c r="C27" s="366">
        <f>VLOOKUP(TRIM(B27),BirthdateDraft!$B$1:$O$5859,2,FALSE)</f>
        <v>33299</v>
      </c>
      <c r="D27" s="398" t="str">
        <f>VLOOKUP(TRIM(B27),BirthdateDraft!$B$1:$O$5859,3,FALSE)</f>
        <v>14/3</v>
      </c>
      <c r="E27" s="135" t="s">
        <v>802</v>
      </c>
      <c r="F27" s="135" t="s">
        <v>4290</v>
      </c>
      <c r="G27" s="309" t="s">
        <v>4382</v>
      </c>
      <c r="H27" s="310"/>
      <c r="I27" s="224"/>
      <c r="J27" s="224"/>
      <c r="K27" s="312"/>
      <c r="L27" s="312"/>
      <c r="M27" s="324"/>
      <c r="N27" s="313" t="e">
        <f>VLOOKUP(TRIM(B27),'Team Rosters'!$B$1:$M$3794,2,FALSE)</f>
        <v>#N/A</v>
      </c>
    </row>
    <row r="28" spans="1:14" s="215" customFormat="1" ht="12.75" customHeight="1">
      <c r="A28" s="135" t="s">
        <v>173</v>
      </c>
      <c r="B28" s="123" t="s">
        <v>7480</v>
      </c>
      <c r="C28" s="366">
        <f>VLOOKUP(TRIM(B28),BirthdateDraft!$B$1:$O$5859,2,FALSE)</f>
        <v>35063</v>
      </c>
      <c r="D28" s="398" t="str">
        <f>VLOOKUP(TRIM(B28),BirthdateDraft!$B$1:$O$5859,3,FALSE)</f>
        <v>18/5</v>
      </c>
      <c r="E28" s="135" t="s">
        <v>81</v>
      </c>
      <c r="F28" s="135" t="s">
        <v>4306</v>
      </c>
      <c r="G28" s="309" t="s">
        <v>4391</v>
      </c>
      <c r="H28" s="310" t="s">
        <v>4391</v>
      </c>
      <c r="I28" s="224">
        <v>0</v>
      </c>
      <c r="J28" s="224"/>
      <c r="K28" s="312"/>
      <c r="L28" s="312"/>
      <c r="M28" s="324"/>
      <c r="N28" s="313" t="e">
        <f>VLOOKUP(TRIM(B28),'Team Rosters'!$B$1:$M$3794,2,FALSE)</f>
        <v>#N/A</v>
      </c>
    </row>
    <row r="29" spans="1:14" s="215" customFormat="1" ht="12.75" customHeight="1">
      <c r="A29" s="316" t="s">
        <v>828</v>
      </c>
      <c r="B29" s="315" t="s">
        <v>5754</v>
      </c>
      <c r="C29" s="367">
        <f>VLOOKUP(TRIM(B29),BirthdateDraft!$B$1:$O$5859,2,FALSE)</f>
        <v>33750</v>
      </c>
      <c r="D29" s="399" t="str">
        <f>VLOOKUP(TRIM(B29),BirthdateDraft!$B$1:$O$5859,3,FALSE)</f>
        <v>15/FA</v>
      </c>
      <c r="E29" s="316" t="s">
        <v>3448</v>
      </c>
      <c r="F29" s="316" t="s">
        <v>828</v>
      </c>
      <c r="G29" s="317"/>
      <c r="H29" s="318"/>
      <c r="I29" s="319"/>
      <c r="J29" s="319"/>
      <c r="K29" s="312">
        <v>4</v>
      </c>
      <c r="L29" s="312"/>
      <c r="M29" s="324">
        <v>0</v>
      </c>
      <c r="N29" s="313" t="e">
        <f>VLOOKUP(TRIM(B29),'Team Rosters'!$B$1:$M$3794,2,FALSE)</f>
        <v>#N/A</v>
      </c>
    </row>
    <row r="30" spans="1:14" s="215" customFormat="1" ht="12.75" customHeight="1">
      <c r="A30" s="135" t="s">
        <v>2314</v>
      </c>
      <c r="B30" s="315" t="s">
        <v>7451</v>
      </c>
      <c r="C30" s="367">
        <f>VLOOKUP(TRIM(B30),BirthdateDraft!$B$1:$O$5859,2,FALSE)</f>
        <v>35677</v>
      </c>
      <c r="D30" s="399" t="str">
        <f>VLOOKUP(TRIM(B30),BirthdateDraft!$B$1:$O$5859,3,FALSE)</f>
        <v>19/FA</v>
      </c>
      <c r="E30" s="316" t="s">
        <v>807</v>
      </c>
      <c r="F30" s="135" t="s">
        <v>4303</v>
      </c>
      <c r="G30" s="309" t="s">
        <v>4391</v>
      </c>
      <c r="H30" s="310"/>
      <c r="I30" s="224">
        <v>0</v>
      </c>
      <c r="J30" s="224"/>
      <c r="K30" s="312"/>
      <c r="L30" s="312"/>
      <c r="M30" s="324"/>
      <c r="N30" s="313" t="e">
        <f>VLOOKUP(TRIM(B30),'Team Rosters'!$B$1:$M$3794,2,FALSE)</f>
        <v>#N/A</v>
      </c>
    </row>
    <row r="31" spans="1:14" s="215" customFormat="1" ht="12.75" customHeight="1">
      <c r="A31" s="135" t="s">
        <v>3891</v>
      </c>
      <c r="B31" s="123" t="s">
        <v>7591</v>
      </c>
      <c r="C31" s="366">
        <f>VLOOKUP(TRIM(B31),BirthdateDraft!$B$1:$O$5859,2,FALSE)</f>
        <v>35301</v>
      </c>
      <c r="D31" s="398" t="str">
        <f>VLOOKUP(TRIM(B31),BirthdateDraft!$B$1:$O$5859,3,FALSE)</f>
        <v>19/6</v>
      </c>
      <c r="E31" s="135" t="s">
        <v>820</v>
      </c>
      <c r="F31" s="135" t="s">
        <v>7844</v>
      </c>
      <c r="G31" s="309" t="s">
        <v>4391</v>
      </c>
      <c r="H31" s="310" t="s">
        <v>4391</v>
      </c>
      <c r="I31" s="224">
        <v>0</v>
      </c>
      <c r="J31" s="224"/>
      <c r="K31" s="312"/>
      <c r="L31" s="312"/>
      <c r="M31" s="324"/>
      <c r="N31" s="313" t="e">
        <f>VLOOKUP(TRIM(B31),'Team Rosters'!$B$1:$M$3794,2,FALSE)</f>
        <v>#N/A</v>
      </c>
    </row>
    <row r="32" spans="1:14" s="215" customFormat="1" ht="12.75" customHeight="1">
      <c r="A32" s="135" t="s">
        <v>3060</v>
      </c>
      <c r="B32" s="123" t="s">
        <v>5604</v>
      </c>
      <c r="C32" s="366">
        <f>VLOOKUP(TRIM(B32),BirthdateDraft!$B$1:$O$5859,2,FALSE)</f>
        <v>34185</v>
      </c>
      <c r="D32" s="398" t="str">
        <f>VLOOKUP(TRIM(B32),BirthdateDraft!$B$1:$O$5859,3,FALSE)</f>
        <v>16/4</v>
      </c>
      <c r="E32" s="135" t="s">
        <v>812</v>
      </c>
      <c r="F32" s="135" t="s">
        <v>4290</v>
      </c>
      <c r="G32" s="309" t="s">
        <v>4382</v>
      </c>
      <c r="H32" s="310"/>
      <c r="I32" s="224"/>
      <c r="J32" s="224"/>
      <c r="K32" s="312"/>
      <c r="L32" s="312"/>
      <c r="M32" s="324"/>
      <c r="N32" s="313" t="e">
        <f>VLOOKUP(TRIM(B32),'Team Rosters'!$B$1:$M$3794,2,FALSE)</f>
        <v>#N/A</v>
      </c>
    </row>
    <row r="33" spans="1:14" s="215" customFormat="1" ht="12.75" customHeight="1">
      <c r="A33" s="135" t="s">
        <v>2440</v>
      </c>
      <c r="B33" s="123" t="s">
        <v>7598</v>
      </c>
      <c r="C33" s="366">
        <f>VLOOKUP(TRIM(B33),BirthdateDraft!$B$1:$O$5859,2,FALSE)</f>
        <v>35681</v>
      </c>
      <c r="D33" s="398" t="str">
        <f>VLOOKUP(TRIM(B33),BirthdateDraft!$B$1:$O$5859,3,FALSE)</f>
        <v>19/5</v>
      </c>
      <c r="E33" s="135" t="s">
        <v>831</v>
      </c>
      <c r="F33" s="135" t="s">
        <v>2440</v>
      </c>
      <c r="G33" s="309" t="s">
        <v>4384</v>
      </c>
      <c r="H33" s="310"/>
      <c r="I33" s="224">
        <v>0</v>
      </c>
      <c r="J33" s="224"/>
      <c r="K33" s="312"/>
      <c r="L33" s="312"/>
      <c r="M33" s="324"/>
      <c r="N33" s="313" t="e">
        <f>VLOOKUP(TRIM(B33),'Team Rosters'!$B$1:$M$3794,2,FALSE)</f>
        <v>#N/A</v>
      </c>
    </row>
    <row r="34" spans="1:14" s="215" customFormat="1" ht="12.75" customHeight="1">
      <c r="A34" s="316" t="s">
        <v>7692</v>
      </c>
      <c r="B34" s="315" t="s">
        <v>7727</v>
      </c>
      <c r="C34" s="367">
        <f>VLOOKUP(TRIM(B34),BirthdateDraft!$B$1:$O$5859,2,FALSE)</f>
        <v>35286</v>
      </c>
      <c r="D34" s="399" t="str">
        <f>VLOOKUP(TRIM(B34),BirthdateDraft!$B$1:$O$5859,3,FALSE)</f>
        <v>18/6</v>
      </c>
      <c r="E34" s="316" t="s">
        <v>820</v>
      </c>
      <c r="F34" s="316" t="s">
        <v>4265</v>
      </c>
      <c r="G34" s="317"/>
      <c r="H34" s="318"/>
      <c r="I34" s="319"/>
      <c r="J34" s="319"/>
      <c r="K34" s="312"/>
      <c r="L34" s="312"/>
      <c r="M34" s="324"/>
      <c r="N34" s="313" t="e">
        <f>VLOOKUP(TRIM(B34),'Team Rosters'!$B$1:$M$3794,2,FALSE)</f>
        <v>#N/A</v>
      </c>
    </row>
    <row r="35" spans="1:14" s="215" customFormat="1" ht="12.75" customHeight="1">
      <c r="A35" s="316" t="s">
        <v>2317</v>
      </c>
      <c r="B35" s="315" t="s">
        <v>7664</v>
      </c>
      <c r="C35" s="367">
        <f>VLOOKUP(TRIM(B35),BirthdateDraft!$B$1:$O$5859,2,FALSE)</f>
        <v>35115</v>
      </c>
      <c r="D35" s="399" t="str">
        <f>VLOOKUP(TRIM(B35),BirthdateDraft!$B$1:$O$5859,3,FALSE)</f>
        <v>19/FA</v>
      </c>
      <c r="E35" s="316" t="s">
        <v>1664</v>
      </c>
      <c r="F35" s="316" t="s">
        <v>4272</v>
      </c>
      <c r="G35" s="317"/>
      <c r="H35" s="318"/>
      <c r="I35" s="319"/>
      <c r="J35" s="319"/>
      <c r="K35" s="312">
        <v>0</v>
      </c>
      <c r="L35" s="312"/>
      <c r="M35" s="324">
        <v>2</v>
      </c>
      <c r="N35" s="313" t="e">
        <f>VLOOKUP(TRIM(B35),'Team Rosters'!$B$1:$M$3794,2,FALSE)</f>
        <v>#N/A</v>
      </c>
    </row>
    <row r="36" spans="1:14" s="215" customFormat="1" ht="12.75" customHeight="1">
      <c r="A36" s="135" t="s">
        <v>172</v>
      </c>
      <c r="B36" s="123" t="s">
        <v>5600</v>
      </c>
      <c r="C36" s="366">
        <f>VLOOKUP(TRIM(B36),BirthdateDraft!$B$1:$O$5859,2,FALSE)</f>
        <v>33683</v>
      </c>
      <c r="D36" s="398" t="str">
        <f>VLOOKUP(TRIM(B36),BirthdateDraft!$B$1:$O$5859,3,FALSE)</f>
        <v>16/3</v>
      </c>
      <c r="E36" s="135" t="s">
        <v>802</v>
      </c>
      <c r="F36" s="135" t="s">
        <v>4298</v>
      </c>
      <c r="G36" s="309" t="s">
        <v>4391</v>
      </c>
      <c r="H36" s="310"/>
      <c r="I36" s="224">
        <v>0</v>
      </c>
      <c r="J36" s="224"/>
      <c r="K36" s="312"/>
      <c r="L36" s="312"/>
      <c r="M36" s="324"/>
      <c r="N36" s="313" t="e">
        <f>VLOOKUP(TRIM(B36),'Team Rosters'!$B$1:$M$3794,2,FALSE)</f>
        <v>#N/A</v>
      </c>
    </row>
    <row r="37" spans="1:14" s="215" customFormat="1" ht="12.75" customHeight="1">
      <c r="A37" s="135" t="s">
        <v>2440</v>
      </c>
      <c r="B37" s="123" t="s">
        <v>6825</v>
      </c>
      <c r="C37" s="366">
        <f>VLOOKUP(TRIM(B37),BirthdateDraft!$B$1:$O$5859,2,FALSE)</f>
        <v>34344</v>
      </c>
      <c r="D37" s="398" t="str">
        <f>VLOOKUP(TRIM(B37),BirthdateDraft!$B$1:$O$5859,3,FALSE)</f>
        <v>17/FA</v>
      </c>
      <c r="E37" s="135" t="s">
        <v>822</v>
      </c>
      <c r="F37" s="135" t="s">
        <v>2440</v>
      </c>
      <c r="G37" s="309" t="s">
        <v>4384</v>
      </c>
      <c r="H37" s="310"/>
      <c r="I37" s="224">
        <v>3</v>
      </c>
      <c r="J37" s="224"/>
      <c r="K37" s="312"/>
      <c r="L37" s="312"/>
      <c r="M37" s="324"/>
      <c r="N37" s="313" t="e">
        <f>VLOOKUP(TRIM(B37),'Team Rosters'!$B$1:$M$3794,2,FALSE)</f>
        <v>#N/A</v>
      </c>
    </row>
    <row r="38" spans="1:14" s="215" customFormat="1" ht="12.75" customHeight="1">
      <c r="A38" s="135" t="s">
        <v>3060</v>
      </c>
      <c r="B38" s="123" t="s">
        <v>5158</v>
      </c>
      <c r="C38" s="366">
        <f>VLOOKUP(TRIM(B38),BirthdateDraft!$B$1:$O$5859,2,FALSE)</f>
        <v>33737</v>
      </c>
      <c r="D38" s="398" t="str">
        <f>VLOOKUP(TRIM(B38),BirthdateDraft!$B$1:$O$5859,3,FALSE)</f>
        <v>15/4</v>
      </c>
      <c r="E38" s="135" t="s">
        <v>837</v>
      </c>
      <c r="F38" s="135" t="s">
        <v>4290</v>
      </c>
      <c r="G38" s="309" t="s">
        <v>4382</v>
      </c>
      <c r="H38" s="310"/>
      <c r="I38" s="224"/>
      <c r="J38" s="224"/>
      <c r="K38" s="312"/>
      <c r="L38" s="312"/>
      <c r="M38" s="324"/>
      <c r="N38" s="313" t="e">
        <f>VLOOKUP(TRIM(B38),'Team Rosters'!$B$1:$M$3794,2,FALSE)</f>
        <v>#N/A</v>
      </c>
    </row>
    <row r="39" spans="1:14" s="215" customFormat="1" ht="12.75" customHeight="1">
      <c r="A39" s="135" t="s">
        <v>3060</v>
      </c>
      <c r="B39" s="123" t="s">
        <v>6175</v>
      </c>
      <c r="C39" s="366">
        <f>VLOOKUP(TRIM(B39),BirthdateDraft!$B$1:$O$5859,2,FALSE)</f>
        <v>34480</v>
      </c>
      <c r="D39" s="398" t="str">
        <f>VLOOKUP(TRIM(B39),BirthdateDraft!$B$1:$O$5859,3,FALSE)</f>
        <v>16/6</v>
      </c>
      <c r="E39" s="135" t="s">
        <v>3448</v>
      </c>
      <c r="F39" s="135" t="s">
        <v>4290</v>
      </c>
      <c r="G39" s="309" t="s">
        <v>4382</v>
      </c>
      <c r="H39" s="310"/>
      <c r="I39" s="224"/>
      <c r="J39" s="224"/>
      <c r="K39" s="312"/>
      <c r="L39" s="312"/>
      <c r="M39" s="324"/>
      <c r="N39" s="313" t="e">
        <f>VLOOKUP(TRIM(B39),'Team Rosters'!$B$1:$M$3794,2,FALSE)</f>
        <v>#N/A</v>
      </c>
    </row>
    <row r="40" spans="1:14" s="215" customFormat="1" ht="12.75" customHeight="1">
      <c r="A40" s="409" t="s">
        <v>197</v>
      </c>
      <c r="B40" s="315" t="s">
        <v>6983</v>
      </c>
      <c r="C40" s="366">
        <f>VLOOKUP(TRIM(B40),BirthdateDraft!$B$1:$O$5859,2,FALSE)</f>
        <v>34722</v>
      </c>
      <c r="D40" s="398" t="str">
        <f>VLOOKUP(TRIM(B40),BirthdateDraft!$B$1:$O$5859,3,FALSE)</f>
        <v>18/5</v>
      </c>
      <c r="E40" s="415" t="s">
        <v>8255</v>
      </c>
      <c r="F40" s="409" t="s">
        <v>197</v>
      </c>
      <c r="G40" s="309"/>
      <c r="H40" s="310"/>
      <c r="I40" s="224"/>
      <c r="J40" s="224"/>
      <c r="K40" s="324"/>
      <c r="L40" s="324"/>
      <c r="M40" s="324"/>
      <c r="N40" s="325" t="e">
        <f>VLOOKUP(TRIM(B40),'Team Rosters'!$B$1:$M$3794,2,FALSE)</f>
        <v>#N/A</v>
      </c>
    </row>
    <row r="41" spans="1:14" s="215" customFormat="1" ht="12.75" customHeight="1">
      <c r="A41" s="316" t="s">
        <v>828</v>
      </c>
      <c r="B41" s="315" t="s">
        <v>7792</v>
      </c>
      <c r="C41" s="367">
        <f>VLOOKUP(TRIM(B41),BirthdateDraft!$B$1:$O$5859,2,FALSE)</f>
        <v>35411</v>
      </c>
      <c r="D41" s="399" t="str">
        <f>VLOOKUP(TRIM(B41),BirthdateDraft!$B$1:$O$5859,3,FALSE)</f>
        <v>19/FA</v>
      </c>
      <c r="E41" s="316" t="s">
        <v>812</v>
      </c>
      <c r="F41" s="316" t="s">
        <v>828</v>
      </c>
      <c r="G41" s="317"/>
      <c r="H41" s="318"/>
      <c r="I41" s="319"/>
      <c r="J41" s="319"/>
      <c r="K41" s="312">
        <v>4</v>
      </c>
      <c r="L41" s="312"/>
      <c r="M41" s="324">
        <v>0</v>
      </c>
      <c r="N41" s="313" t="e">
        <f>VLOOKUP(TRIM(B41),'Team Rosters'!$B$1:$M$3794,2,FALSE)</f>
        <v>#N/A</v>
      </c>
    </row>
    <row r="42" spans="1:14" s="215" customFormat="1" ht="12.75" customHeight="1">
      <c r="A42" s="316" t="s">
        <v>560</v>
      </c>
      <c r="B42" s="315" t="s">
        <v>7740</v>
      </c>
      <c r="C42" s="367">
        <f>VLOOKUP(TRIM(B42),BirthdateDraft!$B$1:$O$5859,2,FALSE)</f>
        <v>34328</v>
      </c>
      <c r="D42" s="399" t="str">
        <f>VLOOKUP(TRIM(B42),BirthdateDraft!$B$1:$O$5859,3,FALSE)</f>
        <v>17/FA</v>
      </c>
      <c r="E42" s="316" t="s">
        <v>808</v>
      </c>
      <c r="F42" s="316" t="s">
        <v>4265</v>
      </c>
      <c r="G42" s="317"/>
      <c r="H42" s="318"/>
      <c r="I42" s="319"/>
      <c r="J42" s="319"/>
      <c r="K42" s="324"/>
      <c r="L42" s="324"/>
      <c r="M42" s="324"/>
      <c r="N42" s="325" t="e">
        <f>VLOOKUP(TRIM(B42),'Team Rosters'!$B$1:$M$3794,2,FALSE)</f>
        <v>#N/A</v>
      </c>
    </row>
    <row r="43" spans="1:14" s="215" customFormat="1" ht="12.75" customHeight="1">
      <c r="A43" s="316" t="s">
        <v>828</v>
      </c>
      <c r="B43" s="315" t="s">
        <v>7796</v>
      </c>
      <c r="C43" s="367">
        <f>VLOOKUP(TRIM(B43),BirthdateDraft!$B$1:$O$5859,2,FALSE)</f>
        <v>34947</v>
      </c>
      <c r="D43" s="399" t="str">
        <f>VLOOKUP(TRIM(B43),BirthdateDraft!$B$1:$O$5859,3,FALSE)</f>
        <v>17/FA</v>
      </c>
      <c r="E43" s="316" t="s">
        <v>81</v>
      </c>
      <c r="F43" s="316" t="s">
        <v>828</v>
      </c>
      <c r="G43" s="317"/>
      <c r="H43" s="318"/>
      <c r="I43" s="319"/>
      <c r="J43" s="319"/>
      <c r="K43" s="312">
        <v>4</v>
      </c>
      <c r="L43" s="312"/>
      <c r="M43" s="324">
        <v>0</v>
      </c>
      <c r="N43" s="313" t="e">
        <f>VLOOKUP(TRIM(B43),'Team Rosters'!$B$1:$M$3794,2,FALSE)</f>
        <v>#N/A</v>
      </c>
    </row>
    <row r="44" spans="1:14" s="215" customFormat="1" ht="12.75" customHeight="1">
      <c r="A44" s="135" t="s">
        <v>3060</v>
      </c>
      <c r="B44" s="315" t="s">
        <v>6230</v>
      </c>
      <c r="C44" s="367">
        <f>VLOOKUP(TRIM(B44),BirthdateDraft!$B$1:$O$5859,2,FALSE)</f>
        <v>34436</v>
      </c>
      <c r="D44" s="399" t="str">
        <f>VLOOKUP(TRIM(B44),BirthdateDraft!$B$1:$O$5859,3,FALSE)</f>
        <v>17/FA</v>
      </c>
      <c r="E44" s="316" t="s">
        <v>809</v>
      </c>
      <c r="F44" s="135" t="s">
        <v>4290</v>
      </c>
      <c r="G44" s="309" t="s">
        <v>4384</v>
      </c>
      <c r="H44" s="310"/>
      <c r="I44" s="224"/>
      <c r="J44" s="224"/>
      <c r="K44" s="312"/>
      <c r="L44" s="312"/>
      <c r="M44" s="324"/>
      <c r="N44" s="313" t="e">
        <f>VLOOKUP(TRIM(B44),'Team Rosters'!$B$1:$M$3794,2,FALSE)</f>
        <v>#N/A</v>
      </c>
    </row>
    <row r="45" spans="1:14" s="215" customFormat="1" ht="12.75" customHeight="1">
      <c r="A45" s="135" t="s">
        <v>3060</v>
      </c>
      <c r="B45" s="123" t="s">
        <v>6803</v>
      </c>
      <c r="C45" s="366">
        <f>VLOOKUP(TRIM(B45),BirthdateDraft!$B$1:$O$5859,2,FALSE)</f>
        <v>35182</v>
      </c>
      <c r="D45" s="398" t="str">
        <f>VLOOKUP(TRIM(B45),BirthdateDraft!$B$1:$O$5859,3,FALSE)</f>
        <v>18/FA</v>
      </c>
      <c r="E45" s="135" t="s">
        <v>90</v>
      </c>
      <c r="F45" s="135" t="s">
        <v>4290</v>
      </c>
      <c r="G45" s="309" t="s">
        <v>4384</v>
      </c>
      <c r="H45" s="310"/>
      <c r="I45" s="224"/>
      <c r="J45" s="224"/>
      <c r="K45" s="312"/>
      <c r="L45" s="312"/>
      <c r="M45" s="324"/>
      <c r="N45" s="313" t="e">
        <f>VLOOKUP(TRIM(B45),'Team Rosters'!$B$1:$M$3794,2,FALSE)</f>
        <v>#N/A</v>
      </c>
    </row>
    <row r="46" spans="1:14" s="215" customFormat="1" ht="12.75" customHeight="1">
      <c r="A46" s="316" t="s">
        <v>4653</v>
      </c>
      <c r="B46" s="315" t="s">
        <v>6665</v>
      </c>
      <c r="C46" s="367">
        <f>VLOOKUP(TRIM(B46),BirthdateDraft!$B$1:$O$5859,2,FALSE)</f>
        <v>35043</v>
      </c>
      <c r="D46" s="399" t="str">
        <f>VLOOKUP(TRIM(B46),BirthdateDraft!$B$1:$O$5859,3,FALSE)</f>
        <v>18/7</v>
      </c>
      <c r="E46" s="316" t="s">
        <v>808</v>
      </c>
      <c r="F46" s="316" t="s">
        <v>6990</v>
      </c>
      <c r="G46" s="317"/>
      <c r="H46" s="318"/>
      <c r="I46" s="319"/>
      <c r="J46" s="319"/>
      <c r="K46" s="312">
        <v>0</v>
      </c>
      <c r="L46" s="312">
        <v>0</v>
      </c>
      <c r="M46" s="324">
        <v>2</v>
      </c>
      <c r="N46" s="313" t="e">
        <f>VLOOKUP(TRIM(B46),'Team Rosters'!$B$1:$M$3794,2,FALSE)</f>
        <v>#N/A</v>
      </c>
    </row>
    <row r="47" spans="1:14" s="215" customFormat="1" ht="12.75" customHeight="1">
      <c r="A47" s="316" t="s">
        <v>2314</v>
      </c>
      <c r="B47" s="315" t="s">
        <v>2365</v>
      </c>
      <c r="C47" s="367">
        <f>VLOOKUP(TRIM(B47),BirthdateDraft!$B$1:$O$5859,2,FALSE)</f>
        <v>31321</v>
      </c>
      <c r="D47" s="399" t="str">
        <f>VLOOKUP(TRIM(B47),BirthdateDraft!$B$1:$O$5859,3,FALSE)</f>
        <v>08/FA</v>
      </c>
      <c r="E47" s="316" t="s">
        <v>85</v>
      </c>
      <c r="F47" s="316" t="s">
        <v>4279</v>
      </c>
      <c r="G47" s="317"/>
      <c r="H47" s="318"/>
      <c r="I47" s="319"/>
      <c r="J47" s="319"/>
      <c r="K47" s="312">
        <v>0</v>
      </c>
      <c r="L47" s="312"/>
      <c r="M47" s="324">
        <v>2</v>
      </c>
      <c r="N47" s="313" t="e">
        <f>VLOOKUP(TRIM(B47),'Team Rosters'!$B$1:$M$3794,2,FALSE)</f>
        <v>#N/A</v>
      </c>
    </row>
    <row r="48" spans="1:14" s="215" customFormat="1" ht="12.75" customHeight="1">
      <c r="A48" s="135" t="s">
        <v>3344</v>
      </c>
      <c r="B48" s="315" t="s">
        <v>4513</v>
      </c>
      <c r="C48" s="367">
        <f>VLOOKUP(TRIM(B48),BirthdateDraft!$B$1:$O$5859,2,FALSE)</f>
        <v>33456</v>
      </c>
      <c r="D48" s="399" t="str">
        <f>VLOOKUP(TRIM(B48),BirthdateDraft!$B$1:$O$5859,3,FALSE)</f>
        <v>14/4</v>
      </c>
      <c r="E48" s="316" t="s">
        <v>814</v>
      </c>
      <c r="F48" s="135" t="s">
        <v>4293</v>
      </c>
      <c r="G48" s="309" t="s">
        <v>4385</v>
      </c>
      <c r="H48" s="310"/>
      <c r="I48" s="224"/>
      <c r="J48" s="224"/>
      <c r="K48" s="312"/>
      <c r="L48" s="312"/>
      <c r="M48" s="324"/>
      <c r="N48" s="313" t="e">
        <f>VLOOKUP(TRIM(B48),'Team Rosters'!$B$1:$M$3794,2,FALSE)</f>
        <v>#N/A</v>
      </c>
    </row>
    <row r="49" spans="1:14" s="215" customFormat="1" ht="12.6" customHeight="1">
      <c r="A49" s="135" t="s">
        <v>3060</v>
      </c>
      <c r="B49" s="123" t="s">
        <v>6322</v>
      </c>
      <c r="C49" s="366">
        <f>VLOOKUP(TRIM(B49),BirthdateDraft!$B$1:$O$5859,2,FALSE)</f>
        <v>34248</v>
      </c>
      <c r="D49" s="398" t="str">
        <f>VLOOKUP(TRIM(B49),BirthdateDraft!$B$1:$O$5859,3,FALSE)</f>
        <v>17/7</v>
      </c>
      <c r="E49" s="135" t="s">
        <v>1664</v>
      </c>
      <c r="F49" s="135" t="s">
        <v>4290</v>
      </c>
      <c r="G49" s="309" t="s">
        <v>4384</v>
      </c>
      <c r="H49" s="310"/>
      <c r="I49" s="224"/>
      <c r="J49" s="224"/>
      <c r="K49" s="312"/>
      <c r="L49" s="312"/>
      <c r="M49" s="324"/>
      <c r="N49" s="313" t="e">
        <f>VLOOKUP(TRIM(B49),'Team Rosters'!$B$1:$M$3794,2,FALSE)</f>
        <v>#N/A</v>
      </c>
    </row>
    <row r="50" spans="1:14" s="215" customFormat="1" ht="12.75" customHeight="1">
      <c r="A50" s="316" t="s">
        <v>203</v>
      </c>
      <c r="B50" s="314" t="s">
        <v>7812</v>
      </c>
      <c r="C50" s="420">
        <f>VLOOKUP(TRIM(B50),BirthdateDraft!$B$1:$O$5859,2,FALSE)</f>
        <v>35030</v>
      </c>
      <c r="D50" s="421" t="str">
        <f>VLOOKUP(TRIM(B50),BirthdateDraft!$B$1:$O$5859,3,FALSE)</f>
        <v>19/FA</v>
      </c>
      <c r="E50" s="316" t="s">
        <v>832</v>
      </c>
      <c r="F50" s="316" t="s">
        <v>203</v>
      </c>
      <c r="G50" s="317"/>
      <c r="H50" s="318"/>
      <c r="I50" s="319"/>
      <c r="J50" s="319"/>
      <c r="K50" s="312"/>
      <c r="L50" s="312"/>
      <c r="M50" s="335"/>
      <c r="N50" s="313" t="e">
        <f>VLOOKUP(TRIM(B50),'Team Rosters'!$B$1:$M$3794,2,FALSE)</f>
        <v>#N/A</v>
      </c>
    </row>
    <row r="51" spans="1:14" s="215" customFormat="1" ht="12.75" customHeight="1">
      <c r="A51" s="316" t="s">
        <v>7640</v>
      </c>
      <c r="B51" s="315" t="s">
        <v>6148</v>
      </c>
      <c r="C51" s="367">
        <f>VLOOKUP(TRIM(B51),BirthdateDraft!$B$1:$O$5859,2,FALSE)</f>
        <v>34080</v>
      </c>
      <c r="D51" s="399" t="str">
        <f>VLOOKUP(TRIM(B51),BirthdateDraft!$B$1:$O$5859,3,FALSE)</f>
        <v>17/FA</v>
      </c>
      <c r="E51" s="316" t="s">
        <v>2832</v>
      </c>
      <c r="F51" s="316" t="s">
        <v>7832</v>
      </c>
      <c r="G51" s="317"/>
      <c r="H51" s="318"/>
      <c r="I51" s="319"/>
      <c r="J51" s="319"/>
      <c r="K51" s="312">
        <v>0</v>
      </c>
      <c r="L51" s="312">
        <v>0</v>
      </c>
      <c r="M51" s="335">
        <v>0</v>
      </c>
      <c r="N51" s="313" t="e">
        <f>VLOOKUP(TRIM(B51),'Team Rosters'!$B$1:$M$3794,2,FALSE)</f>
        <v>#N/A</v>
      </c>
    </row>
    <row r="52" spans="1:14" s="215" customFormat="1" ht="12.75" customHeight="1">
      <c r="A52" s="135" t="s">
        <v>172</v>
      </c>
      <c r="B52" s="131" t="s">
        <v>7473</v>
      </c>
      <c r="C52" s="370">
        <f>VLOOKUP(TRIM(B52),BirthdateDraft!$B$1:$O$5859,2,FALSE)</f>
        <v>34510</v>
      </c>
      <c r="D52" s="402" t="str">
        <f>VLOOKUP(TRIM(B52),BirthdateDraft!$B$1:$O$5859,3,FALSE)</f>
        <v>17/FA</v>
      </c>
      <c r="E52" s="135" t="s">
        <v>812</v>
      </c>
      <c r="F52" s="135" t="s">
        <v>4298</v>
      </c>
      <c r="G52" s="309" t="s">
        <v>4391</v>
      </c>
      <c r="H52" s="310"/>
      <c r="I52" s="224">
        <v>1</v>
      </c>
      <c r="J52" s="224"/>
      <c r="K52" s="312"/>
      <c r="L52" s="312"/>
      <c r="M52" s="335"/>
      <c r="N52" s="313" t="e">
        <f>VLOOKUP(TRIM(B52),'Team Rosters'!$B$1:$M$3794,2,FALSE)</f>
        <v>#N/A</v>
      </c>
    </row>
    <row r="53" spans="1:14" s="215" customFormat="1" ht="12.75" customHeight="1">
      <c r="A53" s="316" t="s">
        <v>87</v>
      </c>
      <c r="B53" s="315" t="s">
        <v>6650</v>
      </c>
      <c r="C53" s="367">
        <f>VLOOKUP(TRIM(B53),BirthdateDraft!$B$1:$O$5859,2,FALSE)</f>
        <v>34947</v>
      </c>
      <c r="D53" s="399" t="str">
        <f>VLOOKUP(TRIM(B53),BirthdateDraft!$B$1:$O$5859,3,FALSE)</f>
        <v>18/5</v>
      </c>
      <c r="E53" s="316" t="s">
        <v>83</v>
      </c>
      <c r="F53" s="316" t="s">
        <v>4280</v>
      </c>
      <c r="G53" s="317"/>
      <c r="H53" s="318"/>
      <c r="I53" s="319"/>
      <c r="J53" s="319"/>
      <c r="K53" s="312">
        <v>0</v>
      </c>
      <c r="L53" s="312">
        <v>4</v>
      </c>
      <c r="M53" s="335">
        <v>2</v>
      </c>
      <c r="N53" s="313" t="e">
        <f>VLOOKUP(TRIM(B53),'Team Rosters'!$B$1:$M$3794,2,FALSE)</f>
        <v>#N/A</v>
      </c>
    </row>
    <row r="54" spans="1:14" s="215" customFormat="1" ht="12.75" customHeight="1">
      <c r="A54" s="135" t="s">
        <v>3060</v>
      </c>
      <c r="B54" s="123" t="s">
        <v>7509</v>
      </c>
      <c r="C54" s="366">
        <f>VLOOKUP(TRIM(B54),BirthdateDraft!$B$1:$O$5859,2,FALSE)</f>
        <v>35172</v>
      </c>
      <c r="D54" s="398" t="str">
        <f>VLOOKUP(TRIM(B54),BirthdateDraft!$B$1:$O$5859,3,FALSE)</f>
        <v>18/7</v>
      </c>
      <c r="E54" s="135" t="s">
        <v>85</v>
      </c>
      <c r="F54" s="135" t="s">
        <v>4290</v>
      </c>
      <c r="G54" s="309" t="s">
        <v>4384</v>
      </c>
      <c r="H54" s="310"/>
      <c r="I54" s="224"/>
      <c r="J54" s="224"/>
      <c r="K54" s="312"/>
      <c r="L54" s="312"/>
      <c r="M54" s="335"/>
      <c r="N54" s="313" t="e">
        <f>VLOOKUP(TRIM(B54),'Team Rosters'!$B$1:$M$3794,2,FALSE)</f>
        <v>#N/A</v>
      </c>
    </row>
    <row r="55" spans="1:14" s="215" customFormat="1" ht="12.75" customHeight="1">
      <c r="A55" s="316" t="s">
        <v>828</v>
      </c>
      <c r="B55" s="315" t="s">
        <v>6953</v>
      </c>
      <c r="C55" s="367">
        <f>VLOOKUP(TRIM(B55),BirthdateDraft!$B$1:$O$5859,2,FALSE)</f>
        <v>34131</v>
      </c>
      <c r="D55" s="399" t="str">
        <f>VLOOKUP(TRIM(B55),BirthdateDraft!$B$1:$O$5859,3,FALSE)</f>
        <v>17/FA</v>
      </c>
      <c r="E55" s="316" t="s">
        <v>6142</v>
      </c>
      <c r="F55" s="316" t="s">
        <v>828</v>
      </c>
      <c r="G55" s="317"/>
      <c r="H55" s="318"/>
      <c r="I55" s="319"/>
      <c r="J55" s="319"/>
      <c r="K55" s="312">
        <v>4</v>
      </c>
      <c r="L55" s="312"/>
      <c r="M55" s="335">
        <v>0</v>
      </c>
      <c r="N55" s="313" t="e">
        <f>VLOOKUP(TRIM(B55),'Team Rosters'!$B$1:$M$3794,2,FALSE)</f>
        <v>#N/A</v>
      </c>
    </row>
    <row r="56" spans="1:14" s="215" customFormat="1" ht="12.75" customHeight="1">
      <c r="A56" s="316" t="s">
        <v>2314</v>
      </c>
      <c r="B56" s="315" t="s">
        <v>6637</v>
      </c>
      <c r="C56" s="367">
        <f>VLOOKUP(TRIM(B56),BirthdateDraft!$B$1:$O$5859,2,FALSE)</f>
        <v>34836</v>
      </c>
      <c r="D56" s="399" t="str">
        <f>VLOOKUP(TRIM(B56),BirthdateDraft!$B$1:$O$5859,3,FALSE)</f>
        <v>18/7</v>
      </c>
      <c r="E56" s="316" t="s">
        <v>802</v>
      </c>
      <c r="F56" s="316" t="s">
        <v>4279</v>
      </c>
      <c r="G56" s="317"/>
      <c r="H56" s="318"/>
      <c r="I56" s="319"/>
      <c r="J56" s="319"/>
      <c r="K56" s="312">
        <v>0</v>
      </c>
      <c r="L56" s="312"/>
      <c r="M56" s="335">
        <v>2</v>
      </c>
      <c r="N56" s="313" t="e">
        <f>VLOOKUP(TRIM(B56),'Team Rosters'!$B$1:$M$3794,2,FALSE)</f>
        <v>#N/A</v>
      </c>
    </row>
    <row r="57" spans="1:14" s="215" customFormat="1" ht="12.75" customHeight="1">
      <c r="A57" s="135" t="s">
        <v>3060</v>
      </c>
      <c r="B57" s="315" t="s">
        <v>3945</v>
      </c>
      <c r="C57" s="367">
        <f>VLOOKUP(TRIM(B57),BirthdateDraft!$B$1:$O$5859,2,FALSE)</f>
        <v>33083</v>
      </c>
      <c r="D57" s="399" t="str">
        <f>VLOOKUP(TRIM(B57),BirthdateDraft!$B$1:$O$5859,3,FALSE)</f>
        <v>13/2</v>
      </c>
      <c r="E57" s="316" t="s">
        <v>809</v>
      </c>
      <c r="F57" s="135" t="s">
        <v>4290</v>
      </c>
      <c r="G57" s="309" t="s">
        <v>4384</v>
      </c>
      <c r="H57" s="310"/>
      <c r="I57" s="224"/>
      <c r="J57" s="224"/>
      <c r="K57" s="312"/>
      <c r="L57" s="312"/>
      <c r="M57" s="335"/>
      <c r="N57" s="313" t="e">
        <f>VLOOKUP(TRIM(B57),'Team Rosters'!$B$1:$M$3794,2,FALSE)</f>
        <v>#N/A</v>
      </c>
    </row>
    <row r="58" spans="1:14" s="215" customFormat="1" ht="12.75" customHeight="1">
      <c r="A58" s="135" t="s">
        <v>3060</v>
      </c>
      <c r="B58" s="123" t="s">
        <v>5521</v>
      </c>
      <c r="C58" s="366">
        <f>VLOOKUP(TRIM(B58),BirthdateDraft!$B$1:$O$5859,2,FALSE)</f>
        <v>33232</v>
      </c>
      <c r="D58" s="398" t="str">
        <f>VLOOKUP(TRIM(B58),BirthdateDraft!$B$1:$O$5859,3,FALSE)</f>
        <v>13/FA</v>
      </c>
      <c r="E58" s="135" t="s">
        <v>820</v>
      </c>
      <c r="F58" s="135" t="s">
        <v>4290</v>
      </c>
      <c r="G58" s="309" t="s">
        <v>4384</v>
      </c>
      <c r="H58" s="310"/>
      <c r="I58" s="224"/>
      <c r="J58" s="224"/>
      <c r="K58" s="312"/>
      <c r="L58" s="312"/>
      <c r="M58" s="335"/>
      <c r="N58" s="313" t="e">
        <f>VLOOKUP(TRIM(B58),'Team Rosters'!$B$1:$M$3794,2,FALSE)</f>
        <v>#N/A</v>
      </c>
    </row>
    <row r="59" spans="1:14" s="215" customFormat="1" ht="12.75" customHeight="1">
      <c r="A59" s="135" t="s">
        <v>3060</v>
      </c>
      <c r="B59" s="123" t="s">
        <v>4444</v>
      </c>
      <c r="C59" s="366">
        <f>VLOOKUP(TRIM(B59),BirthdateDraft!$B$1:$O$5859,2,FALSE)</f>
        <v>32665</v>
      </c>
      <c r="D59" s="398" t="str">
        <f>VLOOKUP(TRIM(B59),BirthdateDraft!$B$1:$O$5859,3,FALSE)</f>
        <v>13/FA</v>
      </c>
      <c r="E59" s="135" t="s">
        <v>822</v>
      </c>
      <c r="F59" s="135" t="s">
        <v>4290</v>
      </c>
      <c r="G59" s="309" t="s">
        <v>4384</v>
      </c>
      <c r="H59" s="310"/>
      <c r="I59" s="224"/>
      <c r="J59" s="224"/>
      <c r="K59" s="312"/>
      <c r="L59" s="312"/>
      <c r="M59" s="335"/>
      <c r="N59" s="313" t="e">
        <f>VLOOKUP(TRIM(B59),'Team Rosters'!$B$1:$M$3794,2,FALSE)</f>
        <v>#N/A</v>
      </c>
    </row>
    <row r="60" spans="1:14" s="215" customFormat="1" ht="12.75" customHeight="1">
      <c r="A60" s="316" t="s">
        <v>7692</v>
      </c>
      <c r="B60" s="315" t="s">
        <v>7736</v>
      </c>
      <c r="C60" s="367">
        <f>VLOOKUP(TRIM(B60),BirthdateDraft!$B$1:$O$5859,2,FALSE)</f>
        <v>33613</v>
      </c>
      <c r="D60" s="399" t="str">
        <f>VLOOKUP(TRIM(B60),BirthdateDraft!$B$1:$O$5859,3,FALSE)</f>
        <v>15/6</v>
      </c>
      <c r="E60" s="316" t="s">
        <v>6142</v>
      </c>
      <c r="F60" s="316" t="s">
        <v>4265</v>
      </c>
      <c r="G60" s="317"/>
      <c r="H60" s="318"/>
      <c r="I60" s="319"/>
      <c r="J60" s="319"/>
      <c r="K60" s="312"/>
      <c r="L60" s="312"/>
      <c r="M60" s="335"/>
      <c r="N60" s="313" t="e">
        <f>VLOOKUP(TRIM(B60),'Team Rosters'!$B$1:$M$3794,2,FALSE)</f>
        <v>#N/A</v>
      </c>
    </row>
    <row r="61" spans="1:14" s="215" customFormat="1" ht="12.75" customHeight="1">
      <c r="A61" s="316" t="s">
        <v>3518</v>
      </c>
      <c r="B61" s="315" t="s">
        <v>7765</v>
      </c>
      <c r="C61" s="367">
        <f>VLOOKUP(TRIM(B61),BirthdateDraft!$B$1:$O$5859,2,FALSE)</f>
        <v>34694</v>
      </c>
      <c r="D61" s="399" t="str">
        <f>VLOOKUP(TRIM(B61),BirthdateDraft!$B$1:$O$5859,3,FALSE)</f>
        <v>18/FA</v>
      </c>
      <c r="E61" s="316" t="s">
        <v>170</v>
      </c>
      <c r="F61" s="316" t="s">
        <v>3518</v>
      </c>
      <c r="G61" s="317"/>
      <c r="H61" s="318"/>
      <c r="I61" s="319"/>
      <c r="J61" s="319"/>
      <c r="K61" s="9">
        <v>0</v>
      </c>
      <c r="L61" s="312"/>
      <c r="M61" s="173">
        <v>0</v>
      </c>
      <c r="N61" s="313" t="e">
        <f>VLOOKUP(TRIM(B61),'Team Rosters'!$B$1:$M$3794,2,FALSE)</f>
        <v>#N/A</v>
      </c>
    </row>
    <row r="62" spans="1:14" s="215" customFormat="1" ht="12.75" customHeight="1">
      <c r="A62" s="135" t="s">
        <v>1139</v>
      </c>
      <c r="B62" s="123" t="s">
        <v>7607</v>
      </c>
      <c r="C62" s="366">
        <f>VLOOKUP(TRIM(B62),BirthdateDraft!$B$1:$O$5859,2,FALSE)</f>
        <v>35655</v>
      </c>
      <c r="D62" s="398" t="str">
        <f>VLOOKUP(TRIM(B62),BirthdateDraft!$B$1:$O$5859,3,FALSE)</f>
        <v>19/FA</v>
      </c>
      <c r="E62" s="135" t="s">
        <v>824</v>
      </c>
      <c r="F62" s="135" t="s">
        <v>1139</v>
      </c>
      <c r="G62" s="309" t="s">
        <v>4384</v>
      </c>
      <c r="H62" s="310"/>
      <c r="I62" s="224">
        <v>0</v>
      </c>
      <c r="J62" s="224"/>
      <c r="K62" s="312"/>
      <c r="L62" s="312"/>
      <c r="M62" s="335"/>
      <c r="N62" s="313" t="e">
        <f>VLOOKUP(TRIM(B62),'Team Rosters'!$B$1:$M$3794,2,FALSE)</f>
        <v>#N/A</v>
      </c>
    </row>
    <row r="63" spans="1:14" s="215" customFormat="1" ht="12.75" customHeight="1">
      <c r="A63" s="135" t="s">
        <v>3060</v>
      </c>
      <c r="B63" s="123" t="s">
        <v>7495</v>
      </c>
      <c r="C63" s="366">
        <f>VLOOKUP(TRIM(B63),BirthdateDraft!$B$1:$O$5859,2,FALSE)</f>
        <v>34985</v>
      </c>
      <c r="D63" s="398" t="str">
        <f>VLOOKUP(TRIM(B63),BirthdateDraft!$B$1:$O$5859,3,FALSE)</f>
        <v>18/2</v>
      </c>
      <c r="E63" s="135" t="s">
        <v>826</v>
      </c>
      <c r="F63" s="135" t="s">
        <v>4290</v>
      </c>
      <c r="G63" s="309" t="s">
        <v>4382</v>
      </c>
      <c r="H63" s="310"/>
      <c r="I63" s="224"/>
      <c r="J63" s="224"/>
      <c r="K63" s="312"/>
      <c r="L63" s="312"/>
      <c r="M63" s="335"/>
      <c r="N63" s="313" t="e">
        <f>VLOOKUP(TRIM(B63),'Team Rosters'!$B$1:$M$3794,2,FALSE)</f>
        <v>#N/A</v>
      </c>
    </row>
    <row r="64" spans="1:14" s="215" customFormat="1" ht="12.75" customHeight="1">
      <c r="A64" s="135" t="s">
        <v>3060</v>
      </c>
      <c r="B64" s="123" t="s">
        <v>7534</v>
      </c>
      <c r="C64" s="366">
        <f>VLOOKUP(TRIM(B64),BirthdateDraft!$B$1:$O$5859,2,FALSE)</f>
        <v>34362</v>
      </c>
      <c r="D64" s="398" t="str">
        <f>VLOOKUP(TRIM(B64),BirthdateDraft!$B$1:$O$5859,3,FALSE)</f>
        <v>16/FA</v>
      </c>
      <c r="E64" s="135" t="s">
        <v>5513</v>
      </c>
      <c r="F64" s="135" t="s">
        <v>4290</v>
      </c>
      <c r="G64" s="309" t="s">
        <v>4384</v>
      </c>
      <c r="H64" s="310"/>
      <c r="I64" s="224"/>
      <c r="J64" s="224"/>
      <c r="K64" s="312"/>
      <c r="L64" s="312"/>
      <c r="M64" s="335"/>
      <c r="N64" s="313" t="e">
        <f>VLOOKUP(TRIM(B64),'Team Rosters'!$B$1:$M$3794,2,FALSE)</f>
        <v>#N/A</v>
      </c>
    </row>
    <row r="65" spans="1:14" s="215" customFormat="1" ht="12.75" customHeight="1">
      <c r="A65" s="316" t="s">
        <v>3200</v>
      </c>
      <c r="B65" s="315" t="s">
        <v>7660</v>
      </c>
      <c r="C65" s="367">
        <f>VLOOKUP(TRIM(B65),BirthdateDraft!$B$1:$O$5859,2,FALSE)</f>
        <v>35236</v>
      </c>
      <c r="D65" s="399" t="str">
        <f>VLOOKUP(TRIM(B65),BirthdateDraft!$B$1:$O$5859,3,FALSE)</f>
        <v>18/6</v>
      </c>
      <c r="E65" s="316" t="s">
        <v>5513</v>
      </c>
      <c r="F65" s="316" t="s">
        <v>4275</v>
      </c>
      <c r="G65" s="317"/>
      <c r="H65" s="318"/>
      <c r="I65" s="319"/>
      <c r="J65" s="319"/>
      <c r="K65" s="312">
        <v>0</v>
      </c>
      <c r="L65" s="312"/>
      <c r="M65" s="324">
        <v>0</v>
      </c>
      <c r="N65" s="313" t="e">
        <f>VLOOKUP(TRIM(B65),'Team Rosters'!$B$1:$M$3794,2,FALSE)</f>
        <v>#N/A</v>
      </c>
    </row>
    <row r="66" spans="1:14" s="215" customFormat="1" ht="12.75" customHeight="1">
      <c r="A66" s="135" t="s">
        <v>172</v>
      </c>
      <c r="B66" s="315" t="s">
        <v>7452</v>
      </c>
      <c r="C66" s="367">
        <f>VLOOKUP(TRIM(B66),BirthdateDraft!$B$1:$O$5859,2,FALSE)</f>
        <v>35190</v>
      </c>
      <c r="D66" s="399" t="str">
        <f>VLOOKUP(TRIM(B66),BirthdateDraft!$B$1:$O$5859,3,FALSE)</f>
        <v>19/7</v>
      </c>
      <c r="E66" s="316" t="s">
        <v>807</v>
      </c>
      <c r="F66" s="135" t="s">
        <v>4298</v>
      </c>
      <c r="G66" s="309" t="s">
        <v>4391</v>
      </c>
      <c r="H66" s="310"/>
      <c r="I66" s="224">
        <v>0</v>
      </c>
      <c r="J66" s="224"/>
      <c r="K66" s="312"/>
      <c r="L66" s="312"/>
      <c r="M66" s="335"/>
      <c r="N66" s="313" t="e">
        <f>VLOOKUP(TRIM(B66),'Team Rosters'!$B$1:$M$3794,2,FALSE)</f>
        <v>#N/A</v>
      </c>
    </row>
    <row r="67" spans="1:14" s="215" customFormat="1" ht="12.75" customHeight="1">
      <c r="A67" s="316" t="s">
        <v>7692</v>
      </c>
      <c r="B67" s="315" t="s">
        <v>7717</v>
      </c>
      <c r="C67" s="367">
        <f>VLOOKUP(TRIM(B67),BirthdateDraft!$B$1:$O$5859,2,FALSE)</f>
        <v>35145</v>
      </c>
      <c r="D67" s="399" t="str">
        <f>VLOOKUP(TRIM(B67),BirthdateDraft!$B$1:$O$5859,3,FALSE)</f>
        <v>19/FA</v>
      </c>
      <c r="E67" s="316" t="s">
        <v>832</v>
      </c>
      <c r="F67" s="316" t="s">
        <v>4265</v>
      </c>
      <c r="G67" s="317"/>
      <c r="H67" s="318"/>
      <c r="I67" s="319"/>
      <c r="J67" s="319"/>
      <c r="K67" s="312"/>
      <c r="L67" s="312"/>
      <c r="M67" s="335"/>
      <c r="N67" s="313" t="e">
        <f>VLOOKUP(TRIM(B67),'Team Rosters'!$B$1:$M$3794,2,FALSE)</f>
        <v>#N/A</v>
      </c>
    </row>
    <row r="68" spans="1:14" s="215" customFormat="1" ht="12.75" customHeight="1">
      <c r="A68" s="316" t="s">
        <v>836</v>
      </c>
      <c r="B68" s="315" t="s">
        <v>5272</v>
      </c>
      <c r="C68" s="367">
        <f>VLOOKUP(TRIM(B68),BirthdateDraft!$B$1:$O$5859,2,FALSE)</f>
        <v>33662</v>
      </c>
      <c r="D68" s="399" t="str">
        <f>VLOOKUP(TRIM(B68),BirthdateDraft!$B$1:$O$5859,3,FALSE)</f>
        <v>15/4</v>
      </c>
      <c r="E68" s="316" t="s">
        <v>170</v>
      </c>
      <c r="F68" s="316" t="s">
        <v>6988</v>
      </c>
      <c r="G68" s="317"/>
      <c r="H68" s="318"/>
      <c r="I68" s="319"/>
      <c r="J68" s="319"/>
      <c r="K68" s="312">
        <v>0</v>
      </c>
      <c r="L68" s="312">
        <v>0</v>
      </c>
      <c r="M68" s="335">
        <v>0</v>
      </c>
      <c r="N68" s="313" t="e">
        <f>VLOOKUP(TRIM(B68),'Team Rosters'!$B$1:$M$3794,2,FALSE)</f>
        <v>#N/A</v>
      </c>
    </row>
    <row r="69" spans="1:14" s="215" customFormat="1" ht="12.75" customHeight="1">
      <c r="A69" s="316" t="s">
        <v>4653</v>
      </c>
      <c r="B69" s="315" t="s">
        <v>5236</v>
      </c>
      <c r="C69" s="367">
        <f>VLOOKUP(TRIM(B69),BirthdateDraft!$B$1:$O$5859,2,FALSE)</f>
        <v>33358</v>
      </c>
      <c r="D69" s="399" t="str">
        <f>VLOOKUP(TRIM(B69),BirthdateDraft!$B$1:$O$5859,3,FALSE)</f>
        <v>14/4</v>
      </c>
      <c r="E69" s="316" t="s">
        <v>2832</v>
      </c>
      <c r="F69" s="316" t="s">
        <v>6990</v>
      </c>
      <c r="G69" s="317"/>
      <c r="H69" s="318"/>
      <c r="I69" s="319"/>
      <c r="J69" s="319"/>
      <c r="K69" s="312">
        <v>0</v>
      </c>
      <c r="L69" s="312">
        <v>0</v>
      </c>
      <c r="M69" s="335">
        <v>0</v>
      </c>
      <c r="N69" s="313" t="e">
        <f>VLOOKUP(TRIM(B69),'Team Rosters'!$B$1:$M$3794,2,FALSE)</f>
        <v>#N/A</v>
      </c>
    </row>
    <row r="70" spans="1:14" s="215" customFormat="1" ht="12.75" customHeight="1">
      <c r="A70" s="316" t="s">
        <v>3200</v>
      </c>
      <c r="B70" s="315" t="s">
        <v>5748</v>
      </c>
      <c r="C70" s="367">
        <f>VLOOKUP(TRIM(B70),BirthdateDraft!$B$1:$O$5859,2,FALSE)</f>
        <v>33771</v>
      </c>
      <c r="D70" s="399" t="str">
        <f>VLOOKUP(TRIM(B70),BirthdateDraft!$B$1:$O$5859,3,FALSE)</f>
        <v>15/FA</v>
      </c>
      <c r="E70" s="316" t="s">
        <v>808</v>
      </c>
      <c r="F70" s="316" t="s">
        <v>4275</v>
      </c>
      <c r="G70" s="317"/>
      <c r="H70" s="318"/>
      <c r="I70" s="319"/>
      <c r="J70" s="319"/>
      <c r="K70" s="312">
        <v>0</v>
      </c>
      <c r="L70" s="312"/>
      <c r="M70" s="335">
        <v>2</v>
      </c>
      <c r="N70" s="313" t="e">
        <f>VLOOKUP(TRIM(B70),'Team Rosters'!$B$1:$M$3794,2,FALSE)</f>
        <v>#N/A</v>
      </c>
    </row>
    <row r="71" spans="1:14" s="215" customFormat="1" ht="12.75" customHeight="1">
      <c r="A71" s="316" t="s">
        <v>2314</v>
      </c>
      <c r="B71" s="315" t="s">
        <v>7673</v>
      </c>
      <c r="C71" s="367">
        <f>VLOOKUP(TRIM(B71),BirthdateDraft!$B$1:$O$5859,2,FALSE)</f>
        <v>35575</v>
      </c>
      <c r="D71" s="399" t="str">
        <f>VLOOKUP(TRIM(B71),BirthdateDraft!$B$1:$O$5859,3,FALSE)</f>
        <v>19/3</v>
      </c>
      <c r="E71" s="316" t="s">
        <v>3448</v>
      </c>
      <c r="F71" s="316" t="s">
        <v>4279</v>
      </c>
      <c r="G71" s="317"/>
      <c r="H71" s="318"/>
      <c r="I71" s="319"/>
      <c r="J71" s="319"/>
      <c r="K71" s="312">
        <v>0</v>
      </c>
      <c r="L71" s="312"/>
      <c r="M71" s="335">
        <v>0</v>
      </c>
      <c r="N71" s="313" t="e">
        <f>VLOOKUP(TRIM(B71),'Team Rosters'!$B$1:$M$3794,2,FALSE)</f>
        <v>#N/A</v>
      </c>
    </row>
    <row r="72" spans="1:14" s="215" customFormat="1" ht="12.75" customHeight="1">
      <c r="A72" s="135" t="s">
        <v>172</v>
      </c>
      <c r="B72" s="123" t="s">
        <v>7527</v>
      </c>
      <c r="C72" s="366">
        <f>VLOOKUP(TRIM(B72),BirthdateDraft!$B$1:$O$5859,2,FALSE)</f>
        <v>35351</v>
      </c>
      <c r="D72" s="398" t="str">
        <f>VLOOKUP(TRIM(B72),BirthdateDraft!$B$1:$O$5859,3,FALSE)</f>
        <v>19/6</v>
      </c>
      <c r="E72" s="135" t="s">
        <v>6142</v>
      </c>
      <c r="F72" s="135" t="s">
        <v>4298</v>
      </c>
      <c r="G72" s="309" t="s">
        <v>4391</v>
      </c>
      <c r="H72" s="310"/>
      <c r="I72" s="224">
        <v>0</v>
      </c>
      <c r="J72" s="224"/>
      <c r="K72" s="312"/>
      <c r="L72" s="312"/>
      <c r="M72" s="335"/>
      <c r="N72" s="313" t="e">
        <f>VLOOKUP(TRIM(B72),'Team Rosters'!$B$1:$M$3794,2,FALSE)</f>
        <v>#N/A</v>
      </c>
    </row>
    <row r="73" spans="1:14" s="215" customFormat="1" ht="12.75" customHeight="1">
      <c r="A73" s="316" t="s">
        <v>7634</v>
      </c>
      <c r="B73" s="315" t="s">
        <v>6141</v>
      </c>
      <c r="C73" s="367">
        <f>VLOOKUP(TRIM(B73),BirthdateDraft!$B$1:$O$5859,2,FALSE)</f>
        <v>33968</v>
      </c>
      <c r="D73" s="399" t="str">
        <f>VLOOKUP(TRIM(B73),BirthdateDraft!$B$1:$O$5859,3,FALSE)</f>
        <v>16/4</v>
      </c>
      <c r="E73" s="316" t="s">
        <v>818</v>
      </c>
      <c r="F73" s="316" t="s">
        <v>7833</v>
      </c>
      <c r="G73" s="317"/>
      <c r="H73" s="318"/>
      <c r="I73" s="319"/>
      <c r="J73" s="319"/>
      <c r="K73" s="312">
        <v>0</v>
      </c>
      <c r="L73" s="312">
        <v>0</v>
      </c>
      <c r="M73" s="335">
        <v>0</v>
      </c>
      <c r="N73" s="313" t="e">
        <f>VLOOKUP(TRIM(B73),'Team Rosters'!$B$1:$M$3794,2,FALSE)</f>
        <v>#N/A</v>
      </c>
    </row>
    <row r="74" spans="1:14" s="215" customFormat="1" ht="12.75" customHeight="1">
      <c r="A74" s="135" t="s">
        <v>2314</v>
      </c>
      <c r="B74" s="123" t="s">
        <v>7474</v>
      </c>
      <c r="C74" s="366">
        <f>VLOOKUP(TRIM(B74),BirthdateDraft!$B$1:$O$5859,2,FALSE)</f>
        <v>34347</v>
      </c>
      <c r="D74" s="398" t="str">
        <f>VLOOKUP(TRIM(B74),BirthdateDraft!$B$1:$O$5859,3,FALSE)</f>
        <v>18/FA</v>
      </c>
      <c r="E74" s="135" t="s">
        <v>812</v>
      </c>
      <c r="F74" s="135" t="s">
        <v>4303</v>
      </c>
      <c r="G74" s="309" t="s">
        <v>4391</v>
      </c>
      <c r="H74" s="310"/>
      <c r="I74" s="224">
        <v>0</v>
      </c>
      <c r="J74" s="224"/>
      <c r="K74" s="312"/>
      <c r="L74" s="312"/>
      <c r="M74" s="335"/>
      <c r="N74" s="313" t="e">
        <f>VLOOKUP(TRIM(B74),'Team Rosters'!$B$1:$M$3794,2,FALSE)</f>
        <v>#N/A</v>
      </c>
    </row>
    <row r="75" spans="1:14" s="215" customFormat="1" ht="12.75" customHeight="1">
      <c r="A75" s="135" t="s">
        <v>3060</v>
      </c>
      <c r="B75" s="315" t="s">
        <v>5696</v>
      </c>
      <c r="C75" s="367">
        <f>VLOOKUP(TRIM(B75),BirthdateDraft!$B$1:$O$5859,2,FALSE)</f>
        <v>34168</v>
      </c>
      <c r="D75" s="399" t="str">
        <f>VLOOKUP(TRIM(B75),BirthdateDraft!$B$1:$O$5859,3,FALSE)</f>
        <v>16/FA</v>
      </c>
      <c r="E75" s="316" t="s">
        <v>814</v>
      </c>
      <c r="F75" s="135" t="s">
        <v>4290</v>
      </c>
      <c r="G75" s="309" t="s">
        <v>4382</v>
      </c>
      <c r="H75" s="310"/>
      <c r="I75" s="224"/>
      <c r="J75" s="224"/>
      <c r="K75" s="312"/>
      <c r="L75" s="312"/>
      <c r="M75" s="335"/>
      <c r="N75" s="313" t="e">
        <f>VLOOKUP(TRIM(B75),'Team Rosters'!$B$1:$M$3794,2,FALSE)</f>
        <v>#N/A</v>
      </c>
    </row>
    <row r="76" spans="1:14" s="215" customFormat="1" ht="12.75" customHeight="1">
      <c r="A76" s="135" t="s">
        <v>3060</v>
      </c>
      <c r="B76" s="123" t="s">
        <v>7589</v>
      </c>
      <c r="C76" s="366">
        <f>VLOOKUP(TRIM(B76),BirthdateDraft!$B$1:$O$5859,2,FALSE)</f>
        <v>35091</v>
      </c>
      <c r="D76" s="398" t="str">
        <f>VLOOKUP(TRIM(B76),BirthdateDraft!$B$1:$O$5859,3,FALSE)</f>
        <v>19/6</v>
      </c>
      <c r="E76" s="135" t="s">
        <v>821</v>
      </c>
      <c r="F76" s="135" t="s">
        <v>4290</v>
      </c>
      <c r="G76" s="309" t="s">
        <v>4384</v>
      </c>
      <c r="H76" s="310"/>
      <c r="I76" s="224"/>
      <c r="J76" s="224"/>
      <c r="K76" s="312"/>
      <c r="L76" s="312"/>
      <c r="M76" s="324"/>
      <c r="N76" s="313" t="e">
        <f>VLOOKUP(TRIM(B76),'Team Rosters'!$B$1:$M$3794,2,FALSE)</f>
        <v>#N/A</v>
      </c>
    </row>
    <row r="77" spans="1:14" s="215" customFormat="1" ht="12.75" customHeight="1">
      <c r="A77" s="316" t="s">
        <v>2314</v>
      </c>
      <c r="B77" s="315" t="s">
        <v>7662</v>
      </c>
      <c r="C77" s="367">
        <f>VLOOKUP(TRIM(B77),BirthdateDraft!$B$1:$O$5859,2,FALSE)</f>
        <v>35513</v>
      </c>
      <c r="D77" s="399" t="str">
        <f>VLOOKUP(TRIM(B77),BirthdateDraft!$B$1:$O$5859,3,FALSE)</f>
        <v>19/3</v>
      </c>
      <c r="E77" s="316" t="s">
        <v>5513</v>
      </c>
      <c r="F77" s="316" t="s">
        <v>4279</v>
      </c>
      <c r="G77" s="317"/>
      <c r="H77" s="318"/>
      <c r="I77" s="319"/>
      <c r="J77" s="319"/>
      <c r="K77" s="312">
        <v>0</v>
      </c>
      <c r="L77" s="312"/>
      <c r="M77" s="335">
        <v>2</v>
      </c>
      <c r="N77" s="313" t="e">
        <f>VLOOKUP(TRIM(B77),'Team Rosters'!$B$1:$M$3794,2,FALSE)</f>
        <v>#N/A</v>
      </c>
    </row>
    <row r="78" spans="1:14" s="215" customFormat="1" ht="12.75" customHeight="1">
      <c r="A78" s="135" t="s">
        <v>3060</v>
      </c>
      <c r="B78" s="123" t="s">
        <v>6775</v>
      </c>
      <c r="C78" s="366">
        <f>VLOOKUP(TRIM(B78),BirthdateDraft!$B$1:$O$5859,2,FALSE)</f>
        <v>34585</v>
      </c>
      <c r="D78" s="398" t="str">
        <f>VLOOKUP(TRIM(B78),BirthdateDraft!$B$1:$O$5859,3,FALSE)</f>
        <v>18/FA</v>
      </c>
      <c r="E78" s="135" t="s">
        <v>6142</v>
      </c>
      <c r="F78" s="135" t="s">
        <v>4290</v>
      </c>
      <c r="G78" s="309" t="s">
        <v>4382</v>
      </c>
      <c r="H78" s="310"/>
      <c r="I78" s="224"/>
      <c r="J78" s="224"/>
      <c r="K78" s="312"/>
      <c r="L78" s="312"/>
      <c r="M78" s="335"/>
      <c r="N78" s="313" t="e">
        <f>VLOOKUP(TRIM(B78),'Team Rosters'!$B$1:$M$3794,2,FALSE)</f>
        <v>#N/A</v>
      </c>
    </row>
    <row r="79" spans="1:14" s="215" customFormat="1" ht="12.75" customHeight="1">
      <c r="A79" s="316" t="s">
        <v>1891</v>
      </c>
      <c r="B79" s="315" t="s">
        <v>7778</v>
      </c>
      <c r="C79" s="367">
        <f>VLOOKUP(TRIM(B79),BirthdateDraft!$B$1:$O$5859,2,FALSE)</f>
        <v>34696</v>
      </c>
      <c r="D79" s="399" t="str">
        <f>VLOOKUP(TRIM(B79),BirthdateDraft!$B$1:$O$5859,3,FALSE)</f>
        <v>18/6</v>
      </c>
      <c r="E79" s="316" t="s">
        <v>3448</v>
      </c>
      <c r="F79" s="316" t="s">
        <v>1891</v>
      </c>
      <c r="G79" s="317"/>
      <c r="H79" s="318"/>
      <c r="I79" s="319"/>
      <c r="J79" s="319"/>
      <c r="K79" s="312"/>
      <c r="L79" s="312"/>
      <c r="M79" s="335"/>
      <c r="N79" s="313" t="e">
        <f>VLOOKUP(TRIM(B79),'Team Rosters'!$B$1:$M$3794,2,FALSE)</f>
        <v>#N/A</v>
      </c>
    </row>
    <row r="80" spans="1:14" s="215" customFormat="1" ht="12.75" customHeight="1">
      <c r="A80" s="135" t="s">
        <v>1404</v>
      </c>
      <c r="B80" s="315" t="s">
        <v>6708</v>
      </c>
      <c r="C80" s="367">
        <f>VLOOKUP(TRIM(B80),BirthdateDraft!$B$1:$O$5859,2,FALSE)</f>
        <v>34618</v>
      </c>
      <c r="D80" s="399" t="str">
        <f>VLOOKUP(TRIM(B80),BirthdateDraft!$B$1:$O$5859,3,FALSE)</f>
        <v>18/6</v>
      </c>
      <c r="E80" s="316" t="s">
        <v>807</v>
      </c>
      <c r="F80" s="135" t="s">
        <v>1404</v>
      </c>
      <c r="G80" s="309" t="s">
        <v>4384</v>
      </c>
      <c r="H80" s="310"/>
      <c r="I80" s="224">
        <v>0</v>
      </c>
      <c r="J80" s="224"/>
      <c r="K80" s="312"/>
      <c r="L80" s="312"/>
      <c r="M80" s="335"/>
      <c r="N80" s="313" t="e">
        <f>VLOOKUP(TRIM(B80),'Team Rosters'!$B$1:$M$3794,2,FALSE)</f>
        <v>#N/A</v>
      </c>
    </row>
    <row r="81" spans="1:14" s="215" customFormat="1" ht="12.75" customHeight="1">
      <c r="A81" s="316" t="s">
        <v>197</v>
      </c>
      <c r="B81" s="315" t="s">
        <v>3693</v>
      </c>
      <c r="C81" s="367">
        <f>VLOOKUP(TRIM(B81),BirthdateDraft!$B$1:$O$5859,2,FALSE)</f>
        <v>30991</v>
      </c>
      <c r="D81" s="399" t="str">
        <f>VLOOKUP(TRIM(B81),BirthdateDraft!$B$1:$O$5859,3,FALSE)</f>
        <v>07/6</v>
      </c>
      <c r="E81" s="316" t="s">
        <v>802</v>
      </c>
      <c r="F81" s="316" t="s">
        <v>197</v>
      </c>
      <c r="G81" s="317"/>
      <c r="H81" s="318"/>
      <c r="I81" s="319"/>
      <c r="J81" s="319"/>
      <c r="K81" s="312"/>
      <c r="L81" s="312"/>
      <c r="M81" s="324"/>
      <c r="N81" s="313" t="e">
        <f>VLOOKUP(TRIM(B81),'Team Rosters'!$B$1:$M$3794,2,FALSE)</f>
        <v>#N/A</v>
      </c>
    </row>
    <row r="82" spans="1:14" s="215" customFormat="1" ht="12.75" customHeight="1">
      <c r="A82" s="135" t="s">
        <v>3060</v>
      </c>
      <c r="B82" s="123" t="s">
        <v>6731</v>
      </c>
      <c r="C82" s="366">
        <f>VLOOKUP(TRIM(B82),BirthdateDraft!$B$1:$O$5859,2,FALSE)</f>
        <v>34915</v>
      </c>
      <c r="D82" s="398" t="str">
        <f>VLOOKUP(TRIM(B82),BirthdateDraft!$B$1:$O$5859,3,FALSE)</f>
        <v>18/FA</v>
      </c>
      <c r="E82" s="135" t="s">
        <v>83</v>
      </c>
      <c r="F82" s="135" t="s">
        <v>4290</v>
      </c>
      <c r="G82" s="309" t="s">
        <v>4382</v>
      </c>
      <c r="H82" s="310"/>
      <c r="I82" s="224"/>
      <c r="J82" s="224"/>
      <c r="K82" s="312"/>
      <c r="L82" s="312"/>
      <c r="M82" s="335"/>
      <c r="N82" s="313" t="e">
        <f>VLOOKUP(TRIM(B82),'Team Rosters'!$B$1:$M$3794,2,FALSE)</f>
        <v>#N/A</v>
      </c>
    </row>
    <row r="83" spans="1:14" s="215" customFormat="1" ht="12.75" customHeight="1">
      <c r="A83" s="135" t="s">
        <v>173</v>
      </c>
      <c r="B83" s="123" t="s">
        <v>5666</v>
      </c>
      <c r="C83" s="366">
        <f>VLOOKUP(TRIM(B83),BirthdateDraft!$B$1:$O$5859,2,FALSE)</f>
        <v>34589</v>
      </c>
      <c r="D83" s="398" t="str">
        <f>VLOOKUP(TRIM(B83),BirthdateDraft!$B$1:$O$5859,3,FALSE)</f>
        <v>16/FA</v>
      </c>
      <c r="E83" s="135" t="s">
        <v>5513</v>
      </c>
      <c r="F83" s="135" t="s">
        <v>4306</v>
      </c>
      <c r="G83" s="309" t="s">
        <v>4391</v>
      </c>
      <c r="H83" s="310" t="s">
        <v>4391</v>
      </c>
      <c r="I83" s="224">
        <v>2</v>
      </c>
      <c r="J83" s="224"/>
      <c r="K83" s="312"/>
      <c r="L83" s="312"/>
      <c r="M83" s="335"/>
      <c r="N83" s="313" t="e">
        <f>VLOOKUP(TRIM(B83),'Team Rosters'!$B$1:$M$3794,2,FALSE)</f>
        <v>#N/A</v>
      </c>
    </row>
    <row r="84" spans="1:14" s="215" customFormat="1" ht="12.75" customHeight="1">
      <c r="A84" s="135" t="s">
        <v>2314</v>
      </c>
      <c r="B84" s="123" t="s">
        <v>7535</v>
      </c>
      <c r="C84" s="366">
        <f>VLOOKUP(TRIM(B84),BirthdateDraft!$B$1:$O$5859,2,FALSE)</f>
        <v>35191</v>
      </c>
      <c r="D84" s="398" t="str">
        <f>VLOOKUP(TRIM(B84),BirthdateDraft!$B$1:$O$5859,3,FALSE)</f>
        <v>19/4</v>
      </c>
      <c r="E84" s="135" t="s">
        <v>5513</v>
      </c>
      <c r="F84" s="135" t="s">
        <v>4303</v>
      </c>
      <c r="G84" s="309" t="s">
        <v>4385</v>
      </c>
      <c r="H84" s="310"/>
      <c r="I84" s="224">
        <v>1</v>
      </c>
      <c r="J84" s="224"/>
      <c r="K84" s="312"/>
      <c r="L84" s="312"/>
      <c r="M84" s="335"/>
      <c r="N84" s="313" t="e">
        <f>VLOOKUP(TRIM(B84),'Team Rosters'!$B$1:$M$3794,2,FALSE)</f>
        <v>#N/A</v>
      </c>
    </row>
    <row r="85" spans="1:14" s="215" customFormat="1" ht="12.75" customHeight="1">
      <c r="A85" s="316" t="s">
        <v>828</v>
      </c>
      <c r="B85" s="315" t="s">
        <v>7803</v>
      </c>
      <c r="C85" s="367">
        <f>VLOOKUP(TRIM(B85),BirthdateDraft!$B$1:$O$5859,2,FALSE)</f>
        <v>35318</v>
      </c>
      <c r="D85" s="399" t="str">
        <f>VLOOKUP(TRIM(B85),BirthdateDraft!$B$1:$O$5859,3,FALSE)</f>
        <v>19/5</v>
      </c>
      <c r="E85" s="316" t="s">
        <v>820</v>
      </c>
      <c r="F85" s="316" t="s">
        <v>828</v>
      </c>
      <c r="G85" s="317"/>
      <c r="H85" s="318"/>
      <c r="I85" s="319"/>
      <c r="J85" s="319"/>
      <c r="K85" s="312">
        <v>0</v>
      </c>
      <c r="L85" s="312"/>
      <c r="M85" s="335">
        <v>0</v>
      </c>
      <c r="N85" s="313" t="e">
        <f>VLOOKUP(TRIM(B85),'Team Rosters'!$B$1:$M$3794,2,FALSE)</f>
        <v>#N/A</v>
      </c>
    </row>
    <row r="86" spans="1:14" s="215" customFormat="1" ht="12.75" customHeight="1">
      <c r="A86" s="316" t="s">
        <v>1891</v>
      </c>
      <c r="B86" s="315" t="s">
        <v>7781</v>
      </c>
      <c r="C86" s="367">
        <f>VLOOKUP(TRIM(B86),BirthdateDraft!$B$1:$O$5859,2,FALSE)</f>
        <v>33420</v>
      </c>
      <c r="D86" s="399" t="str">
        <f>VLOOKUP(TRIM(B86),BirthdateDraft!$B$1:$O$5859,3,FALSE)</f>
        <v>14/6</v>
      </c>
      <c r="E86" s="316" t="s">
        <v>812</v>
      </c>
      <c r="F86" s="316" t="s">
        <v>1891</v>
      </c>
      <c r="G86" s="317"/>
      <c r="H86" s="318"/>
      <c r="I86" s="319"/>
      <c r="J86" s="319"/>
      <c r="K86" s="324"/>
      <c r="L86" s="324"/>
      <c r="M86" s="335"/>
      <c r="N86" s="325" t="e">
        <f>VLOOKUP(TRIM(B86),'Team Rosters'!$B$1:$M$3794,2,FALSE)</f>
        <v>#N/A</v>
      </c>
    </row>
    <row r="87" spans="1:14" s="215" customFormat="1" ht="12.75" customHeight="1">
      <c r="A87" s="135" t="s">
        <v>1404</v>
      </c>
      <c r="B87" s="123" t="s">
        <v>6237</v>
      </c>
      <c r="C87" s="366">
        <f>VLOOKUP(TRIM(B87),BirthdateDraft!$B$1:$O$5859,2,FALSE)</f>
        <v>34060</v>
      </c>
      <c r="D87" s="398" t="str">
        <f>VLOOKUP(TRIM(B87),BirthdateDraft!$B$1:$O$5859,3,FALSE)</f>
        <v>16/FA</v>
      </c>
      <c r="E87" s="135" t="s">
        <v>170</v>
      </c>
      <c r="F87" s="135" t="s">
        <v>1404</v>
      </c>
      <c r="G87" s="309" t="s">
        <v>4382</v>
      </c>
      <c r="H87" s="310"/>
      <c r="I87" s="224">
        <v>4</v>
      </c>
      <c r="J87" s="224"/>
      <c r="K87" s="312"/>
      <c r="L87" s="312"/>
      <c r="M87" s="335"/>
      <c r="N87" s="313" t="e">
        <f>VLOOKUP(TRIM(B87),'Team Rosters'!$B$1:$M$3794,2,FALSE)</f>
        <v>#N/A</v>
      </c>
    </row>
    <row r="88" spans="1:14" s="215" customFormat="1" ht="12.75" customHeight="1">
      <c r="A88" s="135" t="s">
        <v>2314</v>
      </c>
      <c r="B88" s="123" t="s">
        <v>6207</v>
      </c>
      <c r="C88" s="366">
        <f>VLOOKUP(TRIM(B88),BirthdateDraft!$B$1:$O$5859,2,FALSE)</f>
        <v>34242</v>
      </c>
      <c r="D88" s="398" t="str">
        <f>VLOOKUP(TRIM(B88),BirthdateDraft!$B$1:$O$5859,3,FALSE)</f>
        <v>17/4</v>
      </c>
      <c r="E88" s="135" t="s">
        <v>81</v>
      </c>
      <c r="F88" s="135" t="s">
        <v>4303</v>
      </c>
      <c r="G88" s="309" t="s">
        <v>4391</v>
      </c>
      <c r="H88" s="310"/>
      <c r="I88" s="224">
        <v>0</v>
      </c>
      <c r="J88" s="224"/>
      <c r="K88" s="312"/>
      <c r="L88" s="312"/>
      <c r="M88" s="335"/>
      <c r="N88" s="313" t="e">
        <f>VLOOKUP(TRIM(B88),'Team Rosters'!$B$1:$M$3794,2,FALSE)</f>
        <v>#N/A</v>
      </c>
    </row>
    <row r="89" spans="1:14" s="215" customFormat="1" ht="12.75" customHeight="1">
      <c r="A89" s="316" t="s">
        <v>3200</v>
      </c>
      <c r="B89" s="315" t="s">
        <v>7629</v>
      </c>
      <c r="C89" s="367">
        <f>VLOOKUP(TRIM(B89),BirthdateDraft!$B$1:$O$5859,2,FALSE)</f>
        <v>35195</v>
      </c>
      <c r="D89" s="399" t="str">
        <f>VLOOKUP(TRIM(B89),BirthdateDraft!$B$1:$O$5859,3,FALSE)</f>
        <v>18/FA</v>
      </c>
      <c r="E89" s="316" t="s">
        <v>809</v>
      </c>
      <c r="F89" s="316" t="s">
        <v>4275</v>
      </c>
      <c r="G89" s="317"/>
      <c r="H89" s="318"/>
      <c r="I89" s="319"/>
      <c r="J89" s="319"/>
      <c r="K89" s="312">
        <v>0</v>
      </c>
      <c r="L89" s="312"/>
      <c r="M89" s="335">
        <v>0</v>
      </c>
      <c r="N89" s="313" t="e">
        <f>VLOOKUP(TRIM(B89),'Team Rosters'!$B$1:$M$3794,2,FALSE)</f>
        <v>#N/A</v>
      </c>
    </row>
    <row r="90" spans="1:14" s="215" customFormat="1" ht="12.75" customHeight="1">
      <c r="A90" s="135" t="s">
        <v>1139</v>
      </c>
      <c r="B90" s="123" t="s">
        <v>476</v>
      </c>
      <c r="C90" s="366">
        <f>VLOOKUP(TRIM(B90),BirthdateDraft!$B$1:$O$5859,2,FALSE)</f>
        <v>32663</v>
      </c>
      <c r="D90" s="398" t="str">
        <f>VLOOKUP(TRIM(B90),BirthdateDraft!$B$1:$O$5859,3,FALSE)</f>
        <v>12/5</v>
      </c>
      <c r="E90" s="135" t="s">
        <v>822</v>
      </c>
      <c r="F90" s="135" t="s">
        <v>1139</v>
      </c>
      <c r="G90" s="309" t="s">
        <v>4384</v>
      </c>
      <c r="H90" s="310"/>
      <c r="I90" s="224">
        <v>3</v>
      </c>
      <c r="J90" s="224"/>
      <c r="K90" s="312"/>
      <c r="L90" s="312"/>
      <c r="M90" s="335"/>
      <c r="N90" s="313" t="e">
        <f>VLOOKUP(TRIM(B90),'Team Rosters'!$B$1:$M$3794,2,FALSE)</f>
        <v>#N/A</v>
      </c>
    </row>
    <row r="91" spans="1:14" s="215" customFormat="1" ht="12.75" customHeight="1">
      <c r="A91" s="135" t="s">
        <v>3060</v>
      </c>
      <c r="B91" s="123" t="s">
        <v>5535</v>
      </c>
      <c r="C91" s="366">
        <f>VLOOKUP(TRIM(B91),BirthdateDraft!$B$1:$O$5859,2,FALSE)</f>
        <v>32908</v>
      </c>
      <c r="D91" s="398" t="str">
        <f>VLOOKUP(TRIM(B91),BirthdateDraft!$B$1:$O$5859,3,FALSE)</f>
        <v>14/FA</v>
      </c>
      <c r="E91" s="135" t="s">
        <v>82</v>
      </c>
      <c r="F91" s="135" t="s">
        <v>4290</v>
      </c>
      <c r="G91" s="309" t="s">
        <v>4384</v>
      </c>
      <c r="H91" s="310"/>
      <c r="I91" s="224"/>
      <c r="J91" s="224"/>
      <c r="K91" s="312"/>
      <c r="L91" s="312"/>
      <c r="M91" s="335"/>
      <c r="N91" s="313" t="e">
        <f>VLOOKUP(TRIM(B91),'Team Rosters'!$B$1:$M$3794,2,FALSE)</f>
        <v>#N/A</v>
      </c>
    </row>
    <row r="92" spans="1:14" s="215" customFormat="1" ht="12.75" customHeight="1">
      <c r="A92" s="135" t="s">
        <v>172</v>
      </c>
      <c r="B92" s="123" t="s">
        <v>7566</v>
      </c>
      <c r="C92" s="366">
        <f>VLOOKUP(TRIM(B92),BirthdateDraft!$B$1:$O$5859,2,FALSE)</f>
        <v>35417</v>
      </c>
      <c r="D92" s="398" t="str">
        <f>VLOOKUP(TRIM(B92),BirthdateDraft!$B$1:$O$5859,3,FALSE)</f>
        <v>19/FA</v>
      </c>
      <c r="E92" s="135" t="s">
        <v>808</v>
      </c>
      <c r="F92" s="135" t="s">
        <v>4298</v>
      </c>
      <c r="G92" s="309" t="s">
        <v>4391</v>
      </c>
      <c r="H92" s="310"/>
      <c r="I92" s="224">
        <v>0</v>
      </c>
      <c r="J92" s="224"/>
      <c r="K92" s="312"/>
      <c r="L92" s="312"/>
      <c r="M92" s="335"/>
      <c r="N92" s="313" t="e">
        <f>VLOOKUP(TRIM(B92),'Team Rosters'!$B$1:$M$3794,2,FALSE)</f>
        <v>#N/A</v>
      </c>
    </row>
    <row r="93" spans="1:14" s="215" customFormat="1" ht="12.75" customHeight="1">
      <c r="A93" s="135" t="s">
        <v>3060</v>
      </c>
      <c r="B93" s="123" t="s">
        <v>6742</v>
      </c>
      <c r="C93" s="366">
        <f>VLOOKUP(TRIM(B93),BirthdateDraft!$B$1:$O$5859,2,FALSE)</f>
        <v>34732</v>
      </c>
      <c r="D93" s="398" t="str">
        <f>VLOOKUP(TRIM(B93),BirthdateDraft!$B$1:$O$5859,3,FALSE)</f>
        <v>18/FA</v>
      </c>
      <c r="E93" s="135" t="s">
        <v>837</v>
      </c>
      <c r="F93" s="135" t="s">
        <v>4290</v>
      </c>
      <c r="G93" s="309" t="s">
        <v>4384</v>
      </c>
      <c r="H93" s="310"/>
      <c r="I93" s="224"/>
      <c r="J93" s="224"/>
      <c r="K93" s="312"/>
      <c r="L93" s="312"/>
      <c r="M93" s="335"/>
      <c r="N93" s="313" t="e">
        <f>VLOOKUP(TRIM(B93),'Team Rosters'!$B$1:$M$3794,2,FALSE)</f>
        <v>#N/A</v>
      </c>
    </row>
    <row r="94" spans="1:14" s="215" customFormat="1" ht="12.75" customHeight="1">
      <c r="A94" s="316" t="s">
        <v>1891</v>
      </c>
      <c r="B94" s="336" t="s">
        <v>7847</v>
      </c>
      <c r="C94" s="369" t="e">
        <f>VLOOKUP(TRIM(B94),BirthdateDraft!$B$1:$O$5859,2,FALSE)</f>
        <v>#N/A</v>
      </c>
      <c r="D94" s="401" t="e">
        <f>VLOOKUP(TRIM(B94),BirthdateDraft!$B$1:$O$5859,3,FALSE)</f>
        <v>#N/A</v>
      </c>
      <c r="E94" s="316" t="s">
        <v>824</v>
      </c>
      <c r="F94" s="316" t="s">
        <v>1891</v>
      </c>
      <c r="G94" s="317"/>
      <c r="H94" s="318"/>
      <c r="I94" s="319"/>
      <c r="J94" s="319"/>
      <c r="K94" s="312"/>
      <c r="L94" s="312"/>
      <c r="M94" s="335"/>
      <c r="N94" s="313" t="e">
        <f>VLOOKUP(TRIM(B94),'Team Rosters'!$B$1:$M$3794,2,FALSE)</f>
        <v>#N/A</v>
      </c>
    </row>
    <row r="95" spans="1:14" s="215" customFormat="1" ht="12.75" customHeight="1">
      <c r="A95" s="135" t="s">
        <v>1404</v>
      </c>
      <c r="B95" s="123" t="s">
        <v>7475</v>
      </c>
      <c r="C95" s="366">
        <f>VLOOKUP(TRIM(B95),BirthdateDraft!$B$1:$O$5859,2,FALSE)</f>
        <v>35469</v>
      </c>
      <c r="D95" s="398" t="str">
        <f>VLOOKUP(TRIM(B95),BirthdateDraft!$B$1:$O$5859,3,FALSE)</f>
        <v>19/FA</v>
      </c>
      <c r="E95" s="135" t="s">
        <v>812</v>
      </c>
      <c r="F95" s="135" t="s">
        <v>1404</v>
      </c>
      <c r="G95" s="309" t="s">
        <v>4391</v>
      </c>
      <c r="H95" s="310"/>
      <c r="I95" s="224">
        <v>3</v>
      </c>
      <c r="J95" s="224"/>
      <c r="K95" s="312"/>
      <c r="L95" s="312"/>
      <c r="M95" s="335"/>
      <c r="N95" s="313" t="e">
        <f>VLOOKUP(TRIM(B95),'Team Rosters'!$B$1:$M$3794,2,FALSE)</f>
        <v>#N/A</v>
      </c>
    </row>
    <row r="96" spans="1:14" s="215" customFormat="1" ht="12.75" customHeight="1">
      <c r="A96" s="135" t="s">
        <v>1139</v>
      </c>
      <c r="B96" s="123" t="s">
        <v>5539</v>
      </c>
      <c r="C96" s="366">
        <f>VLOOKUP(TRIM(B96),BirthdateDraft!$B$1:$O$5859,2,FALSE)</f>
        <v>33728</v>
      </c>
      <c r="D96" s="398" t="str">
        <f>VLOOKUP(TRIM(B96),BirthdateDraft!$B$1:$O$5859,3,FALSE)</f>
        <v>15/7</v>
      </c>
      <c r="E96" s="135" t="s">
        <v>5513</v>
      </c>
      <c r="F96" s="135" t="s">
        <v>1139</v>
      </c>
      <c r="G96" s="309" t="s">
        <v>4384</v>
      </c>
      <c r="H96" s="310"/>
      <c r="I96" s="224">
        <v>0</v>
      </c>
      <c r="J96" s="224"/>
      <c r="K96" s="312"/>
      <c r="L96" s="312"/>
      <c r="M96" s="335"/>
      <c r="N96" s="313" t="e">
        <f>VLOOKUP(TRIM(B96),'Team Rosters'!$B$1:$M$3794,2,FALSE)</f>
        <v>#N/A</v>
      </c>
    </row>
    <row r="97" spans="1:14" s="215" customFormat="1" ht="12.75" customHeight="1">
      <c r="A97" s="135" t="s">
        <v>3060</v>
      </c>
      <c r="B97" s="123" t="s">
        <v>6250</v>
      </c>
      <c r="C97" s="366">
        <f>VLOOKUP(TRIM(B97),BirthdateDraft!$B$1:$O$5859,2,FALSE)</f>
        <v>34515</v>
      </c>
      <c r="D97" s="398" t="str">
        <f>VLOOKUP(TRIM(B97),BirthdateDraft!$B$1:$O$5859,3,FALSE)</f>
        <v>17/5</v>
      </c>
      <c r="E97" s="135" t="s">
        <v>3448</v>
      </c>
      <c r="F97" s="135" t="s">
        <v>4290</v>
      </c>
      <c r="G97" s="309" t="s">
        <v>4382</v>
      </c>
      <c r="H97" s="310"/>
      <c r="I97" s="224"/>
      <c r="J97" s="224"/>
      <c r="K97" s="312"/>
      <c r="L97" s="312"/>
      <c r="M97" s="335"/>
      <c r="N97" s="313" t="e">
        <f>VLOOKUP(TRIM(B97),'Team Rosters'!$B$1:$M$3794,2,FALSE)</f>
        <v>#N/A</v>
      </c>
    </row>
    <row r="98" spans="1:14" s="215" customFormat="1" ht="12.75" customHeight="1">
      <c r="A98" s="135" t="s">
        <v>3060</v>
      </c>
      <c r="B98" s="123" t="s">
        <v>6805</v>
      </c>
      <c r="C98" s="366">
        <f>VLOOKUP(TRIM(B98),BirthdateDraft!$B$1:$O$5859,2,FALSE)</f>
        <v>35070</v>
      </c>
      <c r="D98" s="398" t="str">
        <f>VLOOKUP(TRIM(B98),BirthdateDraft!$B$1:$O$5859,3,FALSE)</f>
        <v>18/FA</v>
      </c>
      <c r="E98" s="135" t="s">
        <v>90</v>
      </c>
      <c r="F98" s="135" t="s">
        <v>4290</v>
      </c>
      <c r="G98" s="309" t="s">
        <v>4384</v>
      </c>
      <c r="H98" s="310"/>
      <c r="I98" s="224"/>
      <c r="J98" s="224"/>
      <c r="K98" s="312"/>
      <c r="L98" s="312"/>
      <c r="M98" s="335"/>
      <c r="N98" s="313" t="e">
        <f>VLOOKUP(TRIM(B98),'Team Rosters'!$B$1:$M$3794,2,FALSE)</f>
        <v>#N/A</v>
      </c>
    </row>
    <row r="99" spans="1:14" s="215" customFormat="1" ht="12.75" customHeight="1">
      <c r="A99" s="135" t="s">
        <v>172</v>
      </c>
      <c r="B99" s="123" t="s">
        <v>6192</v>
      </c>
      <c r="C99" s="366">
        <f>VLOOKUP(TRIM(B99),BirthdateDraft!$B$1:$O$5859,2,FALSE)</f>
        <v>34864</v>
      </c>
      <c r="D99" s="398" t="str">
        <f>VLOOKUP(TRIM(B99),BirthdateDraft!$B$1:$O$5859,3,FALSE)</f>
        <v>17/3</v>
      </c>
      <c r="E99" s="135" t="s">
        <v>821</v>
      </c>
      <c r="F99" s="135" t="s">
        <v>4298</v>
      </c>
      <c r="G99" s="309" t="s">
        <v>4391</v>
      </c>
      <c r="H99" s="310"/>
      <c r="I99" s="224">
        <v>2</v>
      </c>
      <c r="J99" s="224"/>
      <c r="K99" s="312"/>
      <c r="L99" s="312"/>
      <c r="M99" s="335"/>
      <c r="N99" s="313" t="e">
        <f>VLOOKUP(TRIM(B99),'Team Rosters'!$B$1:$M$3794,2,FALSE)</f>
        <v>#N/A</v>
      </c>
    </row>
    <row r="100" spans="1:14" s="215" customFormat="1" ht="12.75" customHeight="1">
      <c r="A100" s="316" t="s">
        <v>2351</v>
      </c>
      <c r="B100" s="315" t="s">
        <v>7630</v>
      </c>
      <c r="C100" s="367">
        <f>VLOOKUP(TRIM(B100),BirthdateDraft!$B$1:$O$5859,2,FALSE)</f>
        <v>34786</v>
      </c>
      <c r="D100" s="399" t="str">
        <f>VLOOKUP(TRIM(B100),BirthdateDraft!$B$1:$O$5859,3,FALSE)</f>
        <v>17/4</v>
      </c>
      <c r="E100" s="316" t="s">
        <v>809</v>
      </c>
      <c r="F100" s="316" t="s">
        <v>4270</v>
      </c>
      <c r="G100" s="317"/>
      <c r="H100" s="318"/>
      <c r="I100" s="319"/>
      <c r="J100" s="319"/>
      <c r="K100" s="312">
        <v>0</v>
      </c>
      <c r="L100" s="312"/>
      <c r="M100" s="335">
        <v>0</v>
      </c>
      <c r="N100" s="313" t="e">
        <f>VLOOKUP(TRIM(B100),'Team Rosters'!$B$1:$M$3794,2,FALSE)</f>
        <v>#N/A</v>
      </c>
    </row>
    <row r="101" spans="1:14" s="215" customFormat="1" ht="12.75" customHeight="1">
      <c r="A101" s="135" t="s">
        <v>2445</v>
      </c>
      <c r="B101" s="123" t="s">
        <v>7496</v>
      </c>
      <c r="C101" s="366">
        <f>VLOOKUP(TRIM(B101),BirthdateDraft!$B$1:$O$5859,2,FALSE)</f>
        <v>34720</v>
      </c>
      <c r="D101" s="398" t="str">
        <f>VLOOKUP(TRIM(B101),BirthdateDraft!$B$1:$O$5859,3,FALSE)</f>
        <v>18/5</v>
      </c>
      <c r="E101" s="135" t="s">
        <v>826</v>
      </c>
      <c r="F101" s="135" t="s">
        <v>4294</v>
      </c>
      <c r="G101" s="309" t="s">
        <v>4391</v>
      </c>
      <c r="H101" s="310"/>
      <c r="I101" s="224"/>
      <c r="J101" s="224"/>
      <c r="K101" s="312"/>
      <c r="L101" s="312"/>
      <c r="M101" s="335"/>
      <c r="N101" s="313" t="e">
        <f>VLOOKUP(TRIM(B101),'Team Rosters'!$B$1:$M$3794,2,FALSE)</f>
        <v>#N/A</v>
      </c>
    </row>
    <row r="102" spans="1:14" s="215" customFormat="1" ht="12.75" customHeight="1">
      <c r="A102" s="135" t="s">
        <v>173</v>
      </c>
      <c r="B102" s="123" t="s">
        <v>7497</v>
      </c>
      <c r="C102" s="366">
        <f>VLOOKUP(TRIM(B102),BirthdateDraft!$B$1:$O$5859,2,FALSE)</f>
        <v>35281</v>
      </c>
      <c r="D102" s="398" t="str">
        <f>VLOOKUP(TRIM(B102),BirthdateDraft!$B$1:$O$5859,3,FALSE)</f>
        <v>19/FA</v>
      </c>
      <c r="E102" s="135" t="s">
        <v>826</v>
      </c>
      <c r="F102" s="135" t="s">
        <v>4306</v>
      </c>
      <c r="G102" s="309" t="s">
        <v>4391</v>
      </c>
      <c r="H102" s="310" t="s">
        <v>4391</v>
      </c>
      <c r="I102" s="224">
        <v>0</v>
      </c>
      <c r="J102" s="224"/>
      <c r="K102" s="312"/>
      <c r="L102" s="312"/>
      <c r="M102" s="335"/>
      <c r="N102" s="313" t="e">
        <f>VLOOKUP(TRIM(B102),'Team Rosters'!$B$1:$M$3794,2,FALSE)</f>
        <v>#N/A</v>
      </c>
    </row>
    <row r="103" spans="1:14" s="215" customFormat="1" ht="12.75" customHeight="1">
      <c r="A103" s="135" t="s">
        <v>3060</v>
      </c>
      <c r="B103" s="123" t="s">
        <v>6833</v>
      </c>
      <c r="C103" s="366">
        <f>VLOOKUP(TRIM(B103),BirthdateDraft!$B$1:$O$5859,2,FALSE)</f>
        <v>34494</v>
      </c>
      <c r="D103" s="398" t="str">
        <f>VLOOKUP(TRIM(B103),BirthdateDraft!$B$1:$O$5859,3,FALSE)</f>
        <v>18/6</v>
      </c>
      <c r="E103" s="135" t="s">
        <v>815</v>
      </c>
      <c r="F103" s="135" t="s">
        <v>4290</v>
      </c>
      <c r="G103" s="309" t="s">
        <v>4382</v>
      </c>
      <c r="H103" s="310"/>
      <c r="I103" s="224"/>
      <c r="J103" s="224"/>
      <c r="K103" s="312"/>
      <c r="L103" s="312"/>
      <c r="M103" s="335"/>
      <c r="N103" s="313" t="e">
        <f>VLOOKUP(TRIM(B103),'Team Rosters'!$B$1:$M$3794,2,FALSE)</f>
        <v>#N/A</v>
      </c>
    </row>
    <row r="104" spans="1:14" s="215" customFormat="1" ht="12.75" customHeight="1">
      <c r="A104" s="135" t="s">
        <v>1404</v>
      </c>
      <c r="B104" s="123" t="s">
        <v>7546</v>
      </c>
      <c r="C104" s="366">
        <f>VLOOKUP(TRIM(B104),BirthdateDraft!$B$1:$O$5859,2,FALSE)</f>
        <v>34959</v>
      </c>
      <c r="D104" s="398" t="str">
        <f>VLOOKUP(TRIM(B104),BirthdateDraft!$B$1:$O$5859,3,FALSE)</f>
        <v>18/FA</v>
      </c>
      <c r="E104" s="135" t="s">
        <v>1664</v>
      </c>
      <c r="F104" s="135" t="s">
        <v>1404</v>
      </c>
      <c r="G104" s="309" t="s">
        <v>4384</v>
      </c>
      <c r="H104" s="310"/>
      <c r="I104" s="224">
        <v>4</v>
      </c>
      <c r="J104" s="224"/>
      <c r="K104" s="312"/>
      <c r="L104" s="312"/>
      <c r="M104" s="335"/>
      <c r="N104" s="313" t="e">
        <f>VLOOKUP(TRIM(B104),'Team Rosters'!$B$1:$M$3794,2,FALSE)</f>
        <v>#N/A</v>
      </c>
    </row>
    <row r="105" spans="1:14" s="215" customFormat="1" ht="12.75" customHeight="1">
      <c r="A105" s="135" t="s">
        <v>3060</v>
      </c>
      <c r="B105" s="123" t="s">
        <v>7487</v>
      </c>
      <c r="C105" s="366">
        <f>VLOOKUP(TRIM(B105),BirthdateDraft!$B$1:$O$5859,2,FALSE)</f>
        <v>35052</v>
      </c>
      <c r="D105" s="398" t="str">
        <f>VLOOKUP(TRIM(B105),BirthdateDraft!$B$1:$O$5859,3,FALSE)</f>
        <v>19/3</v>
      </c>
      <c r="E105" s="135" t="s">
        <v>83</v>
      </c>
      <c r="F105" s="135" t="s">
        <v>4290</v>
      </c>
      <c r="G105" s="309" t="s">
        <v>4384</v>
      </c>
      <c r="H105" s="310"/>
      <c r="I105" s="224"/>
      <c r="J105" s="224"/>
      <c r="K105" s="312"/>
      <c r="L105" s="312"/>
      <c r="M105" s="335"/>
      <c r="N105" s="313" t="e">
        <f>VLOOKUP(TRIM(B105),'Team Rosters'!$B$1:$M$3794,2,FALSE)</f>
        <v>#N/A</v>
      </c>
    </row>
    <row r="106" spans="1:14" s="215" customFormat="1" ht="12.75" customHeight="1">
      <c r="A106" s="135" t="s">
        <v>3060</v>
      </c>
      <c r="B106" s="123" t="s">
        <v>7547</v>
      </c>
      <c r="C106" s="366">
        <f>VLOOKUP(TRIM(B106),BirthdateDraft!$B$1:$O$5859,2,FALSE)</f>
        <v>35597</v>
      </c>
      <c r="D106" s="398" t="str">
        <f>VLOOKUP(TRIM(B106),BirthdateDraft!$B$1:$O$5859,3,FALSE)</f>
        <v>19/FA</v>
      </c>
      <c r="E106" s="135" t="s">
        <v>1664</v>
      </c>
      <c r="F106" s="135" t="s">
        <v>4290</v>
      </c>
      <c r="G106" s="309" t="s">
        <v>4384</v>
      </c>
      <c r="H106" s="310"/>
      <c r="I106" s="224"/>
      <c r="J106" s="224"/>
      <c r="K106" s="312"/>
      <c r="L106" s="312"/>
      <c r="M106" s="335"/>
      <c r="N106" s="313" t="e">
        <f>VLOOKUP(TRIM(B106),'Team Rosters'!$B$1:$M$3794,2,FALSE)</f>
        <v>#N/A</v>
      </c>
    </row>
    <row r="107" spans="1:14" s="215" customFormat="1" ht="12.75" customHeight="1">
      <c r="A107" s="316" t="s">
        <v>2314</v>
      </c>
      <c r="B107" s="452" t="s">
        <v>6158</v>
      </c>
      <c r="C107" s="367">
        <f>VLOOKUP(TRIM(B107),BirthdateDraft!$B$1:$O$5859,2,FALSE)</f>
        <v>34258</v>
      </c>
      <c r="D107" s="399" t="str">
        <f>VLOOKUP(TRIM(B107),BirthdateDraft!$B$1:$O$5859,3,FALSE)</f>
        <v>16/4</v>
      </c>
      <c r="E107" s="316" t="s">
        <v>824</v>
      </c>
      <c r="F107" s="316" t="s">
        <v>4279</v>
      </c>
      <c r="G107" s="317"/>
      <c r="H107" s="318"/>
      <c r="I107" s="319"/>
      <c r="J107" s="319"/>
      <c r="K107" s="312">
        <v>0</v>
      </c>
      <c r="L107" s="312"/>
      <c r="M107" s="335">
        <v>0</v>
      </c>
      <c r="N107" s="313" t="e">
        <f>VLOOKUP(TRIM(B107),'Team Rosters'!$B$1:$M$3794,2,FALSE)</f>
        <v>#N/A</v>
      </c>
    </row>
    <row r="108" spans="1:14" s="215" customFormat="1" ht="12.75" customHeight="1">
      <c r="A108" s="135" t="s">
        <v>2314</v>
      </c>
      <c r="B108" s="123" t="s">
        <v>6816</v>
      </c>
      <c r="C108" s="366">
        <f>VLOOKUP(TRIM(B108),BirthdateDraft!$B$1:$O$5859,2,FALSE)</f>
        <v>34614</v>
      </c>
      <c r="D108" s="398" t="str">
        <f>VLOOKUP(TRIM(B108),BirthdateDraft!$B$1:$O$5859,3,FALSE)</f>
        <v>18/FA</v>
      </c>
      <c r="E108" s="135" t="s">
        <v>821</v>
      </c>
      <c r="F108" s="135" t="s">
        <v>4303</v>
      </c>
      <c r="G108" s="309" t="s">
        <v>4391</v>
      </c>
      <c r="H108" s="310"/>
      <c r="I108" s="224">
        <v>0</v>
      </c>
      <c r="J108" s="224"/>
      <c r="K108" s="312"/>
      <c r="L108" s="312"/>
      <c r="M108" s="335"/>
      <c r="N108" s="313" t="e">
        <f>VLOOKUP(TRIM(B108),'Team Rosters'!$B$1:$M$3794,2,FALSE)</f>
        <v>#N/A</v>
      </c>
    </row>
    <row r="109" spans="1:14" s="215" customFormat="1" ht="12.75" customHeight="1">
      <c r="A109" s="316" t="s">
        <v>828</v>
      </c>
      <c r="B109" s="315" t="s">
        <v>7787</v>
      </c>
      <c r="C109" s="367">
        <f>VLOOKUP(TRIM(B109),BirthdateDraft!$B$1:$O$5859,2,FALSE)</f>
        <v>35296</v>
      </c>
      <c r="D109" s="399" t="str">
        <f>VLOOKUP(TRIM(B109),BirthdateDraft!$B$1:$O$5859,3,FALSE)</f>
        <v>19/FA</v>
      </c>
      <c r="E109" s="316" t="s">
        <v>817</v>
      </c>
      <c r="F109" s="316" t="s">
        <v>828</v>
      </c>
      <c r="G109" s="317"/>
      <c r="H109" s="318"/>
      <c r="I109" s="319"/>
      <c r="J109" s="319"/>
      <c r="K109" s="312">
        <v>4</v>
      </c>
      <c r="L109" s="312"/>
      <c r="M109" s="324">
        <v>0</v>
      </c>
      <c r="N109" s="313" t="e">
        <f>VLOOKUP(TRIM(B109),'Team Rosters'!$B$1:$M$3794,2,FALSE)</f>
        <v>#N/A</v>
      </c>
    </row>
    <row r="110" spans="1:14" s="215" customFormat="1" ht="12.75" customHeight="1">
      <c r="A110" s="316" t="s">
        <v>2314</v>
      </c>
      <c r="B110" s="315" t="s">
        <v>7678</v>
      </c>
      <c r="C110" s="367">
        <f>VLOOKUP(TRIM(B110),BirthdateDraft!$B$1:$O$5859,2,FALSE)</f>
        <v>35986</v>
      </c>
      <c r="D110" s="399" t="str">
        <f>VLOOKUP(TRIM(B110),BirthdateDraft!$B$1:$O$5859,3,FALSE)</f>
        <v>19/FA</v>
      </c>
      <c r="E110" s="316" t="s">
        <v>821</v>
      </c>
      <c r="F110" s="316" t="s">
        <v>4279</v>
      </c>
      <c r="G110" s="317"/>
      <c r="H110" s="318"/>
      <c r="I110" s="319"/>
      <c r="J110" s="319"/>
      <c r="K110" s="312">
        <v>0</v>
      </c>
      <c r="L110" s="312"/>
      <c r="M110" s="335">
        <v>0</v>
      </c>
      <c r="N110" s="313" t="e">
        <f>VLOOKUP(TRIM(B110),'Team Rosters'!$B$1:$M$3794,2,FALSE)</f>
        <v>#N/A</v>
      </c>
    </row>
    <row r="111" spans="1:14" s="215" customFormat="1" ht="12.75" customHeight="1">
      <c r="A111" s="135" t="s">
        <v>172</v>
      </c>
      <c r="B111" s="123" t="s">
        <v>7488</v>
      </c>
      <c r="C111" s="366">
        <f>VLOOKUP(TRIM(B111),BirthdateDraft!$B$1:$O$5859,2,FALSE)</f>
        <v>34524</v>
      </c>
      <c r="D111" s="398" t="str">
        <f>VLOOKUP(TRIM(B111),BirthdateDraft!$B$1:$O$5859,3,FALSE)</f>
        <v>18/FA</v>
      </c>
      <c r="E111" s="135" t="s">
        <v>83</v>
      </c>
      <c r="F111" s="135" t="s">
        <v>4298</v>
      </c>
      <c r="G111" s="309" t="s">
        <v>4391</v>
      </c>
      <c r="H111" s="310"/>
      <c r="I111" s="224">
        <v>0</v>
      </c>
      <c r="J111" s="224"/>
      <c r="K111" s="312"/>
      <c r="L111" s="312"/>
      <c r="M111" s="335"/>
      <c r="N111" s="313" t="e">
        <f>VLOOKUP(TRIM(B111),'Team Rosters'!$B$1:$M$3794,2,FALSE)</f>
        <v>#N/A</v>
      </c>
    </row>
    <row r="112" spans="1:14" s="215" customFormat="1" ht="12.75" customHeight="1">
      <c r="A112" s="135" t="s">
        <v>173</v>
      </c>
      <c r="B112" s="123" t="s">
        <v>6303</v>
      </c>
      <c r="C112" s="366">
        <f>VLOOKUP(TRIM(B112),BirthdateDraft!$B$1:$O$5859,2,FALSE)</f>
        <v>33868</v>
      </c>
      <c r="D112" s="398" t="str">
        <f>VLOOKUP(TRIM(B112),BirthdateDraft!$B$1:$O$5859,3,FALSE)</f>
        <v>17/7</v>
      </c>
      <c r="E112" s="135" t="s">
        <v>817</v>
      </c>
      <c r="F112" s="135" t="s">
        <v>4306</v>
      </c>
      <c r="G112" s="309" t="s">
        <v>4391</v>
      </c>
      <c r="H112" s="310" t="s">
        <v>4391</v>
      </c>
      <c r="I112" s="224">
        <v>2</v>
      </c>
      <c r="J112" s="224"/>
      <c r="K112" s="312"/>
      <c r="L112" s="312"/>
      <c r="M112" s="335"/>
      <c r="N112" s="313" t="e">
        <f>VLOOKUP(TRIM(B112),'Team Rosters'!$B$1:$M$3794,2,FALSE)</f>
        <v>#N/A</v>
      </c>
    </row>
    <row r="113" spans="1:14" s="215" customFormat="1" ht="12.75" customHeight="1">
      <c r="A113" s="316" t="s">
        <v>2314</v>
      </c>
      <c r="B113" s="315" t="s">
        <v>5843</v>
      </c>
      <c r="C113" s="367">
        <f>VLOOKUP(TRIM(B113),BirthdateDraft!$B$1:$O$5859,2,FALSE)</f>
        <v>33615</v>
      </c>
      <c r="D113" s="399" t="str">
        <f>VLOOKUP(TRIM(B113),BirthdateDraft!$B$1:$O$5859,3,FALSE)</f>
        <v>16/FA</v>
      </c>
      <c r="E113" s="316" t="s">
        <v>2832</v>
      </c>
      <c r="F113" s="316" t="s">
        <v>4279</v>
      </c>
      <c r="G113" s="317"/>
      <c r="H113" s="318"/>
      <c r="I113" s="319"/>
      <c r="J113" s="319"/>
      <c r="K113" s="312">
        <v>0</v>
      </c>
      <c r="L113" s="312"/>
      <c r="M113" s="324">
        <v>0</v>
      </c>
      <c r="N113" s="313" t="e">
        <f>VLOOKUP(TRIM(B113),'Team Rosters'!$B$1:$M$3794,2,FALSE)</f>
        <v>#N/A</v>
      </c>
    </row>
    <row r="114" spans="1:14" s="215" customFormat="1" ht="12.75" customHeight="1">
      <c r="A114" s="135" t="s">
        <v>1404</v>
      </c>
      <c r="B114" s="123" t="s">
        <v>7498</v>
      </c>
      <c r="C114" s="366">
        <f>VLOOKUP(TRIM(B114),BirthdateDraft!$B$1:$O$5859,2,FALSE)</f>
        <v>35079</v>
      </c>
      <c r="D114" s="398" t="str">
        <f>VLOOKUP(TRIM(B114),BirthdateDraft!$B$1:$O$5859,3,FALSE)</f>
        <v>19/5</v>
      </c>
      <c r="E114" s="135" t="s">
        <v>826</v>
      </c>
      <c r="F114" s="135" t="s">
        <v>1404</v>
      </c>
      <c r="G114" s="309" t="s">
        <v>4382</v>
      </c>
      <c r="H114" s="310"/>
      <c r="I114" s="224">
        <v>4</v>
      </c>
      <c r="J114" s="224"/>
      <c r="K114" s="312"/>
      <c r="L114" s="312"/>
      <c r="M114" s="324"/>
      <c r="N114" s="313" t="e">
        <f>VLOOKUP(TRIM(B114),'Team Rosters'!$B$1:$M$3794,2,FALSE)</f>
        <v>#N/A</v>
      </c>
    </row>
    <row r="115" spans="1:14" s="215" customFormat="1" ht="12.75" customHeight="1">
      <c r="A115" s="135" t="s">
        <v>3060</v>
      </c>
      <c r="B115" s="123" t="s">
        <v>7504</v>
      </c>
      <c r="C115" s="366">
        <f>VLOOKUP(TRIM(B115),BirthdateDraft!$B$1:$O$5859,2,FALSE)</f>
        <v>34595</v>
      </c>
      <c r="D115" s="398" t="str">
        <f>VLOOKUP(TRIM(B115),BirthdateDraft!$B$1:$O$5859,3,FALSE)</f>
        <v>19/6</v>
      </c>
      <c r="E115" s="135" t="s">
        <v>837</v>
      </c>
      <c r="F115" s="135" t="s">
        <v>4290</v>
      </c>
      <c r="G115" s="309" t="s">
        <v>4384</v>
      </c>
      <c r="H115" s="310"/>
      <c r="I115" s="224"/>
      <c r="J115" s="224"/>
      <c r="K115" s="312"/>
      <c r="L115" s="312"/>
      <c r="M115" s="324"/>
      <c r="N115" s="313" t="e">
        <f>VLOOKUP(TRIM(B115),'Team Rosters'!$B$1:$M$3794,2,FALSE)</f>
        <v>#N/A</v>
      </c>
    </row>
    <row r="116" spans="1:14" s="215" customFormat="1" ht="12.75" customHeight="1">
      <c r="A116" s="316" t="s">
        <v>211</v>
      </c>
      <c r="B116" s="315" t="s">
        <v>7821</v>
      </c>
      <c r="C116" s="367">
        <f>VLOOKUP(TRIM(B116),BirthdateDraft!$B$1:$O$5859,2,FALSE)</f>
        <v>36014</v>
      </c>
      <c r="D116" s="399" t="str">
        <f>VLOOKUP(TRIM(B116),BirthdateDraft!$B$1:$O$5859,3,FALSE)</f>
        <v>19/6</v>
      </c>
      <c r="E116" s="316" t="s">
        <v>831</v>
      </c>
      <c r="F116" s="316" t="s">
        <v>211</v>
      </c>
      <c r="G116" s="317"/>
      <c r="H116" s="318"/>
      <c r="I116" s="319"/>
      <c r="J116" s="319"/>
      <c r="K116" s="312"/>
      <c r="L116" s="312"/>
      <c r="M116" s="324"/>
      <c r="N116" s="313" t="e">
        <f>VLOOKUP(TRIM(B116),'Team Rosters'!$B$1:$M$3794,2,FALSE)</f>
        <v>#N/A</v>
      </c>
    </row>
    <row r="117" spans="1:14" s="215" customFormat="1" ht="12.75" customHeight="1">
      <c r="A117" s="316" t="s">
        <v>828</v>
      </c>
      <c r="B117" s="315" t="s">
        <v>7801</v>
      </c>
      <c r="C117" s="367">
        <f>VLOOKUP(TRIM(B117),BirthdateDraft!$B$1:$O$5859,2,FALSE)</f>
        <v>35488</v>
      </c>
      <c r="D117" s="399" t="str">
        <f>VLOOKUP(TRIM(B117),BirthdateDraft!$B$1:$O$5859,3,FALSE)</f>
        <v>19/FA</v>
      </c>
      <c r="E117" s="316" t="s">
        <v>810</v>
      </c>
      <c r="F117" s="316" t="s">
        <v>828</v>
      </c>
      <c r="G117" s="317"/>
      <c r="H117" s="318"/>
      <c r="I117" s="319"/>
      <c r="J117" s="319"/>
      <c r="K117" s="312">
        <v>0</v>
      </c>
      <c r="L117" s="312"/>
      <c r="M117" s="324">
        <v>0</v>
      </c>
      <c r="N117" s="313" t="e">
        <f>VLOOKUP(TRIM(B117),'Team Rosters'!$B$1:$M$3794,2,FALSE)</f>
        <v>#N/A</v>
      </c>
    </row>
    <row r="118" spans="1:14" s="215" customFormat="1" ht="12.75" customHeight="1">
      <c r="A118" s="135" t="s">
        <v>172</v>
      </c>
      <c r="B118" s="315" t="s">
        <v>4015</v>
      </c>
      <c r="C118" s="367">
        <f>VLOOKUP(TRIM(B118),BirthdateDraft!$B$1:$O$5859,2,FALSE)</f>
        <v>32891</v>
      </c>
      <c r="D118" s="399" t="str">
        <f>VLOOKUP(TRIM(B118),BirthdateDraft!$B$1:$O$5859,3,FALSE)</f>
        <v>13/FA</v>
      </c>
      <c r="E118" s="316" t="s">
        <v>814</v>
      </c>
      <c r="F118" s="135" t="s">
        <v>4298</v>
      </c>
      <c r="G118" s="309" t="s">
        <v>4391</v>
      </c>
      <c r="H118" s="310"/>
      <c r="I118" s="224">
        <v>0</v>
      </c>
      <c r="J118" s="224"/>
      <c r="K118" s="312"/>
      <c r="L118" s="312"/>
      <c r="M118" s="324"/>
      <c r="N118" s="313" t="e">
        <f>VLOOKUP(TRIM(B118),'Team Rosters'!$B$1:$M$3794,2,FALSE)</f>
        <v>#N/A</v>
      </c>
    </row>
    <row r="119" spans="1:14" s="215" customFormat="1" ht="12.75" customHeight="1">
      <c r="A119" s="135" t="s">
        <v>1139</v>
      </c>
      <c r="B119" s="123" t="s">
        <v>7536</v>
      </c>
      <c r="C119" s="366">
        <f>VLOOKUP(TRIM(B119),BirthdateDraft!$B$1:$O$5859,2,FALSE)</f>
        <v>35195</v>
      </c>
      <c r="D119" s="398" t="str">
        <f>VLOOKUP(TRIM(B119),BirthdateDraft!$B$1:$O$5859,3,FALSE)</f>
        <v>18/7</v>
      </c>
      <c r="E119" s="135" t="s">
        <v>5513</v>
      </c>
      <c r="F119" s="135" t="s">
        <v>1139</v>
      </c>
      <c r="G119" s="309" t="s">
        <v>4384</v>
      </c>
      <c r="H119" s="310"/>
      <c r="I119" s="224">
        <v>0</v>
      </c>
      <c r="J119" s="224"/>
      <c r="K119" s="312"/>
      <c r="L119" s="312"/>
      <c r="M119" s="324"/>
      <c r="N119" s="313" t="e">
        <f>VLOOKUP(TRIM(B119),'Team Rosters'!$B$1:$M$3794,2,FALSE)</f>
        <v>#N/A</v>
      </c>
    </row>
    <row r="120" spans="1:14" s="215" customFormat="1" ht="12.75" customHeight="1">
      <c r="A120" s="316" t="s">
        <v>1891</v>
      </c>
      <c r="B120" s="315" t="s">
        <v>2635</v>
      </c>
      <c r="C120" s="367">
        <f>VLOOKUP(TRIM(B120),BirthdateDraft!$B$1:$O$5859,2,FALSE)</f>
        <v>31333</v>
      </c>
      <c r="D120" s="399" t="str">
        <f>VLOOKUP(TRIM(B120),BirthdateDraft!$B$1:$O$5859,3,FALSE)</f>
        <v>09/FA</v>
      </c>
      <c r="E120" s="316" t="s">
        <v>813</v>
      </c>
      <c r="F120" s="316" t="s">
        <v>1891</v>
      </c>
      <c r="G120" s="317"/>
      <c r="H120" s="318"/>
      <c r="I120" s="319"/>
      <c r="J120" s="319"/>
      <c r="K120" s="312"/>
      <c r="L120" s="312"/>
      <c r="M120" s="324"/>
      <c r="N120" s="313" t="e">
        <f>VLOOKUP(TRIM(B120),'Team Rosters'!$B$1:$M$3794,2,FALSE)</f>
        <v>#N/A</v>
      </c>
    </row>
    <row r="121" spans="1:14" s="215" customFormat="1" ht="12.75" customHeight="1">
      <c r="A121" s="135" t="s">
        <v>1404</v>
      </c>
      <c r="B121" s="123" t="s">
        <v>6710</v>
      </c>
      <c r="C121" s="366">
        <f>VLOOKUP(TRIM(B121),BirthdateDraft!$B$1:$O$5859,2,FALSE)</f>
        <v>34494</v>
      </c>
      <c r="D121" s="398" t="str">
        <f>VLOOKUP(TRIM(B121),BirthdateDraft!$B$1:$O$5859,3,FALSE)</f>
        <v>17/FA</v>
      </c>
      <c r="E121" s="135" t="s">
        <v>810</v>
      </c>
      <c r="F121" s="135" t="s">
        <v>1404</v>
      </c>
      <c r="G121" s="309" t="s">
        <v>4384</v>
      </c>
      <c r="H121" s="310"/>
      <c r="I121" s="224">
        <v>0</v>
      </c>
      <c r="J121" s="224"/>
      <c r="K121" s="312"/>
      <c r="L121" s="312"/>
      <c r="M121" s="324"/>
      <c r="N121" s="313" t="e">
        <f>VLOOKUP(TRIM(B121),'Team Rosters'!$B$1:$M$3794,2,FALSE)</f>
        <v>#N/A</v>
      </c>
    </row>
    <row r="122" spans="1:14" s="215" customFormat="1" ht="12.75" customHeight="1">
      <c r="A122" s="135" t="s">
        <v>2314</v>
      </c>
      <c r="B122" s="123" t="s">
        <v>7616</v>
      </c>
      <c r="C122" s="366">
        <f>VLOOKUP(TRIM(B122),BirthdateDraft!$B$1:$O$5859,2,FALSE)</f>
        <v>34721</v>
      </c>
      <c r="D122" s="398" t="str">
        <f>VLOOKUP(TRIM(B122),BirthdateDraft!$B$1:$O$5859,3,FALSE)</f>
        <v>17/7</v>
      </c>
      <c r="E122" s="135" t="s">
        <v>170</v>
      </c>
      <c r="F122" s="135" t="s">
        <v>4303</v>
      </c>
      <c r="G122" s="309" t="s">
        <v>4391</v>
      </c>
      <c r="H122" s="310"/>
      <c r="I122" s="224">
        <v>0</v>
      </c>
      <c r="J122" s="224"/>
      <c r="K122" s="312"/>
      <c r="L122" s="312"/>
      <c r="M122" s="324"/>
      <c r="N122" s="313" t="e">
        <f>VLOOKUP(TRIM(B122),'Team Rosters'!$B$1:$M$3794,2,FALSE)</f>
        <v>#N/A</v>
      </c>
    </row>
    <row r="123" spans="1:14" s="215" customFormat="1" ht="12.75" customHeight="1">
      <c r="A123" s="135" t="s">
        <v>172</v>
      </c>
      <c r="B123" s="123" t="s">
        <v>6319</v>
      </c>
      <c r="C123" s="366">
        <f>VLOOKUP(TRIM(B123),BirthdateDraft!$B$1:$O$5859,2,FALSE)</f>
        <v>33858</v>
      </c>
      <c r="D123" s="398" t="str">
        <f>VLOOKUP(TRIM(B123),BirthdateDraft!$B$1:$O$5859,3,FALSE)</f>
        <v>16/FA</v>
      </c>
      <c r="E123" s="135" t="s">
        <v>831</v>
      </c>
      <c r="F123" s="135" t="s">
        <v>4298</v>
      </c>
      <c r="G123" s="309" t="s">
        <v>4391</v>
      </c>
      <c r="H123" s="310"/>
      <c r="I123" s="224">
        <v>3</v>
      </c>
      <c r="J123" s="224"/>
      <c r="K123" s="312"/>
      <c r="L123" s="312"/>
      <c r="M123" s="324"/>
      <c r="N123" s="313" t="e">
        <f>VLOOKUP(TRIM(B123),'Team Rosters'!$B$1:$M$3794,2,FALSE)</f>
        <v>#N/A</v>
      </c>
    </row>
    <row r="124" spans="1:14" s="215" customFormat="1" ht="12.75" customHeight="1">
      <c r="A124" s="316" t="s">
        <v>7676</v>
      </c>
      <c r="B124" s="315" t="s">
        <v>7675</v>
      </c>
      <c r="C124" s="367">
        <f>VLOOKUP(TRIM(B124),BirthdateDraft!$B$1:$O$5859,2,FALSE)</f>
        <v>35552</v>
      </c>
      <c r="D124" s="399" t="str">
        <f>VLOOKUP(TRIM(B124),BirthdateDraft!$B$1:$O$5859,3,FALSE)</f>
        <v>19/FA</v>
      </c>
      <c r="E124" s="316" t="s">
        <v>832</v>
      </c>
      <c r="F124" s="316" t="s">
        <v>7834</v>
      </c>
      <c r="G124" s="317"/>
      <c r="H124" s="318"/>
      <c r="I124" s="319"/>
      <c r="J124" s="319"/>
      <c r="K124" s="312">
        <v>0</v>
      </c>
      <c r="L124" s="312">
        <v>0</v>
      </c>
      <c r="M124" s="324">
        <v>0</v>
      </c>
      <c r="N124" s="313" t="e">
        <f>VLOOKUP(TRIM(B124),'Team Rosters'!$B$1:$M$3794,2,FALSE)</f>
        <v>#N/A</v>
      </c>
    </row>
    <row r="125" spans="1:14" s="215" customFormat="1" ht="12.75" customHeight="1">
      <c r="A125" s="316" t="s">
        <v>2314</v>
      </c>
      <c r="B125" s="315" t="s">
        <v>3008</v>
      </c>
      <c r="C125" s="367">
        <f>VLOOKUP(TRIM(B125),BirthdateDraft!$B$1:$O$5859,2,FALSE)</f>
        <v>31577</v>
      </c>
      <c r="D125" s="399" t="str">
        <f>VLOOKUP(TRIM(B125),BirthdateDraft!$B$1:$O$5859,3,FALSE)</f>
        <v>10/3</v>
      </c>
      <c r="E125" s="316" t="s">
        <v>81</v>
      </c>
      <c r="F125" s="316" t="s">
        <v>4279</v>
      </c>
      <c r="G125" s="317"/>
      <c r="H125" s="318"/>
      <c r="I125" s="319"/>
      <c r="J125" s="319"/>
      <c r="K125" s="312">
        <v>0</v>
      </c>
      <c r="L125" s="312"/>
      <c r="M125" s="324">
        <v>2</v>
      </c>
      <c r="N125" s="313" t="e">
        <f>VLOOKUP(TRIM(B125),'Team Rosters'!$B$1:$M$3794,2,FALSE)</f>
        <v>#N/A</v>
      </c>
    </row>
    <row r="126" spans="1:14" s="215" customFormat="1" ht="12.75" customHeight="1">
      <c r="A126" s="135" t="s">
        <v>172</v>
      </c>
      <c r="B126" s="315" t="s">
        <v>7465</v>
      </c>
      <c r="C126" s="367">
        <f>VLOOKUP(TRIM(B126),BirthdateDraft!$B$1:$O$5859,2,FALSE)</f>
        <v>35524</v>
      </c>
      <c r="D126" s="399" t="str">
        <f>VLOOKUP(TRIM(B126),BirthdateDraft!$B$1:$O$5859,3,FALSE)</f>
        <v>19/7</v>
      </c>
      <c r="E126" s="316" t="s">
        <v>833</v>
      </c>
      <c r="F126" s="135" t="s">
        <v>4298</v>
      </c>
      <c r="G126" s="309" t="s">
        <v>4391</v>
      </c>
      <c r="H126" s="310"/>
      <c r="I126" s="224">
        <v>2</v>
      </c>
      <c r="J126" s="224"/>
      <c r="K126" s="312"/>
      <c r="L126" s="312"/>
      <c r="M126" s="324"/>
      <c r="N126" s="313" t="e">
        <f>VLOOKUP(TRIM(B126),'Team Rosters'!$B$1:$M$3794,2,FALSE)</f>
        <v>#N/A</v>
      </c>
    </row>
    <row r="127" spans="1:14" s="215" customFormat="1" ht="12.75" customHeight="1">
      <c r="A127" s="316" t="s">
        <v>87</v>
      </c>
      <c r="B127" s="315" t="s">
        <v>7643</v>
      </c>
      <c r="C127" s="367">
        <f>VLOOKUP(TRIM(B127),BirthdateDraft!$B$1:$O$5859,2,FALSE)</f>
        <v>35586</v>
      </c>
      <c r="D127" s="399" t="str">
        <f>VLOOKUP(TRIM(B127),BirthdateDraft!$B$1:$O$5859,3,FALSE)</f>
        <v>19/FA</v>
      </c>
      <c r="E127" s="316" t="s">
        <v>81</v>
      </c>
      <c r="F127" s="316" t="s">
        <v>4280</v>
      </c>
      <c r="G127" s="317"/>
      <c r="H127" s="318"/>
      <c r="I127" s="319"/>
      <c r="J127" s="319"/>
      <c r="K127" s="312">
        <v>0</v>
      </c>
      <c r="L127" s="312">
        <v>4</v>
      </c>
      <c r="M127" s="324">
        <v>3</v>
      </c>
      <c r="N127" s="313" t="e">
        <f>VLOOKUP(TRIM(B127),'Team Rosters'!$B$1:$M$3794,2,FALSE)</f>
        <v>#N/A</v>
      </c>
    </row>
    <row r="128" spans="1:14" s="215" customFormat="1" ht="12.75" customHeight="1">
      <c r="A128" s="135" t="s">
        <v>3060</v>
      </c>
      <c r="B128" s="315" t="s">
        <v>4038</v>
      </c>
      <c r="C128" s="367">
        <f>VLOOKUP(TRIM(B128),BirthdateDraft!$B$1:$O$5859,2,FALSE)</f>
        <v>34924</v>
      </c>
      <c r="D128" s="399" t="str">
        <f>VLOOKUP(TRIM(B128),BirthdateDraft!$B$1:$O$5859,3,FALSE)</f>
        <v>18/FA</v>
      </c>
      <c r="E128" s="316" t="s">
        <v>807</v>
      </c>
      <c r="F128" s="135" t="s">
        <v>4290</v>
      </c>
      <c r="G128" s="309" t="s">
        <v>4384</v>
      </c>
      <c r="H128" s="310"/>
      <c r="I128" s="224"/>
      <c r="J128" s="224"/>
      <c r="K128" s="312"/>
      <c r="L128" s="312"/>
      <c r="M128" s="324"/>
      <c r="N128" s="313" t="e">
        <f>VLOOKUP(TRIM(B128),'Team Rosters'!$B$1:$M$3794,2,FALSE)</f>
        <v>#N/A</v>
      </c>
    </row>
    <row r="129" spans="1:14" s="215" customFormat="1" ht="12.75" customHeight="1">
      <c r="A129" s="422" t="s">
        <v>203</v>
      </c>
      <c r="B129" s="315" t="s">
        <v>5875</v>
      </c>
      <c r="C129" s="366">
        <f>VLOOKUP(TRIM(B129),BirthdateDraft!$B$1:$O$5859,2,FALSE)</f>
        <v>32710</v>
      </c>
      <c r="D129" s="398" t="str">
        <f>VLOOKUP(TRIM(B129),BirthdateDraft!$B$1:$O$5859,3,FALSE)</f>
        <v>13/6</v>
      </c>
      <c r="E129" s="316" t="s">
        <v>814</v>
      </c>
      <c r="F129" s="422" t="s">
        <v>203</v>
      </c>
      <c r="G129" s="309"/>
      <c r="H129" s="310"/>
      <c r="I129" s="224"/>
      <c r="J129" s="224"/>
      <c r="K129" s="324"/>
      <c r="L129" s="324"/>
      <c r="M129" s="324"/>
      <c r="N129" s="325" t="e">
        <f>VLOOKUP(TRIM(B129),'Team Rosters'!$B$1:$M$3794,2,FALSE)</f>
        <v>#N/A</v>
      </c>
    </row>
    <row r="130" spans="1:14" s="215" customFormat="1" ht="13.5" customHeight="1">
      <c r="A130" s="316" t="s">
        <v>7634</v>
      </c>
      <c r="B130" s="315" t="s">
        <v>7681</v>
      </c>
      <c r="C130" s="367">
        <f>VLOOKUP(TRIM(B130),BirthdateDraft!$B$1:$O$5859,2,FALSE)</f>
        <v>35220</v>
      </c>
      <c r="D130" s="399" t="str">
        <f>VLOOKUP(TRIM(B130),BirthdateDraft!$B$1:$O$5859,3,FALSE)</f>
        <v>18/5</v>
      </c>
      <c r="E130" s="316" t="s">
        <v>831</v>
      </c>
      <c r="F130" s="316" t="s">
        <v>7833</v>
      </c>
      <c r="G130" s="317"/>
      <c r="H130" s="318"/>
      <c r="I130" s="319"/>
      <c r="J130" s="319"/>
      <c r="K130" s="312">
        <v>0</v>
      </c>
      <c r="L130" s="312">
        <v>0</v>
      </c>
      <c r="M130" s="324">
        <v>0</v>
      </c>
      <c r="N130" s="313" t="e">
        <f>VLOOKUP(TRIM(B130),'Team Rosters'!$B$1:$M$3794,2,FALSE)</f>
        <v>#N/A</v>
      </c>
    </row>
    <row r="131" spans="1:14" s="215" customFormat="1" ht="12.75" customHeight="1">
      <c r="A131" s="316" t="s">
        <v>3518</v>
      </c>
      <c r="B131" s="315" t="s">
        <v>3869</v>
      </c>
      <c r="C131" s="367">
        <f>VLOOKUP(TRIM(B131),BirthdateDraft!$B$1:$O$5859,2,FALSE)</f>
        <v>32350</v>
      </c>
      <c r="D131" s="399" t="str">
        <f>VLOOKUP(TRIM(B131),BirthdateDraft!$B$1:$O$5859,3,FALSE)</f>
        <v>11/4</v>
      </c>
      <c r="E131" s="316" t="s">
        <v>85</v>
      </c>
      <c r="F131" s="316" t="s">
        <v>3518</v>
      </c>
      <c r="G131" s="317"/>
      <c r="H131" s="318"/>
      <c r="I131" s="319"/>
      <c r="J131" s="319"/>
      <c r="K131" s="9">
        <v>0</v>
      </c>
      <c r="L131" s="312"/>
      <c r="M131" s="172">
        <v>0</v>
      </c>
      <c r="N131" s="313" t="e">
        <f>VLOOKUP(TRIM(B131),'Team Rosters'!$B$1:$M$3794,2,FALSE)</f>
        <v>#N/A</v>
      </c>
    </row>
    <row r="132" spans="1:14" s="215" customFormat="1" ht="12.75" customHeight="1">
      <c r="A132" s="316" t="s">
        <v>197</v>
      </c>
      <c r="B132" s="315" t="s">
        <v>6986</v>
      </c>
      <c r="C132" s="367">
        <f>VLOOKUP(TRIM(B132),BirthdateDraft!$B$1:$O$5859,2,FALSE)</f>
        <v>34550</v>
      </c>
      <c r="D132" s="399" t="str">
        <f>VLOOKUP(TRIM(B132),BirthdateDraft!$B$1:$O$5859,3,FALSE)</f>
        <v>18/FA</v>
      </c>
      <c r="E132" s="316" t="s">
        <v>170</v>
      </c>
      <c r="F132" s="316" t="s">
        <v>197</v>
      </c>
      <c r="G132" s="317"/>
      <c r="H132" s="318"/>
      <c r="I132" s="319"/>
      <c r="J132" s="319"/>
      <c r="K132" s="312"/>
      <c r="L132" s="312"/>
      <c r="M132" s="324"/>
      <c r="N132" s="313" t="e">
        <f>VLOOKUP(TRIM(B132),'Team Rosters'!$B$1:$M$3794,2,FALSE)</f>
        <v>#N/A</v>
      </c>
    </row>
    <row r="133" spans="1:14" s="215" customFormat="1" ht="12.75" customHeight="1">
      <c r="A133" s="135" t="s">
        <v>172</v>
      </c>
      <c r="B133" s="123" t="s">
        <v>6179</v>
      </c>
      <c r="C133" s="366">
        <f>VLOOKUP(TRIM(B133),BirthdateDraft!$B$1:$O$5859,2,FALSE)</f>
        <v>33425</v>
      </c>
      <c r="D133" s="398" t="str">
        <f>VLOOKUP(TRIM(B133),BirthdateDraft!$B$1:$O$5859,3,FALSE)</f>
        <v>16/3</v>
      </c>
      <c r="E133" s="135" t="s">
        <v>3448</v>
      </c>
      <c r="F133" s="135" t="s">
        <v>4298</v>
      </c>
      <c r="G133" s="309" t="s">
        <v>4391</v>
      </c>
      <c r="H133" s="310"/>
      <c r="I133" s="224">
        <v>1</v>
      </c>
      <c r="J133" s="224"/>
      <c r="K133" s="312"/>
      <c r="L133" s="312"/>
      <c r="M133" s="324"/>
      <c r="N133" s="313" t="e">
        <f>VLOOKUP(TRIM(B133),'Team Rosters'!$B$1:$M$3794,2,FALSE)</f>
        <v>#N/A</v>
      </c>
    </row>
    <row r="134" spans="1:14" s="215" customFormat="1" ht="12.75" customHeight="1">
      <c r="A134" s="135" t="s">
        <v>173</v>
      </c>
      <c r="B134" s="123" t="s">
        <v>7505</v>
      </c>
      <c r="C134" s="366">
        <f>VLOOKUP(TRIM(B134),BirthdateDraft!$B$1:$O$5859,2,FALSE)</f>
        <v>35334</v>
      </c>
      <c r="D134" s="398" t="str">
        <f>VLOOKUP(TRIM(B134),BirthdateDraft!$B$1:$O$5859,3,FALSE)</f>
        <v>19/5</v>
      </c>
      <c r="E134" s="135" t="s">
        <v>837</v>
      </c>
      <c r="F134" s="135" t="s">
        <v>4306</v>
      </c>
      <c r="G134" s="309" t="s">
        <v>4391</v>
      </c>
      <c r="H134" s="310" t="s">
        <v>4391</v>
      </c>
      <c r="I134" s="224">
        <v>0</v>
      </c>
      <c r="J134" s="224"/>
      <c r="K134" s="312"/>
      <c r="L134" s="312"/>
      <c r="M134" s="324"/>
      <c r="N134" s="313" t="e">
        <f>VLOOKUP(TRIM(B134),'Team Rosters'!$B$1:$M$3794,2,FALSE)</f>
        <v>#N/A</v>
      </c>
    </row>
    <row r="135" spans="1:14" s="215" customFormat="1" ht="12.75" customHeight="1">
      <c r="A135" s="135" t="s">
        <v>3891</v>
      </c>
      <c r="B135" s="315" t="s">
        <v>4558</v>
      </c>
      <c r="C135" s="367">
        <f>VLOOKUP(TRIM(B135),BirthdateDraft!$B$1:$O$5859,2,FALSE)</f>
        <v>33114</v>
      </c>
      <c r="D135" s="399" t="str">
        <f>VLOOKUP(TRIM(B135),BirthdateDraft!$B$1:$O$5859,3,FALSE)</f>
        <v>14/FA</v>
      </c>
      <c r="E135" s="316" t="s">
        <v>807</v>
      </c>
      <c r="F135" s="135" t="s">
        <v>7844</v>
      </c>
      <c r="G135" s="309" t="s">
        <v>4385</v>
      </c>
      <c r="H135" s="310" t="s">
        <v>4391</v>
      </c>
      <c r="I135" s="224">
        <v>0</v>
      </c>
      <c r="J135" s="224"/>
      <c r="K135" s="312"/>
      <c r="L135" s="312"/>
      <c r="M135" s="324"/>
      <c r="N135" s="313" t="e">
        <f>VLOOKUP(TRIM(B135),'Team Rosters'!$B$1:$M$3794,2,FALSE)</f>
        <v>#N/A</v>
      </c>
    </row>
    <row r="136" spans="1:14" s="215" customFormat="1" ht="12.75" customHeight="1">
      <c r="A136" s="135" t="s">
        <v>7489</v>
      </c>
      <c r="B136" s="123" t="s">
        <v>5605</v>
      </c>
      <c r="C136" s="366">
        <f>VLOOKUP(TRIM(B136),BirthdateDraft!$B$1:$O$5859,2,FALSE)</f>
        <v>34099</v>
      </c>
      <c r="D136" s="398" t="str">
        <f>VLOOKUP(TRIM(B136),BirthdateDraft!$B$1:$O$5859,3,FALSE)</f>
        <v>16/4</v>
      </c>
      <c r="E136" s="135" t="s">
        <v>83</v>
      </c>
      <c r="F136" s="135" t="s">
        <v>7838</v>
      </c>
      <c r="G136" s="309" t="s">
        <v>4384</v>
      </c>
      <c r="H136" s="310" t="s">
        <v>4384</v>
      </c>
      <c r="I136" s="224"/>
      <c r="J136" s="224"/>
      <c r="K136" s="312"/>
      <c r="L136" s="312"/>
      <c r="M136" s="324"/>
      <c r="N136" s="313" t="e">
        <f>VLOOKUP(TRIM(B136),'Team Rosters'!$B$1:$M$3794,2,FALSE)</f>
        <v>#N/A</v>
      </c>
    </row>
    <row r="137" spans="1:14" s="215" customFormat="1" ht="12.75" customHeight="1">
      <c r="A137" s="135" t="s">
        <v>3060</v>
      </c>
      <c r="B137" s="123" t="s">
        <v>6830</v>
      </c>
      <c r="C137" s="366">
        <f>VLOOKUP(TRIM(B137),BirthdateDraft!$B$1:$O$5859,2,FALSE)</f>
        <v>33845</v>
      </c>
      <c r="D137" s="398" t="str">
        <f>VLOOKUP(TRIM(B137),BirthdateDraft!$B$1:$O$5859,3,FALSE)</f>
        <v>15/7</v>
      </c>
      <c r="E137" s="135" t="s">
        <v>831</v>
      </c>
      <c r="F137" s="135" t="s">
        <v>4290</v>
      </c>
      <c r="G137" s="309" t="s">
        <v>4384</v>
      </c>
      <c r="H137" s="310"/>
      <c r="I137" s="224"/>
      <c r="J137" s="224"/>
      <c r="K137" s="312"/>
      <c r="L137" s="312"/>
      <c r="M137" s="324"/>
      <c r="N137" s="313" t="e">
        <f>VLOOKUP(TRIM(B137),'Team Rosters'!$B$1:$M$3794,2,FALSE)</f>
        <v>#N/A</v>
      </c>
    </row>
    <row r="138" spans="1:14" s="215" customFormat="1" ht="12.75" customHeight="1">
      <c r="A138" s="316" t="s">
        <v>203</v>
      </c>
      <c r="B138" s="315" t="s">
        <v>1806</v>
      </c>
      <c r="C138" s="367">
        <f>VLOOKUP(TRIM(B138),BirthdateDraft!$B$1:$O$5859,2,FALSE)</f>
        <v>30176</v>
      </c>
      <c r="D138" s="399" t="str">
        <f>VLOOKUP(TRIM(B138),BirthdateDraft!$B$1:$O$5859,3,FALSE)</f>
        <v>06/6</v>
      </c>
      <c r="E138" s="316" t="s">
        <v>818</v>
      </c>
      <c r="F138" s="316" t="s">
        <v>203</v>
      </c>
      <c r="G138" s="317"/>
      <c r="H138" s="318"/>
      <c r="I138" s="319"/>
      <c r="J138" s="319"/>
      <c r="K138" s="312"/>
      <c r="L138" s="312"/>
      <c r="M138" s="324"/>
      <c r="N138" s="313" t="e">
        <f>VLOOKUP(TRIM(B138),'Team Rosters'!$B$1:$M$3794,2,FALSE)</f>
        <v>#N/A</v>
      </c>
    </row>
    <row r="139" spans="1:14" s="215" customFormat="1" ht="12.75" customHeight="1">
      <c r="A139" s="316" t="s">
        <v>1406</v>
      </c>
      <c r="B139" s="315" t="s">
        <v>5726</v>
      </c>
      <c r="C139" s="367">
        <f>VLOOKUP(TRIM(B139),BirthdateDraft!$B$1:$O$5859,2,FALSE)</f>
        <v>34068</v>
      </c>
      <c r="D139" s="399" t="str">
        <f>VLOOKUP(TRIM(B139),BirthdateDraft!$B$1:$O$5859,3,FALSE)</f>
        <v>15/7</v>
      </c>
      <c r="E139" s="316" t="s">
        <v>822</v>
      </c>
      <c r="F139" s="316" t="s">
        <v>1406</v>
      </c>
      <c r="G139" s="317"/>
      <c r="H139" s="318"/>
      <c r="I139" s="319"/>
      <c r="J139" s="319"/>
      <c r="K139" s="312">
        <v>4</v>
      </c>
      <c r="L139" s="312"/>
      <c r="M139" s="324"/>
      <c r="N139" s="313" t="e">
        <f>VLOOKUP(TRIM(B139),'Team Rosters'!$B$1:$M$3794,2,FALSE)</f>
        <v>#N/A</v>
      </c>
    </row>
    <row r="140" spans="1:14" s="215" customFormat="1" ht="12.75" customHeight="1">
      <c r="A140" s="316" t="s">
        <v>3200</v>
      </c>
      <c r="B140" s="315" t="s">
        <v>2907</v>
      </c>
      <c r="C140" s="367">
        <f>VLOOKUP(TRIM(B140),BirthdateDraft!$B$1:$O$5859,2,FALSE)</f>
        <v>31941</v>
      </c>
      <c r="D140" s="399" t="str">
        <f>VLOOKUP(TRIM(B140),BirthdateDraft!$B$1:$O$5859,3,FALSE)</f>
        <v>10/6</v>
      </c>
      <c r="E140" s="316" t="s">
        <v>810</v>
      </c>
      <c r="F140" s="316" t="s">
        <v>4275</v>
      </c>
      <c r="G140" s="317"/>
      <c r="H140" s="318"/>
      <c r="I140" s="319"/>
      <c r="J140" s="319"/>
      <c r="K140" s="312">
        <v>0</v>
      </c>
      <c r="L140" s="312"/>
      <c r="M140" s="324">
        <v>0</v>
      </c>
      <c r="N140" s="313" t="e">
        <f>VLOOKUP(TRIM(B140),'Team Rosters'!$B$1:$M$3794,2,FALSE)</f>
        <v>#N/A</v>
      </c>
    </row>
    <row r="141" spans="1:14" s="215" customFormat="1" ht="12.75" customHeight="1">
      <c r="A141" s="135" t="s">
        <v>3060</v>
      </c>
      <c r="B141" s="123" t="s">
        <v>5071</v>
      </c>
      <c r="C141" s="366">
        <f>VLOOKUP(TRIM(B141),BirthdateDraft!$B$1:$O$5859,2,FALSE)</f>
        <v>33351</v>
      </c>
      <c r="D141" s="398" t="str">
        <f>VLOOKUP(TRIM(B141),BirthdateDraft!$B$1:$O$5859,3,FALSE)</f>
        <v>14/4</v>
      </c>
      <c r="E141" s="135" t="s">
        <v>832</v>
      </c>
      <c r="F141" s="135" t="s">
        <v>4290</v>
      </c>
      <c r="G141" s="309" t="s">
        <v>4382</v>
      </c>
      <c r="H141" s="310"/>
      <c r="I141" s="224"/>
      <c r="J141" s="224"/>
      <c r="K141" s="312"/>
      <c r="L141" s="312"/>
      <c r="M141" s="324"/>
      <c r="N141" s="313" t="e">
        <f>VLOOKUP(TRIM(B141),'Team Rosters'!$B$1:$M$3794,2,FALSE)</f>
        <v>#N/A</v>
      </c>
    </row>
    <row r="142" spans="1:14" s="215" customFormat="1" ht="12.75" customHeight="1">
      <c r="A142" s="135" t="s">
        <v>3060</v>
      </c>
      <c r="B142" s="123" t="s">
        <v>7593</v>
      </c>
      <c r="C142" s="366">
        <f>VLOOKUP(TRIM(B142),BirthdateDraft!$B$1:$O$5859,2,FALSE)</f>
        <v>35807</v>
      </c>
      <c r="D142" s="398" t="str">
        <f>VLOOKUP(TRIM(B142),BirthdateDraft!$B$1:$O$5859,3,FALSE)</f>
        <v>19/3</v>
      </c>
      <c r="E142" s="135" t="s">
        <v>820</v>
      </c>
      <c r="F142" s="135" t="s">
        <v>4290</v>
      </c>
      <c r="G142" s="309" t="s">
        <v>4384</v>
      </c>
      <c r="H142" s="310"/>
      <c r="I142" s="224"/>
      <c r="J142" s="224"/>
      <c r="K142" s="312"/>
      <c r="L142" s="312"/>
      <c r="M142" s="324"/>
      <c r="N142" s="313" t="e">
        <f>VLOOKUP(TRIM(B142),'Team Rosters'!$B$1:$M$3794,2,FALSE)</f>
        <v>#N/A</v>
      </c>
    </row>
    <row r="143" spans="1:14" s="215" customFormat="1" ht="12.75" customHeight="1">
      <c r="A143" s="135" t="s">
        <v>3060</v>
      </c>
      <c r="B143" s="123" t="s">
        <v>7585</v>
      </c>
      <c r="C143" s="366">
        <f>VLOOKUP(TRIM(B143),BirthdateDraft!$B$1:$O$5859,2,FALSE)</f>
        <v>34554</v>
      </c>
      <c r="D143" s="398" t="str">
        <f>VLOOKUP(TRIM(B143),BirthdateDraft!$B$1:$O$5859,3,FALSE)</f>
        <v>18/FA</v>
      </c>
      <c r="E143" s="135" t="s">
        <v>832</v>
      </c>
      <c r="F143" s="135" t="s">
        <v>4290</v>
      </c>
      <c r="G143" s="309" t="s">
        <v>4384</v>
      </c>
      <c r="H143" s="310"/>
      <c r="I143" s="224"/>
      <c r="J143" s="224"/>
      <c r="K143" s="312"/>
      <c r="L143" s="312"/>
      <c r="M143" s="324"/>
      <c r="N143" s="313" t="e">
        <f>VLOOKUP(TRIM(B143),'Team Rosters'!$B$1:$M$3794,2,FALSE)</f>
        <v>#N/A</v>
      </c>
    </row>
    <row r="144" spans="1:14" s="215" customFormat="1" ht="12.75" customHeight="1">
      <c r="A144" s="135" t="s">
        <v>3060</v>
      </c>
      <c r="B144" s="123" t="s">
        <v>6696</v>
      </c>
      <c r="C144" s="366">
        <f>VLOOKUP(TRIM(B144),BirthdateDraft!$B$1:$O$5859,2,FALSE)</f>
        <v>34439</v>
      </c>
      <c r="D144" s="398" t="str">
        <f>VLOOKUP(TRIM(B144),BirthdateDraft!$B$1:$O$5859,3,FALSE)</f>
        <v>17/FA</v>
      </c>
      <c r="E144" s="135" t="s">
        <v>1664</v>
      </c>
      <c r="F144" s="135" t="s">
        <v>4290</v>
      </c>
      <c r="G144" s="309" t="s">
        <v>4384</v>
      </c>
      <c r="H144" s="310"/>
      <c r="I144" s="224"/>
      <c r="J144" s="224"/>
      <c r="K144" s="312"/>
      <c r="L144" s="312"/>
      <c r="M144" s="324"/>
      <c r="N144" s="313" t="e">
        <f>VLOOKUP(TRIM(B144),'Team Rosters'!$B$1:$M$3794,2,FALSE)</f>
        <v>#N/A</v>
      </c>
    </row>
    <row r="145" spans="1:14" s="215" customFormat="1" ht="12.75" customHeight="1">
      <c r="A145" s="316" t="s">
        <v>2314</v>
      </c>
      <c r="B145" s="315" t="s">
        <v>6654</v>
      </c>
      <c r="C145" s="367">
        <f>VLOOKUP(TRIM(B145),BirthdateDraft!$B$1:$O$5859,2,FALSE)</f>
        <v>35187</v>
      </c>
      <c r="D145" s="399" t="str">
        <f>VLOOKUP(TRIM(B145),BirthdateDraft!$B$1:$O$5859,3,FALSE)</f>
        <v>18/FA</v>
      </c>
      <c r="E145" s="316" t="s">
        <v>837</v>
      </c>
      <c r="F145" s="316" t="s">
        <v>4279</v>
      </c>
      <c r="G145" s="317"/>
      <c r="H145" s="318"/>
      <c r="I145" s="319"/>
      <c r="J145" s="319"/>
      <c r="K145" s="312">
        <v>0</v>
      </c>
      <c r="L145" s="312"/>
      <c r="M145" s="324">
        <v>0</v>
      </c>
      <c r="N145" s="313" t="e">
        <f>VLOOKUP(TRIM(B145),'Team Rosters'!$B$1:$M$3794,2,FALSE)</f>
        <v>#N/A</v>
      </c>
    </row>
    <row r="146" spans="1:14" s="215" customFormat="1" ht="12.75" customHeight="1">
      <c r="A146" s="135" t="s">
        <v>2314</v>
      </c>
      <c r="B146" s="123" t="s">
        <v>3263</v>
      </c>
      <c r="C146" s="366">
        <f>VLOOKUP(TRIM(B146),BirthdateDraft!$B$1:$O$5859,2,FALSE)</f>
        <v>31734</v>
      </c>
      <c r="D146" s="398" t="str">
        <f>VLOOKUP(TRIM(B146),BirthdateDraft!$B$1:$O$5859,3,FALSE)</f>
        <v>10/FA</v>
      </c>
      <c r="E146" s="135" t="s">
        <v>814</v>
      </c>
      <c r="F146" s="135" t="s">
        <v>4303</v>
      </c>
      <c r="G146" s="309" t="s">
        <v>4391</v>
      </c>
      <c r="H146" s="310"/>
      <c r="I146" s="224">
        <v>0</v>
      </c>
      <c r="J146" s="224"/>
      <c r="K146" s="312"/>
      <c r="L146" s="312"/>
      <c r="M146" s="324"/>
      <c r="N146" s="313" t="e">
        <f>VLOOKUP(TRIM(B146),'Team Rosters'!$B$1:$M$3794,2,FALSE)</f>
        <v>#N/A</v>
      </c>
    </row>
    <row r="147" spans="1:14" s="215" customFormat="1" ht="12.75" customHeight="1">
      <c r="A147" s="135" t="s">
        <v>3060</v>
      </c>
      <c r="B147" s="123" t="s">
        <v>7469</v>
      </c>
      <c r="C147" s="366">
        <f>VLOOKUP(TRIM(B147),BirthdateDraft!$B$1:$O$5859,2,FALSE)</f>
        <v>34880</v>
      </c>
      <c r="D147" s="398" t="str">
        <f>VLOOKUP(TRIM(B147),BirthdateDraft!$B$1:$O$5859,3,FALSE)</f>
        <v>17/FA</v>
      </c>
      <c r="E147" s="135" t="s">
        <v>814</v>
      </c>
      <c r="F147" s="135" t="s">
        <v>4290</v>
      </c>
      <c r="G147" s="309" t="s">
        <v>4384</v>
      </c>
      <c r="H147" s="310"/>
      <c r="I147" s="224"/>
      <c r="J147" s="224"/>
      <c r="K147" s="312"/>
      <c r="L147" s="312"/>
      <c r="M147" s="324"/>
      <c r="N147" s="313" t="e">
        <f>VLOOKUP(TRIM(B147),'Team Rosters'!$B$1:$M$3794,2,FALSE)</f>
        <v>#N/A</v>
      </c>
    </row>
    <row r="148" spans="1:14" s="215" customFormat="1" ht="12.75" customHeight="1">
      <c r="A148" s="135" t="s">
        <v>3060</v>
      </c>
      <c r="B148" s="123" t="s">
        <v>6325</v>
      </c>
      <c r="C148" s="366">
        <f>VLOOKUP(TRIM(B148),BirthdateDraft!$B$1:$O$5859,2,FALSE)</f>
        <v>34510</v>
      </c>
      <c r="D148" s="398" t="str">
        <f>VLOOKUP(TRIM(B148),BirthdateDraft!$B$1:$O$5859,3,FALSE)</f>
        <v>17/FA</v>
      </c>
      <c r="E148" s="135" t="s">
        <v>81</v>
      </c>
      <c r="F148" s="135" t="s">
        <v>4290</v>
      </c>
      <c r="G148" s="309" t="s">
        <v>4384</v>
      </c>
      <c r="H148" s="310"/>
      <c r="I148" s="224"/>
      <c r="J148" s="224"/>
      <c r="K148" s="312"/>
      <c r="L148" s="312"/>
      <c r="M148" s="324"/>
      <c r="N148" s="313" t="e">
        <f>VLOOKUP(TRIM(B148),'Team Rosters'!$B$1:$M$3794,2,FALSE)</f>
        <v>#N/A</v>
      </c>
    </row>
    <row r="149" spans="1:14" s="215" customFormat="1" ht="12.75" customHeight="1">
      <c r="A149" s="135" t="s">
        <v>173</v>
      </c>
      <c r="B149" s="123" t="s">
        <v>7618</v>
      </c>
      <c r="C149" s="366">
        <f>VLOOKUP(TRIM(B149),BirthdateDraft!$B$1:$O$5859,2,FALSE)</f>
        <v>35143</v>
      </c>
      <c r="D149" s="398" t="str">
        <f>VLOOKUP(TRIM(B149),BirthdateDraft!$B$1:$O$5859,3,FALSE)</f>
        <v>19/FA</v>
      </c>
      <c r="E149" s="135" t="s">
        <v>170</v>
      </c>
      <c r="F149" s="135" t="s">
        <v>4306</v>
      </c>
      <c r="G149" s="309" t="s">
        <v>4391</v>
      </c>
      <c r="H149" s="310" t="s">
        <v>4391</v>
      </c>
      <c r="I149" s="224">
        <v>2</v>
      </c>
      <c r="J149" s="224"/>
      <c r="K149" s="312"/>
      <c r="L149" s="312"/>
      <c r="M149" s="324"/>
      <c r="N149" s="313" t="e">
        <f>VLOOKUP(TRIM(B149),'Team Rosters'!$B$1:$M$3794,2,FALSE)</f>
        <v>#N/A</v>
      </c>
    </row>
    <row r="150" spans="1:14" s="215" customFormat="1" ht="12.75" customHeight="1">
      <c r="A150" s="135" t="s">
        <v>2440</v>
      </c>
      <c r="B150" s="123" t="s">
        <v>6727</v>
      </c>
      <c r="C150" s="366">
        <f>VLOOKUP(TRIM(B150),BirthdateDraft!$B$1:$O$5859,2,FALSE)</f>
        <v>34155</v>
      </c>
      <c r="D150" s="398" t="str">
        <f>VLOOKUP(TRIM(B150),BirthdateDraft!$B$1:$O$5859,3,FALSE)</f>
        <v>15/FA</v>
      </c>
      <c r="E150" s="135" t="s">
        <v>82</v>
      </c>
      <c r="F150" s="135" t="s">
        <v>2440</v>
      </c>
      <c r="G150" s="309" t="s">
        <v>4384</v>
      </c>
      <c r="H150" s="310"/>
      <c r="I150" s="224">
        <v>0</v>
      </c>
      <c r="J150" s="224"/>
      <c r="K150" s="312"/>
      <c r="L150" s="312"/>
      <c r="M150" s="324"/>
      <c r="N150" s="313" t="e">
        <f>VLOOKUP(TRIM(B150),'Team Rosters'!$B$1:$M$3794,2,FALSE)</f>
        <v>#N/A</v>
      </c>
    </row>
    <row r="151" spans="1:14" s="215" customFormat="1" ht="12.75" customHeight="1">
      <c r="A151" s="135" t="s">
        <v>3060</v>
      </c>
      <c r="B151" s="315" t="s">
        <v>6698</v>
      </c>
      <c r="C151" s="367">
        <f>VLOOKUP(TRIM(B151),BirthdateDraft!$B$1:$O$5859,2,FALSE)</f>
        <v>33810</v>
      </c>
      <c r="D151" s="399" t="str">
        <f>VLOOKUP(TRIM(B151),BirthdateDraft!$B$1:$O$5859,3,FALSE)</f>
        <v>15/FA</v>
      </c>
      <c r="E151" s="316" t="s">
        <v>833</v>
      </c>
      <c r="F151" s="135" t="s">
        <v>4290</v>
      </c>
      <c r="G151" s="309" t="s">
        <v>4384</v>
      </c>
      <c r="H151" s="310"/>
      <c r="I151" s="224"/>
      <c r="J151" s="224"/>
      <c r="K151" s="312"/>
      <c r="L151" s="312"/>
      <c r="M151" s="324"/>
      <c r="N151" s="313" t="e">
        <f>VLOOKUP(TRIM(B151),'Team Rosters'!$B$1:$M$3794,2,FALSE)</f>
        <v>#N/A</v>
      </c>
    </row>
    <row r="152" spans="1:14" s="215" customFormat="1" ht="12.75" customHeight="1">
      <c r="A152" s="135" t="s">
        <v>3060</v>
      </c>
      <c r="B152" s="123" t="s">
        <v>7501</v>
      </c>
      <c r="C152" s="366">
        <f>VLOOKUP(TRIM(B152),BirthdateDraft!$B$1:$O$5859,2,FALSE)</f>
        <v>35108</v>
      </c>
      <c r="D152" s="398" t="str">
        <f>VLOOKUP(TRIM(B152),BirthdateDraft!$B$1:$O$5859,3,FALSE)</f>
        <v>18/FA</v>
      </c>
      <c r="E152" s="135" t="s">
        <v>826</v>
      </c>
      <c r="F152" s="135" t="s">
        <v>4290</v>
      </c>
      <c r="G152" s="309" t="s">
        <v>4384</v>
      </c>
      <c r="H152" s="310"/>
      <c r="I152" s="224"/>
      <c r="J152" s="224"/>
      <c r="K152" s="312"/>
      <c r="L152" s="312"/>
      <c r="M152" s="324"/>
      <c r="N152" s="313" t="e">
        <f>VLOOKUP(TRIM(B152),'Team Rosters'!$B$1:$M$3794,2,FALSE)</f>
        <v>#N/A</v>
      </c>
    </row>
    <row r="153" spans="1:14" s="215" customFormat="1" ht="12.75" customHeight="1">
      <c r="A153" s="135" t="s">
        <v>1404</v>
      </c>
      <c r="B153" s="123" t="s">
        <v>6831</v>
      </c>
      <c r="C153" s="366">
        <f>VLOOKUP(TRIM(B153),BirthdateDraft!$B$1:$O$5859,2,FALSE)</f>
        <v>35044</v>
      </c>
      <c r="D153" s="398" t="str">
        <f>VLOOKUP(TRIM(B153),BirthdateDraft!$B$1:$O$5859,3,FALSE)</f>
        <v>18/6</v>
      </c>
      <c r="E153" s="135" t="s">
        <v>85</v>
      </c>
      <c r="F153" s="135" t="s">
        <v>1404</v>
      </c>
      <c r="G153" s="309" t="s">
        <v>4384</v>
      </c>
      <c r="H153" s="310"/>
      <c r="I153" s="224">
        <v>6</v>
      </c>
      <c r="J153" s="224"/>
      <c r="K153" s="312"/>
      <c r="L153" s="312"/>
      <c r="M153" s="324"/>
      <c r="N153" s="313" t="e">
        <f>VLOOKUP(TRIM(B153),'Team Rosters'!$B$1:$M$3794,2,FALSE)</f>
        <v>#N/A</v>
      </c>
    </row>
    <row r="154" spans="1:14" s="215" customFormat="1" ht="12.75" customHeight="1">
      <c r="A154" s="135" t="s">
        <v>2314</v>
      </c>
      <c r="B154" s="123" t="s">
        <v>7555</v>
      </c>
      <c r="C154" s="366">
        <f>VLOOKUP(TRIM(B154),BirthdateDraft!$B$1:$O$5859,2,FALSE)</f>
        <v>34960</v>
      </c>
      <c r="D154" s="398" t="str">
        <f>VLOOKUP(TRIM(B154),BirthdateDraft!$B$1:$O$5859,3,FALSE)</f>
        <v>18/FA</v>
      </c>
      <c r="E154" s="135" t="s">
        <v>2832</v>
      </c>
      <c r="F154" s="135" t="s">
        <v>4303</v>
      </c>
      <c r="G154" s="309" t="s">
        <v>4391</v>
      </c>
      <c r="H154" s="310"/>
      <c r="I154" s="224">
        <v>0</v>
      </c>
      <c r="J154" s="224"/>
      <c r="K154" s="312"/>
      <c r="L154" s="312"/>
      <c r="M154" s="324"/>
      <c r="N154" s="313" t="e">
        <f>VLOOKUP(TRIM(B154),'Team Rosters'!$B$1:$M$3794,2,FALSE)</f>
        <v>#N/A</v>
      </c>
    </row>
    <row r="155" spans="1:14" s="215" customFormat="1" ht="12.75" customHeight="1">
      <c r="A155" s="135" t="s">
        <v>2328</v>
      </c>
      <c r="B155" s="123" t="s">
        <v>7572</v>
      </c>
      <c r="C155" s="366">
        <f>VLOOKUP(TRIM(B155),BirthdateDraft!$B$1:$O$5859,2,FALSE)</f>
        <v>34163</v>
      </c>
      <c r="D155" s="398" t="str">
        <f>VLOOKUP(TRIM(B155),BirthdateDraft!$B$1:$O$5859,3,FALSE)</f>
        <v>17/FA</v>
      </c>
      <c r="E155" s="135" t="s">
        <v>3448</v>
      </c>
      <c r="F155" s="135" t="s">
        <v>4295</v>
      </c>
      <c r="G155" s="309" t="s">
        <v>4391</v>
      </c>
      <c r="H155" s="310"/>
      <c r="I155" s="224"/>
      <c r="J155" s="224"/>
      <c r="K155" s="312"/>
      <c r="L155" s="312"/>
      <c r="M155" s="324"/>
      <c r="N155" s="313" t="e">
        <f>VLOOKUP(TRIM(B155),'Team Rosters'!$B$1:$M$3794,2,FALSE)</f>
        <v>#N/A</v>
      </c>
    </row>
    <row r="156" spans="1:14" s="215" customFormat="1" ht="12.75" customHeight="1">
      <c r="A156" s="320" t="s">
        <v>1891</v>
      </c>
      <c r="B156" s="315" t="s">
        <v>5230</v>
      </c>
      <c r="C156" s="367">
        <f>VLOOKUP(TRIM(B156),BirthdateDraft!$B$1:$O$5859,2,FALSE)</f>
        <v>33129</v>
      </c>
      <c r="D156" s="399" t="str">
        <f>VLOOKUP(TRIM(B156),BirthdateDraft!$B$1:$O$5859,3,FALSE)</f>
        <v>14/5</v>
      </c>
      <c r="E156" s="320" t="s">
        <v>85</v>
      </c>
      <c r="F156" s="320" t="s">
        <v>1891</v>
      </c>
      <c r="G156" s="321"/>
      <c r="H156" s="322"/>
      <c r="I156" s="323"/>
      <c r="J156" s="323"/>
      <c r="K156" s="312"/>
      <c r="L156" s="312"/>
      <c r="M156" s="312"/>
      <c r="N156" s="313" t="e">
        <f>VLOOKUP(TRIM(B156),'Team Rosters'!$B$1:$M$3794,2,FALSE)</f>
        <v>#N/A</v>
      </c>
    </row>
    <row r="157" spans="1:14" s="215" customFormat="1" ht="12.75" customHeight="1">
      <c r="A157" s="316" t="s">
        <v>3917</v>
      </c>
      <c r="B157" s="326" t="s">
        <v>6129</v>
      </c>
      <c r="C157" s="368">
        <f>VLOOKUP(TRIM(B157),BirthdateDraft!$B$1:$O$5859,2,FALSE)</f>
        <v>33755</v>
      </c>
      <c r="D157" s="400" t="str">
        <f>VLOOKUP(TRIM(B157),BirthdateDraft!$B$1:$O$5859,3,FALSE)</f>
        <v>14/FA</v>
      </c>
      <c r="E157" s="316" t="s">
        <v>812</v>
      </c>
      <c r="F157" s="316" t="s">
        <v>7830</v>
      </c>
      <c r="G157" s="317"/>
      <c r="H157" s="318"/>
      <c r="I157" s="319"/>
      <c r="J157" s="319"/>
      <c r="K157" s="312">
        <v>0</v>
      </c>
      <c r="L157" s="312">
        <v>0</v>
      </c>
      <c r="M157" s="312">
        <v>0</v>
      </c>
      <c r="N157" s="313" t="e">
        <f>VLOOKUP(TRIM(B157),'Team Rosters'!$B$1:$M$3794,2,FALSE)</f>
        <v>#N/A</v>
      </c>
    </row>
    <row r="158" spans="1:14" s="215" customFormat="1" ht="12.75" customHeight="1">
      <c r="A158" s="135" t="s">
        <v>172</v>
      </c>
      <c r="B158" s="123" t="s">
        <v>4431</v>
      </c>
      <c r="C158" s="366">
        <f>VLOOKUP(TRIM(B158),BirthdateDraft!$B$1:$O$5859,2,FALSE)</f>
        <v>33111</v>
      </c>
      <c r="D158" s="398" t="str">
        <f>VLOOKUP(TRIM(B158),BirthdateDraft!$B$1:$O$5859,3,FALSE)</f>
        <v>13/FA</v>
      </c>
      <c r="E158" s="135" t="s">
        <v>822</v>
      </c>
      <c r="F158" s="135" t="s">
        <v>4298</v>
      </c>
      <c r="G158" s="309" t="s">
        <v>4391</v>
      </c>
      <c r="H158" s="310"/>
      <c r="I158" s="224">
        <v>0</v>
      </c>
      <c r="J158" s="224"/>
      <c r="K158" s="312"/>
      <c r="L158" s="312"/>
      <c r="M158" s="324"/>
      <c r="N158" s="313" t="e">
        <f>VLOOKUP(TRIM(B158),'Team Rosters'!$B$1:$M$3794,2,FALSE)</f>
        <v>#N/A</v>
      </c>
    </row>
    <row r="159" spans="1:14" s="215" customFormat="1" ht="12.75" customHeight="1">
      <c r="A159" s="135" t="s">
        <v>2314</v>
      </c>
      <c r="B159" s="123" t="s">
        <v>4532</v>
      </c>
      <c r="C159" s="366">
        <f>VLOOKUP(TRIM(B159),BirthdateDraft!$B$1:$O$5859,2,FALSE)</f>
        <v>33827</v>
      </c>
      <c r="D159" s="398" t="str">
        <f>VLOOKUP(TRIM(B159),BirthdateDraft!$B$1:$O$5859,3,FALSE)</f>
        <v>14/6</v>
      </c>
      <c r="E159" s="135" t="s">
        <v>820</v>
      </c>
      <c r="F159" s="135" t="s">
        <v>4303</v>
      </c>
      <c r="G159" s="309" t="s">
        <v>4391</v>
      </c>
      <c r="H159" s="310"/>
      <c r="I159" s="224">
        <v>0</v>
      </c>
      <c r="J159" s="224"/>
      <c r="K159" s="312"/>
      <c r="L159" s="312"/>
      <c r="M159" s="324"/>
      <c r="N159" s="313" t="e">
        <f>VLOOKUP(TRIM(B159),'Team Rosters'!$B$1:$M$3794,2,FALSE)</f>
        <v>#N/A</v>
      </c>
    </row>
    <row r="160" spans="1:14" s="215" customFormat="1" ht="12.75" customHeight="1">
      <c r="A160" s="316" t="s">
        <v>7634</v>
      </c>
      <c r="B160" s="315" t="s">
        <v>6118</v>
      </c>
      <c r="C160" s="367">
        <f>VLOOKUP(TRIM(B160),BirthdateDraft!$B$1:$O$5859,2,FALSE)</f>
        <v>33896</v>
      </c>
      <c r="D160" s="399" t="str">
        <f>VLOOKUP(TRIM(B160),BirthdateDraft!$B$1:$O$5859,3,FALSE)</f>
        <v>17/6</v>
      </c>
      <c r="E160" s="316" t="s">
        <v>3448</v>
      </c>
      <c r="F160" s="316" t="s">
        <v>7833</v>
      </c>
      <c r="G160" s="317"/>
      <c r="H160" s="318"/>
      <c r="I160" s="319"/>
      <c r="J160" s="319"/>
      <c r="K160" s="312">
        <v>0</v>
      </c>
      <c r="L160" s="312">
        <v>0</v>
      </c>
      <c r="M160" s="312">
        <v>2</v>
      </c>
      <c r="N160" s="313" t="e">
        <f>VLOOKUP(TRIM(B160),'Team Rosters'!$B$1:$M$3794,2,FALSE)</f>
        <v>#N/A</v>
      </c>
    </row>
    <row r="161" spans="1:14" s="215" customFormat="1" ht="12.75" customHeight="1">
      <c r="A161" s="135" t="s">
        <v>173</v>
      </c>
      <c r="B161" s="123" t="s">
        <v>4084</v>
      </c>
      <c r="C161" s="366">
        <f>VLOOKUP(TRIM(B161),BirthdateDraft!$B$1:$O$5859,2,FALSE)</f>
        <v>32890</v>
      </c>
      <c r="D161" s="398" t="str">
        <f>VLOOKUP(TRIM(B161),BirthdateDraft!$B$1:$O$5859,3,FALSE)</f>
        <v>13/6</v>
      </c>
      <c r="E161" s="135" t="s">
        <v>814</v>
      </c>
      <c r="F161" s="135" t="s">
        <v>4306</v>
      </c>
      <c r="G161" s="309" t="s">
        <v>4391</v>
      </c>
      <c r="H161" s="310" t="s">
        <v>4391</v>
      </c>
      <c r="I161" s="224">
        <v>1</v>
      </c>
      <c r="J161" s="224"/>
      <c r="K161" s="312"/>
      <c r="L161" s="312"/>
      <c r="M161" s="324"/>
      <c r="N161" s="313" t="e">
        <f>VLOOKUP(TRIM(B161),'Team Rosters'!$B$1:$M$3794,2,FALSE)</f>
        <v>#N/A</v>
      </c>
    </row>
    <row r="162" spans="1:14" s="215" customFormat="1" ht="12.75" customHeight="1">
      <c r="A162" s="135" t="s">
        <v>2314</v>
      </c>
      <c r="B162" s="123" t="s">
        <v>7580</v>
      </c>
      <c r="C162" s="366">
        <f>VLOOKUP(TRIM(B162),BirthdateDraft!$B$1:$O$5859,2,FALSE)</f>
        <v>35218</v>
      </c>
      <c r="D162" s="398" t="str">
        <f>VLOOKUP(TRIM(B162),BirthdateDraft!$B$1:$O$5859,3,FALSE)</f>
        <v>18/5</v>
      </c>
      <c r="E162" s="135" t="s">
        <v>90</v>
      </c>
      <c r="F162" s="135" t="s">
        <v>4303</v>
      </c>
      <c r="G162" s="309" t="s">
        <v>4391</v>
      </c>
      <c r="H162" s="310"/>
      <c r="I162" s="224">
        <v>3</v>
      </c>
      <c r="J162" s="224"/>
      <c r="K162" s="312"/>
      <c r="L162" s="312"/>
      <c r="M162" s="324"/>
      <c r="N162" s="313" t="e">
        <f>VLOOKUP(TRIM(B162),'Team Rosters'!$B$1:$M$3794,2,FALSE)</f>
        <v>#N/A</v>
      </c>
    </row>
    <row r="163" spans="1:14" s="215" customFormat="1" ht="12.75" customHeight="1">
      <c r="A163" s="135" t="s">
        <v>1404</v>
      </c>
      <c r="B163" s="123" t="s">
        <v>6855</v>
      </c>
      <c r="C163" s="366">
        <f>VLOOKUP(TRIM(B163),BirthdateDraft!$B$1:$O$5859,2,FALSE)</f>
        <v>33925</v>
      </c>
      <c r="D163" s="398" t="str">
        <f>VLOOKUP(TRIM(B163),BirthdateDraft!$B$1:$O$5859,3,FALSE)</f>
        <v>16/FA</v>
      </c>
      <c r="E163" s="135" t="s">
        <v>817</v>
      </c>
      <c r="F163" s="135" t="s">
        <v>1404</v>
      </c>
      <c r="G163" s="309" t="s">
        <v>4384</v>
      </c>
      <c r="H163" s="310"/>
      <c r="I163" s="224">
        <v>5</v>
      </c>
      <c r="J163" s="224"/>
      <c r="K163" s="312"/>
      <c r="L163" s="312"/>
      <c r="M163" s="324"/>
      <c r="N163" s="313" t="e">
        <f>VLOOKUP(TRIM(B163),'Team Rosters'!$B$1:$M$3794,2,FALSE)</f>
        <v>#N/A</v>
      </c>
    </row>
    <row r="164" spans="1:14" s="215" customFormat="1" ht="12.75" customHeight="1">
      <c r="A164" s="135" t="s">
        <v>3060</v>
      </c>
      <c r="B164" s="123" t="s">
        <v>7481</v>
      </c>
      <c r="C164" s="366">
        <f>VLOOKUP(TRIM(B164),BirthdateDraft!$B$1:$O$5859,2,FALSE)</f>
        <v>34092</v>
      </c>
      <c r="D164" s="398" t="str">
        <f>VLOOKUP(TRIM(B164),BirthdateDraft!$B$1:$O$5859,3,FALSE)</f>
        <v>16/FA</v>
      </c>
      <c r="E164" s="135" t="s">
        <v>81</v>
      </c>
      <c r="F164" s="135" t="s">
        <v>4290</v>
      </c>
      <c r="G164" s="309" t="s">
        <v>4384</v>
      </c>
      <c r="H164" s="310"/>
      <c r="I164" s="224"/>
      <c r="J164" s="224"/>
      <c r="K164" s="312"/>
      <c r="L164" s="312"/>
      <c r="M164" s="324"/>
      <c r="N164" s="313" t="e">
        <f>VLOOKUP(TRIM(B164),'Team Rosters'!$B$1:$M$3794,2,FALSE)</f>
        <v>#N/A</v>
      </c>
    </row>
    <row r="165" spans="1:14" s="215" customFormat="1" ht="12.75" customHeight="1">
      <c r="A165" s="316" t="s">
        <v>2314</v>
      </c>
      <c r="B165" s="315" t="s">
        <v>7628</v>
      </c>
      <c r="C165" s="367">
        <f>VLOOKUP(TRIM(B165),BirthdateDraft!$B$1:$O$5859,2,FALSE)</f>
        <v>35068</v>
      </c>
      <c r="D165" s="399" t="str">
        <f>VLOOKUP(TRIM(B165),BirthdateDraft!$B$1:$O$5859,3,FALSE)</f>
        <v>19/7</v>
      </c>
      <c r="E165" s="316" t="s">
        <v>807</v>
      </c>
      <c r="F165" s="316" t="s">
        <v>4279</v>
      </c>
      <c r="G165" s="317"/>
      <c r="H165" s="318"/>
      <c r="I165" s="319"/>
      <c r="J165" s="319"/>
      <c r="K165" s="312">
        <v>0</v>
      </c>
      <c r="L165" s="312"/>
      <c r="M165" s="324">
        <v>2</v>
      </c>
      <c r="N165" s="313" t="e">
        <f>VLOOKUP(TRIM(B165),'Team Rosters'!$B$1:$M$3794,2,FALSE)</f>
        <v>#N/A</v>
      </c>
    </row>
    <row r="166" spans="1:14" s="215" customFormat="1" ht="12.75" customHeight="1">
      <c r="A166" s="135" t="s">
        <v>1404</v>
      </c>
      <c r="B166" s="123" t="s">
        <v>7470</v>
      </c>
      <c r="C166" s="366">
        <f>VLOOKUP(TRIM(B166),BirthdateDraft!$B$1:$O$5859,2,FALSE)</f>
        <v>35232</v>
      </c>
      <c r="D166" s="398" t="str">
        <f>VLOOKUP(TRIM(B166),BirthdateDraft!$B$1:$O$5859,3,FALSE)</f>
        <v>19/4</v>
      </c>
      <c r="E166" s="135" t="s">
        <v>814</v>
      </c>
      <c r="F166" s="135" t="s">
        <v>1404</v>
      </c>
      <c r="G166" s="309" t="s">
        <v>4384</v>
      </c>
      <c r="H166" s="310"/>
      <c r="I166" s="224">
        <v>6</v>
      </c>
      <c r="J166" s="224"/>
      <c r="K166" s="312"/>
      <c r="L166" s="312"/>
      <c r="M166" s="324"/>
      <c r="N166" s="313" t="e">
        <f>VLOOKUP(TRIM(B166),'Team Rosters'!$B$1:$M$3794,2,FALSE)</f>
        <v>#N/A</v>
      </c>
    </row>
    <row r="167" spans="1:14" s="215" customFormat="1" ht="12.75" customHeight="1">
      <c r="A167" s="135" t="s">
        <v>3060</v>
      </c>
      <c r="B167" s="315" t="s">
        <v>402</v>
      </c>
      <c r="C167" s="367">
        <f>VLOOKUP(TRIM(B167),BirthdateDraft!$B$1:$O$5859,2,FALSE)</f>
        <v>32174</v>
      </c>
      <c r="D167" s="399" t="str">
        <f>VLOOKUP(TRIM(B167),BirthdateDraft!$B$1:$O$5859,3,FALSE)</f>
        <v>11/FA</v>
      </c>
      <c r="E167" s="316" t="s">
        <v>809</v>
      </c>
      <c r="F167" s="135" t="s">
        <v>4290</v>
      </c>
      <c r="G167" s="309" t="s">
        <v>4384</v>
      </c>
      <c r="H167" s="310"/>
      <c r="I167" s="224"/>
      <c r="J167" s="224"/>
      <c r="K167" s="312"/>
      <c r="L167" s="312"/>
      <c r="M167" s="324"/>
      <c r="N167" s="313" t="e">
        <f>VLOOKUP(TRIM(B167),'Team Rosters'!$B$1:$M$3794,2,FALSE)</f>
        <v>#N/A</v>
      </c>
    </row>
    <row r="168" spans="1:14" s="215" customFormat="1" ht="12.75" customHeight="1">
      <c r="A168" s="135" t="s">
        <v>3060</v>
      </c>
      <c r="B168" s="123" t="s">
        <v>7513</v>
      </c>
      <c r="C168" s="366">
        <f>VLOOKUP(TRIM(B168),BirthdateDraft!$B$1:$O$5859,2,FALSE)</f>
        <v>34562</v>
      </c>
      <c r="D168" s="398" t="str">
        <f>VLOOKUP(TRIM(B168),BirthdateDraft!$B$1:$O$5859,3,FALSE)</f>
        <v>16/FA</v>
      </c>
      <c r="E168" s="135" t="s">
        <v>813</v>
      </c>
      <c r="F168" s="135" t="s">
        <v>4290</v>
      </c>
      <c r="G168" s="309" t="s">
        <v>4384</v>
      </c>
      <c r="H168" s="310"/>
      <c r="I168" s="224"/>
      <c r="J168" s="224"/>
      <c r="K168" s="312"/>
      <c r="L168" s="312"/>
      <c r="M168" s="324"/>
      <c r="N168" s="313" t="e">
        <f>VLOOKUP(TRIM(B168),'Team Rosters'!$B$1:$M$3794,2,FALSE)</f>
        <v>#N/A</v>
      </c>
    </row>
    <row r="169" spans="1:14" s="215" customFormat="1" ht="12.75" customHeight="1">
      <c r="A169" s="135" t="s">
        <v>2314</v>
      </c>
      <c r="B169" s="123" t="s">
        <v>7601</v>
      </c>
      <c r="C169" s="366">
        <f>VLOOKUP(TRIM(B169),BirthdateDraft!$B$1:$O$5859,2,FALSE)</f>
        <v>34992</v>
      </c>
      <c r="D169" s="398" t="str">
        <f>VLOOKUP(TRIM(B169),BirthdateDraft!$B$1:$O$5859,3,FALSE)</f>
        <v>19/FA</v>
      </c>
      <c r="E169" s="135" t="s">
        <v>831</v>
      </c>
      <c r="F169" s="135" t="s">
        <v>4303</v>
      </c>
      <c r="G169" s="309" t="s">
        <v>4391</v>
      </c>
      <c r="H169" s="310"/>
      <c r="I169" s="224">
        <v>0</v>
      </c>
      <c r="J169" s="224"/>
      <c r="K169" s="312"/>
      <c r="L169" s="312"/>
      <c r="M169" s="324"/>
      <c r="N169" s="313" t="e">
        <f>VLOOKUP(TRIM(B169),'Team Rosters'!$B$1:$M$3794,2,FALSE)</f>
        <v>#N/A</v>
      </c>
    </row>
    <row r="170" spans="1:14" s="215" customFormat="1" ht="12.75" customHeight="1">
      <c r="A170" s="135" t="s">
        <v>3060</v>
      </c>
      <c r="B170" s="123" t="s">
        <v>7490</v>
      </c>
      <c r="C170" s="366">
        <f>VLOOKUP(TRIM(B170),BirthdateDraft!$B$1:$O$5859,2,FALSE)</f>
        <v>35048</v>
      </c>
      <c r="D170" s="398" t="str">
        <f>VLOOKUP(TRIM(B170),BirthdateDraft!$B$1:$O$5859,3,FALSE)</f>
        <v>19/FA</v>
      </c>
      <c r="E170" s="135" t="s">
        <v>83</v>
      </c>
      <c r="F170" s="135" t="s">
        <v>4290</v>
      </c>
      <c r="G170" s="309" t="s">
        <v>4384</v>
      </c>
      <c r="H170" s="310"/>
      <c r="I170" s="224"/>
      <c r="J170" s="224"/>
      <c r="K170" s="312"/>
      <c r="L170" s="312"/>
      <c r="M170" s="324"/>
      <c r="N170" s="313" t="e">
        <f>VLOOKUP(TRIM(B170),'Team Rosters'!$B$1:$M$3794,2,FALSE)</f>
        <v>#N/A</v>
      </c>
    </row>
    <row r="171" spans="1:14" s="215" customFormat="1" ht="12.75" customHeight="1">
      <c r="A171" s="135" t="s">
        <v>3060</v>
      </c>
      <c r="B171" s="123" t="s">
        <v>7624</v>
      </c>
      <c r="C171" s="366">
        <f>VLOOKUP(TRIM(B171),BirthdateDraft!$B$1:$O$5859,2,FALSE)</f>
        <v>34937</v>
      </c>
      <c r="D171" s="398" t="str">
        <f>VLOOKUP(TRIM(B171),BirthdateDraft!$B$1:$O$5859,3,FALSE)</f>
        <v>19/7</v>
      </c>
      <c r="E171" s="135" t="s">
        <v>817</v>
      </c>
      <c r="F171" s="135" t="s">
        <v>4290</v>
      </c>
      <c r="G171" s="309" t="s">
        <v>4384</v>
      </c>
      <c r="H171" s="310"/>
      <c r="I171" s="224"/>
      <c r="J171" s="224"/>
      <c r="K171" s="312"/>
      <c r="L171" s="312"/>
      <c r="M171" s="324"/>
      <c r="N171" s="313" t="e">
        <f>VLOOKUP(TRIM(B171),'Team Rosters'!$B$1:$M$3794,2,FALSE)</f>
        <v>#N/A</v>
      </c>
    </row>
    <row r="172" spans="1:14" s="215" customFormat="1" ht="12.75" customHeight="1">
      <c r="A172" s="316" t="s">
        <v>836</v>
      </c>
      <c r="B172" s="315" t="s">
        <v>7646</v>
      </c>
      <c r="C172" s="367">
        <f>VLOOKUP(TRIM(B172),BirthdateDraft!$B$1:$O$5859,2,FALSE)</f>
        <v>34743</v>
      </c>
      <c r="D172" s="399" t="str">
        <f>VLOOKUP(TRIM(B172),BirthdateDraft!$B$1:$O$5859,3,FALSE)</f>
        <v>18/FA</v>
      </c>
      <c r="E172" s="316" t="s">
        <v>826</v>
      </c>
      <c r="F172" s="316" t="s">
        <v>6988</v>
      </c>
      <c r="G172" s="317"/>
      <c r="H172" s="318"/>
      <c r="I172" s="319"/>
      <c r="J172" s="319"/>
      <c r="K172" s="312">
        <v>0</v>
      </c>
      <c r="L172" s="312">
        <v>0</v>
      </c>
      <c r="M172" s="324">
        <v>0</v>
      </c>
      <c r="N172" s="313" t="e">
        <f>VLOOKUP(TRIM(B172),'Team Rosters'!$B$1:$M$3794,2,FALSE)</f>
        <v>#N/A</v>
      </c>
    </row>
    <row r="173" spans="1:14" s="215" customFormat="1" ht="12.75" customHeight="1">
      <c r="A173" s="135" t="s">
        <v>2313</v>
      </c>
      <c r="B173" s="123" t="s">
        <v>6308</v>
      </c>
      <c r="C173" s="366">
        <f>VLOOKUP(TRIM(B173),BirthdateDraft!$B$1:$O$5859,2,FALSE)</f>
        <v>34890</v>
      </c>
      <c r="D173" s="398" t="str">
        <f>VLOOKUP(TRIM(B173),BirthdateDraft!$B$1:$O$5859,3,FALSE)</f>
        <v>17/FA</v>
      </c>
      <c r="E173" s="135" t="s">
        <v>832</v>
      </c>
      <c r="F173" s="135" t="s">
        <v>2313</v>
      </c>
      <c r="G173" s="309" t="s">
        <v>4384</v>
      </c>
      <c r="H173" s="310"/>
      <c r="I173" s="224">
        <v>0</v>
      </c>
      <c r="J173" s="224"/>
      <c r="K173" s="312"/>
      <c r="L173" s="312"/>
      <c r="M173" s="324"/>
      <c r="N173" s="313" t="e">
        <f>VLOOKUP(TRIM(B173),'Team Rosters'!$B$1:$M$3794,2,FALSE)</f>
        <v>#N/A</v>
      </c>
    </row>
    <row r="174" spans="1:14" s="215" customFormat="1" ht="12.75" customHeight="1">
      <c r="A174" s="135" t="s">
        <v>1667</v>
      </c>
      <c r="B174" s="123" t="s">
        <v>6298</v>
      </c>
      <c r="C174" s="366">
        <f>VLOOKUP(TRIM(B174),BirthdateDraft!$B$1:$O$5859,2,FALSE)</f>
        <v>34593</v>
      </c>
      <c r="D174" s="398" t="str">
        <f>VLOOKUP(TRIM(B174),BirthdateDraft!$B$1:$O$5859,3,FALSE)</f>
        <v>17/5</v>
      </c>
      <c r="E174" s="135" t="s">
        <v>1664</v>
      </c>
      <c r="F174" s="135" t="s">
        <v>4300</v>
      </c>
      <c r="G174" s="309" t="s">
        <v>4385</v>
      </c>
      <c r="H174" s="310"/>
      <c r="I174" s="224">
        <v>0</v>
      </c>
      <c r="J174" s="224"/>
      <c r="K174" s="312"/>
      <c r="L174" s="312"/>
      <c r="M174" s="324"/>
      <c r="N174" s="313" t="e">
        <f>VLOOKUP(TRIM(B174),'Team Rosters'!$B$1:$M$3794,2,FALSE)</f>
        <v>#N/A</v>
      </c>
    </row>
    <row r="175" spans="1:14" s="215" customFormat="1" ht="12.75" customHeight="1">
      <c r="A175" s="316" t="s">
        <v>828</v>
      </c>
      <c r="B175" s="315" t="s">
        <v>6956</v>
      </c>
      <c r="C175" s="367">
        <f>VLOOKUP(TRIM(B175),BirthdateDraft!$B$1:$O$5859,2,FALSE)</f>
        <v>34661</v>
      </c>
      <c r="D175" s="399" t="str">
        <f>VLOOKUP(TRIM(B175),BirthdateDraft!$B$1:$O$5859,3,FALSE)</f>
        <v>17/FA</v>
      </c>
      <c r="E175" s="316" t="s">
        <v>5513</v>
      </c>
      <c r="F175" s="316" t="s">
        <v>828</v>
      </c>
      <c r="G175" s="317"/>
      <c r="H175" s="318"/>
      <c r="I175" s="319"/>
      <c r="J175" s="319"/>
      <c r="K175" s="312">
        <v>5</v>
      </c>
      <c r="L175" s="312"/>
      <c r="M175" s="324">
        <v>0</v>
      </c>
      <c r="N175" s="313" t="e">
        <f>VLOOKUP(TRIM(B175),'Team Rosters'!$B$1:$M$3794,2,FALSE)</f>
        <v>#N/A</v>
      </c>
    </row>
    <row r="176" spans="1:14" s="215" customFormat="1" ht="12.75" customHeight="1">
      <c r="A176" s="135" t="s">
        <v>2458</v>
      </c>
      <c r="B176" s="123" t="s">
        <v>6299</v>
      </c>
      <c r="C176" s="366">
        <f>VLOOKUP(TRIM(B176),BirthdateDraft!$B$1:$O$5859,2,FALSE)</f>
        <v>34695</v>
      </c>
      <c r="D176" s="398" t="str">
        <f>VLOOKUP(TRIM(B176),BirthdateDraft!$B$1:$O$5859,3,FALSE)</f>
        <v>17/FA</v>
      </c>
      <c r="E176" s="135" t="s">
        <v>1664</v>
      </c>
      <c r="F176" s="135" t="s">
        <v>2458</v>
      </c>
      <c r="G176" s="309" t="s">
        <v>4384</v>
      </c>
      <c r="H176" s="310"/>
      <c r="I176" s="224">
        <v>0</v>
      </c>
      <c r="J176" s="224"/>
      <c r="K176" s="312"/>
      <c r="L176" s="312"/>
      <c r="M176" s="324"/>
      <c r="N176" s="313" t="e">
        <f>VLOOKUP(TRIM(B176),'Team Rosters'!$B$1:$M$3794,2,FALSE)</f>
        <v>#N/A</v>
      </c>
    </row>
    <row r="177" spans="1:14" s="215" customFormat="1" ht="12.75" customHeight="1">
      <c r="A177" s="135" t="s">
        <v>3060</v>
      </c>
      <c r="B177" s="315" t="s">
        <v>7466</v>
      </c>
      <c r="C177" s="367">
        <f>VLOOKUP(TRIM(B177),BirthdateDraft!$B$1:$O$5859,2,FALSE)</f>
        <v>34550</v>
      </c>
      <c r="D177" s="399" t="str">
        <f>VLOOKUP(TRIM(B177),BirthdateDraft!$B$1:$O$5859,3,FALSE)</f>
        <v>18/5</v>
      </c>
      <c r="E177" s="316" t="s">
        <v>833</v>
      </c>
      <c r="F177" s="135" t="s">
        <v>4290</v>
      </c>
      <c r="G177" s="309" t="s">
        <v>4382</v>
      </c>
      <c r="H177" s="310"/>
      <c r="I177" s="224"/>
      <c r="J177" s="224"/>
      <c r="K177" s="312"/>
      <c r="L177" s="312"/>
      <c r="M177" s="324"/>
      <c r="N177" s="313" t="e">
        <f>VLOOKUP(TRIM(B177),'Team Rosters'!$B$1:$M$3794,2,FALSE)</f>
        <v>#N/A</v>
      </c>
    </row>
    <row r="178" spans="1:14" s="215" customFormat="1" ht="12.75" customHeight="1">
      <c r="A178" s="135" t="s">
        <v>1139</v>
      </c>
      <c r="B178" s="123" t="s">
        <v>4536</v>
      </c>
      <c r="C178" s="366">
        <f>VLOOKUP(TRIM(B178),BirthdateDraft!$B$1:$O$5859,2,FALSE)</f>
        <v>33716</v>
      </c>
      <c r="D178" s="398" t="str">
        <f>VLOOKUP(TRIM(B178),BirthdateDraft!$B$1:$O$5859,3,FALSE)</f>
        <v>14/7</v>
      </c>
      <c r="E178" s="135" t="s">
        <v>826</v>
      </c>
      <c r="F178" s="135" t="s">
        <v>1139</v>
      </c>
      <c r="G178" s="309" t="s">
        <v>4384</v>
      </c>
      <c r="H178" s="310"/>
      <c r="I178" s="224">
        <v>0</v>
      </c>
      <c r="J178" s="224"/>
      <c r="K178" s="312"/>
      <c r="L178" s="312"/>
      <c r="M178" s="324"/>
      <c r="N178" s="313" t="e">
        <f>VLOOKUP(TRIM(B178),'Team Rosters'!$B$1:$M$3794,2,FALSE)</f>
        <v>#N/A</v>
      </c>
    </row>
    <row r="179" spans="1:14" s="215" customFormat="1" ht="12.75" customHeight="1">
      <c r="A179" s="135" t="s">
        <v>3060</v>
      </c>
      <c r="B179" s="123" t="s">
        <v>6800</v>
      </c>
      <c r="C179" s="366">
        <f>VLOOKUP(TRIM(B179),BirthdateDraft!$B$1:$O$5859,2,FALSE)</f>
        <v>34618</v>
      </c>
      <c r="D179" s="398" t="str">
        <f>VLOOKUP(TRIM(B179),BirthdateDraft!$B$1:$O$5859,3,FALSE)</f>
        <v>18/6</v>
      </c>
      <c r="E179" s="135" t="s">
        <v>822</v>
      </c>
      <c r="F179" s="135" t="s">
        <v>4290</v>
      </c>
      <c r="G179" s="309" t="s">
        <v>4384</v>
      </c>
      <c r="H179" s="310"/>
      <c r="I179" s="224"/>
      <c r="J179" s="224"/>
      <c r="K179" s="312"/>
      <c r="L179" s="312"/>
      <c r="M179" s="324"/>
      <c r="N179" s="313" t="e">
        <f>VLOOKUP(TRIM(B179),'Team Rosters'!$B$1:$M$3794,2,FALSE)</f>
        <v>#N/A</v>
      </c>
    </row>
    <row r="180" spans="1:14" s="215" customFormat="1" ht="12.75" customHeight="1">
      <c r="A180" s="135" t="s">
        <v>3060</v>
      </c>
      <c r="B180" s="123" t="s">
        <v>7587</v>
      </c>
      <c r="C180" s="366">
        <f>VLOOKUP(TRIM(B180),BirthdateDraft!$B$1:$O$5859,2,FALSE)</f>
        <v>35603</v>
      </c>
      <c r="D180" s="398" t="str">
        <f>VLOOKUP(TRIM(B180),BirthdateDraft!$B$1:$O$5859,3,FALSE)</f>
        <v>19/FA</v>
      </c>
      <c r="E180" s="135" t="s">
        <v>832</v>
      </c>
      <c r="F180" s="135" t="s">
        <v>4290</v>
      </c>
      <c r="G180" s="309" t="s">
        <v>4384</v>
      </c>
      <c r="H180" s="310"/>
      <c r="I180" s="224"/>
      <c r="J180" s="224"/>
      <c r="K180" s="312"/>
      <c r="L180" s="312"/>
      <c r="M180" s="324"/>
      <c r="N180" s="313" t="e">
        <f>VLOOKUP(TRIM(B180),'Team Rosters'!$B$1:$M$3794,2,FALSE)</f>
        <v>#N/A</v>
      </c>
    </row>
    <row r="181" spans="1:14" s="215" customFormat="1" ht="12.75" customHeight="1">
      <c r="A181" s="135" t="s">
        <v>1404</v>
      </c>
      <c r="B181" s="123" t="s">
        <v>6836</v>
      </c>
      <c r="C181" s="366">
        <f>VLOOKUP(TRIM(B181),BirthdateDraft!$B$1:$O$5859,2,FALSE)</f>
        <v>32892</v>
      </c>
      <c r="D181" s="398" t="str">
        <f>VLOOKUP(TRIM(B181),BirthdateDraft!$B$1:$O$5859,3,FALSE)</f>
        <v>15/7</v>
      </c>
      <c r="E181" s="135" t="s">
        <v>815</v>
      </c>
      <c r="F181" s="135" t="s">
        <v>1404</v>
      </c>
      <c r="G181" s="309" t="s">
        <v>4384</v>
      </c>
      <c r="H181" s="310"/>
      <c r="I181" s="224">
        <v>0</v>
      </c>
      <c r="J181" s="224"/>
      <c r="K181" s="312"/>
      <c r="L181" s="312"/>
      <c r="M181" s="324"/>
      <c r="N181" s="313" t="e">
        <f>VLOOKUP(TRIM(B181),'Team Rosters'!$B$1:$M$3794,2,FALSE)</f>
        <v>#N/A</v>
      </c>
    </row>
    <row r="182" spans="1:14" s="215" customFormat="1" ht="12.75" customHeight="1">
      <c r="A182" s="135" t="s">
        <v>172</v>
      </c>
      <c r="B182" s="123" t="s">
        <v>6707</v>
      </c>
      <c r="C182" s="366">
        <f>VLOOKUP(TRIM(B182),BirthdateDraft!$B$1:$O$5859,2,FALSE)</f>
        <v>33707</v>
      </c>
      <c r="D182" s="398" t="str">
        <f>VLOOKUP(TRIM(B182),BirthdateDraft!$B$1:$O$5859,3,FALSE)</f>
        <v>15/FA</v>
      </c>
      <c r="E182" s="135" t="s">
        <v>814</v>
      </c>
      <c r="F182" s="135" t="s">
        <v>4298</v>
      </c>
      <c r="G182" s="309" t="s">
        <v>4391</v>
      </c>
      <c r="H182" s="310"/>
      <c r="I182" s="224">
        <v>0</v>
      </c>
      <c r="J182" s="224"/>
      <c r="K182" s="312"/>
      <c r="L182" s="312"/>
      <c r="M182" s="324"/>
      <c r="N182" s="313" t="e">
        <f>VLOOKUP(TRIM(B182),'Team Rosters'!$B$1:$M$3794,2,FALSE)</f>
        <v>#N/A</v>
      </c>
    </row>
    <row r="183" spans="1:14" s="215" customFormat="1" ht="12.75" customHeight="1">
      <c r="A183" s="135" t="s">
        <v>173</v>
      </c>
      <c r="B183" s="123" t="s">
        <v>7612</v>
      </c>
      <c r="C183" s="366">
        <f>VLOOKUP(TRIM(B183),BirthdateDraft!$B$1:$O$5859,2,FALSE)</f>
        <v>34274</v>
      </c>
      <c r="D183" s="398" t="str">
        <f>VLOOKUP(TRIM(B183),BirthdateDraft!$B$1:$O$5859,3,FALSE)</f>
        <v>17/7</v>
      </c>
      <c r="E183" s="135" t="s">
        <v>824</v>
      </c>
      <c r="F183" s="135" t="s">
        <v>4306</v>
      </c>
      <c r="G183" s="309" t="s">
        <v>4391</v>
      </c>
      <c r="H183" s="310" t="s">
        <v>4391</v>
      </c>
      <c r="I183" s="224">
        <v>0</v>
      </c>
      <c r="J183" s="224"/>
      <c r="K183" s="312"/>
      <c r="L183" s="312"/>
      <c r="M183" s="324"/>
      <c r="N183" s="313" t="e">
        <f>VLOOKUP(TRIM(B183),'Team Rosters'!$B$1:$M$3794,2,FALSE)</f>
        <v>#N/A</v>
      </c>
    </row>
    <row r="184" spans="1:14" s="215" customFormat="1" ht="12.75" customHeight="1">
      <c r="A184" s="135" t="s">
        <v>1404</v>
      </c>
      <c r="B184" s="123" t="s">
        <v>7625</v>
      </c>
      <c r="C184" s="366">
        <f>VLOOKUP(TRIM(B184),BirthdateDraft!$B$1:$O$5859,2,FALSE)</f>
        <v>34593</v>
      </c>
      <c r="D184" s="398" t="str">
        <f>VLOOKUP(TRIM(B184),BirthdateDraft!$B$1:$O$5859,3,FALSE)</f>
        <v>17/FA</v>
      </c>
      <c r="E184" s="135" t="s">
        <v>817</v>
      </c>
      <c r="F184" s="135" t="s">
        <v>1404</v>
      </c>
      <c r="G184" s="309" t="s">
        <v>4384</v>
      </c>
      <c r="H184" s="310"/>
      <c r="I184" s="224">
        <v>6</v>
      </c>
      <c r="J184" s="224"/>
      <c r="K184" s="312"/>
      <c r="L184" s="312"/>
      <c r="M184" s="324"/>
      <c r="N184" s="313" t="e">
        <f>VLOOKUP(TRIM(B184),'Team Rosters'!$B$1:$M$3794,2,FALSE)</f>
        <v>#N/A</v>
      </c>
    </row>
    <row r="185" spans="1:14" s="215" customFormat="1" ht="12.75" customHeight="1">
      <c r="A185" s="135" t="s">
        <v>3060</v>
      </c>
      <c r="B185" s="123" t="s">
        <v>6758</v>
      </c>
      <c r="C185" s="366">
        <f>VLOOKUP(TRIM(B185),BirthdateDraft!$B$1:$O$5859,2,FALSE)</f>
        <v>34276</v>
      </c>
      <c r="D185" s="398" t="str">
        <f>VLOOKUP(TRIM(B185),BirthdateDraft!$B$1:$O$5859,3,FALSE)</f>
        <v>18/FA</v>
      </c>
      <c r="E185" s="135" t="s">
        <v>813</v>
      </c>
      <c r="F185" s="135" t="s">
        <v>4290</v>
      </c>
      <c r="G185" s="309" t="s">
        <v>4382</v>
      </c>
      <c r="H185" s="310"/>
      <c r="I185" s="224"/>
      <c r="J185" s="224"/>
      <c r="K185" s="312"/>
      <c r="L185" s="312"/>
      <c r="M185" s="324"/>
      <c r="N185" s="313" t="e">
        <f>VLOOKUP(TRIM(B185),'Team Rosters'!$B$1:$M$3794,2,FALSE)</f>
        <v>#N/A</v>
      </c>
    </row>
    <row r="186" spans="1:14" s="215" customFormat="1" ht="12.75" customHeight="1">
      <c r="A186" s="316" t="s">
        <v>87</v>
      </c>
      <c r="B186" s="315" t="s">
        <v>6671</v>
      </c>
      <c r="C186" s="367">
        <f>VLOOKUP(TRIM(B186),BirthdateDraft!$B$1:$O$5859,2,FALSE)</f>
        <v>35650</v>
      </c>
      <c r="D186" s="399" t="str">
        <f>VLOOKUP(TRIM(B186),BirthdateDraft!$B$1:$O$5859,3,FALSE)</f>
        <v>18/3</v>
      </c>
      <c r="E186" s="316" t="s">
        <v>820</v>
      </c>
      <c r="F186" s="316" t="s">
        <v>4280</v>
      </c>
      <c r="G186" s="317"/>
      <c r="H186" s="318"/>
      <c r="I186" s="319"/>
      <c r="J186" s="319"/>
      <c r="K186" s="312">
        <v>0</v>
      </c>
      <c r="L186" s="312">
        <v>4</v>
      </c>
      <c r="M186" s="312">
        <v>0</v>
      </c>
      <c r="N186" s="313" t="e">
        <f>VLOOKUP(TRIM(B186),'Team Rosters'!$B$1:$M$3794,2,FALSE)</f>
        <v>#N/A</v>
      </c>
    </row>
    <row r="187" spans="1:14" s="215" customFormat="1" ht="12.75" customHeight="1">
      <c r="A187" s="135" t="s">
        <v>1404</v>
      </c>
      <c r="B187" s="123" t="s">
        <v>7539</v>
      </c>
      <c r="C187" s="366">
        <f>VLOOKUP(TRIM(B187),BirthdateDraft!$B$1:$O$5859,2,FALSE)</f>
        <v>34813</v>
      </c>
      <c r="D187" s="398" t="str">
        <f>VLOOKUP(TRIM(B187),BirthdateDraft!$B$1:$O$5859,3,FALSE)</f>
        <v>18/5</v>
      </c>
      <c r="E187" s="135" t="s">
        <v>5513</v>
      </c>
      <c r="F187" s="135" t="s">
        <v>1404</v>
      </c>
      <c r="G187" s="309" t="s">
        <v>4384</v>
      </c>
      <c r="H187" s="310"/>
      <c r="I187" s="224">
        <v>5</v>
      </c>
      <c r="J187" s="224"/>
      <c r="K187" s="312"/>
      <c r="L187" s="312"/>
      <c r="M187" s="324"/>
      <c r="N187" s="313" t="e">
        <f>VLOOKUP(TRIM(B187),'Team Rosters'!$B$1:$M$3794,2,FALSE)</f>
        <v>#N/A</v>
      </c>
    </row>
    <row r="188" spans="1:14" s="215" customFormat="1" ht="12.75" customHeight="1">
      <c r="A188" s="135" t="s">
        <v>3060</v>
      </c>
      <c r="B188" s="123" t="s">
        <v>7491</v>
      </c>
      <c r="C188" s="366">
        <f>VLOOKUP(TRIM(B188),BirthdateDraft!$B$1:$O$5859,2,FALSE)</f>
        <v>35104</v>
      </c>
      <c r="D188" s="398" t="str">
        <f>VLOOKUP(TRIM(B188),BirthdateDraft!$B$1:$O$5859,3,FALSE)</f>
        <v>19/5</v>
      </c>
      <c r="E188" s="135" t="s">
        <v>83</v>
      </c>
      <c r="F188" s="135" t="s">
        <v>4290</v>
      </c>
      <c r="G188" s="309" t="s">
        <v>4384</v>
      </c>
      <c r="H188" s="310"/>
      <c r="I188" s="224"/>
      <c r="J188" s="224"/>
      <c r="K188" s="312"/>
      <c r="L188" s="312"/>
      <c r="M188" s="324"/>
      <c r="N188" s="313" t="e">
        <f>VLOOKUP(TRIM(B188),'Team Rosters'!$B$1:$M$3794,2,FALSE)</f>
        <v>#N/A</v>
      </c>
    </row>
    <row r="189" spans="1:14" s="215" customFormat="1" ht="12.75" customHeight="1">
      <c r="A189" s="316" t="s">
        <v>1406</v>
      </c>
      <c r="B189" s="315" t="s">
        <v>7797</v>
      </c>
      <c r="C189" s="367">
        <f>VLOOKUP(TRIM(B189),BirthdateDraft!$B$1:$O$5859,2,FALSE)</f>
        <v>34367</v>
      </c>
      <c r="D189" s="399" t="str">
        <f>VLOOKUP(TRIM(B189),BirthdateDraft!$B$1:$O$5859,3,FALSE)</f>
        <v>17/FA</v>
      </c>
      <c r="E189" s="316" t="s">
        <v>1664</v>
      </c>
      <c r="F189" s="316" t="s">
        <v>1406</v>
      </c>
      <c r="G189" s="317"/>
      <c r="H189" s="318"/>
      <c r="I189" s="319"/>
      <c r="J189" s="319"/>
      <c r="K189" s="312">
        <v>4</v>
      </c>
      <c r="L189" s="312"/>
      <c r="M189" s="324"/>
      <c r="N189" s="313" t="e">
        <f>VLOOKUP(TRIM(B189),'Team Rosters'!$B$1:$M$3794,2,FALSE)</f>
        <v>#N/A</v>
      </c>
    </row>
    <row r="190" spans="1:14" s="215" customFormat="1" ht="12.75" customHeight="1">
      <c r="A190" s="135" t="s">
        <v>1404</v>
      </c>
      <c r="B190" s="123" t="s">
        <v>7540</v>
      </c>
      <c r="C190" s="366">
        <f>VLOOKUP(TRIM(B190),BirthdateDraft!$B$1:$O$5859,2,FALSE)</f>
        <v>35620</v>
      </c>
      <c r="D190" s="398" t="str">
        <f>VLOOKUP(TRIM(B190),BirthdateDraft!$B$1:$O$5859,3,FALSE)</f>
        <v>19/FA</v>
      </c>
      <c r="E190" s="135" t="s">
        <v>5513</v>
      </c>
      <c r="F190" s="135" t="s">
        <v>1404</v>
      </c>
      <c r="G190" s="309" t="s">
        <v>4384</v>
      </c>
      <c r="H190" s="310"/>
      <c r="I190" s="224">
        <v>0</v>
      </c>
      <c r="J190" s="224"/>
      <c r="K190" s="312"/>
      <c r="L190" s="312"/>
      <c r="M190" s="324"/>
      <c r="N190" s="313" t="e">
        <f>VLOOKUP(TRIM(B190),'Team Rosters'!$B$1:$M$3794,2,FALSE)</f>
        <v>#N/A</v>
      </c>
    </row>
    <row r="191" spans="1:14" s="215" customFormat="1" ht="12.75" customHeight="1">
      <c r="A191" s="316" t="s">
        <v>7692</v>
      </c>
      <c r="B191" s="315" t="s">
        <v>7718</v>
      </c>
      <c r="C191" s="367">
        <f>VLOOKUP(TRIM(B191),BirthdateDraft!$B$1:$O$5859,2,FALSE)</f>
        <v>34482</v>
      </c>
      <c r="D191" s="399" t="str">
        <f>VLOOKUP(TRIM(B191),BirthdateDraft!$B$1:$O$5859,3,FALSE)</f>
        <v>17/FA</v>
      </c>
      <c r="E191" s="316" t="s">
        <v>6142</v>
      </c>
      <c r="F191" s="316" t="s">
        <v>4265</v>
      </c>
      <c r="G191" s="317"/>
      <c r="H191" s="318"/>
      <c r="I191" s="319"/>
      <c r="J191" s="319"/>
      <c r="K191" s="312"/>
      <c r="L191" s="312"/>
      <c r="M191" s="312"/>
      <c r="N191" s="313" t="e">
        <f>VLOOKUP(TRIM(B191),'Team Rosters'!$B$1:$M$3794,2,FALSE)</f>
        <v>#N/A</v>
      </c>
    </row>
    <row r="192" spans="1:14" s="215" customFormat="1" ht="12.75" customHeight="1">
      <c r="A192" s="135" t="s">
        <v>1139</v>
      </c>
      <c r="B192" s="123" t="s">
        <v>6259</v>
      </c>
      <c r="C192" s="366">
        <f>VLOOKUP(TRIM(B192),BirthdateDraft!$B$1:$O$5859,2,FALSE)</f>
        <v>34527</v>
      </c>
      <c r="D192" s="398" t="str">
        <f>VLOOKUP(TRIM(B192),BirthdateDraft!$B$1:$O$5859,3,FALSE)</f>
        <v>17/FA</v>
      </c>
      <c r="E192" s="135" t="s">
        <v>822</v>
      </c>
      <c r="F192" s="135" t="s">
        <v>1139</v>
      </c>
      <c r="G192" s="309" t="s">
        <v>4384</v>
      </c>
      <c r="H192" s="310"/>
      <c r="I192" s="224">
        <v>3</v>
      </c>
      <c r="J192" s="224"/>
      <c r="K192" s="312"/>
      <c r="L192" s="312"/>
      <c r="M192" s="324"/>
      <c r="N192" s="313" t="e">
        <f>VLOOKUP(TRIM(B192),'Team Rosters'!$B$1:$M$3794,2,FALSE)</f>
        <v>#N/A</v>
      </c>
    </row>
    <row r="193" spans="1:14" s="215" customFormat="1" ht="12.75" customHeight="1">
      <c r="A193" s="135" t="s">
        <v>2314</v>
      </c>
      <c r="B193" s="123" t="s">
        <v>5679</v>
      </c>
      <c r="C193" s="366">
        <f>VLOOKUP(TRIM(B193),BirthdateDraft!$B$1:$O$5859,2,FALSE)</f>
        <v>34173</v>
      </c>
      <c r="D193" s="398" t="str">
        <f>VLOOKUP(TRIM(B193),BirthdateDraft!$B$1:$O$5859,3,FALSE)</f>
        <v>16/FA</v>
      </c>
      <c r="E193" s="135" t="s">
        <v>826</v>
      </c>
      <c r="F193" s="135" t="s">
        <v>4303</v>
      </c>
      <c r="G193" s="309" t="s">
        <v>4391</v>
      </c>
      <c r="H193" s="310"/>
      <c r="I193" s="224">
        <v>0</v>
      </c>
      <c r="J193" s="224"/>
      <c r="K193" s="312"/>
      <c r="L193" s="312"/>
      <c r="M193" s="324"/>
      <c r="N193" s="313" t="e">
        <f>VLOOKUP(TRIM(B193),'Team Rosters'!$B$1:$M$3794,2,FALSE)</f>
        <v>#N/A</v>
      </c>
    </row>
    <row r="194" spans="1:14" s="215" customFormat="1" ht="12.75" customHeight="1">
      <c r="A194" s="135" t="s">
        <v>3060</v>
      </c>
      <c r="B194" s="315" t="s">
        <v>6272</v>
      </c>
      <c r="C194" s="367">
        <f>VLOOKUP(TRIM(B194),BirthdateDraft!$B$1:$O$5859,2,FALSE)</f>
        <v>34415</v>
      </c>
      <c r="D194" s="399" t="str">
        <f>VLOOKUP(TRIM(B194),BirthdateDraft!$B$1:$O$5859,3,FALSE)</f>
        <v>16/FA</v>
      </c>
      <c r="E194" s="316" t="s">
        <v>807</v>
      </c>
      <c r="F194" s="135" t="s">
        <v>4290</v>
      </c>
      <c r="G194" s="309" t="s">
        <v>4384</v>
      </c>
      <c r="H194" s="310"/>
      <c r="I194" s="224"/>
      <c r="J194" s="224"/>
      <c r="K194" s="312"/>
      <c r="L194" s="312"/>
      <c r="M194" s="312"/>
      <c r="N194" s="313" t="e">
        <f>VLOOKUP(TRIM(B194),'Team Rosters'!$B$1:$M$3794,2,FALSE)</f>
        <v>#N/A</v>
      </c>
    </row>
    <row r="195" spans="1:14" s="215" customFormat="1" ht="12.75" customHeight="1">
      <c r="A195" s="135" t="s">
        <v>2314</v>
      </c>
      <c r="B195" s="315" t="s">
        <v>6699</v>
      </c>
      <c r="C195" s="367">
        <f>VLOOKUP(TRIM(B195),BirthdateDraft!$B$1:$O$5859,2,FALSE)</f>
        <v>35089</v>
      </c>
      <c r="D195" s="399" t="str">
        <f>VLOOKUP(TRIM(B195),BirthdateDraft!$B$1:$O$5859,3,FALSE)</f>
        <v>18/3</v>
      </c>
      <c r="E195" s="316" t="s">
        <v>833</v>
      </c>
      <c r="F195" s="135" t="s">
        <v>4303</v>
      </c>
      <c r="G195" s="309" t="s">
        <v>4391</v>
      </c>
      <c r="H195" s="310"/>
      <c r="I195" s="224">
        <v>1</v>
      </c>
      <c r="J195" s="224"/>
      <c r="K195" s="312"/>
      <c r="L195" s="312"/>
      <c r="M195" s="324"/>
      <c r="N195" s="313" t="e">
        <f>VLOOKUP(TRIM(B195),'Team Rosters'!$B$1:$M$3794,2,FALSE)</f>
        <v>#N/A</v>
      </c>
    </row>
    <row r="196" spans="1:14" s="215" customFormat="1" ht="12.75" customHeight="1">
      <c r="A196" s="135" t="s">
        <v>2314</v>
      </c>
      <c r="B196" s="123" t="s">
        <v>6167</v>
      </c>
      <c r="C196" s="366">
        <f>VLOOKUP(TRIM(B196),BirthdateDraft!$B$1:$O$5859,2,FALSE)</f>
        <v>33477</v>
      </c>
      <c r="D196" s="398" t="str">
        <f>VLOOKUP(TRIM(B196),BirthdateDraft!$B$1:$O$5859,3,FALSE)</f>
        <v>15/FA</v>
      </c>
      <c r="E196" s="135" t="s">
        <v>90</v>
      </c>
      <c r="F196" s="135" t="s">
        <v>4303</v>
      </c>
      <c r="G196" s="309" t="s">
        <v>4391</v>
      </c>
      <c r="H196" s="310"/>
      <c r="I196" s="224">
        <v>3</v>
      </c>
      <c r="J196" s="224"/>
      <c r="K196" s="312"/>
      <c r="L196" s="312"/>
      <c r="M196" s="324"/>
      <c r="N196" s="313" t="e">
        <f>VLOOKUP(TRIM(B196),'Team Rosters'!$B$1:$M$3794,2,FALSE)</f>
        <v>#N/A</v>
      </c>
    </row>
    <row r="197" spans="1:14" s="215" customFormat="1" ht="12.75" customHeight="1">
      <c r="A197" s="316" t="s">
        <v>197</v>
      </c>
      <c r="B197" s="315" t="s">
        <v>7806</v>
      </c>
      <c r="C197" s="367">
        <f>VLOOKUP(TRIM(B197),BirthdateDraft!$B$1:$O$5859,2,FALSE)</f>
        <v>34955</v>
      </c>
      <c r="D197" s="399" t="str">
        <f>VLOOKUP(TRIM(B197),BirthdateDraft!$B$1:$O$5859,3,FALSE)</f>
        <v>18/FA</v>
      </c>
      <c r="E197" s="316" t="s">
        <v>810</v>
      </c>
      <c r="F197" s="316" t="s">
        <v>197</v>
      </c>
      <c r="G197" s="317"/>
      <c r="H197" s="318"/>
      <c r="I197" s="319"/>
      <c r="J197" s="319"/>
      <c r="K197" s="312"/>
      <c r="L197" s="312"/>
      <c r="M197" s="324"/>
      <c r="N197" s="313" t="e">
        <f>VLOOKUP(TRIM(B197),'Team Rosters'!$B$1:$M$3794,2,FALSE)</f>
        <v>#N/A</v>
      </c>
    </row>
    <row r="198" spans="1:14" s="215" customFormat="1" ht="12.75" customHeight="1">
      <c r="A198" s="316" t="s">
        <v>211</v>
      </c>
      <c r="B198" s="315" t="s">
        <v>7818</v>
      </c>
      <c r="C198" s="367">
        <f>VLOOKUP(TRIM(B198),BirthdateDraft!$B$1:$O$5859,2,FALSE)</f>
        <v>34302</v>
      </c>
      <c r="D198" s="399" t="str">
        <f>VLOOKUP(TRIM(B198),BirthdateDraft!$B$1:$O$5859,3,FALSE)</f>
        <v>16/FA</v>
      </c>
      <c r="E198" s="316" t="s">
        <v>6142</v>
      </c>
      <c r="F198" s="316" t="s">
        <v>211</v>
      </c>
      <c r="G198" s="317"/>
      <c r="H198" s="318"/>
      <c r="I198" s="319"/>
      <c r="J198" s="319"/>
      <c r="K198" s="312"/>
      <c r="L198" s="312"/>
      <c r="M198" s="312"/>
      <c r="N198" s="313" t="e">
        <f>VLOOKUP(TRIM(B198),'Team Rosters'!$B$1:$M$3794,2,FALSE)</f>
        <v>#N/A</v>
      </c>
    </row>
    <row r="199" spans="1:14" s="215" customFormat="1" ht="12.75" customHeight="1">
      <c r="A199" s="316" t="s">
        <v>87</v>
      </c>
      <c r="B199" s="315" t="s">
        <v>7666</v>
      </c>
      <c r="C199" s="367">
        <f>VLOOKUP(TRIM(B199),BirthdateDraft!$B$1:$O$5859,2,FALSE)</f>
        <v>35640</v>
      </c>
      <c r="D199" s="399" t="str">
        <f>VLOOKUP(TRIM(B199),BirthdateDraft!$B$1:$O$5859,3,FALSE)</f>
        <v>19/6</v>
      </c>
      <c r="E199" s="316" t="s">
        <v>1664</v>
      </c>
      <c r="F199" s="316" t="s">
        <v>4280</v>
      </c>
      <c r="G199" s="317"/>
      <c r="H199" s="318"/>
      <c r="I199" s="319"/>
      <c r="J199" s="319"/>
      <c r="K199" s="312">
        <v>0</v>
      </c>
      <c r="L199" s="312">
        <v>4</v>
      </c>
      <c r="M199" s="312">
        <v>2</v>
      </c>
      <c r="N199" s="313" t="e">
        <f>VLOOKUP(TRIM(B199),'Team Rosters'!$B$1:$M$3794,2,FALSE)</f>
        <v>#N/A</v>
      </c>
    </row>
    <row r="200" spans="1:14" s="215" customFormat="1" ht="12.75" customHeight="1">
      <c r="A200" s="316" t="s">
        <v>7692</v>
      </c>
      <c r="B200" s="315" t="s">
        <v>7713</v>
      </c>
      <c r="C200" s="367">
        <f>VLOOKUP(TRIM(B200),BirthdateDraft!$B$1:$O$5859,2,FALSE)</f>
        <v>34290</v>
      </c>
      <c r="D200" s="399" t="str">
        <f>VLOOKUP(TRIM(B200),BirthdateDraft!$B$1:$O$5859,3,FALSE)</f>
        <v>18/FA</v>
      </c>
      <c r="E200" s="316" t="s">
        <v>816</v>
      </c>
      <c r="F200" s="316" t="s">
        <v>4265</v>
      </c>
      <c r="G200" s="317"/>
      <c r="H200" s="318"/>
      <c r="I200" s="319"/>
      <c r="J200" s="319"/>
      <c r="K200" s="312"/>
      <c r="L200" s="312"/>
      <c r="M200" s="324"/>
      <c r="N200" s="313" t="e">
        <f>VLOOKUP(TRIM(B200),'Team Rosters'!$B$1:$M$3794,2,FALSE)</f>
        <v>#N/A</v>
      </c>
    </row>
    <row r="201" spans="1:14" s="215" customFormat="1" ht="12.75" customHeight="1">
      <c r="A201" s="316" t="s">
        <v>848</v>
      </c>
      <c r="B201" s="315" t="s">
        <v>6945</v>
      </c>
      <c r="C201" s="367">
        <f>VLOOKUP(TRIM(B201),BirthdateDraft!$B$1:$O$5859,2,FALSE)</f>
        <v>33687</v>
      </c>
      <c r="D201" s="399" t="str">
        <f>VLOOKUP(TRIM(B201),BirthdateDraft!$B$1:$O$5859,3,FALSE)</f>
        <v>15/5</v>
      </c>
      <c r="E201" s="316" t="s">
        <v>170</v>
      </c>
      <c r="F201" s="316" t="s">
        <v>848</v>
      </c>
      <c r="G201" s="317"/>
      <c r="H201" s="318"/>
      <c r="I201" s="319"/>
      <c r="J201" s="319"/>
      <c r="K201" s="312">
        <v>0</v>
      </c>
      <c r="L201" s="312"/>
      <c r="M201" s="324"/>
      <c r="N201" s="313" t="e">
        <f>VLOOKUP(TRIM(B201),'Team Rosters'!$B$1:$M$3794,2,FALSE)</f>
        <v>#N/A</v>
      </c>
    </row>
    <row r="202" spans="1:14" s="215" customFormat="1" ht="12.75" customHeight="1">
      <c r="A202" s="316" t="s">
        <v>3200</v>
      </c>
      <c r="B202" s="315" t="s">
        <v>7679</v>
      </c>
      <c r="C202" s="367">
        <f>VLOOKUP(TRIM(B202),BirthdateDraft!$B$1:$O$5859,2,FALSE)</f>
        <v>34684</v>
      </c>
      <c r="D202" s="399" t="str">
        <f>VLOOKUP(TRIM(B202),BirthdateDraft!$B$1:$O$5859,3,FALSE)</f>
        <v>18/6</v>
      </c>
      <c r="E202" s="316" t="s">
        <v>821</v>
      </c>
      <c r="F202" s="316" t="s">
        <v>4275</v>
      </c>
      <c r="G202" s="317"/>
      <c r="H202" s="318"/>
      <c r="I202" s="319"/>
      <c r="J202" s="319"/>
      <c r="K202" s="312">
        <v>0</v>
      </c>
      <c r="L202" s="312"/>
      <c r="M202" s="324">
        <v>2</v>
      </c>
      <c r="N202" s="313" t="e">
        <f>VLOOKUP(TRIM(B202),'Team Rosters'!$B$1:$M$3794,2,FALSE)</f>
        <v>#N/A</v>
      </c>
    </row>
    <row r="203" spans="1:14" s="215" customFormat="1" ht="12.75" customHeight="1">
      <c r="A203" s="316" t="s">
        <v>4125</v>
      </c>
      <c r="B203" s="315" t="s">
        <v>6134</v>
      </c>
      <c r="C203" s="367">
        <f>VLOOKUP(TRIM(B203),BirthdateDraft!$B$1:$O$5859,2,FALSE)</f>
        <v>33109</v>
      </c>
      <c r="D203" s="399" t="str">
        <f>VLOOKUP(TRIM(B203),BirthdateDraft!$B$1:$O$5859,3,FALSE)</f>
        <v>13/6</v>
      </c>
      <c r="E203" s="316" t="s">
        <v>170</v>
      </c>
      <c r="F203" s="316" t="s">
        <v>4276</v>
      </c>
      <c r="G203" s="317"/>
      <c r="H203" s="318"/>
      <c r="I203" s="319"/>
      <c r="J203" s="319"/>
      <c r="K203" s="312">
        <v>0</v>
      </c>
      <c r="L203" s="312">
        <v>0</v>
      </c>
      <c r="M203" s="312">
        <v>0</v>
      </c>
      <c r="N203" s="313" t="e">
        <f>VLOOKUP(TRIM(B203),'Team Rosters'!$B$1:$M$3794,2,FALSE)</f>
        <v>#N/A</v>
      </c>
    </row>
    <row r="204" spans="1:14" s="215" customFormat="1" ht="12.75" customHeight="1">
      <c r="A204" s="316" t="s">
        <v>3200</v>
      </c>
      <c r="B204" s="315" t="s">
        <v>6655</v>
      </c>
      <c r="C204" s="367">
        <f>VLOOKUP(TRIM(B204),BirthdateDraft!$B$1:$O$5859,2,FALSE)</f>
        <v>34627</v>
      </c>
      <c r="D204" s="399" t="str">
        <f>VLOOKUP(TRIM(B204),BirthdateDraft!$B$1:$O$5859,3,FALSE)</f>
        <v>18/3</v>
      </c>
      <c r="E204" s="316" t="s">
        <v>816</v>
      </c>
      <c r="F204" s="316" t="s">
        <v>4275</v>
      </c>
      <c r="G204" s="317"/>
      <c r="H204" s="318"/>
      <c r="I204" s="319"/>
      <c r="J204" s="319"/>
      <c r="K204" s="312">
        <v>0</v>
      </c>
      <c r="L204" s="312"/>
      <c r="M204" s="324">
        <v>0</v>
      </c>
      <c r="N204" s="313" t="e">
        <f>VLOOKUP(TRIM(B204),'Team Rosters'!$B$1:$M$3794,2,FALSE)</f>
        <v>#N/A</v>
      </c>
    </row>
    <row r="205" spans="1:14" s="215" customFormat="1" ht="12.75" customHeight="1">
      <c r="A205" s="135" t="s">
        <v>3060</v>
      </c>
      <c r="B205" s="123" t="s">
        <v>7626</v>
      </c>
      <c r="C205" s="366">
        <f>VLOOKUP(TRIM(B205),BirthdateDraft!$B$1:$O$5859,2,FALSE)</f>
        <v>35306</v>
      </c>
      <c r="D205" s="398" t="str">
        <f>VLOOKUP(TRIM(B205),BirthdateDraft!$B$1:$O$5859,3,FALSE)</f>
        <v>18/FA</v>
      </c>
      <c r="E205" s="135" t="s">
        <v>817</v>
      </c>
      <c r="F205" s="135" t="s">
        <v>4290</v>
      </c>
      <c r="G205" s="309" t="s">
        <v>4384</v>
      </c>
      <c r="H205" s="310"/>
      <c r="I205" s="224"/>
      <c r="J205" s="224"/>
      <c r="K205" s="312"/>
      <c r="L205" s="312"/>
      <c r="M205" s="324"/>
      <c r="N205" s="313" t="e">
        <f>VLOOKUP(TRIM(B205),'Team Rosters'!$B$1:$M$3794,2,FALSE)</f>
        <v>#N/A</v>
      </c>
    </row>
    <row r="206" spans="1:14" s="215" customFormat="1" ht="12.75" customHeight="1">
      <c r="A206" s="135" t="s">
        <v>3060</v>
      </c>
      <c r="B206" s="123" t="s">
        <v>7506</v>
      </c>
      <c r="C206" s="366">
        <f>VLOOKUP(TRIM(B206),BirthdateDraft!$B$1:$O$5859,2,FALSE)</f>
        <v>34331</v>
      </c>
      <c r="D206" s="398" t="str">
        <f>VLOOKUP(TRIM(B206),BirthdateDraft!$B$1:$O$5859,3,FALSE)</f>
        <v>16/3</v>
      </c>
      <c r="E206" s="135" t="s">
        <v>837</v>
      </c>
      <c r="F206" s="135" t="s">
        <v>4290</v>
      </c>
      <c r="G206" s="309" t="s">
        <v>4384</v>
      </c>
      <c r="H206" s="310"/>
      <c r="I206" s="224"/>
      <c r="J206" s="224"/>
      <c r="K206" s="312"/>
      <c r="L206" s="312"/>
      <c r="M206" s="324"/>
      <c r="N206" s="313" t="e">
        <f>VLOOKUP(TRIM(B206),'Team Rosters'!$B$1:$M$3794,2,FALSE)</f>
        <v>#N/A</v>
      </c>
    </row>
    <row r="207" spans="1:14" s="215" customFormat="1" ht="12.75" customHeight="1">
      <c r="A207" s="135" t="s">
        <v>7457</v>
      </c>
      <c r="B207" s="123" t="s">
        <v>7476</v>
      </c>
      <c r="C207" s="366">
        <f>VLOOKUP(TRIM(B207),BirthdateDraft!$B$1:$O$5859,2,FALSE)</f>
        <v>35375</v>
      </c>
      <c r="D207" s="398" t="str">
        <f>VLOOKUP(TRIM(B207),BirthdateDraft!$B$1:$O$5859,3,FALSE)</f>
        <v>19/4</v>
      </c>
      <c r="E207" s="135" t="s">
        <v>812</v>
      </c>
      <c r="F207" s="135" t="s">
        <v>7837</v>
      </c>
      <c r="G207" s="309" t="s">
        <v>4384</v>
      </c>
      <c r="H207" s="310" t="s">
        <v>4384</v>
      </c>
      <c r="I207" s="224"/>
      <c r="J207" s="224"/>
      <c r="K207" s="312"/>
      <c r="L207" s="312"/>
      <c r="M207" s="324"/>
      <c r="N207" s="313" t="e">
        <f>VLOOKUP(TRIM(B207),'Team Rosters'!$B$1:$M$3794,2,FALSE)</f>
        <v>#N/A</v>
      </c>
    </row>
    <row r="208" spans="1:14" s="215" customFormat="1" ht="12.75" customHeight="1">
      <c r="A208" s="135" t="s">
        <v>2335</v>
      </c>
      <c r="B208" s="123" t="s">
        <v>7542</v>
      </c>
      <c r="C208" s="366">
        <f>VLOOKUP(TRIM(B208),BirthdateDraft!$B$1:$O$5859,2,FALSE)</f>
        <v>34590</v>
      </c>
      <c r="D208" s="398" t="str">
        <f>VLOOKUP(TRIM(B208),BirthdateDraft!$B$1:$O$5859,3,FALSE)</f>
        <v>19/FA</v>
      </c>
      <c r="E208" s="135" t="s">
        <v>5513</v>
      </c>
      <c r="F208" s="135" t="s">
        <v>2335</v>
      </c>
      <c r="G208" s="309" t="s">
        <v>4384</v>
      </c>
      <c r="H208" s="310"/>
      <c r="I208" s="224">
        <v>0</v>
      </c>
      <c r="J208" s="224"/>
      <c r="K208" s="312"/>
      <c r="L208" s="312"/>
      <c r="M208" s="324"/>
      <c r="N208" s="313" t="e">
        <f>VLOOKUP(TRIM(B208),'Team Rosters'!$B$1:$M$3794,2,FALSE)</f>
        <v>#N/A</v>
      </c>
    </row>
    <row r="209" spans="1:14" s="215" customFormat="1" ht="12.75" customHeight="1">
      <c r="A209" s="135" t="s">
        <v>2314</v>
      </c>
      <c r="B209" s="326" t="s">
        <v>5067</v>
      </c>
      <c r="C209" s="367">
        <f>VLOOKUP(TRIM(B209),BirthdateDraft!$B$1:$O$5859,2,FALSE)</f>
        <v>33565</v>
      </c>
      <c r="D209" s="399" t="str">
        <f>VLOOKUP(TRIM(B209),BirthdateDraft!$B$1:$O$5859,3,FALSE)</f>
        <v>14/5</v>
      </c>
      <c r="E209" s="316" t="s">
        <v>807</v>
      </c>
      <c r="F209" s="135" t="s">
        <v>4303</v>
      </c>
      <c r="G209" s="309" t="s">
        <v>4391</v>
      </c>
      <c r="H209" s="310"/>
      <c r="I209" s="224">
        <v>0</v>
      </c>
      <c r="J209" s="224"/>
      <c r="K209" s="312"/>
      <c r="L209" s="312"/>
      <c r="M209" s="312"/>
      <c r="N209" s="313" t="e">
        <f>VLOOKUP(TRIM(B209),'Team Rosters'!$B$1:$M$3794,2,FALSE)</f>
        <v>#N/A</v>
      </c>
    </row>
    <row r="210" spans="1:14" s="215" customFormat="1" ht="12.75" customHeight="1">
      <c r="A210" s="135" t="s">
        <v>2440</v>
      </c>
      <c r="B210" s="123" t="s">
        <v>4126</v>
      </c>
      <c r="C210" s="366">
        <f>VLOOKUP(TRIM(B210),BirthdateDraft!$B$1:$O$5859,2,FALSE)</f>
        <v>33180</v>
      </c>
      <c r="D210" s="398" t="str">
        <f>VLOOKUP(TRIM(B210),BirthdateDraft!$B$1:$O$5859,3,FALSE)</f>
        <v>13/FA</v>
      </c>
      <c r="E210" s="135" t="s">
        <v>81</v>
      </c>
      <c r="F210" s="135" t="s">
        <v>2440</v>
      </c>
      <c r="G210" s="309" t="s">
        <v>4384</v>
      </c>
      <c r="H210" s="310"/>
      <c r="I210" s="224">
        <v>0</v>
      </c>
      <c r="J210" s="224"/>
      <c r="K210" s="312"/>
      <c r="L210" s="312"/>
      <c r="M210" s="324"/>
      <c r="N210" s="313" t="e">
        <f>VLOOKUP(TRIM(B210),'Team Rosters'!$B$1:$M$3794,2,FALSE)</f>
        <v>#N/A</v>
      </c>
    </row>
    <row r="211" spans="1:14" s="215" customFormat="1" ht="12.75" customHeight="1">
      <c r="A211" s="316" t="s">
        <v>830</v>
      </c>
      <c r="B211" s="315" t="s">
        <v>7655</v>
      </c>
      <c r="C211" s="367">
        <f>VLOOKUP(TRIM(B211),BirthdateDraft!$B$1:$O$5859,2,FALSE)</f>
        <v>35068</v>
      </c>
      <c r="D211" s="399" t="str">
        <f>VLOOKUP(TRIM(B211),BirthdateDraft!$B$1:$O$5859,3,FALSE)</f>
        <v>18/4</v>
      </c>
      <c r="E211" s="316" t="s">
        <v>822</v>
      </c>
      <c r="F211" s="316" t="s">
        <v>6989</v>
      </c>
      <c r="G211" s="317"/>
      <c r="H211" s="318"/>
      <c r="I211" s="319"/>
      <c r="J211" s="319"/>
      <c r="K211" s="312">
        <v>0</v>
      </c>
      <c r="L211" s="312">
        <v>0</v>
      </c>
      <c r="M211" s="324">
        <v>0</v>
      </c>
      <c r="N211" s="313" t="e">
        <f>VLOOKUP(TRIM(B211),'Team Rosters'!$B$1:$M$3794,2,FALSE)</f>
        <v>#N/A</v>
      </c>
    </row>
    <row r="212" spans="1:14" s="215" customFormat="1" ht="12.75" customHeight="1">
      <c r="A212" s="135" t="s">
        <v>3060</v>
      </c>
      <c r="B212" s="123" t="s">
        <v>6334</v>
      </c>
      <c r="C212" s="366">
        <f>VLOOKUP(TRIM(B212),BirthdateDraft!$B$1:$O$5859,2,FALSE)</f>
        <v>33803</v>
      </c>
      <c r="D212" s="398" t="str">
        <f>VLOOKUP(TRIM(B212),BirthdateDraft!$B$1:$O$5859,3,FALSE)</f>
        <v>15/FA</v>
      </c>
      <c r="E212" s="135" t="s">
        <v>832</v>
      </c>
      <c r="F212" s="135" t="s">
        <v>4290</v>
      </c>
      <c r="G212" s="309" t="s">
        <v>4384</v>
      </c>
      <c r="H212" s="310"/>
      <c r="I212" s="224"/>
      <c r="J212" s="224"/>
      <c r="K212" s="312"/>
      <c r="L212" s="312"/>
      <c r="M212" s="324"/>
      <c r="N212" s="313" t="e">
        <f>VLOOKUP(TRIM(B212),'Team Rosters'!$B$1:$M$3794,2,FALSE)</f>
        <v>#N/A</v>
      </c>
    </row>
    <row r="213" spans="1:14" s="215" customFormat="1" ht="12.75" customHeight="1">
      <c r="A213" s="316" t="s">
        <v>2314</v>
      </c>
      <c r="B213" s="315" t="s">
        <v>7648</v>
      </c>
      <c r="C213" s="367">
        <f>VLOOKUP(TRIM(B213),BirthdateDraft!$B$1:$O$5859,2,FALSE)</f>
        <v>33491</v>
      </c>
      <c r="D213" s="399" t="str">
        <f>VLOOKUP(TRIM(B213),BirthdateDraft!$B$1:$O$5859,3,FALSE)</f>
        <v>15/7</v>
      </c>
      <c r="E213" s="316" t="s">
        <v>826</v>
      </c>
      <c r="F213" s="316" t="s">
        <v>4279</v>
      </c>
      <c r="G213" s="317"/>
      <c r="H213" s="318"/>
      <c r="I213" s="319"/>
      <c r="J213" s="319"/>
      <c r="K213" s="312">
        <v>0</v>
      </c>
      <c r="L213" s="312"/>
      <c r="M213" s="324">
        <v>0</v>
      </c>
      <c r="N213" s="313" t="e">
        <f>VLOOKUP(TRIM(B213),'Team Rosters'!$B$1:$M$3794,2,FALSE)</f>
        <v>#N/A</v>
      </c>
    </row>
    <row r="214" spans="1:14" s="215" customFormat="1" ht="12.75" customHeight="1">
      <c r="A214" s="412" t="str">
        <f>IF(ISERROR(VLOOKUP(TRIM(B214),ALL!$B$1:$T$1591,3,FALSE)),"(unc)",VLOOKUP(TRIM(B214),ALL!$B$1:$T$1591,3,FALSE))</f>
        <v>PK</v>
      </c>
      <c r="B214" s="330" t="s">
        <v>6424</v>
      </c>
      <c r="C214" s="367">
        <f>VLOOKUP(TRIM(B214),BirthdateDraft!$B$1:$O$5859,2,FALSE)</f>
        <v>34698</v>
      </c>
      <c r="D214" s="414" t="str">
        <f>VLOOKUP(TRIM(B214),BirthdateDraft!$B$1:$O$5859,3,FALSE)</f>
        <v>16/FA</v>
      </c>
      <c r="E214" s="415" t="s">
        <v>8256</v>
      </c>
      <c r="F214" s="415" t="s">
        <v>197</v>
      </c>
      <c r="G214" s="412" t="str">
        <f>IF(ISBLANK(VLOOKUP(TRIM(B214),ALL!$B$1:$U$1591,4,FALSE)),"",IF(ISERROR(VLOOKUP(TRIM(B214),ALL!$B$1:$U$1591,4,FALSE))," ",VLOOKUP(TRIM(B214),ALL!$B$1:$U$1591,4,FALSE)))</f>
        <v/>
      </c>
      <c r="H214" s="416"/>
      <c r="I214" s="416"/>
      <c r="J214" s="416"/>
      <c r="K214" s="52"/>
      <c r="L214" s="52" t="str">
        <f>IF(ISBLANK(VLOOKUP(TRIM(B214),ALL!$B$1:$U$1591,9,FALSE)),"",IF(ISERROR(VLOOKUP(TRIM(B214),ALL!$B$1:$U$1591,9,FALSE))," ",VLOOKUP(TRIM(B214),ALL!$B$1:$U$1591,9,FALSE)))</f>
        <v/>
      </c>
      <c r="M214" s="423" t="str">
        <f>IF(ISBLANK(VLOOKUP(TRIM(B214),ALL!$B$1:$U$1591,10,FALSE)),"",IF(ISERROR(VLOOKUP(TRIM(B214),ALL!$B$1:$U$1591,10,FALSE))," ",VLOOKUP(TRIM(B214),ALL!$B$1:$U$1591,10,FALSE)))</f>
        <v/>
      </c>
      <c r="N214" s="313" t="e">
        <f>VLOOKUP(TRIM(B214),'Team Rosters'!$B$1:$M$3794,2,FALSE)</f>
        <v>#N/A</v>
      </c>
    </row>
    <row r="215" spans="1:14" s="215" customFormat="1" ht="12.75" customHeight="1">
      <c r="A215" s="135" t="s">
        <v>2314</v>
      </c>
      <c r="B215" s="123" t="s">
        <v>7590</v>
      </c>
      <c r="C215" s="366">
        <f>VLOOKUP(TRIM(B215),BirthdateDraft!$B$1:$O$5859,2,FALSE)</f>
        <v>35309</v>
      </c>
      <c r="D215" s="398" t="str">
        <f>VLOOKUP(TRIM(B215),BirthdateDraft!$B$1:$O$5859,3,FALSE)</f>
        <v>19/FA</v>
      </c>
      <c r="E215" s="135" t="s">
        <v>821</v>
      </c>
      <c r="F215" s="135" t="s">
        <v>4303</v>
      </c>
      <c r="G215" s="309" t="s">
        <v>4391</v>
      </c>
      <c r="H215" s="310"/>
      <c r="I215" s="224">
        <v>0</v>
      </c>
      <c r="J215" s="224"/>
      <c r="K215" s="312"/>
      <c r="L215" s="312"/>
      <c r="M215" s="324"/>
      <c r="N215" s="313" t="e">
        <f>VLOOKUP(TRIM(B215),'Team Rosters'!$B$1:$M$3794,2,FALSE)</f>
        <v>#N/A</v>
      </c>
    </row>
    <row r="216" spans="1:14" s="215" customFormat="1" ht="12.75" customHeight="1">
      <c r="A216" s="316" t="s">
        <v>1891</v>
      </c>
      <c r="B216" s="315" t="s">
        <v>6349</v>
      </c>
      <c r="C216" s="367">
        <f>VLOOKUP(TRIM(B216),BirthdateDraft!$B$1:$O$5859,2,FALSE)</f>
        <v>34294</v>
      </c>
      <c r="D216" s="399" t="str">
        <f>VLOOKUP(TRIM(B216),BirthdateDraft!$B$1:$O$5859,3,FALSE)</f>
        <v>17/FA</v>
      </c>
      <c r="E216" s="316" t="s">
        <v>82</v>
      </c>
      <c r="F216" s="316" t="s">
        <v>1891</v>
      </c>
      <c r="G216" s="317"/>
      <c r="H216" s="318"/>
      <c r="I216" s="319"/>
      <c r="J216" s="319"/>
      <c r="K216" s="312"/>
      <c r="L216" s="312"/>
      <c r="M216" s="324"/>
      <c r="N216" s="313" t="e">
        <f>VLOOKUP(TRIM(B216),'Team Rosters'!$B$1:$M$3794,2,FALSE)</f>
        <v>#N/A</v>
      </c>
    </row>
    <row r="217" spans="1:14" s="215" customFormat="1" ht="12.75" customHeight="1">
      <c r="A217" s="135" t="s">
        <v>2314</v>
      </c>
      <c r="B217" s="123" t="s">
        <v>7519</v>
      </c>
      <c r="C217" s="366">
        <f>VLOOKUP(TRIM(B217),BirthdateDraft!$B$1:$O$5859,2,FALSE)</f>
        <v>34960</v>
      </c>
      <c r="D217" s="398" t="str">
        <f>VLOOKUP(TRIM(B217),BirthdateDraft!$B$1:$O$5859,3,FALSE)</f>
        <v>19/7</v>
      </c>
      <c r="E217" s="135" t="s">
        <v>822</v>
      </c>
      <c r="F217" s="135" t="s">
        <v>4303</v>
      </c>
      <c r="G217" s="309" t="s">
        <v>4391</v>
      </c>
      <c r="H217" s="310"/>
      <c r="I217" s="224">
        <v>0</v>
      </c>
      <c r="J217" s="224"/>
      <c r="K217" s="312"/>
      <c r="L217" s="312"/>
      <c r="M217" s="324"/>
      <c r="N217" s="313" t="e">
        <f>VLOOKUP(TRIM(B217),'Team Rosters'!$B$1:$M$3794,2,FALSE)</f>
        <v>#N/A</v>
      </c>
    </row>
    <row r="218" spans="1:14" s="215" customFormat="1" ht="12.75" customHeight="1">
      <c r="A218" s="422" t="s">
        <v>197</v>
      </c>
      <c r="B218" s="315" t="s">
        <v>6985</v>
      </c>
      <c r="C218" s="366">
        <f>VLOOKUP(TRIM(B218),BirthdateDraft!$B$1:$O$5859,2,FALSE)</f>
        <v>35019</v>
      </c>
      <c r="D218" s="398" t="str">
        <f>VLOOKUP(TRIM(B218),BirthdateDraft!$B$1:$O$5859,3,FALSE)</f>
        <v>18/7</v>
      </c>
      <c r="E218" s="316" t="s">
        <v>814</v>
      </c>
      <c r="F218" s="422" t="s">
        <v>197</v>
      </c>
      <c r="G218" s="317"/>
      <c r="H218" s="318"/>
      <c r="I218" s="319"/>
      <c r="J218" s="319"/>
      <c r="K218" s="324"/>
      <c r="L218" s="324"/>
      <c r="M218" s="324"/>
      <c r="N218" s="325" t="e">
        <f>VLOOKUP(TRIM(B218),'Team Rosters'!$B$1:$M$3794,2,FALSE)</f>
        <v>#N/A</v>
      </c>
    </row>
    <row r="219" spans="1:14" s="215" customFormat="1" ht="12.75" customHeight="1">
      <c r="A219" s="316" t="s">
        <v>3200</v>
      </c>
      <c r="B219" s="315" t="s">
        <v>7649</v>
      </c>
      <c r="C219" s="367">
        <f>VLOOKUP(TRIM(B219),BirthdateDraft!$B$1:$O$5859,2,FALSE)</f>
        <v>34960</v>
      </c>
      <c r="D219" s="399" t="str">
        <f>VLOOKUP(TRIM(B219),BirthdateDraft!$B$1:$O$5859,3,FALSE)</f>
        <v>18/FA</v>
      </c>
      <c r="E219" s="316" t="s">
        <v>826</v>
      </c>
      <c r="F219" s="316" t="s">
        <v>4275</v>
      </c>
      <c r="G219" s="317"/>
      <c r="H219" s="318"/>
      <c r="I219" s="319"/>
      <c r="J219" s="319"/>
      <c r="K219" s="312">
        <v>0</v>
      </c>
      <c r="L219" s="312"/>
      <c r="M219" s="324">
        <v>2</v>
      </c>
      <c r="N219" s="313" t="e">
        <f>VLOOKUP(TRIM(B219),'Team Rosters'!$B$1:$M$3794,2,FALSE)</f>
        <v>#N/A</v>
      </c>
    </row>
    <row r="220" spans="1:14" s="215" customFormat="1" ht="12.75" customHeight="1">
      <c r="A220" s="135" t="s">
        <v>2314</v>
      </c>
      <c r="B220" s="123" t="s">
        <v>6858</v>
      </c>
      <c r="C220" s="366">
        <f>VLOOKUP(TRIM(B220),BirthdateDraft!$B$1:$O$5859,2,FALSE)</f>
        <v>35622</v>
      </c>
      <c r="D220" s="398" t="str">
        <f>VLOOKUP(TRIM(B220),BirthdateDraft!$B$1:$O$5859,3,FALSE)</f>
        <v>18/5</v>
      </c>
      <c r="E220" s="135" t="s">
        <v>817</v>
      </c>
      <c r="F220" s="135" t="s">
        <v>4303</v>
      </c>
      <c r="G220" s="309" t="s">
        <v>4391</v>
      </c>
      <c r="H220" s="310"/>
      <c r="I220" s="224">
        <v>3</v>
      </c>
      <c r="J220" s="224"/>
      <c r="K220" s="312"/>
      <c r="L220" s="312"/>
      <c r="M220" s="324"/>
      <c r="N220" s="313" t="e">
        <f>VLOOKUP(TRIM(B220),'Team Rosters'!$B$1:$M$3794,2,FALSE)</f>
        <v>#N/A</v>
      </c>
    </row>
    <row r="221" spans="1:14" s="215" customFormat="1" ht="12.75" customHeight="1">
      <c r="A221" s="316" t="s">
        <v>87</v>
      </c>
      <c r="B221" s="315" t="s">
        <v>6156</v>
      </c>
      <c r="C221" s="367">
        <f>VLOOKUP(TRIM(B221),BirthdateDraft!$B$1:$O$5859,2,FALSE)</f>
        <v>34993</v>
      </c>
      <c r="D221" s="399" t="str">
        <f>VLOOKUP(TRIM(B221),BirthdateDraft!$B$1:$O$5859,3,FALSE)</f>
        <v>17/4</v>
      </c>
      <c r="E221" s="316" t="s">
        <v>832</v>
      </c>
      <c r="F221" s="316" t="s">
        <v>4280</v>
      </c>
      <c r="G221" s="317"/>
      <c r="H221" s="318"/>
      <c r="I221" s="319"/>
      <c r="J221" s="319"/>
      <c r="K221" s="312">
        <v>0</v>
      </c>
      <c r="L221" s="312">
        <v>4</v>
      </c>
      <c r="M221" s="324">
        <v>0</v>
      </c>
      <c r="N221" s="313" t="e">
        <f>VLOOKUP(TRIM(B221),'Team Rosters'!$B$1:$M$3794,2,FALSE)</f>
        <v>#N/A</v>
      </c>
    </row>
    <row r="222" spans="1:14" s="215" customFormat="1" ht="12.75" customHeight="1">
      <c r="A222" s="135" t="s">
        <v>94</v>
      </c>
      <c r="B222" s="315" t="s">
        <v>7458</v>
      </c>
      <c r="C222" s="367">
        <f>VLOOKUP(TRIM(B222),BirthdateDraft!$B$1:$O$5859,2,FALSE)</f>
        <v>35215</v>
      </c>
      <c r="D222" s="399" t="str">
        <f>VLOOKUP(TRIM(B222),BirthdateDraft!$B$1:$O$5859,3,FALSE)</f>
        <v>19/4</v>
      </c>
      <c r="E222" s="316" t="s">
        <v>809</v>
      </c>
      <c r="F222" s="135" t="s">
        <v>4292</v>
      </c>
      <c r="G222" s="309" t="s">
        <v>4384</v>
      </c>
      <c r="H222" s="310"/>
      <c r="I222" s="224"/>
      <c r="J222" s="224"/>
      <c r="K222" s="312"/>
      <c r="L222" s="312"/>
      <c r="M222" s="324"/>
      <c r="N222" s="313" t="e">
        <f>VLOOKUP(TRIM(B222),'Team Rosters'!$B$1:$M$3794,2,FALSE)</f>
        <v>#N/A</v>
      </c>
    </row>
    <row r="223" spans="1:14" s="215" customFormat="1" ht="12.75" customHeight="1">
      <c r="A223" s="316" t="s">
        <v>836</v>
      </c>
      <c r="B223" s="315" t="s">
        <v>7663</v>
      </c>
      <c r="C223" s="367">
        <f>VLOOKUP(TRIM(B223),BirthdateDraft!$B$1:$O$5859,2,FALSE)</f>
        <v>34908</v>
      </c>
      <c r="D223" s="399" t="str">
        <f>VLOOKUP(TRIM(B223),BirthdateDraft!$B$1:$O$5859,3,FALSE)</f>
        <v>18/FA</v>
      </c>
      <c r="E223" s="316" t="s">
        <v>5513</v>
      </c>
      <c r="F223" s="316" t="s">
        <v>6988</v>
      </c>
      <c r="G223" s="317"/>
      <c r="H223" s="318"/>
      <c r="I223" s="319"/>
      <c r="J223" s="319"/>
      <c r="K223" s="312">
        <v>0</v>
      </c>
      <c r="L223" s="312">
        <v>0</v>
      </c>
      <c r="M223" s="324">
        <v>0</v>
      </c>
      <c r="N223" s="313" t="e">
        <f>VLOOKUP(TRIM(B223),'Team Rosters'!$B$1:$M$3794,2,FALSE)</f>
        <v>#N/A</v>
      </c>
    </row>
    <row r="224" spans="1:14" s="215" customFormat="1" ht="12.75" customHeight="1">
      <c r="A224" s="316" t="s">
        <v>211</v>
      </c>
      <c r="B224" s="315" t="s">
        <v>7820</v>
      </c>
      <c r="C224" s="367">
        <f>VLOOKUP(TRIM(B224),BirthdateDraft!$B$1:$O$5859,2,FALSE)</f>
        <v>35004</v>
      </c>
      <c r="D224" s="399" t="str">
        <f>VLOOKUP(TRIM(B224),BirthdateDraft!$B$1:$O$5859,3,FALSE)</f>
        <v>19/FA</v>
      </c>
      <c r="E224" s="316" t="s">
        <v>837</v>
      </c>
      <c r="F224" s="316" t="s">
        <v>211</v>
      </c>
      <c r="G224" s="317"/>
      <c r="H224" s="318"/>
      <c r="I224" s="319"/>
      <c r="J224" s="319"/>
      <c r="K224" s="312"/>
      <c r="L224" s="312"/>
      <c r="M224" s="324"/>
      <c r="N224" s="313" t="e">
        <f>VLOOKUP(TRIM(B224),'Team Rosters'!$B$1:$M$3794,2,FALSE)</f>
        <v>#N/A</v>
      </c>
    </row>
    <row r="225" spans="1:14" s="215" customFormat="1" ht="12.75" customHeight="1">
      <c r="A225" s="135" t="s">
        <v>2314</v>
      </c>
      <c r="B225" s="123" t="s">
        <v>6801</v>
      </c>
      <c r="C225" s="366">
        <f>VLOOKUP(TRIM(B225),BirthdateDraft!$B$1:$O$5859,2,FALSE)</f>
        <v>34251</v>
      </c>
      <c r="D225" s="398" t="str">
        <f>VLOOKUP(TRIM(B225),BirthdateDraft!$B$1:$O$5859,3,FALSE)</f>
        <v>18/3</v>
      </c>
      <c r="E225" s="135" t="s">
        <v>3448</v>
      </c>
      <c r="F225" s="135" t="s">
        <v>4303</v>
      </c>
      <c r="G225" s="309" t="s">
        <v>4391</v>
      </c>
      <c r="H225" s="310"/>
      <c r="I225" s="224">
        <v>3</v>
      </c>
      <c r="J225" s="224"/>
      <c r="K225" s="312"/>
      <c r="L225" s="312"/>
      <c r="M225" s="324"/>
      <c r="N225" s="313" t="e">
        <f>VLOOKUP(TRIM(B225),'Team Rosters'!$B$1:$M$3794,2,FALSE)</f>
        <v>#N/A</v>
      </c>
    </row>
    <row r="226" spans="1:14" s="215" customFormat="1" ht="12.75" customHeight="1">
      <c r="A226" s="135" t="s">
        <v>2314</v>
      </c>
      <c r="B226" s="123" t="s">
        <v>7550</v>
      </c>
      <c r="C226" s="366">
        <f>VLOOKUP(TRIM(B226),BirthdateDraft!$B$1:$O$5859,2,FALSE)</f>
        <v>34949</v>
      </c>
      <c r="D226" s="398" t="str">
        <f>VLOOKUP(TRIM(B226),BirthdateDraft!$B$1:$O$5859,3,FALSE)</f>
        <v>18/7</v>
      </c>
      <c r="E226" s="135" t="s">
        <v>1664</v>
      </c>
      <c r="F226" s="135" t="s">
        <v>4303</v>
      </c>
      <c r="G226" s="309" t="s">
        <v>4391</v>
      </c>
      <c r="H226" s="310"/>
      <c r="I226" s="224">
        <v>2</v>
      </c>
      <c r="J226" s="224"/>
      <c r="K226" s="312"/>
      <c r="L226" s="312"/>
      <c r="M226" s="324"/>
      <c r="N226" s="313" t="e">
        <f>VLOOKUP(TRIM(B226),'Team Rosters'!$B$1:$M$3794,2,FALSE)</f>
        <v>#N/A</v>
      </c>
    </row>
    <row r="227" spans="1:14" s="215" customFormat="1" ht="12.75" customHeight="1">
      <c r="A227" s="316" t="s">
        <v>87</v>
      </c>
      <c r="B227" s="315" t="s">
        <v>7645</v>
      </c>
      <c r="C227" s="367">
        <f>VLOOKUP(TRIM(B227),BirthdateDraft!$B$1:$O$5859,2,FALSE)</f>
        <v>34597</v>
      </c>
      <c r="D227" s="399" t="str">
        <f>VLOOKUP(TRIM(B227),BirthdateDraft!$B$1:$O$5859,3,FALSE)</f>
        <v>17/FA</v>
      </c>
      <c r="E227" s="316" t="s">
        <v>83</v>
      </c>
      <c r="F227" s="316" t="s">
        <v>4280</v>
      </c>
      <c r="G227" s="317"/>
      <c r="H227" s="318"/>
      <c r="I227" s="319"/>
      <c r="J227" s="319"/>
      <c r="K227" s="312">
        <v>0</v>
      </c>
      <c r="L227" s="312">
        <v>4</v>
      </c>
      <c r="M227" s="324">
        <v>0</v>
      </c>
      <c r="N227" s="313" t="e">
        <f>VLOOKUP(TRIM(B227),'Team Rosters'!$B$1:$M$3794,2,FALSE)</f>
        <v>#N/A</v>
      </c>
    </row>
    <row r="228" spans="1:14" s="215" customFormat="1" ht="12.75" customHeight="1">
      <c r="A228" s="135" t="s">
        <v>2440</v>
      </c>
      <c r="B228" s="123" t="s">
        <v>7581</v>
      </c>
      <c r="C228" s="366">
        <f>VLOOKUP(TRIM(B228),BirthdateDraft!$B$1:$O$5859,2,FALSE)</f>
        <v>34855</v>
      </c>
      <c r="D228" s="398" t="str">
        <f>VLOOKUP(TRIM(B228),BirthdateDraft!$B$1:$O$5859,3,FALSE)</f>
        <v>19/FA</v>
      </c>
      <c r="E228" s="135" t="s">
        <v>90</v>
      </c>
      <c r="F228" s="135" t="s">
        <v>2440</v>
      </c>
      <c r="G228" s="309" t="s">
        <v>4384</v>
      </c>
      <c r="H228" s="310"/>
      <c r="I228" s="224">
        <v>3</v>
      </c>
      <c r="J228" s="224"/>
      <c r="K228" s="312"/>
      <c r="L228" s="312"/>
      <c r="M228" s="324"/>
      <c r="N228" s="313" t="e">
        <f>VLOOKUP(TRIM(B228),'Team Rosters'!$B$1:$M$3794,2,FALSE)</f>
        <v>#N/A</v>
      </c>
    </row>
    <row r="229" spans="1:14" s="215" customFormat="1" ht="12.75" customHeight="1">
      <c r="A229" s="316" t="s">
        <v>2314</v>
      </c>
      <c r="B229" s="315" t="s">
        <v>7683</v>
      </c>
      <c r="C229" s="367">
        <f>VLOOKUP(TRIM(B229),BirthdateDraft!$B$1:$O$5859,2,FALSE)</f>
        <v>35392</v>
      </c>
      <c r="D229" s="399" t="str">
        <f>VLOOKUP(TRIM(B229),BirthdateDraft!$B$1:$O$5859,3,FALSE)</f>
        <v>19/6</v>
      </c>
      <c r="E229" s="316" t="s">
        <v>815</v>
      </c>
      <c r="F229" s="316" t="s">
        <v>4279</v>
      </c>
      <c r="G229" s="317"/>
      <c r="H229" s="318"/>
      <c r="I229" s="319"/>
      <c r="J229" s="319"/>
      <c r="K229" s="312">
        <v>0</v>
      </c>
      <c r="L229" s="312"/>
      <c r="M229" s="324">
        <v>0</v>
      </c>
      <c r="N229" s="313" t="e">
        <f>VLOOKUP(TRIM(B229),'Team Rosters'!$B$1:$M$3794,2,FALSE)</f>
        <v>#N/A</v>
      </c>
    </row>
    <row r="230" spans="1:14" s="215" customFormat="1" ht="12.75" customHeight="1">
      <c r="A230" s="135" t="s">
        <v>2314</v>
      </c>
      <c r="B230" s="123" t="s">
        <v>6273</v>
      </c>
      <c r="C230" s="366">
        <f>VLOOKUP(TRIM(B230),BirthdateDraft!$B$1:$O$5859,2,FALSE)</f>
        <v>34644</v>
      </c>
      <c r="D230" s="398" t="str">
        <f>VLOOKUP(TRIM(B230),BirthdateDraft!$B$1:$O$5859,3,FALSE)</f>
        <v>17/6</v>
      </c>
      <c r="E230" s="135" t="s">
        <v>5513</v>
      </c>
      <c r="F230" s="135" t="s">
        <v>4303</v>
      </c>
      <c r="G230" s="309" t="s">
        <v>4391</v>
      </c>
      <c r="H230" s="310"/>
      <c r="I230" s="224">
        <v>0</v>
      </c>
      <c r="J230" s="224"/>
      <c r="K230" s="312"/>
      <c r="L230" s="312"/>
      <c r="M230" s="324"/>
      <c r="N230" s="313" t="e">
        <f>VLOOKUP(TRIM(B230),'Team Rosters'!$B$1:$M$3794,2,FALSE)</f>
        <v>#N/A</v>
      </c>
    </row>
    <row r="231" spans="1:14" s="215" customFormat="1" ht="12.75" customHeight="1">
      <c r="A231" s="316" t="s">
        <v>2314</v>
      </c>
      <c r="B231" s="315" t="s">
        <v>1233</v>
      </c>
      <c r="C231" s="367">
        <f>VLOOKUP(TRIM(B231),BirthdateDraft!$B$1:$O$5859,2,FALSE)</f>
        <v>30392</v>
      </c>
      <c r="D231" s="399" t="str">
        <f>VLOOKUP(TRIM(B231),BirthdateDraft!$B$1:$O$5859,3,FALSE)</f>
        <v>06/3</v>
      </c>
      <c r="E231" s="316" t="s">
        <v>90</v>
      </c>
      <c r="F231" s="316" t="s">
        <v>4279</v>
      </c>
      <c r="G231" s="317"/>
      <c r="H231" s="318"/>
      <c r="I231" s="319"/>
      <c r="J231" s="319"/>
      <c r="K231" s="312">
        <v>0</v>
      </c>
      <c r="L231" s="312"/>
      <c r="M231" s="324">
        <v>0</v>
      </c>
      <c r="N231" s="313" t="e">
        <f>VLOOKUP(TRIM(B231),'Team Rosters'!$B$1:$M$3794,2,FALSE)</f>
        <v>#N/A</v>
      </c>
    </row>
    <row r="232" spans="1:14" s="215" customFormat="1" ht="12.75" customHeight="1">
      <c r="A232" s="135" t="s">
        <v>3060</v>
      </c>
      <c r="B232" s="123" t="s">
        <v>5863</v>
      </c>
      <c r="C232" s="366">
        <f>VLOOKUP(TRIM(B232),BirthdateDraft!$B$1:$O$5859,2,FALSE)</f>
        <v>34219</v>
      </c>
      <c r="D232" s="398" t="str">
        <f>VLOOKUP(TRIM(B232),BirthdateDraft!$B$1:$O$5859,3,FALSE)</f>
        <v>16/4</v>
      </c>
      <c r="E232" s="135" t="s">
        <v>824</v>
      </c>
      <c r="F232" s="135" t="s">
        <v>4290</v>
      </c>
      <c r="G232" s="309" t="s">
        <v>4384</v>
      </c>
      <c r="H232" s="310"/>
      <c r="I232" s="224"/>
      <c r="J232" s="224"/>
      <c r="K232" s="312"/>
      <c r="L232" s="312"/>
      <c r="M232" s="324"/>
      <c r="N232" s="313" t="e">
        <f>VLOOKUP(TRIM(B232),'Team Rosters'!$B$1:$M$3794,2,FALSE)</f>
        <v>#N/A</v>
      </c>
    </row>
    <row r="233" spans="1:14" s="215" customFormat="1" ht="12.75" customHeight="1">
      <c r="A233" s="135" t="s">
        <v>3060</v>
      </c>
      <c r="B233" s="123" t="s">
        <v>6335</v>
      </c>
      <c r="C233" s="366">
        <f>VLOOKUP(TRIM(B233),BirthdateDraft!$B$1:$O$5859,2,FALSE)</f>
        <v>34092</v>
      </c>
      <c r="D233" s="398" t="str">
        <f>VLOOKUP(TRIM(B233),BirthdateDraft!$B$1:$O$5859,3,FALSE)</f>
        <v>15/5</v>
      </c>
      <c r="E233" s="135" t="s">
        <v>170</v>
      </c>
      <c r="F233" s="135" t="s">
        <v>4290</v>
      </c>
      <c r="G233" s="309" t="s">
        <v>4384</v>
      </c>
      <c r="H233" s="310"/>
      <c r="I233" s="224"/>
      <c r="J233" s="224"/>
      <c r="K233" s="312"/>
      <c r="L233" s="312"/>
      <c r="M233" s="324"/>
      <c r="N233" s="313" t="e">
        <f>VLOOKUP(TRIM(B233),'Team Rosters'!$B$1:$M$3794,2,FALSE)</f>
        <v>#N/A</v>
      </c>
    </row>
    <row r="234" spans="1:14" s="215" customFormat="1" ht="12.75" customHeight="1">
      <c r="A234" s="135" t="s">
        <v>2440</v>
      </c>
      <c r="B234" s="123" t="s">
        <v>7515</v>
      </c>
      <c r="C234" s="366">
        <f>VLOOKUP(TRIM(B234),BirthdateDraft!$B$1:$O$5859,2,FALSE)</f>
        <v>34851</v>
      </c>
      <c r="D234" s="398" t="str">
        <f>VLOOKUP(TRIM(B234),BirthdateDraft!$B$1:$O$5859,3,FALSE)</f>
        <v>19/5</v>
      </c>
      <c r="E234" s="135" t="s">
        <v>813</v>
      </c>
      <c r="F234" s="135" t="s">
        <v>2440</v>
      </c>
      <c r="G234" s="309" t="s">
        <v>4384</v>
      </c>
      <c r="H234" s="310"/>
      <c r="I234" s="224">
        <v>0</v>
      </c>
      <c r="J234" s="224"/>
      <c r="K234" s="312"/>
      <c r="L234" s="312"/>
      <c r="M234" s="324"/>
      <c r="N234" s="313" t="e">
        <f>VLOOKUP(TRIM(B234),'Team Rosters'!$B$1:$M$3794,2,FALSE)</f>
        <v>#N/A</v>
      </c>
    </row>
    <row r="235" spans="1:14" s="215" customFormat="1" ht="12.75" customHeight="1">
      <c r="A235" s="135" t="s">
        <v>2440</v>
      </c>
      <c r="B235" s="123" t="s">
        <v>7594</v>
      </c>
      <c r="C235" s="366">
        <f>VLOOKUP(TRIM(B235),BirthdateDraft!$B$1:$O$5859,2,FALSE)</f>
        <v>35047</v>
      </c>
      <c r="D235" s="398" t="str">
        <f>VLOOKUP(TRIM(B235),BirthdateDraft!$B$1:$O$5859,3,FALSE)</f>
        <v>18/FA</v>
      </c>
      <c r="E235" s="135" t="s">
        <v>820</v>
      </c>
      <c r="F235" s="135" t="s">
        <v>2440</v>
      </c>
      <c r="G235" s="309" t="s">
        <v>4384</v>
      </c>
      <c r="H235" s="310"/>
      <c r="I235" s="224">
        <v>0</v>
      </c>
      <c r="J235" s="224"/>
      <c r="K235" s="312"/>
      <c r="L235" s="312"/>
      <c r="M235" s="324"/>
      <c r="N235" s="313" t="e">
        <f>VLOOKUP(TRIM(B235),'Team Rosters'!$B$1:$M$3794,2,FALSE)</f>
        <v>#N/A</v>
      </c>
    </row>
    <row r="236" spans="1:14" s="215" customFormat="1" ht="12.75" customHeight="1">
      <c r="A236" s="316" t="s">
        <v>836</v>
      </c>
      <c r="B236" s="315" t="s">
        <v>7684</v>
      </c>
      <c r="C236" s="367">
        <f>VLOOKUP(TRIM(B236),BirthdateDraft!$B$1:$O$5859,2,FALSE)</f>
        <v>34383</v>
      </c>
      <c r="D236" s="399" t="str">
        <f>VLOOKUP(TRIM(B236),BirthdateDraft!$B$1:$O$5859,3,FALSE)</f>
        <v>18/FA</v>
      </c>
      <c r="E236" s="316" t="s">
        <v>824</v>
      </c>
      <c r="F236" s="316" t="s">
        <v>6988</v>
      </c>
      <c r="G236" s="317"/>
      <c r="H236" s="318"/>
      <c r="I236" s="319"/>
      <c r="J236" s="319"/>
      <c r="K236" s="312">
        <v>0</v>
      </c>
      <c r="L236" s="312">
        <v>0</v>
      </c>
      <c r="M236" s="324">
        <v>0</v>
      </c>
      <c r="N236" s="313" t="e">
        <f>VLOOKUP(TRIM(B236),'Team Rosters'!$B$1:$M$3794,2,FALSE)</f>
        <v>#N/A</v>
      </c>
    </row>
    <row r="237" spans="1:14" s="215" customFormat="1" ht="12.75" customHeight="1">
      <c r="A237" s="135" t="s">
        <v>2314</v>
      </c>
      <c r="B237" s="131" t="s">
        <v>7492</v>
      </c>
      <c r="C237" s="370">
        <f>VLOOKUP(TRIM(B237),BirthdateDraft!$B$1:$O$5859,2,FALSE)</f>
        <v>35282</v>
      </c>
      <c r="D237" s="402" t="str">
        <f>VLOOKUP(TRIM(B237),BirthdateDraft!$B$1:$O$5859,3,FALSE)</f>
        <v>19/FA</v>
      </c>
      <c r="E237" s="135" t="s">
        <v>83</v>
      </c>
      <c r="F237" s="135" t="s">
        <v>4303</v>
      </c>
      <c r="G237" s="309" t="s">
        <v>4391</v>
      </c>
      <c r="H237" s="310"/>
      <c r="I237" s="224">
        <v>0</v>
      </c>
      <c r="J237" s="224"/>
      <c r="K237" s="312"/>
      <c r="L237" s="312"/>
      <c r="M237" s="324"/>
      <c r="N237" s="313" t="e">
        <f>VLOOKUP(TRIM(B237),'Team Rosters'!$B$1:$M$3794,2,FALSE)</f>
        <v>#N/A</v>
      </c>
    </row>
    <row r="238" spans="1:14" s="215" customFormat="1" ht="12.75" customHeight="1">
      <c r="A238" s="316" t="s">
        <v>836</v>
      </c>
      <c r="B238" s="315" t="s">
        <v>7667</v>
      </c>
      <c r="C238" s="367" t="str">
        <f>VLOOKUP(TRIM(B238),BirthdateDraft!$B$1:$O$5859,2,FALSE)</f>
        <v>2/121/1997</v>
      </c>
      <c r="D238" s="399" t="str">
        <f>VLOOKUP(TRIM(B238),BirthdateDraft!$B$1:$O$5859,3,FALSE)</f>
        <v>19/FA</v>
      </c>
      <c r="E238" s="316" t="s">
        <v>1664</v>
      </c>
      <c r="F238" s="316" t="s">
        <v>6988</v>
      </c>
      <c r="G238" s="317"/>
      <c r="H238" s="318"/>
      <c r="I238" s="319"/>
      <c r="J238" s="319"/>
      <c r="K238" s="312">
        <v>0</v>
      </c>
      <c r="L238" s="312">
        <v>0</v>
      </c>
      <c r="M238" s="312">
        <v>0</v>
      </c>
      <c r="N238" s="313" t="e">
        <f>VLOOKUP(TRIM(B238),'Team Rosters'!$B$1:$M$3794,2,FALSE)</f>
        <v>#N/A</v>
      </c>
    </row>
    <row r="239" spans="1:14" s="215" customFormat="1" ht="12.75" customHeight="1">
      <c r="A239" s="135" t="s">
        <v>2314</v>
      </c>
      <c r="B239" s="123" t="s">
        <v>7606</v>
      </c>
      <c r="C239" s="366">
        <f>VLOOKUP(TRIM(B239),BirthdateDraft!$B$1:$O$5859,2,FALSE)</f>
        <v>34729</v>
      </c>
      <c r="D239" s="398" t="str">
        <f>VLOOKUP(TRIM(B239),BirthdateDraft!$B$1:$O$5859,3,FALSE)</f>
        <v>18/7</v>
      </c>
      <c r="E239" s="135" t="s">
        <v>815</v>
      </c>
      <c r="F239" s="135" t="s">
        <v>4303</v>
      </c>
      <c r="G239" s="309" t="s">
        <v>4391</v>
      </c>
      <c r="H239" s="310"/>
      <c r="I239" s="224">
        <v>0</v>
      </c>
      <c r="J239" s="224"/>
      <c r="K239" s="312"/>
      <c r="L239" s="312"/>
      <c r="M239" s="324"/>
      <c r="N239" s="313" t="e">
        <f>VLOOKUP(TRIM(B239),'Team Rosters'!$B$1:$M$3794,2,FALSE)</f>
        <v>#N/A</v>
      </c>
    </row>
    <row r="240" spans="1:14" s="215" customFormat="1" ht="12.75" customHeight="1">
      <c r="A240" s="135" t="s">
        <v>3060</v>
      </c>
      <c r="B240" s="123" t="s">
        <v>7530</v>
      </c>
      <c r="C240" s="366">
        <f>VLOOKUP(TRIM(B240),BirthdateDraft!$B$1:$O$5859,2,FALSE)</f>
        <v>35562</v>
      </c>
      <c r="D240" s="398" t="str">
        <f>VLOOKUP(TRIM(B240),BirthdateDraft!$B$1:$O$5859,3,FALSE)</f>
        <v>19/FA</v>
      </c>
      <c r="E240" s="135" t="s">
        <v>6142</v>
      </c>
      <c r="F240" s="135" t="s">
        <v>4290</v>
      </c>
      <c r="G240" s="309" t="s">
        <v>4384</v>
      </c>
      <c r="H240" s="310"/>
      <c r="I240" s="224"/>
      <c r="J240" s="224"/>
      <c r="K240" s="312"/>
      <c r="L240" s="312"/>
      <c r="M240" s="324"/>
      <c r="N240" s="313" t="e">
        <f>VLOOKUP(TRIM(B240),'Team Rosters'!$B$1:$M$3794,2,FALSE)</f>
        <v>#N/A</v>
      </c>
    </row>
    <row r="241" spans="1:14" s="215" customFormat="1" ht="12.75" customHeight="1">
      <c r="A241" s="135" t="s">
        <v>3060</v>
      </c>
      <c r="B241" s="123" t="s">
        <v>7516</v>
      </c>
      <c r="C241" s="366">
        <f>VLOOKUP(TRIM(B241),BirthdateDraft!$B$1:$O$5859,2,FALSE)</f>
        <v>35279</v>
      </c>
      <c r="D241" s="398" t="str">
        <f>VLOOKUP(TRIM(B241),BirthdateDraft!$B$1:$O$5859,3,FALSE)</f>
        <v>19/5</v>
      </c>
      <c r="E241" s="135" t="s">
        <v>813</v>
      </c>
      <c r="F241" s="135" t="s">
        <v>4290</v>
      </c>
      <c r="G241" s="309" t="s">
        <v>4384</v>
      </c>
      <c r="H241" s="310"/>
      <c r="I241" s="224"/>
      <c r="J241" s="224"/>
      <c r="K241" s="312"/>
      <c r="L241" s="312"/>
      <c r="M241" s="324"/>
      <c r="N241" s="313" t="e">
        <f>VLOOKUP(TRIM(B241),'Team Rosters'!$B$1:$M$3794,2,FALSE)</f>
        <v>#N/A</v>
      </c>
    </row>
    <row r="242" spans="1:14" s="215" customFormat="1" ht="12.75" customHeight="1">
      <c r="A242" s="316" t="s">
        <v>2317</v>
      </c>
      <c r="B242" s="315" t="s">
        <v>6644</v>
      </c>
      <c r="C242" s="367">
        <f>VLOOKUP(TRIM(B242),BirthdateDraft!$B$1:$O$5859,2,FALSE)</f>
        <v>34659</v>
      </c>
      <c r="D242" s="399" t="str">
        <f>VLOOKUP(TRIM(B242),BirthdateDraft!$B$1:$O$5859,3,FALSE)</f>
        <v>18/5</v>
      </c>
      <c r="E242" s="316" t="s">
        <v>812</v>
      </c>
      <c r="F242" s="316" t="s">
        <v>4272</v>
      </c>
      <c r="G242" s="317"/>
      <c r="H242" s="318"/>
      <c r="I242" s="319"/>
      <c r="J242" s="319"/>
      <c r="K242" s="312">
        <v>0</v>
      </c>
      <c r="L242" s="312"/>
      <c r="M242" s="324">
        <v>2</v>
      </c>
      <c r="N242" s="313" t="e">
        <f>VLOOKUP(TRIM(B242),'Team Rosters'!$B$1:$M$3794,2,FALSE)</f>
        <v>#N/A</v>
      </c>
    </row>
    <row r="243" spans="1:14" s="215" customFormat="1" ht="12.75" customHeight="1">
      <c r="A243" s="135" t="s">
        <v>3060</v>
      </c>
      <c r="B243" s="123" t="s">
        <v>4173</v>
      </c>
      <c r="C243" s="366">
        <f>VLOOKUP(TRIM(B243),BirthdateDraft!$B$1:$O$5859,2,FALSE)</f>
        <v>32584</v>
      </c>
      <c r="D243" s="398" t="str">
        <f>VLOOKUP(TRIM(B243),BirthdateDraft!$B$1:$O$5859,3,FALSE)</f>
        <v>12/FA</v>
      </c>
      <c r="E243" s="135" t="s">
        <v>90</v>
      </c>
      <c r="F243" s="135" t="s">
        <v>4290</v>
      </c>
      <c r="G243" s="309" t="s">
        <v>4384</v>
      </c>
      <c r="H243" s="310"/>
      <c r="I243" s="224"/>
      <c r="J243" s="224"/>
      <c r="K243" s="312"/>
      <c r="L243" s="312"/>
      <c r="M243" s="324"/>
      <c r="N243" s="313" t="e">
        <f>VLOOKUP(TRIM(B243),'Team Rosters'!$B$1:$M$3794,2,FALSE)</f>
        <v>#N/A</v>
      </c>
    </row>
    <row r="244" spans="1:14" s="215" customFormat="1" ht="12.75" customHeight="1">
      <c r="A244" s="316" t="s">
        <v>560</v>
      </c>
      <c r="B244" s="315" t="s">
        <v>1225</v>
      </c>
      <c r="C244" s="367">
        <f>VLOOKUP(TRIM(B244),BirthdateDraft!$B$1:$O$5859,2,FALSE)</f>
        <v>34562</v>
      </c>
      <c r="D244" s="399" t="str">
        <f>VLOOKUP(TRIM(B244),BirthdateDraft!$B$1:$O$5859,3,FALSE)</f>
        <v>16/6</v>
      </c>
      <c r="E244" s="316" t="s">
        <v>5513</v>
      </c>
      <c r="F244" s="316" t="s">
        <v>4265</v>
      </c>
      <c r="G244" s="317"/>
      <c r="H244" s="318"/>
      <c r="I244" s="319"/>
      <c r="J244" s="319"/>
      <c r="K244" s="312"/>
      <c r="L244" s="312"/>
      <c r="M244" s="312"/>
      <c r="N244" s="313" t="e">
        <f>VLOOKUP(TRIM(B244),'Team Rosters'!$B$1:$M$3794,2,FALSE)</f>
        <v>#N/A</v>
      </c>
    </row>
    <row r="245" spans="1:14" s="215" customFormat="1" ht="12.75" customHeight="1">
      <c r="A245" s="316" t="s">
        <v>211</v>
      </c>
      <c r="B245" s="315" t="s">
        <v>7819</v>
      </c>
      <c r="C245" s="367">
        <f>VLOOKUP(TRIM(B245),BirthdateDraft!$B$1:$O$5859,2,FALSE)</f>
        <v>35135</v>
      </c>
      <c r="D245" s="399" t="str">
        <f>VLOOKUP(TRIM(B245),BirthdateDraft!$B$1:$O$5859,3,FALSE)</f>
        <v>18/FA</v>
      </c>
      <c r="E245" s="316" t="s">
        <v>812</v>
      </c>
      <c r="F245" s="316" t="s">
        <v>211</v>
      </c>
      <c r="G245" s="317"/>
      <c r="H245" s="318"/>
      <c r="I245" s="319"/>
      <c r="J245" s="319"/>
      <c r="K245" s="312"/>
      <c r="L245" s="312"/>
      <c r="M245" s="324"/>
      <c r="N245" s="313" t="e">
        <f>VLOOKUP(TRIM(B245),'Team Rosters'!$B$1:$M$3794,2,FALSE)</f>
        <v>#N/A</v>
      </c>
    </row>
    <row r="246" spans="1:14" s="215" customFormat="1" ht="12.75" customHeight="1">
      <c r="A246" s="135" t="s">
        <v>3060</v>
      </c>
      <c r="B246" s="315" t="s">
        <v>7454</v>
      </c>
      <c r="C246" s="367">
        <f>VLOOKUP(TRIM(B246),BirthdateDraft!$B$1:$O$5859,2,FALSE)</f>
        <v>35472</v>
      </c>
      <c r="D246" s="399" t="str">
        <f>VLOOKUP(TRIM(B246),BirthdateDraft!$B$1:$O$5859,3,FALSE)</f>
        <v>19/5</v>
      </c>
      <c r="E246" s="316" t="s">
        <v>807</v>
      </c>
      <c r="F246" s="135" t="s">
        <v>4290</v>
      </c>
      <c r="G246" s="309" t="s">
        <v>4384</v>
      </c>
      <c r="H246" s="310"/>
      <c r="I246" s="224"/>
      <c r="J246" s="224"/>
      <c r="K246" s="312"/>
      <c r="L246" s="312"/>
      <c r="M246" s="324"/>
      <c r="N246" s="313" t="e">
        <f>VLOOKUP(TRIM(B246),'Team Rosters'!$B$1:$M$3794,2,FALSE)</f>
        <v>#N/A</v>
      </c>
    </row>
    <row r="247" spans="1:14" s="215" customFormat="1" ht="12.75" customHeight="1">
      <c r="A247" s="135" t="s">
        <v>3060</v>
      </c>
      <c r="B247" s="123" t="s">
        <v>7472</v>
      </c>
      <c r="C247" s="366">
        <f>VLOOKUP(TRIM(B247),BirthdateDraft!$B$1:$O$5859,2,FALSE)</f>
        <v>35027</v>
      </c>
      <c r="D247" s="398" t="str">
        <f>VLOOKUP(TRIM(B247),BirthdateDraft!$B$1:$O$5859,3,FALSE)</f>
        <v>18/FA</v>
      </c>
      <c r="E247" s="135" t="s">
        <v>810</v>
      </c>
      <c r="F247" s="135" t="s">
        <v>4290</v>
      </c>
      <c r="G247" s="309" t="s">
        <v>4384</v>
      </c>
      <c r="H247" s="310"/>
      <c r="I247" s="224"/>
      <c r="J247" s="224"/>
      <c r="K247" s="312"/>
      <c r="L247" s="312"/>
      <c r="M247" s="324"/>
      <c r="N247" s="313" t="e">
        <f>VLOOKUP(TRIM(B247),'Team Rosters'!$B$1:$M$3794,2,FALSE)</f>
        <v>#N/A</v>
      </c>
    </row>
    <row r="248" spans="1:14" s="215" customFormat="1" ht="12.75" customHeight="1">
      <c r="A248" s="135" t="s">
        <v>173</v>
      </c>
      <c r="B248" s="123" t="s">
        <v>6724</v>
      </c>
      <c r="C248" s="366">
        <f>VLOOKUP(TRIM(B248),BirthdateDraft!$B$1:$O$5859,2,FALSE)</f>
        <v>34456</v>
      </c>
      <c r="D248" s="398" t="str">
        <f>VLOOKUP(TRIM(B248),BirthdateDraft!$B$1:$O$5859,3,FALSE)</f>
        <v>17/FA</v>
      </c>
      <c r="E248" s="135" t="s">
        <v>81</v>
      </c>
      <c r="F248" s="135" t="s">
        <v>4306</v>
      </c>
      <c r="G248" s="309" t="s">
        <v>4385</v>
      </c>
      <c r="H248" s="310" t="s">
        <v>4391</v>
      </c>
      <c r="I248" s="224">
        <v>0</v>
      </c>
      <c r="J248" s="224"/>
      <c r="K248" s="312"/>
      <c r="L248" s="312"/>
      <c r="M248" s="324"/>
      <c r="N248" s="313" t="e">
        <f>VLOOKUP(TRIM(B248),'Team Rosters'!$B$1:$M$3794,2,FALSE)</f>
        <v>#N/A</v>
      </c>
    </row>
    <row r="249" spans="1:14" s="215" customFormat="1" ht="12.75" customHeight="1">
      <c r="A249" s="316" t="s">
        <v>2314</v>
      </c>
      <c r="B249" s="315" t="s">
        <v>7670</v>
      </c>
      <c r="C249" s="367">
        <f>VLOOKUP(TRIM(B249),BirthdateDraft!$B$1:$O$5859,2,FALSE)</f>
        <v>35475</v>
      </c>
      <c r="D249" s="399" t="str">
        <f>VLOOKUP(TRIM(B249),BirthdateDraft!$B$1:$O$5859,3,FALSE)</f>
        <v>19/6</v>
      </c>
      <c r="E249" s="316" t="s">
        <v>2832</v>
      </c>
      <c r="F249" s="316" t="s">
        <v>4279</v>
      </c>
      <c r="G249" s="317"/>
      <c r="H249" s="318"/>
      <c r="I249" s="319"/>
      <c r="J249" s="319"/>
      <c r="K249" s="312">
        <v>0</v>
      </c>
      <c r="L249" s="312"/>
      <c r="M249" s="324">
        <v>0</v>
      </c>
      <c r="N249" s="313" t="e">
        <f>VLOOKUP(TRIM(B249),'Team Rosters'!$B$1:$M$3794,2,FALSE)</f>
        <v>#N/A</v>
      </c>
    </row>
    <row r="250" spans="1:14" s="215" customFormat="1" ht="12.75" customHeight="1">
      <c r="A250" s="135" t="s">
        <v>2314</v>
      </c>
      <c r="B250" s="123" t="s">
        <v>6309</v>
      </c>
      <c r="C250" s="366">
        <f>VLOOKUP(TRIM(B250),BirthdateDraft!$B$1:$O$5859,2,FALSE)</f>
        <v>34620</v>
      </c>
      <c r="D250" s="398" t="str">
        <f>VLOOKUP(TRIM(B250),BirthdateDraft!$B$1:$O$5859,3,FALSE)</f>
        <v>17/3</v>
      </c>
      <c r="E250" s="135" t="s">
        <v>85</v>
      </c>
      <c r="F250" s="135" t="s">
        <v>4303</v>
      </c>
      <c r="G250" s="309" t="s">
        <v>4391</v>
      </c>
      <c r="H250" s="310"/>
      <c r="I250" s="224">
        <v>0</v>
      </c>
      <c r="J250" s="224"/>
      <c r="K250" s="312"/>
      <c r="L250" s="312"/>
      <c r="M250" s="324"/>
      <c r="N250" s="313" t="e">
        <f>VLOOKUP(TRIM(B250),'Team Rosters'!$B$1:$M$3794,2,FALSE)</f>
        <v>#N/A</v>
      </c>
    </row>
    <row r="251" spans="1:14" s="215" customFormat="1" ht="12.75" customHeight="1">
      <c r="A251" s="316" t="s">
        <v>197</v>
      </c>
      <c r="B251" s="330" t="s">
        <v>2670</v>
      </c>
      <c r="C251" s="367">
        <f>VLOOKUP(TRIM(B251),BirthdateDraft!$B$1:$O$5859,2,FALSE)</f>
        <v>26661</v>
      </c>
      <c r="D251" s="399" t="str">
        <f>VLOOKUP(TRIM(B251),BirthdateDraft!$B$1:$O$5859,3,FALSE)</f>
        <v>96/FA</v>
      </c>
      <c r="E251" s="422" t="s">
        <v>1815</v>
      </c>
      <c r="F251" s="316" t="s">
        <v>197</v>
      </c>
      <c r="G251" s="317"/>
      <c r="H251" s="318"/>
      <c r="I251" s="319"/>
      <c r="J251" s="319"/>
      <c r="K251" s="312"/>
      <c r="L251" s="312"/>
      <c r="M251" s="324"/>
      <c r="N251" s="313" t="e">
        <f>VLOOKUP(TRIM(B251),'Team Rosters'!$B$1:$M$3794,2,FALSE)</f>
        <v>#N/A</v>
      </c>
    </row>
    <row r="252" spans="1:14" s="215" customFormat="1" ht="12.75" customHeight="1">
      <c r="A252" s="316" t="s">
        <v>203</v>
      </c>
      <c r="B252" s="315" t="s">
        <v>6977</v>
      </c>
      <c r="C252" s="367">
        <f>VLOOKUP(TRIM(B252),BirthdateDraft!$B$1:$O$5859,2,FALSE)</f>
        <v>34808</v>
      </c>
      <c r="D252" s="399" t="str">
        <f>VLOOKUP(TRIM(B252),BirthdateDraft!$B$1:$O$5859,3,FALSE)</f>
        <v>17/FA</v>
      </c>
      <c r="E252" s="316" t="s">
        <v>826</v>
      </c>
      <c r="F252" s="316" t="s">
        <v>203</v>
      </c>
      <c r="G252" s="317"/>
      <c r="H252" s="318"/>
      <c r="I252" s="319"/>
      <c r="J252" s="319"/>
      <c r="K252" s="312"/>
      <c r="L252" s="312"/>
      <c r="M252" s="324"/>
      <c r="N252" s="313" t="e">
        <f>VLOOKUP(TRIM(B252),'Team Rosters'!$B$1:$M$3794,2,FALSE)</f>
        <v>#N/A</v>
      </c>
    </row>
    <row r="253" spans="1:14" s="215" customFormat="1" ht="12.75" customHeight="1">
      <c r="A253" s="316" t="s">
        <v>211</v>
      </c>
      <c r="B253" s="315" t="s">
        <v>7815</v>
      </c>
      <c r="C253" s="367">
        <f>VLOOKUP(TRIM(B253),BirthdateDraft!$B$1:$O$5859,2,FALSE)</f>
        <v>35367</v>
      </c>
      <c r="D253" s="399" t="str">
        <f>VLOOKUP(TRIM(B253),BirthdateDraft!$B$1:$O$5859,3,FALSE)</f>
        <v>19/FA</v>
      </c>
      <c r="E253" s="316" t="s">
        <v>822</v>
      </c>
      <c r="F253" s="316" t="s">
        <v>211</v>
      </c>
      <c r="G253" s="317"/>
      <c r="H253" s="318"/>
      <c r="I253" s="319"/>
      <c r="J253" s="319"/>
      <c r="K253" s="312"/>
      <c r="L253" s="312"/>
      <c r="M253" s="324"/>
      <c r="N253" s="313" t="e">
        <f>VLOOKUP(TRIM(B253),'Team Rosters'!$B$1:$M$3794,2,FALSE)</f>
        <v>#N/A</v>
      </c>
    </row>
    <row r="254" spans="1:14" s="215" customFormat="1" ht="12.75" customHeight="1">
      <c r="A254" s="135" t="s">
        <v>172</v>
      </c>
      <c r="B254" s="315" t="s">
        <v>5582</v>
      </c>
      <c r="C254" s="367">
        <f>VLOOKUP(TRIM(B254),BirthdateDraft!$B$1:$O$5859,2,FALSE)</f>
        <v>34465</v>
      </c>
      <c r="D254" s="399" t="str">
        <f>VLOOKUP(TRIM(B254),BirthdateDraft!$B$1:$O$5859,3,FALSE)</f>
        <v>16/2</v>
      </c>
      <c r="E254" s="316" t="s">
        <v>818</v>
      </c>
      <c r="F254" s="135" t="s">
        <v>4298</v>
      </c>
      <c r="G254" s="309" t="s">
        <v>4391</v>
      </c>
      <c r="H254" s="310"/>
      <c r="I254" s="224">
        <v>1</v>
      </c>
      <c r="J254" s="224"/>
      <c r="K254" s="312"/>
      <c r="L254" s="312"/>
      <c r="M254" s="324"/>
      <c r="N254" s="313" t="e">
        <f>VLOOKUP(TRIM(B254),'Team Rosters'!$B$1:$M$3794,2,FALSE)</f>
        <v>#N/A</v>
      </c>
    </row>
    <row r="255" spans="1:14" s="215" customFormat="1" ht="12.75" customHeight="1">
      <c r="A255" s="135" t="s">
        <v>3060</v>
      </c>
      <c r="B255" s="123" t="s">
        <v>4499</v>
      </c>
      <c r="C255" s="366">
        <f>VLOOKUP(TRIM(B255),BirthdateDraft!$B$1:$O$5859,2,FALSE)</f>
        <v>33569</v>
      </c>
      <c r="D255" s="398" t="str">
        <f>VLOOKUP(TRIM(B255),BirthdateDraft!$B$1:$O$5859,3,FALSE)</f>
        <v>14/4</v>
      </c>
      <c r="E255" s="135" t="s">
        <v>6142</v>
      </c>
      <c r="F255" s="135" t="s">
        <v>4290</v>
      </c>
      <c r="G255" s="309" t="s">
        <v>4384</v>
      </c>
      <c r="H255" s="310"/>
      <c r="I255" s="224"/>
      <c r="J255" s="224"/>
      <c r="K255" s="312"/>
      <c r="L255" s="312"/>
      <c r="M255" s="324"/>
      <c r="N255" s="313" t="e">
        <f>VLOOKUP(TRIM(B255),'Team Rosters'!$B$1:$M$3794,2,FALSE)</f>
        <v>#N/A</v>
      </c>
    </row>
    <row r="256" spans="1:14" s="215" customFormat="1" ht="12.75" customHeight="1">
      <c r="A256" s="316" t="s">
        <v>7692</v>
      </c>
      <c r="B256" s="315" t="s">
        <v>7732</v>
      </c>
      <c r="C256" s="367">
        <f>VLOOKUP(TRIM(B256),BirthdateDraft!$B$1:$O$5859,2,FALSE)</f>
        <v>35159</v>
      </c>
      <c r="D256" s="399" t="str">
        <f>VLOOKUP(TRIM(B256),BirthdateDraft!$B$1:$O$5859,3,FALSE)</f>
        <v>18/5</v>
      </c>
      <c r="E256" s="316" t="s">
        <v>824</v>
      </c>
      <c r="F256" s="316" t="s">
        <v>4265</v>
      </c>
      <c r="G256" s="317"/>
      <c r="H256" s="318"/>
      <c r="I256" s="319"/>
      <c r="J256" s="319"/>
      <c r="K256" s="312"/>
      <c r="L256" s="312"/>
      <c r="M256" s="324"/>
      <c r="N256" s="313" t="e">
        <f>VLOOKUP(TRIM(B256),'Team Rosters'!$B$1:$M$3794,2,FALSE)</f>
        <v>#N/A</v>
      </c>
    </row>
    <row r="257" spans="1:14" s="215" customFormat="1" ht="12.75" customHeight="1">
      <c r="A257" s="135" t="s">
        <v>3060</v>
      </c>
      <c r="B257" s="123" t="s">
        <v>7526</v>
      </c>
      <c r="C257" s="366">
        <f>VLOOKUP(TRIM(B257),BirthdateDraft!$B$1:$O$5859,2,FALSE)</f>
        <v>35143</v>
      </c>
      <c r="D257" s="398" t="str">
        <f>VLOOKUP(TRIM(B257),BirthdateDraft!$B$1:$O$5859,3,FALSE)</f>
        <v>18/4</v>
      </c>
      <c r="E257" s="135" t="s">
        <v>816</v>
      </c>
      <c r="F257" s="135" t="s">
        <v>4290</v>
      </c>
      <c r="G257" s="309" t="s">
        <v>4384</v>
      </c>
      <c r="H257" s="310"/>
      <c r="I257" s="224"/>
      <c r="J257" s="224"/>
      <c r="K257" s="312"/>
      <c r="L257" s="312"/>
      <c r="M257" s="324"/>
      <c r="N257" s="313" t="e">
        <f>VLOOKUP(TRIM(B257),'Team Rosters'!$B$1:$M$3794,2,FALSE)</f>
        <v>#N/A</v>
      </c>
    </row>
    <row r="258" spans="1:14" s="215" customFormat="1" ht="12.75" customHeight="1">
      <c r="A258" s="135" t="s">
        <v>2314</v>
      </c>
      <c r="B258" s="123" t="s">
        <v>7558</v>
      </c>
      <c r="C258" s="366">
        <f>VLOOKUP(TRIM(B258),BirthdateDraft!$B$1:$O$5859,2,FALSE)</f>
        <v>35268</v>
      </c>
      <c r="D258" s="398" t="str">
        <f>VLOOKUP(TRIM(B258),BirthdateDraft!$B$1:$O$5859,3,FALSE)</f>
        <v>19/6</v>
      </c>
      <c r="E258" s="135" t="s">
        <v>2832</v>
      </c>
      <c r="F258" s="135" t="s">
        <v>4303</v>
      </c>
      <c r="G258" s="309" t="s">
        <v>4391</v>
      </c>
      <c r="H258" s="310"/>
      <c r="I258" s="224">
        <v>2</v>
      </c>
      <c r="J258" s="224"/>
      <c r="K258" s="312"/>
      <c r="L258" s="312"/>
      <c r="M258" s="324"/>
      <c r="N258" s="313" t="e">
        <f>VLOOKUP(TRIM(B258),'Team Rosters'!$B$1:$M$3794,2,FALSE)</f>
        <v>#N/A</v>
      </c>
    </row>
    <row r="259" spans="1:14" s="215" customFormat="1" ht="12.75" customHeight="1">
      <c r="A259" s="135" t="s">
        <v>2328</v>
      </c>
      <c r="B259" s="123" t="s">
        <v>4195</v>
      </c>
      <c r="C259" s="366">
        <f>VLOOKUP(TRIM(B259),BirthdateDraft!$B$1:$O$5859,2,FALSE)</f>
        <v>32880</v>
      </c>
      <c r="D259" s="398" t="str">
        <f>VLOOKUP(TRIM(B259),BirthdateDraft!$B$1:$O$5859,3,FALSE)</f>
        <v>13/4</v>
      </c>
      <c r="E259" s="135" t="s">
        <v>81</v>
      </c>
      <c r="F259" s="135" t="s">
        <v>4295</v>
      </c>
      <c r="G259" s="309" t="s">
        <v>4391</v>
      </c>
      <c r="H259" s="310"/>
      <c r="I259" s="224"/>
      <c r="J259" s="224"/>
      <c r="K259" s="312"/>
      <c r="L259" s="312"/>
      <c r="M259" s="324"/>
      <c r="N259" s="313" t="e">
        <f>VLOOKUP(TRIM(B259),'Team Rosters'!$B$1:$M$3794,2,FALSE)</f>
        <v>#N/A</v>
      </c>
    </row>
    <row r="260" spans="1:14" s="215" customFormat="1" ht="12.75" customHeight="1">
      <c r="A260" s="320" t="s">
        <v>87</v>
      </c>
      <c r="B260" s="315" t="s">
        <v>2686</v>
      </c>
      <c r="C260" s="367">
        <f>VLOOKUP(TRIM(B260),BirthdateDraft!$B$1:$O$5859,2,FALSE)</f>
        <v>32363</v>
      </c>
      <c r="D260" s="399" t="str">
        <f>VLOOKUP(TRIM(B260),BirthdateDraft!$B$1:$O$5859,3,FALSE)</f>
        <v>10/7</v>
      </c>
      <c r="E260" s="320" t="s">
        <v>1664</v>
      </c>
      <c r="F260" s="320" t="s">
        <v>4280</v>
      </c>
      <c r="G260" s="321"/>
      <c r="H260" s="322"/>
      <c r="I260" s="323"/>
      <c r="J260" s="323"/>
      <c r="K260" s="312">
        <v>0</v>
      </c>
      <c r="L260" s="312">
        <v>4</v>
      </c>
      <c r="M260" s="312">
        <v>0</v>
      </c>
      <c r="N260" s="313" t="e">
        <f>VLOOKUP(TRIM(B260),'Team Rosters'!$B$1:$M$3794,2,FALSE)</f>
        <v>#N/A</v>
      </c>
    </row>
    <row r="261" spans="1:14" s="215" customFormat="1" ht="12.75" customHeight="1">
      <c r="A261" s="316" t="s">
        <v>87</v>
      </c>
      <c r="B261" s="315" t="s">
        <v>4722</v>
      </c>
      <c r="C261" s="367">
        <f>VLOOKUP(TRIM(B261),BirthdateDraft!$B$1:$O$5859,2,FALSE)</f>
        <v>33283</v>
      </c>
      <c r="D261" s="399" t="str">
        <f>VLOOKUP(TRIM(B261),BirthdateDraft!$B$1:$O$5859,3,FALSE)</f>
        <v>14/FA</v>
      </c>
      <c r="E261" s="316" t="s">
        <v>824</v>
      </c>
      <c r="F261" s="316" t="s">
        <v>4280</v>
      </c>
      <c r="G261" s="317"/>
      <c r="H261" s="318"/>
      <c r="I261" s="319"/>
      <c r="J261" s="319"/>
      <c r="K261" s="312">
        <v>0</v>
      </c>
      <c r="L261" s="312">
        <v>4</v>
      </c>
      <c r="M261" s="312">
        <v>2</v>
      </c>
      <c r="N261" s="313" t="e">
        <f>VLOOKUP(TRIM(B261),'Team Rosters'!$B$1:$M$3794,2,FALSE)</f>
        <v>#N/A</v>
      </c>
    </row>
    <row r="262" spans="1:14" s="215" customFormat="1" ht="12.75" customHeight="1">
      <c r="A262" s="316" t="s">
        <v>7693</v>
      </c>
      <c r="B262" s="315" t="s">
        <v>7702</v>
      </c>
      <c r="C262" s="367">
        <f>VLOOKUP(TRIM(B262),BirthdateDraft!$B$1:$O$5859,2,FALSE)</f>
        <v>33527</v>
      </c>
      <c r="D262" s="399" t="str">
        <f>VLOOKUP(TRIM(B262),BirthdateDraft!$B$1:$O$5859,3,FALSE)</f>
        <v>15/FA</v>
      </c>
      <c r="E262" s="316" t="s">
        <v>814</v>
      </c>
      <c r="F262" s="316" t="s">
        <v>4268</v>
      </c>
      <c r="G262" s="317"/>
      <c r="H262" s="318"/>
      <c r="I262" s="319"/>
      <c r="J262" s="319"/>
      <c r="K262" s="312"/>
      <c r="L262" s="312"/>
      <c r="M262" s="312"/>
      <c r="N262" s="313" t="e">
        <f>VLOOKUP(TRIM(B262),'Team Rosters'!$B$1:$M$3794,2,FALSE)</f>
        <v>#N/A</v>
      </c>
    </row>
    <row r="263" spans="1:14" s="215" customFormat="1" ht="12.75" customHeight="1">
      <c r="A263" s="135" t="s">
        <v>7457</v>
      </c>
      <c r="B263" s="123" t="s">
        <v>6719</v>
      </c>
      <c r="C263" s="366">
        <f>VLOOKUP(TRIM(B263),BirthdateDraft!$B$1:$O$5859,2,FALSE)</f>
        <v>34040</v>
      </c>
      <c r="D263" s="398" t="str">
        <f>VLOOKUP(TRIM(B263),BirthdateDraft!$B$1:$O$5859,3,FALSE)</f>
        <v>15/FA</v>
      </c>
      <c r="E263" s="135" t="s">
        <v>812</v>
      </c>
      <c r="F263" s="135" t="s">
        <v>7837</v>
      </c>
      <c r="G263" s="309" t="s">
        <v>4384</v>
      </c>
      <c r="H263" s="310" t="s">
        <v>4384</v>
      </c>
      <c r="I263" s="224"/>
      <c r="J263" s="224"/>
      <c r="K263" s="312"/>
      <c r="L263" s="312"/>
      <c r="M263" s="324"/>
      <c r="N263" s="313" t="e">
        <f>VLOOKUP(TRIM(B263),'Team Rosters'!$B$1:$M$3794,2,FALSE)</f>
        <v>#N/A</v>
      </c>
    </row>
    <row r="264" spans="1:14" s="215" customFormat="1" ht="12.75" customHeight="1">
      <c r="A264" s="316" t="s">
        <v>211</v>
      </c>
      <c r="B264" s="315" t="s">
        <v>7822</v>
      </c>
      <c r="C264" s="367">
        <f>VLOOKUP(TRIM(B264),BirthdateDraft!$B$1:$O$5859,2,FALSE)</f>
        <v>35369</v>
      </c>
      <c r="D264" s="399" t="str">
        <f>VLOOKUP(TRIM(B264),BirthdateDraft!$B$1:$O$5859,3,FALSE)</f>
        <v>19/7</v>
      </c>
      <c r="E264" s="316" t="s">
        <v>820</v>
      </c>
      <c r="F264" s="316" t="s">
        <v>211</v>
      </c>
      <c r="G264" s="317"/>
      <c r="H264" s="318"/>
      <c r="I264" s="319"/>
      <c r="J264" s="319"/>
      <c r="K264" s="312"/>
      <c r="L264" s="312"/>
      <c r="M264" s="324"/>
      <c r="N264" s="313" t="e">
        <f>VLOOKUP(TRIM(B264),'Team Rosters'!$B$1:$M$3794,2,FALSE)</f>
        <v>#N/A</v>
      </c>
    </row>
    <row r="265" spans="1:14" s="215" customFormat="1" ht="12.75" customHeight="1">
      <c r="A265" s="135" t="s">
        <v>1404</v>
      </c>
      <c r="B265" s="123" t="s">
        <v>4201</v>
      </c>
      <c r="C265" s="366">
        <f>VLOOKUP(TRIM(B265),BirthdateDraft!$B$1:$O$5859,2,FALSE)</f>
        <v>32624</v>
      </c>
      <c r="D265" s="398" t="str">
        <f>VLOOKUP(TRIM(B265),BirthdateDraft!$B$1:$O$5859,3,FALSE)</f>
        <v>12/4</v>
      </c>
      <c r="E265" s="135" t="s">
        <v>832</v>
      </c>
      <c r="F265" s="135" t="s">
        <v>1404</v>
      </c>
      <c r="G265" s="309" t="s">
        <v>4384</v>
      </c>
      <c r="H265" s="310"/>
      <c r="I265" s="224">
        <v>0</v>
      </c>
      <c r="J265" s="224"/>
      <c r="K265" s="312"/>
      <c r="L265" s="312"/>
      <c r="M265" s="324"/>
      <c r="N265" s="313" t="e">
        <f>VLOOKUP(TRIM(B265),'Team Rosters'!$B$1:$M$3794,2,FALSE)</f>
        <v>#N/A</v>
      </c>
    </row>
    <row r="266" spans="1:14" s="215" customFormat="1" ht="12.75" customHeight="1">
      <c r="A266" s="316" t="s">
        <v>7692</v>
      </c>
      <c r="B266" s="315" t="s">
        <v>7726</v>
      </c>
      <c r="C266" s="367">
        <f>VLOOKUP(TRIM(B266),BirthdateDraft!$B$1:$O$5859,2,FALSE)</f>
        <v>34102</v>
      </c>
      <c r="D266" s="399" t="str">
        <f>VLOOKUP(TRIM(B266),BirthdateDraft!$B$1:$O$5859,3,FALSE)</f>
        <v>16/FA</v>
      </c>
      <c r="E266" s="316" t="s">
        <v>833</v>
      </c>
      <c r="F266" s="316" t="s">
        <v>4265</v>
      </c>
      <c r="G266" s="317"/>
      <c r="H266" s="318"/>
      <c r="I266" s="319"/>
      <c r="J266" s="319"/>
      <c r="K266" s="312"/>
      <c r="L266" s="312"/>
      <c r="M266" s="312"/>
      <c r="N266" s="313" t="e">
        <f>VLOOKUP(TRIM(B266),'Team Rosters'!$B$1:$M$3794,2,FALSE)</f>
        <v>#N/A</v>
      </c>
    </row>
    <row r="267" spans="1:14" s="215" customFormat="1" ht="12.75" customHeight="1">
      <c r="A267" s="409" t="s">
        <v>2314</v>
      </c>
      <c r="B267" s="123" t="s">
        <v>4205</v>
      </c>
      <c r="C267" s="366">
        <f>VLOOKUP(TRIM(B267),BirthdateDraft!$B$1:$O$5859,2,FALSE)</f>
        <v>32468</v>
      </c>
      <c r="D267" s="398" t="str">
        <f>VLOOKUP(TRIM(B267),BirthdateDraft!$B$1:$O$5859,3,FALSE)</f>
        <v>13/1 (28)</v>
      </c>
      <c r="E267" s="135" t="s">
        <v>6142</v>
      </c>
      <c r="F267" s="135" t="s">
        <v>4303</v>
      </c>
      <c r="G267" s="309" t="s">
        <v>4391</v>
      </c>
      <c r="H267" s="310"/>
      <c r="I267" s="224">
        <v>0</v>
      </c>
      <c r="J267" s="224"/>
      <c r="K267" s="312"/>
      <c r="L267" s="312"/>
      <c r="M267" s="324"/>
      <c r="N267" s="313" t="e">
        <f>VLOOKUP(TRIM(B267),'Team Rosters'!$B$1:$M$3794,2,FALSE)</f>
        <v>#N/A</v>
      </c>
    </row>
    <row r="268" spans="1:14" s="215" customFormat="1" ht="12.75" customHeight="1">
      <c r="A268" s="316" t="s">
        <v>7692</v>
      </c>
      <c r="B268" s="315" t="s">
        <v>7738</v>
      </c>
      <c r="C268" s="367">
        <f>VLOOKUP(TRIM(B268),BirthdateDraft!$B$1:$O$5859,2,FALSE)</f>
        <v>35601</v>
      </c>
      <c r="D268" s="399" t="str">
        <f>VLOOKUP(TRIM(B268),BirthdateDraft!$B$1:$O$5859,3,FALSE)</f>
        <v>19/FA</v>
      </c>
      <c r="E268" s="316" t="s">
        <v>81</v>
      </c>
      <c r="F268" s="316" t="s">
        <v>4265</v>
      </c>
      <c r="G268" s="317"/>
      <c r="H268" s="318"/>
      <c r="I268" s="319"/>
      <c r="J268" s="319"/>
      <c r="K268" s="312"/>
      <c r="L268" s="312"/>
      <c r="M268" s="312"/>
      <c r="N268" s="313" t="e">
        <f>VLOOKUP(TRIM(B268),'Team Rosters'!$B$1:$M$3794,2,FALSE)</f>
        <v>#N/A</v>
      </c>
    </row>
    <row r="269" spans="1:14" s="215" customFormat="1" ht="12.75" customHeight="1">
      <c r="A269" s="135" t="s">
        <v>3060</v>
      </c>
      <c r="B269" s="123" t="s">
        <v>7554</v>
      </c>
      <c r="C269" s="366">
        <f>VLOOKUP(TRIM(B269),BirthdateDraft!$B$1:$O$5859,2,FALSE)</f>
        <v>34630</v>
      </c>
      <c r="D269" s="398" t="str">
        <f>VLOOKUP(TRIM(B269),BirthdateDraft!$B$1:$O$5859,3,FALSE)</f>
        <v>17/FA</v>
      </c>
      <c r="E269" s="135" t="s">
        <v>1664</v>
      </c>
      <c r="F269" s="135" t="s">
        <v>4290</v>
      </c>
      <c r="G269" s="309" t="s">
        <v>4384</v>
      </c>
      <c r="H269" s="310"/>
      <c r="I269" s="224"/>
      <c r="J269" s="224"/>
      <c r="K269" s="312"/>
      <c r="L269" s="312"/>
      <c r="M269" s="324"/>
      <c r="N269" s="313" t="e">
        <f>VLOOKUP(TRIM(B269),'Team Rosters'!$B$1:$M$3794,2,FALSE)</f>
        <v>#N/A</v>
      </c>
    </row>
    <row r="270" spans="1:14" s="215" customFormat="1" ht="12.75" customHeight="1">
      <c r="A270" s="316" t="s">
        <v>7692</v>
      </c>
      <c r="B270" s="315" t="s">
        <v>7739</v>
      </c>
      <c r="C270" s="367">
        <f>VLOOKUP(TRIM(B270),BirthdateDraft!$B$1:$O$5859,2,FALSE)</f>
        <v>34588</v>
      </c>
      <c r="D270" s="399" t="str">
        <f>VLOOKUP(TRIM(B270),BirthdateDraft!$B$1:$O$5859,3,FALSE)</f>
        <v>18/7</v>
      </c>
      <c r="E270" s="316" t="s">
        <v>810</v>
      </c>
      <c r="F270" s="316" t="s">
        <v>4265</v>
      </c>
      <c r="G270" s="317"/>
      <c r="H270" s="318"/>
      <c r="I270" s="319"/>
      <c r="J270" s="319"/>
      <c r="K270" s="312"/>
      <c r="L270" s="312"/>
      <c r="M270" s="324"/>
      <c r="N270" s="313" t="str">
        <f>VLOOKUP(TRIM(B270),'Team Rosters'!$B$1:$M$3794,2,FALSE)</f>
        <v>VIR</v>
      </c>
    </row>
    <row r="271" spans="1:14" s="215" customFormat="1" ht="12.75" customHeight="1">
      <c r="A271" s="135" t="s">
        <v>3060</v>
      </c>
      <c r="B271" s="123" t="s">
        <v>7521</v>
      </c>
      <c r="C271" s="366">
        <f>VLOOKUP(TRIM(B271),BirthdateDraft!$B$1:$O$5859,2,FALSE)</f>
        <v>35404</v>
      </c>
      <c r="D271" s="398" t="str">
        <f>VLOOKUP(TRIM(B271),BirthdateDraft!$B$1:$O$5859,3,FALSE)</f>
        <v>19/FA</v>
      </c>
      <c r="E271" s="135" t="s">
        <v>822</v>
      </c>
      <c r="F271" s="135" t="s">
        <v>4290</v>
      </c>
      <c r="G271" s="309" t="s">
        <v>4384</v>
      </c>
      <c r="H271" s="310"/>
      <c r="I271" s="224"/>
      <c r="J271" s="224"/>
      <c r="K271" s="312"/>
      <c r="L271" s="312"/>
      <c r="M271" s="324"/>
      <c r="N271" s="313" t="e">
        <f>VLOOKUP(TRIM(B271),'Team Rosters'!$B$1:$M$3794,2,FALSE)</f>
        <v>#N/A</v>
      </c>
    </row>
    <row r="272" spans="1:14" s="215" customFormat="1" ht="12.75" customHeight="1">
      <c r="A272" s="320" t="s">
        <v>203</v>
      </c>
      <c r="B272" s="315" t="s">
        <v>7814</v>
      </c>
      <c r="C272" s="367">
        <f>VLOOKUP(TRIM(B272),BirthdateDraft!$B$1:$O$5859,2,FALSE)</f>
        <v>33666</v>
      </c>
      <c r="D272" s="399" t="str">
        <f>VLOOKUP(TRIM(B272),BirthdateDraft!$B$1:$O$5859,3,FALSE)</f>
        <v>19/4</v>
      </c>
      <c r="E272" s="320" t="s">
        <v>815</v>
      </c>
      <c r="F272" s="320" t="s">
        <v>203</v>
      </c>
      <c r="G272" s="321"/>
      <c r="H272" s="322"/>
      <c r="I272" s="323"/>
      <c r="J272" s="323"/>
      <c r="K272" s="312"/>
      <c r="L272" s="312"/>
      <c r="M272" s="312"/>
      <c r="N272" s="313" t="e">
        <f>VLOOKUP(TRIM(B272),'Team Rosters'!$B$1:$M$3794,2,FALSE)</f>
        <v>#N/A</v>
      </c>
    </row>
    <row r="273" spans="1:14" ht="15">
      <c r="A273" s="131" t="s">
        <v>3060</v>
      </c>
      <c r="B273" s="326" t="s">
        <v>4215</v>
      </c>
      <c r="C273" s="367">
        <f>VLOOKUP(TRIM(B273),BirthdateDraft!$B$1:$O$5859,2,FALSE)</f>
        <v>32847</v>
      </c>
      <c r="D273" s="400" t="str">
        <f>VLOOKUP(TRIM(B273),BirthdateDraft!$B$1:$O$5859,3,FALSE)</f>
        <v>13/3</v>
      </c>
      <c r="E273" s="320" t="s">
        <v>809</v>
      </c>
      <c r="F273" s="329" t="s">
        <v>4290</v>
      </c>
      <c r="G273" s="176" t="s">
        <v>4384</v>
      </c>
      <c r="H273" s="176"/>
      <c r="I273" s="172"/>
      <c r="J273" s="172"/>
      <c r="K273" s="312"/>
      <c r="L273" s="312"/>
      <c r="M273" s="324"/>
      <c r="N273" s="313" t="e">
        <f>VLOOKUP(TRIM(B273),'Team Rosters'!$B$1:$M$3794,2,FALSE)</f>
        <v>#N/A</v>
      </c>
    </row>
    <row r="274" spans="1:14" ht="15">
      <c r="A274" s="329" t="s">
        <v>2314</v>
      </c>
      <c r="B274" s="413" t="s">
        <v>7483</v>
      </c>
      <c r="C274" s="366">
        <f>VLOOKUP(TRIM(B274),BirthdateDraft!$B$1:$O$5859,2,FALSE)</f>
        <v>34995</v>
      </c>
      <c r="D274" s="398" t="str">
        <f>VLOOKUP(TRIM(B274),BirthdateDraft!$B$1:$O$5859,3,FALSE)</f>
        <v>19/4</v>
      </c>
      <c r="E274" s="329" t="s">
        <v>81</v>
      </c>
      <c r="F274" s="329" t="s">
        <v>4303</v>
      </c>
      <c r="G274" s="332" t="s">
        <v>4391</v>
      </c>
      <c r="H274" s="333"/>
      <c r="I274" s="334">
        <v>0</v>
      </c>
      <c r="J274" s="334"/>
      <c r="K274" s="312"/>
      <c r="L274" s="312"/>
      <c r="M274" s="324"/>
      <c r="N274" s="313" t="e">
        <f>VLOOKUP(TRIM(B274),'Team Rosters'!$B$1:$M$3794,2,FALSE)</f>
        <v>#N/A</v>
      </c>
    </row>
    <row r="275" spans="1:14" ht="15">
      <c r="A275" s="329" t="s">
        <v>3060</v>
      </c>
      <c r="B275" s="413" t="s">
        <v>6738</v>
      </c>
      <c r="C275" s="366">
        <f>VLOOKUP(TRIM(B275),BirthdateDraft!$B$1:$O$5859,2,FALSE)</f>
        <v>35115</v>
      </c>
      <c r="D275" s="398" t="str">
        <f>VLOOKUP(TRIM(B275),BirthdateDraft!$B$1:$O$5859,3,FALSE)</f>
        <v>18/3</v>
      </c>
      <c r="E275" s="329" t="s">
        <v>826</v>
      </c>
      <c r="F275" s="329" t="s">
        <v>4290</v>
      </c>
      <c r="G275" s="332" t="s">
        <v>4384</v>
      </c>
      <c r="H275" s="333"/>
      <c r="I275" s="334"/>
      <c r="J275" s="334"/>
      <c r="K275" s="312"/>
      <c r="L275" s="312"/>
      <c r="M275" s="324"/>
      <c r="N275" s="313" t="e">
        <f>VLOOKUP(TRIM(B275),'Team Rosters'!$B$1:$M$3794,2,FALSE)</f>
        <v>#N/A</v>
      </c>
    </row>
    <row r="276" spans="1:14" ht="15">
      <c r="A276" s="329" t="s">
        <v>172</v>
      </c>
      <c r="B276" s="413" t="s">
        <v>5590</v>
      </c>
      <c r="C276" s="366">
        <f>VLOOKUP(TRIM(B276),BirthdateDraft!$B$1:$O$5859,2,FALSE)</f>
        <v>33825</v>
      </c>
      <c r="D276" s="398" t="str">
        <f>VLOOKUP(TRIM(B276),BirthdateDraft!$B$1:$O$5859,3,FALSE)</f>
        <v>16/6</v>
      </c>
      <c r="E276" s="329" t="s">
        <v>815</v>
      </c>
      <c r="F276" s="329" t="s">
        <v>4298</v>
      </c>
      <c r="G276" s="332" t="s">
        <v>4391</v>
      </c>
      <c r="H276" s="333"/>
      <c r="I276" s="334">
        <v>0</v>
      </c>
      <c r="J276" s="334"/>
      <c r="K276" s="312"/>
      <c r="L276" s="312"/>
      <c r="M276" s="324"/>
      <c r="N276" s="313" t="e">
        <f>VLOOKUP(TRIM(B276),'Team Rosters'!$B$1:$M$3794,2,FALSE)</f>
        <v>#N/A</v>
      </c>
    </row>
    <row r="277" spans="1:14" ht="15">
      <c r="A277" s="320" t="s">
        <v>7692</v>
      </c>
      <c r="B277" s="411" t="s">
        <v>7737</v>
      </c>
      <c r="C277" s="367">
        <f>VLOOKUP(TRIM(B277),BirthdateDraft!$B$1:$O$5859,2,FALSE)</f>
        <v>34053</v>
      </c>
      <c r="D277" s="399" t="str">
        <f>VLOOKUP(TRIM(B277),BirthdateDraft!$B$1:$O$5859,3,FALSE)</f>
        <v>16/FA</v>
      </c>
      <c r="E277" s="320" t="s">
        <v>814</v>
      </c>
      <c r="F277" s="320" t="s">
        <v>4265</v>
      </c>
      <c r="G277" s="321"/>
      <c r="H277" s="322"/>
      <c r="I277" s="323"/>
      <c r="J277" s="323"/>
      <c r="K277" s="312"/>
      <c r="L277" s="312"/>
      <c r="M277" s="312"/>
      <c r="N277" s="313" t="e">
        <f>VLOOKUP(TRIM(B277),'Team Rosters'!$B$1:$M$3794,2,FALSE)</f>
        <v>#N/A</v>
      </c>
    </row>
  </sheetData>
  <conditionalFormatting sqref="K50:K112 K113:L273 K2:L49 G2:H277">
    <cfRule type="cellIs" dxfId="334" priority="32" stopIfTrue="1" operator="equal">
      <formula>6</formula>
    </cfRule>
    <cfRule type="cellIs" dxfId="333" priority="33" stopIfTrue="1" operator="equal">
      <formula>5</formula>
    </cfRule>
    <cfRule type="cellIs" dxfId="332" priority="34" stopIfTrue="1" operator="equal">
      <formula>4</formula>
    </cfRule>
  </conditionalFormatting>
  <conditionalFormatting sqref="M2:M277">
    <cfRule type="cellIs" dxfId="331" priority="35" stopIfTrue="1" operator="equal">
      <formula>7</formula>
    </cfRule>
    <cfRule type="cellIs" dxfId="330" priority="36" stopIfTrue="1" operator="equal">
      <formula>5</formula>
    </cfRule>
    <cfRule type="cellIs" dxfId="329" priority="37" stopIfTrue="1" operator="equal">
      <formula>4</formula>
    </cfRule>
  </conditionalFormatting>
  <conditionalFormatting sqref="I2:I277">
    <cfRule type="cellIs" dxfId="328" priority="29" stopIfTrue="1" operator="equal">
      <formula>12</formula>
    </cfRule>
    <cfRule type="cellIs" dxfId="327" priority="30" stopIfTrue="1" operator="between">
      <formula>11</formula>
      <formula>10</formula>
    </cfRule>
    <cfRule type="cellIs" dxfId="326" priority="31" stopIfTrue="1" operator="between">
      <formula>9</formula>
      <formula>8</formula>
    </cfRule>
  </conditionalFormatting>
  <conditionalFormatting sqref="B237:D237">
    <cfRule type="duplicateValues" dxfId="325" priority="16"/>
  </conditionalFormatting>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882"/>
  <sheetViews>
    <sheetView topLeftCell="A49" workbookViewId="0">
      <selection activeCell="B70" sqref="B70"/>
    </sheetView>
  </sheetViews>
  <sheetFormatPr defaultColWidth="8.85546875" defaultRowHeight="12.75"/>
  <cols>
    <col min="1" max="1" width="6.85546875" customWidth="1"/>
    <col min="2" max="2" width="8.85546875" style="165"/>
  </cols>
  <sheetData>
    <row r="1" spans="1:2" ht="18">
      <c r="A1" s="150" t="s">
        <v>7448</v>
      </c>
    </row>
    <row r="2" spans="1:2" ht="18">
      <c r="A2" s="150">
        <v>1</v>
      </c>
      <c r="B2" s="347" t="s">
        <v>7860</v>
      </c>
    </row>
    <row r="3" spans="1:2" ht="18">
      <c r="A3" s="150">
        <v>2</v>
      </c>
      <c r="B3" s="347" t="s">
        <v>7864</v>
      </c>
    </row>
    <row r="4" spans="1:2" ht="18">
      <c r="A4" s="150">
        <v>3</v>
      </c>
      <c r="B4" s="347" t="s">
        <v>7862</v>
      </c>
    </row>
    <row r="5" spans="1:2" ht="18">
      <c r="A5" s="150">
        <v>4</v>
      </c>
      <c r="B5" s="347" t="s">
        <v>7866</v>
      </c>
    </row>
    <row r="6" spans="1:2" ht="18">
      <c r="A6" s="150">
        <v>5</v>
      </c>
      <c r="B6" s="347" t="s">
        <v>7869</v>
      </c>
    </row>
    <row r="7" spans="1:2" ht="18">
      <c r="A7" s="150">
        <v>6</v>
      </c>
      <c r="B7" s="347" t="s">
        <v>7874</v>
      </c>
    </row>
    <row r="8" spans="1:2" ht="18">
      <c r="A8" s="150">
        <v>7</v>
      </c>
      <c r="B8" s="346" t="s">
        <v>7876</v>
      </c>
    </row>
    <row r="9" spans="1:2" ht="18">
      <c r="A9" s="150">
        <v>8</v>
      </c>
      <c r="B9" s="348" t="s">
        <v>7884</v>
      </c>
    </row>
    <row r="10" spans="1:2" ht="18">
      <c r="A10" s="150">
        <v>9</v>
      </c>
      <c r="B10" s="348" t="s">
        <v>7879</v>
      </c>
    </row>
    <row r="11" spans="1:2" ht="18">
      <c r="A11" s="150">
        <v>10</v>
      </c>
      <c r="B11" s="347" t="s">
        <v>7881</v>
      </c>
    </row>
    <row r="12" spans="1:2" ht="18">
      <c r="A12" s="150">
        <v>11</v>
      </c>
      <c r="B12" s="347" t="s">
        <v>7880</v>
      </c>
    </row>
    <row r="13" spans="1:2" ht="18">
      <c r="A13" s="150">
        <v>12</v>
      </c>
      <c r="B13" s="42" t="s">
        <v>7890</v>
      </c>
    </row>
    <row r="14" spans="1:2" ht="18">
      <c r="A14" s="150">
        <v>13</v>
      </c>
      <c r="B14" s="165" t="s">
        <v>7891</v>
      </c>
    </row>
    <row r="15" spans="1:2" ht="18">
      <c r="A15" s="150">
        <v>14</v>
      </c>
      <c r="B15" s="165" t="s">
        <v>7894</v>
      </c>
    </row>
    <row r="16" spans="1:2" ht="18">
      <c r="A16" s="150">
        <v>15</v>
      </c>
      <c r="B16" s="356" t="s">
        <v>7896</v>
      </c>
    </row>
    <row r="17" spans="1:2" ht="18">
      <c r="A17" s="150">
        <v>16</v>
      </c>
      <c r="B17" s="356" t="s">
        <v>7898</v>
      </c>
    </row>
    <row r="18" spans="1:2" ht="18">
      <c r="A18" s="150">
        <v>17</v>
      </c>
      <c r="B18" s="356" t="s">
        <v>7899</v>
      </c>
    </row>
    <row r="19" spans="1:2" ht="18">
      <c r="A19" s="150">
        <v>18</v>
      </c>
      <c r="B19" s="356" t="s">
        <v>7904</v>
      </c>
    </row>
    <row r="20" spans="1:2" ht="18">
      <c r="A20" s="150">
        <v>19</v>
      </c>
      <c r="B20" s="356" t="s">
        <v>7903</v>
      </c>
    </row>
    <row r="21" spans="1:2" ht="18">
      <c r="A21" s="150">
        <v>20</v>
      </c>
      <c r="B21" s="356" t="s">
        <v>7905</v>
      </c>
    </row>
    <row r="22" spans="1:2" ht="18">
      <c r="A22" s="150">
        <v>21</v>
      </c>
      <c r="B22" s="358" t="s">
        <v>7906</v>
      </c>
    </row>
    <row r="23" spans="1:2" ht="18">
      <c r="A23" s="150">
        <v>22</v>
      </c>
      <c r="B23" s="356" t="s">
        <v>7909</v>
      </c>
    </row>
    <row r="24" spans="1:2" ht="18">
      <c r="A24" s="150">
        <v>23</v>
      </c>
      <c r="B24" s="347" t="s">
        <v>7910</v>
      </c>
    </row>
    <row r="25" spans="1:2" ht="18">
      <c r="A25" s="150">
        <v>24</v>
      </c>
      <c r="B25" s="347" t="s">
        <v>7914</v>
      </c>
    </row>
    <row r="26" spans="1:2" ht="18">
      <c r="A26" s="150">
        <v>25</v>
      </c>
      <c r="B26" s="347" t="s">
        <v>7919</v>
      </c>
    </row>
    <row r="27" spans="1:2" ht="18">
      <c r="A27" s="150">
        <v>26</v>
      </c>
      <c r="B27" s="356" t="s">
        <v>7918</v>
      </c>
    </row>
    <row r="28" spans="1:2" ht="18">
      <c r="A28" s="150">
        <v>27</v>
      </c>
      <c r="B28" s="356" t="s">
        <v>8501</v>
      </c>
    </row>
    <row r="29" spans="1:2" ht="18">
      <c r="A29" s="150">
        <v>28</v>
      </c>
      <c r="B29" s="347" t="s">
        <v>7996</v>
      </c>
    </row>
    <row r="30" spans="1:2" ht="18">
      <c r="A30" s="150">
        <v>29</v>
      </c>
      <c r="B30" s="347" t="s">
        <v>7979</v>
      </c>
    </row>
    <row r="31" spans="1:2" ht="18">
      <c r="A31" s="150">
        <v>30</v>
      </c>
      <c r="B31" s="347" t="s">
        <v>7980</v>
      </c>
    </row>
    <row r="32" spans="1:2" ht="18">
      <c r="A32" s="150">
        <v>31</v>
      </c>
      <c r="B32" s="165" t="s">
        <v>7983</v>
      </c>
    </row>
    <row r="33" spans="1:2" ht="18">
      <c r="A33" s="150">
        <v>32</v>
      </c>
      <c r="B33" s="356" t="s">
        <v>7891</v>
      </c>
    </row>
    <row r="34" spans="1:2" ht="18">
      <c r="A34" s="150">
        <v>33</v>
      </c>
      <c r="B34" s="347" t="s">
        <v>7992</v>
      </c>
    </row>
    <row r="35" spans="1:2" ht="18">
      <c r="A35" s="150">
        <v>34</v>
      </c>
      <c r="B35" s="347" t="s">
        <v>7995</v>
      </c>
    </row>
    <row r="36" spans="1:2" ht="18">
      <c r="A36" s="150">
        <v>35</v>
      </c>
      <c r="B36" s="387" t="s">
        <v>7997</v>
      </c>
    </row>
    <row r="37" spans="1:2" ht="18">
      <c r="A37" s="150">
        <v>36</v>
      </c>
      <c r="B37" s="347" t="s">
        <v>8007</v>
      </c>
    </row>
    <row r="38" spans="1:2" ht="18">
      <c r="A38" s="150">
        <v>37</v>
      </c>
      <c r="B38" s="347" t="s">
        <v>8017</v>
      </c>
    </row>
    <row r="39" spans="1:2" ht="18">
      <c r="A39" s="150">
        <v>38</v>
      </c>
      <c r="B39" s="347" t="s">
        <v>8018</v>
      </c>
    </row>
    <row r="40" spans="1:2" ht="18">
      <c r="A40" s="150">
        <v>39</v>
      </c>
      <c r="B40" s="347" t="s">
        <v>8024</v>
      </c>
    </row>
    <row r="41" spans="1:2" ht="18">
      <c r="A41" s="150">
        <v>40</v>
      </c>
      <c r="B41" s="347" t="s">
        <v>8148</v>
      </c>
    </row>
    <row r="42" spans="1:2" ht="18">
      <c r="A42" s="150">
        <v>41</v>
      </c>
      <c r="B42" s="339" t="s">
        <v>8039</v>
      </c>
    </row>
    <row r="43" spans="1:2" ht="18">
      <c r="A43" s="150">
        <v>42</v>
      </c>
      <c r="B43" s="347" t="s">
        <v>8060</v>
      </c>
    </row>
    <row r="44" spans="1:2" ht="18">
      <c r="A44" s="150">
        <v>43</v>
      </c>
      <c r="B44" s="347" t="s">
        <v>8067</v>
      </c>
    </row>
    <row r="45" spans="1:2" ht="18">
      <c r="A45" s="150">
        <v>44</v>
      </c>
      <c r="B45" s="347" t="s">
        <v>8116</v>
      </c>
    </row>
    <row r="46" spans="1:2" ht="18">
      <c r="A46" s="150">
        <v>45</v>
      </c>
      <c r="B46" s="347" t="s">
        <v>8076</v>
      </c>
    </row>
    <row r="47" spans="1:2" ht="18">
      <c r="A47" s="150">
        <v>46</v>
      </c>
      <c r="B47" s="347" t="s">
        <v>8082</v>
      </c>
    </row>
    <row r="48" spans="1:2" ht="18">
      <c r="A48" s="150">
        <v>47</v>
      </c>
      <c r="B48" s="347" t="s">
        <v>8092</v>
      </c>
    </row>
    <row r="49" spans="1:2" ht="18">
      <c r="A49" s="150">
        <v>48</v>
      </c>
      <c r="B49" s="347" t="s">
        <v>8120</v>
      </c>
    </row>
    <row r="50" spans="1:2" ht="18">
      <c r="A50" s="150">
        <v>49</v>
      </c>
      <c r="B50" s="387" t="s">
        <v>8149</v>
      </c>
    </row>
    <row r="51" spans="1:2" ht="18">
      <c r="A51" s="150">
        <v>50</v>
      </c>
      <c r="B51" s="387" t="s">
        <v>8150</v>
      </c>
    </row>
    <row r="52" spans="1:2" ht="18">
      <c r="A52" s="150">
        <v>51</v>
      </c>
      <c r="B52" s="347" t="s">
        <v>8159</v>
      </c>
    </row>
    <row r="53" spans="1:2" ht="18">
      <c r="A53" s="150">
        <v>52</v>
      </c>
      <c r="B53" s="347" t="s">
        <v>8173</v>
      </c>
    </row>
    <row r="54" spans="1:2" ht="18">
      <c r="A54" s="150">
        <v>53</v>
      </c>
      <c r="B54" s="347" t="s">
        <v>8179</v>
      </c>
    </row>
    <row r="55" spans="1:2" ht="18">
      <c r="A55" s="150">
        <v>54</v>
      </c>
      <c r="B55" s="387" t="s">
        <v>8182</v>
      </c>
    </row>
    <row r="56" spans="1:2" ht="18">
      <c r="A56" s="150">
        <v>55</v>
      </c>
      <c r="B56" s="347" t="s">
        <v>8198</v>
      </c>
    </row>
    <row r="57" spans="1:2" ht="18">
      <c r="A57" s="150">
        <v>56</v>
      </c>
      <c r="B57" s="347" t="s">
        <v>8230</v>
      </c>
    </row>
    <row r="58" spans="1:2" ht="18">
      <c r="A58" s="150">
        <v>57</v>
      </c>
      <c r="B58" s="347" t="s">
        <v>8257</v>
      </c>
    </row>
    <row r="59" spans="1:2" ht="18">
      <c r="A59" s="150">
        <v>58</v>
      </c>
      <c r="B59" s="347" t="s">
        <v>8259</v>
      </c>
    </row>
    <row r="60" spans="1:2" ht="18">
      <c r="A60" s="150">
        <v>59</v>
      </c>
      <c r="B60" s="347" t="s">
        <v>8288</v>
      </c>
    </row>
    <row r="61" spans="1:2" ht="18">
      <c r="A61" s="150">
        <v>60</v>
      </c>
      <c r="B61" s="347" t="s">
        <v>8319</v>
      </c>
    </row>
    <row r="62" spans="1:2" ht="18">
      <c r="A62" s="150">
        <v>61</v>
      </c>
      <c r="B62" s="387" t="s">
        <v>8320</v>
      </c>
    </row>
    <row r="63" spans="1:2" ht="18">
      <c r="A63" s="150">
        <v>62</v>
      </c>
      <c r="B63" s="347" t="s">
        <v>8347</v>
      </c>
    </row>
    <row r="64" spans="1:2" ht="18">
      <c r="A64" s="150">
        <v>63</v>
      </c>
      <c r="B64" s="347" t="s">
        <v>8357</v>
      </c>
    </row>
    <row r="65" spans="1:2" ht="18">
      <c r="A65" s="150">
        <v>64</v>
      </c>
      <c r="B65" s="347" t="s">
        <v>8356</v>
      </c>
    </row>
    <row r="66" spans="1:2" ht="18">
      <c r="A66" s="150">
        <v>65</v>
      </c>
      <c r="B66" s="347" t="s">
        <v>8358</v>
      </c>
    </row>
    <row r="67" spans="1:2" ht="18">
      <c r="A67" s="150">
        <v>66</v>
      </c>
      <c r="B67" s="347" t="s">
        <v>8498</v>
      </c>
    </row>
    <row r="68" spans="1:2" ht="18">
      <c r="A68" s="150">
        <v>67</v>
      </c>
      <c r="B68" s="347" t="s">
        <v>8503</v>
      </c>
    </row>
    <row r="69" spans="1:2" ht="18">
      <c r="A69" s="150">
        <v>68</v>
      </c>
      <c r="B69" s="347" t="s">
        <v>8504</v>
      </c>
    </row>
    <row r="72" spans="1:2" ht="15" customHeight="1">
      <c r="A72" s="150" t="s">
        <v>7013</v>
      </c>
    </row>
    <row r="73" spans="1:2" ht="15" customHeight="1">
      <c r="A73" s="11" t="s">
        <v>7078</v>
      </c>
    </row>
    <row r="74" spans="1:2" ht="15" customHeight="1">
      <c r="A74" s="11" t="s">
        <v>7079</v>
      </c>
    </row>
    <row r="75" spans="1:2" ht="15" customHeight="1">
      <c r="A75" s="11" t="s">
        <v>7080</v>
      </c>
    </row>
    <row r="76" spans="1:2" ht="15" customHeight="1">
      <c r="A76" s="282" t="s">
        <v>7081</v>
      </c>
    </row>
    <row r="77" spans="1:2" ht="15" customHeight="1">
      <c r="A77" s="284" t="s">
        <v>7082</v>
      </c>
    </row>
    <row r="78" spans="1:2" ht="15" customHeight="1">
      <c r="A78" s="11" t="s">
        <v>7114</v>
      </c>
    </row>
    <row r="79" spans="1:2" ht="15" customHeight="1">
      <c r="A79" s="11" t="s">
        <v>7083</v>
      </c>
    </row>
    <row r="80" spans="1:2" ht="15" customHeight="1">
      <c r="A80" s="11" t="s">
        <v>7115</v>
      </c>
    </row>
    <row r="81" spans="1:1" ht="15" customHeight="1">
      <c r="A81" s="11" t="s">
        <v>7088</v>
      </c>
    </row>
    <row r="82" spans="1:1" ht="15" customHeight="1">
      <c r="A82" s="11" t="s">
        <v>7118</v>
      </c>
    </row>
    <row r="83" spans="1:1" ht="15" customHeight="1">
      <c r="A83" s="11" t="s">
        <v>7098</v>
      </c>
    </row>
    <row r="84" spans="1:1" ht="15" customHeight="1">
      <c r="A84" s="11" t="s">
        <v>7103</v>
      </c>
    </row>
    <row r="85" spans="1:1" ht="15" customHeight="1">
      <c r="A85" s="284" t="s">
        <v>7104</v>
      </c>
    </row>
    <row r="86" spans="1:1" ht="15" customHeight="1">
      <c r="A86" s="284" t="s">
        <v>7116</v>
      </c>
    </row>
    <row r="87" spans="1:1" ht="15" customHeight="1">
      <c r="A87" s="284" t="s">
        <v>7106</v>
      </c>
    </row>
    <row r="88" spans="1:1" ht="15" customHeight="1">
      <c r="A88" s="284" t="s">
        <v>7127</v>
      </c>
    </row>
    <row r="89" spans="1:1" ht="15" customHeight="1">
      <c r="A89" s="284" t="s">
        <v>7107</v>
      </c>
    </row>
    <row r="90" spans="1:1" ht="15" customHeight="1">
      <c r="A90" s="284" t="s">
        <v>7119</v>
      </c>
    </row>
    <row r="91" spans="1:1" ht="15" customHeight="1">
      <c r="A91" s="284" t="s">
        <v>7120</v>
      </c>
    </row>
    <row r="92" spans="1:1" ht="15" customHeight="1">
      <c r="A92" s="284" t="s">
        <v>7121</v>
      </c>
    </row>
    <row r="93" spans="1:1" ht="15" customHeight="1">
      <c r="A93" s="284" t="s">
        <v>7125</v>
      </c>
    </row>
    <row r="94" spans="1:1" ht="15" customHeight="1">
      <c r="A94" s="284" t="s">
        <v>7129</v>
      </c>
    </row>
    <row r="95" spans="1:1" ht="15" customHeight="1">
      <c r="A95" s="284" t="s">
        <v>7130</v>
      </c>
    </row>
    <row r="96" spans="1:1" ht="15" customHeight="1">
      <c r="A96" s="284" t="s">
        <v>7347</v>
      </c>
    </row>
    <row r="97" spans="1:1" ht="15" customHeight="1">
      <c r="A97" s="284" t="s">
        <v>7250</v>
      </c>
    </row>
    <row r="98" spans="1:1" ht="15" customHeight="1">
      <c r="A98" s="284" t="s">
        <v>7140</v>
      </c>
    </row>
    <row r="99" spans="1:1" ht="15" customHeight="1">
      <c r="A99" s="284" t="s">
        <v>7148</v>
      </c>
    </row>
    <row r="100" spans="1:1" ht="15" customHeight="1">
      <c r="A100" s="284" t="s">
        <v>7151</v>
      </c>
    </row>
    <row r="101" spans="1:1" ht="15" customHeight="1">
      <c r="A101" s="284" t="s">
        <v>7154</v>
      </c>
    </row>
    <row r="102" spans="1:1" ht="15" customHeight="1">
      <c r="A102" s="284" t="s">
        <v>7173</v>
      </c>
    </row>
    <row r="103" spans="1:1" ht="15" customHeight="1">
      <c r="A103" s="284" t="s">
        <v>7175</v>
      </c>
    </row>
    <row r="104" spans="1:1" ht="15" customHeight="1">
      <c r="A104" s="284" t="s">
        <v>7181</v>
      </c>
    </row>
    <row r="105" spans="1:1" ht="15" customHeight="1">
      <c r="A105" s="284" t="s">
        <v>7182</v>
      </c>
    </row>
    <row r="106" spans="1:1" ht="15" customHeight="1">
      <c r="A106" s="284" t="s">
        <v>7183</v>
      </c>
    </row>
    <row r="107" spans="1:1" ht="15" customHeight="1">
      <c r="A107" s="284" t="s">
        <v>7184</v>
      </c>
    </row>
    <row r="108" spans="1:1" ht="15" customHeight="1">
      <c r="A108" s="284" t="s">
        <v>7185</v>
      </c>
    </row>
    <row r="109" spans="1:1" ht="15" customHeight="1">
      <c r="A109" s="284" t="s">
        <v>7189</v>
      </c>
    </row>
    <row r="110" spans="1:1" ht="15" customHeight="1">
      <c r="A110" s="284" t="s">
        <v>7190</v>
      </c>
    </row>
    <row r="111" spans="1:1" ht="15" customHeight="1">
      <c r="A111" s="284" t="s">
        <v>7193</v>
      </c>
    </row>
    <row r="112" spans="1:1" ht="15" customHeight="1">
      <c r="A112" s="284" t="s">
        <v>7213</v>
      </c>
    </row>
    <row r="113" spans="1:1" ht="15" customHeight="1">
      <c r="A113" s="284" t="s">
        <v>7214</v>
      </c>
    </row>
    <row r="114" spans="1:1" ht="15" customHeight="1">
      <c r="A114" s="284" t="s">
        <v>7215</v>
      </c>
    </row>
    <row r="115" spans="1:1" ht="15" customHeight="1">
      <c r="A115" s="284" t="s">
        <v>7230</v>
      </c>
    </row>
    <row r="116" spans="1:1">
      <c r="A116" s="284" t="s">
        <v>7241</v>
      </c>
    </row>
    <row r="117" spans="1:1">
      <c r="A117" s="284" t="s">
        <v>7293</v>
      </c>
    </row>
    <row r="118" spans="1:1">
      <c r="A118" s="284" t="s">
        <v>7251</v>
      </c>
    </row>
    <row r="119" spans="1:1">
      <c r="A119" s="284" t="s">
        <v>7294</v>
      </c>
    </row>
    <row r="120" spans="1:1">
      <c r="A120" s="284" t="s">
        <v>7268</v>
      </c>
    </row>
    <row r="121" spans="1:1">
      <c r="A121" s="284" t="s">
        <v>7291</v>
      </c>
    </row>
    <row r="122" spans="1:1">
      <c r="A122" s="284" t="s">
        <v>7295</v>
      </c>
    </row>
    <row r="123" spans="1:1">
      <c r="A123" s="284" t="s">
        <v>8158</v>
      </c>
    </row>
    <row r="124" spans="1:1">
      <c r="A124" s="284" t="s">
        <v>7321</v>
      </c>
    </row>
    <row r="125" spans="1:1">
      <c r="A125" s="284" t="s">
        <v>7371</v>
      </c>
    </row>
    <row r="126" spans="1:1">
      <c r="A126" s="284" t="s">
        <v>7386</v>
      </c>
    </row>
    <row r="127" spans="1:1">
      <c r="A127" s="284" t="s">
        <v>7401</v>
      </c>
    </row>
    <row r="128" spans="1:1">
      <c r="A128" s="284" t="s">
        <v>7402</v>
      </c>
    </row>
    <row r="129" spans="1:1">
      <c r="A129" s="284" t="s">
        <v>7404</v>
      </c>
    </row>
    <row r="130" spans="1:1">
      <c r="A130" s="284" t="s">
        <v>7406</v>
      </c>
    </row>
    <row r="131" spans="1:1">
      <c r="A131" s="284" t="s">
        <v>7408</v>
      </c>
    </row>
    <row r="132" spans="1:1">
      <c r="A132" s="284" t="s">
        <v>7439</v>
      </c>
    </row>
    <row r="133" spans="1:1">
      <c r="A133" s="284" t="s">
        <v>7444</v>
      </c>
    </row>
    <row r="134" spans="1:1">
      <c r="A134" s="284" t="s">
        <v>7445</v>
      </c>
    </row>
    <row r="135" spans="1:1">
      <c r="A135" s="284" t="s">
        <v>7446</v>
      </c>
    </row>
    <row r="136" spans="1:1">
      <c r="A136" s="284"/>
    </row>
    <row r="137" spans="1:1">
      <c r="A137" s="284"/>
    </row>
    <row r="138" spans="1:1" ht="18">
      <c r="A138" s="150" t="s">
        <v>6453</v>
      </c>
    </row>
    <row r="139" spans="1:1" ht="15.75" customHeight="1">
      <c r="A139" s="240" t="s">
        <v>6457</v>
      </c>
    </row>
    <row r="140" spans="1:1" ht="15.75" customHeight="1">
      <c r="A140" s="239" t="s">
        <v>6458</v>
      </c>
    </row>
    <row r="141" spans="1:1" ht="15.75" customHeight="1">
      <c r="A141" s="240" t="s">
        <v>6459</v>
      </c>
    </row>
    <row r="142" spans="1:1" ht="15.75" customHeight="1">
      <c r="A142" s="239" t="s">
        <v>6460</v>
      </c>
    </row>
    <row r="143" spans="1:1" ht="15.75">
      <c r="A143" s="239" t="s">
        <v>6461</v>
      </c>
    </row>
    <row r="144" spans="1:1" ht="15.75">
      <c r="A144" s="239" t="s">
        <v>6462</v>
      </c>
    </row>
    <row r="145" spans="1:1" ht="15.75">
      <c r="A145" s="240" t="s">
        <v>6463</v>
      </c>
    </row>
    <row r="146" spans="1:1" ht="15.75">
      <c r="A146" s="240" t="s">
        <v>6465</v>
      </c>
    </row>
    <row r="147" spans="1:1" ht="15.75">
      <c r="A147" s="240" t="s">
        <v>6467</v>
      </c>
    </row>
    <row r="148" spans="1:1" ht="15.75">
      <c r="A148" s="239" t="s">
        <v>6468</v>
      </c>
    </row>
    <row r="149" spans="1:1" ht="15.75">
      <c r="A149" s="240" t="s">
        <v>6469</v>
      </c>
    </row>
    <row r="150" spans="1:1" ht="15.75">
      <c r="A150" s="240" t="s">
        <v>6471</v>
      </c>
    </row>
    <row r="151" spans="1:1" ht="15.75">
      <c r="A151" s="240" t="s">
        <v>6470</v>
      </c>
    </row>
    <row r="152" spans="1:1" ht="15.75">
      <c r="A152" s="240" t="s">
        <v>6472</v>
      </c>
    </row>
    <row r="153" spans="1:1" ht="15.75">
      <c r="A153" s="240" t="s">
        <v>6473</v>
      </c>
    </row>
    <row r="154" spans="1:1" ht="15.75">
      <c r="A154" s="239" t="s">
        <v>6475</v>
      </c>
    </row>
    <row r="155" spans="1:1" ht="15.75">
      <c r="A155" s="240" t="s">
        <v>6476</v>
      </c>
    </row>
    <row r="156" spans="1:1" ht="15.75">
      <c r="A156" s="240" t="s">
        <v>6477</v>
      </c>
    </row>
    <row r="157" spans="1:1" ht="15.75">
      <c r="A157" s="239" t="s">
        <v>6478</v>
      </c>
    </row>
    <row r="158" spans="1:1" ht="15.75">
      <c r="A158" s="240" t="s">
        <v>6479</v>
      </c>
    </row>
    <row r="159" spans="1:1" ht="15.75">
      <c r="A159" s="239" t="s">
        <v>6480</v>
      </c>
    </row>
    <row r="160" spans="1:1" ht="15.75">
      <c r="A160" s="240" t="s">
        <v>6481</v>
      </c>
    </row>
    <row r="161" spans="1:1" ht="15.75">
      <c r="A161" s="240" t="s">
        <v>6487</v>
      </c>
    </row>
    <row r="162" spans="1:1" ht="15.75">
      <c r="A162" s="240" t="s">
        <v>6482</v>
      </c>
    </row>
    <row r="163" spans="1:1" ht="15.75">
      <c r="A163" s="240" t="s">
        <v>6483</v>
      </c>
    </row>
    <row r="164" spans="1:1" ht="15.75">
      <c r="A164" s="240" t="s">
        <v>6484</v>
      </c>
    </row>
    <row r="165" spans="1:1" ht="15.75">
      <c r="A165" s="240" t="s">
        <v>6485</v>
      </c>
    </row>
    <row r="166" spans="1:1" ht="15.75">
      <c r="A166" s="240" t="s">
        <v>6486</v>
      </c>
    </row>
    <row r="167" spans="1:1" ht="15.75">
      <c r="A167" s="239" t="s">
        <v>6488</v>
      </c>
    </row>
    <row r="168" spans="1:1" ht="15.75">
      <c r="A168" s="240" t="s">
        <v>6489</v>
      </c>
    </row>
    <row r="169" spans="1:1" ht="15.75">
      <c r="A169" s="240" t="s">
        <v>6490</v>
      </c>
    </row>
    <row r="170" spans="1:1" ht="15.75">
      <c r="A170" s="239" t="s">
        <v>6491</v>
      </c>
    </row>
    <row r="171" spans="1:1" ht="15.75">
      <c r="A171" s="240" t="s">
        <v>6495</v>
      </c>
    </row>
    <row r="172" spans="1:1" ht="15.75">
      <c r="A172" s="239" t="s">
        <v>6496</v>
      </c>
    </row>
    <row r="173" spans="1:1" ht="15.75">
      <c r="A173" s="239" t="s">
        <v>6497</v>
      </c>
    </row>
    <row r="174" spans="1:1" ht="15.75">
      <c r="A174" s="239" t="s">
        <v>6498</v>
      </c>
    </row>
    <row r="175" spans="1:1" ht="15.75">
      <c r="A175" s="240" t="s">
        <v>6499</v>
      </c>
    </row>
    <row r="176" spans="1:1" ht="15.75">
      <c r="A176" s="239" t="s">
        <v>6500</v>
      </c>
    </row>
    <row r="177" spans="1:1" ht="15.75">
      <c r="A177" s="240" t="s">
        <v>6501</v>
      </c>
    </row>
    <row r="178" spans="1:1" ht="15.75">
      <c r="A178" s="240" t="s">
        <v>6502</v>
      </c>
    </row>
    <row r="179" spans="1:1" ht="15.75">
      <c r="A179" s="239" t="s">
        <v>6512</v>
      </c>
    </row>
    <row r="180" spans="1:1" ht="15.75">
      <c r="A180" s="239" t="s">
        <v>6513</v>
      </c>
    </row>
    <row r="181" spans="1:1" ht="15.75">
      <c r="A181" s="239" t="s">
        <v>6561</v>
      </c>
    </row>
    <row r="182" spans="1:1" ht="15.75">
      <c r="A182" s="239" t="s">
        <v>6562</v>
      </c>
    </row>
    <row r="183" spans="1:1" ht="15.75">
      <c r="A183" s="239" t="s">
        <v>6563</v>
      </c>
    </row>
    <row r="184" spans="1:1" ht="15.75">
      <c r="A184" s="239" t="s">
        <v>6565</v>
      </c>
    </row>
    <row r="185" spans="1:1" ht="15.75">
      <c r="A185" s="240" t="s">
        <v>6566</v>
      </c>
    </row>
    <row r="186" spans="1:1" ht="15.75">
      <c r="A186" s="239" t="s">
        <v>6567</v>
      </c>
    </row>
    <row r="187" spans="1:1" ht="15.75">
      <c r="A187" s="239" t="s">
        <v>6568</v>
      </c>
    </row>
    <row r="188" spans="1:1" ht="15.75">
      <c r="A188" s="240" t="s">
        <v>6569</v>
      </c>
    </row>
    <row r="189" spans="1:1" ht="15.75">
      <c r="A189" s="240" t="s">
        <v>6570</v>
      </c>
    </row>
    <row r="190" spans="1:1" ht="15.75">
      <c r="A190" s="240" t="s">
        <v>6571</v>
      </c>
    </row>
    <row r="191" spans="1:1" ht="15.75">
      <c r="A191" s="240" t="s">
        <v>6572</v>
      </c>
    </row>
    <row r="192" spans="1:1" ht="15.75">
      <c r="A192" s="240" t="s">
        <v>6575</v>
      </c>
    </row>
    <row r="193" spans="1:1" ht="15.75">
      <c r="A193" s="240" t="s">
        <v>6576</v>
      </c>
    </row>
    <row r="194" spans="1:1" ht="15.75">
      <c r="A194" s="239" t="s">
        <v>6577</v>
      </c>
    </row>
    <row r="195" spans="1:1" ht="15.75">
      <c r="A195" s="240" t="s">
        <v>6578</v>
      </c>
    </row>
    <row r="196" spans="1:1" ht="15.75">
      <c r="A196" s="239" t="s">
        <v>6579</v>
      </c>
    </row>
    <row r="197" spans="1:1" ht="15.75">
      <c r="A197" s="239" t="s">
        <v>6580</v>
      </c>
    </row>
    <row r="198" spans="1:1" ht="15.75">
      <c r="A198" s="239" t="s">
        <v>6581</v>
      </c>
    </row>
    <row r="199" spans="1:1" ht="15.75">
      <c r="A199" s="239" t="s">
        <v>6582</v>
      </c>
    </row>
    <row r="200" spans="1:1" ht="15.75">
      <c r="A200" s="240" t="s">
        <v>6583</v>
      </c>
    </row>
    <row r="201" spans="1:1" ht="15.75">
      <c r="A201" s="239" t="s">
        <v>6584</v>
      </c>
    </row>
    <row r="202" spans="1:1" ht="15.75">
      <c r="A202" s="240" t="s">
        <v>6585</v>
      </c>
    </row>
    <row r="203" spans="1:1" ht="15.75">
      <c r="A203" s="240" t="s">
        <v>6586</v>
      </c>
    </row>
    <row r="204" spans="1:1" ht="15.75">
      <c r="A204" s="239" t="s">
        <v>6587</v>
      </c>
    </row>
    <row r="205" spans="1:1" ht="15.75">
      <c r="A205" s="240" t="s">
        <v>6588</v>
      </c>
    </row>
    <row r="206" spans="1:1" ht="15.75">
      <c r="A206" s="240" t="s">
        <v>6589</v>
      </c>
    </row>
    <row r="207" spans="1:1" ht="15.75">
      <c r="A207" s="240" t="s">
        <v>6590</v>
      </c>
    </row>
    <row r="208" spans="1:1" ht="15.75">
      <c r="A208" s="239" t="s">
        <v>6591</v>
      </c>
    </row>
    <row r="209" spans="1:2" ht="15.75">
      <c r="A209" s="240" t="s">
        <v>6592</v>
      </c>
    </row>
    <row r="210" spans="1:2" ht="15.75">
      <c r="A210" s="239" t="s">
        <v>6593</v>
      </c>
    </row>
    <row r="211" spans="1:2" ht="15.75">
      <c r="A211" s="240" t="s">
        <v>6594</v>
      </c>
    </row>
    <row r="212" spans="1:2" ht="15.75">
      <c r="A212" s="239" t="s">
        <v>6596</v>
      </c>
    </row>
    <row r="213" spans="1:2" ht="15.75">
      <c r="A213" s="239" t="s">
        <v>6597</v>
      </c>
    </row>
    <row r="214" spans="1:2" ht="15.75">
      <c r="A214" s="239" t="s">
        <v>6598</v>
      </c>
    </row>
    <row r="215" spans="1:2" ht="15.75">
      <c r="A215" s="240" t="s">
        <v>6599</v>
      </c>
    </row>
    <row r="216" spans="1:2" ht="15.75">
      <c r="A216" s="239" t="s">
        <v>6600</v>
      </c>
    </row>
    <row r="217" spans="1:2" ht="15.75">
      <c r="A217" s="240" t="s">
        <v>6601</v>
      </c>
    </row>
    <row r="218" spans="1:2" ht="15.75">
      <c r="A218" s="240" t="s">
        <v>6603</v>
      </c>
    </row>
    <row r="219" spans="1:2" ht="15.75">
      <c r="A219" s="239" t="s">
        <v>6604</v>
      </c>
    </row>
    <row r="220" spans="1:2" ht="15.75">
      <c r="A220" s="111" t="s">
        <v>6605</v>
      </c>
    </row>
    <row r="221" spans="1:2" ht="15.75">
      <c r="A221" s="12"/>
      <c r="B221" s="349"/>
    </row>
    <row r="222" spans="1:2" ht="15.75">
      <c r="A222" s="111"/>
      <c r="B222" s="349"/>
    </row>
    <row r="223" spans="1:2" ht="18">
      <c r="A223" s="150" t="s">
        <v>5899</v>
      </c>
      <c r="B223" s="349"/>
    </row>
    <row r="224" spans="1:2" ht="15.75">
      <c r="A224" s="12" t="s">
        <v>5898</v>
      </c>
      <c r="B224" s="349"/>
    </row>
    <row r="225" spans="1:2" ht="15.75">
      <c r="A225" s="111" t="s">
        <v>5901</v>
      </c>
      <c r="B225" s="349"/>
    </row>
    <row r="226" spans="1:2" ht="15.75">
      <c r="A226" s="111" t="s">
        <v>5902</v>
      </c>
    </row>
    <row r="227" spans="1:2" ht="15.75">
      <c r="A227" s="111" t="s">
        <v>5956</v>
      </c>
    </row>
    <row r="228" spans="1:2" ht="15.75">
      <c r="A228" s="111" t="s">
        <v>5957</v>
      </c>
      <c r="B228" s="349"/>
    </row>
    <row r="229" spans="1:2" ht="15.75">
      <c r="A229" s="111" t="s">
        <v>5903</v>
      </c>
    </row>
    <row r="230" spans="1:2" ht="15.75">
      <c r="A230" s="111" t="s">
        <v>5904</v>
      </c>
    </row>
    <row r="231" spans="1:2" s="11" customFormat="1" ht="15.75">
      <c r="A231" s="12" t="s">
        <v>5905</v>
      </c>
      <c r="B231" s="347"/>
    </row>
    <row r="232" spans="1:2" ht="15.75">
      <c r="A232" s="111" t="s">
        <v>5906</v>
      </c>
    </row>
    <row r="233" spans="1:2" ht="15.75">
      <c r="A233" s="12" t="s">
        <v>5909</v>
      </c>
    </row>
    <row r="234" spans="1:2" ht="15.75">
      <c r="A234" s="111" t="s">
        <v>5926</v>
      </c>
    </row>
    <row r="235" spans="1:2" ht="15.75">
      <c r="A235" s="12" t="s">
        <v>5922</v>
      </c>
    </row>
    <row r="236" spans="1:2" ht="15.75">
      <c r="A236" s="12" t="s">
        <v>5927</v>
      </c>
    </row>
    <row r="237" spans="1:2" ht="15.75">
      <c r="A237" s="12" t="s">
        <v>5917</v>
      </c>
    </row>
    <row r="238" spans="1:2" ht="15.75">
      <c r="A238" s="12" t="s">
        <v>5928</v>
      </c>
    </row>
    <row r="239" spans="1:2" ht="15.75">
      <c r="A239" s="12" t="s">
        <v>5929</v>
      </c>
    </row>
    <row r="240" spans="1:2" ht="15.75">
      <c r="A240" s="12" t="s">
        <v>5930</v>
      </c>
    </row>
    <row r="241" spans="1:1" ht="15.75">
      <c r="A241" s="12" t="s">
        <v>5923</v>
      </c>
    </row>
    <row r="242" spans="1:1" ht="15.75">
      <c r="A242" s="12" t="s">
        <v>5924</v>
      </c>
    </row>
    <row r="243" spans="1:1" ht="15.75">
      <c r="A243" s="12" t="s">
        <v>5931</v>
      </c>
    </row>
    <row r="244" spans="1:1" ht="15.75">
      <c r="A244" s="12" t="s">
        <v>5932</v>
      </c>
    </row>
    <row r="245" spans="1:1" ht="15.75">
      <c r="A245" s="12" t="s">
        <v>5933</v>
      </c>
    </row>
    <row r="246" spans="1:1" ht="15.75">
      <c r="A246" s="12" t="s">
        <v>5925</v>
      </c>
    </row>
    <row r="247" spans="1:1" ht="15.75">
      <c r="A247" s="12" t="s">
        <v>5934</v>
      </c>
    </row>
    <row r="248" spans="1:1" ht="15.75">
      <c r="A248" s="12" t="s">
        <v>5935</v>
      </c>
    </row>
    <row r="249" spans="1:1" ht="15.75">
      <c r="A249" s="111" t="s">
        <v>5936</v>
      </c>
    </row>
    <row r="250" spans="1:1" ht="15.75">
      <c r="A250" s="12" t="s">
        <v>5938</v>
      </c>
    </row>
    <row r="251" spans="1:1" ht="15.75">
      <c r="A251" s="12" t="s">
        <v>5937</v>
      </c>
    </row>
    <row r="252" spans="1:1" ht="15.75">
      <c r="A252" s="12" t="s">
        <v>5939</v>
      </c>
    </row>
    <row r="253" spans="1:1" ht="15.75">
      <c r="A253" s="12" t="s">
        <v>5940</v>
      </c>
    </row>
    <row r="254" spans="1:1" ht="15.75">
      <c r="A254" s="12" t="s">
        <v>5941</v>
      </c>
    </row>
    <row r="255" spans="1:1" ht="15.75">
      <c r="A255" s="111" t="s">
        <v>5942</v>
      </c>
    </row>
    <row r="256" spans="1:1" ht="15.75">
      <c r="A256" s="111" t="s">
        <v>5943</v>
      </c>
    </row>
    <row r="257" spans="1:1" ht="15.75">
      <c r="A257" s="12" t="s">
        <v>5944</v>
      </c>
    </row>
    <row r="258" spans="1:1" ht="15.75">
      <c r="A258" s="12" t="s">
        <v>5945</v>
      </c>
    </row>
    <row r="259" spans="1:1" ht="15.75">
      <c r="A259" s="12" t="s">
        <v>5946</v>
      </c>
    </row>
    <row r="260" spans="1:1" ht="15.75">
      <c r="A260" s="12" t="s">
        <v>5947</v>
      </c>
    </row>
    <row r="261" spans="1:1" ht="15.75">
      <c r="A261" s="12" t="s">
        <v>5948</v>
      </c>
    </row>
    <row r="262" spans="1:1" ht="15.75">
      <c r="A262" s="12" t="s">
        <v>5949</v>
      </c>
    </row>
    <row r="263" spans="1:1" ht="15.75">
      <c r="A263" s="12" t="s">
        <v>5950</v>
      </c>
    </row>
    <row r="264" spans="1:1" ht="15.75">
      <c r="A264" s="12" t="s">
        <v>5951</v>
      </c>
    </row>
    <row r="265" spans="1:1" ht="15.75">
      <c r="A265" s="111" t="s">
        <v>5952</v>
      </c>
    </row>
    <row r="266" spans="1:1" ht="15.75">
      <c r="A266" s="111" t="s">
        <v>6090</v>
      </c>
    </row>
    <row r="267" spans="1:1" ht="15.75">
      <c r="A267" s="111" t="s">
        <v>5953</v>
      </c>
    </row>
    <row r="268" spans="1:1" ht="15.75">
      <c r="A268" s="12" t="s">
        <v>5954</v>
      </c>
    </row>
    <row r="269" spans="1:1" ht="15.75">
      <c r="A269" s="111" t="s">
        <v>5955</v>
      </c>
    </row>
    <row r="270" spans="1:1" ht="15.75">
      <c r="A270" s="12" t="s">
        <v>5958</v>
      </c>
    </row>
    <row r="271" spans="1:1" ht="15.75">
      <c r="A271" s="12" t="s">
        <v>5959</v>
      </c>
    </row>
    <row r="272" spans="1:1" ht="15.75">
      <c r="A272" s="111" t="s">
        <v>5960</v>
      </c>
    </row>
    <row r="273" spans="1:2" ht="15.75">
      <c r="A273" s="111" t="s">
        <v>5961</v>
      </c>
    </row>
    <row r="274" spans="1:2" ht="15.75">
      <c r="A274" s="12" t="s">
        <v>5962</v>
      </c>
    </row>
    <row r="275" spans="1:2" ht="15.75">
      <c r="A275" s="12" t="s">
        <v>5963</v>
      </c>
    </row>
    <row r="276" spans="1:2" ht="15.75">
      <c r="A276" s="12" t="s">
        <v>5964</v>
      </c>
    </row>
    <row r="277" spans="1:2" ht="15.75">
      <c r="A277" s="12" t="s">
        <v>5975</v>
      </c>
    </row>
    <row r="278" spans="1:2" ht="15.75">
      <c r="A278" s="111" t="s">
        <v>6438</v>
      </c>
    </row>
    <row r="279" spans="1:2" ht="15.75">
      <c r="A279" s="111" t="s">
        <v>6029</v>
      </c>
    </row>
    <row r="280" spans="1:2" s="112" customFormat="1" ht="15.75">
      <c r="A280" s="111" t="s">
        <v>6030</v>
      </c>
      <c r="B280" s="350"/>
    </row>
    <row r="281" spans="1:2" s="112" customFormat="1" ht="15.75">
      <c r="A281" s="12" t="s">
        <v>6031</v>
      </c>
      <c r="B281" s="350"/>
    </row>
    <row r="282" spans="1:2" ht="15.75">
      <c r="A282" s="12" t="s">
        <v>6032</v>
      </c>
    </row>
    <row r="283" spans="1:2" ht="15.75">
      <c r="A283" s="12" t="s">
        <v>6035</v>
      </c>
    </row>
    <row r="284" spans="1:2" s="112" customFormat="1" ht="15.75">
      <c r="A284" s="12" t="s">
        <v>6039</v>
      </c>
      <c r="B284" s="350"/>
    </row>
    <row r="285" spans="1:2" ht="15.75">
      <c r="A285" s="12" t="s">
        <v>6040</v>
      </c>
    </row>
    <row r="286" spans="1:2" ht="15.75">
      <c r="A286" s="12" t="s">
        <v>6033</v>
      </c>
    </row>
    <row r="287" spans="1:2" ht="15.75">
      <c r="A287" s="111" t="s">
        <v>6034</v>
      </c>
    </row>
    <row r="288" spans="1:2" ht="15.75">
      <c r="A288" s="111" t="s">
        <v>6036</v>
      </c>
    </row>
    <row r="289" spans="1:2" ht="15.75">
      <c r="A289" s="111" t="s">
        <v>6439</v>
      </c>
    </row>
    <row r="290" spans="1:2" ht="15.75">
      <c r="A290" s="12" t="s">
        <v>6492</v>
      </c>
    </row>
    <row r="291" spans="1:2" ht="15.75">
      <c r="A291" s="111" t="s">
        <v>6037</v>
      </c>
    </row>
    <row r="292" spans="1:2" s="112" customFormat="1" ht="15.75">
      <c r="A292" s="12" t="s">
        <v>6041</v>
      </c>
      <c r="B292" s="350"/>
    </row>
    <row r="293" spans="1:2" ht="15.75">
      <c r="A293" s="12" t="s">
        <v>6038</v>
      </c>
    </row>
    <row r="294" spans="1:2" ht="15.75">
      <c r="A294" s="111" t="s">
        <v>6042</v>
      </c>
    </row>
    <row r="295" spans="1:2" ht="15.75">
      <c r="A295" s="111" t="s">
        <v>6044</v>
      </c>
    </row>
    <row r="296" spans="1:2" s="112" customFormat="1" ht="15.75">
      <c r="A296" s="12" t="s">
        <v>6043</v>
      </c>
      <c r="B296" s="350"/>
    </row>
    <row r="297" spans="1:2" ht="15.75">
      <c r="A297" s="111" t="s">
        <v>6045</v>
      </c>
    </row>
    <row r="298" spans="1:2" s="112" customFormat="1" ht="15.75">
      <c r="A298" s="12" t="s">
        <v>6046</v>
      </c>
      <c r="B298" s="350"/>
    </row>
    <row r="299" spans="1:2" s="112" customFormat="1" ht="15.75">
      <c r="A299" s="12" t="s">
        <v>6047</v>
      </c>
      <c r="B299" s="350"/>
    </row>
    <row r="300" spans="1:2" s="112" customFormat="1" ht="15.75">
      <c r="A300" s="12" t="s">
        <v>6048</v>
      </c>
      <c r="B300" s="350"/>
    </row>
    <row r="301" spans="1:2" s="112" customFormat="1" ht="15.75">
      <c r="A301" s="12" t="s">
        <v>6049</v>
      </c>
      <c r="B301" s="350"/>
    </row>
    <row r="302" spans="1:2" s="112" customFormat="1" ht="15.75">
      <c r="A302" s="111" t="s">
        <v>6050</v>
      </c>
      <c r="B302" s="350"/>
    </row>
    <row r="303" spans="1:2" s="112" customFormat="1" ht="15.75">
      <c r="A303" s="12" t="s">
        <v>6051</v>
      </c>
      <c r="B303" s="350"/>
    </row>
    <row r="304" spans="1:2" s="112" customFormat="1" ht="15.75">
      <c r="A304" s="111" t="s">
        <v>6052</v>
      </c>
      <c r="B304" s="350"/>
    </row>
    <row r="305" spans="1:2" s="112" customFormat="1" ht="15.75">
      <c r="A305" s="111" t="s">
        <v>6053</v>
      </c>
      <c r="B305" s="350"/>
    </row>
    <row r="306" spans="1:2" s="112" customFormat="1" ht="15.75">
      <c r="A306" s="111" t="s">
        <v>6054</v>
      </c>
      <c r="B306" s="350"/>
    </row>
    <row r="307" spans="1:2" s="112" customFormat="1" ht="15.75">
      <c r="A307" s="111" t="s">
        <v>6055</v>
      </c>
      <c r="B307" s="350"/>
    </row>
    <row r="308" spans="1:2" s="112" customFormat="1" ht="15.75">
      <c r="A308" s="111" t="s">
        <v>6056</v>
      </c>
      <c r="B308" s="350"/>
    </row>
    <row r="309" spans="1:2" ht="15.75">
      <c r="A309" s="111" t="s">
        <v>6057</v>
      </c>
    </row>
    <row r="310" spans="1:2" s="112" customFormat="1" ht="15.75">
      <c r="A310" s="12" t="s">
        <v>6058</v>
      </c>
      <c r="B310" s="350"/>
    </row>
    <row r="311" spans="1:2" s="112" customFormat="1" ht="15.75">
      <c r="A311" s="12" t="s">
        <v>6059</v>
      </c>
      <c r="B311" s="350"/>
    </row>
    <row r="312" spans="1:2" s="112" customFormat="1" ht="15.75">
      <c r="A312" s="12" t="s">
        <v>6060</v>
      </c>
      <c r="B312" s="350"/>
    </row>
    <row r="313" spans="1:2" s="112" customFormat="1" ht="15.75">
      <c r="A313" s="111" t="s">
        <v>6061</v>
      </c>
      <c r="B313" s="350"/>
    </row>
    <row r="314" spans="1:2" ht="15.75">
      <c r="A314" s="12" t="s">
        <v>6062</v>
      </c>
    </row>
    <row r="315" spans="1:2" ht="15.75">
      <c r="A315" s="111" t="s">
        <v>6071</v>
      </c>
    </row>
    <row r="316" spans="1:2" ht="15.75">
      <c r="A316" s="111" t="s">
        <v>6081</v>
      </c>
    </row>
    <row r="317" spans="1:2" ht="15.75">
      <c r="A317" s="12" t="s">
        <v>6091</v>
      </c>
    </row>
    <row r="318" spans="1:2" ht="15.75">
      <c r="A318" s="12" t="s">
        <v>6092</v>
      </c>
    </row>
    <row r="319" spans="1:2" ht="15.75">
      <c r="A319" s="12" t="s">
        <v>6093</v>
      </c>
    </row>
    <row r="320" spans="1:2" ht="15.75">
      <c r="A320" s="111" t="s">
        <v>6094</v>
      </c>
    </row>
    <row r="321" spans="1:1" ht="15.75">
      <c r="A321" s="111" t="s">
        <v>6440</v>
      </c>
    </row>
    <row r="323" spans="1:1" ht="18">
      <c r="A323" s="150" t="s">
        <v>5385</v>
      </c>
    </row>
    <row r="324" spans="1:1" ht="15.75">
      <c r="A324" s="12" t="s">
        <v>5398</v>
      </c>
    </row>
    <row r="325" spans="1:1" ht="15.75">
      <c r="A325" s="12" t="s">
        <v>5399</v>
      </c>
    </row>
    <row r="326" spans="1:1" ht="15.75">
      <c r="A326" s="12" t="s">
        <v>5400</v>
      </c>
    </row>
    <row r="327" spans="1:1" ht="15.75">
      <c r="A327" s="12" t="s">
        <v>5402</v>
      </c>
    </row>
    <row r="328" spans="1:1" ht="15.75">
      <c r="A328" s="12" t="s">
        <v>5403</v>
      </c>
    </row>
    <row r="329" spans="1:1" ht="15.75">
      <c r="A329" s="12" t="s">
        <v>5405</v>
      </c>
    </row>
    <row r="330" spans="1:1" ht="15.75">
      <c r="A330" s="12" t="s">
        <v>5404</v>
      </c>
    </row>
    <row r="331" spans="1:1" ht="15.75">
      <c r="A331" s="12" t="s">
        <v>5410</v>
      </c>
    </row>
    <row r="332" spans="1:1" ht="15.75">
      <c r="A332" s="12" t="s">
        <v>5408</v>
      </c>
    </row>
    <row r="333" spans="1:1" ht="15.75">
      <c r="A333" s="12" t="s">
        <v>5409</v>
      </c>
    </row>
    <row r="334" spans="1:1" ht="15.75">
      <c r="A334" s="111" t="s">
        <v>5411</v>
      </c>
    </row>
    <row r="335" spans="1:1" ht="15.75">
      <c r="A335" s="111" t="s">
        <v>5412</v>
      </c>
    </row>
    <row r="336" spans="1:1" ht="15.75">
      <c r="A336" s="12" t="s">
        <v>5413</v>
      </c>
    </row>
    <row r="337" spans="1:1" ht="15.75">
      <c r="A337" s="12" t="s">
        <v>5414</v>
      </c>
    </row>
    <row r="338" spans="1:1" ht="15.75">
      <c r="A338" s="12" t="s">
        <v>5415</v>
      </c>
    </row>
    <row r="339" spans="1:1" ht="15.75">
      <c r="A339" s="12" t="s">
        <v>5416</v>
      </c>
    </row>
    <row r="340" spans="1:1" ht="15.75">
      <c r="A340" s="12" t="s">
        <v>5417</v>
      </c>
    </row>
    <row r="341" spans="1:1" ht="15.75">
      <c r="A341" s="111" t="s">
        <v>5435</v>
      </c>
    </row>
    <row r="342" spans="1:1" ht="15.75">
      <c r="A342" s="12" t="s">
        <v>5418</v>
      </c>
    </row>
    <row r="343" spans="1:1" ht="15.75">
      <c r="A343" s="111" t="s">
        <v>5419</v>
      </c>
    </row>
    <row r="344" spans="1:1" ht="15.75">
      <c r="A344" s="12" t="s">
        <v>5420</v>
      </c>
    </row>
    <row r="345" spans="1:1" ht="15.75">
      <c r="A345" s="12" t="s">
        <v>5429</v>
      </c>
    </row>
    <row r="346" spans="1:1" ht="15.75">
      <c r="A346" s="12" t="s">
        <v>5421</v>
      </c>
    </row>
    <row r="347" spans="1:1" ht="15.75">
      <c r="A347" s="111" t="s">
        <v>5422</v>
      </c>
    </row>
    <row r="348" spans="1:1" ht="15.75">
      <c r="A348" s="12" t="s">
        <v>5423</v>
      </c>
    </row>
    <row r="349" spans="1:1" ht="15.75">
      <c r="A349" s="12" t="s">
        <v>5424</v>
      </c>
    </row>
    <row r="350" spans="1:1" ht="15.75">
      <c r="A350" s="12" t="s">
        <v>5425</v>
      </c>
    </row>
    <row r="351" spans="1:1" ht="15.75">
      <c r="A351" s="12" t="s">
        <v>5427</v>
      </c>
    </row>
    <row r="352" spans="1:1" ht="15.75">
      <c r="A352" s="12" t="s">
        <v>5428</v>
      </c>
    </row>
    <row r="353" spans="1:1" ht="15.75">
      <c r="A353" s="12" t="s">
        <v>5430</v>
      </c>
    </row>
    <row r="354" spans="1:1" ht="15.75">
      <c r="A354" s="12" t="s">
        <v>5431</v>
      </c>
    </row>
    <row r="355" spans="1:1" ht="15.75">
      <c r="A355" s="12" t="s">
        <v>5432</v>
      </c>
    </row>
    <row r="356" spans="1:1" ht="15.75">
      <c r="A356" s="12" t="s">
        <v>5433</v>
      </c>
    </row>
    <row r="357" spans="1:1" ht="15.75">
      <c r="A357" s="12" t="s">
        <v>5434</v>
      </c>
    </row>
    <row r="358" spans="1:1" ht="15.75">
      <c r="A358" s="12" t="s">
        <v>5474</v>
      </c>
    </row>
    <row r="359" spans="1:1" ht="15.75">
      <c r="A359" s="12" t="s">
        <v>5475</v>
      </c>
    </row>
    <row r="360" spans="1:1" ht="15.75">
      <c r="A360" s="111" t="s">
        <v>5476</v>
      </c>
    </row>
    <row r="361" spans="1:1" ht="15.75">
      <c r="A361" s="12" t="s">
        <v>5477</v>
      </c>
    </row>
    <row r="362" spans="1:1" ht="15.75">
      <c r="A362" s="12" t="s">
        <v>5478</v>
      </c>
    </row>
    <row r="363" spans="1:1" ht="15.75">
      <c r="A363" s="12" t="s">
        <v>5479</v>
      </c>
    </row>
    <row r="364" spans="1:1" ht="15.75">
      <c r="A364" s="12" t="s">
        <v>5480</v>
      </c>
    </row>
    <row r="365" spans="1:1" ht="15.75">
      <c r="A365" s="111" t="s">
        <v>5484</v>
      </c>
    </row>
    <row r="366" spans="1:1" ht="15.75">
      <c r="A366" s="12" t="s">
        <v>5485</v>
      </c>
    </row>
    <row r="367" spans="1:1" ht="15.75">
      <c r="A367" s="111" t="s">
        <v>5489</v>
      </c>
    </row>
    <row r="368" spans="1:1" ht="15.75">
      <c r="A368" s="111" t="s">
        <v>5491</v>
      </c>
    </row>
    <row r="369" spans="1:1" ht="15.75">
      <c r="A369" s="12" t="s">
        <v>5490</v>
      </c>
    </row>
    <row r="370" spans="1:1" ht="15.75">
      <c r="A370" s="12" t="s">
        <v>5492</v>
      </c>
    </row>
    <row r="371" spans="1:1" ht="15.75">
      <c r="A371" s="12" t="s">
        <v>5493</v>
      </c>
    </row>
    <row r="372" spans="1:1" ht="15.75">
      <c r="A372" s="12" t="s">
        <v>5494</v>
      </c>
    </row>
    <row r="373" spans="1:1" ht="15.75">
      <c r="A373" s="111" t="s">
        <v>5495</v>
      </c>
    </row>
    <row r="374" spans="1:1" ht="15.75">
      <c r="A374" s="111" t="s">
        <v>5496</v>
      </c>
    </row>
    <row r="375" spans="1:1" ht="15.75">
      <c r="A375" s="12" t="s">
        <v>5506</v>
      </c>
    </row>
    <row r="376" spans="1:1" ht="15.75">
      <c r="A376" s="111" t="s">
        <v>5497</v>
      </c>
    </row>
    <row r="377" spans="1:1" ht="15.75">
      <c r="A377" s="111" t="s">
        <v>5498</v>
      </c>
    </row>
    <row r="378" spans="1:1" ht="15.75">
      <c r="A378" s="111" t="s">
        <v>5499</v>
      </c>
    </row>
    <row r="379" spans="1:1" ht="15.75">
      <c r="A379" s="12" t="s">
        <v>5500</v>
      </c>
    </row>
    <row r="380" spans="1:1" ht="15.75">
      <c r="A380" s="111" t="s">
        <v>5501</v>
      </c>
    </row>
    <row r="381" spans="1:1" ht="15.75">
      <c r="A381" s="111" t="s">
        <v>5502</v>
      </c>
    </row>
    <row r="382" spans="1:1" ht="15.75">
      <c r="A382" s="12" t="s">
        <v>5503</v>
      </c>
    </row>
    <row r="383" spans="1:1" ht="15.75">
      <c r="A383" s="111" t="s">
        <v>5504</v>
      </c>
    </row>
    <row r="384" spans="1:1" ht="15.75">
      <c r="A384" s="12" t="s">
        <v>5505</v>
      </c>
    </row>
    <row r="385" spans="1:2" ht="15.75">
      <c r="A385" s="12" t="s">
        <v>5507</v>
      </c>
    </row>
    <row r="386" spans="1:2" ht="15.75">
      <c r="A386" s="111" t="s">
        <v>5508</v>
      </c>
    </row>
    <row r="387" spans="1:2" ht="15.75">
      <c r="A387" s="12" t="s">
        <v>5509</v>
      </c>
    </row>
    <row r="388" spans="1:2" ht="15.75">
      <c r="A388" s="111" t="s">
        <v>5510</v>
      </c>
    </row>
    <row r="389" spans="1:2" ht="15.75">
      <c r="A389" s="111" t="s">
        <v>5511</v>
      </c>
    </row>
    <row r="390" spans="1:2" ht="15.75">
      <c r="A390" s="111" t="s">
        <v>5512</v>
      </c>
    </row>
    <row r="391" spans="1:2" ht="15.75">
      <c r="A391" s="12"/>
    </row>
    <row r="392" spans="1:2">
      <c r="A392" s="11" t="s">
        <v>4843</v>
      </c>
    </row>
    <row r="393" spans="1:2" ht="15.75">
      <c r="A393" s="12" t="s">
        <v>4904</v>
      </c>
    </row>
    <row r="394" spans="1:2" ht="15.75">
      <c r="A394" s="12" t="s">
        <v>4902</v>
      </c>
    </row>
    <row r="395" spans="1:2" s="88" customFormat="1" ht="15.75">
      <c r="A395" s="12" t="s">
        <v>4903</v>
      </c>
      <c r="B395" s="351"/>
    </row>
    <row r="396" spans="1:2" ht="15.75">
      <c r="A396" s="12" t="s">
        <v>4907</v>
      </c>
    </row>
    <row r="397" spans="1:2" ht="15.75">
      <c r="A397" s="12" t="s">
        <v>4908</v>
      </c>
    </row>
    <row r="398" spans="1:2" ht="15.75">
      <c r="A398" s="12" t="s">
        <v>4936</v>
      </c>
    </row>
    <row r="399" spans="1:2" ht="15.75">
      <c r="A399" s="111" t="s">
        <v>4937</v>
      </c>
    </row>
    <row r="400" spans="1:2" ht="15.75">
      <c r="A400" s="111" t="s">
        <v>4909</v>
      </c>
    </row>
    <row r="401" spans="1:2" ht="15.75">
      <c r="A401" s="12" t="s">
        <v>4910</v>
      </c>
    </row>
    <row r="402" spans="1:2" ht="15.75">
      <c r="A402" s="12" t="s">
        <v>4915</v>
      </c>
    </row>
    <row r="403" spans="1:2" ht="15.75">
      <c r="A403" s="12" t="s">
        <v>4916</v>
      </c>
    </row>
    <row r="404" spans="1:2" ht="15.75">
      <c r="A404" s="111" t="s">
        <v>4938</v>
      </c>
    </row>
    <row r="405" spans="1:2" ht="15.75">
      <c r="A405" s="111" t="s">
        <v>4918</v>
      </c>
    </row>
    <row r="406" spans="1:2" ht="15.75">
      <c r="A406" s="111" t="s">
        <v>4939</v>
      </c>
    </row>
    <row r="407" spans="1:2" s="90" customFormat="1" ht="15.75">
      <c r="A407" s="111" t="s">
        <v>4919</v>
      </c>
      <c r="B407" s="352"/>
    </row>
    <row r="408" spans="1:2" s="90" customFormat="1" ht="15.75">
      <c r="A408" s="111" t="s">
        <v>4920</v>
      </c>
      <c r="B408" s="352"/>
    </row>
    <row r="409" spans="1:2" ht="15.75">
      <c r="A409" s="111" t="s">
        <v>4940</v>
      </c>
    </row>
    <row r="410" spans="1:2" s="90" customFormat="1" ht="15.75">
      <c r="A410" s="111" t="s">
        <v>4921</v>
      </c>
      <c r="B410" s="352"/>
    </row>
    <row r="411" spans="1:2" s="90" customFormat="1" ht="15.75">
      <c r="A411" s="12" t="s">
        <v>4922</v>
      </c>
      <c r="B411" s="352"/>
    </row>
    <row r="412" spans="1:2" s="90" customFormat="1" ht="15.75">
      <c r="A412" s="12" t="s">
        <v>4923</v>
      </c>
      <c r="B412" s="352"/>
    </row>
    <row r="413" spans="1:2" s="90" customFormat="1" ht="15.75">
      <c r="A413" s="12" t="s">
        <v>4941</v>
      </c>
      <c r="B413" s="352"/>
    </row>
    <row r="414" spans="1:2" s="90" customFormat="1" ht="15.75">
      <c r="A414" s="12" t="s">
        <v>4924</v>
      </c>
      <c r="B414" s="352"/>
    </row>
    <row r="415" spans="1:2" s="90" customFormat="1" ht="15.75">
      <c r="A415" s="12" t="s">
        <v>4942</v>
      </c>
      <c r="B415" s="352"/>
    </row>
    <row r="416" spans="1:2" s="90" customFormat="1" ht="15.75">
      <c r="A416" s="12" t="s">
        <v>4926</v>
      </c>
      <c r="B416" s="352"/>
    </row>
    <row r="417" spans="1:2" s="90" customFormat="1" ht="15.75">
      <c r="A417" s="12" t="s">
        <v>4927</v>
      </c>
      <c r="B417" s="352"/>
    </row>
    <row r="418" spans="1:2" ht="15.75">
      <c r="A418" s="12" t="s">
        <v>4928</v>
      </c>
    </row>
    <row r="419" spans="1:2" ht="15.75">
      <c r="A419" s="12" t="s">
        <v>4929</v>
      </c>
    </row>
    <row r="420" spans="1:2" ht="15.75">
      <c r="A420" s="12" t="s">
        <v>4930</v>
      </c>
    </row>
    <row r="421" spans="1:2" ht="15.75">
      <c r="A421" s="111" t="s">
        <v>4943</v>
      </c>
    </row>
    <row r="422" spans="1:2" ht="15.75">
      <c r="A422" s="12" t="s">
        <v>4946</v>
      </c>
    </row>
    <row r="423" spans="1:2" ht="15.75">
      <c r="A423" s="12" t="s">
        <v>4945</v>
      </c>
    </row>
    <row r="424" spans="1:2" ht="15.75">
      <c r="A424" s="12" t="s">
        <v>4947</v>
      </c>
    </row>
    <row r="425" spans="1:2" ht="15.75">
      <c r="A425" s="12" t="s">
        <v>4948</v>
      </c>
    </row>
    <row r="426" spans="1:2" ht="15.75">
      <c r="A426" s="12" t="s">
        <v>4993</v>
      </c>
    </row>
    <row r="427" spans="1:2" ht="15.75">
      <c r="A427" s="12" t="s">
        <v>4994</v>
      </c>
    </row>
    <row r="428" spans="1:2" ht="15.75">
      <c r="A428" s="12" t="s">
        <v>4995</v>
      </c>
    </row>
    <row r="429" spans="1:2" s="60" customFormat="1" ht="15.75">
      <c r="A429" s="12" t="s">
        <v>4996</v>
      </c>
      <c r="B429" s="353"/>
    </row>
    <row r="430" spans="1:2" ht="15.75">
      <c r="A430" s="12" t="s">
        <v>4997</v>
      </c>
    </row>
    <row r="431" spans="1:2" ht="15.75">
      <c r="A431" s="12" t="s">
        <v>5008</v>
      </c>
    </row>
    <row r="432" spans="1:2" ht="15.75">
      <c r="A432" s="12" t="s">
        <v>5009</v>
      </c>
    </row>
    <row r="433" spans="1:1" ht="15.75">
      <c r="A433" s="12" t="s">
        <v>5010</v>
      </c>
    </row>
    <row r="434" spans="1:1" ht="15.75">
      <c r="A434" s="12" t="s">
        <v>5011</v>
      </c>
    </row>
    <row r="435" spans="1:1" ht="15.75">
      <c r="A435" s="111" t="s">
        <v>5012</v>
      </c>
    </row>
    <row r="436" spans="1:1" ht="15.75">
      <c r="A436" s="111" t="s">
        <v>5013</v>
      </c>
    </row>
    <row r="437" spans="1:1" ht="15.75">
      <c r="A437" s="111" t="s">
        <v>5014</v>
      </c>
    </row>
    <row r="438" spans="1:1" ht="15.75">
      <c r="A438" s="111" t="s">
        <v>5015</v>
      </c>
    </row>
    <row r="439" spans="1:1" ht="15.75">
      <c r="A439" s="111" t="s">
        <v>5016</v>
      </c>
    </row>
    <row r="440" spans="1:1" ht="15.75">
      <c r="A440" s="12" t="s">
        <v>5019</v>
      </c>
    </row>
    <row r="441" spans="1:1" ht="15.75">
      <c r="A441" s="12" t="s">
        <v>5020</v>
      </c>
    </row>
    <row r="442" spans="1:1" ht="15.75">
      <c r="A442" s="111" t="s">
        <v>5021</v>
      </c>
    </row>
    <row r="443" spans="1:1" ht="15.75">
      <c r="A443" s="111" t="s">
        <v>5022</v>
      </c>
    </row>
    <row r="444" spans="1:1" ht="15.75">
      <c r="A444" s="111" t="s">
        <v>5023</v>
      </c>
    </row>
    <row r="445" spans="1:1" ht="15.75">
      <c r="A445" s="12" t="s">
        <v>5024</v>
      </c>
    </row>
    <row r="446" spans="1:1" ht="15.75">
      <c r="A446" s="12" t="s">
        <v>5025</v>
      </c>
    </row>
    <row r="447" spans="1:1" ht="15.75">
      <c r="A447" s="111" t="s">
        <v>5026</v>
      </c>
    </row>
    <row r="448" spans="1:1" ht="15.75">
      <c r="A448" s="111" t="s">
        <v>5027</v>
      </c>
    </row>
    <row r="449" spans="1:1" ht="15.75">
      <c r="A449" s="111" t="s">
        <v>5028</v>
      </c>
    </row>
    <row r="450" spans="1:1" ht="15.75">
      <c r="A450" s="111" t="s">
        <v>5029</v>
      </c>
    </row>
    <row r="451" spans="1:1" ht="15.75">
      <c r="A451" s="12" t="s">
        <v>5033</v>
      </c>
    </row>
    <row r="452" spans="1:1" ht="15.75">
      <c r="A452" s="111" t="s">
        <v>5034</v>
      </c>
    </row>
    <row r="453" spans="1:1" ht="15.75">
      <c r="A453" s="111" t="s">
        <v>5032</v>
      </c>
    </row>
    <row r="454" spans="1:1" ht="15.75">
      <c r="A454" s="12" t="s">
        <v>5030</v>
      </c>
    </row>
    <row r="455" spans="1:1" ht="15.75">
      <c r="A455" s="12" t="s">
        <v>5031</v>
      </c>
    </row>
    <row r="456" spans="1:1" ht="15.75">
      <c r="A456" s="111"/>
    </row>
    <row r="457" spans="1:1">
      <c r="A457" s="11" t="s">
        <v>4842</v>
      </c>
    </row>
    <row r="458" spans="1:1" ht="15.75">
      <c r="A458" s="111" t="s">
        <v>4263</v>
      </c>
    </row>
    <row r="459" spans="1:1" ht="15.75">
      <c r="A459" s="12" t="s">
        <v>4264</v>
      </c>
    </row>
    <row r="460" spans="1:1" ht="15.75">
      <c r="A460" s="111" t="s">
        <v>4845</v>
      </c>
    </row>
    <row r="461" spans="1:1" ht="15.75">
      <c r="A461" s="12" t="s">
        <v>4375</v>
      </c>
    </row>
    <row r="462" spans="1:1" ht="15.75">
      <c r="A462" s="12" t="s">
        <v>4894</v>
      </c>
    </row>
    <row r="463" spans="1:1" ht="15.75">
      <c r="A463" s="12" t="s">
        <v>4311</v>
      </c>
    </row>
    <row r="464" spans="1:1" ht="15.75">
      <c r="A464" s="12" t="s">
        <v>4313</v>
      </c>
    </row>
    <row r="465" spans="1:1" ht="15.75">
      <c r="A465" s="12" t="s">
        <v>4314</v>
      </c>
    </row>
    <row r="466" spans="1:1" ht="15.75">
      <c r="A466" s="111" t="s">
        <v>4846</v>
      </c>
    </row>
    <row r="467" spans="1:1" ht="15.75">
      <c r="A467" s="12" t="s">
        <v>4318</v>
      </c>
    </row>
    <row r="468" spans="1:1" ht="15.75">
      <c r="A468" s="12" t="s">
        <v>4320</v>
      </c>
    </row>
    <row r="469" spans="1:1" ht="15.75">
      <c r="A469" s="12" t="s">
        <v>4376</v>
      </c>
    </row>
    <row r="470" spans="1:1" ht="15.75">
      <c r="A470" s="12" t="s">
        <v>4322</v>
      </c>
    </row>
    <row r="471" spans="1:1" ht="15.75">
      <c r="A471" s="111" t="s">
        <v>4847</v>
      </c>
    </row>
    <row r="472" spans="1:1" ht="15.75">
      <c r="A472" s="12" t="s">
        <v>4323</v>
      </c>
    </row>
    <row r="473" spans="1:1" ht="15.75">
      <c r="A473" s="111" t="s">
        <v>4324</v>
      </c>
    </row>
    <row r="474" spans="1:1" ht="15.75">
      <c r="A474" s="111" t="s">
        <v>4866</v>
      </c>
    </row>
    <row r="475" spans="1:1" ht="15.75">
      <c r="A475" s="12" t="s">
        <v>4325</v>
      </c>
    </row>
    <row r="476" spans="1:1" ht="15.75">
      <c r="A476" s="12" t="s">
        <v>4326</v>
      </c>
    </row>
    <row r="477" spans="1:1" ht="15.75">
      <c r="A477" s="12" t="s">
        <v>4327</v>
      </c>
    </row>
    <row r="478" spans="1:1" ht="15.75">
      <c r="A478" s="12" t="s">
        <v>4328</v>
      </c>
    </row>
    <row r="479" spans="1:1" ht="15.75">
      <c r="A479" s="12" t="s">
        <v>4895</v>
      </c>
    </row>
    <row r="480" spans="1:1" ht="15.75">
      <c r="A480" s="111" t="s">
        <v>4896</v>
      </c>
    </row>
    <row r="481" spans="1:1" ht="15.75">
      <c r="A481" s="111" t="s">
        <v>4897</v>
      </c>
    </row>
    <row r="482" spans="1:1" ht="15.75">
      <c r="A482" s="111" t="s">
        <v>4867</v>
      </c>
    </row>
    <row r="483" spans="1:1" ht="15.75">
      <c r="A483" s="12" t="s">
        <v>4342</v>
      </c>
    </row>
    <row r="484" spans="1:1" ht="15.75">
      <c r="A484" s="12" t="s">
        <v>5426</v>
      </c>
    </row>
    <row r="485" spans="1:1" ht="15.75">
      <c r="A485" s="12" t="s">
        <v>4898</v>
      </c>
    </row>
    <row r="486" spans="1:1" ht="15.75">
      <c r="A486" s="12" t="s">
        <v>4343</v>
      </c>
    </row>
    <row r="487" spans="1:1" ht="15.75">
      <c r="A487" s="12" t="s">
        <v>4344</v>
      </c>
    </row>
    <row r="488" spans="1:1" ht="15.75">
      <c r="A488" s="12" t="s">
        <v>4848</v>
      </c>
    </row>
    <row r="489" spans="1:1" ht="15.75">
      <c r="A489" s="12" t="s">
        <v>4849</v>
      </c>
    </row>
    <row r="490" spans="1:1" ht="15.75">
      <c r="A490" s="12" t="s">
        <v>4899</v>
      </c>
    </row>
    <row r="491" spans="1:1" ht="15.75">
      <c r="A491" s="111" t="s">
        <v>4850</v>
      </c>
    </row>
    <row r="492" spans="1:1" ht="15.75">
      <c r="A492" s="12" t="s">
        <v>4334</v>
      </c>
    </row>
    <row r="493" spans="1:1" ht="15.75">
      <c r="A493" s="12" t="s">
        <v>4335</v>
      </c>
    </row>
    <row r="494" spans="1:1" ht="15.75">
      <c r="A494" s="12" t="s">
        <v>4336</v>
      </c>
    </row>
    <row r="495" spans="1:1" ht="15.75">
      <c r="A495" s="111" t="s">
        <v>4851</v>
      </c>
    </row>
    <row r="496" spans="1:1" ht="15.75">
      <c r="A496" s="111" t="s">
        <v>4338</v>
      </c>
    </row>
    <row r="497" spans="1:1" ht="15.75">
      <c r="A497" s="111" t="s">
        <v>4900</v>
      </c>
    </row>
    <row r="498" spans="1:1" ht="15.75">
      <c r="A498" s="111" t="s">
        <v>4345</v>
      </c>
    </row>
    <row r="499" spans="1:1" ht="15.75">
      <c r="A499" s="111" t="s">
        <v>4339</v>
      </c>
    </row>
    <row r="500" spans="1:1" ht="15.75">
      <c r="A500" s="12" t="s">
        <v>4865</v>
      </c>
    </row>
    <row r="501" spans="1:1" ht="15.75">
      <c r="A501" s="12" t="s">
        <v>4346</v>
      </c>
    </row>
    <row r="502" spans="1:1" ht="15.75">
      <c r="A502" s="12" t="s">
        <v>4350</v>
      </c>
    </row>
    <row r="503" spans="1:1" ht="15.75">
      <c r="A503" s="12" t="s">
        <v>4351</v>
      </c>
    </row>
    <row r="504" spans="1:1" ht="15.75">
      <c r="A504" s="12" t="s">
        <v>4352</v>
      </c>
    </row>
    <row r="505" spans="1:1" ht="15.75">
      <c r="A505" s="12" t="s">
        <v>4868</v>
      </c>
    </row>
    <row r="506" spans="1:1" ht="15.75">
      <c r="A506" s="12" t="s">
        <v>4353</v>
      </c>
    </row>
    <row r="507" spans="1:1" ht="15.75">
      <c r="A507" s="12" t="s">
        <v>4852</v>
      </c>
    </row>
    <row r="508" spans="1:1" ht="15.75">
      <c r="A508" s="12" t="s">
        <v>4354</v>
      </c>
    </row>
    <row r="509" spans="1:1" ht="15.75">
      <c r="A509" s="12" t="s">
        <v>4367</v>
      </c>
    </row>
    <row r="510" spans="1:1" ht="15.75">
      <c r="A510" s="111" t="s">
        <v>4355</v>
      </c>
    </row>
    <row r="511" spans="1:1" ht="15.75">
      <c r="A511" s="12" t="s">
        <v>4356</v>
      </c>
    </row>
    <row r="512" spans="1:1" ht="15.75">
      <c r="A512" s="111" t="s">
        <v>4357</v>
      </c>
    </row>
    <row r="513" spans="1:1" ht="15.75">
      <c r="A513" s="12" t="s">
        <v>4377</v>
      </c>
    </row>
    <row r="514" spans="1:1" ht="15.75">
      <c r="A514" s="12" t="s">
        <v>4358</v>
      </c>
    </row>
    <row r="515" spans="1:1" ht="15.75">
      <c r="A515" s="111" t="s">
        <v>4869</v>
      </c>
    </row>
    <row r="516" spans="1:1" ht="15.75">
      <c r="A516" s="12" t="s">
        <v>4359</v>
      </c>
    </row>
    <row r="517" spans="1:1" ht="15.75">
      <c r="A517" s="12" t="s">
        <v>4360</v>
      </c>
    </row>
    <row r="518" spans="1:1" ht="15.75">
      <c r="A518" s="12" t="s">
        <v>4361</v>
      </c>
    </row>
    <row r="519" spans="1:1" ht="15.75">
      <c r="A519" s="12" t="s">
        <v>4362</v>
      </c>
    </row>
    <row r="520" spans="1:1" ht="15.75">
      <c r="A520" s="111" t="s">
        <v>4378</v>
      </c>
    </row>
    <row r="521" spans="1:1" ht="15.75">
      <c r="A521" s="111" t="s">
        <v>4365</v>
      </c>
    </row>
    <row r="522" spans="1:1" ht="15.75">
      <c r="A522" s="12" t="s">
        <v>4366</v>
      </c>
    </row>
    <row r="523" spans="1:1" ht="15.75">
      <c r="A523" s="111" t="s">
        <v>4853</v>
      </c>
    </row>
    <row r="524" spans="1:1" ht="15.75">
      <c r="A524" s="111" t="s">
        <v>4368</v>
      </c>
    </row>
    <row r="525" spans="1:1" ht="15.75">
      <c r="A525" s="111" t="s">
        <v>4369</v>
      </c>
    </row>
    <row r="526" spans="1:1" ht="15.75">
      <c r="A526" s="12" t="s">
        <v>4854</v>
      </c>
    </row>
    <row r="527" spans="1:1" ht="15.75">
      <c r="A527" s="12" t="s">
        <v>4370</v>
      </c>
    </row>
    <row r="528" spans="1:1" ht="15.75">
      <c r="A528" s="111" t="s">
        <v>4371</v>
      </c>
    </row>
    <row r="529" spans="1:1" ht="15.75">
      <c r="A529" s="111" t="s">
        <v>4372</v>
      </c>
    </row>
    <row r="530" spans="1:1" ht="15.75">
      <c r="A530" s="111" t="s">
        <v>4373</v>
      </c>
    </row>
    <row r="531" spans="1:1" ht="15.75">
      <c r="A531" s="111" t="s">
        <v>4374</v>
      </c>
    </row>
    <row r="532" spans="1:1" ht="15.75">
      <c r="A532" s="111" t="s">
        <v>4380</v>
      </c>
    </row>
    <row r="533" spans="1:1" ht="15.75">
      <c r="A533" s="111" t="s">
        <v>4379</v>
      </c>
    </row>
    <row r="534" spans="1:1" ht="15.75">
      <c r="A534" s="12"/>
    </row>
    <row r="535" spans="1:1">
      <c r="A535" s="11"/>
    </row>
    <row r="536" spans="1:1">
      <c r="A536" s="11" t="s">
        <v>4782</v>
      </c>
    </row>
    <row r="537" spans="1:1" ht="15.75">
      <c r="A537" s="12" t="s">
        <v>4786</v>
      </c>
    </row>
    <row r="538" spans="1:1" ht="15.75">
      <c r="A538" s="12" t="s">
        <v>4787</v>
      </c>
    </row>
    <row r="539" spans="1:1" ht="15.75">
      <c r="A539" s="12" t="s">
        <v>4788</v>
      </c>
    </row>
    <row r="540" spans="1:1" ht="15.75">
      <c r="A540" s="12" t="s">
        <v>4789</v>
      </c>
    </row>
    <row r="541" spans="1:1" ht="15.75">
      <c r="A541" s="12" t="s">
        <v>4790</v>
      </c>
    </row>
    <row r="542" spans="1:1" ht="15.75">
      <c r="A542" s="12" t="s">
        <v>63</v>
      </c>
    </row>
    <row r="543" spans="1:1" ht="15.75">
      <c r="A543" s="12" t="s">
        <v>4791</v>
      </c>
    </row>
    <row r="544" spans="1:1" ht="15.75">
      <c r="A544" s="12" t="s">
        <v>92</v>
      </c>
    </row>
    <row r="545" spans="1:1" ht="15.75">
      <c r="A545" s="12" t="s">
        <v>4870</v>
      </c>
    </row>
    <row r="546" spans="1:1" ht="15.75">
      <c r="A546" s="12" t="s">
        <v>4871</v>
      </c>
    </row>
    <row r="547" spans="1:1" ht="15.75">
      <c r="A547" s="111" t="s">
        <v>4872</v>
      </c>
    </row>
    <row r="548" spans="1:1" ht="15.75">
      <c r="A548" s="111" t="s">
        <v>4792</v>
      </c>
    </row>
    <row r="549" spans="1:1" ht="15.75">
      <c r="A549" s="12" t="s">
        <v>4316</v>
      </c>
    </row>
    <row r="550" spans="1:1" ht="15.75">
      <c r="A550" s="12" t="s">
        <v>4793</v>
      </c>
    </row>
    <row r="551" spans="1:1" ht="15.75">
      <c r="A551" s="111" t="s">
        <v>4873</v>
      </c>
    </row>
    <row r="552" spans="1:1" ht="15.75">
      <c r="A552" s="12" t="s">
        <v>105</v>
      </c>
    </row>
    <row r="553" spans="1:1" ht="15.75">
      <c r="A553" s="12" t="s">
        <v>110</v>
      </c>
    </row>
    <row r="554" spans="1:1" ht="15.75">
      <c r="A554" s="12" t="s">
        <v>4794</v>
      </c>
    </row>
    <row r="555" spans="1:1" ht="15.75">
      <c r="A555" s="12" t="s">
        <v>4795</v>
      </c>
    </row>
    <row r="556" spans="1:1" ht="15.75">
      <c r="A556" s="12" t="s">
        <v>4796</v>
      </c>
    </row>
    <row r="557" spans="1:1" ht="15.75">
      <c r="A557" s="12" t="s">
        <v>61</v>
      </c>
    </row>
    <row r="558" spans="1:1" ht="15.75">
      <c r="A558" s="12" t="s">
        <v>66</v>
      </c>
    </row>
    <row r="559" spans="1:1" ht="15.75">
      <c r="A559" s="111" t="s">
        <v>67</v>
      </c>
    </row>
    <row r="560" spans="1:1" ht="15.75">
      <c r="A560" s="12" t="s">
        <v>4874</v>
      </c>
    </row>
    <row r="561" spans="1:1" ht="15.75">
      <c r="A561" s="12" t="s">
        <v>4855</v>
      </c>
    </row>
    <row r="562" spans="1:1" ht="15.75">
      <c r="A562" s="12" t="s">
        <v>4875</v>
      </c>
    </row>
    <row r="563" spans="1:1" ht="15.75">
      <c r="A563" s="111" t="s">
        <v>68</v>
      </c>
    </row>
    <row r="564" spans="1:1" ht="15.75">
      <c r="A564" s="12" t="s">
        <v>69</v>
      </c>
    </row>
    <row r="565" spans="1:1" ht="15.75">
      <c r="A565" s="12" t="s">
        <v>4797</v>
      </c>
    </row>
    <row r="566" spans="1:1" ht="15.75">
      <c r="A566" s="12" t="s">
        <v>4876</v>
      </c>
    </row>
    <row r="567" spans="1:1" ht="15.75">
      <c r="A567" s="12" t="s">
        <v>75</v>
      </c>
    </row>
    <row r="568" spans="1:1" ht="15.75">
      <c r="A568" s="111" t="s">
        <v>76</v>
      </c>
    </row>
    <row r="569" spans="1:1" ht="15.75">
      <c r="A569" s="12" t="s">
        <v>77</v>
      </c>
    </row>
    <row r="570" spans="1:1" ht="15.75">
      <c r="A570" s="12" t="s">
        <v>4877</v>
      </c>
    </row>
    <row r="571" spans="1:1" ht="15.75">
      <c r="A571" s="12" t="s">
        <v>4798</v>
      </c>
    </row>
    <row r="572" spans="1:1" ht="15.75">
      <c r="A572" s="12" t="s">
        <v>4799</v>
      </c>
    </row>
    <row r="573" spans="1:1" ht="15.75">
      <c r="A573" s="12" t="s">
        <v>4800</v>
      </c>
    </row>
    <row r="574" spans="1:1" ht="15.75">
      <c r="A574" s="12" t="s">
        <v>4801</v>
      </c>
    </row>
    <row r="575" spans="1:1" ht="15.75">
      <c r="A575" s="12" t="s">
        <v>4878</v>
      </c>
    </row>
    <row r="576" spans="1:1" ht="15.75">
      <c r="A576" s="12" t="s">
        <v>4802</v>
      </c>
    </row>
    <row r="577" spans="1:1" ht="15.75">
      <c r="A577" s="111" t="s">
        <v>4803</v>
      </c>
    </row>
    <row r="578" spans="1:1" ht="15.75">
      <c r="A578" s="111" t="s">
        <v>4804</v>
      </c>
    </row>
    <row r="579" spans="1:1" ht="15.75">
      <c r="A579" s="111" t="s">
        <v>4805</v>
      </c>
    </row>
    <row r="580" spans="1:1" ht="15.75">
      <c r="A580" s="111" t="s">
        <v>4879</v>
      </c>
    </row>
    <row r="581" spans="1:1" ht="15.75">
      <c r="A581" s="12" t="s">
        <v>4806</v>
      </c>
    </row>
    <row r="582" spans="1:1" ht="15.75">
      <c r="A582" s="111" t="s">
        <v>62</v>
      </c>
    </row>
    <row r="583" spans="1:1" ht="15.75">
      <c r="A583" s="12" t="s">
        <v>60</v>
      </c>
    </row>
    <row r="584" spans="1:1" ht="15.75">
      <c r="A584" s="12" t="s">
        <v>4807</v>
      </c>
    </row>
    <row r="585" spans="1:1" ht="15.75">
      <c r="A585" s="12" t="s">
        <v>4808</v>
      </c>
    </row>
    <row r="586" spans="1:1" ht="15.75">
      <c r="A586" s="111" t="s">
        <v>4856</v>
      </c>
    </row>
    <row r="587" spans="1:1" ht="15.75">
      <c r="A587" s="12" t="s">
        <v>4809</v>
      </c>
    </row>
    <row r="588" spans="1:1" ht="15.75">
      <c r="A588" s="111" t="s">
        <v>4880</v>
      </c>
    </row>
    <row r="589" spans="1:1" ht="15.75">
      <c r="A589" s="111" t="s">
        <v>4810</v>
      </c>
    </row>
    <row r="590" spans="1:1" ht="15.75">
      <c r="A590" s="12" t="s">
        <v>4811</v>
      </c>
    </row>
    <row r="591" spans="1:1" ht="15.75">
      <c r="A591" s="111" t="s">
        <v>4812</v>
      </c>
    </row>
    <row r="592" spans="1:1" ht="15.75">
      <c r="A592" s="111" t="s">
        <v>4881</v>
      </c>
    </row>
    <row r="593" spans="1:1" ht="15.75">
      <c r="A593" s="111" t="s">
        <v>4857</v>
      </c>
    </row>
    <row r="594" spans="1:1" ht="15.75">
      <c r="A594" s="12" t="s">
        <v>4813</v>
      </c>
    </row>
    <row r="595" spans="1:1" ht="15.75">
      <c r="A595" s="111" t="s">
        <v>4814</v>
      </c>
    </row>
    <row r="596" spans="1:1" ht="15.75">
      <c r="A596" s="111" t="s">
        <v>4815</v>
      </c>
    </row>
    <row r="597" spans="1:1" ht="15.75">
      <c r="A597" s="111" t="s">
        <v>4882</v>
      </c>
    </row>
    <row r="598" spans="1:1" ht="15.75">
      <c r="A598" s="12" t="s">
        <v>4816</v>
      </c>
    </row>
    <row r="599" spans="1:1" ht="15.75">
      <c r="A599" s="111" t="s">
        <v>4817</v>
      </c>
    </row>
    <row r="600" spans="1:1" ht="15.75">
      <c r="A600" s="111" t="s">
        <v>4818</v>
      </c>
    </row>
    <row r="601" spans="1:1" ht="15.75">
      <c r="A601" s="111" t="s">
        <v>4819</v>
      </c>
    </row>
    <row r="602" spans="1:1" ht="15.75">
      <c r="A602" s="12" t="s">
        <v>4820</v>
      </c>
    </row>
    <row r="603" spans="1:1" ht="15.75">
      <c r="A603" s="111" t="s">
        <v>4821</v>
      </c>
    </row>
    <row r="604" spans="1:1" ht="15.75">
      <c r="A604" s="111" t="s">
        <v>4783</v>
      </c>
    </row>
    <row r="605" spans="1:1" ht="15.75">
      <c r="A605" s="111" t="s">
        <v>4784</v>
      </c>
    </row>
    <row r="606" spans="1:1" ht="15.75">
      <c r="A606" s="111" t="s">
        <v>4785</v>
      </c>
    </row>
    <row r="607" spans="1:1" ht="15.75">
      <c r="A607" s="12" t="s">
        <v>50</v>
      </c>
    </row>
    <row r="608" spans="1:1" ht="15.75">
      <c r="A608" s="111" t="s">
        <v>4883</v>
      </c>
    </row>
    <row r="609" spans="1:1" ht="15.75">
      <c r="A609" s="12" t="s">
        <v>56</v>
      </c>
    </row>
    <row r="610" spans="1:1" ht="15.75">
      <c r="A610" s="111" t="s">
        <v>57</v>
      </c>
    </row>
    <row r="611" spans="1:1" ht="15.75">
      <c r="A611" s="111" t="s">
        <v>58</v>
      </c>
    </row>
    <row r="612" spans="1:1" ht="15.75">
      <c r="A612" s="111" t="s">
        <v>59</v>
      </c>
    </row>
    <row r="613" spans="1:1" ht="15.75">
      <c r="A613" s="12" t="s">
        <v>54</v>
      </c>
    </row>
    <row r="614" spans="1:1" ht="15.75">
      <c r="A614" s="12" t="s">
        <v>24</v>
      </c>
    </row>
    <row r="615" spans="1:1" ht="15.75">
      <c r="A615" s="12" t="s">
        <v>51</v>
      </c>
    </row>
    <row r="616" spans="1:1" ht="15.75">
      <c r="A616" s="111" t="s">
        <v>25</v>
      </c>
    </row>
    <row r="617" spans="1:1" ht="15.75">
      <c r="A617" s="12" t="s">
        <v>43</v>
      </c>
    </row>
    <row r="618" spans="1:1" ht="15.75">
      <c r="A618" s="111" t="s">
        <v>21</v>
      </c>
    </row>
    <row r="619" spans="1:1" ht="15.75">
      <c r="A619" s="111" t="s">
        <v>44</v>
      </c>
    </row>
    <row r="620" spans="1:1" ht="15.75">
      <c r="A620" s="111" t="s">
        <v>48</v>
      </c>
    </row>
    <row r="621" spans="1:1" ht="15.75">
      <c r="A621" s="111" t="s">
        <v>2</v>
      </c>
    </row>
    <row r="622" spans="1:1" ht="15.75">
      <c r="A622" s="111" t="s">
        <v>53</v>
      </c>
    </row>
    <row r="623" spans="1:1" ht="15.75">
      <c r="A623" s="111" t="s">
        <v>47</v>
      </c>
    </row>
    <row r="624" spans="1:1" ht="15.75">
      <c r="A624" s="12" t="s">
        <v>45</v>
      </c>
    </row>
    <row r="625" spans="1:1" ht="15.75">
      <c r="A625" s="12" t="s">
        <v>46</v>
      </c>
    </row>
    <row r="626" spans="1:1" ht="15.75">
      <c r="A626" s="12" t="s">
        <v>1</v>
      </c>
    </row>
    <row r="627" spans="1:1" ht="15.75">
      <c r="A627" s="12" t="s">
        <v>3849</v>
      </c>
    </row>
    <row r="628" spans="1:1" ht="15.75">
      <c r="A628" s="12" t="s">
        <v>3850</v>
      </c>
    </row>
    <row r="630" spans="1:1">
      <c r="A630" s="11" t="s">
        <v>601</v>
      </c>
    </row>
    <row r="631" spans="1:1" ht="15.75">
      <c r="A631" s="12" t="s">
        <v>637</v>
      </c>
    </row>
    <row r="632" spans="1:1" ht="15.75">
      <c r="A632" s="12" t="s">
        <v>541</v>
      </c>
    </row>
    <row r="633" spans="1:1" ht="15.75">
      <c r="A633" s="12" t="s">
        <v>638</v>
      </c>
    </row>
    <row r="634" spans="1:1" ht="15.75">
      <c r="A634" s="12" t="s">
        <v>639</v>
      </c>
    </row>
    <row r="635" spans="1:1" ht="15.75">
      <c r="A635" s="12" t="s">
        <v>554</v>
      </c>
    </row>
    <row r="636" spans="1:1" ht="15.75">
      <c r="A636" s="12" t="s">
        <v>640</v>
      </c>
    </row>
    <row r="637" spans="1:1" ht="15.75">
      <c r="A637" s="12" t="s">
        <v>518</v>
      </c>
    </row>
    <row r="638" spans="1:1" ht="15.75">
      <c r="A638" s="12" t="s">
        <v>517</v>
      </c>
    </row>
    <row r="639" spans="1:1" ht="15.75">
      <c r="A639" s="12" t="s">
        <v>542</v>
      </c>
    </row>
    <row r="640" spans="1:1" ht="15.75">
      <c r="A640" s="12" t="s">
        <v>521</v>
      </c>
    </row>
    <row r="641" spans="1:1" ht="15.75">
      <c r="A641" s="12" t="s">
        <v>4858</v>
      </c>
    </row>
    <row r="642" spans="1:1" ht="15.75">
      <c r="A642" s="12" t="s">
        <v>522</v>
      </c>
    </row>
    <row r="643" spans="1:1" ht="15.75">
      <c r="A643" s="12" t="s">
        <v>577</v>
      </c>
    </row>
    <row r="644" spans="1:1" ht="15.75">
      <c r="A644" s="12" t="s">
        <v>578</v>
      </c>
    </row>
    <row r="645" spans="1:1" ht="15.75">
      <c r="A645" s="12" t="s">
        <v>579</v>
      </c>
    </row>
    <row r="646" spans="1:1" ht="15.75">
      <c r="A646" s="12" t="s">
        <v>582</v>
      </c>
    </row>
    <row r="647" spans="1:1" ht="15.75">
      <c r="A647" s="12" t="s">
        <v>580</v>
      </c>
    </row>
    <row r="648" spans="1:1" ht="15.75">
      <c r="A648" s="12" t="s">
        <v>581</v>
      </c>
    </row>
    <row r="649" spans="1:1" ht="15.75">
      <c r="A649" s="12" t="s">
        <v>583</v>
      </c>
    </row>
    <row r="650" spans="1:1" ht="15.75">
      <c r="A650" s="12" t="s">
        <v>584</v>
      </c>
    </row>
    <row r="651" spans="1:1" ht="15.75">
      <c r="A651" s="12" t="s">
        <v>524</v>
      </c>
    </row>
    <row r="652" spans="1:1" ht="15.75">
      <c r="A652" s="12" t="s">
        <v>4859</v>
      </c>
    </row>
    <row r="653" spans="1:1" ht="15.75">
      <c r="A653" s="12" t="s">
        <v>525</v>
      </c>
    </row>
    <row r="654" spans="1:1" ht="15.75">
      <c r="A654" s="12" t="s">
        <v>486</v>
      </c>
    </row>
    <row r="655" spans="1:1" ht="15.75">
      <c r="A655" s="12" t="s">
        <v>526</v>
      </c>
    </row>
    <row r="656" spans="1:1" ht="15.75">
      <c r="A656" s="12" t="s">
        <v>487</v>
      </c>
    </row>
    <row r="657" spans="1:1" ht="15.75">
      <c r="A657" s="12" t="s">
        <v>530</v>
      </c>
    </row>
    <row r="658" spans="1:1" ht="15.75">
      <c r="A658" s="12" t="s">
        <v>531</v>
      </c>
    </row>
    <row r="659" spans="1:1" ht="15.75">
      <c r="A659" s="12" t="s">
        <v>537</v>
      </c>
    </row>
    <row r="660" spans="1:1" ht="15.75">
      <c r="A660" s="12" t="s">
        <v>491</v>
      </c>
    </row>
    <row r="661" spans="1:1" ht="15.75">
      <c r="A661" s="12" t="s">
        <v>538</v>
      </c>
    </row>
    <row r="662" spans="1:1" ht="15.75">
      <c r="A662" s="87" t="s">
        <v>4822</v>
      </c>
    </row>
    <row r="663" spans="1:1" ht="15.75">
      <c r="A663" s="12" t="s">
        <v>4860</v>
      </c>
    </row>
    <row r="664" spans="1:1" ht="15.75">
      <c r="A664" s="87" t="s">
        <v>4823</v>
      </c>
    </row>
    <row r="665" spans="1:1" ht="15.75">
      <c r="A665" s="87" t="s">
        <v>4884</v>
      </c>
    </row>
    <row r="666" spans="1:1" ht="15.75">
      <c r="A666" s="87" t="s">
        <v>4824</v>
      </c>
    </row>
    <row r="667" spans="1:1" ht="15.75">
      <c r="A667" s="87" t="s">
        <v>4825</v>
      </c>
    </row>
    <row r="668" spans="1:1" ht="15.75">
      <c r="A668" s="87" t="s">
        <v>4826</v>
      </c>
    </row>
    <row r="669" spans="1:1" ht="15.75">
      <c r="A669" s="87" t="s">
        <v>4827</v>
      </c>
    </row>
    <row r="670" spans="1:1" ht="15.75">
      <c r="A670" s="87" t="s">
        <v>4828</v>
      </c>
    </row>
    <row r="671" spans="1:1" ht="15.75">
      <c r="A671" s="87" t="s">
        <v>4829</v>
      </c>
    </row>
    <row r="672" spans="1:1" ht="15.75">
      <c r="A672" s="12" t="s">
        <v>520</v>
      </c>
    </row>
    <row r="673" spans="1:1" ht="15.75">
      <c r="A673" s="12" t="s">
        <v>435</v>
      </c>
    </row>
    <row r="674" spans="1:1" ht="15.75">
      <c r="A674" s="87" t="s">
        <v>4830</v>
      </c>
    </row>
    <row r="675" spans="1:1" ht="15.75">
      <c r="A675" s="87" t="s">
        <v>4831</v>
      </c>
    </row>
    <row r="676" spans="1:1" ht="15.75">
      <c r="A676" s="12" t="s">
        <v>523</v>
      </c>
    </row>
    <row r="677" spans="1:1" ht="15.75">
      <c r="A677" s="87" t="s">
        <v>4832</v>
      </c>
    </row>
    <row r="678" spans="1:1" ht="15.75">
      <c r="A678" s="87" t="s">
        <v>4833</v>
      </c>
    </row>
    <row r="679" spans="1:1" ht="15.75">
      <c r="A679" s="87" t="s">
        <v>4834</v>
      </c>
    </row>
    <row r="680" spans="1:1" ht="15.75">
      <c r="A680" s="87" t="s">
        <v>4835</v>
      </c>
    </row>
    <row r="681" spans="1:1" ht="15.75">
      <c r="A681" s="87" t="s">
        <v>4836</v>
      </c>
    </row>
    <row r="682" spans="1:1" ht="15.75">
      <c r="A682" s="87" t="s">
        <v>4837</v>
      </c>
    </row>
    <row r="683" spans="1:1" ht="15.75">
      <c r="A683" s="87" t="s">
        <v>4838</v>
      </c>
    </row>
    <row r="684" spans="1:1" ht="15.75">
      <c r="A684" s="87" t="s">
        <v>4839</v>
      </c>
    </row>
    <row r="685" spans="1:1" ht="15.75">
      <c r="A685" s="87" t="s">
        <v>4861</v>
      </c>
    </row>
    <row r="686" spans="1:1" ht="15.75">
      <c r="A686" s="87" t="s">
        <v>4840</v>
      </c>
    </row>
    <row r="687" spans="1:1" ht="15.75">
      <c r="A687" s="87" t="s">
        <v>4841</v>
      </c>
    </row>
    <row r="688" spans="1:1" ht="15.75">
      <c r="A688" s="12" t="s">
        <v>492</v>
      </c>
    </row>
    <row r="689" spans="1:1" ht="15.75">
      <c r="A689" s="12"/>
    </row>
    <row r="690" spans="1:1" ht="15.75">
      <c r="A690" s="87" t="s">
        <v>52</v>
      </c>
    </row>
    <row r="691" spans="1:1" ht="15.75">
      <c r="A691" s="87"/>
    </row>
    <row r="692" spans="1:1">
      <c r="A692" s="11" t="s">
        <v>2844</v>
      </c>
    </row>
    <row r="693" spans="1:1" ht="15.75">
      <c r="A693" s="12" t="s">
        <v>2934</v>
      </c>
    </row>
    <row r="694" spans="1:1" ht="15.75">
      <c r="A694" s="12" t="s">
        <v>2935</v>
      </c>
    </row>
    <row r="695" spans="1:1" ht="15.75">
      <c r="A695" s="12" t="s">
        <v>2855</v>
      </c>
    </row>
    <row r="696" spans="1:1" ht="15.75">
      <c r="A696" s="12" t="s">
        <v>2936</v>
      </c>
    </row>
    <row r="697" spans="1:1" ht="15.75">
      <c r="A697" s="12" t="s">
        <v>2856</v>
      </c>
    </row>
    <row r="698" spans="1:1" ht="15.75">
      <c r="A698" s="12" t="s">
        <v>2857</v>
      </c>
    </row>
    <row r="699" spans="1:1" ht="15.75">
      <c r="A699" s="12" t="s">
        <v>2771</v>
      </c>
    </row>
    <row r="700" spans="1:1" ht="15.75">
      <c r="A700" s="12" t="s">
        <v>2952</v>
      </c>
    </row>
    <row r="701" spans="1:1" ht="15.75">
      <c r="A701" s="59" t="s">
        <v>2773</v>
      </c>
    </row>
    <row r="702" spans="1:1" ht="15.75">
      <c r="A702" s="12" t="s">
        <v>2774</v>
      </c>
    </row>
    <row r="703" spans="1:1" ht="15.75">
      <c r="A703" s="12" t="s">
        <v>2885</v>
      </c>
    </row>
    <row r="704" spans="1:1" ht="15.75">
      <c r="A704" s="59" t="s">
        <v>2886</v>
      </c>
    </row>
    <row r="705" spans="1:1" ht="15.75">
      <c r="A705" s="59" t="s">
        <v>3334</v>
      </c>
    </row>
    <row r="706" spans="1:1" ht="15.75">
      <c r="A706" s="12" t="s">
        <v>2971</v>
      </c>
    </row>
    <row r="707" spans="1:1" ht="15.75">
      <c r="A707" s="12" t="s">
        <v>3217</v>
      </c>
    </row>
    <row r="708" spans="1:1" ht="15.75">
      <c r="A708" s="59" t="s">
        <v>3103</v>
      </c>
    </row>
    <row r="709" spans="1:1" ht="15.75">
      <c r="A709" s="12" t="s">
        <v>4862</v>
      </c>
    </row>
    <row r="710" spans="1:1" ht="15.75">
      <c r="A710" s="12" t="s">
        <v>3219</v>
      </c>
    </row>
    <row r="711" spans="1:1" ht="15.75">
      <c r="A711" s="59" t="s">
        <v>4863</v>
      </c>
    </row>
    <row r="712" spans="1:1" ht="15.75">
      <c r="A712" s="59" t="s">
        <v>3106</v>
      </c>
    </row>
    <row r="713" spans="1:1" ht="15.75">
      <c r="A713" s="59" t="s">
        <v>3107</v>
      </c>
    </row>
    <row r="714" spans="1:1" ht="15.75">
      <c r="A714" s="12" t="s">
        <v>3109</v>
      </c>
    </row>
    <row r="715" spans="1:1" ht="15.75">
      <c r="A715" s="59" t="s">
        <v>3226</v>
      </c>
    </row>
    <row r="716" spans="1:1" ht="15.75">
      <c r="A716" s="12" t="s">
        <v>3110</v>
      </c>
    </row>
    <row r="717" spans="1:1" ht="15.75">
      <c r="A717" s="59" t="s">
        <v>3111</v>
      </c>
    </row>
    <row r="718" spans="1:1" ht="15.75">
      <c r="A718" s="12" t="s">
        <v>3112</v>
      </c>
    </row>
    <row r="719" spans="1:1" ht="15.75">
      <c r="A719" s="12" t="s">
        <v>4885</v>
      </c>
    </row>
    <row r="720" spans="1:1" ht="15.75">
      <c r="A720" s="12" t="s">
        <v>3113</v>
      </c>
    </row>
    <row r="721" spans="1:1" ht="15.75">
      <c r="A721" s="59" t="s">
        <v>4886</v>
      </c>
    </row>
    <row r="722" spans="1:1" ht="15.75">
      <c r="A722" s="59" t="s">
        <v>2743</v>
      </c>
    </row>
    <row r="723" spans="1:1" ht="15.75">
      <c r="A723" s="12" t="s">
        <v>2744</v>
      </c>
    </row>
    <row r="724" spans="1:1" ht="15.75">
      <c r="A724" s="59" t="s">
        <v>4887</v>
      </c>
    </row>
    <row r="725" spans="1:1" ht="15.75">
      <c r="A725" s="12" t="s">
        <v>2619</v>
      </c>
    </row>
    <row r="726" spans="1:1" ht="15.75">
      <c r="A726" s="59" t="s">
        <v>2104</v>
      </c>
    </row>
    <row r="727" spans="1:1" ht="15.75">
      <c r="A727" s="12" t="s">
        <v>2105</v>
      </c>
    </row>
    <row r="728" spans="1:1" ht="15.75">
      <c r="A728" s="12" t="s">
        <v>2106</v>
      </c>
    </row>
    <row r="729" spans="1:1" ht="15.75">
      <c r="A729" s="12" t="s">
        <v>2908</v>
      </c>
    </row>
    <row r="730" spans="1:1" ht="15.75">
      <c r="A730" s="12" t="s">
        <v>2390</v>
      </c>
    </row>
    <row r="731" spans="1:1" ht="15.75">
      <c r="A731" s="59" t="s">
        <v>2391</v>
      </c>
    </row>
    <row r="732" spans="1:1" ht="15.75">
      <c r="A732" s="59" t="s">
        <v>3027</v>
      </c>
    </row>
    <row r="733" spans="1:1" ht="15.75">
      <c r="A733" s="12" t="s">
        <v>3502</v>
      </c>
    </row>
    <row r="734" spans="1:1" ht="15.75">
      <c r="A734" s="59" t="s">
        <v>1760</v>
      </c>
    </row>
    <row r="735" spans="1:1" ht="15.75">
      <c r="A735" s="12" t="s">
        <v>1761</v>
      </c>
    </row>
    <row r="736" spans="1:1" ht="15.75">
      <c r="A736" s="59" t="s">
        <v>1759</v>
      </c>
    </row>
    <row r="737" spans="1:1" ht="15.75">
      <c r="A737" s="12" t="s">
        <v>4864</v>
      </c>
    </row>
    <row r="738" spans="1:1" ht="15.75">
      <c r="A738" s="12" t="s">
        <v>3845</v>
      </c>
    </row>
    <row r="739" spans="1:1" ht="15.75">
      <c r="A739" s="59" t="s">
        <v>3846</v>
      </c>
    </row>
    <row r="740" spans="1:1" ht="15.75">
      <c r="A740" s="12" t="s">
        <v>3847</v>
      </c>
    </row>
    <row r="741" spans="1:1" ht="15.75">
      <c r="A741" s="12" t="s">
        <v>3848</v>
      </c>
    </row>
    <row r="742" spans="1:1" ht="15.75">
      <c r="A742" s="59" t="s">
        <v>3761</v>
      </c>
    </row>
    <row r="743" spans="1:1" ht="15.75">
      <c r="A743" s="59" t="s">
        <v>1176</v>
      </c>
    </row>
    <row r="744" spans="1:1" ht="15.75">
      <c r="A744" s="59" t="s">
        <v>4888</v>
      </c>
    </row>
    <row r="745" spans="1:1" ht="15.75">
      <c r="A745" s="59" t="s">
        <v>1177</v>
      </c>
    </row>
    <row r="746" spans="1:1" ht="15.75">
      <c r="A746" s="12"/>
    </row>
    <row r="747" spans="1:1">
      <c r="A747" t="s">
        <v>2211</v>
      </c>
    </row>
    <row r="748" spans="1:1" ht="15.75">
      <c r="A748" s="12" t="s">
        <v>2110</v>
      </c>
    </row>
    <row r="749" spans="1:1" ht="15.75">
      <c r="A749" s="12" t="s">
        <v>2111</v>
      </c>
    </row>
    <row r="750" spans="1:1" ht="15.75">
      <c r="A750" s="12" t="s">
        <v>2112</v>
      </c>
    </row>
    <row r="751" spans="1:1" ht="15.75">
      <c r="A751" s="12" t="s">
        <v>2113</v>
      </c>
    </row>
    <row r="752" spans="1:1" ht="15.75">
      <c r="A752" s="12" t="s">
        <v>2970</v>
      </c>
    </row>
    <row r="753" spans="1:1" ht="15.75">
      <c r="A753" s="12" t="s">
        <v>1991</v>
      </c>
    </row>
    <row r="754" spans="1:1" ht="15.75">
      <c r="A754" s="12" t="s">
        <v>2014</v>
      </c>
    </row>
    <row r="755" spans="1:1" ht="15.75">
      <c r="A755" s="12" t="s">
        <v>2969</v>
      </c>
    </row>
    <row r="756" spans="1:1" ht="15.75">
      <c r="A756" s="12" t="s">
        <v>2968</v>
      </c>
    </row>
    <row r="757" spans="1:1" ht="15.75">
      <c r="A757" s="12" t="s">
        <v>3105</v>
      </c>
    </row>
    <row r="758" spans="1:1" ht="15.75">
      <c r="A758" s="12" t="s">
        <v>1765</v>
      </c>
    </row>
    <row r="759" spans="1:1" ht="15.75">
      <c r="A759" s="12" t="s">
        <v>3634</v>
      </c>
    </row>
    <row r="760" spans="1:1" ht="15.75">
      <c r="A760" s="12" t="s">
        <v>3101</v>
      </c>
    </row>
    <row r="761" spans="1:1" ht="15.75">
      <c r="A761" s="12" t="s">
        <v>3104</v>
      </c>
    </row>
    <row r="762" spans="1:1" ht="15.75">
      <c r="A762" s="12" t="s">
        <v>3102</v>
      </c>
    </row>
    <row r="763" spans="1:1" ht="15.75">
      <c r="A763" s="12" t="s">
        <v>2887</v>
      </c>
    </row>
    <row r="764" spans="1:1" ht="15.75">
      <c r="A764" s="12" t="s">
        <v>2888</v>
      </c>
    </row>
    <row r="765" spans="1:1" ht="15.75">
      <c r="A765" s="12" t="s">
        <v>2889</v>
      </c>
    </row>
    <row r="766" spans="1:1" ht="15.75">
      <c r="A766" s="12" t="s">
        <v>2890</v>
      </c>
    </row>
    <row r="767" spans="1:1" ht="15.75">
      <c r="A767" s="12" t="s">
        <v>2891</v>
      </c>
    </row>
    <row r="768" spans="1:1" ht="15.75">
      <c r="A768" s="12" t="s">
        <v>4889</v>
      </c>
    </row>
    <row r="769" spans="1:1" ht="15.75">
      <c r="A769" s="12" t="s">
        <v>2820</v>
      </c>
    </row>
    <row r="770" spans="1:1" ht="15.75">
      <c r="A770" s="12" t="s">
        <v>2821</v>
      </c>
    </row>
    <row r="771" spans="1:1" ht="15.75">
      <c r="A771" s="12" t="s">
        <v>3463</v>
      </c>
    </row>
    <row r="772" spans="1:1" ht="15.75">
      <c r="A772" s="12" t="s">
        <v>2652</v>
      </c>
    </row>
    <row r="773" spans="1:1" ht="15.75">
      <c r="A773" s="12" t="s">
        <v>2653</v>
      </c>
    </row>
    <row r="774" spans="1:1" ht="15.75">
      <c r="A774" s="12" t="s">
        <v>2654</v>
      </c>
    </row>
    <row r="775" spans="1:1" ht="15.75">
      <c r="A775" s="12" t="s">
        <v>2655</v>
      </c>
    </row>
    <row r="776" spans="1:1" ht="15.75">
      <c r="A776" s="12" t="s">
        <v>2656</v>
      </c>
    </row>
    <row r="777" spans="1:1" ht="15.75">
      <c r="A777" s="12" t="s">
        <v>2518</v>
      </c>
    </row>
    <row r="778" spans="1:1" ht="15.75">
      <c r="A778" s="12" t="s">
        <v>2517</v>
      </c>
    </row>
    <row r="779" spans="1:1" ht="15.75">
      <c r="A779" s="12" t="s">
        <v>2519</v>
      </c>
    </row>
    <row r="780" spans="1:1" ht="15.75">
      <c r="A780" s="50" t="s">
        <v>3794</v>
      </c>
    </row>
    <row r="781" spans="1:1" ht="15.75">
      <c r="A781" s="50" t="s">
        <v>3435</v>
      </c>
    </row>
    <row r="782" spans="1:1" ht="15.75">
      <c r="A782" s="12" t="s">
        <v>3795</v>
      </c>
    </row>
    <row r="783" spans="1:1" ht="15.75">
      <c r="A783" s="12" t="s">
        <v>3796</v>
      </c>
    </row>
    <row r="784" spans="1:1" ht="15.75">
      <c r="A784" s="12" t="s">
        <v>3797</v>
      </c>
    </row>
    <row r="785" spans="1:1" ht="15.75">
      <c r="A785" s="50" t="s">
        <v>3690</v>
      </c>
    </row>
    <row r="786" spans="1:1" ht="15.75">
      <c r="A786" s="12" t="s">
        <v>3691</v>
      </c>
    </row>
    <row r="787" spans="1:1" ht="15.75">
      <c r="A787" s="12" t="s">
        <v>3692</v>
      </c>
    </row>
    <row r="788" spans="1:1" ht="15.75">
      <c r="A788" s="12" t="s">
        <v>4890</v>
      </c>
    </row>
    <row r="789" spans="1:1" ht="15.75">
      <c r="A789" s="12" t="s">
        <v>3701</v>
      </c>
    </row>
    <row r="790" spans="1:1" ht="15.75">
      <c r="A790" s="50" t="s">
        <v>3702</v>
      </c>
    </row>
    <row r="791" spans="1:1" ht="15.75">
      <c r="A791" s="12" t="s">
        <v>3566</v>
      </c>
    </row>
    <row r="792" spans="1:1" ht="15.75">
      <c r="A792" s="12" t="s">
        <v>3567</v>
      </c>
    </row>
    <row r="793" spans="1:1" ht="15.75">
      <c r="A793" s="12" t="s">
        <v>3568</v>
      </c>
    </row>
    <row r="794" spans="1:1" ht="15.75">
      <c r="A794" s="50" t="s">
        <v>3569</v>
      </c>
    </row>
    <row r="795" spans="1:1" ht="15.75">
      <c r="A795" s="12" t="s">
        <v>2747</v>
      </c>
    </row>
    <row r="796" spans="1:1" ht="15.75">
      <c r="A796" s="12" t="s">
        <v>2748</v>
      </c>
    </row>
    <row r="797" spans="1:1" ht="15.75">
      <c r="A797" s="50" t="s">
        <v>2657</v>
      </c>
    </row>
    <row r="798" spans="1:1" ht="15.75">
      <c r="A798" s="50" t="s">
        <v>2749</v>
      </c>
    </row>
    <row r="799" spans="1:1" ht="15.75">
      <c r="A799" s="12" t="s">
        <v>2750</v>
      </c>
    </row>
    <row r="800" spans="1:1" ht="15.75">
      <c r="A800" s="50" t="s">
        <v>2751</v>
      </c>
    </row>
    <row r="801" spans="1:1" ht="15.75">
      <c r="A801" s="12" t="s">
        <v>2752</v>
      </c>
    </row>
    <row r="802" spans="1:1" ht="15.75">
      <c r="A802" s="12" t="s">
        <v>2753</v>
      </c>
    </row>
    <row r="803" spans="1:1" ht="15.75">
      <c r="A803" s="50" t="s">
        <v>2658</v>
      </c>
    </row>
    <row r="804" spans="1:1" ht="15.75">
      <c r="A804" s="50" t="s">
        <v>3768</v>
      </c>
    </row>
    <row r="805" spans="1:1" ht="15.75">
      <c r="A805" s="50" t="s">
        <v>3769</v>
      </c>
    </row>
    <row r="806" spans="1:1" ht="15.75">
      <c r="A806" s="12" t="s">
        <v>1325</v>
      </c>
    </row>
    <row r="807" spans="1:1" ht="15.75">
      <c r="A807" s="12" t="s">
        <v>2533</v>
      </c>
    </row>
    <row r="808" spans="1:1" ht="15.75">
      <c r="A808" s="12" t="s">
        <v>2389</v>
      </c>
    </row>
    <row r="809" spans="1:1" ht="15.75">
      <c r="A809" s="12" t="s">
        <v>1669</v>
      </c>
    </row>
    <row r="810" spans="1:1" ht="15.75">
      <c r="A810" s="50" t="s">
        <v>2843</v>
      </c>
    </row>
    <row r="811" spans="1:1" ht="15.75">
      <c r="A811" s="12" t="s">
        <v>2842</v>
      </c>
    </row>
    <row r="812" spans="1:1" ht="15.75">
      <c r="A812" s="50" t="s">
        <v>3332</v>
      </c>
    </row>
    <row r="813" spans="1:1" ht="15.75">
      <c r="A813" s="50" t="s">
        <v>3331</v>
      </c>
    </row>
    <row r="814" spans="1:1" ht="15.75">
      <c r="A814" s="50" t="s">
        <v>2772</v>
      </c>
    </row>
    <row r="816" spans="1:1">
      <c r="A816" t="s">
        <v>2262</v>
      </c>
    </row>
    <row r="817" spans="1:1" ht="15.75">
      <c r="A817" s="12" t="s">
        <v>2263</v>
      </c>
    </row>
    <row r="818" spans="1:1" ht="18">
      <c r="A818" s="12" t="s">
        <v>1238</v>
      </c>
    </row>
    <row r="819" spans="1:1" ht="15.75">
      <c r="A819" s="12" t="s">
        <v>1971</v>
      </c>
    </row>
    <row r="820" spans="1:1" ht="18">
      <c r="A820" s="12" t="s">
        <v>1503</v>
      </c>
    </row>
    <row r="821" spans="1:1" ht="15.75">
      <c r="A821" s="12" t="s">
        <v>1972</v>
      </c>
    </row>
    <row r="822" spans="1:1" ht="15.75">
      <c r="A822" s="12" t="s">
        <v>2107</v>
      </c>
    </row>
    <row r="823" spans="1:1" ht="15.75">
      <c r="A823" s="12" t="s">
        <v>2108</v>
      </c>
    </row>
    <row r="824" spans="1:1" ht="18">
      <c r="A824" s="12" t="s">
        <v>1504</v>
      </c>
    </row>
    <row r="825" spans="1:1" ht="15.75">
      <c r="A825" s="12" t="s">
        <v>2822</v>
      </c>
    </row>
    <row r="826" spans="1:1" ht="18">
      <c r="A826" s="12" t="s">
        <v>1505</v>
      </c>
    </row>
    <row r="827" spans="1:1" ht="18">
      <c r="A827" s="12" t="s">
        <v>1506</v>
      </c>
    </row>
    <row r="828" spans="1:1" ht="15.75">
      <c r="A828" s="12" t="s">
        <v>2823</v>
      </c>
    </row>
    <row r="829" spans="1:1" ht="18">
      <c r="A829" s="12" t="s">
        <v>1507</v>
      </c>
    </row>
    <row r="830" spans="1:1" ht="18">
      <c r="A830" s="12" t="s">
        <v>1508</v>
      </c>
    </row>
    <row r="831" spans="1:1" ht="18">
      <c r="A831" s="12" t="s">
        <v>1509</v>
      </c>
    </row>
    <row r="832" spans="1:1" ht="15.75">
      <c r="A832" s="12" t="s">
        <v>2824</v>
      </c>
    </row>
    <row r="833" spans="1:1" ht="15.75">
      <c r="A833" s="12" t="s">
        <v>2825</v>
      </c>
    </row>
    <row r="834" spans="1:1" ht="15.75">
      <c r="A834" s="12" t="s">
        <v>4891</v>
      </c>
    </row>
    <row r="835" spans="1:1" ht="18">
      <c r="A835" s="12" t="s">
        <v>1510</v>
      </c>
    </row>
    <row r="836" spans="1:1" ht="15.75">
      <c r="A836" s="14" t="s">
        <v>2745</v>
      </c>
    </row>
    <row r="837" spans="1:1" ht="15.75">
      <c r="A837" s="12" t="s">
        <v>1524</v>
      </c>
    </row>
    <row r="838" spans="1:1" ht="15.75">
      <c r="A838" s="12" t="s">
        <v>4892</v>
      </c>
    </row>
    <row r="839" spans="1:1" ht="15.75">
      <c r="A839" s="12" t="s">
        <v>2746</v>
      </c>
    </row>
    <row r="840" spans="1:1" ht="15.75">
      <c r="A840" s="12" t="s">
        <v>2845</v>
      </c>
    </row>
    <row r="841" spans="1:1" ht="15.75">
      <c r="A841" s="12" t="s">
        <v>2846</v>
      </c>
    </row>
    <row r="842" spans="1:1" ht="15.75">
      <c r="A842" s="12" t="s">
        <v>1293</v>
      </c>
    </row>
    <row r="843" spans="1:1" ht="15.75">
      <c r="A843" s="12" t="s">
        <v>1561</v>
      </c>
    </row>
    <row r="844" spans="1:1" ht="15.75">
      <c r="A844" s="12" t="s">
        <v>2406</v>
      </c>
    </row>
    <row r="845" spans="1:1" ht="15.75">
      <c r="A845" s="12" t="s">
        <v>1990</v>
      </c>
    </row>
    <row r="846" spans="1:1" ht="15.75">
      <c r="A846" s="12" t="s">
        <v>1693</v>
      </c>
    </row>
    <row r="847" spans="1:1" ht="15.75">
      <c r="A847" s="12" t="s">
        <v>4893</v>
      </c>
    </row>
    <row r="848" spans="1:1" ht="15.75">
      <c r="A848" s="12" t="s">
        <v>1146</v>
      </c>
    </row>
    <row r="849" spans="1:1" ht="15.75">
      <c r="A849" s="14" t="s">
        <v>1402</v>
      </c>
    </row>
    <row r="850" spans="1:1" ht="15.75">
      <c r="A850" s="14" t="s">
        <v>3044</v>
      </c>
    </row>
    <row r="851" spans="1:1" ht="15.75">
      <c r="A851" s="14" t="s">
        <v>2921</v>
      </c>
    </row>
    <row r="852" spans="1:1" ht="15.75">
      <c r="A852" s="12" t="s">
        <v>2922</v>
      </c>
    </row>
    <row r="853" spans="1:1" ht="15.75">
      <c r="A853" s="12" t="s">
        <v>1855</v>
      </c>
    </row>
    <row r="854" spans="1:1" ht="15.75">
      <c r="A854" s="14" t="s">
        <v>1982</v>
      </c>
    </row>
    <row r="855" spans="1:1" ht="15.75">
      <c r="A855" s="14" t="s">
        <v>1392</v>
      </c>
    </row>
    <row r="856" spans="1:1" ht="15.75">
      <c r="A856" s="14" t="s">
        <v>2607</v>
      </c>
    </row>
    <row r="857" spans="1:1" ht="15.75">
      <c r="A857" s="12" t="s">
        <v>2451</v>
      </c>
    </row>
    <row r="858" spans="1:1" ht="15.75">
      <c r="A858" s="14" t="s">
        <v>1475</v>
      </c>
    </row>
    <row r="859" spans="1:1" ht="15.75">
      <c r="A859" s="14" t="s">
        <v>2286</v>
      </c>
    </row>
    <row r="860" spans="1:1" ht="15.75">
      <c r="A860" s="14" t="s">
        <v>2355</v>
      </c>
    </row>
    <row r="861" spans="1:1" ht="15.75">
      <c r="A861" s="14" t="s">
        <v>2356</v>
      </c>
    </row>
    <row r="862" spans="1:1" ht="15.75">
      <c r="A862" s="14" t="s">
        <v>2357</v>
      </c>
    </row>
    <row r="863" spans="1:1" ht="15.75">
      <c r="A863" s="14" t="s">
        <v>2210</v>
      </c>
    </row>
    <row r="864" spans="1:1" ht="15.75">
      <c r="A864" s="14" t="s">
        <v>3630</v>
      </c>
    </row>
    <row r="865" spans="1:1" ht="15.75">
      <c r="A865" s="12"/>
    </row>
    <row r="866" spans="1:1" ht="15.75">
      <c r="A866" s="13" t="s">
        <v>2848</v>
      </c>
    </row>
    <row r="867" spans="1:1" ht="15.75">
      <c r="A867" s="13" t="s">
        <v>2849</v>
      </c>
    </row>
    <row r="870" spans="1:1">
      <c r="A870" t="s">
        <v>2261</v>
      </c>
    </row>
    <row r="871" spans="1:1" ht="18">
      <c r="A871" s="12" t="s">
        <v>2850</v>
      </c>
    </row>
    <row r="872" spans="1:1" ht="18">
      <c r="A872" s="12" t="s">
        <v>2851</v>
      </c>
    </row>
    <row r="873" spans="1:1" ht="18">
      <c r="A873" s="12" t="s">
        <v>2852</v>
      </c>
    </row>
    <row r="874" spans="1:1" ht="18">
      <c r="A874" s="12" t="s">
        <v>2853</v>
      </c>
    </row>
    <row r="875" spans="1:1" ht="18">
      <c r="A875" s="12" t="s">
        <v>2854</v>
      </c>
    </row>
    <row r="876" spans="1:1" ht="18">
      <c r="A876" s="12" t="s">
        <v>2755</v>
      </c>
    </row>
    <row r="877" spans="1:1" ht="18">
      <c r="A877" s="12" t="s">
        <v>2756</v>
      </c>
    </row>
    <row r="878" spans="1:1" ht="18">
      <c r="A878" s="13" t="s">
        <v>2757</v>
      </c>
    </row>
    <row r="879" spans="1:1" ht="18">
      <c r="A879" s="12" t="s">
        <v>2758</v>
      </c>
    </row>
    <row r="880" spans="1:1" ht="18">
      <c r="A880" s="12" t="s">
        <v>1236</v>
      </c>
    </row>
    <row r="881" spans="1:1" ht="18">
      <c r="A881" s="12" t="s">
        <v>1237</v>
      </c>
    </row>
    <row r="882" spans="1:1" ht="15.75">
      <c r="A882" s="12"/>
    </row>
  </sheetData>
  <phoneticPr fontId="0" type="noConversion"/>
  <pageMargins left="0.75" right="0.75" top="1" bottom="1" header="0.5" footer="0.5"/>
  <pageSetup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P54"/>
  <sheetViews>
    <sheetView workbookViewId="0">
      <selection activeCell="E12" sqref="E12"/>
    </sheetView>
  </sheetViews>
  <sheetFormatPr defaultColWidth="8.85546875" defaultRowHeight="12.75"/>
  <cols>
    <col min="1" max="1" width="12.85546875" customWidth="1"/>
    <col min="2" max="2" width="17.42578125" customWidth="1"/>
    <col min="3" max="3" width="20.42578125" customWidth="1"/>
    <col min="4" max="4" width="30.42578125" style="53" customWidth="1"/>
    <col min="5" max="5" width="33.140625" style="53" customWidth="1"/>
    <col min="6" max="6" width="21" style="53" bestFit="1" customWidth="1"/>
    <col min="7" max="8" width="21" style="53" customWidth="1"/>
    <col min="9" max="9" width="15.42578125" style="53" bestFit="1" customWidth="1"/>
    <col min="10" max="10" width="13.42578125" style="53" bestFit="1" customWidth="1"/>
    <col min="11" max="11" width="16.140625" style="53" bestFit="1" customWidth="1"/>
    <col min="12" max="12" width="20.42578125" style="53" bestFit="1" customWidth="1"/>
    <col min="13" max="13" width="17" bestFit="1" customWidth="1"/>
    <col min="14" max="14" width="12.85546875" bestFit="1" customWidth="1"/>
    <col min="15" max="15" width="15.5703125" bestFit="1" customWidth="1"/>
  </cols>
  <sheetData>
    <row r="1" spans="1:16">
      <c r="C1" t="s">
        <v>1699</v>
      </c>
      <c r="D1" t="s">
        <v>1700</v>
      </c>
      <c r="E1" t="s">
        <v>1701</v>
      </c>
      <c r="F1" t="s">
        <v>5892</v>
      </c>
      <c r="G1" s="11" t="s">
        <v>7853</v>
      </c>
      <c r="H1" t="s">
        <v>7025</v>
      </c>
      <c r="I1" t="s">
        <v>7023</v>
      </c>
      <c r="J1" s="11" t="s">
        <v>7024</v>
      </c>
      <c r="K1" s="11" t="s">
        <v>7018</v>
      </c>
      <c r="L1" t="s">
        <v>7019</v>
      </c>
      <c r="M1" s="11" t="s">
        <v>7020</v>
      </c>
      <c r="N1" s="11" t="s">
        <v>7021</v>
      </c>
      <c r="O1" s="11" t="s">
        <v>7022</v>
      </c>
    </row>
    <row r="2" spans="1:16">
      <c r="A2" s="154" t="s">
        <v>4933</v>
      </c>
      <c r="B2" s="154" t="s">
        <v>4934</v>
      </c>
      <c r="C2" s="57" t="s">
        <v>539</v>
      </c>
      <c r="D2" s="57" t="s">
        <v>239</v>
      </c>
      <c r="E2" s="158" t="s">
        <v>4257</v>
      </c>
      <c r="F2" s="162" t="s">
        <v>5919</v>
      </c>
      <c r="G2" s="162"/>
      <c r="H2" s="162"/>
      <c r="I2" s="162"/>
      <c r="J2" s="57"/>
      <c r="K2" s="57"/>
      <c r="L2" s="57" t="s">
        <v>4935</v>
      </c>
      <c r="M2" s="57"/>
      <c r="N2" s="57"/>
      <c r="O2" s="57" t="s">
        <v>730</v>
      </c>
    </row>
    <row r="3" spans="1:16">
      <c r="A3" s="149" t="s">
        <v>2431</v>
      </c>
      <c r="B3" s="154" t="s">
        <v>7017</v>
      </c>
      <c r="C3" s="340" t="s">
        <v>7852</v>
      </c>
      <c r="D3" s="344" t="s">
        <v>7871</v>
      </c>
      <c r="E3" s="89" t="s">
        <v>7854</v>
      </c>
      <c r="F3" s="344" t="s">
        <v>7872</v>
      </c>
      <c r="G3" s="51" t="s">
        <v>7855</v>
      </c>
      <c r="H3" s="57" t="s">
        <v>7026</v>
      </c>
      <c r="I3" s="57"/>
      <c r="J3" s="57"/>
      <c r="K3" s="57"/>
      <c r="L3" s="57"/>
      <c r="M3" s="57"/>
      <c r="N3" s="57"/>
      <c r="O3" s="57"/>
    </row>
    <row r="4" spans="1:16">
      <c r="A4" s="149" t="s">
        <v>4760</v>
      </c>
      <c r="B4" s="149" t="s">
        <v>4761</v>
      </c>
      <c r="C4" s="51" t="s">
        <v>4757</v>
      </c>
      <c r="D4" s="159" t="s">
        <v>4762</v>
      </c>
      <c r="E4" s="158" t="s">
        <v>4758</v>
      </c>
      <c r="F4" s="51" t="s">
        <v>5921</v>
      </c>
      <c r="G4" s="51"/>
      <c r="H4" s="51"/>
      <c r="I4" s="51"/>
      <c r="J4" s="57"/>
      <c r="K4" s="57"/>
      <c r="L4" s="160" t="s">
        <v>4763</v>
      </c>
      <c r="M4" s="57"/>
      <c r="N4" s="57"/>
      <c r="O4" s="57"/>
    </row>
    <row r="5" spans="1:16">
      <c r="A5" s="149" t="s">
        <v>4776</v>
      </c>
      <c r="B5" s="149" t="s">
        <v>4777</v>
      </c>
      <c r="C5" s="51" t="s">
        <v>4778</v>
      </c>
      <c r="D5" s="57" t="s">
        <v>4781</v>
      </c>
      <c r="E5" s="158" t="s">
        <v>4779</v>
      </c>
      <c r="F5" s="151" t="s">
        <v>6018</v>
      </c>
      <c r="G5" s="151"/>
      <c r="H5" s="151"/>
      <c r="I5" s="151"/>
      <c r="J5" s="51"/>
      <c r="K5" s="57"/>
      <c r="L5" s="160" t="s">
        <v>4780</v>
      </c>
      <c r="M5" s="57" t="s">
        <v>4317</v>
      </c>
      <c r="N5" s="57"/>
      <c r="O5" s="57"/>
    </row>
    <row r="6" spans="1:16">
      <c r="A6" s="154"/>
      <c r="B6" s="154"/>
      <c r="C6" s="57"/>
      <c r="D6" s="57"/>
      <c r="E6" s="57"/>
      <c r="F6" s="57"/>
      <c r="G6" s="57"/>
      <c r="H6" s="57"/>
      <c r="I6" s="57"/>
      <c r="J6" s="57"/>
      <c r="K6" s="57"/>
      <c r="L6" s="57"/>
      <c r="M6" s="57"/>
      <c r="N6" s="57"/>
      <c r="O6" s="57"/>
      <c r="P6" s="57"/>
    </row>
    <row r="7" spans="1:16">
      <c r="A7" s="154" t="s">
        <v>959</v>
      </c>
      <c r="B7" s="154" t="s">
        <v>960</v>
      </c>
      <c r="C7" s="57" t="s">
        <v>961</v>
      </c>
      <c r="D7" s="57" t="s">
        <v>962</v>
      </c>
      <c r="E7" s="158" t="s">
        <v>963</v>
      </c>
      <c r="F7" s="57" t="s">
        <v>6019</v>
      </c>
      <c r="G7" s="57"/>
      <c r="H7" s="57"/>
      <c r="I7" s="57"/>
      <c r="J7" s="57"/>
      <c r="K7" s="57"/>
      <c r="L7" s="57"/>
      <c r="M7" s="57"/>
      <c r="N7" s="57"/>
      <c r="O7" s="57"/>
      <c r="P7" s="57"/>
    </row>
    <row r="8" spans="1:16">
      <c r="A8" s="154" t="s">
        <v>631</v>
      </c>
      <c r="B8" s="154" t="s">
        <v>632</v>
      </c>
      <c r="C8" s="57" t="s">
        <v>633</v>
      </c>
      <c r="D8" s="57" t="s">
        <v>634</v>
      </c>
      <c r="E8" s="158" t="s">
        <v>635</v>
      </c>
      <c r="F8" s="57" t="s">
        <v>6020</v>
      </c>
      <c r="G8" s="57"/>
      <c r="H8" s="57"/>
      <c r="I8" s="57"/>
      <c r="J8" s="57"/>
      <c r="K8" s="57"/>
      <c r="L8" s="57"/>
      <c r="M8" s="57"/>
      <c r="N8" s="57"/>
      <c r="O8" s="57" t="s">
        <v>636</v>
      </c>
      <c r="P8" s="57"/>
    </row>
    <row r="9" spans="1:16">
      <c r="A9" s="149" t="s">
        <v>6455</v>
      </c>
      <c r="B9" s="149" t="s">
        <v>6456</v>
      </c>
      <c r="C9" s="57" t="s">
        <v>5879</v>
      </c>
      <c r="D9" s="51" t="s">
        <v>5880</v>
      </c>
      <c r="E9" s="158" t="s">
        <v>5881</v>
      </c>
      <c r="F9" s="57" t="s">
        <v>6021</v>
      </c>
      <c r="G9" s="57"/>
      <c r="H9" s="57"/>
      <c r="I9" s="51" t="s">
        <v>4780</v>
      </c>
      <c r="J9" s="57"/>
      <c r="K9" s="57" t="s">
        <v>5407</v>
      </c>
      <c r="L9" s="57"/>
      <c r="M9" s="57" t="s">
        <v>4844</v>
      </c>
      <c r="N9" s="57"/>
      <c r="O9" s="57"/>
      <c r="P9" s="57"/>
    </row>
    <row r="10" spans="1:16">
      <c r="A10" s="149" t="s">
        <v>5384</v>
      </c>
      <c r="B10" s="149" t="s">
        <v>5392</v>
      </c>
      <c r="C10" s="51" t="s">
        <v>5393</v>
      </c>
      <c r="D10" s="51" t="s">
        <v>5396</v>
      </c>
      <c r="E10" s="158" t="s">
        <v>5394</v>
      </c>
      <c r="F10" s="57" t="s">
        <v>6022</v>
      </c>
      <c r="G10" s="57"/>
      <c r="H10" s="57"/>
      <c r="I10" s="57"/>
      <c r="J10" s="57"/>
      <c r="K10" s="57" t="s">
        <v>5391</v>
      </c>
      <c r="L10" s="57" t="s">
        <v>4775</v>
      </c>
      <c r="M10" s="57"/>
      <c r="N10" s="57"/>
      <c r="O10" s="57"/>
      <c r="P10" s="57"/>
    </row>
    <row r="11" spans="1:16">
      <c r="A11" s="154"/>
      <c r="B11" s="154"/>
      <c r="C11" s="57"/>
      <c r="D11" s="57"/>
      <c r="E11" s="158"/>
      <c r="F11" s="57"/>
      <c r="G11" s="57"/>
      <c r="H11" s="57"/>
      <c r="I11" s="57"/>
      <c r="J11" s="57"/>
      <c r="K11" s="57"/>
      <c r="L11" s="57"/>
      <c r="M11" s="57"/>
      <c r="N11" s="57"/>
      <c r="O11" s="57"/>
      <c r="P11" s="57"/>
    </row>
    <row r="12" spans="1:16">
      <c r="A12" s="154" t="s">
        <v>6437</v>
      </c>
      <c r="B12" s="154" t="s">
        <v>6493</v>
      </c>
      <c r="C12" s="57" t="s">
        <v>6433</v>
      </c>
      <c r="D12" s="57" t="s">
        <v>6435</v>
      </c>
      <c r="E12" s="158" t="s">
        <v>6434</v>
      </c>
      <c r="F12" s="57" t="s">
        <v>6433</v>
      </c>
      <c r="G12" s="57"/>
      <c r="H12" s="57"/>
      <c r="I12" s="57" t="s">
        <v>6494</v>
      </c>
      <c r="J12" s="57"/>
      <c r="K12" s="57"/>
      <c r="L12" s="57"/>
      <c r="M12" s="57"/>
      <c r="N12" s="57"/>
      <c r="O12" s="57" t="s">
        <v>731</v>
      </c>
      <c r="P12" s="57"/>
    </row>
    <row r="13" spans="1:16">
      <c r="A13" s="154" t="s">
        <v>1150</v>
      </c>
      <c r="B13" s="154" t="s">
        <v>1151</v>
      </c>
      <c r="C13" s="57" t="s">
        <v>1152</v>
      </c>
      <c r="D13" s="57" t="s">
        <v>1153</v>
      </c>
      <c r="E13" s="158" t="s">
        <v>974</v>
      </c>
      <c r="F13" s="57" t="s">
        <v>6024</v>
      </c>
      <c r="G13" s="57"/>
      <c r="H13" s="57"/>
      <c r="I13" s="57"/>
      <c r="J13" s="57"/>
      <c r="K13" s="57"/>
      <c r="L13" s="57"/>
      <c r="M13" s="57"/>
      <c r="N13" s="57"/>
      <c r="O13" s="57"/>
      <c r="P13" s="57"/>
    </row>
    <row r="14" spans="1:16">
      <c r="A14" s="339" t="s">
        <v>7849</v>
      </c>
      <c r="B14" s="154" t="s">
        <v>7985</v>
      </c>
      <c r="C14" s="339" t="s">
        <v>7848</v>
      </c>
      <c r="D14" s="344" t="s">
        <v>7868</v>
      </c>
      <c r="E14" s="89" t="s">
        <v>7850</v>
      </c>
      <c r="F14" s="344" t="s">
        <v>7867</v>
      </c>
      <c r="G14" s="51" t="s">
        <v>7856</v>
      </c>
      <c r="H14" s="57"/>
      <c r="I14" s="57"/>
      <c r="J14" s="57" t="s">
        <v>4261</v>
      </c>
      <c r="K14" s="57" t="s">
        <v>5389</v>
      </c>
      <c r="L14" s="57" t="s">
        <v>4774</v>
      </c>
      <c r="M14" s="57" t="s">
        <v>4261</v>
      </c>
      <c r="N14" s="57"/>
      <c r="O14" s="57"/>
      <c r="P14" s="57"/>
    </row>
    <row r="15" spans="1:16">
      <c r="A15" s="149" t="s">
        <v>1767</v>
      </c>
      <c r="B15" s="154" t="s">
        <v>977</v>
      </c>
      <c r="C15" s="57" t="s">
        <v>3601</v>
      </c>
      <c r="D15" s="57" t="s">
        <v>3602</v>
      </c>
      <c r="E15" s="158" t="s">
        <v>5900</v>
      </c>
      <c r="F15" s="57" t="s">
        <v>6025</v>
      </c>
      <c r="G15" s="57"/>
      <c r="H15" s="57"/>
      <c r="I15" s="57"/>
      <c r="J15" s="57"/>
      <c r="K15" s="57"/>
      <c r="L15" s="57"/>
      <c r="M15" s="57"/>
      <c r="N15" s="57"/>
      <c r="O15" s="57"/>
      <c r="P15" s="57"/>
    </row>
    <row r="16" spans="1:16">
      <c r="A16" s="154"/>
      <c r="B16" s="154"/>
      <c r="C16" s="57"/>
      <c r="D16" s="57"/>
      <c r="E16" s="158"/>
      <c r="F16" s="57"/>
      <c r="G16" s="57"/>
      <c r="H16" s="57"/>
      <c r="I16" s="57"/>
      <c r="J16" s="57"/>
      <c r="K16" s="57"/>
      <c r="L16" s="57"/>
      <c r="M16" s="57"/>
      <c r="N16" s="57"/>
      <c r="O16" s="57"/>
      <c r="P16" s="57"/>
    </row>
    <row r="17" spans="1:16">
      <c r="A17" s="149" t="s">
        <v>7100</v>
      </c>
      <c r="B17" s="149" t="s">
        <v>7858</v>
      </c>
      <c r="C17" s="285" t="s">
        <v>7096</v>
      </c>
      <c r="D17" s="281" t="s">
        <v>7102</v>
      </c>
      <c r="E17" s="89" t="s">
        <v>7097</v>
      </c>
      <c r="F17" s="57"/>
      <c r="G17" s="57"/>
      <c r="H17" s="57" t="s">
        <v>7027</v>
      </c>
      <c r="I17" s="57"/>
      <c r="J17" s="57"/>
      <c r="K17" s="57"/>
      <c r="L17" s="57"/>
      <c r="M17" s="57"/>
      <c r="N17" s="57"/>
      <c r="O17" s="57"/>
      <c r="P17" s="57"/>
    </row>
    <row r="18" spans="1:16">
      <c r="A18" s="154" t="s">
        <v>732</v>
      </c>
      <c r="B18" s="154" t="s">
        <v>733</v>
      </c>
      <c r="C18" s="57" t="s">
        <v>585</v>
      </c>
      <c r="D18" s="57" t="s">
        <v>586</v>
      </c>
      <c r="E18" s="158" t="s">
        <v>587</v>
      </c>
      <c r="F18" s="57" t="s">
        <v>5920</v>
      </c>
      <c r="G18" s="57"/>
      <c r="H18" s="57"/>
      <c r="I18" s="57"/>
      <c r="J18" s="57"/>
      <c r="K18" s="57"/>
      <c r="L18" s="57"/>
      <c r="M18" s="57"/>
      <c r="N18" s="57"/>
      <c r="O18" s="57" t="s">
        <v>588</v>
      </c>
      <c r="P18" s="57"/>
    </row>
    <row r="19" spans="1:16">
      <c r="A19" s="149" t="s">
        <v>6506</v>
      </c>
      <c r="B19" s="149" t="s">
        <v>6507</v>
      </c>
      <c r="C19" s="51" t="s">
        <v>6508</v>
      </c>
      <c r="D19" s="57" t="s">
        <v>6509</v>
      </c>
      <c r="E19" s="158" t="s">
        <v>6510</v>
      </c>
      <c r="F19" s="151" t="s">
        <v>6511</v>
      </c>
      <c r="G19" s="151"/>
      <c r="H19" s="151"/>
      <c r="I19" s="57" t="s">
        <v>6432</v>
      </c>
      <c r="J19" s="57"/>
      <c r="K19" s="57" t="s">
        <v>5482</v>
      </c>
      <c r="L19" s="57"/>
      <c r="M19" s="57"/>
      <c r="N19" s="57"/>
      <c r="O19" s="57"/>
      <c r="P19" s="57"/>
    </row>
    <row r="20" spans="1:16">
      <c r="A20" s="149" t="s">
        <v>1684</v>
      </c>
      <c r="B20" s="149" t="s">
        <v>5386</v>
      </c>
      <c r="C20" s="51" t="s">
        <v>5387</v>
      </c>
      <c r="D20" s="51" t="s">
        <v>5388</v>
      </c>
      <c r="E20" s="158" t="s">
        <v>5395</v>
      </c>
      <c r="F20" s="57" t="s">
        <v>6023</v>
      </c>
      <c r="G20" s="57"/>
      <c r="H20" s="57"/>
      <c r="I20" s="57"/>
      <c r="J20" s="57"/>
      <c r="K20" s="57" t="s">
        <v>5390</v>
      </c>
      <c r="L20" s="57"/>
      <c r="M20" s="57"/>
      <c r="N20" s="57"/>
      <c r="O20" s="57" t="s">
        <v>527</v>
      </c>
      <c r="P20" s="57"/>
    </row>
    <row r="21" spans="1:16">
      <c r="A21" s="154"/>
      <c r="B21" s="154"/>
      <c r="C21" s="57"/>
      <c r="D21" s="57"/>
      <c r="E21" s="158"/>
      <c r="F21" s="57"/>
      <c r="G21" s="57"/>
      <c r="H21" s="57"/>
      <c r="I21" s="57"/>
      <c r="J21" s="57"/>
      <c r="K21" s="57"/>
      <c r="L21" s="57"/>
      <c r="M21" s="57"/>
      <c r="N21" s="57"/>
      <c r="O21" s="57"/>
      <c r="P21" s="57"/>
    </row>
    <row r="22" spans="1:16">
      <c r="A22" s="154" t="s">
        <v>1679</v>
      </c>
      <c r="B22" s="154" t="s">
        <v>1680</v>
      </c>
      <c r="C22" s="57" t="s">
        <v>1681</v>
      </c>
      <c r="D22" s="57" t="s">
        <v>1682</v>
      </c>
      <c r="E22" s="158" t="s">
        <v>1683</v>
      </c>
      <c r="F22" s="57"/>
      <c r="G22" s="57"/>
      <c r="H22" s="57"/>
      <c r="I22" s="57"/>
      <c r="J22" s="57"/>
      <c r="K22" s="57"/>
      <c r="L22" s="57"/>
      <c r="M22" s="57"/>
      <c r="N22" s="57"/>
      <c r="O22" s="57"/>
      <c r="P22" s="57"/>
    </row>
    <row r="23" spans="1:16">
      <c r="A23" s="149" t="s">
        <v>5882</v>
      </c>
      <c r="B23" s="149" t="s">
        <v>5883</v>
      </c>
      <c r="C23" s="51" t="s">
        <v>5884</v>
      </c>
      <c r="D23" s="57" t="s">
        <v>5885</v>
      </c>
      <c r="E23" s="158" t="s">
        <v>5886</v>
      </c>
      <c r="F23" s="57" t="s">
        <v>6026</v>
      </c>
      <c r="G23" s="57"/>
      <c r="H23" s="57"/>
      <c r="I23" s="57"/>
      <c r="J23" s="57" t="s">
        <v>5897</v>
      </c>
      <c r="K23" s="57"/>
      <c r="L23" s="57" t="s">
        <v>4764</v>
      </c>
      <c r="M23" s="57"/>
      <c r="N23" s="57"/>
      <c r="O23" s="57" t="s">
        <v>529</v>
      </c>
      <c r="P23" s="57"/>
    </row>
    <row r="24" spans="1:16" ht="15" customHeight="1">
      <c r="A24" s="149" t="s">
        <v>7109</v>
      </c>
      <c r="B24" s="149" t="s">
        <v>7110</v>
      </c>
      <c r="C24" s="57" t="s">
        <v>4312</v>
      </c>
      <c r="D24" s="57" t="s">
        <v>4259</v>
      </c>
      <c r="E24" s="158" t="s">
        <v>4260</v>
      </c>
      <c r="F24" s="57"/>
      <c r="G24" s="57"/>
      <c r="H24" s="57"/>
      <c r="I24" s="57"/>
      <c r="J24" s="57"/>
      <c r="K24" s="57"/>
      <c r="L24" s="57"/>
      <c r="M24" s="57"/>
      <c r="N24" s="57"/>
      <c r="O24" s="57"/>
      <c r="P24" s="57"/>
    </row>
    <row r="25" spans="1:16">
      <c r="A25" s="149" t="s">
        <v>5887</v>
      </c>
      <c r="B25" s="154" t="s">
        <v>5888</v>
      </c>
      <c r="C25" s="57" t="s">
        <v>5889</v>
      </c>
      <c r="D25" s="57" t="s">
        <v>5890</v>
      </c>
      <c r="E25" s="158" t="s">
        <v>5891</v>
      </c>
      <c r="F25" s="57" t="s">
        <v>6027</v>
      </c>
      <c r="G25" s="57"/>
      <c r="H25" s="57"/>
      <c r="I25" s="57"/>
      <c r="J25" s="151" t="s">
        <v>4752</v>
      </c>
      <c r="K25" s="57"/>
      <c r="L25" s="51" t="s">
        <v>4752</v>
      </c>
      <c r="M25" s="57"/>
      <c r="N25" s="57" t="s">
        <v>106</v>
      </c>
      <c r="O25" s="57"/>
      <c r="P25" s="57"/>
    </row>
    <row r="26" spans="1:16">
      <c r="A26" s="154"/>
      <c r="B26" s="154"/>
      <c r="C26" s="57"/>
      <c r="D26" s="57"/>
      <c r="E26" s="57"/>
      <c r="F26" s="57"/>
      <c r="G26" s="57"/>
      <c r="H26" s="57"/>
      <c r="I26" s="57"/>
      <c r="J26" s="57"/>
      <c r="K26" s="57"/>
      <c r="L26" s="57"/>
      <c r="M26" s="57"/>
      <c r="N26" s="57"/>
      <c r="O26" s="57"/>
      <c r="P26" s="57"/>
    </row>
    <row r="27" spans="1:16">
      <c r="A27" s="154" t="s">
        <v>1520</v>
      </c>
      <c r="B27" s="154" t="s">
        <v>1521</v>
      </c>
      <c r="C27" s="57" t="s">
        <v>1522</v>
      </c>
      <c r="D27" s="57" t="s">
        <v>2664</v>
      </c>
      <c r="E27" s="158" t="s">
        <v>1523</v>
      </c>
      <c r="F27" s="153" t="s">
        <v>5893</v>
      </c>
      <c r="G27" s="153"/>
      <c r="H27" s="153"/>
      <c r="I27" s="153"/>
      <c r="J27" s="57"/>
      <c r="K27" s="57"/>
      <c r="L27" s="57"/>
      <c r="M27" s="57"/>
      <c r="N27" s="57"/>
      <c r="O27" s="57"/>
      <c r="P27" s="57"/>
    </row>
    <row r="28" spans="1:16">
      <c r="A28" s="149" t="s">
        <v>7092</v>
      </c>
      <c r="B28" s="149" t="s">
        <v>7093</v>
      </c>
      <c r="C28" s="51" t="s">
        <v>7091</v>
      </c>
      <c r="D28" s="281" t="s">
        <v>7094</v>
      </c>
      <c r="E28" s="158" t="s">
        <v>7095</v>
      </c>
      <c r="F28" s="57"/>
      <c r="G28" s="57"/>
      <c r="H28" s="57" t="s">
        <v>7028</v>
      </c>
      <c r="I28" s="57"/>
      <c r="J28" s="57"/>
      <c r="K28" s="57"/>
      <c r="L28" s="57"/>
      <c r="M28" s="57"/>
      <c r="N28" s="57"/>
      <c r="O28" s="57"/>
      <c r="P28" s="57"/>
    </row>
    <row r="29" spans="1:16">
      <c r="A29" s="154" t="s">
        <v>6095</v>
      </c>
      <c r="B29" s="154" t="s">
        <v>6096</v>
      </c>
      <c r="C29" s="57" t="s">
        <v>6097</v>
      </c>
      <c r="D29" s="56">
        <v>7607437543</v>
      </c>
      <c r="E29" s="158" t="s">
        <v>6098</v>
      </c>
      <c r="F29" s="191" t="s">
        <v>6097</v>
      </c>
      <c r="G29" s="191"/>
      <c r="H29" s="191"/>
      <c r="I29" s="57" t="s">
        <v>6431</v>
      </c>
      <c r="J29" s="57"/>
      <c r="K29" s="57"/>
      <c r="L29" s="57"/>
      <c r="M29" s="57"/>
      <c r="N29" s="57" t="s">
        <v>107</v>
      </c>
      <c r="O29" s="57"/>
      <c r="P29" s="57"/>
    </row>
    <row r="30" spans="1:16">
      <c r="A30" s="154" t="s">
        <v>4340</v>
      </c>
      <c r="B30" s="154" t="s">
        <v>4329</v>
      </c>
      <c r="C30" s="57" t="s">
        <v>4330</v>
      </c>
      <c r="D30" s="57" t="s">
        <v>4331</v>
      </c>
      <c r="E30" s="158" t="s">
        <v>4332</v>
      </c>
      <c r="F30" s="57" t="s">
        <v>6028</v>
      </c>
      <c r="G30" s="57"/>
      <c r="H30" s="57"/>
      <c r="I30" s="57"/>
      <c r="J30" s="57"/>
      <c r="K30" s="57"/>
      <c r="L30" s="57"/>
      <c r="M30" s="57" t="s">
        <v>4333</v>
      </c>
      <c r="N30" s="57"/>
      <c r="O30" s="57"/>
      <c r="P30" s="57"/>
    </row>
    <row r="31" spans="1:16">
      <c r="D31" s="110"/>
      <c r="E31" s="110"/>
      <c r="F31" s="110"/>
      <c r="G31" s="110"/>
      <c r="H31" s="110"/>
      <c r="I31" s="110"/>
      <c r="J31" s="110"/>
      <c r="K31" s="110"/>
      <c r="L31" s="110"/>
      <c r="M31" s="73"/>
      <c r="N31" s="73"/>
      <c r="O31" s="73"/>
    </row>
    <row r="32" spans="1:16">
      <c r="A32" t="s">
        <v>1178</v>
      </c>
      <c r="B32" t="s">
        <v>1179</v>
      </c>
      <c r="C32" s="89" t="s">
        <v>1180</v>
      </c>
      <c r="D32" s="110"/>
      <c r="E32" s="110"/>
      <c r="F32" s="110"/>
      <c r="G32" s="110"/>
      <c r="H32" s="110"/>
      <c r="I32" s="110"/>
      <c r="J32" s="110"/>
      <c r="K32" s="110"/>
      <c r="L32" s="110"/>
      <c r="M32" s="73"/>
      <c r="N32" s="73"/>
      <c r="O32" s="73"/>
    </row>
    <row r="33" spans="1:15">
      <c r="C33" t="s">
        <v>1181</v>
      </c>
      <c r="D33" s="110"/>
      <c r="E33" s="110"/>
      <c r="F33" s="110"/>
      <c r="G33" s="110"/>
      <c r="H33" s="110"/>
      <c r="I33" s="110"/>
      <c r="J33" s="110"/>
      <c r="K33" s="110"/>
      <c r="L33" s="110"/>
      <c r="M33" s="73"/>
      <c r="N33" s="73"/>
      <c r="O33" s="73"/>
    </row>
    <row r="34" spans="1:15">
      <c r="A34" s="73"/>
      <c r="B34" s="73"/>
      <c r="C34" s="73"/>
      <c r="D34" s="72"/>
      <c r="E34" s="72"/>
      <c r="F34" s="72"/>
      <c r="G34" s="72"/>
      <c r="H34" s="72"/>
      <c r="I34" s="72"/>
      <c r="J34" s="72"/>
      <c r="K34" s="72"/>
      <c r="L34" s="72"/>
      <c r="M34" s="73"/>
      <c r="N34" s="73"/>
      <c r="O34" s="73"/>
    </row>
    <row r="35" spans="1:15">
      <c r="A35" s="73"/>
      <c r="B35" s="73"/>
      <c r="C35" s="73"/>
      <c r="D35" s="72"/>
      <c r="E35" s="72"/>
      <c r="F35" s="72"/>
      <c r="G35" s="72"/>
      <c r="H35" s="72"/>
      <c r="I35" s="72"/>
      <c r="J35" s="72"/>
      <c r="K35" s="72"/>
      <c r="L35" s="72"/>
      <c r="M35" s="73"/>
      <c r="N35" s="73"/>
      <c r="O35" s="73"/>
    </row>
    <row r="36" spans="1:15">
      <c r="A36" s="73"/>
      <c r="B36" s="73"/>
      <c r="C36" s="73"/>
      <c r="D36" s="72" t="s">
        <v>2534</v>
      </c>
      <c r="E36" s="72"/>
      <c r="F36" s="72"/>
      <c r="G36" s="72"/>
      <c r="H36" s="72"/>
      <c r="I36" s="72"/>
      <c r="J36" s="72"/>
      <c r="K36" s="72"/>
      <c r="L36" s="72"/>
      <c r="M36" s="73"/>
      <c r="N36" s="73"/>
      <c r="O36" s="73"/>
    </row>
    <row r="37" spans="1:15">
      <c r="A37" s="73"/>
      <c r="B37" s="73"/>
      <c r="C37" s="73"/>
      <c r="D37" s="72"/>
      <c r="E37" s="72"/>
      <c r="F37" s="72"/>
      <c r="G37" s="72"/>
      <c r="H37" s="72"/>
      <c r="I37" s="72"/>
      <c r="J37" s="72"/>
      <c r="K37" s="72"/>
      <c r="L37" s="72"/>
      <c r="M37" s="73"/>
      <c r="N37" s="73"/>
      <c r="O37" s="73"/>
    </row>
    <row r="38" spans="1:15">
      <c r="A38" s="73"/>
      <c r="B38" s="73"/>
      <c r="C38" s="73"/>
      <c r="D38" s="72"/>
      <c r="E38" s="72"/>
      <c r="F38" s="72"/>
      <c r="G38" s="72"/>
      <c r="H38" s="72"/>
      <c r="I38" s="72"/>
      <c r="J38" s="72"/>
      <c r="K38" s="72"/>
      <c r="L38" s="72"/>
      <c r="M38" s="73"/>
      <c r="N38" s="73"/>
      <c r="O38" s="73"/>
    </row>
    <row r="39" spans="1:15">
      <c r="A39" s="73"/>
      <c r="B39" s="73"/>
      <c r="C39" s="73"/>
      <c r="D39" s="72"/>
      <c r="E39" s="72"/>
      <c r="F39" s="72"/>
      <c r="G39" s="72"/>
      <c r="H39" s="72"/>
      <c r="I39" s="72"/>
      <c r="J39" s="72"/>
      <c r="K39" s="72"/>
      <c r="L39" s="72"/>
      <c r="M39" s="73"/>
      <c r="N39" s="73"/>
      <c r="O39" s="73"/>
    </row>
    <row r="40" spans="1:15">
      <c r="A40" s="73"/>
      <c r="B40" s="73"/>
      <c r="C40" s="73"/>
      <c r="D40" s="72"/>
      <c r="E40" s="72"/>
      <c r="F40" s="72"/>
      <c r="G40" s="72"/>
      <c r="H40" s="72"/>
      <c r="I40" s="72"/>
      <c r="J40" s="72"/>
      <c r="K40" s="72"/>
      <c r="L40" s="72"/>
      <c r="M40" s="73"/>
      <c r="N40" s="73"/>
      <c r="O40" s="73"/>
    </row>
    <row r="41" spans="1:15">
      <c r="A41" s="73"/>
      <c r="B41" s="73"/>
      <c r="C41" s="73"/>
      <c r="D41" s="72"/>
      <c r="E41" s="72"/>
      <c r="F41" s="72"/>
      <c r="G41" s="72"/>
      <c r="H41" s="72"/>
      <c r="I41" s="72"/>
      <c r="J41" s="72"/>
      <c r="K41" s="72"/>
      <c r="L41" s="72"/>
      <c r="M41" s="73"/>
      <c r="N41" s="73"/>
      <c r="O41" s="73"/>
    </row>
    <row r="42" spans="1:15">
      <c r="A42" s="73"/>
      <c r="B42" s="73"/>
      <c r="C42" s="73"/>
      <c r="D42" s="72"/>
      <c r="E42" s="72"/>
      <c r="F42" s="72"/>
      <c r="G42" s="72"/>
      <c r="H42" s="72"/>
      <c r="I42" s="72"/>
      <c r="J42" s="72"/>
      <c r="K42" s="72"/>
      <c r="L42" s="72"/>
      <c r="M42" s="73"/>
      <c r="N42" s="73"/>
      <c r="O42" s="73"/>
    </row>
    <row r="43" spans="1:15">
      <c r="A43" s="73"/>
      <c r="B43" s="73"/>
      <c r="C43" s="73"/>
      <c r="D43" s="72"/>
      <c r="E43" s="72"/>
      <c r="F43" s="72"/>
      <c r="G43" s="72"/>
      <c r="H43" s="72"/>
      <c r="I43" s="72"/>
      <c r="J43" s="72"/>
      <c r="K43" s="72"/>
      <c r="L43" s="72"/>
      <c r="M43" s="73"/>
      <c r="N43" s="73"/>
      <c r="O43" s="73"/>
    </row>
    <row r="44" spans="1:15">
      <c r="A44" s="73"/>
      <c r="B44" s="73"/>
      <c r="C44" s="73"/>
      <c r="D44" s="72"/>
      <c r="E44" s="72"/>
      <c r="F44" s="72"/>
      <c r="G44" s="72"/>
      <c r="H44" s="72"/>
      <c r="I44" s="72"/>
      <c r="J44" s="72"/>
      <c r="K44" s="72"/>
      <c r="L44" s="72"/>
      <c r="M44" s="73"/>
      <c r="N44" s="73"/>
      <c r="O44" s="73"/>
    </row>
    <row r="45" spans="1:15">
      <c r="A45" s="73"/>
      <c r="B45" s="73"/>
      <c r="C45" s="73"/>
      <c r="D45" s="72"/>
      <c r="E45" s="72"/>
      <c r="F45" s="72"/>
      <c r="G45" s="72"/>
      <c r="H45" s="72"/>
      <c r="I45" s="72"/>
      <c r="J45" s="72"/>
      <c r="K45" s="72"/>
      <c r="L45" s="72"/>
      <c r="M45" s="73"/>
      <c r="N45" s="73"/>
      <c r="O45" s="73"/>
    </row>
    <row r="46" spans="1:15">
      <c r="A46" s="73"/>
      <c r="B46" s="73"/>
      <c r="C46" s="73"/>
      <c r="D46" s="72"/>
      <c r="E46" s="72"/>
      <c r="F46" s="72"/>
      <c r="G46" s="72"/>
      <c r="H46" s="72"/>
      <c r="I46" s="72"/>
      <c r="J46" s="72"/>
      <c r="K46" s="72"/>
      <c r="L46" s="72"/>
      <c r="M46" s="73"/>
      <c r="N46" s="73"/>
      <c r="O46" s="73"/>
    </row>
    <row r="47" spans="1:15">
      <c r="A47" s="73"/>
      <c r="B47" s="73"/>
      <c r="C47" s="73"/>
      <c r="D47" s="72"/>
      <c r="E47" s="72"/>
      <c r="F47" s="72"/>
      <c r="G47" s="72"/>
      <c r="H47" s="72"/>
      <c r="I47" s="72"/>
      <c r="J47" s="72"/>
      <c r="K47" s="72"/>
      <c r="L47" s="72"/>
      <c r="M47" s="73"/>
      <c r="N47" s="73"/>
      <c r="O47" s="73"/>
    </row>
    <row r="48" spans="1:15">
      <c r="A48" s="73"/>
      <c r="B48" s="73"/>
      <c r="C48" s="73"/>
      <c r="D48" s="72"/>
      <c r="E48" s="72"/>
      <c r="F48" s="72"/>
      <c r="G48" s="72"/>
      <c r="H48" s="72"/>
      <c r="I48" s="72"/>
      <c r="J48" s="72"/>
      <c r="K48" s="72"/>
      <c r="L48" s="72"/>
      <c r="M48" s="73"/>
      <c r="N48" s="73"/>
      <c r="O48" s="73"/>
    </row>
    <row r="49" spans="1:15">
      <c r="A49" s="73"/>
      <c r="B49" s="73"/>
      <c r="C49" s="73"/>
      <c r="D49" s="72"/>
      <c r="E49" s="72"/>
      <c r="F49" s="72"/>
      <c r="G49" s="72"/>
      <c r="H49" s="72"/>
      <c r="I49" s="72"/>
      <c r="J49" s="72"/>
      <c r="K49" s="72"/>
      <c r="L49" s="72"/>
      <c r="M49" s="73"/>
      <c r="N49" s="73"/>
      <c r="O49" s="73"/>
    </row>
    <row r="50" spans="1:15">
      <c r="A50" s="73"/>
      <c r="B50" s="73"/>
      <c r="C50" s="73"/>
      <c r="D50" s="72"/>
      <c r="E50" s="72"/>
      <c r="F50" s="72"/>
      <c r="G50" s="72"/>
      <c r="H50" s="72"/>
      <c r="I50" s="72"/>
      <c r="J50" s="72"/>
      <c r="K50" s="72"/>
      <c r="L50" s="72"/>
      <c r="M50" s="73"/>
      <c r="N50" s="73"/>
      <c r="O50" s="73"/>
    </row>
    <row r="51" spans="1:15">
      <c r="A51" s="73"/>
      <c r="B51" s="73"/>
      <c r="C51" s="73"/>
      <c r="D51" s="72"/>
      <c r="E51" s="72"/>
      <c r="F51" s="72"/>
      <c r="G51" s="72"/>
      <c r="H51" s="72"/>
      <c r="I51" s="72"/>
      <c r="J51" s="72"/>
      <c r="K51" s="72"/>
      <c r="L51" s="72"/>
      <c r="M51" s="73"/>
      <c r="N51" s="73"/>
      <c r="O51" s="73"/>
    </row>
    <row r="52" spans="1:15">
      <c r="A52" s="73"/>
      <c r="B52" s="73"/>
      <c r="C52" s="73"/>
      <c r="D52" s="72"/>
      <c r="E52" s="72"/>
      <c r="F52" s="72"/>
      <c r="G52" s="72"/>
      <c r="H52" s="72"/>
      <c r="I52" s="72"/>
      <c r="J52" s="72"/>
      <c r="K52" s="72"/>
      <c r="L52" s="72"/>
      <c r="M52" s="73"/>
      <c r="N52" s="73"/>
      <c r="O52" s="73"/>
    </row>
    <row r="53" spans="1:15">
      <c r="A53" s="73"/>
      <c r="B53" s="73"/>
      <c r="C53" s="73"/>
      <c r="D53" s="72"/>
      <c r="E53" s="72"/>
      <c r="F53" s="72"/>
      <c r="G53" s="72"/>
      <c r="H53" s="72"/>
      <c r="I53" s="72"/>
      <c r="J53" s="72"/>
      <c r="K53" s="72"/>
      <c r="L53" s="72"/>
      <c r="M53" s="73"/>
      <c r="N53" s="73"/>
      <c r="O53" s="73"/>
    </row>
    <row r="54" spans="1:15">
      <c r="A54" s="73"/>
      <c r="B54" s="73"/>
      <c r="C54" s="73"/>
      <c r="D54" s="72"/>
      <c r="E54" s="72"/>
      <c r="F54" s="72"/>
      <c r="G54" s="72"/>
      <c r="H54" s="72"/>
      <c r="I54" s="72"/>
      <c r="J54" s="72"/>
      <c r="K54" s="72"/>
      <c r="L54" s="72"/>
      <c r="M54" s="73"/>
      <c r="N54" s="73"/>
      <c r="O54" s="73"/>
    </row>
  </sheetData>
  <phoneticPr fontId="24" type="noConversion"/>
  <hyperlinks>
    <hyperlink ref="C32" r:id="rId1" xr:uid="{00000000-0004-0000-0700-000000000000}"/>
    <hyperlink ref="E7" r:id="rId2" xr:uid="{00000000-0004-0000-0700-000001000000}"/>
    <hyperlink ref="E27" r:id="rId3" xr:uid="{00000000-0004-0000-0700-000002000000}"/>
    <hyperlink ref="E22" r:id="rId4" xr:uid="{00000000-0004-0000-0700-000003000000}"/>
    <hyperlink ref="E13" r:id="rId5" xr:uid="{00000000-0004-0000-0700-000004000000}"/>
    <hyperlink ref="E18" r:id="rId6" xr:uid="{00000000-0004-0000-0700-000005000000}"/>
    <hyperlink ref="E8" r:id="rId7" xr:uid="{00000000-0004-0000-0700-000006000000}"/>
    <hyperlink ref="E29" r:id="rId8" xr:uid="{00000000-0004-0000-0700-000007000000}"/>
    <hyperlink ref="E2" r:id="rId9" xr:uid="{00000000-0004-0000-0700-000008000000}"/>
    <hyperlink ref="E24" r:id="rId10" xr:uid="{00000000-0004-0000-0700-000009000000}"/>
    <hyperlink ref="E20" r:id="rId11" xr:uid="{00000000-0004-0000-0700-00000A000000}"/>
    <hyperlink ref="E10" r:id="rId12" xr:uid="{00000000-0004-0000-0700-00000B000000}"/>
    <hyperlink ref="D9" r:id="rId13" display="tel:763 634-1353" xr:uid="{00000000-0004-0000-0700-00000C000000}"/>
    <hyperlink ref="E9" r:id="rId14" xr:uid="{00000000-0004-0000-0700-00000D000000}"/>
    <hyperlink ref="E23" r:id="rId15" xr:uid="{00000000-0004-0000-0700-00000E000000}"/>
    <hyperlink ref="E25" r:id="rId16" xr:uid="{00000000-0004-0000-0700-000010000000}"/>
    <hyperlink ref="E15" r:id="rId17" xr:uid="{00000000-0004-0000-0700-000011000000}"/>
    <hyperlink ref="D12" r:id="rId18" display="tel:302-367-5431" xr:uid="{00000000-0004-0000-0700-000012000000}"/>
    <hyperlink ref="E12" r:id="rId19" xr:uid="{00000000-0004-0000-0700-000013000000}"/>
    <hyperlink ref="E17" r:id="rId20" display="mailto:bobgough1966@yahoo.com" xr:uid="{00000000-0004-0000-0700-000015000000}"/>
    <hyperlink ref="E14" r:id="rId21" xr:uid="{D34DCFB5-32B0-418D-AB34-4310C9E87F65}"/>
    <hyperlink ref="E3" r:id="rId22" display="mailto:bobmittleman@gmail.com" xr:uid="{3091016D-C3A8-4C30-87BF-E55BCF4E6138}"/>
  </hyperlinks>
  <pageMargins left="0.7" right="0.7" top="0.75" bottom="0.75" header="0.3" footer="0.3"/>
  <pageSetup orientation="portrait" horizontalDpi="4294967292" verticalDpi="4294967292" r:id="rId2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N1067"/>
  <sheetViews>
    <sheetView topLeftCell="D13" workbookViewId="0">
      <selection activeCell="J24" sqref="J24"/>
    </sheetView>
  </sheetViews>
  <sheetFormatPr defaultColWidth="8.85546875" defaultRowHeight="17.100000000000001" customHeight="1"/>
  <cols>
    <col min="1" max="1" width="14.42578125" style="9" customWidth="1"/>
    <col min="2" max="2" width="44" customWidth="1"/>
    <col min="3" max="3" width="15.5703125" style="9" customWidth="1"/>
    <col min="4" max="4" width="32.42578125" customWidth="1"/>
    <col min="5" max="5" width="14.5703125" style="9" customWidth="1"/>
    <col min="6" max="6" width="35.5703125" customWidth="1"/>
    <col min="7" max="7" width="14.5703125" style="9" customWidth="1"/>
    <col min="8" max="8" width="38.140625" customWidth="1"/>
    <col min="9" max="9" width="14.85546875" style="9" customWidth="1"/>
    <col min="10" max="10" width="34.42578125" customWidth="1"/>
    <col min="11" max="11" width="14.85546875" bestFit="1" customWidth="1"/>
    <col min="13" max="13" width="19.5703125" customWidth="1"/>
    <col min="14" max="14" width="37.140625" customWidth="1"/>
  </cols>
  <sheetData>
    <row r="1" spans="1:11" ht="17.100000000000001" customHeight="1">
      <c r="F1" s="10" t="s">
        <v>7006</v>
      </c>
    </row>
    <row r="2" spans="1:11" ht="17.100000000000001" customHeight="1" thickBot="1">
      <c r="A2" s="156" t="s">
        <v>6102</v>
      </c>
      <c r="B2" s="11" t="s">
        <v>7005</v>
      </c>
      <c r="C2" s="156" t="s">
        <v>6103</v>
      </c>
      <c r="E2" s="156" t="s">
        <v>6100</v>
      </c>
      <c r="G2" s="156" t="s">
        <v>6101</v>
      </c>
      <c r="I2" s="156" t="s">
        <v>6104</v>
      </c>
      <c r="K2" t="s">
        <v>7030</v>
      </c>
    </row>
    <row r="3" spans="1:11" ht="17.100000000000001" customHeight="1" thickBot="1">
      <c r="A3" s="157" t="s">
        <v>2520</v>
      </c>
      <c r="B3" s="279" t="s">
        <v>7117</v>
      </c>
      <c r="C3" s="157" t="s">
        <v>2520</v>
      </c>
      <c r="D3" s="237" t="s">
        <v>7155</v>
      </c>
      <c r="E3" s="157" t="s">
        <v>2520</v>
      </c>
      <c r="F3" s="279" t="s">
        <v>7179</v>
      </c>
      <c r="G3" s="157" t="s">
        <v>2520</v>
      </c>
      <c r="H3" s="279" t="s">
        <v>7216</v>
      </c>
      <c r="I3" s="157" t="s">
        <v>2520</v>
      </c>
      <c r="J3" s="237" t="s">
        <v>7246</v>
      </c>
      <c r="K3" t="s">
        <v>7029</v>
      </c>
    </row>
    <row r="4" spans="1:11" ht="17.100000000000001" customHeight="1" thickBot="1">
      <c r="A4" s="157" t="s">
        <v>2521</v>
      </c>
      <c r="B4" s="237" t="s">
        <v>7122</v>
      </c>
      <c r="C4" s="157" t="s">
        <v>2521</v>
      </c>
      <c r="D4" s="237" t="s">
        <v>7156</v>
      </c>
      <c r="E4" s="157" t="s">
        <v>2521</v>
      </c>
      <c r="F4" s="237" t="s">
        <v>7180</v>
      </c>
      <c r="G4" s="157" t="s">
        <v>2521</v>
      </c>
      <c r="H4" s="237" t="s">
        <v>7217</v>
      </c>
      <c r="I4" s="157" t="s">
        <v>2521</v>
      </c>
      <c r="J4" s="237" t="s">
        <v>7245</v>
      </c>
    </row>
    <row r="5" spans="1:11" ht="17.100000000000001" customHeight="1" thickBot="1">
      <c r="A5" s="157" t="s">
        <v>2522</v>
      </c>
      <c r="B5" s="238" t="s">
        <v>7123</v>
      </c>
      <c r="C5" s="157" t="s">
        <v>2522</v>
      </c>
      <c r="D5" s="237" t="s">
        <v>7157</v>
      </c>
      <c r="E5" s="157" t="s">
        <v>2522</v>
      </c>
      <c r="F5" s="237" t="s">
        <v>7187</v>
      </c>
      <c r="G5" s="157" t="s">
        <v>2522</v>
      </c>
      <c r="H5" s="279" t="s">
        <v>7218</v>
      </c>
      <c r="I5" s="157" t="s">
        <v>2522</v>
      </c>
      <c r="J5" s="237" t="s">
        <v>7242</v>
      </c>
    </row>
    <row r="6" spans="1:11" ht="17.100000000000001" customHeight="1" thickBot="1">
      <c r="A6" s="157" t="s">
        <v>2659</v>
      </c>
      <c r="B6" s="279" t="s">
        <v>7124</v>
      </c>
      <c r="C6" s="157" t="s">
        <v>2659</v>
      </c>
      <c r="D6" s="238" t="s">
        <v>7158</v>
      </c>
      <c r="E6" s="157" t="s">
        <v>2659</v>
      </c>
      <c r="F6" s="298" t="s">
        <v>7188</v>
      </c>
      <c r="G6" s="157" t="s">
        <v>2659</v>
      </c>
      <c r="H6" s="237" t="s">
        <v>7219</v>
      </c>
      <c r="I6" s="157" t="s">
        <v>2659</v>
      </c>
      <c r="J6" s="237" t="s">
        <v>7244</v>
      </c>
    </row>
    <row r="7" spans="1:11" ht="17.100000000000001" customHeight="1" thickBot="1">
      <c r="A7" s="157" t="s">
        <v>2660</v>
      </c>
      <c r="B7" s="237" t="s">
        <v>7126</v>
      </c>
      <c r="C7" s="157" t="s">
        <v>2660</v>
      </c>
      <c r="D7" s="237" t="s">
        <v>7159</v>
      </c>
      <c r="E7" s="157" t="s">
        <v>2660</v>
      </c>
      <c r="F7" s="237" t="s">
        <v>7191</v>
      </c>
      <c r="G7" s="157" t="s">
        <v>2660</v>
      </c>
      <c r="H7" s="237" t="s">
        <v>7220</v>
      </c>
      <c r="I7" s="157" t="s">
        <v>2660</v>
      </c>
      <c r="J7" s="299" t="s">
        <v>7243</v>
      </c>
    </row>
    <row r="8" spans="1:11" ht="17.100000000000001" customHeight="1" thickBot="1">
      <c r="A8" s="157" t="s">
        <v>2661</v>
      </c>
      <c r="B8" s="279" t="s">
        <v>7128</v>
      </c>
      <c r="C8" s="157" t="s">
        <v>2661</v>
      </c>
      <c r="D8" s="237" t="s">
        <v>7160</v>
      </c>
      <c r="E8" s="157" t="s">
        <v>2661</v>
      </c>
      <c r="F8" s="279" t="s">
        <v>7192</v>
      </c>
      <c r="G8" s="157" t="s">
        <v>2661</v>
      </c>
      <c r="H8" s="237" t="s">
        <v>7221</v>
      </c>
      <c r="I8" s="157" t="s">
        <v>2661</v>
      </c>
      <c r="J8" s="237" t="s">
        <v>7247</v>
      </c>
    </row>
    <row r="9" spans="1:11" ht="17.100000000000001" customHeight="1" thickBot="1">
      <c r="A9" s="157" t="s">
        <v>2526</v>
      </c>
      <c r="B9" s="279" t="s">
        <v>7131</v>
      </c>
      <c r="C9" s="157" t="s">
        <v>2526</v>
      </c>
      <c r="D9" s="237" t="s">
        <v>7161</v>
      </c>
      <c r="E9" s="157" t="s">
        <v>2526</v>
      </c>
      <c r="F9" s="275" t="s">
        <v>7194</v>
      </c>
      <c r="G9" s="157" t="s">
        <v>2526</v>
      </c>
      <c r="H9" s="237" t="s">
        <v>7222</v>
      </c>
      <c r="I9" s="157" t="s">
        <v>2526</v>
      </c>
      <c r="J9" s="237" t="s">
        <v>7248</v>
      </c>
    </row>
    <row r="10" spans="1:11" ht="17.100000000000001" customHeight="1" thickBot="1">
      <c r="A10" s="157" t="s">
        <v>2527</v>
      </c>
      <c r="B10" s="237" t="s">
        <v>7132</v>
      </c>
      <c r="C10" s="157" t="s">
        <v>2527</v>
      </c>
      <c r="D10" s="237" t="s">
        <v>7162</v>
      </c>
      <c r="E10" s="157" t="s">
        <v>2527</v>
      </c>
      <c r="F10" s="276" t="s">
        <v>7195</v>
      </c>
      <c r="G10" s="157" t="s">
        <v>2527</v>
      </c>
      <c r="H10" s="237" t="s">
        <v>7223</v>
      </c>
      <c r="I10" s="157" t="s">
        <v>2527</v>
      </c>
      <c r="J10" s="276" t="s">
        <v>7249</v>
      </c>
    </row>
    <row r="11" spans="1:11" ht="17.100000000000001" customHeight="1" thickBot="1">
      <c r="A11" s="157" t="s">
        <v>2528</v>
      </c>
      <c r="B11" s="237" t="s">
        <v>7133</v>
      </c>
      <c r="C11" s="157" t="s">
        <v>2528</v>
      </c>
      <c r="D11" s="237" t="s">
        <v>7163</v>
      </c>
      <c r="E11" s="157" t="s">
        <v>2528</v>
      </c>
      <c r="F11" s="279" t="s">
        <v>7197</v>
      </c>
      <c r="G11" s="157" t="s">
        <v>2528</v>
      </c>
      <c r="H11" s="293" t="s">
        <v>7224</v>
      </c>
      <c r="I11" s="157" t="s">
        <v>2528</v>
      </c>
      <c r="J11" s="276" t="s">
        <v>7258</v>
      </c>
    </row>
    <row r="12" spans="1:11" ht="17.100000000000001" customHeight="1" thickBot="1">
      <c r="A12" s="157" t="s">
        <v>2529</v>
      </c>
      <c r="B12" s="293" t="s">
        <v>7134</v>
      </c>
      <c r="C12" s="157" t="s">
        <v>2529</v>
      </c>
      <c r="D12" s="237" t="s">
        <v>7164</v>
      </c>
      <c r="E12" s="157" t="s">
        <v>2529</v>
      </c>
      <c r="F12" s="238" t="s">
        <v>7196</v>
      </c>
      <c r="G12" s="157" t="s">
        <v>2529</v>
      </c>
      <c r="H12" s="237" t="s">
        <v>7225</v>
      </c>
      <c r="I12" s="157" t="s">
        <v>2529</v>
      </c>
      <c r="J12" s="276" t="s">
        <v>7259</v>
      </c>
    </row>
    <row r="13" spans="1:11" ht="17.100000000000001" customHeight="1" thickBot="1">
      <c r="A13" s="157" t="s">
        <v>2530</v>
      </c>
      <c r="B13" s="238" t="s">
        <v>7135</v>
      </c>
      <c r="C13" s="157" t="s">
        <v>2530</v>
      </c>
      <c r="D13" s="295" t="s">
        <v>7165</v>
      </c>
      <c r="E13" s="157" t="s">
        <v>2530</v>
      </c>
      <c r="F13" s="276" t="s">
        <v>7198</v>
      </c>
      <c r="G13" s="157" t="s">
        <v>2530</v>
      </c>
      <c r="H13" s="279" t="s">
        <v>7226</v>
      </c>
      <c r="I13" s="157" t="s">
        <v>2530</v>
      </c>
      <c r="J13" s="276" t="s">
        <v>7260</v>
      </c>
    </row>
    <row r="14" spans="1:11" ht="17.100000000000001" customHeight="1" thickBot="1">
      <c r="A14" s="157" t="s">
        <v>2531</v>
      </c>
      <c r="B14" s="294" t="s">
        <v>7141</v>
      </c>
      <c r="C14" s="157" t="s">
        <v>2531</v>
      </c>
      <c r="D14" s="237" t="s">
        <v>7166</v>
      </c>
      <c r="E14" s="157" t="s">
        <v>2531</v>
      </c>
      <c r="F14" s="238" t="s">
        <v>7201</v>
      </c>
      <c r="G14" s="157" t="s">
        <v>2531</v>
      </c>
      <c r="H14" s="276" t="s">
        <v>7227</v>
      </c>
      <c r="I14" s="157" t="s">
        <v>2531</v>
      </c>
      <c r="J14" s="276" t="s">
        <v>7261</v>
      </c>
    </row>
    <row r="15" spans="1:11" ht="17.100000000000001" customHeight="1" thickBot="1">
      <c r="A15" s="157" t="s">
        <v>2532</v>
      </c>
      <c r="B15" s="279" t="s">
        <v>7142</v>
      </c>
      <c r="C15" s="157" t="s">
        <v>2532</v>
      </c>
      <c r="D15" s="276" t="s">
        <v>7167</v>
      </c>
      <c r="E15" s="157" t="s">
        <v>2532</v>
      </c>
      <c r="F15" s="276" t="s">
        <v>7199</v>
      </c>
      <c r="G15" s="157" t="s">
        <v>2532</v>
      </c>
      <c r="H15" s="276" t="s">
        <v>7228</v>
      </c>
      <c r="I15" s="157" t="s">
        <v>2532</v>
      </c>
      <c r="J15" s="279" t="s">
        <v>7262</v>
      </c>
    </row>
    <row r="16" spans="1:11" ht="17.100000000000001" customHeight="1" thickBot="1">
      <c r="A16" s="157" t="s">
        <v>3306</v>
      </c>
      <c r="B16" s="238" t="s">
        <v>7136</v>
      </c>
      <c r="C16" s="157" t="s">
        <v>3306</v>
      </c>
      <c r="D16" s="276" t="s">
        <v>7168</v>
      </c>
      <c r="E16" s="157" t="s">
        <v>3306</v>
      </c>
      <c r="F16" s="293" t="s">
        <v>7202</v>
      </c>
      <c r="G16" s="157" t="s">
        <v>3306</v>
      </c>
      <c r="H16" s="279" t="s">
        <v>7229</v>
      </c>
      <c r="I16" s="157" t="s">
        <v>3306</v>
      </c>
      <c r="J16" s="299" t="s">
        <v>7263</v>
      </c>
    </row>
    <row r="17" spans="1:10" ht="17.100000000000001" customHeight="1" thickBot="1">
      <c r="A17" s="157" t="s">
        <v>3307</v>
      </c>
      <c r="B17" s="276" t="s">
        <v>7137</v>
      </c>
      <c r="C17" s="157" t="s">
        <v>3307</v>
      </c>
      <c r="D17" s="276" t="s">
        <v>7169</v>
      </c>
      <c r="E17" s="157" t="s">
        <v>3307</v>
      </c>
      <c r="F17" s="276" t="s">
        <v>7203</v>
      </c>
      <c r="G17" s="157" t="s">
        <v>3307</v>
      </c>
      <c r="H17" s="238" t="s">
        <v>7231</v>
      </c>
      <c r="I17" s="157" t="s">
        <v>3307</v>
      </c>
      <c r="J17" s="276" t="s">
        <v>7264</v>
      </c>
    </row>
    <row r="18" spans="1:10" ht="17.100000000000001" customHeight="1" thickBot="1">
      <c r="A18" s="157" t="s">
        <v>3308</v>
      </c>
      <c r="B18" s="276" t="s">
        <v>7138</v>
      </c>
      <c r="C18" s="157" t="s">
        <v>3308</v>
      </c>
      <c r="D18" s="279" t="s">
        <v>7200</v>
      </c>
      <c r="E18" s="157" t="s">
        <v>3308</v>
      </c>
      <c r="F18" s="276" t="s">
        <v>7204</v>
      </c>
      <c r="G18" s="157" t="s">
        <v>3308</v>
      </c>
      <c r="H18" s="276" t="s">
        <v>7232</v>
      </c>
      <c r="I18" s="157" t="s">
        <v>3308</v>
      </c>
      <c r="J18" s="238" t="s">
        <v>7257</v>
      </c>
    </row>
    <row r="19" spans="1:10" ht="17.100000000000001" customHeight="1" thickBot="1">
      <c r="A19" s="157" t="s">
        <v>3309</v>
      </c>
      <c r="B19" s="237" t="s">
        <v>7139</v>
      </c>
      <c r="C19" s="157" t="s">
        <v>3309</v>
      </c>
      <c r="D19" s="237" t="s">
        <v>7170</v>
      </c>
      <c r="E19" s="157" t="s">
        <v>3309</v>
      </c>
      <c r="F19" s="238" t="s">
        <v>7205</v>
      </c>
      <c r="G19" s="157" t="s">
        <v>3309</v>
      </c>
      <c r="H19" s="237" t="s">
        <v>7233</v>
      </c>
      <c r="I19" s="157" t="s">
        <v>3309</v>
      </c>
      <c r="J19" s="279" t="s">
        <v>7256</v>
      </c>
    </row>
    <row r="20" spans="1:10" ht="17.100000000000001" customHeight="1" thickBot="1">
      <c r="A20" s="157" t="s">
        <v>3310</v>
      </c>
      <c r="B20" s="238" t="s">
        <v>7144</v>
      </c>
      <c r="C20" s="157" t="s">
        <v>3310</v>
      </c>
      <c r="D20" s="293" t="s">
        <v>7174</v>
      </c>
      <c r="E20" s="157" t="s">
        <v>3310</v>
      </c>
      <c r="F20" s="238" t="s">
        <v>7206</v>
      </c>
      <c r="G20" s="157" t="s">
        <v>3310</v>
      </c>
      <c r="H20" s="237" t="s">
        <v>7234</v>
      </c>
      <c r="I20" s="157" t="s">
        <v>3310</v>
      </c>
      <c r="J20" s="276" t="s">
        <v>7255</v>
      </c>
    </row>
    <row r="21" spans="1:10" ht="17.100000000000001" customHeight="1" thickBot="1">
      <c r="A21" s="157" t="s">
        <v>3311</v>
      </c>
      <c r="B21" s="237" t="s">
        <v>7145</v>
      </c>
      <c r="C21" s="157" t="s">
        <v>3311</v>
      </c>
      <c r="D21" s="296" t="s">
        <v>7171</v>
      </c>
      <c r="E21" s="157" t="s">
        <v>3311</v>
      </c>
      <c r="F21" s="237" t="s">
        <v>7207</v>
      </c>
      <c r="G21" s="157" t="s">
        <v>3311</v>
      </c>
      <c r="H21" s="295" t="s">
        <v>7235</v>
      </c>
      <c r="I21" s="157" t="s">
        <v>3311</v>
      </c>
      <c r="J21" s="276" t="s">
        <v>7254</v>
      </c>
    </row>
    <row r="22" spans="1:10" ht="17.100000000000001" customHeight="1" thickBot="1">
      <c r="A22" s="157" t="s">
        <v>3312</v>
      </c>
      <c r="B22" s="237" t="s">
        <v>7146</v>
      </c>
      <c r="C22" s="157" t="s">
        <v>3312</v>
      </c>
      <c r="D22" s="238" t="s">
        <v>7172</v>
      </c>
      <c r="E22" s="157" t="s">
        <v>3312</v>
      </c>
      <c r="F22" s="237" t="s">
        <v>7208</v>
      </c>
      <c r="G22" s="157" t="s">
        <v>3312</v>
      </c>
      <c r="H22" s="299" t="s">
        <v>7236</v>
      </c>
      <c r="I22" s="157" t="s">
        <v>3312</v>
      </c>
      <c r="J22" s="238" t="s">
        <v>7265</v>
      </c>
    </row>
    <row r="23" spans="1:10" ht="17.100000000000001" customHeight="1" thickBot="1">
      <c r="A23" s="157" t="s">
        <v>3313</v>
      </c>
      <c r="B23" s="238" t="s">
        <v>7147</v>
      </c>
      <c r="C23" s="157" t="s">
        <v>3313</v>
      </c>
      <c r="D23" s="279" t="s">
        <v>7176</v>
      </c>
      <c r="E23" s="157" t="s">
        <v>3313</v>
      </c>
      <c r="F23" s="237" t="s">
        <v>7209</v>
      </c>
      <c r="G23" s="157" t="s">
        <v>3313</v>
      </c>
      <c r="H23" s="293" t="s">
        <v>7237</v>
      </c>
      <c r="I23" s="157" t="s">
        <v>3313</v>
      </c>
      <c r="J23" s="276" t="s">
        <v>7253</v>
      </c>
    </row>
    <row r="24" spans="1:10" ht="17.100000000000001" customHeight="1" thickBot="1">
      <c r="A24" s="157" t="s">
        <v>3314</v>
      </c>
      <c r="B24" s="279" t="s">
        <v>7149</v>
      </c>
      <c r="C24" s="157" t="s">
        <v>3314</v>
      </c>
      <c r="D24" s="238" t="s">
        <v>7177</v>
      </c>
      <c r="E24" s="157" t="s">
        <v>3314</v>
      </c>
      <c r="F24" s="237" t="s">
        <v>7210</v>
      </c>
      <c r="G24" s="157" t="s">
        <v>3314</v>
      </c>
      <c r="H24" s="237" t="s">
        <v>7238</v>
      </c>
      <c r="I24" s="157" t="s">
        <v>3314</v>
      </c>
      <c r="J24" s="279" t="s">
        <v>7252</v>
      </c>
    </row>
    <row r="25" spans="1:10" ht="17.100000000000001" customHeight="1" thickBot="1">
      <c r="A25" s="157" t="s">
        <v>3315</v>
      </c>
      <c r="B25" s="238" t="s">
        <v>7150</v>
      </c>
      <c r="C25" s="157" t="s">
        <v>3315</v>
      </c>
      <c r="D25" s="279" t="s">
        <v>7178</v>
      </c>
      <c r="E25" s="157" t="s">
        <v>3315</v>
      </c>
      <c r="F25" s="238" t="s">
        <v>7211</v>
      </c>
      <c r="G25" s="157" t="s">
        <v>3315</v>
      </c>
      <c r="H25" s="238" t="s">
        <v>7239</v>
      </c>
      <c r="I25" s="157" t="s">
        <v>3315</v>
      </c>
      <c r="J25" s="296" t="s">
        <v>7267</v>
      </c>
    </row>
    <row r="26" spans="1:10" ht="17.100000000000001" customHeight="1" thickBot="1">
      <c r="A26" s="157" t="s">
        <v>3316</v>
      </c>
      <c r="B26" s="238" t="s">
        <v>7152</v>
      </c>
      <c r="C26" s="157" t="s">
        <v>3316</v>
      </c>
      <c r="D26" s="297" t="s">
        <v>7186</v>
      </c>
      <c r="E26" s="157" t="s">
        <v>3316</v>
      </c>
      <c r="F26" s="237" t="s">
        <v>7212</v>
      </c>
      <c r="G26" s="157" t="s">
        <v>3316</v>
      </c>
      <c r="H26" s="237" t="s">
        <v>7240</v>
      </c>
      <c r="I26" s="157" t="s">
        <v>3316</v>
      </c>
      <c r="J26" s="279" t="s">
        <v>7266</v>
      </c>
    </row>
    <row r="29" spans="1:10" ht="17.100000000000001" customHeight="1" thickBot="1">
      <c r="A29" s="156" t="s">
        <v>6105</v>
      </c>
      <c r="C29" s="156" t="s">
        <v>6106</v>
      </c>
      <c r="E29" s="156" t="s">
        <v>6107</v>
      </c>
      <c r="G29" s="156" t="s">
        <v>6108</v>
      </c>
      <c r="I29" s="156" t="s">
        <v>6109</v>
      </c>
    </row>
    <row r="30" spans="1:10" ht="17.100000000000001" customHeight="1" thickBot="1">
      <c r="A30" s="157" t="s">
        <v>2520</v>
      </c>
      <c r="B30" s="237" t="s">
        <v>7269</v>
      </c>
      <c r="C30" s="157" t="s">
        <v>2520</v>
      </c>
      <c r="D30" s="237" t="s">
        <v>7296</v>
      </c>
      <c r="E30" s="157" t="s">
        <v>2520</v>
      </c>
      <c r="F30" s="237" t="s">
        <v>7345</v>
      </c>
      <c r="G30" s="157" t="s">
        <v>2520</v>
      </c>
      <c r="H30" s="237" t="s">
        <v>7350</v>
      </c>
      <c r="I30" s="157" t="s">
        <v>2520</v>
      </c>
      <c r="J30" s="237" t="s">
        <v>7375</v>
      </c>
    </row>
    <row r="31" spans="1:10" ht="17.100000000000001" customHeight="1" thickBot="1">
      <c r="A31" s="157" t="s">
        <v>2521</v>
      </c>
      <c r="B31" s="237" t="s">
        <v>7270</v>
      </c>
      <c r="C31" s="157" t="s">
        <v>2521</v>
      </c>
      <c r="D31" s="237" t="s">
        <v>7297</v>
      </c>
      <c r="E31" s="157" t="s">
        <v>2521</v>
      </c>
      <c r="F31" s="237" t="s">
        <v>7346</v>
      </c>
      <c r="G31" s="157" t="s">
        <v>2521</v>
      </c>
      <c r="H31" s="237" t="s">
        <v>7351</v>
      </c>
      <c r="I31" s="157" t="s">
        <v>2521</v>
      </c>
      <c r="J31" s="237" t="s">
        <v>7376</v>
      </c>
    </row>
    <row r="32" spans="1:10" ht="17.100000000000001" customHeight="1" thickBot="1">
      <c r="A32" s="157" t="s">
        <v>2522</v>
      </c>
      <c r="B32" s="237" t="s">
        <v>7271</v>
      </c>
      <c r="C32" s="157" t="s">
        <v>2522</v>
      </c>
      <c r="D32" s="237" t="s">
        <v>7298</v>
      </c>
      <c r="E32" s="157" t="s">
        <v>2522</v>
      </c>
      <c r="F32" s="237" t="s">
        <v>7323</v>
      </c>
      <c r="G32" s="157" t="s">
        <v>2522</v>
      </c>
      <c r="H32" s="237" t="s">
        <v>7352</v>
      </c>
      <c r="I32" s="157" t="s">
        <v>2522</v>
      </c>
      <c r="J32" s="237" t="s">
        <v>7377</v>
      </c>
    </row>
    <row r="33" spans="1:10" ht="17.100000000000001" customHeight="1" thickBot="1">
      <c r="A33" s="157" t="s">
        <v>2659</v>
      </c>
      <c r="B33" s="276" t="s">
        <v>7272</v>
      </c>
      <c r="C33" s="157" t="s">
        <v>2659</v>
      </c>
      <c r="D33" s="299" t="s">
        <v>7299</v>
      </c>
      <c r="E33" s="157" t="s">
        <v>2659</v>
      </c>
      <c r="F33" s="237" t="s">
        <v>7324</v>
      </c>
      <c r="G33" s="157" t="s">
        <v>2659</v>
      </c>
      <c r="H33" s="237" t="s">
        <v>7353</v>
      </c>
      <c r="I33" s="157" t="s">
        <v>2659</v>
      </c>
      <c r="J33" s="237" t="s">
        <v>7378</v>
      </c>
    </row>
    <row r="34" spans="1:10" ht="17.100000000000001" customHeight="1" thickBot="1">
      <c r="A34" s="157" t="s">
        <v>2660</v>
      </c>
      <c r="B34" s="237" t="s">
        <v>7273</v>
      </c>
      <c r="C34" s="157" t="s">
        <v>2660</v>
      </c>
      <c r="D34" s="299" t="s">
        <v>7300</v>
      </c>
      <c r="E34" s="157" t="s">
        <v>2660</v>
      </c>
      <c r="F34" s="279" t="s">
        <v>7325</v>
      </c>
      <c r="G34" s="157" t="s">
        <v>2660</v>
      </c>
      <c r="H34" s="237" t="s">
        <v>7354</v>
      </c>
      <c r="I34" s="157" t="s">
        <v>2660</v>
      </c>
      <c r="J34" s="237" t="s">
        <v>7379</v>
      </c>
    </row>
    <row r="35" spans="1:10" ht="17.100000000000001" customHeight="1" thickBot="1">
      <c r="A35" s="157" t="s">
        <v>2661</v>
      </c>
      <c r="B35" s="237" t="s">
        <v>7274</v>
      </c>
      <c r="C35" s="157" t="s">
        <v>2661</v>
      </c>
      <c r="D35" s="237" t="s">
        <v>7301</v>
      </c>
      <c r="E35" s="157" t="s">
        <v>2661</v>
      </c>
      <c r="F35" s="237" t="s">
        <v>7326</v>
      </c>
      <c r="G35" s="157" t="s">
        <v>2661</v>
      </c>
      <c r="H35" s="237" t="s">
        <v>7355</v>
      </c>
      <c r="I35" s="157" t="s">
        <v>2661</v>
      </c>
      <c r="J35" s="237" t="s">
        <v>7391</v>
      </c>
    </row>
    <row r="36" spans="1:10" ht="17.100000000000001" customHeight="1" thickBot="1">
      <c r="A36" s="157" t="s">
        <v>2526</v>
      </c>
      <c r="B36" s="237" t="s">
        <v>7320</v>
      </c>
      <c r="C36" s="157" t="s">
        <v>2526</v>
      </c>
      <c r="D36" s="237" t="s">
        <v>7302</v>
      </c>
      <c r="E36" s="157" t="s">
        <v>2526</v>
      </c>
      <c r="F36" s="237" t="s">
        <v>7327</v>
      </c>
      <c r="G36" s="157" t="s">
        <v>2526</v>
      </c>
      <c r="H36" s="279" t="s">
        <v>7356</v>
      </c>
      <c r="I36" s="157" t="s">
        <v>2526</v>
      </c>
      <c r="J36" s="279" t="s">
        <v>7380</v>
      </c>
    </row>
    <row r="37" spans="1:10" ht="17.100000000000001" customHeight="1" thickBot="1">
      <c r="A37" s="157" t="s">
        <v>2527</v>
      </c>
      <c r="B37" s="279" t="s">
        <v>7275</v>
      </c>
      <c r="C37" s="157" t="s">
        <v>2527</v>
      </c>
      <c r="D37" s="237" t="s">
        <v>7303</v>
      </c>
      <c r="E37" s="157" t="s">
        <v>2527</v>
      </c>
      <c r="F37" s="279" t="s">
        <v>7328</v>
      </c>
      <c r="G37" s="157" t="s">
        <v>2527</v>
      </c>
      <c r="H37" s="237" t="s">
        <v>7357</v>
      </c>
      <c r="I37" s="157" t="s">
        <v>2527</v>
      </c>
      <c r="J37" s="237" t="s">
        <v>7381</v>
      </c>
    </row>
    <row r="38" spans="1:10" ht="17.100000000000001" customHeight="1" thickBot="1">
      <c r="A38" s="157" t="s">
        <v>2528</v>
      </c>
      <c r="B38" s="237" t="s">
        <v>7276</v>
      </c>
      <c r="C38" s="157" t="s">
        <v>2528</v>
      </c>
      <c r="D38" s="237" t="s">
        <v>7304</v>
      </c>
      <c r="E38" s="157" t="s">
        <v>2528</v>
      </c>
      <c r="F38" s="237" t="s">
        <v>7329</v>
      </c>
      <c r="G38" s="157" t="s">
        <v>2528</v>
      </c>
      <c r="H38" s="237" t="s">
        <v>7358</v>
      </c>
      <c r="I38" s="157" t="s">
        <v>2528</v>
      </c>
      <c r="J38" s="237" t="s">
        <v>7382</v>
      </c>
    </row>
    <row r="39" spans="1:10" ht="17.100000000000001" customHeight="1" thickBot="1">
      <c r="A39" s="157" t="s">
        <v>2529</v>
      </c>
      <c r="B39" s="237" t="s">
        <v>7278</v>
      </c>
      <c r="C39" s="157" t="s">
        <v>2529</v>
      </c>
      <c r="D39" s="238" t="s">
        <v>7305</v>
      </c>
      <c r="E39" s="157" t="s">
        <v>2529</v>
      </c>
      <c r="F39" s="237" t="s">
        <v>7330</v>
      </c>
      <c r="G39" s="157" t="s">
        <v>2529</v>
      </c>
      <c r="H39" s="237" t="s">
        <v>7359</v>
      </c>
      <c r="I39" s="157" t="s">
        <v>2529</v>
      </c>
      <c r="J39" s="237" t="s">
        <v>7383</v>
      </c>
    </row>
    <row r="40" spans="1:10" ht="17.100000000000001" customHeight="1" thickBot="1">
      <c r="A40" s="157" t="s">
        <v>2530</v>
      </c>
      <c r="B40" s="276" t="s">
        <v>7279</v>
      </c>
      <c r="C40" s="157" t="s">
        <v>2530</v>
      </c>
      <c r="D40" s="276" t="s">
        <v>7306</v>
      </c>
      <c r="E40" s="157" t="s">
        <v>2530</v>
      </c>
      <c r="F40" s="276" t="s">
        <v>7331</v>
      </c>
      <c r="G40" s="157" t="s">
        <v>2530</v>
      </c>
      <c r="H40" s="276" t="s">
        <v>7360</v>
      </c>
      <c r="I40" s="157" t="s">
        <v>2530</v>
      </c>
      <c r="J40" s="279" t="s">
        <v>7384</v>
      </c>
    </row>
    <row r="41" spans="1:10" ht="17.100000000000001" customHeight="1" thickBot="1">
      <c r="A41" s="157" t="s">
        <v>2531</v>
      </c>
      <c r="B41" s="276" t="s">
        <v>7280</v>
      </c>
      <c r="C41" s="157" t="s">
        <v>2531</v>
      </c>
      <c r="D41" s="276" t="s">
        <v>7307</v>
      </c>
      <c r="E41" s="157" t="s">
        <v>2531</v>
      </c>
      <c r="F41" s="276" t="s">
        <v>7332</v>
      </c>
      <c r="G41" s="157" t="s">
        <v>2531</v>
      </c>
      <c r="H41" s="276" t="s">
        <v>7361</v>
      </c>
      <c r="I41" s="157" t="s">
        <v>2531</v>
      </c>
      <c r="J41" s="276" t="s">
        <v>7387</v>
      </c>
    </row>
    <row r="42" spans="1:10" ht="17.100000000000001" customHeight="1" thickBot="1">
      <c r="A42" s="157" t="s">
        <v>2532</v>
      </c>
      <c r="B42" s="276" t="s">
        <v>7281</v>
      </c>
      <c r="C42" s="157" t="s">
        <v>2532</v>
      </c>
      <c r="D42" s="276" t="s">
        <v>7308</v>
      </c>
      <c r="E42" s="157" t="s">
        <v>2532</v>
      </c>
      <c r="F42" s="276" t="s">
        <v>7333</v>
      </c>
      <c r="G42" s="157" t="s">
        <v>2532</v>
      </c>
      <c r="H42" s="276" t="s">
        <v>7362</v>
      </c>
      <c r="I42" s="157" t="s">
        <v>2532</v>
      </c>
      <c r="J42" s="276" t="s">
        <v>7388</v>
      </c>
    </row>
    <row r="43" spans="1:10" ht="17.100000000000001" customHeight="1" thickBot="1">
      <c r="A43" s="157" t="s">
        <v>3306</v>
      </c>
      <c r="B43" s="279" t="s">
        <v>7282</v>
      </c>
      <c r="C43" s="157" t="s">
        <v>3306</v>
      </c>
      <c r="D43" s="279" t="s">
        <v>7309</v>
      </c>
      <c r="E43" s="157" t="s">
        <v>3306</v>
      </c>
      <c r="F43" s="276" t="s">
        <v>7334</v>
      </c>
      <c r="G43" s="157" t="s">
        <v>3306</v>
      </c>
      <c r="H43" s="279" t="s">
        <v>7363</v>
      </c>
      <c r="I43" s="157" t="s">
        <v>3306</v>
      </c>
      <c r="J43" s="276" t="s">
        <v>7389</v>
      </c>
    </row>
    <row r="44" spans="1:10" ht="17.100000000000001" customHeight="1" thickBot="1">
      <c r="A44" s="157" t="s">
        <v>3307</v>
      </c>
      <c r="B44" s="238" t="s">
        <v>7283</v>
      </c>
      <c r="C44" s="157" t="s">
        <v>3307</v>
      </c>
      <c r="D44" s="276" t="s">
        <v>7310</v>
      </c>
      <c r="E44" s="157" t="s">
        <v>3307</v>
      </c>
      <c r="F44" s="295" t="s">
        <v>7335</v>
      </c>
      <c r="G44" s="157" t="s">
        <v>3307</v>
      </c>
      <c r="H44" s="279" t="s">
        <v>7374</v>
      </c>
      <c r="I44" s="157" t="s">
        <v>3307</v>
      </c>
      <c r="J44" s="279" t="s">
        <v>7393</v>
      </c>
    </row>
    <row r="45" spans="1:10" ht="17.100000000000001" customHeight="1" thickBot="1">
      <c r="A45" s="157" t="s">
        <v>3308</v>
      </c>
      <c r="B45" s="238" t="s">
        <v>7284</v>
      </c>
      <c r="C45" s="157" t="s">
        <v>3308</v>
      </c>
      <c r="D45" s="276" t="s">
        <v>7312</v>
      </c>
      <c r="E45" s="157" t="s">
        <v>3308</v>
      </c>
      <c r="F45" s="276" t="s">
        <v>7336</v>
      </c>
      <c r="G45" s="157" t="s">
        <v>3308</v>
      </c>
      <c r="H45" s="276" t="s">
        <v>7364</v>
      </c>
      <c r="I45" s="157" t="s">
        <v>3308</v>
      </c>
      <c r="J45" s="279" t="s">
        <v>7390</v>
      </c>
    </row>
    <row r="46" spans="1:10" ht="17.100000000000001" customHeight="1" thickBot="1">
      <c r="A46" s="157" t="s">
        <v>3309</v>
      </c>
      <c r="B46" s="237" t="s">
        <v>7285</v>
      </c>
      <c r="C46" s="157" t="s">
        <v>3309</v>
      </c>
      <c r="D46" s="300" t="s">
        <v>7314</v>
      </c>
      <c r="E46" s="157" t="s">
        <v>3309</v>
      </c>
      <c r="F46" s="237" t="s">
        <v>7337</v>
      </c>
      <c r="G46" s="157" t="s">
        <v>3309</v>
      </c>
      <c r="H46" s="237" t="s">
        <v>7365</v>
      </c>
      <c r="I46" s="157" t="s">
        <v>3309</v>
      </c>
      <c r="J46" s="276" t="s">
        <v>7392</v>
      </c>
    </row>
    <row r="47" spans="1:10" ht="17.100000000000001" customHeight="1" thickBot="1">
      <c r="A47" s="157" t="s">
        <v>3310</v>
      </c>
      <c r="B47" s="237" t="s">
        <v>7286</v>
      </c>
      <c r="C47" s="157" t="s">
        <v>3310</v>
      </c>
      <c r="D47" s="298" t="s">
        <v>7313</v>
      </c>
      <c r="E47" s="157" t="s">
        <v>3310</v>
      </c>
      <c r="F47" s="237" t="s">
        <v>7338</v>
      </c>
      <c r="G47" s="157" t="s">
        <v>3310</v>
      </c>
      <c r="H47" s="238" t="s">
        <v>7373</v>
      </c>
      <c r="I47" s="157" t="s">
        <v>3310</v>
      </c>
      <c r="J47" s="237" t="s">
        <v>7112</v>
      </c>
    </row>
    <row r="48" spans="1:10" ht="17.100000000000001" customHeight="1" thickBot="1">
      <c r="A48" s="157" t="s">
        <v>3311</v>
      </c>
      <c r="B48" s="237" t="s">
        <v>7287</v>
      </c>
      <c r="C48" s="157" t="s">
        <v>3311</v>
      </c>
      <c r="D48" s="301" t="s">
        <v>7311</v>
      </c>
      <c r="E48" s="157" t="s">
        <v>3311</v>
      </c>
      <c r="F48" s="237" t="s">
        <v>7339</v>
      </c>
      <c r="G48" s="157" t="s">
        <v>3311</v>
      </c>
      <c r="H48" s="238" t="s">
        <v>7366</v>
      </c>
      <c r="I48" s="157" t="s">
        <v>3311</v>
      </c>
      <c r="J48" s="237" t="s">
        <v>7394</v>
      </c>
    </row>
    <row r="49" spans="1:10" ht="17.100000000000001" customHeight="1" thickBot="1">
      <c r="A49" s="157" t="s">
        <v>3312</v>
      </c>
      <c r="B49" s="237" t="s">
        <v>7288</v>
      </c>
      <c r="C49" s="157" t="s">
        <v>3312</v>
      </c>
      <c r="D49" s="298" t="s">
        <v>7315</v>
      </c>
      <c r="E49" s="157" t="s">
        <v>3312</v>
      </c>
      <c r="F49" s="237" t="s">
        <v>7340</v>
      </c>
      <c r="G49" s="157" t="s">
        <v>3312</v>
      </c>
      <c r="H49" s="237" t="s">
        <v>7367</v>
      </c>
      <c r="I49" s="157" t="s">
        <v>3312</v>
      </c>
      <c r="J49" s="237" t="s">
        <v>7395</v>
      </c>
    </row>
    <row r="50" spans="1:10" ht="17.100000000000001" customHeight="1" thickBot="1">
      <c r="A50" s="157" t="s">
        <v>3313</v>
      </c>
      <c r="B50" s="237" t="s">
        <v>7289</v>
      </c>
      <c r="C50" s="157" t="s">
        <v>3313</v>
      </c>
      <c r="D50" s="298" t="s">
        <v>7316</v>
      </c>
      <c r="E50" s="157" t="s">
        <v>3313</v>
      </c>
      <c r="F50" s="237" t="s">
        <v>7341</v>
      </c>
      <c r="G50" s="157" t="s">
        <v>3313</v>
      </c>
      <c r="H50" s="237" t="s">
        <v>7368</v>
      </c>
      <c r="I50" s="157" t="s">
        <v>3313</v>
      </c>
      <c r="J50" s="238" t="s">
        <v>7398</v>
      </c>
    </row>
    <row r="51" spans="1:10" ht="17.100000000000001" customHeight="1" thickBot="1">
      <c r="A51" s="157" t="s">
        <v>3314</v>
      </c>
      <c r="B51" s="279" t="s">
        <v>7290</v>
      </c>
      <c r="C51" s="157" t="s">
        <v>3314</v>
      </c>
      <c r="D51" s="298" t="s">
        <v>7317</v>
      </c>
      <c r="E51" s="157" t="s">
        <v>3314</v>
      </c>
      <c r="F51" s="237" t="s">
        <v>7342</v>
      </c>
      <c r="G51" s="157" t="s">
        <v>3314</v>
      </c>
      <c r="H51" s="237" t="s">
        <v>7369</v>
      </c>
      <c r="I51" s="157" t="s">
        <v>3314</v>
      </c>
      <c r="J51" s="238" t="s">
        <v>7399</v>
      </c>
    </row>
    <row r="52" spans="1:10" ht="17.100000000000001" customHeight="1" thickBot="1">
      <c r="A52" s="157" t="s">
        <v>3315</v>
      </c>
      <c r="B52" s="237" t="s">
        <v>7277</v>
      </c>
      <c r="C52" s="157" t="s">
        <v>3315</v>
      </c>
      <c r="D52" s="301" t="s">
        <v>7318</v>
      </c>
      <c r="E52" s="157" t="s">
        <v>3315</v>
      </c>
      <c r="F52" s="237" t="s">
        <v>7344</v>
      </c>
      <c r="G52" s="157" t="s">
        <v>3315</v>
      </c>
      <c r="H52" s="238" t="s">
        <v>7370</v>
      </c>
      <c r="I52" s="157" t="s">
        <v>3315</v>
      </c>
      <c r="J52" s="237" t="s">
        <v>7396</v>
      </c>
    </row>
    <row r="53" spans="1:10" ht="17.100000000000001" customHeight="1" thickBot="1">
      <c r="A53" s="157" t="s">
        <v>3316</v>
      </c>
      <c r="B53" s="237" t="s">
        <v>7292</v>
      </c>
      <c r="C53" s="157" t="s">
        <v>3316</v>
      </c>
      <c r="D53" s="300" t="s">
        <v>7319</v>
      </c>
      <c r="E53" s="157" t="s">
        <v>3316</v>
      </c>
      <c r="F53" s="237" t="s">
        <v>7343</v>
      </c>
      <c r="G53" s="157" t="s">
        <v>3316</v>
      </c>
      <c r="H53" s="279" t="s">
        <v>7372</v>
      </c>
      <c r="I53" s="157" t="s">
        <v>3316</v>
      </c>
      <c r="J53" s="237" t="s">
        <v>7397</v>
      </c>
    </row>
    <row r="57" spans="1:10" ht="17.100000000000001" customHeight="1">
      <c r="F57" s="10" t="s">
        <v>6099</v>
      </c>
    </row>
    <row r="58" spans="1:10" ht="17.100000000000001" customHeight="1">
      <c r="A58" s="156" t="s">
        <v>6102</v>
      </c>
      <c r="C58" s="156" t="s">
        <v>6103</v>
      </c>
      <c r="D58" s="198"/>
      <c r="E58" s="156" t="s">
        <v>6100</v>
      </c>
      <c r="G58" s="156" t="s">
        <v>6101</v>
      </c>
      <c r="I58" s="156" t="s">
        <v>6104</v>
      </c>
    </row>
    <row r="59" spans="1:10" ht="17.100000000000001" customHeight="1">
      <c r="A59" s="157" t="s">
        <v>2520</v>
      </c>
      <c r="B59" t="s">
        <v>6339</v>
      </c>
      <c r="C59" s="157" t="s">
        <v>2520</v>
      </c>
      <c r="D59" t="s">
        <v>6310</v>
      </c>
      <c r="E59" s="157" t="s">
        <v>2520</v>
      </c>
      <c r="F59" t="s">
        <v>6201</v>
      </c>
      <c r="G59" s="157" t="s">
        <v>2520</v>
      </c>
      <c r="H59" t="s">
        <v>3429</v>
      </c>
      <c r="I59" s="157" t="s">
        <v>2520</v>
      </c>
      <c r="J59" t="s">
        <v>6413</v>
      </c>
    </row>
    <row r="60" spans="1:10" ht="17.100000000000001" customHeight="1">
      <c r="A60" s="157" t="s">
        <v>2521</v>
      </c>
      <c r="B60" t="s">
        <v>6346</v>
      </c>
      <c r="C60" s="157" t="s">
        <v>2521</v>
      </c>
      <c r="D60" t="s">
        <v>6410</v>
      </c>
      <c r="E60" s="157" t="s">
        <v>2521</v>
      </c>
      <c r="F60" t="s">
        <v>6143</v>
      </c>
      <c r="G60" s="157" t="s">
        <v>2521</v>
      </c>
      <c r="H60" t="s">
        <v>6422</v>
      </c>
      <c r="I60" s="157" t="s">
        <v>2521</v>
      </c>
      <c r="J60" t="s">
        <v>6322</v>
      </c>
    </row>
    <row r="61" spans="1:10" ht="17.100000000000001" customHeight="1">
      <c r="A61" s="157" t="s">
        <v>2522</v>
      </c>
      <c r="B61" t="s">
        <v>6352</v>
      </c>
      <c r="C61" s="157" t="s">
        <v>2522</v>
      </c>
      <c r="D61" t="s">
        <v>6385</v>
      </c>
      <c r="E61" s="157" t="s">
        <v>2522</v>
      </c>
      <c r="F61" t="s">
        <v>6193</v>
      </c>
      <c r="G61" s="157" t="s">
        <v>2522</v>
      </c>
      <c r="H61" t="s">
        <v>6163</v>
      </c>
      <c r="I61" s="157" t="s">
        <v>2522</v>
      </c>
      <c r="J61" t="s">
        <v>5096</v>
      </c>
    </row>
    <row r="62" spans="1:10" ht="17.100000000000001" customHeight="1">
      <c r="A62" s="157" t="s">
        <v>2659</v>
      </c>
      <c r="B62" t="s">
        <v>6341</v>
      </c>
      <c r="C62" s="157" t="s">
        <v>2659</v>
      </c>
      <c r="D62" t="s">
        <v>6409</v>
      </c>
      <c r="E62" s="157" t="s">
        <v>2659</v>
      </c>
      <c r="F62" t="s">
        <v>6171</v>
      </c>
      <c r="G62" s="157" t="s">
        <v>2659</v>
      </c>
      <c r="H62" t="s">
        <v>6389</v>
      </c>
      <c r="I62" s="157" t="s">
        <v>2659</v>
      </c>
      <c r="J62" t="s">
        <v>5073</v>
      </c>
    </row>
    <row r="63" spans="1:10" ht="17.100000000000001" customHeight="1">
      <c r="A63" s="157" t="s">
        <v>2660</v>
      </c>
      <c r="B63" t="s">
        <v>6350</v>
      </c>
      <c r="C63" s="157" t="s">
        <v>2660</v>
      </c>
      <c r="D63" t="s">
        <v>6165</v>
      </c>
      <c r="E63" s="157" t="s">
        <v>2660</v>
      </c>
      <c r="F63" t="s">
        <v>6342</v>
      </c>
      <c r="G63" s="157" t="s">
        <v>2660</v>
      </c>
      <c r="H63" t="s">
        <v>6363</v>
      </c>
      <c r="I63" s="157" t="s">
        <v>2660</v>
      </c>
      <c r="J63" t="s">
        <v>6133</v>
      </c>
    </row>
    <row r="64" spans="1:10" ht="17.100000000000001" customHeight="1">
      <c r="A64" s="157" t="s">
        <v>2661</v>
      </c>
      <c r="B64" t="s">
        <v>6291</v>
      </c>
      <c r="C64" s="157" t="s">
        <v>2661</v>
      </c>
      <c r="D64" t="s">
        <v>6365</v>
      </c>
      <c r="E64" s="157" t="s">
        <v>2661</v>
      </c>
      <c r="F64" t="s">
        <v>6366</v>
      </c>
      <c r="G64" s="157" t="s">
        <v>2661</v>
      </c>
      <c r="H64" t="s">
        <v>6364</v>
      </c>
      <c r="I64" s="157" t="s">
        <v>2661</v>
      </c>
      <c r="J64" t="s">
        <v>6214</v>
      </c>
    </row>
    <row r="65" spans="1:10" ht="17.100000000000001" customHeight="1">
      <c r="A65" s="157" t="s">
        <v>2526</v>
      </c>
      <c r="B65" t="s">
        <v>6199</v>
      </c>
      <c r="C65" s="157" t="s">
        <v>2526</v>
      </c>
      <c r="D65" t="s">
        <v>6264</v>
      </c>
      <c r="E65" s="157" t="s">
        <v>2526</v>
      </c>
      <c r="F65" t="s">
        <v>6387</v>
      </c>
      <c r="G65" s="157" t="s">
        <v>2526</v>
      </c>
      <c r="H65" t="s">
        <v>6222</v>
      </c>
      <c r="I65" s="157" t="s">
        <v>2526</v>
      </c>
      <c r="J65" t="s">
        <v>5205</v>
      </c>
    </row>
    <row r="66" spans="1:10" ht="17.100000000000001" customHeight="1">
      <c r="A66" s="157" t="s">
        <v>2527</v>
      </c>
      <c r="B66" t="s">
        <v>6333</v>
      </c>
      <c r="C66" s="157" t="s">
        <v>2527</v>
      </c>
      <c r="D66" t="s">
        <v>6178</v>
      </c>
      <c r="E66" s="157" t="s">
        <v>2527</v>
      </c>
      <c r="F66" t="s">
        <v>4071</v>
      </c>
      <c r="G66" s="157" t="s">
        <v>2527</v>
      </c>
      <c r="H66" t="s">
        <v>6120</v>
      </c>
      <c r="I66" s="157" t="s">
        <v>2527</v>
      </c>
      <c r="J66" t="s">
        <v>6377</v>
      </c>
    </row>
    <row r="67" spans="1:10" ht="17.100000000000001" customHeight="1">
      <c r="A67" s="157" t="s">
        <v>2528</v>
      </c>
      <c r="B67" t="s">
        <v>6188</v>
      </c>
      <c r="C67" s="157" t="s">
        <v>2528</v>
      </c>
      <c r="D67" t="s">
        <v>5174</v>
      </c>
      <c r="E67" s="157" t="s">
        <v>2528</v>
      </c>
      <c r="F67" t="s">
        <v>5628</v>
      </c>
      <c r="G67" s="157" t="s">
        <v>2528</v>
      </c>
      <c r="H67" t="s">
        <v>6357</v>
      </c>
      <c r="I67" s="157" t="s">
        <v>2528</v>
      </c>
      <c r="J67" t="s">
        <v>6412</v>
      </c>
    </row>
    <row r="68" spans="1:10" ht="17.100000000000001" customHeight="1">
      <c r="A68" s="157" t="s">
        <v>2529</v>
      </c>
      <c r="B68" t="s">
        <v>6351</v>
      </c>
      <c r="C68" s="157" t="s">
        <v>2529</v>
      </c>
      <c r="D68" t="s">
        <v>6326</v>
      </c>
      <c r="E68" s="157" t="s">
        <v>2529</v>
      </c>
      <c r="F68" t="s">
        <v>6269</v>
      </c>
      <c r="G68" s="157" t="s">
        <v>2529</v>
      </c>
      <c r="H68" t="s">
        <v>6390</v>
      </c>
      <c r="I68" s="157" t="s">
        <v>2529</v>
      </c>
      <c r="J68" t="s">
        <v>6172</v>
      </c>
    </row>
    <row r="69" spans="1:10" ht="17.100000000000001" customHeight="1">
      <c r="A69" s="157" t="s">
        <v>2530</v>
      </c>
      <c r="B69" t="s">
        <v>6292</v>
      </c>
      <c r="C69" s="157" t="s">
        <v>2530</v>
      </c>
      <c r="D69" t="s">
        <v>6359</v>
      </c>
      <c r="E69" s="157" t="s">
        <v>2530</v>
      </c>
      <c r="F69" t="s">
        <v>6301</v>
      </c>
      <c r="G69" s="157" t="s">
        <v>2530</v>
      </c>
      <c r="H69" t="s">
        <v>5239</v>
      </c>
      <c r="I69" s="157" t="s">
        <v>2530</v>
      </c>
      <c r="J69" s="78" t="s">
        <v>6552</v>
      </c>
    </row>
    <row r="70" spans="1:10" ht="17.100000000000001" customHeight="1">
      <c r="A70" s="157" t="s">
        <v>2531</v>
      </c>
      <c r="B70" t="s">
        <v>6355</v>
      </c>
      <c r="C70" s="157" t="s">
        <v>2531</v>
      </c>
      <c r="D70" t="s">
        <v>6393</v>
      </c>
      <c r="E70" s="157" t="s">
        <v>2531</v>
      </c>
      <c r="F70" t="s">
        <v>6213</v>
      </c>
      <c r="G70" s="157" t="s">
        <v>2531</v>
      </c>
      <c r="H70" t="s">
        <v>6239</v>
      </c>
      <c r="I70" s="157" t="s">
        <v>2531</v>
      </c>
      <c r="J70" t="s">
        <v>6328</v>
      </c>
    </row>
    <row r="71" spans="1:10" ht="17.100000000000001" customHeight="1">
      <c r="A71" s="157" t="s">
        <v>2532</v>
      </c>
      <c r="B71" t="s">
        <v>6300</v>
      </c>
      <c r="C71" s="157" t="s">
        <v>2532</v>
      </c>
      <c r="D71" s="11" t="s">
        <v>6522</v>
      </c>
      <c r="E71" s="157" t="s">
        <v>2532</v>
      </c>
      <c r="F71" t="s">
        <v>6209</v>
      </c>
      <c r="G71" s="157" t="s">
        <v>2532</v>
      </c>
      <c r="H71" t="s">
        <v>3919</v>
      </c>
      <c r="I71" s="157" t="s">
        <v>2532</v>
      </c>
      <c r="J71" t="s">
        <v>6391</v>
      </c>
    </row>
    <row r="72" spans="1:10" ht="17.100000000000001" customHeight="1">
      <c r="A72" s="157" t="s">
        <v>3306</v>
      </c>
      <c r="B72" t="s">
        <v>6323</v>
      </c>
      <c r="C72" s="157" t="s">
        <v>3306</v>
      </c>
      <c r="D72" t="s">
        <v>6411</v>
      </c>
      <c r="E72" s="157" t="s">
        <v>3306</v>
      </c>
      <c r="F72" t="s">
        <v>2435</v>
      </c>
      <c r="G72" s="157" t="s">
        <v>3306</v>
      </c>
      <c r="H72" t="s">
        <v>6216</v>
      </c>
      <c r="I72" s="157" t="s">
        <v>3306</v>
      </c>
      <c r="J72" t="s">
        <v>6166</v>
      </c>
    </row>
    <row r="73" spans="1:10" ht="17.100000000000001" customHeight="1">
      <c r="A73" s="157" t="s">
        <v>3307</v>
      </c>
      <c r="B73" t="s">
        <v>6316</v>
      </c>
      <c r="C73" s="157" t="s">
        <v>3307</v>
      </c>
      <c r="D73" t="s">
        <v>6219</v>
      </c>
      <c r="E73" s="157" t="s">
        <v>3307</v>
      </c>
      <c r="F73" t="s">
        <v>6276</v>
      </c>
      <c r="G73" s="157" t="s">
        <v>3307</v>
      </c>
      <c r="H73" t="s">
        <v>5180</v>
      </c>
      <c r="I73" s="157" t="s">
        <v>3307</v>
      </c>
      <c r="J73" t="s">
        <v>6401</v>
      </c>
    </row>
    <row r="74" spans="1:10" ht="17.100000000000001" customHeight="1">
      <c r="A74" s="157" t="s">
        <v>3308</v>
      </c>
      <c r="B74" t="s">
        <v>6267</v>
      </c>
      <c r="C74" s="157" t="s">
        <v>3308</v>
      </c>
      <c r="D74" s="78" t="s">
        <v>6540</v>
      </c>
      <c r="E74" s="157" t="s">
        <v>3308</v>
      </c>
      <c r="F74" t="s">
        <v>6330</v>
      </c>
      <c r="G74" s="157" t="s">
        <v>3308</v>
      </c>
      <c r="H74" t="s">
        <v>6384</v>
      </c>
      <c r="I74" s="157" t="s">
        <v>3308</v>
      </c>
      <c r="J74" t="s">
        <v>6296</v>
      </c>
    </row>
    <row r="75" spans="1:10" ht="17.100000000000001" customHeight="1">
      <c r="A75" s="157" t="s">
        <v>3309</v>
      </c>
      <c r="B75" t="s">
        <v>6244</v>
      </c>
      <c r="C75" s="157" t="s">
        <v>3309</v>
      </c>
      <c r="D75" t="s">
        <v>6117</v>
      </c>
      <c r="E75" s="157" t="s">
        <v>3309</v>
      </c>
      <c r="F75" t="s">
        <v>6327</v>
      </c>
      <c r="G75" s="157" t="s">
        <v>3309</v>
      </c>
      <c r="H75" t="s">
        <v>6394</v>
      </c>
      <c r="I75" s="157" t="s">
        <v>3309</v>
      </c>
      <c r="J75" t="s">
        <v>5869</v>
      </c>
    </row>
    <row r="76" spans="1:10" ht="17.100000000000001" customHeight="1">
      <c r="A76" s="157" t="s">
        <v>3310</v>
      </c>
      <c r="B76" t="s">
        <v>6208</v>
      </c>
      <c r="C76" s="157" t="s">
        <v>3310</v>
      </c>
      <c r="D76" t="s">
        <v>6140</v>
      </c>
      <c r="E76" s="157" t="s">
        <v>3310</v>
      </c>
      <c r="F76" t="s">
        <v>6255</v>
      </c>
      <c r="G76" s="157" t="s">
        <v>3310</v>
      </c>
      <c r="H76" t="s">
        <v>6185</v>
      </c>
      <c r="I76" s="157" t="s">
        <v>3310</v>
      </c>
      <c r="J76" t="s">
        <v>6354</v>
      </c>
    </row>
    <row r="77" spans="1:10" ht="17.100000000000001" customHeight="1">
      <c r="A77" s="157" t="s">
        <v>3311</v>
      </c>
      <c r="B77" t="s">
        <v>6271</v>
      </c>
      <c r="C77" s="157" t="s">
        <v>3311</v>
      </c>
      <c r="D77" t="s">
        <v>6356</v>
      </c>
      <c r="E77" s="157" t="s">
        <v>3311</v>
      </c>
      <c r="F77" t="s">
        <v>2786</v>
      </c>
      <c r="G77" s="157" t="s">
        <v>3311</v>
      </c>
      <c r="H77" t="s">
        <v>6353</v>
      </c>
      <c r="I77" s="157" t="s">
        <v>3311</v>
      </c>
      <c r="J77" t="s">
        <v>6404</v>
      </c>
    </row>
    <row r="78" spans="1:10" ht="17.100000000000001" customHeight="1">
      <c r="A78" s="157" t="s">
        <v>3312</v>
      </c>
      <c r="B78" t="s">
        <v>6369</v>
      </c>
      <c r="C78" s="157" t="s">
        <v>3312</v>
      </c>
      <c r="D78" t="s">
        <v>6223</v>
      </c>
      <c r="E78" s="157" t="s">
        <v>3312</v>
      </c>
      <c r="F78" t="s">
        <v>6114</v>
      </c>
      <c r="G78" s="157" t="s">
        <v>3312</v>
      </c>
      <c r="H78" t="s">
        <v>6360</v>
      </c>
      <c r="I78" s="157" t="s">
        <v>3312</v>
      </c>
      <c r="J78" t="s">
        <v>6249</v>
      </c>
    </row>
    <row r="79" spans="1:10" ht="17.100000000000001" customHeight="1">
      <c r="A79" s="157" t="s">
        <v>3313</v>
      </c>
      <c r="B79" t="s">
        <v>6294</v>
      </c>
      <c r="C79" s="157" t="s">
        <v>3313</v>
      </c>
      <c r="D79" t="s">
        <v>6149</v>
      </c>
      <c r="E79" s="157" t="s">
        <v>3313</v>
      </c>
      <c r="F79" t="s">
        <v>5663</v>
      </c>
      <c r="G79" s="157" t="s">
        <v>3313</v>
      </c>
      <c r="H79" t="s">
        <v>664</v>
      </c>
      <c r="I79" s="157" t="s">
        <v>3313</v>
      </c>
      <c r="J79" t="s">
        <v>3910</v>
      </c>
    </row>
    <row r="80" spans="1:10" ht="17.100000000000001" customHeight="1">
      <c r="A80" s="157" t="s">
        <v>3314</v>
      </c>
      <c r="B80" t="s">
        <v>6168</v>
      </c>
      <c r="C80" s="157" t="s">
        <v>3314</v>
      </c>
      <c r="D80" t="s">
        <v>6284</v>
      </c>
      <c r="E80" s="157" t="s">
        <v>3314</v>
      </c>
      <c r="F80" t="s">
        <v>6203</v>
      </c>
      <c r="G80" s="157" t="s">
        <v>3314</v>
      </c>
      <c r="H80" t="s">
        <v>6277</v>
      </c>
      <c r="I80" s="157" t="s">
        <v>3314</v>
      </c>
      <c r="J80" t="s">
        <v>6131</v>
      </c>
    </row>
    <row r="81" spans="1:10" ht="17.100000000000001" customHeight="1">
      <c r="A81" s="157" t="s">
        <v>3315</v>
      </c>
      <c r="B81" t="s">
        <v>6152</v>
      </c>
      <c r="C81" s="157" t="s">
        <v>3315</v>
      </c>
      <c r="D81" t="s">
        <v>6388</v>
      </c>
      <c r="E81" s="157" t="s">
        <v>3315</v>
      </c>
      <c r="F81" t="s">
        <v>6240</v>
      </c>
      <c r="G81" s="157" t="s">
        <v>3315</v>
      </c>
      <c r="H81" t="s">
        <v>6361</v>
      </c>
      <c r="I81" s="157" t="s">
        <v>3315</v>
      </c>
      <c r="J81" t="s">
        <v>5678</v>
      </c>
    </row>
    <row r="82" spans="1:10" ht="17.100000000000001" customHeight="1">
      <c r="A82" s="157" t="s">
        <v>3316</v>
      </c>
      <c r="B82" t="s">
        <v>6386</v>
      </c>
      <c r="C82" s="157" t="s">
        <v>3316</v>
      </c>
      <c r="D82" t="s">
        <v>6317</v>
      </c>
      <c r="E82" s="157" t="s">
        <v>3316</v>
      </c>
      <c r="F82" t="s">
        <v>5321</v>
      </c>
      <c r="G82" s="157" t="s">
        <v>3316</v>
      </c>
      <c r="H82" t="s">
        <v>6362</v>
      </c>
      <c r="I82" s="157" t="s">
        <v>3316</v>
      </c>
      <c r="J82" t="s">
        <v>6338</v>
      </c>
    </row>
    <row r="85" spans="1:10" ht="17.100000000000001" customHeight="1">
      <c r="A85" s="156" t="s">
        <v>6105</v>
      </c>
      <c r="C85" s="156" t="s">
        <v>6106</v>
      </c>
      <c r="D85" s="198"/>
      <c r="E85" s="156" t="s">
        <v>6107</v>
      </c>
      <c r="G85" s="156" t="s">
        <v>6108</v>
      </c>
      <c r="I85" s="156" t="s">
        <v>6109</v>
      </c>
    </row>
    <row r="86" spans="1:10" ht="17.100000000000001" customHeight="1">
      <c r="A86" s="157" t="s">
        <v>2520</v>
      </c>
      <c r="B86" s="78" t="s">
        <v>6553</v>
      </c>
      <c r="C86" s="157" t="s">
        <v>2520</v>
      </c>
      <c r="D86" t="s">
        <v>6247</v>
      </c>
      <c r="E86" s="157" t="s">
        <v>2520</v>
      </c>
      <c r="F86" t="s">
        <v>6196</v>
      </c>
      <c r="G86" s="157" t="s">
        <v>2520</v>
      </c>
      <c r="H86" t="s">
        <v>6243</v>
      </c>
      <c r="I86" s="157" t="s">
        <v>2520</v>
      </c>
      <c r="J86" t="s">
        <v>6372</v>
      </c>
    </row>
    <row r="87" spans="1:10" ht="17.100000000000001" customHeight="1">
      <c r="A87" s="157" t="s">
        <v>2521</v>
      </c>
      <c r="B87" t="s">
        <v>6197</v>
      </c>
      <c r="C87" s="157" t="s">
        <v>2521</v>
      </c>
      <c r="D87" t="s">
        <v>6289</v>
      </c>
      <c r="E87" s="157" t="s">
        <v>2521</v>
      </c>
      <c r="F87" t="s">
        <v>6402</v>
      </c>
      <c r="G87" s="157" t="s">
        <v>2521</v>
      </c>
      <c r="H87" t="s">
        <v>4748</v>
      </c>
      <c r="I87" s="157" t="s">
        <v>2521</v>
      </c>
      <c r="J87" t="s">
        <v>6420</v>
      </c>
    </row>
    <row r="88" spans="1:10" ht="17.100000000000001" customHeight="1">
      <c r="A88" s="157" t="s">
        <v>2522</v>
      </c>
      <c r="B88" t="s">
        <v>5578</v>
      </c>
      <c r="C88" s="157" t="s">
        <v>2522</v>
      </c>
      <c r="D88" t="s">
        <v>6211</v>
      </c>
      <c r="E88" s="157" t="s">
        <v>2522</v>
      </c>
      <c r="F88" s="161" t="s">
        <v>6445</v>
      </c>
      <c r="G88" s="157" t="s">
        <v>2522</v>
      </c>
      <c r="H88" t="s">
        <v>6407</v>
      </c>
      <c r="I88" s="157" t="s">
        <v>2522</v>
      </c>
      <c r="J88" t="s">
        <v>6314</v>
      </c>
    </row>
    <row r="89" spans="1:10" ht="17.100000000000001" customHeight="1">
      <c r="A89" s="157" t="s">
        <v>2659</v>
      </c>
      <c r="B89" t="s">
        <v>5659</v>
      </c>
      <c r="C89" s="157" t="s">
        <v>2659</v>
      </c>
      <c r="D89" t="s">
        <v>5651</v>
      </c>
      <c r="E89" s="157" t="s">
        <v>2659</v>
      </c>
      <c r="F89" t="s">
        <v>4735</v>
      </c>
      <c r="G89" s="157" t="s">
        <v>2659</v>
      </c>
      <c r="H89" s="161" t="s">
        <v>6444</v>
      </c>
      <c r="I89" s="157" t="s">
        <v>2659</v>
      </c>
      <c r="J89" t="s">
        <v>5088</v>
      </c>
    </row>
    <row r="90" spans="1:10" ht="17.100000000000001" customHeight="1">
      <c r="A90" s="157" t="s">
        <v>2660</v>
      </c>
      <c r="B90" t="s">
        <v>6297</v>
      </c>
      <c r="C90" s="157" t="s">
        <v>2660</v>
      </c>
      <c r="D90" t="s">
        <v>6315</v>
      </c>
      <c r="E90" s="157" t="s">
        <v>2660</v>
      </c>
      <c r="F90" t="s">
        <v>6116</v>
      </c>
      <c r="G90" s="157" t="s">
        <v>2660</v>
      </c>
      <c r="H90" t="s">
        <v>6398</v>
      </c>
      <c r="I90" s="157" t="s">
        <v>2660</v>
      </c>
      <c r="J90" t="s">
        <v>4747</v>
      </c>
    </row>
    <row r="91" spans="1:10" ht="17.100000000000001" customHeight="1">
      <c r="A91" s="157" t="s">
        <v>2661</v>
      </c>
      <c r="B91" t="s">
        <v>6205</v>
      </c>
      <c r="C91" s="157" t="s">
        <v>2661</v>
      </c>
      <c r="D91" t="s">
        <v>5190</v>
      </c>
      <c r="E91" s="157" t="s">
        <v>2661</v>
      </c>
      <c r="F91" t="s">
        <v>6293</v>
      </c>
      <c r="G91" s="157" t="s">
        <v>2661</v>
      </c>
      <c r="H91" t="s">
        <v>6146</v>
      </c>
      <c r="I91" s="157" t="s">
        <v>2661</v>
      </c>
      <c r="J91" t="s">
        <v>6181</v>
      </c>
    </row>
    <row r="92" spans="1:10" ht="17.100000000000001" customHeight="1">
      <c r="A92" s="157" t="s">
        <v>2526</v>
      </c>
      <c r="B92" t="s">
        <v>6320</v>
      </c>
      <c r="C92" s="157" t="s">
        <v>2526</v>
      </c>
      <c r="D92" t="s">
        <v>6234</v>
      </c>
      <c r="E92" s="157" t="s">
        <v>2526</v>
      </c>
      <c r="F92" t="s">
        <v>6129</v>
      </c>
      <c r="G92" s="157" t="s">
        <v>2526</v>
      </c>
      <c r="H92" t="s">
        <v>5844</v>
      </c>
      <c r="I92" s="157" t="s">
        <v>2526</v>
      </c>
      <c r="J92" t="s">
        <v>5822</v>
      </c>
    </row>
    <row r="93" spans="1:10" ht="17.100000000000001" customHeight="1">
      <c r="A93" s="157" t="s">
        <v>2527</v>
      </c>
      <c r="B93" t="s">
        <v>6281</v>
      </c>
      <c r="C93" s="157" t="s">
        <v>2527</v>
      </c>
      <c r="D93" t="s">
        <v>3912</v>
      </c>
      <c r="E93" s="157" t="s">
        <v>2527</v>
      </c>
      <c r="F93" t="s">
        <v>6376</v>
      </c>
      <c r="G93" s="157" t="s">
        <v>2527</v>
      </c>
      <c r="H93" t="s">
        <v>5305</v>
      </c>
      <c r="I93" s="157" t="s">
        <v>2527</v>
      </c>
      <c r="J93" t="s">
        <v>6397</v>
      </c>
    </row>
    <row r="94" spans="1:10" ht="17.100000000000001" customHeight="1">
      <c r="A94" s="157" t="s">
        <v>2528</v>
      </c>
      <c r="B94" t="s">
        <v>210</v>
      </c>
      <c r="C94" s="157" t="s">
        <v>2528</v>
      </c>
      <c r="D94" t="s">
        <v>6127</v>
      </c>
      <c r="E94" s="157" t="s">
        <v>2528</v>
      </c>
      <c r="F94" t="s">
        <v>4741</v>
      </c>
      <c r="G94" s="157" t="s">
        <v>2528</v>
      </c>
      <c r="H94" t="s">
        <v>202</v>
      </c>
      <c r="I94" s="157" t="s">
        <v>2528</v>
      </c>
      <c r="J94" t="s">
        <v>6380</v>
      </c>
    </row>
    <row r="95" spans="1:10" ht="17.100000000000001" customHeight="1">
      <c r="A95" s="157" t="s">
        <v>2529</v>
      </c>
      <c r="B95" t="s">
        <v>1137</v>
      </c>
      <c r="C95" s="157" t="s">
        <v>2529</v>
      </c>
      <c r="D95" t="s">
        <v>6252</v>
      </c>
      <c r="E95" s="157" t="s">
        <v>2529</v>
      </c>
      <c r="F95" s="161" t="s">
        <v>6443</v>
      </c>
      <c r="G95" s="157" t="s">
        <v>2529</v>
      </c>
      <c r="H95" t="s">
        <v>6285</v>
      </c>
      <c r="I95" s="157" t="s">
        <v>2529</v>
      </c>
      <c r="J95" t="s">
        <v>4149</v>
      </c>
    </row>
    <row r="96" spans="1:10" ht="17.100000000000001" customHeight="1">
      <c r="A96" s="157" t="s">
        <v>2530</v>
      </c>
      <c r="B96" t="s">
        <v>5186</v>
      </c>
      <c r="C96" s="157" t="s">
        <v>2530</v>
      </c>
      <c r="D96" t="s">
        <v>6254</v>
      </c>
      <c r="E96" s="157" t="s">
        <v>2530</v>
      </c>
      <c r="F96" t="s">
        <v>6344</v>
      </c>
      <c r="G96" s="157" t="s">
        <v>2530</v>
      </c>
      <c r="H96" s="161" t="s">
        <v>5366</v>
      </c>
      <c r="I96" s="157" t="s">
        <v>2530</v>
      </c>
      <c r="J96" t="s">
        <v>290</v>
      </c>
    </row>
    <row r="97" spans="1:10" ht="17.100000000000001" customHeight="1">
      <c r="A97" s="157" t="s">
        <v>2531</v>
      </c>
      <c r="B97" t="s">
        <v>6159</v>
      </c>
      <c r="C97" s="157" t="s">
        <v>2531</v>
      </c>
      <c r="D97" t="s">
        <v>4514</v>
      </c>
      <c r="E97" s="157" t="s">
        <v>2531</v>
      </c>
      <c r="F97" t="s">
        <v>6154</v>
      </c>
      <c r="G97" s="157" t="s">
        <v>2531</v>
      </c>
      <c r="H97" t="s">
        <v>6257</v>
      </c>
      <c r="I97" s="157" t="s">
        <v>2531</v>
      </c>
      <c r="J97" t="s">
        <v>6421</v>
      </c>
    </row>
    <row r="98" spans="1:10" ht="17.100000000000001" customHeight="1">
      <c r="A98" s="157" t="s">
        <v>2532</v>
      </c>
      <c r="B98" t="s">
        <v>5207</v>
      </c>
      <c r="C98" s="157" t="s">
        <v>2532</v>
      </c>
      <c r="D98" t="s">
        <v>2802</v>
      </c>
      <c r="E98" s="157" t="s">
        <v>2532</v>
      </c>
      <c r="F98" t="s">
        <v>5744</v>
      </c>
      <c r="G98" s="157" t="s">
        <v>2532</v>
      </c>
      <c r="H98" t="s">
        <v>6275</v>
      </c>
      <c r="I98" s="157" t="s">
        <v>2532</v>
      </c>
      <c r="J98" t="s">
        <v>6381</v>
      </c>
    </row>
    <row r="99" spans="1:10" ht="17.100000000000001" customHeight="1">
      <c r="A99" s="157" t="s">
        <v>3306</v>
      </c>
      <c r="B99" t="s">
        <v>6173</v>
      </c>
      <c r="C99" s="157" t="s">
        <v>3306</v>
      </c>
      <c r="D99" t="s">
        <v>6221</v>
      </c>
      <c r="E99" s="157" t="s">
        <v>3306</v>
      </c>
      <c r="F99" t="s">
        <v>6336</v>
      </c>
      <c r="G99" s="157" t="s">
        <v>3306</v>
      </c>
      <c r="H99" t="s">
        <v>6309</v>
      </c>
      <c r="I99" s="157" t="s">
        <v>3306</v>
      </c>
      <c r="J99" s="161" t="s">
        <v>6441</v>
      </c>
    </row>
    <row r="100" spans="1:10" ht="17.100000000000001" customHeight="1">
      <c r="A100" s="157" t="s">
        <v>3307</v>
      </c>
      <c r="B100" t="s">
        <v>6304</v>
      </c>
      <c r="C100" s="157" t="s">
        <v>3307</v>
      </c>
      <c r="D100" t="s">
        <v>5664</v>
      </c>
      <c r="E100" s="157" t="s">
        <v>3307</v>
      </c>
      <c r="F100" t="s">
        <v>4141</v>
      </c>
      <c r="G100" s="157" t="s">
        <v>3307</v>
      </c>
      <c r="H100" t="s">
        <v>215</v>
      </c>
      <c r="I100" s="157" t="s">
        <v>3307</v>
      </c>
      <c r="J100" t="s">
        <v>6195</v>
      </c>
    </row>
    <row r="101" spans="1:10" ht="17.100000000000001" customHeight="1">
      <c r="A101" s="157" t="s">
        <v>3308</v>
      </c>
      <c r="B101" t="s">
        <v>6392</v>
      </c>
      <c r="C101" s="157" t="s">
        <v>3308</v>
      </c>
      <c r="D101" t="s">
        <v>6370</v>
      </c>
      <c r="E101" s="157" t="s">
        <v>3308</v>
      </c>
      <c r="F101" t="s">
        <v>4150</v>
      </c>
      <c r="G101" s="157" t="s">
        <v>3308</v>
      </c>
      <c r="H101" s="161" t="s">
        <v>5750</v>
      </c>
      <c r="I101" s="157" t="s">
        <v>3308</v>
      </c>
      <c r="J101" t="s">
        <v>6337</v>
      </c>
    </row>
    <row r="102" spans="1:10" ht="17.100000000000001" customHeight="1">
      <c r="A102" s="157" t="s">
        <v>3309</v>
      </c>
      <c r="B102" s="161" t="s">
        <v>6442</v>
      </c>
      <c r="C102" s="157" t="s">
        <v>3309</v>
      </c>
      <c r="D102" t="s">
        <v>6226</v>
      </c>
      <c r="E102" s="157" t="s">
        <v>3309</v>
      </c>
      <c r="F102" t="s">
        <v>6396</v>
      </c>
      <c r="G102" s="157" t="s">
        <v>3309</v>
      </c>
      <c r="H102" t="s">
        <v>5762</v>
      </c>
      <c r="I102" s="157" t="s">
        <v>3309</v>
      </c>
      <c r="J102" t="s">
        <v>6177</v>
      </c>
    </row>
    <row r="103" spans="1:10" ht="17.100000000000001" customHeight="1">
      <c r="A103" s="157" t="s">
        <v>3310</v>
      </c>
      <c r="B103" t="s">
        <v>6400</v>
      </c>
      <c r="C103" s="157" t="s">
        <v>3310</v>
      </c>
      <c r="D103" t="s">
        <v>6318</v>
      </c>
      <c r="E103" s="157" t="s">
        <v>3310</v>
      </c>
      <c r="F103" t="s">
        <v>6405</v>
      </c>
      <c r="G103" s="157" t="s">
        <v>3310</v>
      </c>
      <c r="H103" t="s">
        <v>6379</v>
      </c>
      <c r="I103" s="157" t="s">
        <v>3310</v>
      </c>
      <c r="J103" t="s">
        <v>6406</v>
      </c>
    </row>
    <row r="104" spans="1:10" ht="17.100000000000001" customHeight="1">
      <c r="A104" s="157" t="s">
        <v>3311</v>
      </c>
      <c r="B104" t="s">
        <v>6426</v>
      </c>
      <c r="C104" s="157" t="s">
        <v>3311</v>
      </c>
      <c r="D104" t="s">
        <v>5868</v>
      </c>
      <c r="E104" s="157" t="s">
        <v>3311</v>
      </c>
      <c r="F104" t="s">
        <v>5738</v>
      </c>
      <c r="G104" s="157" t="s">
        <v>3311</v>
      </c>
      <c r="H104" t="s">
        <v>6115</v>
      </c>
      <c r="I104" s="157" t="s">
        <v>3311</v>
      </c>
      <c r="J104" t="s">
        <v>6125</v>
      </c>
    </row>
    <row r="105" spans="1:10" ht="17.100000000000001" customHeight="1">
      <c r="A105" s="157" t="s">
        <v>3312</v>
      </c>
      <c r="B105" t="s">
        <v>6374</v>
      </c>
      <c r="C105" s="157" t="s">
        <v>3312</v>
      </c>
      <c r="D105" s="161" t="s">
        <v>6446</v>
      </c>
      <c r="E105" s="157" t="s">
        <v>3312</v>
      </c>
      <c r="F105" t="s">
        <v>6417</v>
      </c>
      <c r="G105" s="157" t="s">
        <v>3312</v>
      </c>
      <c r="H105" t="s">
        <v>2252</v>
      </c>
      <c r="I105" s="157" t="s">
        <v>3312</v>
      </c>
      <c r="J105" t="s">
        <v>5824</v>
      </c>
    </row>
    <row r="106" spans="1:10" ht="17.100000000000001" customHeight="1">
      <c r="A106" s="157" t="s">
        <v>3313</v>
      </c>
      <c r="B106" t="s">
        <v>6395</v>
      </c>
      <c r="C106" s="157" t="s">
        <v>3313</v>
      </c>
      <c r="D106" t="s">
        <v>5748</v>
      </c>
      <c r="E106" s="157" t="s">
        <v>3313</v>
      </c>
      <c r="F106" t="s">
        <v>6414</v>
      </c>
      <c r="G106" s="157" t="s">
        <v>3313</v>
      </c>
      <c r="H106" t="s">
        <v>6180</v>
      </c>
      <c r="I106" s="157" t="s">
        <v>3313</v>
      </c>
      <c r="J106" s="161" t="s">
        <v>6448</v>
      </c>
    </row>
    <row r="107" spans="1:10" ht="17.100000000000001" customHeight="1">
      <c r="A107" s="157" t="s">
        <v>3314</v>
      </c>
      <c r="B107" t="s">
        <v>5703</v>
      </c>
      <c r="C107" s="157" t="s">
        <v>3314</v>
      </c>
      <c r="D107" t="s">
        <v>6403</v>
      </c>
      <c r="E107" s="157" t="s">
        <v>3314</v>
      </c>
      <c r="F107" t="s">
        <v>5070</v>
      </c>
      <c r="G107" s="157" t="s">
        <v>3314</v>
      </c>
      <c r="H107" t="s">
        <v>5681</v>
      </c>
      <c r="I107" s="157" t="s">
        <v>3314</v>
      </c>
      <c r="J107" t="s">
        <v>6415</v>
      </c>
    </row>
    <row r="108" spans="1:10" ht="17.100000000000001" customHeight="1">
      <c r="A108" s="157" t="s">
        <v>3315</v>
      </c>
      <c r="B108" t="s">
        <v>4043</v>
      </c>
      <c r="C108" s="157" t="s">
        <v>3315</v>
      </c>
      <c r="D108" t="s">
        <v>6266</v>
      </c>
      <c r="E108" s="157" t="s">
        <v>3315</v>
      </c>
      <c r="F108" t="s">
        <v>6263</v>
      </c>
      <c r="G108" s="157" t="s">
        <v>3315</v>
      </c>
      <c r="H108" t="s">
        <v>6331</v>
      </c>
      <c r="I108" s="157" t="s">
        <v>3315</v>
      </c>
      <c r="J108" s="78" t="s">
        <v>6550</v>
      </c>
    </row>
    <row r="109" spans="1:10" ht="17.100000000000001" customHeight="1">
      <c r="A109" s="157" t="s">
        <v>3316</v>
      </c>
      <c r="B109" t="s">
        <v>5362</v>
      </c>
      <c r="C109" s="157" t="s">
        <v>3316</v>
      </c>
      <c r="D109" t="s">
        <v>5860</v>
      </c>
      <c r="E109" s="157" t="s">
        <v>3316</v>
      </c>
      <c r="F109" t="s">
        <v>6347</v>
      </c>
      <c r="G109" s="157" t="s">
        <v>3316</v>
      </c>
      <c r="H109" t="s">
        <v>5606</v>
      </c>
      <c r="I109" s="157" t="s">
        <v>3316</v>
      </c>
      <c r="J109" t="s">
        <v>5718</v>
      </c>
    </row>
    <row r="112" spans="1:10" ht="17.100000000000001" customHeight="1">
      <c r="F112" s="10" t="s">
        <v>6069</v>
      </c>
    </row>
    <row r="113" spans="1:10" ht="17.100000000000001" customHeight="1">
      <c r="A113" s="156" t="s">
        <v>5965</v>
      </c>
      <c r="B113" s="156"/>
      <c r="C113" s="156" t="s">
        <v>5966</v>
      </c>
      <c r="D113" s="156"/>
      <c r="E113" s="156" t="s">
        <v>5967</v>
      </c>
      <c r="F113" s="156"/>
      <c r="G113" s="156" t="s">
        <v>5968</v>
      </c>
      <c r="H113" s="156"/>
      <c r="I113" s="156" t="s">
        <v>5969</v>
      </c>
    </row>
    <row r="114" spans="1:10" ht="17.100000000000001" customHeight="1">
      <c r="A114" s="157" t="s">
        <v>2520</v>
      </c>
      <c r="B114" s="139" t="s">
        <v>5789</v>
      </c>
      <c r="C114" s="157" t="s">
        <v>2520</v>
      </c>
      <c r="D114" s="139" t="s">
        <v>5777</v>
      </c>
      <c r="E114" s="157" t="s">
        <v>2520</v>
      </c>
      <c r="F114" s="139" t="s">
        <v>5625</v>
      </c>
      <c r="G114" s="157" t="s">
        <v>2520</v>
      </c>
      <c r="H114" s="139" t="s">
        <v>5853</v>
      </c>
      <c r="I114" s="157" t="s">
        <v>2520</v>
      </c>
      <c r="J114" s="139" t="s">
        <v>4177</v>
      </c>
    </row>
    <row r="115" spans="1:10" ht="17.100000000000001" customHeight="1">
      <c r="A115" s="157" t="s">
        <v>2521</v>
      </c>
      <c r="B115" s="139" t="s">
        <v>5788</v>
      </c>
      <c r="C115" s="157" t="s">
        <v>2521</v>
      </c>
      <c r="D115" s="139" t="s">
        <v>238</v>
      </c>
      <c r="E115" s="157" t="s">
        <v>2521</v>
      </c>
      <c r="F115" s="139" t="s">
        <v>5797</v>
      </c>
      <c r="G115" s="157" t="s">
        <v>2521</v>
      </c>
      <c r="H115" s="139" t="s">
        <v>5819</v>
      </c>
      <c r="I115" s="157" t="s">
        <v>2521</v>
      </c>
      <c r="J115" s="139" t="s">
        <v>5864</v>
      </c>
    </row>
    <row r="116" spans="1:10" ht="17.100000000000001" customHeight="1">
      <c r="A116" s="157" t="s">
        <v>2522</v>
      </c>
      <c r="B116" s="139" t="s">
        <v>5784</v>
      </c>
      <c r="C116" s="157" t="s">
        <v>2522</v>
      </c>
      <c r="D116" s="139" t="s">
        <v>5804</v>
      </c>
      <c r="E116" s="157" t="s">
        <v>2522</v>
      </c>
      <c r="F116" s="139" t="s">
        <v>5603</v>
      </c>
      <c r="G116" s="157" t="s">
        <v>2522</v>
      </c>
      <c r="H116" s="139" t="s">
        <v>5536</v>
      </c>
      <c r="I116" s="157" t="s">
        <v>2522</v>
      </c>
      <c r="J116" s="139" t="s">
        <v>5560</v>
      </c>
    </row>
    <row r="117" spans="1:10" ht="17.100000000000001" customHeight="1">
      <c r="A117" s="157" t="s">
        <v>2659</v>
      </c>
      <c r="B117" s="139" t="s">
        <v>5583</v>
      </c>
      <c r="C117" s="157" t="s">
        <v>2659</v>
      </c>
      <c r="D117" s="139" t="s">
        <v>5566</v>
      </c>
      <c r="E117" s="157" t="s">
        <v>2659</v>
      </c>
      <c r="F117" s="139" t="s">
        <v>5623</v>
      </c>
      <c r="G117" s="157" t="s">
        <v>2659</v>
      </c>
      <c r="H117" s="139" t="s">
        <v>5740</v>
      </c>
      <c r="I117" s="157" t="s">
        <v>2659</v>
      </c>
      <c r="J117" s="139" t="s">
        <v>5713</v>
      </c>
    </row>
    <row r="118" spans="1:10" ht="17.100000000000001" customHeight="1">
      <c r="A118" s="157" t="s">
        <v>2660</v>
      </c>
      <c r="B118" s="139" t="s">
        <v>5650</v>
      </c>
      <c r="C118" s="157" t="s">
        <v>2660</v>
      </c>
      <c r="D118" s="139" t="s">
        <v>5756</v>
      </c>
      <c r="E118" s="157" t="s">
        <v>2660</v>
      </c>
      <c r="F118" s="139" t="s">
        <v>5749</v>
      </c>
      <c r="G118" s="157" t="s">
        <v>2660</v>
      </c>
      <c r="H118" s="139" t="s">
        <v>5673</v>
      </c>
      <c r="I118" s="157" t="s">
        <v>2660</v>
      </c>
      <c r="J118" s="139" t="s">
        <v>4541</v>
      </c>
    </row>
    <row r="119" spans="1:10" ht="17.100000000000001" customHeight="1">
      <c r="A119" s="157" t="s">
        <v>2661</v>
      </c>
      <c r="B119" s="139" t="s">
        <v>5596</v>
      </c>
      <c r="C119" s="157" t="s">
        <v>2661</v>
      </c>
      <c r="D119" s="139" t="s">
        <v>5615</v>
      </c>
      <c r="E119" s="157" t="s">
        <v>2661</v>
      </c>
      <c r="F119" s="139" t="s">
        <v>5648</v>
      </c>
      <c r="G119" s="157" t="s">
        <v>2661</v>
      </c>
      <c r="H119" s="139" t="s">
        <v>5835</v>
      </c>
      <c r="I119" s="157" t="s">
        <v>2661</v>
      </c>
      <c r="J119" s="139" t="s">
        <v>5567</v>
      </c>
    </row>
    <row r="120" spans="1:10" ht="17.100000000000001" customHeight="1">
      <c r="A120" s="157" t="s">
        <v>2526</v>
      </c>
      <c r="B120" s="139" t="s">
        <v>5814</v>
      </c>
      <c r="C120" s="157" t="s">
        <v>2526</v>
      </c>
      <c r="D120" s="139" t="s">
        <v>5585</v>
      </c>
      <c r="E120" s="157" t="s">
        <v>2526</v>
      </c>
      <c r="F120" s="139" t="s">
        <v>3790</v>
      </c>
      <c r="G120" s="157" t="s">
        <v>2526</v>
      </c>
      <c r="H120" s="139" t="s">
        <v>5813</v>
      </c>
      <c r="I120" s="157" t="s">
        <v>2526</v>
      </c>
      <c r="J120" s="139" t="s">
        <v>5565</v>
      </c>
    </row>
    <row r="121" spans="1:10" ht="17.100000000000001" customHeight="1">
      <c r="A121" s="157" t="s">
        <v>2527</v>
      </c>
      <c r="B121" s="139" t="s">
        <v>6001</v>
      </c>
      <c r="C121" s="157" t="s">
        <v>2527</v>
      </c>
      <c r="D121" s="139" t="s">
        <v>5818</v>
      </c>
      <c r="E121" s="157" t="s">
        <v>2527</v>
      </c>
      <c r="F121" s="139" t="s">
        <v>5580</v>
      </c>
      <c r="G121" s="157" t="s">
        <v>2527</v>
      </c>
      <c r="H121" s="139" t="s">
        <v>5576</v>
      </c>
      <c r="I121" s="157" t="s">
        <v>2527</v>
      </c>
      <c r="J121" s="139" t="s">
        <v>5602</v>
      </c>
    </row>
    <row r="122" spans="1:10" ht="17.100000000000001" customHeight="1">
      <c r="A122" s="157" t="s">
        <v>2528</v>
      </c>
      <c r="B122" s="139" t="s">
        <v>5639</v>
      </c>
      <c r="C122" s="157" t="s">
        <v>2528</v>
      </c>
      <c r="D122" s="139" t="s">
        <v>5832</v>
      </c>
      <c r="E122" s="157" t="s">
        <v>2528</v>
      </c>
      <c r="F122" s="139" t="s">
        <v>5595</v>
      </c>
      <c r="G122" s="157" t="s">
        <v>2528</v>
      </c>
      <c r="H122" s="139" t="s">
        <v>5546</v>
      </c>
      <c r="I122" s="157" t="s">
        <v>2528</v>
      </c>
      <c r="J122" s="139" t="s">
        <v>5707</v>
      </c>
    </row>
    <row r="123" spans="1:10" ht="17.100000000000001" customHeight="1">
      <c r="A123" s="157" t="s">
        <v>2529</v>
      </c>
      <c r="B123" s="139" t="s">
        <v>5598</v>
      </c>
      <c r="C123" s="157" t="s">
        <v>2529</v>
      </c>
      <c r="D123" s="139" t="s">
        <v>5577</v>
      </c>
      <c r="E123" s="157" t="s">
        <v>2529</v>
      </c>
      <c r="F123" s="139" t="s">
        <v>5588</v>
      </c>
      <c r="G123" s="157" t="s">
        <v>2529</v>
      </c>
      <c r="H123" s="139" t="s">
        <v>5634</v>
      </c>
      <c r="I123" s="157" t="s">
        <v>2529</v>
      </c>
      <c r="J123" s="139" t="s">
        <v>5786</v>
      </c>
    </row>
    <row r="124" spans="1:10" ht="17.100000000000001" customHeight="1">
      <c r="A124" s="157" t="s">
        <v>2530</v>
      </c>
      <c r="B124" s="139" t="s">
        <v>5538</v>
      </c>
      <c r="C124" s="157" t="s">
        <v>2530</v>
      </c>
      <c r="D124" s="139" t="s">
        <v>5563</v>
      </c>
      <c r="E124" s="157" t="s">
        <v>2530</v>
      </c>
      <c r="F124" s="139" t="s">
        <v>1027</v>
      </c>
      <c r="G124" s="157" t="s">
        <v>2530</v>
      </c>
      <c r="H124" s="139" t="s">
        <v>4447</v>
      </c>
      <c r="I124" s="157" t="s">
        <v>2530</v>
      </c>
      <c r="J124" s="139" t="s">
        <v>5810</v>
      </c>
    </row>
    <row r="125" spans="1:10" ht="17.100000000000001" customHeight="1">
      <c r="A125" s="157" t="s">
        <v>2531</v>
      </c>
      <c r="B125" s="139" t="s">
        <v>4039</v>
      </c>
      <c r="C125" s="157" t="s">
        <v>2531</v>
      </c>
      <c r="D125" s="139" t="s">
        <v>5597</v>
      </c>
      <c r="E125" s="157" t="s">
        <v>2531</v>
      </c>
      <c r="F125" s="139" t="s">
        <v>5783</v>
      </c>
      <c r="G125" s="157" t="s">
        <v>2531</v>
      </c>
      <c r="H125" s="139" t="s">
        <v>5817</v>
      </c>
      <c r="I125" s="157" t="s">
        <v>2531</v>
      </c>
      <c r="J125" s="139" t="s">
        <v>5855</v>
      </c>
    </row>
    <row r="126" spans="1:10" ht="17.100000000000001" customHeight="1">
      <c r="A126" s="157" t="s">
        <v>2532</v>
      </c>
      <c r="B126" s="139" t="s">
        <v>5593</v>
      </c>
      <c r="C126" s="157" t="s">
        <v>2532</v>
      </c>
      <c r="D126" s="139" t="s">
        <v>5609</v>
      </c>
      <c r="E126" s="157" t="s">
        <v>2532</v>
      </c>
      <c r="F126" s="139" t="s">
        <v>5640</v>
      </c>
      <c r="G126" s="157" t="s">
        <v>2532</v>
      </c>
      <c r="H126" s="139" t="s">
        <v>4645</v>
      </c>
      <c r="I126" s="157" t="s">
        <v>2532</v>
      </c>
      <c r="J126" s="139" t="s">
        <v>5821</v>
      </c>
    </row>
    <row r="127" spans="1:10" ht="17.100000000000001" customHeight="1">
      <c r="A127" s="157" t="s">
        <v>3306</v>
      </c>
      <c r="B127" s="139" t="s">
        <v>5573</v>
      </c>
      <c r="C127" s="157" t="s">
        <v>3306</v>
      </c>
      <c r="D127" s="139" t="s">
        <v>5624</v>
      </c>
      <c r="E127" s="157" t="s">
        <v>3306</v>
      </c>
      <c r="F127" s="139" t="s">
        <v>5680</v>
      </c>
      <c r="G127" s="157" t="s">
        <v>3306</v>
      </c>
      <c r="H127" s="139" t="s">
        <v>5753</v>
      </c>
      <c r="I127" s="157" t="s">
        <v>3306</v>
      </c>
      <c r="J127" s="139" t="s">
        <v>3863</v>
      </c>
    </row>
    <row r="128" spans="1:10" ht="17.100000000000001" customHeight="1">
      <c r="A128" s="157" t="s">
        <v>3307</v>
      </c>
      <c r="B128" s="139" t="s">
        <v>5755</v>
      </c>
      <c r="C128" s="157" t="s">
        <v>3307</v>
      </c>
      <c r="D128" s="139" t="s">
        <v>5801</v>
      </c>
      <c r="E128" s="157" t="s">
        <v>3307</v>
      </c>
      <c r="F128" s="139" t="s">
        <v>5794</v>
      </c>
      <c r="G128" s="157" t="s">
        <v>3307</v>
      </c>
      <c r="H128" s="139" t="s">
        <v>5644</v>
      </c>
      <c r="I128" s="157" t="s">
        <v>3307</v>
      </c>
      <c r="J128" s="139" t="s">
        <v>5629</v>
      </c>
    </row>
    <row r="129" spans="1:10" ht="17.100000000000001" customHeight="1">
      <c r="A129" s="157" t="s">
        <v>3308</v>
      </c>
      <c r="B129" s="139" t="s">
        <v>5826</v>
      </c>
      <c r="C129" s="157" t="s">
        <v>3308</v>
      </c>
      <c r="D129" s="139" t="s">
        <v>5601</v>
      </c>
      <c r="E129" s="157" t="s">
        <v>3308</v>
      </c>
      <c r="F129" s="139" t="s">
        <v>5662</v>
      </c>
      <c r="G129" s="157" t="s">
        <v>3308</v>
      </c>
      <c r="H129" s="139" t="s">
        <v>5661</v>
      </c>
      <c r="I129" s="157" t="s">
        <v>3308</v>
      </c>
      <c r="J129" s="139" t="s">
        <v>5612</v>
      </c>
    </row>
    <row r="130" spans="1:10" ht="17.100000000000001" customHeight="1">
      <c r="A130" s="157" t="s">
        <v>3309</v>
      </c>
      <c r="B130" s="139" t="s">
        <v>5614</v>
      </c>
      <c r="C130" s="157" t="s">
        <v>3309</v>
      </c>
      <c r="D130" s="139" t="s">
        <v>5793</v>
      </c>
      <c r="E130" s="157" t="s">
        <v>3309</v>
      </c>
      <c r="F130" s="139" t="s">
        <v>5820</v>
      </c>
      <c r="G130" s="157" t="s">
        <v>3309</v>
      </c>
      <c r="H130" s="139" t="s">
        <v>5827</v>
      </c>
      <c r="I130" s="157" t="s">
        <v>3309</v>
      </c>
      <c r="J130" s="139" t="s">
        <v>4151</v>
      </c>
    </row>
    <row r="131" spans="1:10" ht="17.100000000000001" customHeight="1">
      <c r="A131" s="157" t="s">
        <v>3310</v>
      </c>
      <c r="B131" s="139" t="s">
        <v>1080</v>
      </c>
      <c r="C131" s="157" t="s">
        <v>3310</v>
      </c>
      <c r="D131" s="139" t="s">
        <v>5768</v>
      </c>
      <c r="E131" s="157" t="s">
        <v>3310</v>
      </c>
      <c r="F131" s="139" t="s">
        <v>3029</v>
      </c>
      <c r="G131" s="157" t="s">
        <v>3310</v>
      </c>
      <c r="H131" s="139" t="s">
        <v>5516</v>
      </c>
      <c r="I131" s="157" t="s">
        <v>3310</v>
      </c>
      <c r="J131" s="139" t="s">
        <v>1242</v>
      </c>
    </row>
    <row r="132" spans="1:10" ht="17.100000000000001" customHeight="1">
      <c r="A132" s="157" t="s">
        <v>3311</v>
      </c>
      <c r="B132" s="139" t="s">
        <v>5792</v>
      </c>
      <c r="C132" s="157" t="s">
        <v>3311</v>
      </c>
      <c r="D132" s="139" t="s">
        <v>5809</v>
      </c>
      <c r="E132" s="157" t="s">
        <v>3311</v>
      </c>
      <c r="F132" s="139" t="s">
        <v>5627</v>
      </c>
      <c r="G132" s="157" t="s">
        <v>3311</v>
      </c>
      <c r="H132" s="139" t="s">
        <v>5626</v>
      </c>
      <c r="I132" s="157" t="s">
        <v>3311</v>
      </c>
      <c r="J132" s="139" t="s">
        <v>5772</v>
      </c>
    </row>
    <row r="133" spans="1:10" ht="17.100000000000001" customHeight="1">
      <c r="A133" s="157" t="s">
        <v>3312</v>
      </c>
      <c r="B133" s="139" t="s">
        <v>5594</v>
      </c>
      <c r="C133" s="157" t="s">
        <v>3312</v>
      </c>
      <c r="D133" s="139" t="s">
        <v>5812</v>
      </c>
      <c r="E133" s="157" t="s">
        <v>3312</v>
      </c>
      <c r="F133" s="139" t="s">
        <v>5737</v>
      </c>
      <c r="G133" s="157" t="s">
        <v>3312</v>
      </c>
      <c r="H133" s="139" t="s">
        <v>5776</v>
      </c>
      <c r="I133" s="157" t="s">
        <v>3312</v>
      </c>
      <c r="J133" s="139" t="s">
        <v>4727</v>
      </c>
    </row>
    <row r="134" spans="1:10" ht="17.100000000000001" customHeight="1">
      <c r="A134" s="157" t="s">
        <v>3313</v>
      </c>
      <c r="B134" s="139" t="s">
        <v>5778</v>
      </c>
      <c r="C134" s="157" t="s">
        <v>3313</v>
      </c>
      <c r="D134" s="139" t="s">
        <v>701</v>
      </c>
      <c r="E134" s="157" t="s">
        <v>3313</v>
      </c>
      <c r="F134" s="139" t="s">
        <v>5589</v>
      </c>
      <c r="G134" s="157" t="s">
        <v>3313</v>
      </c>
      <c r="H134" s="139" t="s">
        <v>2501</v>
      </c>
      <c r="I134" s="157" t="s">
        <v>3313</v>
      </c>
      <c r="J134" s="139" t="s">
        <v>5017</v>
      </c>
    </row>
    <row r="135" spans="1:10" ht="17.100000000000001" customHeight="1">
      <c r="A135" s="157" t="s">
        <v>3314</v>
      </c>
      <c r="B135" s="139" t="s">
        <v>5828</v>
      </c>
      <c r="C135" s="157" t="s">
        <v>3314</v>
      </c>
      <c r="D135" s="139" t="s">
        <v>5587</v>
      </c>
      <c r="E135" s="157" t="s">
        <v>3314</v>
      </c>
      <c r="F135" s="139" t="s">
        <v>5739</v>
      </c>
      <c r="G135" s="157" t="s">
        <v>3314</v>
      </c>
      <c r="H135" s="139" t="s">
        <v>5637</v>
      </c>
      <c r="I135" s="157" t="s">
        <v>3314</v>
      </c>
      <c r="J135" s="139" t="s">
        <v>5765</v>
      </c>
    </row>
    <row r="136" spans="1:10" ht="17.100000000000001" customHeight="1">
      <c r="A136" s="157" t="s">
        <v>3315</v>
      </c>
      <c r="B136" s="139" t="s">
        <v>5877</v>
      </c>
      <c r="C136" s="157" t="s">
        <v>3315</v>
      </c>
      <c r="D136" s="139" t="s">
        <v>5747</v>
      </c>
      <c r="E136" s="157" t="s">
        <v>3315</v>
      </c>
      <c r="F136" s="139" t="s">
        <v>5607</v>
      </c>
      <c r="G136" s="157" t="s">
        <v>3315</v>
      </c>
      <c r="H136" s="139" t="s">
        <v>5733</v>
      </c>
      <c r="I136" s="157" t="s">
        <v>3315</v>
      </c>
      <c r="J136" s="139" t="s">
        <v>5811</v>
      </c>
    </row>
    <row r="137" spans="1:10" ht="17.100000000000001" customHeight="1">
      <c r="A137" s="157" t="s">
        <v>3316</v>
      </c>
      <c r="B137" s="139" t="s">
        <v>5802</v>
      </c>
      <c r="C137" s="157" t="s">
        <v>3316</v>
      </c>
      <c r="D137" s="139" t="s">
        <v>5805</v>
      </c>
      <c r="E137" s="157" t="s">
        <v>3316</v>
      </c>
      <c r="F137" s="139" t="s">
        <v>5616</v>
      </c>
      <c r="G137" s="157" t="s">
        <v>3316</v>
      </c>
      <c r="H137" s="139" t="s">
        <v>5635</v>
      </c>
      <c r="I137" s="157" t="s">
        <v>3316</v>
      </c>
      <c r="J137" s="139" t="s">
        <v>5209</v>
      </c>
    </row>
    <row r="138" spans="1:10" ht="17.100000000000001" customHeight="1">
      <c r="A138"/>
      <c r="C138"/>
      <c r="E138"/>
      <c r="G138"/>
      <c r="I138"/>
    </row>
    <row r="139" spans="1:10" ht="17.100000000000001" customHeight="1">
      <c r="A139"/>
      <c r="C139"/>
      <c r="E139"/>
      <c r="G139"/>
      <c r="I139"/>
    </row>
    <row r="140" spans="1:10" ht="17.100000000000001" customHeight="1">
      <c r="A140" s="156" t="s">
        <v>5970</v>
      </c>
      <c r="B140" s="156"/>
      <c r="C140" s="156" t="s">
        <v>5971</v>
      </c>
      <c r="D140" s="156"/>
      <c r="E140" s="156" t="s">
        <v>5972</v>
      </c>
      <c r="F140" s="156"/>
      <c r="G140" s="156" t="s">
        <v>5973</v>
      </c>
      <c r="H140" s="156"/>
      <c r="I140" s="156" t="s">
        <v>5974</v>
      </c>
    </row>
    <row r="141" spans="1:10" ht="17.100000000000001" customHeight="1">
      <c r="A141" s="157" t="s">
        <v>2520</v>
      </c>
      <c r="B141" s="139" t="s">
        <v>5825</v>
      </c>
      <c r="C141" s="157" t="s">
        <v>2520</v>
      </c>
      <c r="D141" s="139" t="s">
        <v>5782</v>
      </c>
      <c r="E141" s="157" t="s">
        <v>2520</v>
      </c>
      <c r="F141" s="139" t="s">
        <v>5766</v>
      </c>
      <c r="G141" s="157" t="s">
        <v>2520</v>
      </c>
      <c r="H141" s="139" t="s">
        <v>4178</v>
      </c>
      <c r="I141" s="157" t="s">
        <v>2520</v>
      </c>
      <c r="J141" s="139" t="s">
        <v>122</v>
      </c>
    </row>
    <row r="142" spans="1:10" ht="17.100000000000001" customHeight="1">
      <c r="A142" s="157" t="s">
        <v>2521</v>
      </c>
      <c r="B142" s="139" t="s">
        <v>5558</v>
      </c>
      <c r="C142" s="157" t="s">
        <v>2521</v>
      </c>
      <c r="D142" s="139" t="s">
        <v>5758</v>
      </c>
      <c r="E142" s="157" t="s">
        <v>2521</v>
      </c>
      <c r="F142" s="139" t="s">
        <v>5746</v>
      </c>
      <c r="G142" s="157" t="s">
        <v>2521</v>
      </c>
      <c r="H142" s="139" t="s">
        <v>4677</v>
      </c>
      <c r="I142" s="157" t="s">
        <v>2521</v>
      </c>
      <c r="J142" s="139" t="s">
        <v>5706</v>
      </c>
    </row>
    <row r="143" spans="1:10" ht="17.100000000000001" customHeight="1">
      <c r="A143" s="157" t="s">
        <v>2522</v>
      </c>
      <c r="B143" s="139" t="s">
        <v>5867</v>
      </c>
      <c r="C143" s="157" t="s">
        <v>2522</v>
      </c>
      <c r="D143" s="139" t="s">
        <v>5771</v>
      </c>
      <c r="E143" s="157" t="s">
        <v>2522</v>
      </c>
      <c r="F143" s="139" t="s">
        <v>5725</v>
      </c>
      <c r="G143" s="157" t="s">
        <v>2522</v>
      </c>
      <c r="H143" s="139" t="s">
        <v>5734</v>
      </c>
      <c r="I143" s="157" t="s">
        <v>2522</v>
      </c>
      <c r="J143" s="139" t="s">
        <v>5663</v>
      </c>
    </row>
    <row r="144" spans="1:10" ht="17.100000000000001" customHeight="1">
      <c r="A144" s="157" t="s">
        <v>2659</v>
      </c>
      <c r="B144" s="139" t="s">
        <v>5630</v>
      </c>
      <c r="C144" s="157" t="s">
        <v>2659</v>
      </c>
      <c r="D144" s="139" t="s">
        <v>2064</v>
      </c>
      <c r="E144" s="157" t="s">
        <v>2659</v>
      </c>
      <c r="F144" s="139" t="s">
        <v>5608</v>
      </c>
      <c r="G144" s="157" t="s">
        <v>2659</v>
      </c>
      <c r="H144" s="139" t="s">
        <v>512</v>
      </c>
      <c r="I144" s="157" t="s">
        <v>2659</v>
      </c>
      <c r="J144" s="139" t="s">
        <v>5829</v>
      </c>
    </row>
    <row r="145" spans="1:10" ht="17.100000000000001" customHeight="1">
      <c r="A145" s="157" t="s">
        <v>2660</v>
      </c>
      <c r="B145" s="139" t="s">
        <v>2192</v>
      </c>
      <c r="C145" s="157" t="s">
        <v>2660</v>
      </c>
      <c r="D145" s="139" t="s">
        <v>5369</v>
      </c>
      <c r="E145" s="157" t="s">
        <v>2660</v>
      </c>
      <c r="F145" s="139" t="s">
        <v>4419</v>
      </c>
      <c r="G145" s="157" t="s">
        <v>2660</v>
      </c>
      <c r="H145" s="139" t="s">
        <v>5800</v>
      </c>
      <c r="I145" s="157" t="s">
        <v>2660</v>
      </c>
      <c r="J145" s="139" t="s">
        <v>5727</v>
      </c>
    </row>
    <row r="146" spans="1:10" ht="17.100000000000001" customHeight="1">
      <c r="A146" s="157" t="s">
        <v>2661</v>
      </c>
      <c r="B146" s="139" t="s">
        <v>6000</v>
      </c>
      <c r="C146" s="157" t="s">
        <v>2661</v>
      </c>
      <c r="D146" s="139" t="s">
        <v>4745</v>
      </c>
      <c r="E146" s="157" t="s">
        <v>2661</v>
      </c>
      <c r="F146" s="139" t="s">
        <v>5724</v>
      </c>
      <c r="G146" s="157" t="s">
        <v>2661</v>
      </c>
      <c r="H146" s="139" t="s">
        <v>5999</v>
      </c>
      <c r="I146" s="157" t="s">
        <v>2661</v>
      </c>
      <c r="J146" s="139" t="s">
        <v>5621</v>
      </c>
    </row>
    <row r="147" spans="1:10" ht="17.100000000000001" customHeight="1">
      <c r="A147" s="157" t="s">
        <v>2526</v>
      </c>
      <c r="B147" s="139" t="s">
        <v>5575</v>
      </c>
      <c r="C147" s="157" t="s">
        <v>2526</v>
      </c>
      <c r="D147" s="139" t="s">
        <v>2077</v>
      </c>
      <c r="E147" s="157" t="s">
        <v>2526</v>
      </c>
      <c r="F147" s="139" t="s">
        <v>5803</v>
      </c>
      <c r="G147" s="157" t="s">
        <v>2526</v>
      </c>
      <c r="H147" s="139" t="s">
        <v>5591</v>
      </c>
      <c r="I147" s="157" t="s">
        <v>2526</v>
      </c>
      <c r="J147" s="139" t="s">
        <v>1004</v>
      </c>
    </row>
    <row r="148" spans="1:10" ht="17.100000000000001" customHeight="1">
      <c r="A148" s="157" t="s">
        <v>2527</v>
      </c>
      <c r="B148" s="139" t="s">
        <v>5874</v>
      </c>
      <c r="C148" s="157" t="s">
        <v>2527</v>
      </c>
      <c r="D148" s="139" t="s">
        <v>4006</v>
      </c>
      <c r="E148" s="157" t="s">
        <v>2527</v>
      </c>
      <c r="F148" s="139" t="s">
        <v>5769</v>
      </c>
      <c r="G148" s="157" t="s">
        <v>2527</v>
      </c>
      <c r="H148" s="139" t="s">
        <v>5850</v>
      </c>
      <c r="I148" s="157" t="s">
        <v>2527</v>
      </c>
      <c r="J148" s="139" t="s">
        <v>5611</v>
      </c>
    </row>
    <row r="149" spans="1:10" ht="17.100000000000001" customHeight="1">
      <c r="A149" s="157" t="s">
        <v>2528</v>
      </c>
      <c r="B149" s="139" t="s">
        <v>5808</v>
      </c>
      <c r="C149" s="157" t="s">
        <v>2528</v>
      </c>
      <c r="D149" s="139" t="s">
        <v>5781</v>
      </c>
      <c r="E149" s="157" t="s">
        <v>2528</v>
      </c>
      <c r="F149" s="139" t="s">
        <v>5599</v>
      </c>
      <c r="G149" s="157" t="s">
        <v>2528</v>
      </c>
      <c r="H149" s="139" t="s">
        <v>693</v>
      </c>
      <c r="I149" s="157" t="s">
        <v>2528</v>
      </c>
      <c r="J149" s="139" t="s">
        <v>5859</v>
      </c>
    </row>
    <row r="150" spans="1:10" ht="17.100000000000001" customHeight="1">
      <c r="A150" s="157" t="s">
        <v>2529</v>
      </c>
      <c r="B150" s="139" t="s">
        <v>5865</v>
      </c>
      <c r="C150" s="157" t="s">
        <v>2529</v>
      </c>
      <c r="D150" s="139" t="s">
        <v>5355</v>
      </c>
      <c r="E150" s="157" t="s">
        <v>2529</v>
      </c>
      <c r="F150" s="139" t="s">
        <v>3899</v>
      </c>
      <c r="G150" s="157" t="s">
        <v>2529</v>
      </c>
      <c r="H150" s="139" t="s">
        <v>5613</v>
      </c>
      <c r="I150" s="157" t="s">
        <v>2529</v>
      </c>
      <c r="J150" s="139" t="s">
        <v>5061</v>
      </c>
    </row>
    <row r="151" spans="1:10" ht="17.100000000000001" customHeight="1">
      <c r="A151" s="157" t="s">
        <v>2530</v>
      </c>
      <c r="B151" s="139" t="s">
        <v>5728</v>
      </c>
      <c r="C151" s="157" t="s">
        <v>2530</v>
      </c>
      <c r="D151" s="139" t="s">
        <v>5631</v>
      </c>
      <c r="E151" s="157" t="s">
        <v>2530</v>
      </c>
      <c r="F151" s="139" t="s">
        <v>4521</v>
      </c>
      <c r="G151" s="157" t="s">
        <v>2530</v>
      </c>
      <c r="H151" s="139" t="s">
        <v>2365</v>
      </c>
      <c r="I151" s="157" t="s">
        <v>2530</v>
      </c>
      <c r="J151" s="139" t="s">
        <v>5636</v>
      </c>
    </row>
    <row r="152" spans="1:10" ht="17.100000000000001" customHeight="1">
      <c r="A152" s="157" t="s">
        <v>2531</v>
      </c>
      <c r="B152" s="139" t="s">
        <v>5620</v>
      </c>
      <c r="C152" s="157" t="s">
        <v>2531</v>
      </c>
      <c r="D152" s="139" t="s">
        <v>5643</v>
      </c>
      <c r="E152" s="157" t="s">
        <v>2531</v>
      </c>
      <c r="F152" s="139" t="s">
        <v>5574</v>
      </c>
      <c r="G152" s="157" t="s">
        <v>2531</v>
      </c>
      <c r="H152" s="139" t="s">
        <v>5741</v>
      </c>
      <c r="I152" s="157" t="s">
        <v>2531</v>
      </c>
      <c r="J152" s="139" t="s">
        <v>5335</v>
      </c>
    </row>
    <row r="153" spans="1:10" ht="17.100000000000001" customHeight="1">
      <c r="A153" s="157" t="s">
        <v>2532</v>
      </c>
      <c r="B153" s="139" t="s">
        <v>5714</v>
      </c>
      <c r="C153" s="157" t="s">
        <v>2532</v>
      </c>
      <c r="D153" s="139" t="s">
        <v>5870</v>
      </c>
      <c r="E153" s="157" t="s">
        <v>2532</v>
      </c>
      <c r="F153" s="139" t="s">
        <v>5790</v>
      </c>
      <c r="G153" s="157" t="s">
        <v>2532</v>
      </c>
      <c r="H153" s="139" t="s">
        <v>4630</v>
      </c>
      <c r="I153" s="157" t="s">
        <v>2532</v>
      </c>
      <c r="J153" s="139" t="s">
        <v>5857</v>
      </c>
    </row>
    <row r="154" spans="1:10" ht="17.100000000000001" customHeight="1">
      <c r="A154" s="157" t="s">
        <v>3306</v>
      </c>
      <c r="B154" s="139" t="s">
        <v>3755</v>
      </c>
      <c r="C154" s="157" t="s">
        <v>3306</v>
      </c>
      <c r="D154" s="139" t="s">
        <v>4015</v>
      </c>
      <c r="E154" s="157" t="s">
        <v>3306</v>
      </c>
      <c r="F154" s="139" t="s">
        <v>5559</v>
      </c>
      <c r="G154" s="157" t="s">
        <v>3306</v>
      </c>
      <c r="H154" s="139" t="s">
        <v>5736</v>
      </c>
      <c r="I154" s="157" t="s">
        <v>3306</v>
      </c>
      <c r="J154" s="139" t="s">
        <v>4017</v>
      </c>
    </row>
    <row r="155" spans="1:10" ht="17.100000000000001" customHeight="1">
      <c r="A155" s="157" t="s">
        <v>3307</v>
      </c>
      <c r="B155" s="139" t="s">
        <v>5798</v>
      </c>
      <c r="C155" s="157" t="s">
        <v>3307</v>
      </c>
      <c r="D155" s="139" t="s">
        <v>4161</v>
      </c>
      <c r="E155" s="157" t="s">
        <v>3307</v>
      </c>
      <c r="F155" s="139" t="s">
        <v>4415</v>
      </c>
      <c r="G155" s="157" t="s">
        <v>3307</v>
      </c>
      <c r="H155" s="139" t="s">
        <v>5866</v>
      </c>
      <c r="I155" s="157" t="s">
        <v>3307</v>
      </c>
      <c r="J155" s="139" t="s">
        <v>5653</v>
      </c>
    </row>
    <row r="156" spans="1:10" ht="17.100000000000001" customHeight="1">
      <c r="A156" s="157" t="s">
        <v>3308</v>
      </c>
      <c r="B156" s="139" t="s">
        <v>5761</v>
      </c>
      <c r="C156" s="157" t="s">
        <v>3308</v>
      </c>
      <c r="D156" s="139" t="s">
        <v>2187</v>
      </c>
      <c r="E156" s="157" t="s">
        <v>3308</v>
      </c>
      <c r="F156" s="139" t="s">
        <v>4743</v>
      </c>
      <c r="G156" s="157" t="s">
        <v>3308</v>
      </c>
      <c r="H156" s="139" t="s">
        <v>5570</v>
      </c>
      <c r="I156" s="157" t="s">
        <v>3308</v>
      </c>
      <c r="J156" s="139" t="s">
        <v>3248</v>
      </c>
    </row>
    <row r="157" spans="1:10" ht="17.100000000000001" customHeight="1">
      <c r="A157" s="157" t="s">
        <v>3309</v>
      </c>
      <c r="B157" s="139" t="s">
        <v>5632</v>
      </c>
      <c r="C157" s="157" t="s">
        <v>3309</v>
      </c>
      <c r="D157" s="139" t="s">
        <v>3852</v>
      </c>
      <c r="E157" s="157" t="s">
        <v>3309</v>
      </c>
      <c r="F157" s="139" t="s">
        <v>5834</v>
      </c>
      <c r="G157" s="157" t="s">
        <v>3309</v>
      </c>
      <c r="H157" s="139" t="s">
        <v>2989</v>
      </c>
      <c r="I157" s="157" t="s">
        <v>3309</v>
      </c>
      <c r="J157" s="139" t="s">
        <v>5689</v>
      </c>
    </row>
    <row r="158" spans="1:10" ht="17.100000000000001" customHeight="1">
      <c r="A158" s="157" t="s">
        <v>3310</v>
      </c>
      <c r="B158" s="139" t="s">
        <v>5861</v>
      </c>
      <c r="C158" s="157" t="s">
        <v>3310</v>
      </c>
      <c r="D158" s="139" t="s">
        <v>5838</v>
      </c>
      <c r="E158" s="157" t="s">
        <v>3310</v>
      </c>
      <c r="F158" s="139" t="s">
        <v>2446</v>
      </c>
      <c r="G158" s="157" t="s">
        <v>3310</v>
      </c>
      <c r="H158" s="139" t="s">
        <v>5878</v>
      </c>
      <c r="I158" s="157" t="s">
        <v>3310</v>
      </c>
      <c r="J158" s="139" t="s">
        <v>5638</v>
      </c>
    </row>
    <row r="159" spans="1:10" ht="17.100000000000001" customHeight="1">
      <c r="A159" s="157" t="s">
        <v>3311</v>
      </c>
      <c r="B159" s="139" t="s">
        <v>5581</v>
      </c>
      <c r="C159" s="157" t="s">
        <v>3311</v>
      </c>
      <c r="D159" s="139" t="s">
        <v>5359</v>
      </c>
      <c r="E159" s="157" t="s">
        <v>3311</v>
      </c>
      <c r="F159" s="139" t="s">
        <v>5785</v>
      </c>
      <c r="G159" s="157" t="s">
        <v>3311</v>
      </c>
      <c r="H159" s="139" t="s">
        <v>5564</v>
      </c>
      <c r="I159" s="157" t="s">
        <v>3311</v>
      </c>
      <c r="J159" s="139" t="s">
        <v>5795</v>
      </c>
    </row>
    <row r="160" spans="1:10" ht="17.100000000000001" customHeight="1">
      <c r="A160" s="157" t="s">
        <v>3312</v>
      </c>
      <c r="B160" s="139" t="s">
        <v>5579</v>
      </c>
      <c r="C160" s="157" t="s">
        <v>3312</v>
      </c>
      <c r="D160" s="139" t="s">
        <v>1676</v>
      </c>
      <c r="E160" s="157" t="s">
        <v>3312</v>
      </c>
      <c r="F160" s="139" t="s">
        <v>4506</v>
      </c>
      <c r="G160" s="157" t="s">
        <v>3312</v>
      </c>
      <c r="H160" s="139" t="s">
        <v>5851</v>
      </c>
      <c r="I160" s="157" t="s">
        <v>3312</v>
      </c>
      <c r="J160" s="139" t="s">
        <v>5617</v>
      </c>
    </row>
    <row r="161" spans="1:14" ht="17.100000000000001" customHeight="1">
      <c r="A161" s="157" t="s">
        <v>3313</v>
      </c>
      <c r="B161" s="139" t="s">
        <v>1105</v>
      </c>
      <c r="C161" s="157" t="s">
        <v>3313</v>
      </c>
      <c r="D161" s="139" t="s">
        <v>5763</v>
      </c>
      <c r="E161" s="157" t="s">
        <v>3313</v>
      </c>
      <c r="F161" s="139" t="s">
        <v>5553</v>
      </c>
      <c r="G161" s="157" t="s">
        <v>3313</v>
      </c>
      <c r="H161" s="139" t="s">
        <v>4579</v>
      </c>
      <c r="I161" s="157" t="s">
        <v>3313</v>
      </c>
      <c r="J161" s="139" t="s">
        <v>5752</v>
      </c>
    </row>
    <row r="162" spans="1:14" ht="17.100000000000001" customHeight="1">
      <c r="A162" s="157" t="s">
        <v>3314</v>
      </c>
      <c r="B162" s="139" t="s">
        <v>5732</v>
      </c>
      <c r="C162" s="157" t="s">
        <v>3314</v>
      </c>
      <c r="D162" s="139" t="s">
        <v>5656</v>
      </c>
      <c r="E162" s="157" t="s">
        <v>3314</v>
      </c>
      <c r="F162" s="139" t="s">
        <v>5806</v>
      </c>
      <c r="G162" s="157" t="s">
        <v>3314</v>
      </c>
      <c r="H162" s="139" t="s">
        <v>3950</v>
      </c>
      <c r="I162" s="157" t="s">
        <v>3314</v>
      </c>
      <c r="J162" s="139" t="s">
        <v>5731</v>
      </c>
    </row>
    <row r="163" spans="1:14" ht="17.100000000000001" customHeight="1">
      <c r="A163" s="157" t="s">
        <v>3315</v>
      </c>
      <c r="B163" s="139" t="s">
        <v>5712</v>
      </c>
      <c r="C163" s="157" t="s">
        <v>3315</v>
      </c>
      <c r="D163" s="139" t="s">
        <v>5622</v>
      </c>
      <c r="E163" s="157" t="s">
        <v>3315</v>
      </c>
      <c r="F163" s="139" t="s">
        <v>5530</v>
      </c>
      <c r="G163" s="157" t="s">
        <v>3315</v>
      </c>
      <c r="H163" s="139" t="s">
        <v>604</v>
      </c>
      <c r="I163" s="157" t="s">
        <v>3315</v>
      </c>
      <c r="J163" s="139" t="s">
        <v>5647</v>
      </c>
    </row>
    <row r="164" spans="1:14" ht="17.100000000000001" customHeight="1">
      <c r="A164" s="157" t="s">
        <v>3316</v>
      </c>
      <c r="B164" s="139" t="s">
        <v>5068</v>
      </c>
      <c r="C164" s="157" t="s">
        <v>3316</v>
      </c>
      <c r="D164" s="139" t="s">
        <v>4498</v>
      </c>
      <c r="E164" s="157" t="s">
        <v>3316</v>
      </c>
      <c r="F164" s="139" t="s">
        <v>5845</v>
      </c>
      <c r="G164" s="157" t="s">
        <v>3316</v>
      </c>
      <c r="H164" s="139" t="s">
        <v>4141</v>
      </c>
      <c r="I164" s="157" t="s">
        <v>3316</v>
      </c>
      <c r="J164" s="139" t="s">
        <v>5582</v>
      </c>
    </row>
    <row r="165" spans="1:14" ht="17.100000000000001" customHeight="1">
      <c r="D165" s="9"/>
      <c r="E165"/>
      <c r="G165"/>
    </row>
    <row r="166" spans="1:14" ht="17.100000000000001" customHeight="1">
      <c r="A166" s="45"/>
      <c r="F166" s="10" t="s">
        <v>5378</v>
      </c>
    </row>
    <row r="168" spans="1:14" ht="17.100000000000001" customHeight="1">
      <c r="B168" s="5">
        <v>42606</v>
      </c>
      <c r="D168" s="5">
        <f>B168+1</f>
        <v>42607</v>
      </c>
      <c r="F168" s="5">
        <f>D168+1</f>
        <v>42608</v>
      </c>
      <c r="H168" s="5">
        <f>F168+1</f>
        <v>42609</v>
      </c>
      <c r="J168" s="5">
        <f>H168+1</f>
        <v>42610</v>
      </c>
    </row>
    <row r="169" spans="1:14" ht="17.100000000000001" customHeight="1">
      <c r="A169" s="3" t="s">
        <v>3436</v>
      </c>
      <c r="C169" s="3" t="s">
        <v>3436</v>
      </c>
      <c r="E169" s="3" t="s">
        <v>3436</v>
      </c>
      <c r="G169" s="3" t="s">
        <v>3436</v>
      </c>
      <c r="I169" s="3" t="s">
        <v>3436</v>
      </c>
      <c r="K169" t="s">
        <v>146</v>
      </c>
    </row>
    <row r="170" spans="1:14" ht="17.100000000000001" customHeight="1">
      <c r="A170" s="55" t="s">
        <v>2520</v>
      </c>
      <c r="B170" s="145" t="s">
        <v>5303</v>
      </c>
      <c r="C170" s="55" t="s">
        <v>2520</v>
      </c>
      <c r="D170" s="145" t="s">
        <v>5281</v>
      </c>
      <c r="E170" s="55" t="s">
        <v>2520</v>
      </c>
      <c r="F170" s="145" t="s">
        <v>5242</v>
      </c>
      <c r="G170" s="55" t="s">
        <v>2520</v>
      </c>
      <c r="H170" s="145" t="s">
        <v>5348</v>
      </c>
      <c r="I170" s="55" t="s">
        <v>2520</v>
      </c>
      <c r="J170" s="139" t="s">
        <v>4672</v>
      </c>
      <c r="K170" t="s">
        <v>4340</v>
      </c>
    </row>
    <row r="171" spans="1:14" ht="17.100000000000001" customHeight="1">
      <c r="A171" s="55" t="s">
        <v>2521</v>
      </c>
      <c r="B171" s="145" t="s">
        <v>5308</v>
      </c>
      <c r="C171" s="55" t="s">
        <v>2521</v>
      </c>
      <c r="D171" s="145" t="s">
        <v>5326</v>
      </c>
      <c r="E171" s="55" t="s">
        <v>2521</v>
      </c>
      <c r="F171" s="145" t="s">
        <v>5112</v>
      </c>
      <c r="G171" s="55" t="s">
        <v>2521</v>
      </c>
      <c r="H171" s="145" t="s">
        <v>1012</v>
      </c>
      <c r="I171" s="55" t="s">
        <v>2521</v>
      </c>
      <c r="J171" s="145" t="s">
        <v>5125</v>
      </c>
      <c r="K171" t="s">
        <v>5380</v>
      </c>
      <c r="M171" s="42"/>
      <c r="N171" s="11"/>
    </row>
    <row r="172" spans="1:14" ht="17.100000000000001" customHeight="1">
      <c r="A172" s="55" t="s">
        <v>2522</v>
      </c>
      <c r="B172" s="145" t="s">
        <v>5397</v>
      </c>
      <c r="C172" s="55" t="s">
        <v>2522</v>
      </c>
      <c r="D172" s="145" t="s">
        <v>5085</v>
      </c>
      <c r="E172" s="55" t="s">
        <v>2522</v>
      </c>
      <c r="F172" s="145" t="s">
        <v>5135</v>
      </c>
      <c r="G172" s="55" t="s">
        <v>2522</v>
      </c>
      <c r="H172" s="145" t="s">
        <v>5371</v>
      </c>
      <c r="I172" s="55" t="s">
        <v>2522</v>
      </c>
      <c r="J172" s="145" t="s">
        <v>5161</v>
      </c>
      <c r="K172" t="s">
        <v>976</v>
      </c>
      <c r="M172" s="42"/>
      <c r="N172" s="11"/>
    </row>
    <row r="173" spans="1:14" ht="17.100000000000001" customHeight="1">
      <c r="A173" s="55" t="s">
        <v>2659</v>
      </c>
      <c r="B173" s="145" t="s">
        <v>5145</v>
      </c>
      <c r="C173" s="55" t="s">
        <v>2659</v>
      </c>
      <c r="D173" s="145" t="s">
        <v>5157</v>
      </c>
      <c r="E173" s="55" t="s">
        <v>2659</v>
      </c>
      <c r="F173" s="145" t="s">
        <v>5154</v>
      </c>
      <c r="G173" s="55" t="s">
        <v>2659</v>
      </c>
      <c r="H173" s="145" t="s">
        <v>5311</v>
      </c>
      <c r="I173" s="55" t="s">
        <v>2659</v>
      </c>
      <c r="J173" s="145" t="s">
        <v>5235</v>
      </c>
      <c r="K173" t="s">
        <v>629</v>
      </c>
      <c r="M173" s="42"/>
      <c r="N173" s="11"/>
    </row>
    <row r="174" spans="1:14" ht="17.100000000000001" customHeight="1">
      <c r="A174" s="55" t="s">
        <v>2660</v>
      </c>
      <c r="B174" s="145" t="s">
        <v>5342</v>
      </c>
      <c r="C174" s="55" t="s">
        <v>2660</v>
      </c>
      <c r="D174" s="145" t="s">
        <v>5123</v>
      </c>
      <c r="E174" s="55" t="s">
        <v>2660</v>
      </c>
      <c r="F174" s="145" t="s">
        <v>4421</v>
      </c>
      <c r="G174" s="55" t="s">
        <v>2660</v>
      </c>
      <c r="H174" s="145" t="s">
        <v>5230</v>
      </c>
      <c r="I174" s="55" t="s">
        <v>2660</v>
      </c>
      <c r="J174" s="145" t="s">
        <v>5291</v>
      </c>
      <c r="K174" t="s">
        <v>5381</v>
      </c>
      <c r="M174" s="42"/>
      <c r="N174" s="11"/>
    </row>
    <row r="175" spans="1:14" ht="17.100000000000001" customHeight="1">
      <c r="A175" s="55" t="s">
        <v>2661</v>
      </c>
      <c r="B175" s="145" t="s">
        <v>5089</v>
      </c>
      <c r="C175" s="55" t="s">
        <v>2661</v>
      </c>
      <c r="D175" s="145" t="s">
        <v>5116</v>
      </c>
      <c r="E175" s="55" t="s">
        <v>2661</v>
      </c>
      <c r="F175" s="145" t="s">
        <v>5299</v>
      </c>
      <c r="G175" s="55" t="s">
        <v>2661</v>
      </c>
      <c r="H175" s="145" t="s">
        <v>5273</v>
      </c>
      <c r="I175" s="55" t="s">
        <v>2661</v>
      </c>
      <c r="J175" s="145" t="s">
        <v>5252</v>
      </c>
      <c r="K175" t="s">
        <v>1679</v>
      </c>
      <c r="M175" s="42"/>
      <c r="N175" s="11"/>
    </row>
    <row r="176" spans="1:14" ht="17.100000000000001" customHeight="1">
      <c r="A176" s="55" t="s">
        <v>2526</v>
      </c>
      <c r="B176" s="145" t="s">
        <v>5168</v>
      </c>
      <c r="C176" s="55" t="s">
        <v>2526</v>
      </c>
      <c r="D176" s="145" t="s">
        <v>5101</v>
      </c>
      <c r="E176" s="55" t="s">
        <v>2526</v>
      </c>
      <c r="F176" s="145" t="s">
        <v>5301</v>
      </c>
      <c r="G176" s="55" t="s">
        <v>2526</v>
      </c>
      <c r="H176" s="145" t="s">
        <v>5321</v>
      </c>
      <c r="I176" s="55" t="s">
        <v>2526</v>
      </c>
      <c r="J176" s="145" t="s">
        <v>5322</v>
      </c>
      <c r="K176" t="s">
        <v>4765</v>
      </c>
      <c r="M176" s="42"/>
      <c r="N176" s="11"/>
    </row>
    <row r="177" spans="1:14" ht="17.100000000000001" customHeight="1">
      <c r="A177" s="55" t="s">
        <v>2527</v>
      </c>
      <c r="B177" s="145" t="s">
        <v>5264</v>
      </c>
      <c r="C177" s="55" t="s">
        <v>2527</v>
      </c>
      <c r="D177" s="145" t="s">
        <v>5269</v>
      </c>
      <c r="E177" s="55" t="s">
        <v>2527</v>
      </c>
      <c r="F177" s="145" t="s">
        <v>2239</v>
      </c>
      <c r="G177" s="55" t="s">
        <v>2527</v>
      </c>
      <c r="H177" s="145" t="s">
        <v>5142</v>
      </c>
      <c r="I177" s="55" t="s">
        <v>2527</v>
      </c>
      <c r="J177" s="145" t="s">
        <v>5366</v>
      </c>
      <c r="K177" t="s">
        <v>978</v>
      </c>
      <c r="M177" s="42"/>
      <c r="N177" s="11"/>
    </row>
    <row r="178" spans="1:14" ht="17.100000000000001" customHeight="1">
      <c r="A178" s="55" t="s">
        <v>2528</v>
      </c>
      <c r="B178" s="145" t="s">
        <v>5144</v>
      </c>
      <c r="C178" s="55" t="s">
        <v>2528</v>
      </c>
      <c r="D178" s="145" t="s">
        <v>5109</v>
      </c>
      <c r="E178" s="55" t="s">
        <v>2528</v>
      </c>
      <c r="F178" s="145" t="s">
        <v>5141</v>
      </c>
      <c r="G178" s="55" t="s">
        <v>2528</v>
      </c>
      <c r="H178" s="145" t="s">
        <v>5237</v>
      </c>
      <c r="I178" s="55" t="s">
        <v>2528</v>
      </c>
      <c r="J178" s="145" t="s">
        <v>5302</v>
      </c>
      <c r="K178" t="s">
        <v>631</v>
      </c>
      <c r="M178" s="42"/>
      <c r="N178" s="11"/>
    </row>
    <row r="179" spans="1:14" ht="17.100000000000001" customHeight="1">
      <c r="A179" s="55" t="s">
        <v>2529</v>
      </c>
      <c r="B179" s="145" t="s">
        <v>5058</v>
      </c>
      <c r="C179" s="55" t="s">
        <v>2529</v>
      </c>
      <c r="D179" s="145" t="s">
        <v>361</v>
      </c>
      <c r="E179" s="55" t="s">
        <v>2529</v>
      </c>
      <c r="F179" s="145" t="s">
        <v>5323</v>
      </c>
      <c r="G179" s="55" t="s">
        <v>2529</v>
      </c>
      <c r="H179" s="145" t="s">
        <v>5268</v>
      </c>
      <c r="I179" s="55" t="s">
        <v>2529</v>
      </c>
      <c r="J179" s="145" t="s">
        <v>4109</v>
      </c>
      <c r="K179" t="s">
        <v>5382</v>
      </c>
      <c r="M179" s="42"/>
      <c r="N179" s="11"/>
    </row>
    <row r="180" spans="1:14" ht="17.100000000000001" customHeight="1">
      <c r="A180" s="55" t="s">
        <v>2530</v>
      </c>
      <c r="B180" s="145" t="s">
        <v>5310</v>
      </c>
      <c r="C180" s="55" t="s">
        <v>2530</v>
      </c>
      <c r="D180" s="145" t="s">
        <v>5170</v>
      </c>
      <c r="E180" s="55" t="s">
        <v>2530</v>
      </c>
      <c r="F180" s="145" t="s">
        <v>5340</v>
      </c>
      <c r="G180" s="55" t="s">
        <v>2530</v>
      </c>
      <c r="H180" s="145" t="s">
        <v>5278</v>
      </c>
      <c r="I180" s="55" t="s">
        <v>2530</v>
      </c>
      <c r="J180" s="145" t="s">
        <v>5241</v>
      </c>
      <c r="K180" t="s">
        <v>4750</v>
      </c>
      <c r="M180" s="42"/>
      <c r="N180" s="11"/>
    </row>
    <row r="181" spans="1:14" ht="17.100000000000001" customHeight="1">
      <c r="A181" s="55" t="s">
        <v>2531</v>
      </c>
      <c r="B181" s="145" t="s">
        <v>5295</v>
      </c>
      <c r="C181" s="55" t="s">
        <v>2531</v>
      </c>
      <c r="D181" s="145" t="s">
        <v>5102</v>
      </c>
      <c r="E181" s="55" t="s">
        <v>2531</v>
      </c>
      <c r="F181" s="145" t="s">
        <v>5287</v>
      </c>
      <c r="G181" s="55" t="s">
        <v>2531</v>
      </c>
      <c r="H181" s="145" t="s">
        <v>5114</v>
      </c>
      <c r="I181" s="55" t="s">
        <v>2531</v>
      </c>
      <c r="J181" s="145" t="s">
        <v>5256</v>
      </c>
      <c r="K181" t="s">
        <v>2599</v>
      </c>
      <c r="M181" s="42"/>
      <c r="N181" s="11"/>
    </row>
    <row r="182" spans="1:14" ht="17.100000000000001" customHeight="1">
      <c r="A182" s="55" t="s">
        <v>2532</v>
      </c>
      <c r="B182" s="145" t="s">
        <v>5143</v>
      </c>
      <c r="C182" s="55" t="s">
        <v>2532</v>
      </c>
      <c r="D182" s="145" t="s">
        <v>5307</v>
      </c>
      <c r="E182" s="55" t="s">
        <v>2532</v>
      </c>
      <c r="F182" s="145" t="s">
        <v>5293</v>
      </c>
      <c r="G182" s="55" t="s">
        <v>2532</v>
      </c>
      <c r="H182" s="145" t="s">
        <v>5266</v>
      </c>
      <c r="I182" s="55" t="s">
        <v>2532</v>
      </c>
      <c r="J182" s="145" t="s">
        <v>5367</v>
      </c>
      <c r="K182" t="s">
        <v>2644</v>
      </c>
      <c r="M182" s="42"/>
      <c r="N182" s="11"/>
    </row>
    <row r="183" spans="1:14" ht="17.100000000000001" customHeight="1">
      <c r="A183" s="55" t="s">
        <v>3306</v>
      </c>
      <c r="B183" s="145" t="s">
        <v>5320</v>
      </c>
      <c r="C183" s="55" t="s">
        <v>3306</v>
      </c>
      <c r="D183" s="145" t="s">
        <v>5115</v>
      </c>
      <c r="E183" s="55" t="s">
        <v>3306</v>
      </c>
      <c r="F183" s="145" t="s">
        <v>5140</v>
      </c>
      <c r="G183" s="55" t="s">
        <v>3306</v>
      </c>
      <c r="H183" s="145" t="s">
        <v>5122</v>
      </c>
      <c r="I183" s="55" t="s">
        <v>3306</v>
      </c>
      <c r="J183" s="145" t="s">
        <v>5221</v>
      </c>
      <c r="K183" t="s">
        <v>5406</v>
      </c>
      <c r="M183" s="42"/>
      <c r="N183" s="11"/>
    </row>
    <row r="184" spans="1:14" ht="17.100000000000001" customHeight="1">
      <c r="A184" s="55" t="s">
        <v>3307</v>
      </c>
      <c r="B184" s="145" t="s">
        <v>5151</v>
      </c>
      <c r="C184" s="55" t="s">
        <v>3307</v>
      </c>
      <c r="D184" s="145" t="s">
        <v>5275</v>
      </c>
      <c r="E184" s="55" t="s">
        <v>3307</v>
      </c>
      <c r="F184" s="145" t="s">
        <v>5067</v>
      </c>
      <c r="G184" s="55" t="s">
        <v>3307</v>
      </c>
      <c r="H184" s="145" t="s">
        <v>5296</v>
      </c>
      <c r="I184" s="55" t="s">
        <v>3307</v>
      </c>
      <c r="J184" s="145" t="s">
        <v>5210</v>
      </c>
      <c r="K184" s="11" t="s">
        <v>5483</v>
      </c>
      <c r="M184" s="42"/>
      <c r="N184" s="11"/>
    </row>
    <row r="185" spans="1:14" ht="17.100000000000001" customHeight="1">
      <c r="A185" s="55" t="s">
        <v>3308</v>
      </c>
      <c r="B185" s="145" t="s">
        <v>5113</v>
      </c>
      <c r="C185" s="55" t="s">
        <v>3308</v>
      </c>
      <c r="D185" s="145" t="s">
        <v>5290</v>
      </c>
      <c r="E185" s="55" t="s">
        <v>3308</v>
      </c>
      <c r="F185" s="145" t="s">
        <v>5286</v>
      </c>
      <c r="G185" s="55" t="s">
        <v>3308</v>
      </c>
      <c r="H185" s="145" t="s">
        <v>5305</v>
      </c>
      <c r="I185" s="55" t="s">
        <v>3308</v>
      </c>
      <c r="J185" s="145" t="s">
        <v>3499</v>
      </c>
      <c r="K185" t="s">
        <v>5379</v>
      </c>
      <c r="M185" s="42"/>
    </row>
    <row r="186" spans="1:14" ht="17.100000000000001" customHeight="1">
      <c r="A186" s="55" t="s">
        <v>3309</v>
      </c>
      <c r="B186" s="145" t="s">
        <v>5160</v>
      </c>
      <c r="C186" s="55" t="s">
        <v>3309</v>
      </c>
      <c r="D186" s="145" t="s">
        <v>5248</v>
      </c>
      <c r="E186" s="55" t="s">
        <v>3309</v>
      </c>
      <c r="F186" s="145" t="s">
        <v>5107</v>
      </c>
      <c r="G186" s="55" t="s">
        <v>3309</v>
      </c>
      <c r="H186" s="145" t="s">
        <v>5319</v>
      </c>
      <c r="I186" s="55" t="s">
        <v>3309</v>
      </c>
      <c r="J186" s="145" t="s">
        <v>5111</v>
      </c>
      <c r="K186" t="s">
        <v>4776</v>
      </c>
      <c r="M186" s="42"/>
    </row>
    <row r="187" spans="1:14" ht="17.100000000000001" customHeight="1">
      <c r="A187" s="55" t="s">
        <v>3310</v>
      </c>
      <c r="B187" s="145" t="s">
        <v>5146</v>
      </c>
      <c r="C187" s="55" t="s">
        <v>3310</v>
      </c>
      <c r="D187" s="145" t="s">
        <v>5297</v>
      </c>
      <c r="E187" s="55" t="s">
        <v>3310</v>
      </c>
      <c r="F187" s="145" t="s">
        <v>3076</v>
      </c>
      <c r="G187" s="55" t="s">
        <v>3310</v>
      </c>
      <c r="H187" t="s">
        <v>2364</v>
      </c>
      <c r="I187" s="55" t="s">
        <v>3310</v>
      </c>
      <c r="J187" s="145" t="s">
        <v>5351</v>
      </c>
      <c r="K187" t="s">
        <v>4768</v>
      </c>
      <c r="M187" s="42"/>
    </row>
    <row r="188" spans="1:14" ht="17.100000000000001" customHeight="1">
      <c r="A188" s="55" t="s">
        <v>3311</v>
      </c>
      <c r="B188" s="145" t="s">
        <v>5283</v>
      </c>
      <c r="C188" s="55" t="s">
        <v>3311</v>
      </c>
      <c r="D188" s="145" t="s">
        <v>5127</v>
      </c>
      <c r="E188" s="55" t="s">
        <v>3311</v>
      </c>
      <c r="F188" s="145" t="s">
        <v>5149</v>
      </c>
      <c r="G188" s="55" t="s">
        <v>3311</v>
      </c>
      <c r="H188" s="145" t="s">
        <v>2497</v>
      </c>
      <c r="I188" s="55" t="s">
        <v>3311</v>
      </c>
      <c r="J188" s="145" t="s">
        <v>5261</v>
      </c>
      <c r="K188" t="s">
        <v>109</v>
      </c>
      <c r="M188" s="42"/>
    </row>
    <row r="189" spans="1:14" ht="17.100000000000001" customHeight="1">
      <c r="A189" s="55" t="s">
        <v>3312</v>
      </c>
      <c r="B189" s="145" t="s">
        <v>5119</v>
      </c>
      <c r="C189" s="55" t="s">
        <v>3312</v>
      </c>
      <c r="D189" s="145" t="s">
        <v>5306</v>
      </c>
      <c r="E189" s="55" t="s">
        <v>3312</v>
      </c>
      <c r="F189" s="145" t="s">
        <v>5333</v>
      </c>
      <c r="G189" s="55" t="s">
        <v>3312</v>
      </c>
      <c r="H189" s="145" t="s">
        <v>5315</v>
      </c>
      <c r="I189" s="55" t="s">
        <v>3312</v>
      </c>
      <c r="J189" s="145" t="s">
        <v>5069</v>
      </c>
      <c r="K189" t="s">
        <v>1766</v>
      </c>
      <c r="M189" s="42"/>
    </row>
    <row r="190" spans="1:14" ht="17.100000000000001" customHeight="1">
      <c r="A190" s="55" t="s">
        <v>3313</v>
      </c>
      <c r="B190" s="145" t="s">
        <v>5147</v>
      </c>
      <c r="C190" s="55" t="s">
        <v>3313</v>
      </c>
      <c r="D190" s="145" t="s">
        <v>5095</v>
      </c>
      <c r="E190" s="55" t="s">
        <v>3313</v>
      </c>
      <c r="F190" s="145" t="s">
        <v>5298</v>
      </c>
      <c r="G190" s="55" t="s">
        <v>3313</v>
      </c>
      <c r="H190" s="145" t="s">
        <v>5148</v>
      </c>
      <c r="I190" s="55" t="s">
        <v>3313</v>
      </c>
      <c r="J190" s="145" t="s">
        <v>5130</v>
      </c>
      <c r="K190" t="s">
        <v>4760</v>
      </c>
      <c r="M190" s="42"/>
    </row>
    <row r="191" spans="1:14" ht="17.100000000000001" customHeight="1">
      <c r="A191" s="55" t="s">
        <v>3314</v>
      </c>
      <c r="B191" s="145" t="s">
        <v>5171</v>
      </c>
      <c r="C191" s="55" t="s">
        <v>3314</v>
      </c>
      <c r="D191" s="145" t="s">
        <v>5288</v>
      </c>
      <c r="E191" s="55" t="s">
        <v>3314</v>
      </c>
      <c r="F191" s="145" t="s">
        <v>3317</v>
      </c>
      <c r="G191" s="55" t="s">
        <v>3314</v>
      </c>
      <c r="H191" s="145" t="s">
        <v>5250</v>
      </c>
      <c r="I191" s="55" t="s">
        <v>3314</v>
      </c>
      <c r="J191" s="145" t="s">
        <v>2070</v>
      </c>
      <c r="K191" t="s">
        <v>959</v>
      </c>
      <c r="M191" s="42"/>
    </row>
    <row r="192" spans="1:14" ht="17.100000000000001" customHeight="1">
      <c r="A192" s="55" t="s">
        <v>3315</v>
      </c>
      <c r="B192" s="145" t="s">
        <v>5139</v>
      </c>
      <c r="C192" s="55" t="s">
        <v>3315</v>
      </c>
      <c r="D192" s="145" t="s">
        <v>5129</v>
      </c>
      <c r="E192" s="55" t="s">
        <v>3315</v>
      </c>
      <c r="F192" s="145" t="s">
        <v>5100</v>
      </c>
      <c r="G192" s="55" t="s">
        <v>3315</v>
      </c>
      <c r="H192" s="145" t="s">
        <v>5104</v>
      </c>
      <c r="I192" s="55" t="s">
        <v>3315</v>
      </c>
      <c r="J192" s="145" t="s">
        <v>5126</v>
      </c>
      <c r="K192" t="s">
        <v>5383</v>
      </c>
      <c r="M192" s="42"/>
    </row>
    <row r="193" spans="1:14" ht="17.100000000000001" customHeight="1">
      <c r="A193" s="55" t="s">
        <v>3316</v>
      </c>
      <c r="B193" s="145" t="s">
        <v>5263</v>
      </c>
      <c r="C193" s="55" t="s">
        <v>3316</v>
      </c>
      <c r="D193" s="145" t="s">
        <v>5223</v>
      </c>
      <c r="E193" s="55" t="s">
        <v>3316</v>
      </c>
      <c r="F193" s="145" t="s">
        <v>5300</v>
      </c>
      <c r="G193" s="55" t="s">
        <v>3316</v>
      </c>
      <c r="H193" s="145" t="s">
        <v>5259</v>
      </c>
      <c r="I193" s="55" t="s">
        <v>3316</v>
      </c>
      <c r="J193" s="145" t="s">
        <v>5284</v>
      </c>
      <c r="K193" t="s">
        <v>1520</v>
      </c>
      <c r="M193" s="42"/>
    </row>
    <row r="194" spans="1:14" ht="17.100000000000001" customHeight="1">
      <c r="A194" s="58"/>
      <c r="B194" s="57"/>
      <c r="C194" s="58"/>
      <c r="D194" s="57"/>
      <c r="E194" s="58"/>
      <c r="F194" s="57"/>
      <c r="G194" s="58"/>
      <c r="H194" s="57"/>
      <c r="I194" s="58"/>
      <c r="J194" s="57"/>
      <c r="M194" s="42"/>
    </row>
    <row r="195" spans="1:14" ht="17.100000000000001" customHeight="1">
      <c r="A195" s="58"/>
      <c r="B195" s="57"/>
      <c r="C195" s="58"/>
      <c r="D195" s="57"/>
      <c r="E195" s="58"/>
      <c r="F195" s="57"/>
      <c r="G195" s="58"/>
      <c r="H195" s="57"/>
      <c r="I195" s="58"/>
      <c r="J195" s="57"/>
      <c r="M195" s="42"/>
      <c r="N195" s="11"/>
    </row>
    <row r="196" spans="1:14" ht="17.100000000000001" customHeight="1">
      <c r="A196" s="58"/>
      <c r="B196" s="5">
        <f>J168+1</f>
        <v>42611</v>
      </c>
      <c r="C196" s="58"/>
      <c r="D196" s="5">
        <f>B196+1</f>
        <v>42612</v>
      </c>
      <c r="E196" s="58"/>
      <c r="F196" s="5">
        <f>D196+1</f>
        <v>42613</v>
      </c>
      <c r="G196" s="58"/>
      <c r="H196" s="5">
        <f>F196+1</f>
        <v>42614</v>
      </c>
      <c r="I196" s="58"/>
      <c r="J196" s="5">
        <f>H196+1</f>
        <v>42615</v>
      </c>
      <c r="M196" s="42"/>
      <c r="N196" s="11"/>
    </row>
    <row r="197" spans="1:14" ht="17.100000000000001" customHeight="1">
      <c r="A197" s="56" t="s">
        <v>3436</v>
      </c>
      <c r="B197" s="57"/>
      <c r="C197" s="56" t="s">
        <v>3436</v>
      </c>
      <c r="D197" s="57"/>
      <c r="E197" s="56" t="s">
        <v>3436</v>
      </c>
      <c r="F197" s="57"/>
      <c r="G197" s="56" t="s">
        <v>3436</v>
      </c>
      <c r="H197" s="57"/>
      <c r="I197" s="56" t="s">
        <v>3436</v>
      </c>
      <c r="J197" s="57"/>
      <c r="M197" s="42"/>
      <c r="N197" s="11"/>
    </row>
    <row r="198" spans="1:14" ht="17.100000000000001" customHeight="1">
      <c r="A198" s="55" t="s">
        <v>2520</v>
      </c>
      <c r="B198" s="145" t="s">
        <v>5158</v>
      </c>
      <c r="C198" s="55" t="s">
        <v>2520</v>
      </c>
      <c r="D198" s="145" t="s">
        <v>5368</v>
      </c>
      <c r="E198" s="55" t="s">
        <v>2520</v>
      </c>
      <c r="F198" s="145" t="s">
        <v>2082</v>
      </c>
      <c r="G198" s="55" t="s">
        <v>2520</v>
      </c>
      <c r="H198" s="145" t="s">
        <v>5353</v>
      </c>
      <c r="I198" s="55" t="s">
        <v>2520</v>
      </c>
      <c r="J198" s="145" t="s">
        <v>5318</v>
      </c>
      <c r="M198" s="42"/>
      <c r="N198" s="11"/>
    </row>
    <row r="199" spans="1:14" ht="17.100000000000001" customHeight="1">
      <c r="A199" s="55" t="s">
        <v>2521</v>
      </c>
      <c r="B199" s="145" t="s">
        <v>5329</v>
      </c>
      <c r="C199" s="55" t="s">
        <v>2521</v>
      </c>
      <c r="D199" s="145" t="s">
        <v>232</v>
      </c>
      <c r="E199" s="55" t="s">
        <v>2521</v>
      </c>
      <c r="F199" s="145" t="s">
        <v>4173</v>
      </c>
      <c r="G199" s="55" t="s">
        <v>2521</v>
      </c>
      <c r="H199" s="145" t="s">
        <v>5231</v>
      </c>
      <c r="I199" s="55" t="s">
        <v>2521</v>
      </c>
      <c r="J199" s="11" t="s">
        <v>2433</v>
      </c>
      <c r="M199" s="42"/>
      <c r="N199" s="11"/>
    </row>
    <row r="200" spans="1:14" ht="17.100000000000001" customHeight="1">
      <c r="A200" s="55" t="s">
        <v>2522</v>
      </c>
      <c r="B200" s="145" t="s">
        <v>4106</v>
      </c>
      <c r="C200" s="55" t="s">
        <v>2522</v>
      </c>
      <c r="D200" s="145" t="s">
        <v>5222</v>
      </c>
      <c r="E200" s="55" t="s">
        <v>2522</v>
      </c>
      <c r="F200" s="145" t="s">
        <v>281</v>
      </c>
      <c r="G200" s="55" t="s">
        <v>2522</v>
      </c>
      <c r="H200" s="145" t="s">
        <v>4538</v>
      </c>
      <c r="I200" s="55" t="s">
        <v>2522</v>
      </c>
      <c r="J200" s="145" t="s">
        <v>5178</v>
      </c>
      <c r="M200" s="42"/>
      <c r="N200" s="11"/>
    </row>
    <row r="201" spans="1:14" ht="17.100000000000001" customHeight="1">
      <c r="A201" s="55" t="s">
        <v>2659</v>
      </c>
      <c r="B201" s="145" t="s">
        <v>5155</v>
      </c>
      <c r="C201" s="55" t="s">
        <v>2659</v>
      </c>
      <c r="D201" s="145" t="s">
        <v>1637</v>
      </c>
      <c r="E201" s="55" t="s">
        <v>2659</v>
      </c>
      <c r="F201" s="145" t="s">
        <v>5347</v>
      </c>
      <c r="G201" s="55" t="s">
        <v>2659</v>
      </c>
      <c r="H201" s="145" t="s">
        <v>5159</v>
      </c>
      <c r="I201" s="55" t="s">
        <v>2659</v>
      </c>
      <c r="J201" s="145" t="s">
        <v>5362</v>
      </c>
      <c r="M201" s="42"/>
      <c r="N201" s="11"/>
    </row>
    <row r="202" spans="1:14" ht="17.100000000000001" customHeight="1">
      <c r="A202" s="55" t="s">
        <v>2660</v>
      </c>
      <c r="B202" t="s">
        <v>4091</v>
      </c>
      <c r="C202" s="55" t="s">
        <v>2660</v>
      </c>
      <c r="D202" s="145" t="s">
        <v>4551</v>
      </c>
      <c r="E202" s="55" t="s">
        <v>2660</v>
      </c>
      <c r="F202" t="s">
        <v>3887</v>
      </c>
      <c r="G202" s="55" t="s">
        <v>2660</v>
      </c>
      <c r="H202" s="145" t="s">
        <v>689</v>
      </c>
      <c r="I202" s="55" t="s">
        <v>2660</v>
      </c>
      <c r="J202" s="145" t="s">
        <v>5339</v>
      </c>
      <c r="M202" s="42"/>
    </row>
    <row r="203" spans="1:14" ht="17.100000000000001" customHeight="1">
      <c r="A203" s="55" t="s">
        <v>2661</v>
      </c>
      <c r="B203" s="145" t="s">
        <v>871</v>
      </c>
      <c r="C203" s="55" t="s">
        <v>2661</v>
      </c>
      <c r="D203" s="145" t="s">
        <v>5153</v>
      </c>
      <c r="E203" s="55" t="s">
        <v>2661</v>
      </c>
      <c r="F203" s="145" t="s">
        <v>5121</v>
      </c>
      <c r="G203" s="55" t="s">
        <v>2661</v>
      </c>
      <c r="H203" s="145" t="s">
        <v>5244</v>
      </c>
      <c r="I203" s="55" t="s">
        <v>2661</v>
      </c>
      <c r="J203" s="139" t="s">
        <v>4504</v>
      </c>
      <c r="M203" s="42"/>
    </row>
    <row r="204" spans="1:14" ht="17.100000000000001" customHeight="1">
      <c r="A204" s="55" t="s">
        <v>2526</v>
      </c>
      <c r="B204" s="145" t="s">
        <v>5330</v>
      </c>
      <c r="C204" s="55" t="s">
        <v>2526</v>
      </c>
      <c r="D204" s="145" t="s">
        <v>5214</v>
      </c>
      <c r="E204" s="55" t="s">
        <v>2526</v>
      </c>
      <c r="F204" s="139" t="s">
        <v>2131</v>
      </c>
      <c r="G204" s="55" t="s">
        <v>2526</v>
      </c>
      <c r="H204" t="s">
        <v>1758</v>
      </c>
      <c r="I204" s="55" t="s">
        <v>2526</v>
      </c>
      <c r="J204" t="s">
        <v>3806</v>
      </c>
      <c r="M204" s="42"/>
    </row>
    <row r="205" spans="1:14" ht="17.100000000000001" customHeight="1">
      <c r="A205" s="55" t="s">
        <v>2527</v>
      </c>
      <c r="B205" s="139" t="s">
        <v>4611</v>
      </c>
      <c r="C205" s="55" t="s">
        <v>2527</v>
      </c>
      <c r="D205" s="145" t="s">
        <v>2570</v>
      </c>
      <c r="E205" s="55" t="s">
        <v>2527</v>
      </c>
      <c r="F205" s="145" t="s">
        <v>5365</v>
      </c>
      <c r="G205" s="55" t="s">
        <v>2527</v>
      </c>
      <c r="H205" s="145" t="s">
        <v>4563</v>
      </c>
      <c r="I205" s="55" t="s">
        <v>2527</v>
      </c>
      <c r="J205" s="145" t="s">
        <v>3898</v>
      </c>
      <c r="M205" s="42"/>
      <c r="N205" s="11"/>
    </row>
    <row r="206" spans="1:14" ht="17.100000000000001" customHeight="1">
      <c r="A206" s="55" t="s">
        <v>2528</v>
      </c>
      <c r="B206" s="145" t="s">
        <v>4629</v>
      </c>
      <c r="C206" s="55" t="s">
        <v>2528</v>
      </c>
      <c r="D206" s="145" t="s">
        <v>5138</v>
      </c>
      <c r="E206" s="55" t="s">
        <v>2528</v>
      </c>
      <c r="F206" t="s">
        <v>2949</v>
      </c>
      <c r="G206" s="55" t="s">
        <v>2528</v>
      </c>
      <c r="H206" s="145" t="s">
        <v>4157</v>
      </c>
      <c r="I206" s="55" t="s">
        <v>2528</v>
      </c>
      <c r="J206" s="139" t="s">
        <v>4737</v>
      </c>
      <c r="M206" s="42"/>
    </row>
    <row r="207" spans="1:14" ht="17.100000000000001" customHeight="1">
      <c r="A207" s="55" t="s">
        <v>2529</v>
      </c>
      <c r="B207" s="145" t="s">
        <v>5325</v>
      </c>
      <c r="C207" s="55" t="s">
        <v>2529</v>
      </c>
      <c r="D207" s="11" t="s">
        <v>2208</v>
      </c>
      <c r="E207" s="55" t="s">
        <v>2529</v>
      </c>
      <c r="F207" s="139" t="s">
        <v>2498</v>
      </c>
      <c r="G207" s="55" t="s">
        <v>2529</v>
      </c>
      <c r="H207" s="145" t="s">
        <v>1250</v>
      </c>
      <c r="I207" s="55" t="s">
        <v>2529</v>
      </c>
      <c r="J207" s="145" t="s">
        <v>5317</v>
      </c>
      <c r="M207" s="42"/>
    </row>
    <row r="208" spans="1:14" ht="17.100000000000001" customHeight="1">
      <c r="A208" s="55" t="s">
        <v>2530</v>
      </c>
      <c r="B208" s="145" t="s">
        <v>5361</v>
      </c>
      <c r="C208" s="55" t="s">
        <v>2530</v>
      </c>
      <c r="D208" s="11" t="s">
        <v>1451</v>
      </c>
      <c r="E208" s="55" t="s">
        <v>2530</v>
      </c>
      <c r="F208" s="145" t="s">
        <v>5289</v>
      </c>
      <c r="G208" s="55" t="s">
        <v>2530</v>
      </c>
      <c r="H208" s="145" t="s">
        <v>5363</v>
      </c>
      <c r="I208" s="55" t="s">
        <v>2530</v>
      </c>
      <c r="J208" s="139" t="s">
        <v>1436</v>
      </c>
      <c r="M208" s="42"/>
    </row>
    <row r="209" spans="1:13" ht="17.100000000000001" customHeight="1">
      <c r="A209" s="55" t="s">
        <v>2531</v>
      </c>
      <c r="B209" s="139" t="s">
        <v>4741</v>
      </c>
      <c r="C209" s="55" t="s">
        <v>2531</v>
      </c>
      <c r="D209" s="145" t="s">
        <v>4588</v>
      </c>
      <c r="E209" s="55" t="s">
        <v>2531</v>
      </c>
      <c r="F209" s="145" t="s">
        <v>5276</v>
      </c>
      <c r="G209" s="55" t="s">
        <v>2531</v>
      </c>
      <c r="H209" s="145" t="s">
        <v>5218</v>
      </c>
      <c r="I209" s="55" t="s">
        <v>2531</v>
      </c>
      <c r="J209" s="145" t="s">
        <v>5075</v>
      </c>
      <c r="M209" s="42"/>
    </row>
    <row r="210" spans="1:13" ht="17.100000000000001" customHeight="1">
      <c r="A210" s="55" t="s">
        <v>2532</v>
      </c>
      <c r="B210" s="145" t="s">
        <v>5118</v>
      </c>
      <c r="C210" s="55" t="s">
        <v>2532</v>
      </c>
      <c r="D210" t="s">
        <v>4008</v>
      </c>
      <c r="E210" s="55" t="s">
        <v>2532</v>
      </c>
      <c r="F210" s="145" t="s">
        <v>5197</v>
      </c>
      <c r="G210" s="55" t="s">
        <v>2532</v>
      </c>
      <c r="H210" s="145" t="s">
        <v>5091</v>
      </c>
      <c r="I210" s="55" t="s">
        <v>2532</v>
      </c>
      <c r="J210" s="145" t="s">
        <v>5165</v>
      </c>
      <c r="M210" s="42"/>
    </row>
    <row r="211" spans="1:13" ht="17.100000000000001" customHeight="1">
      <c r="A211" s="55" t="s">
        <v>3306</v>
      </c>
      <c r="B211" s="145" t="s">
        <v>5074</v>
      </c>
      <c r="C211" s="55" t="s">
        <v>3306</v>
      </c>
      <c r="D211" s="145" t="s">
        <v>2633</v>
      </c>
      <c r="E211" s="55" t="s">
        <v>3306</v>
      </c>
      <c r="F211" s="145" t="s">
        <v>5292</v>
      </c>
      <c r="G211" s="55" t="s">
        <v>3306</v>
      </c>
      <c r="H211" s="145" t="s">
        <v>5150</v>
      </c>
      <c r="I211" s="55" t="s">
        <v>3306</v>
      </c>
      <c r="J211" s="145" t="s">
        <v>5117</v>
      </c>
      <c r="M211" s="42"/>
    </row>
    <row r="212" spans="1:13" ht="17.100000000000001" customHeight="1">
      <c r="A212" s="55" t="s">
        <v>3307</v>
      </c>
      <c r="B212" s="145" t="s">
        <v>5078</v>
      </c>
      <c r="C212" s="55" t="s">
        <v>3307</v>
      </c>
      <c r="D212" s="145" t="s">
        <v>2712</v>
      </c>
      <c r="E212" s="55" t="s">
        <v>3307</v>
      </c>
      <c r="F212" t="s">
        <v>4119</v>
      </c>
      <c r="G212" s="55" t="s">
        <v>3307</v>
      </c>
      <c r="H212" s="145" t="s">
        <v>1586</v>
      </c>
      <c r="I212" s="55" t="s">
        <v>3307</v>
      </c>
      <c r="J212" s="145" t="s">
        <v>4631</v>
      </c>
      <c r="M212" s="42"/>
    </row>
    <row r="213" spans="1:13" ht="17.100000000000001" customHeight="1">
      <c r="A213" s="55" t="s">
        <v>3308</v>
      </c>
      <c r="B213" s="145" t="s">
        <v>5097</v>
      </c>
      <c r="C213" s="55" t="s">
        <v>3308</v>
      </c>
      <c r="D213" s="145" t="s">
        <v>5280</v>
      </c>
      <c r="E213" s="55" t="s">
        <v>3308</v>
      </c>
      <c r="F213" s="139" t="s">
        <v>4452</v>
      </c>
      <c r="G213" s="55" t="s">
        <v>3308</v>
      </c>
      <c r="H213" s="145" t="s">
        <v>5084</v>
      </c>
      <c r="I213" s="55" t="s">
        <v>3308</v>
      </c>
      <c r="J213" s="145" t="s">
        <v>653</v>
      </c>
      <c r="M213" s="42"/>
    </row>
    <row r="214" spans="1:13" ht="17.100000000000001" customHeight="1">
      <c r="A214" s="55" t="s">
        <v>3309</v>
      </c>
      <c r="B214" s="145" t="s">
        <v>5226</v>
      </c>
      <c r="C214" s="55" t="s">
        <v>3309</v>
      </c>
      <c r="D214" s="145" t="s">
        <v>5313</v>
      </c>
      <c r="E214" s="55" t="s">
        <v>3309</v>
      </c>
      <c r="F214" s="145" t="s">
        <v>2925</v>
      </c>
      <c r="G214" s="55" t="s">
        <v>3309</v>
      </c>
      <c r="H214" t="s">
        <v>4046</v>
      </c>
      <c r="I214" s="55" t="s">
        <v>3309</v>
      </c>
      <c r="J214" s="11" t="s">
        <v>2267</v>
      </c>
      <c r="M214" s="42"/>
    </row>
    <row r="215" spans="1:13" ht="17.100000000000001" customHeight="1">
      <c r="A215" s="55" t="s">
        <v>3310</v>
      </c>
      <c r="B215" s="145" t="s">
        <v>5374</v>
      </c>
      <c r="C215" s="55" t="s">
        <v>3310</v>
      </c>
      <c r="D215" s="145" t="s">
        <v>859</v>
      </c>
      <c r="E215" s="55" t="s">
        <v>3310</v>
      </c>
      <c r="F215" t="s">
        <v>4112</v>
      </c>
      <c r="G215" s="55" t="s">
        <v>3310</v>
      </c>
      <c r="H215" s="145" t="s">
        <v>5316</v>
      </c>
      <c r="I215" s="55" t="s">
        <v>3310</v>
      </c>
      <c r="J215" s="145" t="s">
        <v>5328</v>
      </c>
      <c r="M215" s="42"/>
    </row>
    <row r="216" spans="1:13" ht="17.100000000000001" customHeight="1">
      <c r="A216" s="55" t="s">
        <v>3311</v>
      </c>
      <c r="B216" s="145" t="s">
        <v>5110</v>
      </c>
      <c r="C216" s="55" t="s">
        <v>3311</v>
      </c>
      <c r="D216" s="145" t="s">
        <v>454</v>
      </c>
      <c r="E216" s="55" t="s">
        <v>3311</v>
      </c>
      <c r="F216" s="145" t="s">
        <v>1347</v>
      </c>
      <c r="G216" s="55" t="s">
        <v>3311</v>
      </c>
      <c r="H216" t="s">
        <v>227</v>
      </c>
      <c r="I216" s="55" t="s">
        <v>3311</v>
      </c>
      <c r="J216" s="145" t="s">
        <v>5201</v>
      </c>
      <c r="M216" s="42"/>
    </row>
    <row r="217" spans="1:13" ht="17.100000000000001" customHeight="1">
      <c r="A217" s="55" t="s">
        <v>3312</v>
      </c>
      <c r="B217" s="145" t="s">
        <v>5093</v>
      </c>
      <c r="C217" s="55" t="s">
        <v>3312</v>
      </c>
      <c r="D217" t="s">
        <v>394</v>
      </c>
      <c r="E217" s="55" t="s">
        <v>3312</v>
      </c>
      <c r="F217" t="s">
        <v>442</v>
      </c>
      <c r="G217" s="55" t="s">
        <v>3312</v>
      </c>
      <c r="H217" t="s">
        <v>3985</v>
      </c>
      <c r="I217" s="55" t="s">
        <v>3312</v>
      </c>
      <c r="J217" s="139" t="s">
        <v>4697</v>
      </c>
      <c r="M217" s="42"/>
    </row>
    <row r="218" spans="1:13" ht="17.100000000000001" customHeight="1">
      <c r="A218" s="55" t="s">
        <v>3313</v>
      </c>
      <c r="B218" t="s">
        <v>152</v>
      </c>
      <c r="C218" s="55" t="s">
        <v>3313</v>
      </c>
      <c r="D218" t="s">
        <v>513</v>
      </c>
      <c r="E218" s="55" t="s">
        <v>3313</v>
      </c>
      <c r="F218" s="145" t="s">
        <v>5238</v>
      </c>
      <c r="G218" s="55" t="s">
        <v>3313</v>
      </c>
      <c r="H218" s="145" t="s">
        <v>2951</v>
      </c>
      <c r="I218" s="55" t="s">
        <v>3313</v>
      </c>
      <c r="J218" s="145" t="s">
        <v>3319</v>
      </c>
      <c r="M218" s="42"/>
    </row>
    <row r="219" spans="1:13" ht="17.100000000000001" customHeight="1">
      <c r="A219" s="55" t="s">
        <v>3314</v>
      </c>
      <c r="B219" t="s">
        <v>3873</v>
      </c>
      <c r="C219" s="55" t="s">
        <v>3314</v>
      </c>
      <c r="D219" s="145" t="s">
        <v>5304</v>
      </c>
      <c r="E219" s="55" t="s">
        <v>3314</v>
      </c>
      <c r="F219" s="145" t="s">
        <v>1028</v>
      </c>
      <c r="G219" s="55" t="s">
        <v>3314</v>
      </c>
      <c r="H219" s="139" t="s">
        <v>3476</v>
      </c>
      <c r="I219" s="55" t="s">
        <v>3314</v>
      </c>
      <c r="J219" s="145" t="s">
        <v>5057</v>
      </c>
      <c r="M219" s="42"/>
    </row>
    <row r="220" spans="1:13" ht="17.100000000000001" customHeight="1">
      <c r="A220" s="55" t="s">
        <v>3315</v>
      </c>
      <c r="B220" s="145" t="s">
        <v>5071</v>
      </c>
      <c r="C220" s="55" t="s">
        <v>3315</v>
      </c>
      <c r="D220" s="145" t="s">
        <v>5133</v>
      </c>
      <c r="E220" s="55" t="s">
        <v>3315</v>
      </c>
      <c r="F220" s="139" t="s">
        <v>4539</v>
      </c>
      <c r="G220" s="55" t="s">
        <v>3315</v>
      </c>
      <c r="H220" s="145" t="s">
        <v>5337</v>
      </c>
      <c r="I220" s="55" t="s">
        <v>3315</v>
      </c>
      <c r="J220" s="139" t="s">
        <v>468</v>
      </c>
      <c r="M220" s="42"/>
    </row>
    <row r="221" spans="1:13" ht="17.100000000000001" customHeight="1">
      <c r="A221" s="55" t="s">
        <v>3316</v>
      </c>
      <c r="B221" s="145" t="s">
        <v>2987</v>
      </c>
      <c r="C221" s="55" t="s">
        <v>3316</v>
      </c>
      <c r="D221" s="145" t="s">
        <v>5225</v>
      </c>
      <c r="E221" s="55" t="s">
        <v>3316</v>
      </c>
      <c r="F221" t="s">
        <v>4208</v>
      </c>
      <c r="G221" s="55" t="s">
        <v>3316</v>
      </c>
      <c r="H221" s="145" t="s">
        <v>5096</v>
      </c>
      <c r="I221" s="55" t="s">
        <v>3316</v>
      </c>
      <c r="J221" s="145" t="s">
        <v>2349</v>
      </c>
      <c r="M221" s="42"/>
    </row>
    <row r="222" spans="1:13" ht="17.100000000000001" customHeight="1">
      <c r="A222" s="58"/>
      <c r="B222" s="57"/>
      <c r="C222" s="58"/>
      <c r="D222" s="57"/>
      <c r="E222" s="58"/>
      <c r="F222" s="57"/>
      <c r="G222" s="58"/>
      <c r="H222" s="51"/>
      <c r="I222" s="58"/>
      <c r="J222" s="57"/>
    </row>
    <row r="223" spans="1:13" ht="17.100000000000001" customHeight="1">
      <c r="A223" s="56"/>
      <c r="B223" s="57"/>
      <c r="C223" s="56"/>
      <c r="D223" s="57"/>
      <c r="E223" s="56"/>
      <c r="F223" s="57"/>
      <c r="G223" s="56"/>
      <c r="H223" s="57"/>
      <c r="I223" s="56"/>
      <c r="J223" s="57"/>
    </row>
    <row r="224" spans="1:13" ht="17.100000000000001" customHeight="1">
      <c r="A224" s="56"/>
      <c r="B224" s="5">
        <f>J196+1</f>
        <v>42616</v>
      </c>
      <c r="C224" s="56"/>
      <c r="D224" s="5">
        <f>B224+1</f>
        <v>42617</v>
      </c>
      <c r="E224" s="56"/>
      <c r="F224" s="5">
        <f>D224+1</f>
        <v>42618</v>
      </c>
      <c r="G224" s="56"/>
      <c r="H224" s="5">
        <f>F224+1</f>
        <v>42619</v>
      </c>
      <c r="I224" s="56"/>
      <c r="J224" s="5">
        <f>H224+1</f>
        <v>42620</v>
      </c>
    </row>
    <row r="225" spans="1:10" ht="17.100000000000001" customHeight="1">
      <c r="A225" s="56" t="s">
        <v>2259</v>
      </c>
      <c r="B225" s="57"/>
      <c r="C225" s="56" t="s">
        <v>2259</v>
      </c>
      <c r="D225" s="57"/>
      <c r="E225" s="56" t="s">
        <v>2259</v>
      </c>
      <c r="F225" s="57"/>
      <c r="G225" s="56" t="s">
        <v>2259</v>
      </c>
      <c r="H225" s="57"/>
      <c r="I225" s="56" t="s">
        <v>2259</v>
      </c>
      <c r="J225" s="57"/>
    </row>
    <row r="226" spans="1:10" ht="17.100000000000001" customHeight="1">
      <c r="A226" s="55" t="s">
        <v>2520</v>
      </c>
      <c r="B226" s="145" t="s">
        <v>210</v>
      </c>
      <c r="C226" s="55" t="s">
        <v>2520</v>
      </c>
      <c r="D226" s="145" t="s">
        <v>5163</v>
      </c>
      <c r="E226" s="55" t="s">
        <v>2520</v>
      </c>
      <c r="F226" t="s">
        <v>3963</v>
      </c>
      <c r="G226" s="55" t="s">
        <v>2520</v>
      </c>
      <c r="H226" s="145" t="s">
        <v>5200</v>
      </c>
      <c r="I226" s="55" t="s">
        <v>2521</v>
      </c>
      <c r="J226" s="139" t="s">
        <v>4505</v>
      </c>
    </row>
    <row r="227" spans="1:10" ht="17.100000000000001" customHeight="1">
      <c r="A227" s="55" t="s">
        <v>2520</v>
      </c>
      <c r="B227" s="145" t="s">
        <v>5167</v>
      </c>
      <c r="C227" s="55" t="s">
        <v>2520</v>
      </c>
      <c r="D227" s="139" t="s">
        <v>4699</v>
      </c>
      <c r="E227" s="55" t="s">
        <v>2520</v>
      </c>
      <c r="F227" s="145" t="s">
        <v>3869</v>
      </c>
      <c r="G227" s="55" t="s">
        <v>2520</v>
      </c>
      <c r="H227" s="139" t="s">
        <v>2309</v>
      </c>
      <c r="I227" s="55" t="s">
        <v>2521</v>
      </c>
      <c r="J227" t="s">
        <v>3965</v>
      </c>
    </row>
    <row r="228" spans="1:10" ht="17.100000000000001" customHeight="1">
      <c r="A228" s="55" t="s">
        <v>2521</v>
      </c>
      <c r="B228" s="145" t="s">
        <v>2892</v>
      </c>
      <c r="C228" s="55" t="s">
        <v>2521</v>
      </c>
      <c r="D228" t="s">
        <v>882</v>
      </c>
      <c r="E228" s="55" t="s">
        <v>2521</v>
      </c>
      <c r="F228" s="139" t="s">
        <v>4614</v>
      </c>
      <c r="G228" s="55" t="s">
        <v>2521</v>
      </c>
      <c r="H228" s="139" t="s">
        <v>4486</v>
      </c>
      <c r="I228" s="55" t="s">
        <v>2521</v>
      </c>
      <c r="J228" s="11" t="s">
        <v>3216</v>
      </c>
    </row>
    <row r="229" spans="1:10" ht="17.100000000000001" customHeight="1">
      <c r="A229" s="55" t="s">
        <v>2521</v>
      </c>
      <c r="B229" s="145" t="s">
        <v>912</v>
      </c>
      <c r="C229" s="55" t="s">
        <v>2521</v>
      </c>
      <c r="D229" s="139" t="s">
        <v>4076</v>
      </c>
      <c r="E229" s="55" t="s">
        <v>2521</v>
      </c>
      <c r="F229" s="145" t="s">
        <v>4580</v>
      </c>
      <c r="G229" s="55" t="s">
        <v>2521</v>
      </c>
      <c r="H229" s="139" t="s">
        <v>4479</v>
      </c>
      <c r="I229" s="55" t="s">
        <v>2521</v>
      </c>
      <c r="J229" s="145" t="s">
        <v>5094</v>
      </c>
    </row>
    <row r="230" spans="1:10" ht="17.100000000000001" customHeight="1">
      <c r="A230" s="55" t="s">
        <v>2522</v>
      </c>
      <c r="B230" s="145" t="s">
        <v>4558</v>
      </c>
      <c r="C230" s="55" t="s">
        <v>2522</v>
      </c>
      <c r="D230" t="s">
        <v>4011</v>
      </c>
      <c r="E230" s="55" t="s">
        <v>2522</v>
      </c>
      <c r="F230" s="145" t="s">
        <v>5257</v>
      </c>
      <c r="G230" s="55" t="s">
        <v>2522</v>
      </c>
      <c r="H230" s="139" t="s">
        <v>4684</v>
      </c>
      <c r="I230" s="55" t="s">
        <v>2660</v>
      </c>
      <c r="J230" s="139" t="s">
        <v>3853</v>
      </c>
    </row>
    <row r="231" spans="1:10" ht="17.100000000000001" customHeight="1">
      <c r="A231" s="55" t="s">
        <v>2522</v>
      </c>
      <c r="B231" s="139" t="s">
        <v>2039</v>
      </c>
      <c r="C231" s="55" t="s">
        <v>2522</v>
      </c>
      <c r="D231" s="145" t="s">
        <v>5277</v>
      </c>
      <c r="E231" s="55" t="s">
        <v>2522</v>
      </c>
      <c r="F231" s="139" t="s">
        <v>4495</v>
      </c>
      <c r="G231" s="55" t="s">
        <v>2522</v>
      </c>
      <c r="H231" s="139" t="s">
        <v>4523</v>
      </c>
      <c r="I231" s="55" t="s">
        <v>2660</v>
      </c>
      <c r="J231" s="145" t="s">
        <v>5162</v>
      </c>
    </row>
    <row r="232" spans="1:10" ht="17.100000000000001" customHeight="1">
      <c r="A232" s="55" t="s">
        <v>2659</v>
      </c>
      <c r="B232" s="145" t="s">
        <v>4085</v>
      </c>
      <c r="C232" s="55" t="s">
        <v>2659</v>
      </c>
      <c r="D232" s="145" t="s">
        <v>5137</v>
      </c>
      <c r="E232" s="55" t="s">
        <v>2659</v>
      </c>
      <c r="F232" s="145" t="s">
        <v>5357</v>
      </c>
      <c r="G232" s="55" t="s">
        <v>2660</v>
      </c>
      <c r="H232" t="s">
        <v>236</v>
      </c>
      <c r="I232" s="55" t="s">
        <v>2660</v>
      </c>
      <c r="J232" s="139" t="s">
        <v>4446</v>
      </c>
    </row>
    <row r="233" spans="1:10" ht="17.100000000000001" customHeight="1">
      <c r="A233" s="55" t="s">
        <v>2659</v>
      </c>
      <c r="B233" s="145" t="s">
        <v>894</v>
      </c>
      <c r="C233" s="55" t="s">
        <v>2659</v>
      </c>
      <c r="D233" s="139" t="s">
        <v>4001</v>
      </c>
      <c r="E233" s="55" t="s">
        <v>2659</v>
      </c>
      <c r="F233" s="139" t="s">
        <v>4668</v>
      </c>
      <c r="G233" s="55" t="s">
        <v>2660</v>
      </c>
      <c r="H233" s="139" t="s">
        <v>4063</v>
      </c>
      <c r="I233" s="55" t="s">
        <v>2661</v>
      </c>
      <c r="J233" s="139" t="s">
        <v>4596</v>
      </c>
    </row>
    <row r="234" spans="1:10" ht="17.100000000000001" customHeight="1">
      <c r="A234" s="55" t="s">
        <v>2660</v>
      </c>
      <c r="B234" s="145" t="s">
        <v>5309</v>
      </c>
      <c r="C234" s="55" t="s">
        <v>2660</v>
      </c>
      <c r="D234" s="145" t="s">
        <v>5156</v>
      </c>
      <c r="E234" s="55" t="s">
        <v>2660</v>
      </c>
      <c r="F234" t="s">
        <v>165</v>
      </c>
      <c r="G234" s="55" t="s">
        <v>2661</v>
      </c>
      <c r="H234" s="145" t="s">
        <v>5120</v>
      </c>
      <c r="I234" s="55" t="s">
        <v>2661</v>
      </c>
      <c r="J234" s="145" t="s">
        <v>5228</v>
      </c>
    </row>
    <row r="235" spans="1:10" ht="17.100000000000001" customHeight="1">
      <c r="A235" s="55" t="s">
        <v>2660</v>
      </c>
      <c r="B235" s="145" t="s">
        <v>5219</v>
      </c>
      <c r="C235" s="55" t="s">
        <v>2660</v>
      </c>
      <c r="D235" s="139" t="s">
        <v>4537</v>
      </c>
      <c r="E235" s="55" t="s">
        <v>2660</v>
      </c>
      <c r="F235" s="145" t="s">
        <v>5233</v>
      </c>
      <c r="G235" s="55" t="s">
        <v>2661</v>
      </c>
      <c r="H235" s="145" t="s">
        <v>5270</v>
      </c>
      <c r="I235" s="55" t="s">
        <v>2526</v>
      </c>
      <c r="J235" s="145" t="s">
        <v>5211</v>
      </c>
    </row>
    <row r="236" spans="1:10" ht="17.100000000000001" customHeight="1">
      <c r="A236" s="55" t="s">
        <v>2661</v>
      </c>
      <c r="B236" s="139" t="s">
        <v>4657</v>
      </c>
      <c r="C236" s="55" t="s">
        <v>2661</v>
      </c>
      <c r="D236" t="s">
        <v>1000</v>
      </c>
      <c r="E236" s="55" t="s">
        <v>2661</v>
      </c>
      <c r="F236" t="s">
        <v>441</v>
      </c>
      <c r="G236" s="55" t="s">
        <v>2526</v>
      </c>
      <c r="H236" s="145" t="s">
        <v>5164</v>
      </c>
      <c r="I236" s="55" t="s">
        <v>2526</v>
      </c>
      <c r="J236" s="139" t="s">
        <v>861</v>
      </c>
    </row>
    <row r="237" spans="1:10" ht="17.100000000000001" customHeight="1">
      <c r="A237" s="55" t="s">
        <v>2661</v>
      </c>
      <c r="B237" s="145" t="s">
        <v>5360</v>
      </c>
      <c r="C237" s="55" t="s">
        <v>2661</v>
      </c>
      <c r="D237" s="145" t="s">
        <v>418</v>
      </c>
      <c r="E237" s="55" t="s">
        <v>2661</v>
      </c>
      <c r="F237" s="145" t="s">
        <v>3177</v>
      </c>
      <c r="G237" s="55" t="s">
        <v>2526</v>
      </c>
      <c r="H237" s="145" t="s">
        <v>5080</v>
      </c>
      <c r="I237" s="55" t="s">
        <v>2526</v>
      </c>
      <c r="J237" s="145" t="s">
        <v>3252</v>
      </c>
    </row>
    <row r="238" spans="1:10" ht="17.100000000000001" customHeight="1">
      <c r="A238" s="55" t="s">
        <v>2526</v>
      </c>
      <c r="B238" s="145" t="s">
        <v>1110</v>
      </c>
      <c r="C238" s="55" t="s">
        <v>2526</v>
      </c>
      <c r="D238" s="145" t="s">
        <v>5294</v>
      </c>
      <c r="E238" s="55" t="s">
        <v>2526</v>
      </c>
      <c r="F238" s="145" t="s">
        <v>5090</v>
      </c>
      <c r="G238" s="55" t="s">
        <v>2527</v>
      </c>
      <c r="H238" s="145" t="s">
        <v>4553</v>
      </c>
      <c r="I238" s="55" t="s">
        <v>2526</v>
      </c>
      <c r="J238" s="145" t="s">
        <v>5312</v>
      </c>
    </row>
    <row r="239" spans="1:10" ht="17.100000000000001" customHeight="1">
      <c r="A239" s="55" t="s">
        <v>2526</v>
      </c>
      <c r="B239" s="145" t="s">
        <v>5132</v>
      </c>
      <c r="C239" s="55" t="s">
        <v>2526</v>
      </c>
      <c r="D239" s="145" t="s">
        <v>5193</v>
      </c>
      <c r="E239" s="55" t="s">
        <v>2526</v>
      </c>
      <c r="F239" s="145" t="s">
        <v>5183</v>
      </c>
      <c r="G239" s="55" t="s">
        <v>2527</v>
      </c>
      <c r="H239" s="145" t="s">
        <v>5260</v>
      </c>
      <c r="I239" s="55" t="s">
        <v>2526</v>
      </c>
      <c r="J239" s="145" t="s">
        <v>5345</v>
      </c>
    </row>
    <row r="240" spans="1:10" ht="17.100000000000001" customHeight="1">
      <c r="A240" s="55" t="s">
        <v>2527</v>
      </c>
      <c r="B240" s="145" t="s">
        <v>5202</v>
      </c>
      <c r="C240" s="55" t="s">
        <v>2527</v>
      </c>
      <c r="D240" s="145" t="s">
        <v>337</v>
      </c>
      <c r="E240" s="55" t="s">
        <v>2527</v>
      </c>
      <c r="F240" s="139" t="s">
        <v>1051</v>
      </c>
      <c r="G240" s="55" t="s">
        <v>2528</v>
      </c>
      <c r="H240" s="145" t="s">
        <v>4444</v>
      </c>
      <c r="I240" s="55" t="s">
        <v>2526</v>
      </c>
      <c r="J240" s="145" t="s">
        <v>5370</v>
      </c>
    </row>
    <row r="241" spans="1:10" ht="17.100000000000001" customHeight="1">
      <c r="A241" s="55" t="s">
        <v>2527</v>
      </c>
      <c r="B241" s="139" t="s">
        <v>4561</v>
      </c>
      <c r="C241" s="55" t="s">
        <v>2527</v>
      </c>
      <c r="D241" s="139" t="s">
        <v>4655</v>
      </c>
      <c r="E241" s="55" t="s">
        <v>2527</v>
      </c>
      <c r="F241" s="145" t="s">
        <v>3477</v>
      </c>
      <c r="G241" s="55" t="s">
        <v>2528</v>
      </c>
      <c r="H241" s="139" t="s">
        <v>679</v>
      </c>
      <c r="I241" s="55" t="s">
        <v>2527</v>
      </c>
      <c r="J241" s="145" t="s">
        <v>5099</v>
      </c>
    </row>
    <row r="242" spans="1:10" ht="17.100000000000001" customHeight="1">
      <c r="A242" s="55" t="s">
        <v>2528</v>
      </c>
      <c r="B242" s="139" t="s">
        <v>4656</v>
      </c>
      <c r="C242" s="55" t="s">
        <v>2528</v>
      </c>
      <c r="D242" s="139" t="s">
        <v>472</v>
      </c>
      <c r="E242" s="55" t="s">
        <v>2528</v>
      </c>
      <c r="F242" s="145" t="s">
        <v>4536</v>
      </c>
      <c r="G242" s="55" t="s">
        <v>2529</v>
      </c>
      <c r="H242" s="145" t="s">
        <v>5047</v>
      </c>
      <c r="I242" s="55" t="s">
        <v>2527</v>
      </c>
      <c r="J242" s="145" t="s">
        <v>5274</v>
      </c>
    </row>
    <row r="243" spans="1:10" ht="17.100000000000001" customHeight="1">
      <c r="A243" s="55" t="s">
        <v>2528</v>
      </c>
      <c r="B243" s="145" t="s">
        <v>884</v>
      </c>
      <c r="C243" s="55" t="s">
        <v>2528</v>
      </c>
      <c r="D243" s="145" t="s">
        <v>5128</v>
      </c>
      <c r="E243" s="55" t="s">
        <v>2528</v>
      </c>
      <c r="F243" s="145" t="s">
        <v>5344</v>
      </c>
      <c r="G243" s="55" t="s">
        <v>2529</v>
      </c>
      <c r="H243" s="145" t="s">
        <v>4626</v>
      </c>
      <c r="I243" s="55" t="s">
        <v>2527</v>
      </c>
      <c r="J243" s="145" t="s">
        <v>5282</v>
      </c>
    </row>
    <row r="244" spans="1:10" ht="17.100000000000001" customHeight="1">
      <c r="A244" s="55" t="s">
        <v>2529</v>
      </c>
      <c r="B244" s="145" t="s">
        <v>4207</v>
      </c>
      <c r="C244" s="55" t="s">
        <v>2529</v>
      </c>
      <c r="D244" s="145" t="s">
        <v>135</v>
      </c>
      <c r="E244" s="55" t="s">
        <v>2529</v>
      </c>
      <c r="F244" s="145" t="s">
        <v>5182</v>
      </c>
      <c r="G244" s="55" t="s">
        <v>2530</v>
      </c>
      <c r="H244" t="s">
        <v>331</v>
      </c>
      <c r="I244" s="55" t="s">
        <v>2527</v>
      </c>
      <c r="J244" s="145" t="s">
        <v>5272</v>
      </c>
    </row>
    <row r="245" spans="1:10" ht="17.100000000000001" customHeight="1">
      <c r="A245" s="55" t="s">
        <v>2529</v>
      </c>
      <c r="B245" s="145" t="s">
        <v>5124</v>
      </c>
      <c r="C245" s="55" t="s">
        <v>2529</v>
      </c>
      <c r="D245" s="139" t="s">
        <v>2383</v>
      </c>
      <c r="E245" s="55" t="s">
        <v>2529</v>
      </c>
      <c r="F245" s="145" t="s">
        <v>5192</v>
      </c>
      <c r="G245" s="55" t="s">
        <v>2530</v>
      </c>
      <c r="H245" s="145" t="s">
        <v>5174</v>
      </c>
      <c r="I245" s="55" t="s">
        <v>2527</v>
      </c>
      <c r="J245" s="145" t="s">
        <v>5169</v>
      </c>
    </row>
    <row r="246" spans="1:10" ht="17.100000000000001" customHeight="1">
      <c r="A246" s="55" t="s">
        <v>2530</v>
      </c>
      <c r="B246" t="s">
        <v>4084</v>
      </c>
      <c r="C246" s="55" t="s">
        <v>2530</v>
      </c>
      <c r="D246" t="s">
        <v>887</v>
      </c>
      <c r="E246" s="55" t="s">
        <v>2530</v>
      </c>
      <c r="F246" s="145" t="s">
        <v>3409</v>
      </c>
      <c r="G246" s="55" t="s">
        <v>2531</v>
      </c>
      <c r="H246" t="s">
        <v>765</v>
      </c>
      <c r="I246" s="55" t="s">
        <v>2528</v>
      </c>
      <c r="J246" s="145" t="s">
        <v>5334</v>
      </c>
    </row>
    <row r="247" spans="1:10" ht="17.100000000000001" customHeight="1">
      <c r="A247" s="55" t="s">
        <v>2530</v>
      </c>
      <c r="B247" s="145" t="s">
        <v>1833</v>
      </c>
      <c r="C247" s="55" t="s">
        <v>2530</v>
      </c>
      <c r="D247" t="s">
        <v>988</v>
      </c>
      <c r="E247" s="55" t="s">
        <v>2530</v>
      </c>
      <c r="F247" t="s">
        <v>119</v>
      </c>
      <c r="G247" s="55" t="s">
        <v>2531</v>
      </c>
      <c r="H247" s="139" t="s">
        <v>3919</v>
      </c>
      <c r="I247" s="55" t="s">
        <v>2528</v>
      </c>
      <c r="J247" s="145" t="s">
        <v>5271</v>
      </c>
    </row>
    <row r="248" spans="1:10" ht="17.100000000000001" customHeight="1">
      <c r="A248" s="55" t="s">
        <v>2531</v>
      </c>
      <c r="B248" s="145" t="s">
        <v>365</v>
      </c>
      <c r="C248" s="55" t="s">
        <v>2531</v>
      </c>
      <c r="D248" s="145" t="s">
        <v>4456</v>
      </c>
      <c r="E248" s="55" t="s">
        <v>2531</v>
      </c>
      <c r="F248" s="145" t="s">
        <v>4079</v>
      </c>
      <c r="G248" s="55" t="s">
        <v>2532</v>
      </c>
      <c r="H248" s="145" t="s">
        <v>5245</v>
      </c>
      <c r="I248" s="55" t="s">
        <v>2528</v>
      </c>
      <c r="J248" s="139" t="s">
        <v>593</v>
      </c>
    </row>
    <row r="249" spans="1:10" ht="17.100000000000001" customHeight="1">
      <c r="A249" s="55" t="s">
        <v>2531</v>
      </c>
      <c r="B249" t="s">
        <v>4146</v>
      </c>
      <c r="C249" s="55" t="s">
        <v>2531</v>
      </c>
      <c r="D249" t="s">
        <v>305</v>
      </c>
      <c r="E249" s="55" t="s">
        <v>2531</v>
      </c>
      <c r="F249" s="145" t="s">
        <v>5285</v>
      </c>
      <c r="G249" s="55" t="s">
        <v>2532</v>
      </c>
      <c r="H249" s="11" t="s">
        <v>1889</v>
      </c>
      <c r="I249" s="55" t="s">
        <v>2529</v>
      </c>
      <c r="J249" s="145" t="s">
        <v>2687</v>
      </c>
    </row>
    <row r="250" spans="1:10" ht="17.100000000000001" customHeight="1">
      <c r="A250" s="55" t="s">
        <v>2532</v>
      </c>
      <c r="B250" s="145" t="s">
        <v>5324</v>
      </c>
      <c r="C250" s="55" t="s">
        <v>2532</v>
      </c>
      <c r="D250" s="145" t="s">
        <v>4700</v>
      </c>
      <c r="E250" s="55" t="s">
        <v>2532</v>
      </c>
      <c r="F250" s="145" t="s">
        <v>5105</v>
      </c>
      <c r="G250" s="55" t="s">
        <v>3307</v>
      </c>
      <c r="H250" s="145" t="s">
        <v>5173</v>
      </c>
      <c r="I250" s="55" t="s">
        <v>2529</v>
      </c>
      <c r="J250" s="145" t="s">
        <v>5253</v>
      </c>
    </row>
    <row r="251" spans="1:10" ht="17.100000000000001" customHeight="1">
      <c r="A251" s="55" t="s">
        <v>2532</v>
      </c>
      <c r="B251" s="145" t="s">
        <v>5108</v>
      </c>
      <c r="C251" s="55" t="s">
        <v>2532</v>
      </c>
      <c r="D251" s="139" t="s">
        <v>4651</v>
      </c>
      <c r="E251" s="55" t="s">
        <v>2532</v>
      </c>
      <c r="F251" s="145" t="s">
        <v>5079</v>
      </c>
      <c r="G251" s="55" t="s">
        <v>3307</v>
      </c>
      <c r="H251" s="145" t="s">
        <v>5341</v>
      </c>
      <c r="I251" s="55" t="s">
        <v>2530</v>
      </c>
      <c r="J251" t="s">
        <v>201</v>
      </c>
    </row>
    <row r="252" spans="1:10" ht="17.100000000000001" customHeight="1">
      <c r="A252" s="55" t="s">
        <v>3306</v>
      </c>
      <c r="B252" s="145" t="s">
        <v>5103</v>
      </c>
      <c r="C252" s="55" t="s">
        <v>3306</v>
      </c>
      <c r="D252" s="145" t="s">
        <v>3237</v>
      </c>
      <c r="E252" s="55" t="s">
        <v>3306</v>
      </c>
      <c r="F252" t="s">
        <v>937</v>
      </c>
      <c r="G252" s="55" t="s">
        <v>3308</v>
      </c>
      <c r="H252" s="139" t="s">
        <v>4661</v>
      </c>
      <c r="I252" s="55" t="s">
        <v>2530</v>
      </c>
      <c r="J252" s="139" t="s">
        <v>4038</v>
      </c>
    </row>
    <row r="253" spans="1:10" ht="17.100000000000001" customHeight="1">
      <c r="A253" s="55" t="s">
        <v>3306</v>
      </c>
      <c r="B253" s="145" t="s">
        <v>475</v>
      </c>
      <c r="C253" s="55" t="s">
        <v>3306</v>
      </c>
      <c r="D253" s="145" t="s">
        <v>5376</v>
      </c>
      <c r="E253" s="55" t="s">
        <v>3306</v>
      </c>
      <c r="F253" t="s">
        <v>1314</v>
      </c>
      <c r="G253" s="55" t="s">
        <v>3308</v>
      </c>
      <c r="H253" s="145" t="s">
        <v>3933</v>
      </c>
      <c r="I253" s="55" t="s">
        <v>2530</v>
      </c>
      <c r="J253" s="145" t="s">
        <v>5327</v>
      </c>
    </row>
    <row r="254" spans="1:10" ht="17.100000000000001" customHeight="1">
      <c r="A254" s="55" t="s">
        <v>3307</v>
      </c>
      <c r="B254" s="145" t="s">
        <v>721</v>
      </c>
      <c r="C254" s="55" t="s">
        <v>3307</v>
      </c>
      <c r="D254" s="145" t="s">
        <v>3900</v>
      </c>
      <c r="E254" s="55" t="s">
        <v>3307</v>
      </c>
      <c r="F254" s="145" t="s">
        <v>4747</v>
      </c>
      <c r="G254" s="55" t="s">
        <v>3309</v>
      </c>
      <c r="H254" s="139" t="s">
        <v>3930</v>
      </c>
      <c r="I254" s="55" t="s">
        <v>2530</v>
      </c>
      <c r="J254" s="11" t="s">
        <v>1234</v>
      </c>
    </row>
    <row r="255" spans="1:10" ht="17.100000000000001" customHeight="1">
      <c r="A255" s="55" t="s">
        <v>3307</v>
      </c>
      <c r="B255" s="139" t="s">
        <v>4670</v>
      </c>
      <c r="C255" s="55" t="s">
        <v>3307</v>
      </c>
      <c r="D255" s="145" t="s">
        <v>379</v>
      </c>
      <c r="E255" s="55" t="s">
        <v>3307</v>
      </c>
      <c r="F255" s="145" t="s">
        <v>377</v>
      </c>
      <c r="G255" s="55" t="s">
        <v>3309</v>
      </c>
      <c r="H255" s="145" t="s">
        <v>874</v>
      </c>
      <c r="I255" s="55" t="s">
        <v>2530</v>
      </c>
      <c r="J255" t="s">
        <v>2022</v>
      </c>
    </row>
    <row r="256" spans="1:10" ht="17.100000000000001" customHeight="1">
      <c r="A256" s="55" t="s">
        <v>3308</v>
      </c>
      <c r="B256" s="145" t="s">
        <v>5246</v>
      </c>
      <c r="C256" s="55" t="s">
        <v>3308</v>
      </c>
      <c r="D256" s="145" t="s">
        <v>5166</v>
      </c>
      <c r="E256" s="55" t="s">
        <v>3308</v>
      </c>
      <c r="F256" t="s">
        <v>359</v>
      </c>
      <c r="G256" s="55" t="s">
        <v>3310</v>
      </c>
      <c r="H256" s="145" t="s">
        <v>5106</v>
      </c>
      <c r="I256" s="55" t="s">
        <v>2530</v>
      </c>
      <c r="J256" s="11" t="s">
        <v>1054</v>
      </c>
    </row>
    <row r="257" spans="1:10" ht="17.100000000000001" customHeight="1">
      <c r="A257" s="55" t="s">
        <v>3308</v>
      </c>
      <c r="B257" s="145" t="s">
        <v>5172</v>
      </c>
      <c r="C257" s="55" t="s">
        <v>3308</v>
      </c>
      <c r="D257" s="145" t="s">
        <v>5134</v>
      </c>
      <c r="E257" s="55" t="s">
        <v>3308</v>
      </c>
      <c r="F257" s="145" t="s">
        <v>5251</v>
      </c>
      <c r="G257" s="55" t="s">
        <v>3310</v>
      </c>
      <c r="H257" s="139" t="s">
        <v>4671</v>
      </c>
      <c r="I257" s="55" t="s">
        <v>2530</v>
      </c>
      <c r="J257" s="145" t="s">
        <v>5187</v>
      </c>
    </row>
    <row r="258" spans="1:10" ht="17.100000000000001" customHeight="1">
      <c r="A258" s="55" t="s">
        <v>3309</v>
      </c>
      <c r="B258" s="145" t="s">
        <v>5354</v>
      </c>
      <c r="C258" s="55" t="s">
        <v>3309</v>
      </c>
      <c r="D258" t="s">
        <v>214</v>
      </c>
      <c r="E258" s="55" t="s">
        <v>3309</v>
      </c>
      <c r="F258" s="145" t="s">
        <v>5372</v>
      </c>
      <c r="G258" s="55" t="s">
        <v>3311</v>
      </c>
      <c r="H258" s="139" t="s">
        <v>3360</v>
      </c>
      <c r="I258" s="55" t="s">
        <v>3307</v>
      </c>
      <c r="J258" s="139" t="s">
        <v>4499</v>
      </c>
    </row>
    <row r="259" spans="1:10" ht="17.100000000000001" customHeight="1">
      <c r="A259" s="55" t="s">
        <v>3309</v>
      </c>
      <c r="B259" s="145" t="s">
        <v>5198</v>
      </c>
      <c r="C259" s="55" t="s">
        <v>3309</v>
      </c>
      <c r="D259" s="139" t="s">
        <v>480</v>
      </c>
      <c r="E259" s="55" t="s">
        <v>3309</v>
      </c>
      <c r="F259" s="145" t="s">
        <v>3662</v>
      </c>
      <c r="G259" s="55" t="s">
        <v>3311</v>
      </c>
      <c r="H259" s="145" t="s">
        <v>4622</v>
      </c>
      <c r="I259" s="55" t="s">
        <v>3307</v>
      </c>
      <c r="J259" s="145" t="s">
        <v>5098</v>
      </c>
    </row>
    <row r="260" spans="1:10" ht="17.100000000000001" customHeight="1">
      <c r="A260" s="55" t="s">
        <v>3310</v>
      </c>
      <c r="B260" s="145" t="s">
        <v>1648</v>
      </c>
      <c r="C260" s="55" t="s">
        <v>3310</v>
      </c>
      <c r="D260" s="145" t="s">
        <v>5234</v>
      </c>
      <c r="E260" s="55" t="s">
        <v>3310</v>
      </c>
      <c r="F260" s="145" t="s">
        <v>5229</v>
      </c>
      <c r="G260" s="55" t="s">
        <v>3313</v>
      </c>
      <c r="H260" s="145" t="s">
        <v>516</v>
      </c>
      <c r="I260" s="55" t="s">
        <v>3308</v>
      </c>
      <c r="J260" s="139" t="s">
        <v>1499</v>
      </c>
    </row>
    <row r="261" spans="1:10" ht="17.100000000000001" customHeight="1">
      <c r="A261" s="55" t="s">
        <v>3310</v>
      </c>
      <c r="B261" s="145" t="s">
        <v>5331</v>
      </c>
      <c r="C261" s="55" t="s">
        <v>3310</v>
      </c>
      <c r="D261" t="s">
        <v>4098</v>
      </c>
      <c r="E261" s="55" t="s">
        <v>3310</v>
      </c>
      <c r="F261" t="s">
        <v>915</v>
      </c>
      <c r="G261" s="55" t="s">
        <v>3313</v>
      </c>
      <c r="H261" s="139" t="s">
        <v>4732</v>
      </c>
      <c r="I261" s="55" t="s">
        <v>3309</v>
      </c>
      <c r="J261" s="139" t="s">
        <v>4659</v>
      </c>
    </row>
    <row r="262" spans="1:10" ht="17.100000000000001" customHeight="1">
      <c r="A262" s="55" t="s">
        <v>3311</v>
      </c>
      <c r="B262" t="s">
        <v>4090</v>
      </c>
      <c r="C262" s="55" t="s">
        <v>3311</v>
      </c>
      <c r="D262" s="139" t="s">
        <v>4720</v>
      </c>
      <c r="E262" s="55" t="s">
        <v>3311</v>
      </c>
      <c r="F262" s="145" t="s">
        <v>4040</v>
      </c>
      <c r="G262" s="55" t="s">
        <v>3314</v>
      </c>
      <c r="H262" s="145" t="s">
        <v>437</v>
      </c>
      <c r="I262" s="55" t="s">
        <v>3309</v>
      </c>
      <c r="J262" t="s">
        <v>2200</v>
      </c>
    </row>
    <row r="263" spans="1:10" ht="17.100000000000001" customHeight="1">
      <c r="A263" s="55" t="s">
        <v>3311</v>
      </c>
      <c r="B263" t="s">
        <v>1559</v>
      </c>
      <c r="C263" s="55" t="s">
        <v>3311</v>
      </c>
      <c r="D263" s="145" t="s">
        <v>5062</v>
      </c>
      <c r="E263" s="55" t="s">
        <v>3311</v>
      </c>
      <c r="F263" s="139" t="s">
        <v>4201</v>
      </c>
      <c r="G263" s="55" t="s">
        <v>3314</v>
      </c>
      <c r="H263" s="139" t="s">
        <v>3947</v>
      </c>
      <c r="I263" s="55" t="s">
        <v>3309</v>
      </c>
      <c r="J263" t="s">
        <v>3914</v>
      </c>
    </row>
    <row r="264" spans="1:10" ht="17.100000000000001" customHeight="1">
      <c r="A264" s="55" t="s">
        <v>3312</v>
      </c>
      <c r="B264" s="145" t="s">
        <v>5267</v>
      </c>
      <c r="C264" s="55" t="s">
        <v>3312</v>
      </c>
      <c r="D264" s="139" t="s">
        <v>4725</v>
      </c>
      <c r="E264" s="55" t="s">
        <v>3312</v>
      </c>
      <c r="F264" s="139" t="s">
        <v>411</v>
      </c>
      <c r="G264" s="55" t="s">
        <v>3315</v>
      </c>
      <c r="H264" s="145" t="s">
        <v>5227</v>
      </c>
      <c r="I264" s="55" t="s">
        <v>3309</v>
      </c>
      <c r="J264" s="145" t="s">
        <v>5195</v>
      </c>
    </row>
    <row r="265" spans="1:10" ht="17.100000000000001" customHeight="1">
      <c r="A265" s="55" t="s">
        <v>3312</v>
      </c>
      <c r="B265" s="11" t="s">
        <v>2377</v>
      </c>
      <c r="C265" s="55" t="s">
        <v>3312</v>
      </c>
      <c r="D265" s="139" t="s">
        <v>4585</v>
      </c>
      <c r="E265" s="55" t="s">
        <v>3312</v>
      </c>
      <c r="F265" s="145" t="s">
        <v>5247</v>
      </c>
      <c r="G265" s="55" t="s">
        <v>3316</v>
      </c>
      <c r="H265" t="s">
        <v>4174</v>
      </c>
      <c r="I265" s="55" t="s">
        <v>3310</v>
      </c>
      <c r="J265" s="145" t="s">
        <v>5179</v>
      </c>
    </row>
    <row r="266" spans="1:10" ht="17.100000000000001" customHeight="1">
      <c r="A266" s="55" t="s">
        <v>3313</v>
      </c>
      <c r="B266" s="139" t="s">
        <v>4675</v>
      </c>
      <c r="C266" s="55" t="s">
        <v>3313</v>
      </c>
      <c r="D266" s="145" t="s">
        <v>5131</v>
      </c>
      <c r="E266" s="55" t="s">
        <v>3313</v>
      </c>
      <c r="F266" t="s">
        <v>916</v>
      </c>
      <c r="G266" s="55" t="s">
        <v>3316</v>
      </c>
      <c r="H266" s="145" t="s">
        <v>336</v>
      </c>
      <c r="I266" s="55" t="s">
        <v>3310</v>
      </c>
      <c r="J266" s="139" t="s">
        <v>3990</v>
      </c>
    </row>
    <row r="267" spans="1:10" ht="17.100000000000001" customHeight="1">
      <c r="A267" s="55" t="s">
        <v>3313</v>
      </c>
      <c r="B267" s="11" t="s">
        <v>3077</v>
      </c>
      <c r="C267" s="55" t="s">
        <v>3313</v>
      </c>
      <c r="D267" s="145" t="s">
        <v>5152</v>
      </c>
      <c r="E267" s="55" t="s">
        <v>3313</v>
      </c>
      <c r="F267" s="139" t="s">
        <v>4052</v>
      </c>
      <c r="G267" s="55"/>
      <c r="I267" s="55" t="s">
        <v>3311</v>
      </c>
      <c r="J267" s="145" t="s">
        <v>5258</v>
      </c>
    </row>
    <row r="268" spans="1:10" ht="17.100000000000001" customHeight="1">
      <c r="A268" s="55" t="s">
        <v>3314</v>
      </c>
      <c r="B268" s="145" t="s">
        <v>5332</v>
      </c>
      <c r="C268" s="55" t="s">
        <v>3314</v>
      </c>
      <c r="D268" t="s">
        <v>3955</v>
      </c>
      <c r="E268" s="55" t="s">
        <v>3314</v>
      </c>
      <c r="F268" s="139" t="s">
        <v>945</v>
      </c>
      <c r="G268" s="55"/>
      <c r="I268" s="55" t="s">
        <v>3313</v>
      </c>
      <c r="J268" t="s">
        <v>3857</v>
      </c>
    </row>
    <row r="269" spans="1:10" ht="17.100000000000001" customHeight="1">
      <c r="A269" s="55" t="s">
        <v>3314</v>
      </c>
      <c r="B269" t="s">
        <v>1915</v>
      </c>
      <c r="C269" s="55" t="s">
        <v>3314</v>
      </c>
      <c r="D269" s="11" t="s">
        <v>2271</v>
      </c>
      <c r="E269" s="55" t="s">
        <v>3314</v>
      </c>
      <c r="F269" s="139" t="s">
        <v>3351</v>
      </c>
      <c r="G269" s="55"/>
      <c r="I269" s="55" t="s">
        <v>3313</v>
      </c>
      <c r="J269" s="139" t="s">
        <v>4028</v>
      </c>
    </row>
    <row r="270" spans="1:10" ht="17.100000000000001" customHeight="1">
      <c r="A270" s="55" t="s">
        <v>3315</v>
      </c>
      <c r="B270" s="145" t="s">
        <v>4559</v>
      </c>
      <c r="C270" s="55" t="s">
        <v>3315</v>
      </c>
      <c r="D270" s="145" t="s">
        <v>5190</v>
      </c>
      <c r="E270" s="55" t="s">
        <v>3315</v>
      </c>
      <c r="F270" t="s">
        <v>3864</v>
      </c>
      <c r="G270" s="55"/>
      <c r="I270" s="55" t="s">
        <v>3313</v>
      </c>
      <c r="J270" s="139" t="s">
        <v>4609</v>
      </c>
    </row>
    <row r="271" spans="1:10" ht="17.100000000000001" customHeight="1">
      <c r="A271" s="55" t="s">
        <v>3315</v>
      </c>
      <c r="B271" s="145" t="s">
        <v>5279</v>
      </c>
      <c r="C271" s="55" t="s">
        <v>3315</v>
      </c>
      <c r="D271" s="145" t="s">
        <v>5204</v>
      </c>
      <c r="E271" s="55" t="s">
        <v>3315</v>
      </c>
      <c r="F271" s="145" t="s">
        <v>5206</v>
      </c>
      <c r="G271" s="55"/>
      <c r="I271" s="55" t="s">
        <v>3314</v>
      </c>
      <c r="J271" s="145" t="s">
        <v>2817</v>
      </c>
    </row>
    <row r="272" spans="1:10" ht="17.100000000000001" customHeight="1">
      <c r="A272" s="55" t="s">
        <v>3316</v>
      </c>
      <c r="B272" s="145" t="s">
        <v>2723</v>
      </c>
      <c r="C272" s="55" t="s">
        <v>3316</v>
      </c>
      <c r="D272" t="s">
        <v>1439</v>
      </c>
      <c r="E272" s="55" t="s">
        <v>3316</v>
      </c>
      <c r="F272" s="11" t="s">
        <v>1640</v>
      </c>
      <c r="G272" s="55"/>
      <c r="I272" s="55" t="s">
        <v>3314</v>
      </c>
      <c r="J272" s="145" t="s">
        <v>5265</v>
      </c>
    </row>
    <row r="273" spans="1:14" ht="17.100000000000001" customHeight="1">
      <c r="A273" s="55" t="s">
        <v>3316</v>
      </c>
      <c r="B273" s="145" t="s">
        <v>301</v>
      </c>
      <c r="C273" s="55" t="s">
        <v>3316</v>
      </c>
      <c r="D273" s="145" t="s">
        <v>5215</v>
      </c>
      <c r="E273" s="55" t="s">
        <v>3316</v>
      </c>
      <c r="F273" s="145" t="s">
        <v>2684</v>
      </c>
      <c r="G273" s="55"/>
      <c r="I273" s="55" t="s">
        <v>3316</v>
      </c>
      <c r="J273" s="145" t="s">
        <v>4168</v>
      </c>
    </row>
    <row r="274" spans="1:14" ht="17.100000000000001" customHeight="1">
      <c r="I274" s="55"/>
    </row>
    <row r="275" spans="1:14" ht="17.100000000000001" customHeight="1">
      <c r="I275" s="55"/>
    </row>
    <row r="276" spans="1:14" ht="17.100000000000001" customHeight="1">
      <c r="A276" s="45"/>
      <c r="F276" s="10" t="s">
        <v>4767</v>
      </c>
    </row>
    <row r="279" spans="1:14" ht="17.100000000000001" customHeight="1">
      <c r="A279" s="3" t="s">
        <v>3436</v>
      </c>
      <c r="C279" s="3" t="s">
        <v>3436</v>
      </c>
      <c r="E279" s="3" t="s">
        <v>3436</v>
      </c>
      <c r="G279" s="3" t="s">
        <v>3436</v>
      </c>
      <c r="I279" s="3" t="s">
        <v>3436</v>
      </c>
      <c r="K279" t="s">
        <v>146</v>
      </c>
    </row>
    <row r="280" spans="1:14" ht="17.100000000000001" customHeight="1">
      <c r="A280" s="55" t="s">
        <v>2520</v>
      </c>
      <c r="B280" s="139" t="s">
        <v>4635</v>
      </c>
      <c r="C280" s="55" t="s">
        <v>2520</v>
      </c>
      <c r="D280" s="139" t="s">
        <v>4500</v>
      </c>
      <c r="E280" s="55" t="s">
        <v>2520</v>
      </c>
      <c r="F280" s="139" t="s">
        <v>4698</v>
      </c>
      <c r="G280" s="55" t="s">
        <v>2520</v>
      </c>
      <c r="H280" s="139" t="s">
        <v>4639</v>
      </c>
      <c r="I280" s="55" t="s">
        <v>2520</v>
      </c>
      <c r="J280" s="139" t="s">
        <v>4726</v>
      </c>
      <c r="K280" t="s">
        <v>4340</v>
      </c>
    </row>
    <row r="281" spans="1:14" ht="17.100000000000001" customHeight="1">
      <c r="A281" s="55" t="s">
        <v>2521</v>
      </c>
      <c r="B281" s="139" t="s">
        <v>4465</v>
      </c>
      <c r="C281" s="55" t="s">
        <v>2521</v>
      </c>
      <c r="D281" s="139" t="s">
        <v>4458</v>
      </c>
      <c r="E281" s="55" t="s">
        <v>2521</v>
      </c>
      <c r="F281" s="139" t="s">
        <v>4646</v>
      </c>
      <c r="G281" s="55" t="s">
        <v>2521</v>
      </c>
      <c r="H281" s="139" t="s">
        <v>4468</v>
      </c>
      <c r="I281" s="55" t="s">
        <v>2521</v>
      </c>
      <c r="J281" s="139" t="s">
        <v>4696</v>
      </c>
      <c r="K281" t="s">
        <v>4770</v>
      </c>
      <c r="M281" s="42"/>
      <c r="N281" s="11"/>
    </row>
    <row r="282" spans="1:14" ht="17.100000000000001" customHeight="1">
      <c r="A282" s="55" t="s">
        <v>2522</v>
      </c>
      <c r="B282" s="139" t="s">
        <v>3715</v>
      </c>
      <c r="C282" s="55" t="s">
        <v>2522</v>
      </c>
      <c r="D282" s="139" t="s">
        <v>4669</v>
      </c>
      <c r="E282" s="55" t="s">
        <v>2522</v>
      </c>
      <c r="F282" s="139" t="s">
        <v>4503</v>
      </c>
      <c r="G282" s="55" t="s">
        <v>2522</v>
      </c>
      <c r="H282" s="139" t="s">
        <v>4702</v>
      </c>
      <c r="I282" s="55" t="s">
        <v>2522</v>
      </c>
      <c r="J282" s="139" t="s">
        <v>2630</v>
      </c>
      <c r="K282" t="s">
        <v>4771</v>
      </c>
      <c r="M282" s="42"/>
      <c r="N282" s="11"/>
    </row>
    <row r="283" spans="1:14" ht="17.100000000000001" customHeight="1">
      <c r="A283" s="55" t="s">
        <v>2659</v>
      </c>
      <c r="B283" s="139" t="s">
        <v>4647</v>
      </c>
      <c r="C283" s="55" t="s">
        <v>2659</v>
      </c>
      <c r="D283" s="139" t="s">
        <v>4648</v>
      </c>
      <c r="E283" s="55" t="s">
        <v>2659</v>
      </c>
      <c r="F283" s="139" t="s">
        <v>4654</v>
      </c>
      <c r="G283" s="55" t="s">
        <v>2659</v>
      </c>
      <c r="H283" s="139" t="s">
        <v>4917</v>
      </c>
      <c r="I283" s="55" t="s">
        <v>2659</v>
      </c>
      <c r="J283" s="139" t="s">
        <v>4094</v>
      </c>
      <c r="K283" t="s">
        <v>959</v>
      </c>
      <c r="M283" s="42"/>
      <c r="N283" s="11"/>
    </row>
    <row r="284" spans="1:14" ht="17.100000000000001" customHeight="1">
      <c r="A284" s="55" t="s">
        <v>2660</v>
      </c>
      <c r="B284" s="139" t="s">
        <v>4459</v>
      </c>
      <c r="C284" s="55" t="s">
        <v>2660</v>
      </c>
      <c r="D284" s="139" t="s">
        <v>4683</v>
      </c>
      <c r="E284" s="55" t="s">
        <v>2660</v>
      </c>
      <c r="F284" s="139" t="s">
        <v>104</v>
      </c>
      <c r="G284" s="55" t="s">
        <v>2660</v>
      </c>
      <c r="H284" s="139" t="s">
        <v>421</v>
      </c>
      <c r="I284" s="55" t="s">
        <v>2660</v>
      </c>
      <c r="J284" s="139" t="s">
        <v>4481</v>
      </c>
      <c r="K284" t="s">
        <v>2599</v>
      </c>
      <c r="M284" s="42"/>
      <c r="N284" s="11"/>
    </row>
    <row r="285" spans="1:14" ht="17.100000000000001" customHeight="1">
      <c r="A285" s="55" t="s">
        <v>2661</v>
      </c>
      <c r="B285" s="139" t="s">
        <v>4663</v>
      </c>
      <c r="C285" s="55" t="s">
        <v>2661</v>
      </c>
      <c r="D285" s="139" t="s">
        <v>4690</v>
      </c>
      <c r="E285" s="55" t="s">
        <v>2661</v>
      </c>
      <c r="F285" s="139" t="s">
        <v>4052</v>
      </c>
      <c r="G285" s="55" t="s">
        <v>2661</v>
      </c>
      <c r="H285" s="139" t="s">
        <v>4506</v>
      </c>
      <c r="I285" s="55" t="s">
        <v>2661</v>
      </c>
      <c r="J285" s="139" t="s">
        <v>3534</v>
      </c>
      <c r="K285" t="s">
        <v>589</v>
      </c>
      <c r="M285" s="42"/>
      <c r="N285" s="11"/>
    </row>
    <row r="286" spans="1:14" ht="17.100000000000001" customHeight="1">
      <c r="A286" s="55" t="s">
        <v>2526</v>
      </c>
      <c r="B286" s="139" t="s">
        <v>4616</v>
      </c>
      <c r="C286" s="55" t="s">
        <v>2526</v>
      </c>
      <c r="D286" s="139" t="s">
        <v>4621</v>
      </c>
      <c r="E286" s="55" t="s">
        <v>2526</v>
      </c>
      <c r="F286" s="139" t="s">
        <v>4707</v>
      </c>
      <c r="G286" s="55" t="s">
        <v>2526</v>
      </c>
      <c r="H286" s="139" t="s">
        <v>4659</v>
      </c>
      <c r="I286" s="55" t="s">
        <v>2526</v>
      </c>
      <c r="J286" s="139" t="s">
        <v>310</v>
      </c>
      <c r="K286" t="s">
        <v>732</v>
      </c>
      <c r="M286" s="42"/>
      <c r="N286" s="11"/>
    </row>
    <row r="287" spans="1:14" ht="17.100000000000001" customHeight="1">
      <c r="A287" s="55" t="s">
        <v>2527</v>
      </c>
      <c r="B287" s="139" t="s">
        <v>4641</v>
      </c>
      <c r="C287" s="55" t="s">
        <v>2527</v>
      </c>
      <c r="D287" s="139" t="s">
        <v>4650</v>
      </c>
      <c r="E287" s="55" t="s">
        <v>2527</v>
      </c>
      <c r="F287" s="139" t="s">
        <v>4475</v>
      </c>
      <c r="G287" s="55" t="s">
        <v>2527</v>
      </c>
      <c r="H287" s="139" t="s">
        <v>4680</v>
      </c>
      <c r="I287" s="55" t="s">
        <v>2527</v>
      </c>
      <c r="J287" s="139" t="s">
        <v>4717</v>
      </c>
      <c r="K287" t="s">
        <v>4347</v>
      </c>
      <c r="M287" s="42"/>
      <c r="N287" s="11"/>
    </row>
    <row r="288" spans="1:14" ht="17.100000000000001" customHeight="1">
      <c r="A288" s="55" t="s">
        <v>2528</v>
      </c>
      <c r="B288" s="139" t="s">
        <v>4640</v>
      </c>
      <c r="C288" s="55" t="s">
        <v>2528</v>
      </c>
      <c r="D288" s="139" t="s">
        <v>4651</v>
      </c>
      <c r="E288" s="55" t="s">
        <v>2528</v>
      </c>
      <c r="F288" s="139" t="s">
        <v>4515</v>
      </c>
      <c r="G288" s="55" t="s">
        <v>2528</v>
      </c>
      <c r="H288" s="139" t="s">
        <v>4518</v>
      </c>
      <c r="I288" s="55" t="s">
        <v>2528</v>
      </c>
      <c r="J288" s="139" t="s">
        <v>4668</v>
      </c>
      <c r="K288" t="s">
        <v>980</v>
      </c>
      <c r="M288" s="42"/>
      <c r="N288" s="11"/>
    </row>
    <row r="289" spans="1:14" ht="17.100000000000001" customHeight="1">
      <c r="A289" s="55" t="s">
        <v>2529</v>
      </c>
      <c r="B289" s="139" t="s">
        <v>4687</v>
      </c>
      <c r="C289" s="55" t="s">
        <v>2529</v>
      </c>
      <c r="D289" s="139" t="s">
        <v>4685</v>
      </c>
      <c r="E289" s="55" t="s">
        <v>2529</v>
      </c>
      <c r="F289" s="139" t="s">
        <v>4462</v>
      </c>
      <c r="G289" s="55" t="s">
        <v>2529</v>
      </c>
      <c r="H289" s="139" t="s">
        <v>4681</v>
      </c>
      <c r="I289" s="55" t="s">
        <v>2529</v>
      </c>
      <c r="J289" s="139" t="s">
        <v>4517</v>
      </c>
      <c r="K289" t="s">
        <v>4901</v>
      </c>
      <c r="M289" s="42"/>
      <c r="N289" s="11"/>
    </row>
    <row r="290" spans="1:14" ht="17.100000000000001" customHeight="1">
      <c r="A290" s="55" t="s">
        <v>2530</v>
      </c>
      <c r="B290" s="139" t="s">
        <v>4618</v>
      </c>
      <c r="C290" s="55" t="s">
        <v>2530</v>
      </c>
      <c r="D290" s="139" t="s">
        <v>4636</v>
      </c>
      <c r="E290" s="55" t="s">
        <v>2530</v>
      </c>
      <c r="F290" s="139" t="s">
        <v>3697</v>
      </c>
      <c r="G290" s="55" t="s">
        <v>2530</v>
      </c>
      <c r="H290" s="139" t="s">
        <v>4672</v>
      </c>
      <c r="I290" s="55" t="s">
        <v>2530</v>
      </c>
      <c r="J290" s="139" t="s">
        <v>3425</v>
      </c>
      <c r="K290" t="s">
        <v>629</v>
      </c>
      <c r="M290" s="42"/>
      <c r="N290" s="11"/>
    </row>
    <row r="291" spans="1:14" ht="17.100000000000001" customHeight="1">
      <c r="A291" s="55" t="s">
        <v>2531</v>
      </c>
      <c r="B291" s="139" t="s">
        <v>4638</v>
      </c>
      <c r="C291" s="55" t="s">
        <v>2531</v>
      </c>
      <c r="D291" s="139" t="s">
        <v>4689</v>
      </c>
      <c r="E291" s="55" t="s">
        <v>2531</v>
      </c>
      <c r="F291" s="139" t="s">
        <v>4718</v>
      </c>
      <c r="G291" s="55" t="s">
        <v>2531</v>
      </c>
      <c r="H291" s="139" t="s">
        <v>4602</v>
      </c>
      <c r="I291" s="55" t="s">
        <v>2531</v>
      </c>
      <c r="J291" s="139" t="s">
        <v>675</v>
      </c>
      <c r="K291" t="s">
        <v>631</v>
      </c>
      <c r="M291" s="42"/>
      <c r="N291" s="11"/>
    </row>
    <row r="292" spans="1:14" ht="17.100000000000001" customHeight="1">
      <c r="A292" s="55" t="s">
        <v>2532</v>
      </c>
      <c r="B292" s="139" t="s">
        <v>4484</v>
      </c>
      <c r="C292" s="55" t="s">
        <v>2532</v>
      </c>
      <c r="D292" s="139" t="s">
        <v>4460</v>
      </c>
      <c r="E292" s="55" t="s">
        <v>2532</v>
      </c>
      <c r="F292" s="139" t="s">
        <v>4655</v>
      </c>
      <c r="G292" s="55" t="s">
        <v>2532</v>
      </c>
      <c r="H292" s="139" t="s">
        <v>4586</v>
      </c>
      <c r="I292" s="55" t="s">
        <v>2532</v>
      </c>
      <c r="J292" s="139" t="s">
        <v>4482</v>
      </c>
      <c r="K292" t="s">
        <v>976</v>
      </c>
      <c r="M292" s="42"/>
      <c r="N292" s="11"/>
    </row>
    <row r="293" spans="1:14" ht="17.100000000000001" customHeight="1">
      <c r="A293" s="55" t="s">
        <v>3306</v>
      </c>
      <c r="B293" s="139" t="s">
        <v>4457</v>
      </c>
      <c r="C293" s="55" t="s">
        <v>3306</v>
      </c>
      <c r="D293" s="139" t="s">
        <v>4914</v>
      </c>
      <c r="E293" s="55" t="s">
        <v>3306</v>
      </c>
      <c r="F293" s="139" t="s">
        <v>1548</v>
      </c>
      <c r="G293" s="55" t="s">
        <v>3306</v>
      </c>
      <c r="H293" s="139" t="s">
        <v>4442</v>
      </c>
      <c r="I293" s="55" t="s">
        <v>3306</v>
      </c>
      <c r="J293" s="139" t="s">
        <v>4662</v>
      </c>
      <c r="K293" t="s">
        <v>4768</v>
      </c>
      <c r="M293" s="42"/>
      <c r="N293" s="11"/>
    </row>
    <row r="294" spans="1:14" ht="17.100000000000001" customHeight="1">
      <c r="A294" s="55" t="s">
        <v>3307</v>
      </c>
      <c r="B294" s="139" t="s">
        <v>4466</v>
      </c>
      <c r="C294" s="55" t="s">
        <v>3307</v>
      </c>
      <c r="D294" s="139" t="s">
        <v>4509</v>
      </c>
      <c r="E294" s="55" t="s">
        <v>3307</v>
      </c>
      <c r="F294" s="139" t="s">
        <v>4473</v>
      </c>
      <c r="G294" s="55" t="s">
        <v>3307</v>
      </c>
      <c r="H294" s="139" t="s">
        <v>4675</v>
      </c>
      <c r="I294" s="55" t="s">
        <v>3307</v>
      </c>
      <c r="J294" s="139" t="s">
        <v>4628</v>
      </c>
      <c r="K294" t="s">
        <v>4769</v>
      </c>
      <c r="M294" s="42"/>
      <c r="N294" s="11"/>
    </row>
    <row r="295" spans="1:14" ht="17.100000000000001" customHeight="1">
      <c r="A295" s="55" t="s">
        <v>3308</v>
      </c>
      <c r="B295" s="139" t="s">
        <v>4637</v>
      </c>
      <c r="C295" s="55" t="s">
        <v>3308</v>
      </c>
      <c r="D295" s="139" t="s">
        <v>4670</v>
      </c>
      <c r="E295" s="55" t="s">
        <v>3308</v>
      </c>
      <c r="F295" s="139" t="s">
        <v>4732</v>
      </c>
      <c r="G295" s="55" t="s">
        <v>3308</v>
      </c>
      <c r="H295" s="139" t="s">
        <v>4490</v>
      </c>
      <c r="I295" s="55" t="s">
        <v>3308</v>
      </c>
      <c r="J295" s="139" t="s">
        <v>2392</v>
      </c>
      <c r="K295" t="s">
        <v>1679</v>
      </c>
      <c r="M295" s="42"/>
    </row>
    <row r="296" spans="1:14" ht="17.100000000000001" customHeight="1">
      <c r="A296" s="55" t="s">
        <v>3309</v>
      </c>
      <c r="B296" s="139" t="s">
        <v>4632</v>
      </c>
      <c r="C296" s="55" t="s">
        <v>3309</v>
      </c>
      <c r="D296" s="139" t="s">
        <v>4643</v>
      </c>
      <c r="E296" s="55" t="s">
        <v>3309</v>
      </c>
      <c r="F296" s="139" t="s">
        <v>4522</v>
      </c>
      <c r="G296" s="55" t="s">
        <v>3309</v>
      </c>
      <c r="H296" s="139" t="s">
        <v>4417</v>
      </c>
      <c r="I296" s="55" t="s">
        <v>3309</v>
      </c>
      <c r="J296" s="139" t="s">
        <v>4437</v>
      </c>
      <c r="K296" t="s">
        <v>109</v>
      </c>
      <c r="M296" s="42"/>
    </row>
    <row r="297" spans="1:14" ht="17.100000000000001" customHeight="1">
      <c r="A297" s="55" t="s">
        <v>3310</v>
      </c>
      <c r="B297" s="139" t="s">
        <v>178</v>
      </c>
      <c r="C297" s="55" t="s">
        <v>3310</v>
      </c>
      <c r="D297" s="139" t="s">
        <v>4963</v>
      </c>
      <c r="E297" s="55" t="s">
        <v>3310</v>
      </c>
      <c r="F297" s="139" t="s">
        <v>4642</v>
      </c>
      <c r="G297" s="55" t="s">
        <v>3310</v>
      </c>
      <c r="H297" s="139" t="s">
        <v>4665</v>
      </c>
      <c r="I297" s="55" t="s">
        <v>3310</v>
      </c>
      <c r="J297" s="139" t="s">
        <v>4159</v>
      </c>
      <c r="K297" t="s">
        <v>4772</v>
      </c>
      <c r="M297" s="42"/>
    </row>
    <row r="298" spans="1:14" ht="17.100000000000001" customHeight="1">
      <c r="A298" s="55" t="s">
        <v>3311</v>
      </c>
      <c r="B298" s="139" t="s">
        <v>4516</v>
      </c>
      <c r="C298" s="55" t="s">
        <v>3311</v>
      </c>
      <c r="D298" s="139" t="s">
        <v>4693</v>
      </c>
      <c r="E298" s="55" t="s">
        <v>3311</v>
      </c>
      <c r="F298" s="139" t="s">
        <v>4534</v>
      </c>
      <c r="G298" s="55" t="s">
        <v>3311</v>
      </c>
      <c r="H298" s="139" t="s">
        <v>4426</v>
      </c>
      <c r="I298" s="55" t="s">
        <v>3311</v>
      </c>
      <c r="J298" s="139" t="s">
        <v>4415</v>
      </c>
      <c r="K298" t="s">
        <v>2644</v>
      </c>
      <c r="M298" s="42"/>
    </row>
    <row r="299" spans="1:14" ht="17.100000000000001" customHeight="1">
      <c r="A299" s="55" t="s">
        <v>3312</v>
      </c>
      <c r="B299" s="139" t="s">
        <v>4658</v>
      </c>
      <c r="C299" s="55" t="s">
        <v>3312</v>
      </c>
      <c r="D299" s="139" t="s">
        <v>4598</v>
      </c>
      <c r="E299" s="55" t="s">
        <v>3312</v>
      </c>
      <c r="F299" s="139" t="s">
        <v>4692</v>
      </c>
      <c r="G299" s="55" t="s">
        <v>3312</v>
      </c>
      <c r="H299" s="139" t="s">
        <v>4464</v>
      </c>
      <c r="I299" s="55" t="s">
        <v>3312</v>
      </c>
      <c r="J299" s="139" t="s">
        <v>4467</v>
      </c>
      <c r="K299" t="s">
        <v>1766</v>
      </c>
      <c r="M299" s="42"/>
    </row>
    <row r="300" spans="1:14" ht="17.100000000000001" customHeight="1">
      <c r="A300" s="55" t="s">
        <v>3313</v>
      </c>
      <c r="B300" s="139" t="s">
        <v>4701</v>
      </c>
      <c r="C300" s="55" t="s">
        <v>3313</v>
      </c>
      <c r="D300" s="139" t="s">
        <v>4493</v>
      </c>
      <c r="E300" s="55" t="s">
        <v>3313</v>
      </c>
      <c r="F300" s="139" t="s">
        <v>4519</v>
      </c>
      <c r="G300" s="55" t="s">
        <v>3313</v>
      </c>
      <c r="H300" s="139" t="s">
        <v>4691</v>
      </c>
      <c r="I300" s="55" t="s">
        <v>3313</v>
      </c>
      <c r="J300" s="139" t="s">
        <v>711</v>
      </c>
      <c r="K300" t="s">
        <v>4773</v>
      </c>
      <c r="M300" s="42"/>
    </row>
    <row r="301" spans="1:14" ht="17.100000000000001" customHeight="1">
      <c r="A301" s="55" t="s">
        <v>3314</v>
      </c>
      <c r="B301" s="139" t="s">
        <v>4649</v>
      </c>
      <c r="C301" s="55" t="s">
        <v>3314</v>
      </c>
      <c r="D301" s="139" t="s">
        <v>4633</v>
      </c>
      <c r="E301" s="55" t="s">
        <v>3314</v>
      </c>
      <c r="F301" s="139" t="s">
        <v>4508</v>
      </c>
      <c r="G301" s="55" t="s">
        <v>3314</v>
      </c>
      <c r="H301" s="139" t="s">
        <v>4479</v>
      </c>
      <c r="I301" s="55" t="s">
        <v>3314</v>
      </c>
      <c r="J301" s="139" t="s">
        <v>4664</v>
      </c>
      <c r="K301" t="s">
        <v>978</v>
      </c>
      <c r="M301" s="42"/>
    </row>
    <row r="302" spans="1:14" ht="17.100000000000001" customHeight="1">
      <c r="A302" s="55" t="s">
        <v>3315</v>
      </c>
      <c r="B302" s="139" t="s">
        <v>4524</v>
      </c>
      <c r="C302" s="55" t="s">
        <v>3315</v>
      </c>
      <c r="D302" s="139" t="s">
        <v>4728</v>
      </c>
      <c r="E302" s="55" t="s">
        <v>3315</v>
      </c>
      <c r="F302" s="139" t="s">
        <v>4461</v>
      </c>
      <c r="G302" s="55" t="s">
        <v>3315</v>
      </c>
      <c r="H302" s="139" t="s">
        <v>4733</v>
      </c>
      <c r="I302" s="55" t="s">
        <v>3315</v>
      </c>
      <c r="J302" s="139" t="s">
        <v>4502</v>
      </c>
      <c r="K302" t="s">
        <v>4932</v>
      </c>
      <c r="M302" s="42"/>
    </row>
    <row r="303" spans="1:14" ht="17.100000000000001" customHeight="1">
      <c r="A303" s="55" t="s">
        <v>3316</v>
      </c>
      <c r="B303" s="139" t="s">
        <v>4470</v>
      </c>
      <c r="C303" s="55" t="s">
        <v>3316</v>
      </c>
      <c r="D303" s="139" t="s">
        <v>4667</v>
      </c>
      <c r="E303" s="55" t="s">
        <v>3316</v>
      </c>
      <c r="F303" s="139" t="s">
        <v>4660</v>
      </c>
      <c r="G303" s="55" t="s">
        <v>3316</v>
      </c>
      <c r="H303" s="139" t="s">
        <v>4657</v>
      </c>
      <c r="I303" s="55" t="s">
        <v>3316</v>
      </c>
      <c r="J303" s="139" t="s">
        <v>4486</v>
      </c>
      <c r="K303" t="s">
        <v>1520</v>
      </c>
      <c r="M303" s="42"/>
    </row>
    <row r="304" spans="1:14" ht="17.100000000000001" customHeight="1">
      <c r="A304" s="58"/>
      <c r="B304" s="57"/>
      <c r="C304" s="58"/>
      <c r="D304" s="57"/>
      <c r="E304" s="58"/>
      <c r="F304" s="57"/>
      <c r="G304" s="58"/>
      <c r="H304" s="57"/>
      <c r="I304" s="58"/>
      <c r="J304" s="57"/>
      <c r="M304" s="42"/>
    </row>
    <row r="305" spans="1:14" ht="17.100000000000001" customHeight="1">
      <c r="A305" s="58"/>
      <c r="B305" s="57"/>
      <c r="C305" s="58"/>
      <c r="D305" s="57"/>
      <c r="E305" s="58"/>
      <c r="F305" s="57"/>
      <c r="G305" s="58"/>
      <c r="H305" s="57"/>
      <c r="I305" s="58"/>
      <c r="J305" s="57"/>
      <c r="M305" s="42"/>
      <c r="N305" s="11"/>
    </row>
    <row r="306" spans="1:14" ht="17.100000000000001" customHeight="1">
      <c r="A306" s="58"/>
      <c r="C306" s="58"/>
      <c r="E306" s="58"/>
      <c r="G306" s="58"/>
      <c r="I306" s="58"/>
      <c r="J306" s="57"/>
      <c r="M306" s="42"/>
      <c r="N306" s="11"/>
    </row>
    <row r="307" spans="1:14" ht="17.100000000000001" customHeight="1">
      <c r="A307" s="56" t="s">
        <v>3436</v>
      </c>
      <c r="B307" s="57"/>
      <c r="C307" s="56" t="s">
        <v>3436</v>
      </c>
      <c r="D307" s="57"/>
      <c r="E307" s="56" t="s">
        <v>3436</v>
      </c>
      <c r="F307" s="57"/>
      <c r="G307" s="56" t="s">
        <v>3436</v>
      </c>
      <c r="H307" s="57"/>
      <c r="I307" s="56" t="s">
        <v>3436</v>
      </c>
      <c r="J307" s="57"/>
      <c r="M307" s="42"/>
      <c r="N307" s="11"/>
    </row>
    <row r="308" spans="1:14" ht="17.100000000000001" customHeight="1">
      <c r="A308" s="55" t="s">
        <v>2520</v>
      </c>
      <c r="B308" s="139" t="s">
        <v>4611</v>
      </c>
      <c r="C308" s="55" t="s">
        <v>2520</v>
      </c>
      <c r="D308" s="139" t="s">
        <v>4684</v>
      </c>
      <c r="E308" s="55" t="s">
        <v>2520</v>
      </c>
      <c r="F308" s="139" t="s">
        <v>4694</v>
      </c>
      <c r="G308" s="55" t="s">
        <v>2520</v>
      </c>
      <c r="H308" s="139" t="s">
        <v>4497</v>
      </c>
      <c r="I308" s="55" t="s">
        <v>2520</v>
      </c>
      <c r="J308" s="139" t="s">
        <v>4051</v>
      </c>
      <c r="M308" s="42"/>
      <c r="N308" s="11"/>
    </row>
    <row r="309" spans="1:14" ht="17.100000000000001" customHeight="1">
      <c r="A309" s="55" t="s">
        <v>2521</v>
      </c>
      <c r="B309" s="139" t="s">
        <v>4603</v>
      </c>
      <c r="C309" s="55" t="s">
        <v>2521</v>
      </c>
      <c r="D309" s="139" t="s">
        <v>4606</v>
      </c>
      <c r="E309" s="55" t="s">
        <v>2521</v>
      </c>
      <c r="F309" s="139" t="s">
        <v>4531</v>
      </c>
      <c r="G309" s="55" t="s">
        <v>2521</v>
      </c>
      <c r="H309" s="139" t="s">
        <v>2691</v>
      </c>
      <c r="I309" s="55" t="s">
        <v>2521</v>
      </c>
      <c r="J309" s="139" t="s">
        <v>4504</v>
      </c>
      <c r="M309" s="42"/>
      <c r="N309" s="11"/>
    </row>
    <row r="310" spans="1:14" ht="17.100000000000001" customHeight="1">
      <c r="A310" s="55" t="s">
        <v>2522</v>
      </c>
      <c r="B310" s="139" t="s">
        <v>4505</v>
      </c>
      <c r="C310" s="55" t="s">
        <v>2522</v>
      </c>
      <c r="D310" s="11" t="s">
        <v>4949</v>
      </c>
      <c r="E310" s="55" t="s">
        <v>2522</v>
      </c>
      <c r="F310" s="139" t="s">
        <v>4521</v>
      </c>
      <c r="G310" s="55" t="s">
        <v>2522</v>
      </c>
      <c r="H310" s="139" t="s">
        <v>2135</v>
      </c>
      <c r="I310" s="55" t="s">
        <v>2522</v>
      </c>
      <c r="J310" s="139" t="s">
        <v>3996</v>
      </c>
      <c r="M310" s="42"/>
      <c r="N310" s="11"/>
    </row>
    <row r="311" spans="1:14" ht="17.100000000000001" customHeight="1">
      <c r="A311" s="55" t="s">
        <v>2659</v>
      </c>
      <c r="B311" s="139" t="s">
        <v>4463</v>
      </c>
      <c r="C311" s="55" t="s">
        <v>2659</v>
      </c>
      <c r="D311" s="139" t="s">
        <v>4674</v>
      </c>
      <c r="E311" s="55" t="s">
        <v>2659</v>
      </c>
      <c r="F311" s="139" t="s">
        <v>4160</v>
      </c>
      <c r="G311" s="55" t="s">
        <v>2659</v>
      </c>
      <c r="H311" s="139" t="s">
        <v>774</v>
      </c>
      <c r="I311" s="55" t="s">
        <v>2659</v>
      </c>
      <c r="J311" s="139" t="s">
        <v>4595</v>
      </c>
      <c r="M311" s="42"/>
      <c r="N311" s="11"/>
    </row>
    <row r="312" spans="1:14" ht="17.100000000000001" customHeight="1">
      <c r="A312" s="55" t="s">
        <v>2660</v>
      </c>
      <c r="B312" s="139" t="s">
        <v>439</v>
      </c>
      <c r="C312" s="55" t="s">
        <v>2660</v>
      </c>
      <c r="D312" s="139" t="s">
        <v>4708</v>
      </c>
      <c r="E312" s="55" t="s">
        <v>2660</v>
      </c>
      <c r="F312" s="139" t="s">
        <v>4644</v>
      </c>
      <c r="G312" s="55" t="s">
        <v>2660</v>
      </c>
      <c r="H312" s="139" t="s">
        <v>2989</v>
      </c>
      <c r="I312" s="55" t="s">
        <v>2660</v>
      </c>
      <c r="J312" s="139" t="s">
        <v>2641</v>
      </c>
      <c r="M312" s="42"/>
    </row>
    <row r="313" spans="1:14" ht="17.100000000000001" customHeight="1">
      <c r="A313" s="55" t="s">
        <v>2661</v>
      </c>
      <c r="B313" s="139" t="s">
        <v>4429</v>
      </c>
      <c r="C313" s="55" t="s">
        <v>2661</v>
      </c>
      <c r="D313" s="139" t="s">
        <v>4612</v>
      </c>
      <c r="E313" s="55" t="s">
        <v>2661</v>
      </c>
      <c r="F313" s="139" t="s">
        <v>3919</v>
      </c>
      <c r="G313" s="55" t="s">
        <v>2661</v>
      </c>
      <c r="H313" s="139" t="s">
        <v>2272</v>
      </c>
      <c r="I313" s="55" t="s">
        <v>2661</v>
      </c>
      <c r="J313" s="139" t="s">
        <v>1259</v>
      </c>
      <c r="M313" s="42"/>
    </row>
    <row r="314" spans="1:14" ht="17.100000000000001" customHeight="1">
      <c r="A314" s="55" t="s">
        <v>2526</v>
      </c>
      <c r="B314" s="139" t="s">
        <v>4715</v>
      </c>
      <c r="C314" s="55" t="s">
        <v>2526</v>
      </c>
      <c r="D314" s="139" t="s">
        <v>4474</v>
      </c>
      <c r="E314" s="55" t="s">
        <v>2526</v>
      </c>
      <c r="F314" s="139" t="s">
        <v>4710</v>
      </c>
      <c r="G314" s="55" t="s">
        <v>2526</v>
      </c>
      <c r="H314" s="139" t="s">
        <v>4063</v>
      </c>
      <c r="I314" s="55" t="s">
        <v>2526</v>
      </c>
      <c r="J314" s="139" t="s">
        <v>4002</v>
      </c>
      <c r="M314" s="42"/>
    </row>
    <row r="315" spans="1:14" ht="17.100000000000001" customHeight="1">
      <c r="A315" s="55" t="s">
        <v>2527</v>
      </c>
      <c r="B315" s="139" t="s">
        <v>266</v>
      </c>
      <c r="C315" s="55" t="s">
        <v>2527</v>
      </c>
      <c r="D315" s="139" t="s">
        <v>2131</v>
      </c>
      <c r="E315" s="55" t="s">
        <v>2527</v>
      </c>
      <c r="F315" s="139" t="s">
        <v>4688</v>
      </c>
      <c r="G315" s="55" t="s">
        <v>2527</v>
      </c>
      <c r="H315" s="139" t="s">
        <v>4489</v>
      </c>
      <c r="I315" s="55" t="s">
        <v>2527</v>
      </c>
      <c r="J315" s="139" t="s">
        <v>4495</v>
      </c>
      <c r="M315" s="42"/>
      <c r="N315" s="11"/>
    </row>
    <row r="316" spans="1:14" ht="17.100000000000001" customHeight="1">
      <c r="A316" s="55" t="s">
        <v>2528</v>
      </c>
      <c r="B316" s="139" t="s">
        <v>124</v>
      </c>
      <c r="C316" s="55" t="s">
        <v>2528</v>
      </c>
      <c r="D316" s="139" t="s">
        <v>4501</v>
      </c>
      <c r="E316" s="55" t="s">
        <v>2528</v>
      </c>
      <c r="F316" s="139" t="s">
        <v>3766</v>
      </c>
      <c r="G316" s="55" t="s">
        <v>2528</v>
      </c>
      <c r="H316" s="139" t="s">
        <v>545</v>
      </c>
      <c r="I316" s="55" t="s">
        <v>2528</v>
      </c>
      <c r="J316" s="139" t="s">
        <v>2959</v>
      </c>
      <c r="M316" s="42"/>
    </row>
    <row r="317" spans="1:14" ht="17.100000000000001" customHeight="1">
      <c r="A317" s="55" t="s">
        <v>2529</v>
      </c>
      <c r="B317" s="139" t="s">
        <v>4739</v>
      </c>
      <c r="C317" s="55" t="s">
        <v>2529</v>
      </c>
      <c r="D317" s="139" t="s">
        <v>3860</v>
      </c>
      <c r="E317" s="55" t="s">
        <v>2529</v>
      </c>
      <c r="F317" s="139" t="s">
        <v>4746</v>
      </c>
      <c r="G317" s="55" t="s">
        <v>2529</v>
      </c>
      <c r="H317" s="139" t="s">
        <v>4513</v>
      </c>
      <c r="I317" s="55" t="s">
        <v>2529</v>
      </c>
      <c r="J317" s="139" t="s">
        <v>3241</v>
      </c>
      <c r="M317" s="42"/>
    </row>
    <row r="318" spans="1:14" ht="17.100000000000001" customHeight="1">
      <c r="A318" s="55" t="s">
        <v>2530</v>
      </c>
      <c r="B318" s="139" t="s">
        <v>4679</v>
      </c>
      <c r="C318" s="55" t="s">
        <v>2530</v>
      </c>
      <c r="D318" s="139" t="s">
        <v>4704</v>
      </c>
      <c r="E318" s="55" t="s">
        <v>2530</v>
      </c>
      <c r="F318" s="139" t="s">
        <v>4605</v>
      </c>
      <c r="G318" s="55" t="s">
        <v>2530</v>
      </c>
      <c r="H318" s="139" t="s">
        <v>4581</v>
      </c>
      <c r="I318" s="55" t="s">
        <v>2530</v>
      </c>
      <c r="J318" s="139" t="s">
        <v>781</v>
      </c>
      <c r="M318" s="42"/>
    </row>
    <row r="319" spans="1:14" ht="17.100000000000001" customHeight="1">
      <c r="A319" s="55" t="s">
        <v>2531</v>
      </c>
      <c r="B319" s="139" t="s">
        <v>111</v>
      </c>
      <c r="C319" s="55" t="s">
        <v>2531</v>
      </c>
      <c r="D319" s="139" t="s">
        <v>3262</v>
      </c>
      <c r="E319" s="55" t="s">
        <v>2531</v>
      </c>
      <c r="F319" s="139" t="s">
        <v>2309</v>
      </c>
      <c r="G319" s="55" t="s">
        <v>2531</v>
      </c>
      <c r="H319" s="139" t="s">
        <v>4992</v>
      </c>
      <c r="I319" s="55" t="s">
        <v>2531</v>
      </c>
      <c r="J319" s="139" t="s">
        <v>423</v>
      </c>
      <c r="M319" s="42"/>
    </row>
    <row r="320" spans="1:14" ht="17.100000000000001" customHeight="1">
      <c r="A320" s="55" t="s">
        <v>2532</v>
      </c>
      <c r="B320" s="139" t="s">
        <v>4472</v>
      </c>
      <c r="C320" s="55" t="s">
        <v>2532</v>
      </c>
      <c r="D320" s="139" t="s">
        <v>4652</v>
      </c>
      <c r="E320" s="55" t="s">
        <v>2532</v>
      </c>
      <c r="F320" s="139" t="s">
        <v>3877</v>
      </c>
      <c r="G320" s="55" t="s">
        <v>2532</v>
      </c>
      <c r="H320" s="139" t="s">
        <v>3885</v>
      </c>
      <c r="I320" s="55" t="s">
        <v>2532</v>
      </c>
      <c r="J320" s="139" t="s">
        <v>4545</v>
      </c>
      <c r="M320" s="42"/>
    </row>
    <row r="321" spans="1:13" ht="17.100000000000001" customHeight="1">
      <c r="A321" s="55" t="s">
        <v>3306</v>
      </c>
      <c r="B321" s="139" t="s">
        <v>4634</v>
      </c>
      <c r="C321" s="55" t="s">
        <v>3306</v>
      </c>
      <c r="D321" s="139" t="s">
        <v>1338</v>
      </c>
      <c r="E321" s="55" t="s">
        <v>3306</v>
      </c>
      <c r="F321" s="139" t="s">
        <v>2265</v>
      </c>
      <c r="G321" s="55" t="s">
        <v>3306</v>
      </c>
      <c r="H321" s="139" t="s">
        <v>2731</v>
      </c>
      <c r="I321" s="55" t="s">
        <v>3306</v>
      </c>
      <c r="J321" s="139" t="s">
        <v>181</v>
      </c>
      <c r="M321" s="42"/>
    </row>
    <row r="322" spans="1:13" ht="17.100000000000001" customHeight="1">
      <c r="A322" s="55" t="s">
        <v>3307</v>
      </c>
      <c r="B322" s="139" t="s">
        <v>3855</v>
      </c>
      <c r="C322" s="55" t="s">
        <v>3307</v>
      </c>
      <c r="D322" s="139" t="s">
        <v>4709</v>
      </c>
      <c r="E322" s="55" t="s">
        <v>3307</v>
      </c>
      <c r="F322" s="139" t="s">
        <v>4645</v>
      </c>
      <c r="G322" s="55" t="s">
        <v>3307</v>
      </c>
      <c r="H322" s="139" t="s">
        <v>4514</v>
      </c>
      <c r="I322" s="55" t="s">
        <v>3307</v>
      </c>
      <c r="J322" s="139" t="s">
        <v>4711</v>
      </c>
      <c r="M322" s="42"/>
    </row>
    <row r="323" spans="1:13" ht="17.100000000000001" customHeight="1">
      <c r="A323" s="55" t="s">
        <v>3308</v>
      </c>
      <c r="B323" s="139" t="s">
        <v>1450</v>
      </c>
      <c r="C323" s="55" t="s">
        <v>3308</v>
      </c>
      <c r="D323" s="139" t="s">
        <v>4913</v>
      </c>
      <c r="E323" s="55" t="s">
        <v>3308</v>
      </c>
      <c r="F323" s="139" t="s">
        <v>4587</v>
      </c>
      <c r="G323" s="55" t="s">
        <v>3308</v>
      </c>
      <c r="H323" s="139" t="s">
        <v>3966</v>
      </c>
      <c r="I323" s="55" t="s">
        <v>3308</v>
      </c>
      <c r="J323" s="139" t="s">
        <v>3434</v>
      </c>
      <c r="M323" s="42"/>
    </row>
    <row r="324" spans="1:13" ht="17.100000000000001" customHeight="1">
      <c r="A324" s="55" t="s">
        <v>3309</v>
      </c>
      <c r="B324" s="139" t="s">
        <v>3947</v>
      </c>
      <c r="C324" s="55" t="s">
        <v>3309</v>
      </c>
      <c r="D324" s="139" t="s">
        <v>4613</v>
      </c>
      <c r="E324" s="55" t="s">
        <v>3309</v>
      </c>
      <c r="F324" s="139" t="s">
        <v>2524</v>
      </c>
      <c r="G324" s="55" t="s">
        <v>3309</v>
      </c>
      <c r="H324" s="139" t="s">
        <v>1992</v>
      </c>
      <c r="I324" s="55" t="s">
        <v>3309</v>
      </c>
      <c r="J324" s="139" t="s">
        <v>128</v>
      </c>
      <c r="M324" s="42"/>
    </row>
    <row r="325" spans="1:13" ht="17.100000000000001" customHeight="1">
      <c r="A325" s="55" t="s">
        <v>3310</v>
      </c>
      <c r="B325" s="139" t="s">
        <v>2636</v>
      </c>
      <c r="C325" s="55" t="s">
        <v>3310</v>
      </c>
      <c r="D325" s="139" t="s">
        <v>4610</v>
      </c>
      <c r="E325" s="55" t="s">
        <v>3310</v>
      </c>
      <c r="F325" s="139" t="s">
        <v>2016</v>
      </c>
      <c r="G325" s="55" t="s">
        <v>3310</v>
      </c>
      <c r="H325" s="139" t="s">
        <v>4591</v>
      </c>
      <c r="I325" s="55" t="s">
        <v>3310</v>
      </c>
      <c r="J325" s="139" t="s">
        <v>3535</v>
      </c>
      <c r="M325" s="42"/>
    </row>
    <row r="326" spans="1:13" ht="17.100000000000001" customHeight="1">
      <c r="A326" s="55" t="s">
        <v>3311</v>
      </c>
      <c r="B326" s="139" t="s">
        <v>3056</v>
      </c>
      <c r="C326" s="55" t="s">
        <v>3311</v>
      </c>
      <c r="D326" s="139" t="s">
        <v>4492</v>
      </c>
      <c r="E326" s="55" t="s">
        <v>3311</v>
      </c>
      <c r="F326" s="139" t="s">
        <v>1246</v>
      </c>
      <c r="G326" s="55" t="s">
        <v>3311</v>
      </c>
      <c r="H326" s="139" t="s">
        <v>3881</v>
      </c>
      <c r="I326" s="55" t="s">
        <v>3311</v>
      </c>
      <c r="J326" s="139" t="s">
        <v>4440</v>
      </c>
      <c r="M326" s="42"/>
    </row>
    <row r="327" spans="1:13" ht="17.100000000000001" customHeight="1">
      <c r="A327" s="55" t="s">
        <v>3312</v>
      </c>
      <c r="B327" s="139" t="s">
        <v>4585</v>
      </c>
      <c r="C327" s="55" t="s">
        <v>3312</v>
      </c>
      <c r="D327" s="139" t="s">
        <v>4471</v>
      </c>
      <c r="E327" s="55" t="s">
        <v>3312</v>
      </c>
      <c r="F327" s="139" t="s">
        <v>4510</v>
      </c>
      <c r="G327" s="55" t="s">
        <v>3312</v>
      </c>
      <c r="H327" s="139" t="s">
        <v>4713</v>
      </c>
      <c r="I327" s="55" t="s">
        <v>3312</v>
      </c>
      <c r="J327" s="139" t="s">
        <v>2963</v>
      </c>
      <c r="M327" s="42"/>
    </row>
    <row r="328" spans="1:13" ht="17.100000000000001" customHeight="1">
      <c r="A328" s="55" t="s">
        <v>3313</v>
      </c>
      <c r="B328" s="139" t="s">
        <v>4661</v>
      </c>
      <c r="C328" s="55" t="s">
        <v>3313</v>
      </c>
      <c r="D328" s="139" t="s">
        <v>2146</v>
      </c>
      <c r="E328" s="55" t="s">
        <v>3313</v>
      </c>
      <c r="F328" s="139" t="s">
        <v>4695</v>
      </c>
      <c r="G328" s="55" t="s">
        <v>3313</v>
      </c>
      <c r="H328" s="139" t="s">
        <v>4057</v>
      </c>
      <c r="I328" s="55" t="s">
        <v>3313</v>
      </c>
      <c r="J328" s="139" t="s">
        <v>4561</v>
      </c>
      <c r="M328" s="42"/>
    </row>
    <row r="329" spans="1:13" ht="17.100000000000001" customHeight="1">
      <c r="A329" s="55" t="s">
        <v>3314</v>
      </c>
      <c r="B329" s="139" t="s">
        <v>4565</v>
      </c>
      <c r="C329" s="55" t="s">
        <v>3314</v>
      </c>
      <c r="D329" s="139" t="s">
        <v>1801</v>
      </c>
      <c r="E329" s="55" t="s">
        <v>3314</v>
      </c>
      <c r="F329" s="139" t="s">
        <v>1641</v>
      </c>
      <c r="G329" s="55" t="s">
        <v>3314</v>
      </c>
      <c r="H329" s="139" t="s">
        <v>1051</v>
      </c>
      <c r="I329" s="55" t="s">
        <v>3314</v>
      </c>
      <c r="J329" s="139" t="s">
        <v>1499</v>
      </c>
      <c r="M329" s="42"/>
    </row>
    <row r="330" spans="1:13" ht="17.100000000000001" customHeight="1">
      <c r="A330" s="55" t="s">
        <v>3315</v>
      </c>
      <c r="B330" s="11" t="s">
        <v>4977</v>
      </c>
      <c r="C330" s="55" t="s">
        <v>3315</v>
      </c>
      <c r="D330" s="139" t="s">
        <v>4666</v>
      </c>
      <c r="E330" s="55" t="s">
        <v>3315</v>
      </c>
      <c r="F330" s="139" t="s">
        <v>4446</v>
      </c>
      <c r="G330" s="55" t="s">
        <v>3315</v>
      </c>
      <c r="H330" s="139" t="s">
        <v>2579</v>
      </c>
      <c r="I330" s="55" t="s">
        <v>3315</v>
      </c>
      <c r="J330" s="139" t="s">
        <v>3359</v>
      </c>
      <c r="M330" s="42"/>
    </row>
    <row r="331" spans="1:13" ht="17.100000000000001" customHeight="1">
      <c r="A331" s="55" t="s">
        <v>3316</v>
      </c>
      <c r="B331" s="139" t="s">
        <v>4673</v>
      </c>
      <c r="C331" s="55" t="s">
        <v>3316</v>
      </c>
      <c r="D331" s="139" t="s">
        <v>4656</v>
      </c>
      <c r="E331" s="55" t="s">
        <v>3316</v>
      </c>
      <c r="F331" s="139" t="s">
        <v>419</v>
      </c>
      <c r="G331" s="55" t="s">
        <v>3316</v>
      </c>
      <c r="H331" s="139" t="s">
        <v>4744</v>
      </c>
      <c r="I331" s="55" t="s">
        <v>3316</v>
      </c>
      <c r="J331" s="139" t="s">
        <v>4469</v>
      </c>
      <c r="M331" s="42"/>
    </row>
    <row r="332" spans="1:13" ht="17.100000000000001" customHeight="1">
      <c r="A332" s="58"/>
      <c r="B332" s="57"/>
      <c r="C332" s="58"/>
      <c r="D332" s="57"/>
      <c r="E332" s="58"/>
      <c r="F332" s="57"/>
      <c r="G332" s="58"/>
      <c r="H332" s="51"/>
      <c r="I332" s="58"/>
      <c r="J332" s="57"/>
    </row>
    <row r="333" spans="1:13" ht="17.100000000000001" customHeight="1">
      <c r="A333" s="56"/>
      <c r="B333" s="57"/>
      <c r="C333" s="56"/>
      <c r="D333" s="57"/>
      <c r="E333" s="56"/>
      <c r="F333" s="57"/>
      <c r="G333" s="56"/>
      <c r="H333" s="57"/>
      <c r="I333" s="56"/>
      <c r="J333" s="57"/>
    </row>
    <row r="334" spans="1:13" ht="17.100000000000001" customHeight="1">
      <c r="A334" s="56"/>
      <c r="C334" s="56"/>
      <c r="E334" s="56"/>
      <c r="G334" s="56"/>
      <c r="I334" s="56"/>
      <c r="J334" s="57"/>
    </row>
    <row r="335" spans="1:13" ht="17.100000000000001" customHeight="1">
      <c r="A335" s="56" t="s">
        <v>2259</v>
      </c>
      <c r="B335" s="57"/>
      <c r="C335" s="56" t="s">
        <v>2259</v>
      </c>
      <c r="D335" s="57"/>
      <c r="E335" s="56" t="s">
        <v>2259</v>
      </c>
      <c r="F335" s="57"/>
      <c r="G335" s="56" t="s">
        <v>2259</v>
      </c>
      <c r="H335" s="57"/>
      <c r="I335" s="56" t="s">
        <v>2259</v>
      </c>
      <c r="J335" s="57"/>
    </row>
    <row r="336" spans="1:13" ht="17.100000000000001" customHeight="1">
      <c r="A336" s="55" t="s">
        <v>2520</v>
      </c>
      <c r="B336" s="139" t="s">
        <v>4741</v>
      </c>
      <c r="C336" s="55" t="s">
        <v>2520</v>
      </c>
      <c r="D336" s="139" t="s">
        <v>267</v>
      </c>
      <c r="E336" s="55" t="s">
        <v>2520</v>
      </c>
      <c r="F336" s="139" t="s">
        <v>3343</v>
      </c>
      <c r="G336" s="55" t="s">
        <v>2520</v>
      </c>
      <c r="H336" s="139" t="s">
        <v>3901</v>
      </c>
      <c r="I336" s="55" t="s">
        <v>2520</v>
      </c>
      <c r="J336" s="139" t="s">
        <v>3713</v>
      </c>
    </row>
    <row r="337" spans="1:10" ht="17.100000000000001" customHeight="1">
      <c r="A337" s="55" t="s">
        <v>2520</v>
      </c>
      <c r="B337" s="139" t="s">
        <v>3729</v>
      </c>
      <c r="C337" s="55" t="s">
        <v>2520</v>
      </c>
      <c r="D337" s="139" t="s">
        <v>3360</v>
      </c>
      <c r="E337" s="55" t="s">
        <v>2520</v>
      </c>
      <c r="F337" s="139" t="s">
        <v>3853</v>
      </c>
      <c r="G337" s="55" t="s">
        <v>2520</v>
      </c>
      <c r="H337" s="139" t="s">
        <v>4045</v>
      </c>
      <c r="I337" s="55" t="s">
        <v>2520</v>
      </c>
      <c r="J337" s="139" t="s">
        <v>101</v>
      </c>
    </row>
    <row r="338" spans="1:10" ht="17.100000000000001" customHeight="1">
      <c r="A338" s="55" t="s">
        <v>2521</v>
      </c>
      <c r="B338" s="139" t="s">
        <v>4507</v>
      </c>
      <c r="C338" s="55" t="s">
        <v>2521</v>
      </c>
      <c r="D338" s="139" t="s">
        <v>3351</v>
      </c>
      <c r="E338" s="55" t="s">
        <v>2521</v>
      </c>
      <c r="F338" s="139" t="s">
        <v>4699</v>
      </c>
      <c r="G338" s="55" t="s">
        <v>2521</v>
      </c>
      <c r="H338" s="139" t="s">
        <v>4678</v>
      </c>
      <c r="I338" s="55" t="s">
        <v>2521</v>
      </c>
      <c r="J338" s="139" t="s">
        <v>4575</v>
      </c>
    </row>
    <row r="339" spans="1:10" ht="17.100000000000001" customHeight="1">
      <c r="A339" s="55" t="s">
        <v>2521</v>
      </c>
      <c r="B339" s="139" t="s">
        <v>4736</v>
      </c>
      <c r="C339" s="55" t="s">
        <v>2521</v>
      </c>
      <c r="D339" s="139" t="s">
        <v>2979</v>
      </c>
      <c r="E339" s="55" t="s">
        <v>2521</v>
      </c>
      <c r="F339" s="139" t="s">
        <v>738</v>
      </c>
      <c r="G339" s="55" t="s">
        <v>2521</v>
      </c>
      <c r="H339" s="139" t="s">
        <v>945</v>
      </c>
      <c r="I339" s="55" t="s">
        <v>2521</v>
      </c>
      <c r="J339" s="139" t="s">
        <v>3925</v>
      </c>
    </row>
    <row r="340" spans="1:10" ht="17.100000000000001" customHeight="1">
      <c r="A340" s="55" t="s">
        <v>2522</v>
      </c>
      <c r="B340" s="139" t="s">
        <v>4523</v>
      </c>
      <c r="C340" s="55" t="s">
        <v>2522</v>
      </c>
      <c r="D340" s="139" t="s">
        <v>4706</v>
      </c>
      <c r="E340" s="55" t="s">
        <v>2522</v>
      </c>
      <c r="F340" s="139" t="s">
        <v>2574</v>
      </c>
      <c r="G340" s="55" t="s">
        <v>2522</v>
      </c>
      <c r="H340" s="139" t="s">
        <v>2383</v>
      </c>
      <c r="I340" s="55" t="s">
        <v>2522</v>
      </c>
      <c r="J340" s="139" t="s">
        <v>4676</v>
      </c>
    </row>
    <row r="341" spans="1:10" ht="17.100000000000001" customHeight="1">
      <c r="A341" s="55" t="s">
        <v>2522</v>
      </c>
      <c r="B341" s="139" t="s">
        <v>4697</v>
      </c>
      <c r="C341" s="55" t="s">
        <v>2522</v>
      </c>
      <c r="D341" s="139" t="s">
        <v>3928</v>
      </c>
      <c r="E341" s="55" t="s">
        <v>2522</v>
      </c>
      <c r="F341" s="139" t="s">
        <v>4703</v>
      </c>
      <c r="G341" s="55" t="s">
        <v>2522</v>
      </c>
      <c r="H341" s="139" t="s">
        <v>4576</v>
      </c>
      <c r="I341" s="55" t="s">
        <v>2522</v>
      </c>
      <c r="J341" s="139" t="s">
        <v>3243</v>
      </c>
    </row>
    <row r="342" spans="1:10" ht="17.100000000000001" customHeight="1">
      <c r="A342" s="55" t="s">
        <v>2659</v>
      </c>
      <c r="B342" s="139" t="s">
        <v>406</v>
      </c>
      <c r="C342" s="55" t="s">
        <v>2659</v>
      </c>
      <c r="D342" s="139" t="s">
        <v>2498</v>
      </c>
      <c r="E342" s="55" t="s">
        <v>2659</v>
      </c>
      <c r="F342" s="139" t="s">
        <v>4570</v>
      </c>
      <c r="G342" s="55" t="s">
        <v>2659</v>
      </c>
      <c r="H342" s="139" t="s">
        <v>1428</v>
      </c>
      <c r="I342" s="55" t="s">
        <v>2659</v>
      </c>
      <c r="J342" s="139" t="s">
        <v>3733</v>
      </c>
    </row>
    <row r="343" spans="1:10" ht="17.100000000000001" customHeight="1">
      <c r="A343" s="55" t="s">
        <v>2659</v>
      </c>
      <c r="B343" s="139" t="s">
        <v>1375</v>
      </c>
      <c r="C343" s="55" t="s">
        <v>2659</v>
      </c>
      <c r="D343" s="139" t="s">
        <v>3923</v>
      </c>
      <c r="E343" s="55" t="s">
        <v>2659</v>
      </c>
      <c r="F343" s="139" t="s">
        <v>4427</v>
      </c>
      <c r="G343" s="55" t="s">
        <v>2659</v>
      </c>
      <c r="H343" s="139" t="s">
        <v>4436</v>
      </c>
      <c r="I343" s="55" t="s">
        <v>2659</v>
      </c>
      <c r="J343" s="139" t="s">
        <v>3926</v>
      </c>
    </row>
    <row r="344" spans="1:10" ht="17.100000000000001" customHeight="1">
      <c r="A344" s="55" t="s">
        <v>2660</v>
      </c>
      <c r="B344" s="139" t="s">
        <v>4533</v>
      </c>
      <c r="C344" s="55" t="s">
        <v>2660</v>
      </c>
      <c r="D344" s="139" t="s">
        <v>166</v>
      </c>
      <c r="E344" s="55" t="s">
        <v>2660</v>
      </c>
      <c r="F344" s="139" t="s">
        <v>4076</v>
      </c>
      <c r="G344" s="55" t="s">
        <v>2660</v>
      </c>
      <c r="H344" s="139" t="s">
        <v>4118</v>
      </c>
      <c r="I344" s="55" t="s">
        <v>2660</v>
      </c>
      <c r="J344" s="139" t="s">
        <v>3903</v>
      </c>
    </row>
    <row r="345" spans="1:10" ht="17.100000000000001" customHeight="1">
      <c r="A345" s="55" t="s">
        <v>2660</v>
      </c>
      <c r="B345" s="139" t="s">
        <v>4714</v>
      </c>
      <c r="C345" s="55" t="s">
        <v>2660</v>
      </c>
      <c r="D345" s="139" t="s">
        <v>4017</v>
      </c>
      <c r="E345" s="55" t="s">
        <v>2660</v>
      </c>
      <c r="F345" s="139" t="s">
        <v>3968</v>
      </c>
      <c r="G345" s="55" t="s">
        <v>2660</v>
      </c>
      <c r="H345" s="139" t="s">
        <v>4630</v>
      </c>
      <c r="I345" s="55" t="s">
        <v>2660</v>
      </c>
      <c r="J345" s="139" t="s">
        <v>4737</v>
      </c>
    </row>
    <row r="346" spans="1:10" ht="17.100000000000001" customHeight="1">
      <c r="A346" s="55" t="s">
        <v>2661</v>
      </c>
      <c r="B346" s="139" t="s">
        <v>4483</v>
      </c>
      <c r="C346" s="55" t="s">
        <v>2661</v>
      </c>
      <c r="D346" s="139" t="s">
        <v>55</v>
      </c>
      <c r="E346" s="55" t="s">
        <v>2661</v>
      </c>
      <c r="F346" s="139" t="s">
        <v>4210</v>
      </c>
      <c r="G346" s="55" t="s">
        <v>2661</v>
      </c>
      <c r="H346" s="139" t="s">
        <v>4705</v>
      </c>
      <c r="I346" s="55" t="s">
        <v>2661</v>
      </c>
      <c r="J346" s="139" t="s">
        <v>3627</v>
      </c>
    </row>
    <row r="347" spans="1:10" ht="17.100000000000001" customHeight="1">
      <c r="A347" s="55" t="s">
        <v>2661</v>
      </c>
      <c r="B347" s="139" t="s">
        <v>4722</v>
      </c>
      <c r="C347" s="55" t="s">
        <v>2661</v>
      </c>
      <c r="D347" s="139" t="s">
        <v>939</v>
      </c>
      <c r="E347" s="55" t="s">
        <v>2661</v>
      </c>
      <c r="F347" s="139" t="s">
        <v>4601</v>
      </c>
      <c r="G347" s="55" t="s">
        <v>2661</v>
      </c>
      <c r="H347" s="139" t="s">
        <v>4499</v>
      </c>
      <c r="I347" s="55" t="s">
        <v>2661</v>
      </c>
      <c r="J347" s="139" t="s">
        <v>4033</v>
      </c>
    </row>
    <row r="348" spans="1:10" ht="17.100000000000001" customHeight="1">
      <c r="A348" s="55" t="s">
        <v>2526</v>
      </c>
      <c r="B348" s="139" t="s">
        <v>4537</v>
      </c>
      <c r="C348" s="55" t="s">
        <v>2526</v>
      </c>
      <c r="D348" s="139" t="s">
        <v>4150</v>
      </c>
      <c r="E348" s="55" t="s">
        <v>2526</v>
      </c>
      <c r="F348" s="139" t="s">
        <v>4556</v>
      </c>
      <c r="G348" s="55" t="s">
        <v>2526</v>
      </c>
      <c r="H348" s="139" t="s">
        <v>4431</v>
      </c>
      <c r="I348" s="55" t="s">
        <v>2526</v>
      </c>
      <c r="J348" s="139" t="s">
        <v>913</v>
      </c>
    </row>
    <row r="349" spans="1:10" ht="17.100000000000001" customHeight="1">
      <c r="A349" s="55" t="s">
        <v>2526</v>
      </c>
      <c r="B349" s="139" t="s">
        <v>1257</v>
      </c>
      <c r="C349" s="55" t="s">
        <v>2526</v>
      </c>
      <c r="D349" s="139" t="s">
        <v>4153</v>
      </c>
      <c r="E349" s="55" t="s">
        <v>2526</v>
      </c>
      <c r="F349" s="139" t="s">
        <v>3168</v>
      </c>
      <c r="G349" s="55" t="s">
        <v>2526</v>
      </c>
      <c r="H349" s="139" t="s">
        <v>2800</v>
      </c>
      <c r="I349" s="55" t="s">
        <v>2526</v>
      </c>
      <c r="J349" s="139" t="s">
        <v>737</v>
      </c>
    </row>
    <row r="350" spans="1:10" ht="17.100000000000001" customHeight="1">
      <c r="A350" s="55" t="s">
        <v>2527</v>
      </c>
      <c r="B350" s="139" t="s">
        <v>4682</v>
      </c>
      <c r="C350" s="55" t="s">
        <v>2527</v>
      </c>
      <c r="D350" s="139" t="s">
        <v>2039</v>
      </c>
      <c r="E350" s="55" t="s">
        <v>2527</v>
      </c>
      <c r="F350" s="139" t="s">
        <v>4564</v>
      </c>
      <c r="G350" s="55" t="s">
        <v>2527</v>
      </c>
      <c r="H350" s="139" t="s">
        <v>4428</v>
      </c>
      <c r="I350" s="55" t="s">
        <v>2527</v>
      </c>
      <c r="J350" s="139" t="s">
        <v>4911</v>
      </c>
    </row>
    <row r="351" spans="1:10" ht="17.100000000000001" customHeight="1">
      <c r="A351" s="55" t="s">
        <v>2527</v>
      </c>
      <c r="B351" s="139" t="s">
        <v>4677</v>
      </c>
      <c r="C351" s="55" t="s">
        <v>2527</v>
      </c>
      <c r="D351" s="139" t="s">
        <v>4719</v>
      </c>
      <c r="E351" s="55" t="s">
        <v>2527</v>
      </c>
      <c r="F351" s="139" t="s">
        <v>4550</v>
      </c>
      <c r="G351" s="55" t="s">
        <v>2527</v>
      </c>
      <c r="H351" s="139" t="s">
        <v>4443</v>
      </c>
      <c r="I351" s="55" t="s">
        <v>2527</v>
      </c>
      <c r="J351" s="139" t="s">
        <v>552</v>
      </c>
    </row>
    <row r="352" spans="1:10" ht="17.100000000000001" customHeight="1">
      <c r="A352" s="55" t="s">
        <v>2528</v>
      </c>
      <c r="B352" s="139" t="s">
        <v>4480</v>
      </c>
      <c r="C352" s="55" t="s">
        <v>2528</v>
      </c>
      <c r="D352" s="139" t="s">
        <v>3476</v>
      </c>
      <c r="E352" s="55" t="s">
        <v>2528</v>
      </c>
      <c r="F352" s="139" t="s">
        <v>4571</v>
      </c>
      <c r="G352" s="55" t="s">
        <v>2528</v>
      </c>
      <c r="H352" s="139" t="s">
        <v>496</v>
      </c>
      <c r="I352" s="55" t="s">
        <v>2528</v>
      </c>
      <c r="J352" s="139" t="s">
        <v>4567</v>
      </c>
    </row>
    <row r="353" spans="1:10" ht="17.100000000000001" customHeight="1">
      <c r="A353" s="55" t="s">
        <v>2528</v>
      </c>
      <c r="B353" s="139" t="s">
        <v>4582</v>
      </c>
      <c r="C353" s="55" t="s">
        <v>2528</v>
      </c>
      <c r="D353" s="139" t="s">
        <v>1343</v>
      </c>
      <c r="E353" s="55" t="s">
        <v>2528</v>
      </c>
      <c r="F353" s="139" t="s">
        <v>1642</v>
      </c>
      <c r="G353" s="55" t="s">
        <v>2528</v>
      </c>
      <c r="H353" s="139" t="s">
        <v>1221</v>
      </c>
      <c r="I353" s="55" t="s">
        <v>2528</v>
      </c>
      <c r="J353" s="139" t="s">
        <v>480</v>
      </c>
    </row>
    <row r="354" spans="1:10" ht="17.100000000000001" customHeight="1">
      <c r="A354" s="55" t="s">
        <v>2529</v>
      </c>
      <c r="B354" s="139" t="s">
        <v>4607</v>
      </c>
      <c r="C354" s="55" t="s">
        <v>2529</v>
      </c>
      <c r="D354" s="139" t="s">
        <v>1359</v>
      </c>
      <c r="E354" s="55" t="s">
        <v>2529</v>
      </c>
      <c r="F354" s="139" t="s">
        <v>392</v>
      </c>
      <c r="G354" s="55" t="s">
        <v>2529</v>
      </c>
      <c r="H354" s="139" t="s">
        <v>1182</v>
      </c>
      <c r="I354" s="55" t="s">
        <v>2529</v>
      </c>
      <c r="J354" s="139" t="s">
        <v>413</v>
      </c>
    </row>
    <row r="355" spans="1:10" ht="17.100000000000001" customHeight="1">
      <c r="A355" s="55" t="s">
        <v>2529</v>
      </c>
      <c r="B355" s="139" t="s">
        <v>3628</v>
      </c>
      <c r="C355" s="55" t="s">
        <v>2529</v>
      </c>
      <c r="D355" s="139" t="s">
        <v>3387</v>
      </c>
      <c r="E355" s="55" t="s">
        <v>2529</v>
      </c>
      <c r="F355" s="139" t="s">
        <v>861</v>
      </c>
      <c r="G355" s="55" t="s">
        <v>2529</v>
      </c>
      <c r="H355" s="139" t="s">
        <v>189</v>
      </c>
      <c r="I355" s="55" t="s">
        <v>2529</v>
      </c>
      <c r="J355" s="139" t="s">
        <v>4419</v>
      </c>
    </row>
    <row r="356" spans="1:10" ht="17.100000000000001" customHeight="1">
      <c r="A356" s="55" t="s">
        <v>2530</v>
      </c>
      <c r="B356" s="139" t="s">
        <v>4734</v>
      </c>
      <c r="C356" s="55" t="s">
        <v>2530</v>
      </c>
      <c r="D356" s="139" t="s">
        <v>3854</v>
      </c>
      <c r="E356" s="55" t="s">
        <v>2530</v>
      </c>
      <c r="F356" s="139" t="s">
        <v>4529</v>
      </c>
      <c r="G356" s="55" t="s">
        <v>2530</v>
      </c>
      <c r="H356" s="139" t="s">
        <v>4530</v>
      </c>
      <c r="I356" s="55" t="s">
        <v>2530</v>
      </c>
      <c r="J356" s="139" t="s">
        <v>4593</v>
      </c>
    </row>
    <row r="357" spans="1:10" ht="17.100000000000001" customHeight="1">
      <c r="A357" s="55" t="s">
        <v>2530</v>
      </c>
      <c r="B357" s="139" t="s">
        <v>312</v>
      </c>
      <c r="C357" s="55" t="s">
        <v>2530</v>
      </c>
      <c r="D357" s="139" t="s">
        <v>676</v>
      </c>
      <c r="E357" s="55" t="s">
        <v>2530</v>
      </c>
      <c r="F357" s="139" t="s">
        <v>4716</v>
      </c>
      <c r="G357" s="55" t="s">
        <v>2530</v>
      </c>
      <c r="H357" s="139" t="s">
        <v>2525</v>
      </c>
      <c r="I357" s="55" t="s">
        <v>2530</v>
      </c>
      <c r="J357" s="139" t="s">
        <v>4614</v>
      </c>
    </row>
    <row r="358" spans="1:10" ht="17.100000000000001" customHeight="1">
      <c r="A358" s="55" t="s">
        <v>2531</v>
      </c>
      <c r="B358" s="139" t="s">
        <v>2837</v>
      </c>
      <c r="C358" s="55" t="s">
        <v>2531</v>
      </c>
      <c r="D358" s="139" t="s">
        <v>2727</v>
      </c>
      <c r="E358" s="55" t="s">
        <v>2531</v>
      </c>
      <c r="F358" s="139" t="s">
        <v>4568</v>
      </c>
      <c r="G358" s="55" t="s">
        <v>2531</v>
      </c>
      <c r="H358" s="139" t="s">
        <v>4525</v>
      </c>
      <c r="I358" s="55" t="s">
        <v>2531</v>
      </c>
      <c r="J358" s="139" t="s">
        <v>1920</v>
      </c>
    </row>
    <row r="359" spans="1:10" ht="17.100000000000001" customHeight="1">
      <c r="A359" s="55" t="s">
        <v>2531</v>
      </c>
      <c r="B359" s="139" t="s">
        <v>3956</v>
      </c>
      <c r="C359" s="55" t="s">
        <v>2531</v>
      </c>
      <c r="D359" s="139" t="s">
        <v>3135</v>
      </c>
      <c r="E359" s="55" t="s">
        <v>2531</v>
      </c>
      <c r="F359" s="139" t="s">
        <v>4671</v>
      </c>
      <c r="G359" s="55" t="s">
        <v>2531</v>
      </c>
      <c r="H359" s="139" t="s">
        <v>2366</v>
      </c>
      <c r="I359" s="55" t="s">
        <v>2531</v>
      </c>
      <c r="J359" s="139" t="s">
        <v>4526</v>
      </c>
    </row>
    <row r="360" spans="1:10" ht="17.100000000000001" customHeight="1">
      <c r="A360" s="55" t="s">
        <v>2532</v>
      </c>
      <c r="B360" s="139" t="s">
        <v>4725</v>
      </c>
      <c r="C360" s="55" t="s">
        <v>2532</v>
      </c>
      <c r="D360" s="139" t="s">
        <v>4478</v>
      </c>
      <c r="E360" s="55" t="s">
        <v>2532</v>
      </c>
      <c r="F360" s="139" t="s">
        <v>3983</v>
      </c>
      <c r="G360" s="55" t="s">
        <v>2532</v>
      </c>
      <c r="H360" s="139" t="s">
        <v>4543</v>
      </c>
      <c r="I360" s="55" t="s">
        <v>2532</v>
      </c>
      <c r="J360" s="139" t="s">
        <v>3267</v>
      </c>
    </row>
    <row r="361" spans="1:10" ht="17.100000000000001" customHeight="1">
      <c r="A361" s="55" t="s">
        <v>2532</v>
      </c>
      <c r="B361" s="139" t="s">
        <v>4617</v>
      </c>
      <c r="C361" s="55" t="s">
        <v>2532</v>
      </c>
      <c r="D361" s="139" t="s">
        <v>4073</v>
      </c>
      <c r="E361" s="55" t="s">
        <v>2532</v>
      </c>
      <c r="F361" s="139" t="s">
        <v>4441</v>
      </c>
      <c r="G361" s="55" t="s">
        <v>2532</v>
      </c>
      <c r="H361" s="139" t="s">
        <v>4557</v>
      </c>
      <c r="I361" s="55" t="s">
        <v>2532</v>
      </c>
      <c r="J361" s="139" t="s">
        <v>2675</v>
      </c>
    </row>
    <row r="362" spans="1:10" ht="17.100000000000001" customHeight="1">
      <c r="A362" s="55" t="s">
        <v>3306</v>
      </c>
      <c r="B362" s="139" t="s">
        <v>433</v>
      </c>
      <c r="C362" s="55" t="s">
        <v>3306</v>
      </c>
      <c r="D362" s="139" t="s">
        <v>4599</v>
      </c>
      <c r="E362" s="55" t="s">
        <v>3306</v>
      </c>
      <c r="F362" s="139" t="s">
        <v>1449</v>
      </c>
      <c r="G362" s="55" t="s">
        <v>3306</v>
      </c>
      <c r="H362" s="139" t="s">
        <v>1267</v>
      </c>
      <c r="I362" s="55" t="s">
        <v>3306</v>
      </c>
      <c r="J362" s="139" t="s">
        <v>4721</v>
      </c>
    </row>
    <row r="363" spans="1:10" ht="17.100000000000001" customHeight="1">
      <c r="A363" s="55" t="s">
        <v>3306</v>
      </c>
      <c r="B363" s="139" t="s">
        <v>674</v>
      </c>
      <c r="C363" s="55" t="s">
        <v>3306</v>
      </c>
      <c r="D363" s="139" t="s">
        <v>1674</v>
      </c>
      <c r="E363" s="55" t="s">
        <v>3306</v>
      </c>
      <c r="F363" s="139" t="s">
        <v>342</v>
      </c>
      <c r="G363" s="55" t="s">
        <v>3306</v>
      </c>
      <c r="H363" s="139" t="s">
        <v>593</v>
      </c>
      <c r="I363" s="55" t="s">
        <v>3306</v>
      </c>
      <c r="J363" s="139" t="s">
        <v>3995</v>
      </c>
    </row>
    <row r="364" spans="1:10" ht="17.100000000000001" customHeight="1">
      <c r="A364" s="55" t="s">
        <v>3307</v>
      </c>
      <c r="B364" s="139" t="s">
        <v>4047</v>
      </c>
      <c r="C364" s="55" t="s">
        <v>3307</v>
      </c>
      <c r="D364" s="139" t="s">
        <v>4527</v>
      </c>
      <c r="E364" s="55" t="s">
        <v>3307</v>
      </c>
      <c r="F364" s="139" t="s">
        <v>4590</v>
      </c>
      <c r="G364" s="55" t="s">
        <v>3307</v>
      </c>
      <c r="H364" s="139" t="s">
        <v>2365</v>
      </c>
      <c r="I364" s="55" t="s">
        <v>3307</v>
      </c>
      <c r="J364" s="139" t="s">
        <v>1952</v>
      </c>
    </row>
    <row r="365" spans="1:10" ht="17.100000000000001" customHeight="1">
      <c r="A365" s="55" t="s">
        <v>3307</v>
      </c>
      <c r="B365" s="139" t="s">
        <v>1436</v>
      </c>
      <c r="C365" s="55" t="s">
        <v>3307</v>
      </c>
      <c r="D365" s="139" t="s">
        <v>2797</v>
      </c>
      <c r="E365" s="55" t="s">
        <v>3307</v>
      </c>
      <c r="F365" s="139" t="s">
        <v>4485</v>
      </c>
      <c r="G365" s="55" t="s">
        <v>3307</v>
      </c>
      <c r="H365" s="139" t="s">
        <v>3930</v>
      </c>
      <c r="I365" s="55" t="s">
        <v>3307</v>
      </c>
      <c r="J365" s="139" t="s">
        <v>3989</v>
      </c>
    </row>
    <row r="366" spans="1:10" ht="17.100000000000001" customHeight="1">
      <c r="A366" s="55" t="s">
        <v>3308</v>
      </c>
      <c r="B366" s="139" t="s">
        <v>3805</v>
      </c>
      <c r="C366" s="55" t="s">
        <v>3308</v>
      </c>
      <c r="D366" s="139" t="s">
        <v>3944</v>
      </c>
      <c r="E366" s="55" t="s">
        <v>3308</v>
      </c>
      <c r="F366" s="139" t="s">
        <v>1118</v>
      </c>
      <c r="G366" s="55" t="s">
        <v>3309</v>
      </c>
      <c r="H366" s="139" t="s">
        <v>3876</v>
      </c>
      <c r="I366" s="55" t="s">
        <v>3309</v>
      </c>
      <c r="J366" s="139" t="s">
        <v>3654</v>
      </c>
    </row>
    <row r="367" spans="1:10" ht="17.100000000000001" customHeight="1">
      <c r="A367" s="55" t="s">
        <v>3308</v>
      </c>
      <c r="B367" s="139" t="s">
        <v>4596</v>
      </c>
      <c r="C367" s="55" t="s">
        <v>3308</v>
      </c>
      <c r="D367" s="139" t="s">
        <v>4111</v>
      </c>
      <c r="E367" s="55" t="s">
        <v>3308</v>
      </c>
      <c r="F367" s="139" t="s">
        <v>1187</v>
      </c>
      <c r="G367" s="55" t="s">
        <v>3309</v>
      </c>
      <c r="H367" s="139" t="s">
        <v>3639</v>
      </c>
      <c r="I367" s="55" t="s">
        <v>3309</v>
      </c>
      <c r="J367" s="139" t="s">
        <v>1099</v>
      </c>
    </row>
    <row r="368" spans="1:10" ht="17.100000000000001" customHeight="1">
      <c r="A368" s="55" t="s">
        <v>3309</v>
      </c>
      <c r="B368" s="139" t="s">
        <v>2573</v>
      </c>
      <c r="C368" s="55" t="s">
        <v>3309</v>
      </c>
      <c r="D368" s="139" t="s">
        <v>1061</v>
      </c>
      <c r="E368" s="55" t="s">
        <v>3309</v>
      </c>
      <c r="F368" s="139" t="s">
        <v>4619</v>
      </c>
      <c r="G368" s="55" t="s">
        <v>3310</v>
      </c>
      <c r="H368" s="139" t="s">
        <v>4512</v>
      </c>
      <c r="I368" s="55" t="s">
        <v>3310</v>
      </c>
      <c r="J368" s="139" t="s">
        <v>4403</v>
      </c>
    </row>
    <row r="369" spans="1:10" ht="17.100000000000001" customHeight="1">
      <c r="A369" s="55" t="s">
        <v>3309</v>
      </c>
      <c r="B369" s="139" t="s">
        <v>4594</v>
      </c>
      <c r="C369" s="55" t="s">
        <v>3309</v>
      </c>
      <c r="D369" s="139" t="s">
        <v>3920</v>
      </c>
      <c r="E369" s="55" t="s">
        <v>3309</v>
      </c>
      <c r="F369" s="139" t="s">
        <v>4015</v>
      </c>
      <c r="G369" s="55" t="s">
        <v>3310</v>
      </c>
      <c r="H369" s="139" t="s">
        <v>4712</v>
      </c>
      <c r="I369" s="55" t="s">
        <v>3310</v>
      </c>
      <c r="J369" s="139" t="s">
        <v>103</v>
      </c>
    </row>
    <row r="370" spans="1:10" ht="17.100000000000001" customHeight="1">
      <c r="A370" s="55" t="s">
        <v>3310</v>
      </c>
      <c r="B370" s="139" t="s">
        <v>4449</v>
      </c>
      <c r="C370" s="55" t="s">
        <v>3310</v>
      </c>
      <c r="D370" s="139" t="s">
        <v>4158</v>
      </c>
      <c r="E370" s="55" t="s">
        <v>3310</v>
      </c>
      <c r="F370" s="139" t="s">
        <v>4583</v>
      </c>
      <c r="G370" s="55" t="s">
        <v>3311</v>
      </c>
      <c r="H370" s="139" t="s">
        <v>3908</v>
      </c>
      <c r="I370" s="55" t="s">
        <v>3311</v>
      </c>
      <c r="J370" s="139" t="s">
        <v>4039</v>
      </c>
    </row>
    <row r="371" spans="1:10" ht="17.100000000000001" customHeight="1">
      <c r="A371" s="55" t="s">
        <v>3310</v>
      </c>
      <c r="B371" s="139" t="s">
        <v>4170</v>
      </c>
      <c r="C371" s="55" t="s">
        <v>3310</v>
      </c>
      <c r="D371" s="139" t="s">
        <v>4609</v>
      </c>
      <c r="E371" s="55" t="s">
        <v>3310</v>
      </c>
      <c r="F371" s="139" t="s">
        <v>4001</v>
      </c>
      <c r="G371" s="55" t="s">
        <v>3311</v>
      </c>
      <c r="H371" s="139" t="s">
        <v>510</v>
      </c>
      <c r="I371" s="55" t="s">
        <v>3311</v>
      </c>
      <c r="J371" s="139" t="s">
        <v>4720</v>
      </c>
    </row>
    <row r="372" spans="1:10" ht="17.100000000000001" customHeight="1">
      <c r="A372" s="55" t="s">
        <v>3311</v>
      </c>
      <c r="B372" s="139" t="s">
        <v>4496</v>
      </c>
      <c r="C372" s="55" t="s">
        <v>3311</v>
      </c>
      <c r="D372" s="139" t="s">
        <v>4215</v>
      </c>
      <c r="E372" s="55" t="s">
        <v>3311</v>
      </c>
      <c r="F372" s="139" t="s">
        <v>4452</v>
      </c>
      <c r="G372" s="55" t="s">
        <v>3312</v>
      </c>
      <c r="H372" s="139" t="s">
        <v>4511</v>
      </c>
      <c r="I372" s="55" t="s">
        <v>3312</v>
      </c>
      <c r="J372" s="139" t="s">
        <v>4476</v>
      </c>
    </row>
    <row r="373" spans="1:10" ht="17.100000000000001" customHeight="1">
      <c r="A373" s="55" t="s">
        <v>3311</v>
      </c>
      <c r="B373" s="139" t="s">
        <v>4081</v>
      </c>
      <c r="C373" s="55" t="s">
        <v>3311</v>
      </c>
      <c r="D373" s="139" t="s">
        <v>4175</v>
      </c>
      <c r="E373" s="55" t="s">
        <v>3311</v>
      </c>
      <c r="F373" s="139" t="s">
        <v>4028</v>
      </c>
      <c r="G373" s="55" t="s">
        <v>3312</v>
      </c>
      <c r="H373" s="139" t="s">
        <v>4448</v>
      </c>
      <c r="I373" s="55" t="s">
        <v>3312</v>
      </c>
      <c r="J373" s="139" t="s">
        <v>4182</v>
      </c>
    </row>
    <row r="374" spans="1:10" ht="17.100000000000001" customHeight="1">
      <c r="A374" s="55" t="s">
        <v>3312</v>
      </c>
      <c r="B374" s="139" t="s">
        <v>840</v>
      </c>
      <c r="C374" s="55" t="s">
        <v>3312</v>
      </c>
      <c r="D374" s="139" t="s">
        <v>4743</v>
      </c>
      <c r="E374" s="55" t="s">
        <v>3312</v>
      </c>
      <c r="F374" s="139" t="s">
        <v>2149</v>
      </c>
      <c r="G374" s="55" t="s">
        <v>3313</v>
      </c>
      <c r="H374" s="139" t="s">
        <v>3235</v>
      </c>
      <c r="I374" s="55" t="s">
        <v>3313</v>
      </c>
      <c r="J374" s="139" t="s">
        <v>1427</v>
      </c>
    </row>
    <row r="375" spans="1:10" ht="17.100000000000001" customHeight="1">
      <c r="A375" s="55" t="s">
        <v>3312</v>
      </c>
      <c r="B375" s="139" t="s">
        <v>4532</v>
      </c>
      <c r="C375" s="55" t="s">
        <v>3312</v>
      </c>
      <c r="D375" s="139" t="s">
        <v>596</v>
      </c>
      <c r="E375" s="55" t="s">
        <v>3312</v>
      </c>
      <c r="F375" s="139" t="s">
        <v>1047</v>
      </c>
      <c r="G375" s="55" t="s">
        <v>3313</v>
      </c>
      <c r="H375" s="139" t="s">
        <v>4544</v>
      </c>
      <c r="I375" s="55" t="s">
        <v>3313</v>
      </c>
      <c r="J375" s="139" t="s">
        <v>1554</v>
      </c>
    </row>
    <row r="376" spans="1:10" ht="17.100000000000001" customHeight="1">
      <c r="A376" s="55" t="s">
        <v>3313</v>
      </c>
      <c r="B376" s="139" t="s">
        <v>4201</v>
      </c>
      <c r="C376" s="55" t="s">
        <v>3313</v>
      </c>
      <c r="D376" s="139" t="s">
        <v>4539</v>
      </c>
      <c r="E376" s="55" t="s">
        <v>3313</v>
      </c>
      <c r="F376" s="139" t="s">
        <v>3705</v>
      </c>
      <c r="G376" s="55" t="s">
        <v>3314</v>
      </c>
      <c r="H376" s="139" t="s">
        <v>1027</v>
      </c>
      <c r="I376" s="55" t="s">
        <v>3314</v>
      </c>
      <c r="J376" s="139" t="s">
        <v>4211</v>
      </c>
    </row>
    <row r="377" spans="1:10" ht="17.100000000000001" customHeight="1">
      <c r="A377" s="55" t="s">
        <v>3313</v>
      </c>
      <c r="B377" s="139" t="s">
        <v>4424</v>
      </c>
      <c r="C377" s="55" t="s">
        <v>3313</v>
      </c>
      <c r="D377" s="139" t="s">
        <v>3972</v>
      </c>
      <c r="E377" s="55" t="s">
        <v>3313</v>
      </c>
      <c r="F377" s="139" t="s">
        <v>2961</v>
      </c>
      <c r="G377" s="55" t="s">
        <v>3314</v>
      </c>
      <c r="H377" s="139" t="s">
        <v>411</v>
      </c>
      <c r="I377" s="55" t="s">
        <v>3314</v>
      </c>
      <c r="J377" s="139" t="s">
        <v>4067</v>
      </c>
    </row>
    <row r="378" spans="1:10" ht="17.100000000000001" customHeight="1">
      <c r="A378" s="55" t="s">
        <v>3314</v>
      </c>
      <c r="B378" s="139" t="s">
        <v>2810</v>
      </c>
      <c r="C378" s="55" t="s">
        <v>3314</v>
      </c>
      <c r="D378" s="139" t="s">
        <v>472</v>
      </c>
      <c r="E378" s="55" t="s">
        <v>3314</v>
      </c>
      <c r="F378" s="139" t="s">
        <v>766</v>
      </c>
      <c r="G378" s="55" t="s">
        <v>3315</v>
      </c>
      <c r="H378" s="139" t="s">
        <v>4044</v>
      </c>
      <c r="I378" s="55" t="s">
        <v>3315</v>
      </c>
      <c r="J378" s="139" t="s">
        <v>4189</v>
      </c>
    </row>
    <row r="379" spans="1:10" ht="17.100000000000001" customHeight="1">
      <c r="A379" s="55" t="s">
        <v>3314</v>
      </c>
      <c r="B379" s="139" t="s">
        <v>1249</v>
      </c>
      <c r="C379" s="55" t="s">
        <v>3314</v>
      </c>
      <c r="D379" s="139" t="s">
        <v>2770</v>
      </c>
      <c r="E379" s="55" t="s">
        <v>3314</v>
      </c>
      <c r="F379" s="139" t="s">
        <v>3790</v>
      </c>
      <c r="G379" s="55"/>
      <c r="I379" s="55"/>
    </row>
    <row r="380" spans="1:10" ht="17.100000000000001" customHeight="1">
      <c r="A380" s="55" t="s">
        <v>3315</v>
      </c>
      <c r="B380" s="139" t="s">
        <v>3990</v>
      </c>
      <c r="C380" s="55" t="s">
        <v>3315</v>
      </c>
      <c r="D380" s="139" t="s">
        <v>245</v>
      </c>
      <c r="E380" s="55"/>
      <c r="G380" s="55"/>
      <c r="I380" s="55"/>
    </row>
    <row r="381" spans="1:10" ht="17.100000000000001" customHeight="1">
      <c r="A381" s="55" t="s">
        <v>3315</v>
      </c>
      <c r="B381" s="139" t="s">
        <v>4520</v>
      </c>
      <c r="C381" s="55" t="s">
        <v>3315</v>
      </c>
      <c r="D381" s="139" t="s">
        <v>4126</v>
      </c>
      <c r="E381" s="55"/>
      <c r="G381" s="55"/>
      <c r="I381" s="55"/>
    </row>
    <row r="382" spans="1:10" ht="17.100000000000001" customHeight="1">
      <c r="A382" s="55" t="s">
        <v>3316</v>
      </c>
      <c r="B382" s="139" t="s">
        <v>1557</v>
      </c>
      <c r="C382" s="55" t="s">
        <v>3316</v>
      </c>
      <c r="D382" s="139" t="s">
        <v>1034</v>
      </c>
      <c r="E382" s="55"/>
      <c r="G382" s="55"/>
      <c r="I382" s="55"/>
    </row>
    <row r="383" spans="1:10" ht="17.100000000000001" customHeight="1">
      <c r="A383" s="55" t="s">
        <v>3316</v>
      </c>
      <c r="B383" s="139" t="s">
        <v>4723</v>
      </c>
      <c r="C383" s="55" t="s">
        <v>3316</v>
      </c>
      <c r="D383" s="139" t="s">
        <v>468</v>
      </c>
      <c r="E383" s="55"/>
      <c r="G383" s="55"/>
      <c r="I383" s="55"/>
    </row>
    <row r="384" spans="1:10" ht="17.100000000000001" customHeight="1">
      <c r="I384" s="55"/>
    </row>
    <row r="385" spans="1:14" ht="17.100000000000001" customHeight="1">
      <c r="I385" s="55"/>
    </row>
    <row r="386" spans="1:14" ht="17.100000000000001" customHeight="1">
      <c r="F386" s="10" t="s">
        <v>4258</v>
      </c>
    </row>
    <row r="389" spans="1:14" ht="17.100000000000001" customHeight="1">
      <c r="A389" s="3" t="s">
        <v>3436</v>
      </c>
      <c r="C389" s="3" t="s">
        <v>3436</v>
      </c>
      <c r="E389" s="3" t="s">
        <v>3436</v>
      </c>
      <c r="G389" s="3" t="s">
        <v>3436</v>
      </c>
      <c r="I389" s="3" t="s">
        <v>3436</v>
      </c>
      <c r="K389" t="s">
        <v>146</v>
      </c>
    </row>
    <row r="390" spans="1:14" ht="17.100000000000001" customHeight="1">
      <c r="A390" s="55" t="s">
        <v>2520</v>
      </c>
      <c r="B390" t="s">
        <v>65</v>
      </c>
      <c r="C390" s="55" t="s">
        <v>2520</v>
      </c>
      <c r="D390" t="s">
        <v>3905</v>
      </c>
      <c r="E390" s="55" t="s">
        <v>2520</v>
      </c>
      <c r="F390" t="s">
        <v>3962</v>
      </c>
      <c r="G390" s="55" t="s">
        <v>2520</v>
      </c>
      <c r="H390" t="s">
        <v>3881</v>
      </c>
      <c r="I390" s="55" t="s">
        <v>2520</v>
      </c>
      <c r="J390" t="s">
        <v>4147</v>
      </c>
      <c r="K390" t="s">
        <v>959</v>
      </c>
    </row>
    <row r="391" spans="1:14" ht="17.100000000000001" customHeight="1">
      <c r="A391" s="55" t="s">
        <v>2521</v>
      </c>
      <c r="B391" t="s">
        <v>4050</v>
      </c>
      <c r="C391" s="55" t="s">
        <v>2521</v>
      </c>
      <c r="D391" t="s">
        <v>4123</v>
      </c>
      <c r="E391" s="55" t="s">
        <v>2521</v>
      </c>
      <c r="F391" t="s">
        <v>572</v>
      </c>
      <c r="G391" s="55" t="s">
        <v>2521</v>
      </c>
      <c r="H391" t="s">
        <v>4176</v>
      </c>
      <c r="I391" s="55" t="s">
        <v>2521</v>
      </c>
      <c r="J391" t="s">
        <v>4175</v>
      </c>
      <c r="K391" t="s">
        <v>4348</v>
      </c>
      <c r="M391" s="42"/>
      <c r="N391" s="11"/>
    </row>
    <row r="392" spans="1:14" ht="17.100000000000001" customHeight="1">
      <c r="A392" s="55" t="s">
        <v>2522</v>
      </c>
      <c r="B392" t="s">
        <v>4128</v>
      </c>
      <c r="C392" s="55" t="s">
        <v>2522</v>
      </c>
      <c r="D392" t="s">
        <v>4062</v>
      </c>
      <c r="E392" s="55" t="s">
        <v>2522</v>
      </c>
      <c r="F392" t="s">
        <v>3971</v>
      </c>
      <c r="G392" s="55" t="s">
        <v>2522</v>
      </c>
      <c r="H392" t="s">
        <v>867</v>
      </c>
      <c r="I392" s="55" t="s">
        <v>2522</v>
      </c>
      <c r="J392" t="s">
        <v>3934</v>
      </c>
      <c r="K392" t="s">
        <v>589</v>
      </c>
      <c r="M392" s="42"/>
      <c r="N392" s="11"/>
    </row>
    <row r="393" spans="1:14" ht="17.100000000000001" customHeight="1">
      <c r="A393" s="55" t="s">
        <v>2659</v>
      </c>
      <c r="B393" t="s">
        <v>4124</v>
      </c>
      <c r="C393" s="55" t="s">
        <v>2659</v>
      </c>
      <c r="D393" t="s">
        <v>3907</v>
      </c>
      <c r="E393" s="55" t="s">
        <v>2659</v>
      </c>
      <c r="F393" t="s">
        <v>3944</v>
      </c>
      <c r="G393" s="55" t="s">
        <v>2659</v>
      </c>
      <c r="H393" t="s">
        <v>4041</v>
      </c>
      <c r="I393" s="55" t="s">
        <v>2659</v>
      </c>
      <c r="J393" t="s">
        <v>3936</v>
      </c>
      <c r="K393" t="s">
        <v>629</v>
      </c>
      <c r="M393" s="42"/>
      <c r="N393" s="11"/>
    </row>
    <row r="394" spans="1:14" ht="17.100000000000001" customHeight="1">
      <c r="A394" s="55" t="s">
        <v>2660</v>
      </c>
      <c r="B394" t="s">
        <v>4180</v>
      </c>
      <c r="C394" s="55" t="s">
        <v>2660</v>
      </c>
      <c r="D394" t="s">
        <v>3532</v>
      </c>
      <c r="E394" s="55" t="s">
        <v>2660</v>
      </c>
      <c r="F394" t="s">
        <v>4213</v>
      </c>
      <c r="G394" s="55" t="s">
        <v>2660</v>
      </c>
      <c r="H394" t="s">
        <v>3859</v>
      </c>
      <c r="I394" s="55" t="s">
        <v>2660</v>
      </c>
      <c r="J394" t="s">
        <v>4004</v>
      </c>
      <c r="K394" t="s">
        <v>976</v>
      </c>
      <c r="M394" s="42"/>
      <c r="N394" s="11"/>
    </row>
    <row r="395" spans="1:14" ht="17.100000000000001" customHeight="1">
      <c r="A395" s="55" t="s">
        <v>2661</v>
      </c>
      <c r="B395" t="s">
        <v>3880</v>
      </c>
      <c r="C395" s="55" t="s">
        <v>2661</v>
      </c>
      <c r="D395" t="s">
        <v>4190</v>
      </c>
      <c r="E395" s="55" t="s">
        <v>2661</v>
      </c>
      <c r="F395" t="s">
        <v>3969</v>
      </c>
      <c r="G395" s="55" t="s">
        <v>2661</v>
      </c>
      <c r="H395" t="s">
        <v>4097</v>
      </c>
      <c r="I395" s="55" t="s">
        <v>2661</v>
      </c>
      <c r="J395" t="s">
        <v>791</v>
      </c>
      <c r="K395" t="s">
        <v>1685</v>
      </c>
      <c r="M395" s="42"/>
      <c r="N395" s="11"/>
    </row>
    <row r="396" spans="1:14" ht="17.100000000000001" customHeight="1">
      <c r="A396" s="55" t="s">
        <v>2526</v>
      </c>
      <c r="B396" t="s">
        <v>4098</v>
      </c>
      <c r="C396" s="55" t="s">
        <v>2526</v>
      </c>
      <c r="D396" s="132" t="s">
        <v>4042</v>
      </c>
      <c r="E396" s="55" t="s">
        <v>2526</v>
      </c>
      <c r="F396" t="s">
        <v>4115</v>
      </c>
      <c r="G396" s="55" t="s">
        <v>2526</v>
      </c>
      <c r="H396" t="s">
        <v>3855</v>
      </c>
      <c r="I396" s="55" t="s">
        <v>2526</v>
      </c>
      <c r="J396" t="s">
        <v>3461</v>
      </c>
      <c r="K396" t="s">
        <v>1679</v>
      </c>
      <c r="M396" s="42"/>
      <c r="N396" s="11"/>
    </row>
    <row r="397" spans="1:14" ht="17.100000000000001" customHeight="1">
      <c r="A397" s="55" t="s">
        <v>2527</v>
      </c>
      <c r="B397" t="s">
        <v>3870</v>
      </c>
      <c r="C397" s="55" t="s">
        <v>2527</v>
      </c>
      <c r="D397" t="s">
        <v>393</v>
      </c>
      <c r="E397" s="55" t="s">
        <v>2527</v>
      </c>
      <c r="F397" t="s">
        <v>3985</v>
      </c>
      <c r="G397" s="55" t="s">
        <v>2527</v>
      </c>
      <c r="H397" t="s">
        <v>3864</v>
      </c>
      <c r="I397" s="55" t="s">
        <v>2527</v>
      </c>
      <c r="J397" t="s">
        <v>4132</v>
      </c>
      <c r="K397" t="s">
        <v>2599</v>
      </c>
      <c r="M397" s="42"/>
      <c r="N397" s="11"/>
    </row>
    <row r="398" spans="1:14" ht="17.100000000000001" customHeight="1">
      <c r="A398" s="55" t="s">
        <v>2528</v>
      </c>
      <c r="B398" t="s">
        <v>4065</v>
      </c>
      <c r="C398" s="55" t="s">
        <v>2528</v>
      </c>
      <c r="D398" t="s">
        <v>3976</v>
      </c>
      <c r="E398" s="55" t="s">
        <v>2528</v>
      </c>
      <c r="F398" t="s">
        <v>3945</v>
      </c>
      <c r="G398" s="55" t="s">
        <v>2528</v>
      </c>
      <c r="H398" t="s">
        <v>4143</v>
      </c>
      <c r="I398" s="55" t="s">
        <v>2528</v>
      </c>
      <c r="J398" t="s">
        <v>3760</v>
      </c>
      <c r="K398" t="s">
        <v>631</v>
      </c>
      <c r="M398" s="42"/>
      <c r="N398" s="11"/>
    </row>
    <row r="399" spans="1:14" ht="17.100000000000001" customHeight="1">
      <c r="A399" s="55" t="s">
        <v>2529</v>
      </c>
      <c r="B399" t="s">
        <v>3882</v>
      </c>
      <c r="C399" s="55" t="s">
        <v>2529</v>
      </c>
      <c r="D399" t="s">
        <v>3872</v>
      </c>
      <c r="E399" s="55" t="s">
        <v>2529</v>
      </c>
      <c r="F399" t="s">
        <v>3941</v>
      </c>
      <c r="G399" s="55" t="s">
        <v>2529</v>
      </c>
      <c r="H399" t="s">
        <v>4214</v>
      </c>
      <c r="I399" s="55" t="s">
        <v>2529</v>
      </c>
      <c r="J399" t="s">
        <v>4159</v>
      </c>
      <c r="K399" t="s">
        <v>4341</v>
      </c>
      <c r="M399" s="42"/>
      <c r="N399" s="11"/>
    </row>
    <row r="400" spans="1:14" ht="17.100000000000001" customHeight="1">
      <c r="A400" s="55" t="s">
        <v>2530</v>
      </c>
      <c r="B400" t="s">
        <v>4074</v>
      </c>
      <c r="C400" s="55" t="s">
        <v>2530</v>
      </c>
      <c r="D400" t="s">
        <v>4149</v>
      </c>
      <c r="E400" s="55" t="s">
        <v>2530</v>
      </c>
      <c r="F400" t="s">
        <v>4144</v>
      </c>
      <c r="G400" s="55" t="s">
        <v>2530</v>
      </c>
      <c r="H400" t="s">
        <v>3893</v>
      </c>
      <c r="I400" s="55" t="s">
        <v>2530</v>
      </c>
      <c r="J400" t="s">
        <v>4186</v>
      </c>
      <c r="K400" t="s">
        <v>528</v>
      </c>
      <c r="M400" s="42"/>
      <c r="N400" s="11"/>
    </row>
    <row r="401" spans="1:14" ht="17.100000000000001" customHeight="1">
      <c r="A401" s="55" t="s">
        <v>2531</v>
      </c>
      <c r="B401" t="s">
        <v>4091</v>
      </c>
      <c r="C401" s="55" t="s">
        <v>2531</v>
      </c>
      <c r="D401" t="s">
        <v>4127</v>
      </c>
      <c r="E401" s="55" t="s">
        <v>2531</v>
      </c>
      <c r="F401" t="s">
        <v>4089</v>
      </c>
      <c r="G401" s="55" t="s">
        <v>2531</v>
      </c>
      <c r="H401" t="s">
        <v>3884</v>
      </c>
      <c r="I401" s="55" t="s">
        <v>2531</v>
      </c>
      <c r="J401" t="s">
        <v>4061</v>
      </c>
      <c r="K401" t="s">
        <v>109</v>
      </c>
      <c r="M401" s="42"/>
      <c r="N401" s="11"/>
    </row>
    <row r="402" spans="1:14" ht="17.100000000000001" customHeight="1">
      <c r="A402" s="55" t="s">
        <v>2532</v>
      </c>
      <c r="B402" t="s">
        <v>3961</v>
      </c>
      <c r="C402" s="55" t="s">
        <v>2532</v>
      </c>
      <c r="D402" t="s">
        <v>3856</v>
      </c>
      <c r="E402" s="55" t="s">
        <v>2532</v>
      </c>
      <c r="F402" t="s">
        <v>4000</v>
      </c>
      <c r="G402" s="55" t="s">
        <v>2532</v>
      </c>
      <c r="H402" t="s">
        <v>4134</v>
      </c>
      <c r="I402" s="55" t="s">
        <v>2532</v>
      </c>
      <c r="J402" t="s">
        <v>1311</v>
      </c>
      <c r="K402" t="s">
        <v>980</v>
      </c>
      <c r="M402" s="42"/>
      <c r="N402" s="11"/>
    </row>
    <row r="403" spans="1:14" ht="17.100000000000001" customHeight="1">
      <c r="A403" s="55" t="s">
        <v>3306</v>
      </c>
      <c r="B403" t="s">
        <v>4185</v>
      </c>
      <c r="C403" s="55" t="s">
        <v>3306</v>
      </c>
      <c r="D403" t="s">
        <v>4152</v>
      </c>
      <c r="E403" s="55" t="s">
        <v>3306</v>
      </c>
      <c r="F403" t="s">
        <v>3960</v>
      </c>
      <c r="G403" s="55" t="s">
        <v>3306</v>
      </c>
      <c r="H403" t="s">
        <v>3915</v>
      </c>
      <c r="I403" s="55" t="s">
        <v>3306</v>
      </c>
      <c r="J403" t="s">
        <v>4072</v>
      </c>
      <c r="K403" t="s">
        <v>732</v>
      </c>
      <c r="M403" s="42"/>
      <c r="N403" s="11"/>
    </row>
    <row r="404" spans="1:14" ht="17.100000000000001" customHeight="1">
      <c r="A404" s="55" t="s">
        <v>3307</v>
      </c>
      <c r="B404" t="s">
        <v>4104</v>
      </c>
      <c r="C404" s="55" t="s">
        <v>3307</v>
      </c>
      <c r="D404" t="s">
        <v>3767</v>
      </c>
      <c r="E404" s="55" t="s">
        <v>3307</v>
      </c>
      <c r="F404" t="s">
        <v>4043</v>
      </c>
      <c r="G404" s="55" t="s">
        <v>3307</v>
      </c>
      <c r="H404" t="s">
        <v>122</v>
      </c>
      <c r="I404" s="55" t="s">
        <v>3307</v>
      </c>
      <c r="J404" t="s">
        <v>2138</v>
      </c>
      <c r="K404" t="s">
        <v>4749</v>
      </c>
      <c r="M404" s="42"/>
      <c r="N404" s="11"/>
    </row>
    <row r="405" spans="1:14" ht="17.100000000000001" customHeight="1">
      <c r="A405" s="55" t="s">
        <v>3308</v>
      </c>
      <c r="B405" t="s">
        <v>4172</v>
      </c>
      <c r="C405" s="55" t="s">
        <v>3308</v>
      </c>
      <c r="D405" t="s">
        <v>397</v>
      </c>
      <c r="E405" s="55" t="s">
        <v>3308</v>
      </c>
      <c r="F405" t="s">
        <v>4187</v>
      </c>
      <c r="G405" s="55" t="s">
        <v>3308</v>
      </c>
      <c r="H405" t="s">
        <v>3878</v>
      </c>
      <c r="I405" s="55" t="s">
        <v>3308</v>
      </c>
      <c r="J405" t="s">
        <v>3874</v>
      </c>
      <c r="K405" t="s">
        <v>2644</v>
      </c>
      <c r="M405" s="42"/>
    </row>
    <row r="406" spans="1:14" ht="17.100000000000001" customHeight="1">
      <c r="A406" s="55" t="s">
        <v>3309</v>
      </c>
      <c r="B406" t="s">
        <v>3865</v>
      </c>
      <c r="C406" s="55" t="s">
        <v>3309</v>
      </c>
      <c r="D406" t="s">
        <v>4018</v>
      </c>
      <c r="E406" s="55" t="s">
        <v>3309</v>
      </c>
      <c r="F406" t="s">
        <v>3970</v>
      </c>
      <c r="G406" s="55" t="s">
        <v>3309</v>
      </c>
      <c r="H406" t="s">
        <v>4205</v>
      </c>
      <c r="I406" s="55" t="s">
        <v>3309</v>
      </c>
      <c r="J406" s="91" t="s">
        <v>4038</v>
      </c>
      <c r="K406" t="s">
        <v>1766</v>
      </c>
      <c r="M406" s="42"/>
    </row>
    <row r="407" spans="1:14" ht="17.100000000000001" customHeight="1">
      <c r="A407" s="55" t="s">
        <v>3310</v>
      </c>
      <c r="B407" t="s">
        <v>4155</v>
      </c>
      <c r="C407" s="55" t="s">
        <v>3310</v>
      </c>
      <c r="D407" t="s">
        <v>3992</v>
      </c>
      <c r="E407" s="55" t="s">
        <v>3310</v>
      </c>
      <c r="F407" t="s">
        <v>4216</v>
      </c>
      <c r="G407" s="55" t="s">
        <v>3310</v>
      </c>
      <c r="H407" t="s">
        <v>3902</v>
      </c>
      <c r="I407" s="55" t="s">
        <v>3310</v>
      </c>
      <c r="J407" s="91" t="s">
        <v>4203</v>
      </c>
      <c r="K407" t="s">
        <v>4319</v>
      </c>
      <c r="M407" s="42"/>
    </row>
    <row r="408" spans="1:14" ht="17.100000000000001" customHeight="1">
      <c r="A408" s="55" t="s">
        <v>3311</v>
      </c>
      <c r="B408" t="s">
        <v>4020</v>
      </c>
      <c r="C408" s="55" t="s">
        <v>3311</v>
      </c>
      <c r="D408" t="s">
        <v>4191</v>
      </c>
      <c r="E408" s="55" t="s">
        <v>3311</v>
      </c>
      <c r="F408" t="s">
        <v>4198</v>
      </c>
      <c r="G408" s="55" t="s">
        <v>3311</v>
      </c>
      <c r="H408" s="123" t="s">
        <v>646</v>
      </c>
      <c r="I408" s="55" t="s">
        <v>3311</v>
      </c>
      <c r="J408" t="s">
        <v>3912</v>
      </c>
      <c r="K408" t="s">
        <v>4750</v>
      </c>
      <c r="M408" s="42"/>
    </row>
    <row r="409" spans="1:14" ht="17.100000000000001" customHeight="1">
      <c r="A409" s="55" t="s">
        <v>3312</v>
      </c>
      <c r="B409" t="s">
        <v>4003</v>
      </c>
      <c r="C409" s="55" t="s">
        <v>3312</v>
      </c>
      <c r="D409" t="s">
        <v>4068</v>
      </c>
      <c r="E409" s="55" t="s">
        <v>3312</v>
      </c>
      <c r="F409" t="s">
        <v>3857</v>
      </c>
      <c r="G409" s="55" t="s">
        <v>3312</v>
      </c>
      <c r="H409" t="s">
        <v>3954</v>
      </c>
      <c r="I409" s="55" t="s">
        <v>3312</v>
      </c>
      <c r="J409" t="s">
        <v>2525</v>
      </c>
      <c r="K409" t="s">
        <v>4262</v>
      </c>
      <c r="M409" s="42"/>
    </row>
    <row r="410" spans="1:14" ht="17.100000000000001" customHeight="1">
      <c r="A410" s="55" t="s">
        <v>3313</v>
      </c>
      <c r="B410" t="s">
        <v>3409</v>
      </c>
      <c r="C410" s="55" t="s">
        <v>3313</v>
      </c>
      <c r="D410" t="s">
        <v>4008</v>
      </c>
      <c r="E410" s="55" t="s">
        <v>3313</v>
      </c>
      <c r="F410" t="s">
        <v>4141</v>
      </c>
      <c r="G410" s="55" t="s">
        <v>3313</v>
      </c>
      <c r="H410" t="s">
        <v>3499</v>
      </c>
      <c r="I410" s="55" t="s">
        <v>3313</v>
      </c>
      <c r="J410" t="s">
        <v>4099</v>
      </c>
      <c r="K410" t="s">
        <v>4756</v>
      </c>
      <c r="M410" s="42"/>
    </row>
    <row r="411" spans="1:14" ht="17.100000000000001" customHeight="1">
      <c r="A411" s="55" t="s">
        <v>3314</v>
      </c>
      <c r="B411" t="s">
        <v>4171</v>
      </c>
      <c r="C411" s="55" t="s">
        <v>3314</v>
      </c>
      <c r="D411" t="s">
        <v>4138</v>
      </c>
      <c r="E411" s="55" t="s">
        <v>3314</v>
      </c>
      <c r="F411" t="s">
        <v>4080</v>
      </c>
      <c r="G411" s="55" t="s">
        <v>3314</v>
      </c>
      <c r="H411" t="s">
        <v>4202</v>
      </c>
      <c r="I411" s="55" t="s">
        <v>3314</v>
      </c>
      <c r="J411" t="s">
        <v>4059</v>
      </c>
      <c r="K411" t="s">
        <v>1520</v>
      </c>
      <c r="M411" s="42"/>
    </row>
    <row r="412" spans="1:14" ht="17.100000000000001" customHeight="1">
      <c r="A412" s="55" t="s">
        <v>3315</v>
      </c>
      <c r="B412" t="s">
        <v>3895</v>
      </c>
      <c r="C412" s="55" t="s">
        <v>3315</v>
      </c>
      <c r="D412" t="s">
        <v>3959</v>
      </c>
      <c r="E412" s="55" t="s">
        <v>3315</v>
      </c>
      <c r="F412" t="s">
        <v>4196</v>
      </c>
      <c r="G412" s="55" t="s">
        <v>3315</v>
      </c>
      <c r="H412" t="s">
        <v>4090</v>
      </c>
      <c r="I412" s="55" t="s">
        <v>3315</v>
      </c>
      <c r="J412" t="s">
        <v>3449</v>
      </c>
      <c r="K412" t="s">
        <v>978</v>
      </c>
      <c r="M412" s="42"/>
    </row>
    <row r="413" spans="1:14" ht="17.100000000000001" customHeight="1">
      <c r="A413" s="55" t="s">
        <v>3316</v>
      </c>
      <c r="B413" t="s">
        <v>4014</v>
      </c>
      <c r="C413" s="55" t="s">
        <v>3316</v>
      </c>
      <c r="D413" t="s">
        <v>4032</v>
      </c>
      <c r="E413" s="55" t="s">
        <v>3316</v>
      </c>
      <c r="F413" t="s">
        <v>4197</v>
      </c>
      <c r="G413" s="55" t="s">
        <v>3316</v>
      </c>
      <c r="H413" t="s">
        <v>3920</v>
      </c>
      <c r="I413" s="55" t="s">
        <v>3316</v>
      </c>
      <c r="J413" t="s">
        <v>4194</v>
      </c>
      <c r="K413" t="s">
        <v>540</v>
      </c>
      <c r="M413" s="42"/>
    </row>
    <row r="414" spans="1:14" ht="17.100000000000001" customHeight="1">
      <c r="A414" s="58"/>
      <c r="B414" s="57"/>
      <c r="C414" s="58"/>
      <c r="D414" s="57"/>
      <c r="E414" s="58"/>
      <c r="F414" s="57"/>
      <c r="G414" s="58"/>
      <c r="H414" s="57"/>
      <c r="I414" s="58"/>
      <c r="J414" s="57"/>
      <c r="M414" s="42"/>
    </row>
    <row r="415" spans="1:14" ht="17.100000000000001" customHeight="1">
      <c r="A415" s="58"/>
      <c r="B415" s="57"/>
      <c r="C415" s="58"/>
      <c r="D415" s="57"/>
      <c r="E415" s="58"/>
      <c r="F415" s="57"/>
      <c r="G415" s="58"/>
      <c r="H415" s="57"/>
      <c r="I415" s="58"/>
      <c r="J415" s="57"/>
      <c r="M415" s="42"/>
      <c r="N415" s="11"/>
    </row>
    <row r="416" spans="1:14" ht="17.100000000000001" customHeight="1">
      <c r="A416" s="58"/>
      <c r="C416" s="58"/>
      <c r="E416" s="58"/>
      <c r="G416" s="58"/>
      <c r="I416" s="58"/>
      <c r="J416" s="57"/>
      <c r="M416" s="42"/>
      <c r="N416" s="11"/>
    </row>
    <row r="417" spans="1:14" ht="17.100000000000001" customHeight="1">
      <c r="A417" s="56" t="s">
        <v>3436</v>
      </c>
      <c r="B417" s="57"/>
      <c r="C417" s="56" t="s">
        <v>3436</v>
      </c>
      <c r="D417" s="57"/>
      <c r="E417" s="56" t="s">
        <v>3436</v>
      </c>
      <c r="F417" s="57"/>
      <c r="G417" s="56" t="s">
        <v>3436</v>
      </c>
      <c r="H417" s="57"/>
      <c r="I417" s="56" t="s">
        <v>3436</v>
      </c>
      <c r="J417" s="57"/>
      <c r="M417" s="42"/>
      <c r="N417" s="11"/>
    </row>
    <row r="418" spans="1:14" ht="17.100000000000001" customHeight="1">
      <c r="A418" s="55" t="s">
        <v>2520</v>
      </c>
      <c r="B418" t="s">
        <v>245</v>
      </c>
      <c r="C418" s="55" t="s">
        <v>2520</v>
      </c>
      <c r="D418" t="s">
        <v>4011</v>
      </c>
      <c r="E418" s="55" t="s">
        <v>2520</v>
      </c>
      <c r="F418" t="s">
        <v>3951</v>
      </c>
      <c r="G418" s="55" t="s">
        <v>2520</v>
      </c>
      <c r="H418" t="s">
        <v>2950</v>
      </c>
      <c r="I418" s="55" t="s">
        <v>2520</v>
      </c>
      <c r="J418" t="s">
        <v>2122</v>
      </c>
      <c r="M418" s="42"/>
      <c r="N418" s="11"/>
    </row>
    <row r="419" spans="1:14" ht="17.100000000000001" customHeight="1">
      <c r="A419" s="55" t="s">
        <v>2521</v>
      </c>
      <c r="B419" t="s">
        <v>4182</v>
      </c>
      <c r="C419" s="55" t="s">
        <v>2521</v>
      </c>
      <c r="D419" t="s">
        <v>3990</v>
      </c>
      <c r="E419" s="55" t="s">
        <v>2521</v>
      </c>
      <c r="F419" t="s">
        <v>748</v>
      </c>
      <c r="G419" s="55" t="s">
        <v>2521</v>
      </c>
      <c r="H419" t="s">
        <v>4046</v>
      </c>
      <c r="I419" s="55" t="s">
        <v>2521</v>
      </c>
      <c r="J419" t="s">
        <v>1758</v>
      </c>
      <c r="M419" s="42"/>
      <c r="N419" s="11"/>
    </row>
    <row r="420" spans="1:14" ht="17.100000000000001" customHeight="1">
      <c r="A420" s="55" t="s">
        <v>2522</v>
      </c>
      <c r="B420" t="s">
        <v>4077</v>
      </c>
      <c r="C420" s="55" t="s">
        <v>2522</v>
      </c>
      <c r="D420" t="s">
        <v>480</v>
      </c>
      <c r="E420" s="55" t="s">
        <v>2522</v>
      </c>
      <c r="F420" t="s">
        <v>1057</v>
      </c>
      <c r="G420" s="55" t="s">
        <v>2522</v>
      </c>
      <c r="H420" t="s">
        <v>937</v>
      </c>
      <c r="I420" s="55" t="s">
        <v>2522</v>
      </c>
      <c r="J420" t="s">
        <v>2375</v>
      </c>
      <c r="M420" s="42"/>
      <c r="N420" s="11"/>
    </row>
    <row r="421" spans="1:14" ht="17.100000000000001" customHeight="1">
      <c r="A421" s="55" t="s">
        <v>2659</v>
      </c>
      <c r="B421" t="s">
        <v>1916</v>
      </c>
      <c r="C421" s="55" t="s">
        <v>2659</v>
      </c>
      <c r="D421" t="s">
        <v>3860</v>
      </c>
      <c r="E421" s="55" t="s">
        <v>2659</v>
      </c>
      <c r="F421" t="s">
        <v>4044</v>
      </c>
      <c r="G421" s="55" t="s">
        <v>2659</v>
      </c>
      <c r="H421" t="s">
        <v>3995</v>
      </c>
      <c r="I421" s="55" t="s">
        <v>2659</v>
      </c>
      <c r="J421" t="s">
        <v>981</v>
      </c>
      <c r="M421" s="42"/>
      <c r="N421" s="11"/>
    </row>
    <row r="422" spans="1:14" ht="17.100000000000001" customHeight="1">
      <c r="A422" s="55" t="s">
        <v>2660</v>
      </c>
      <c r="B422" t="s">
        <v>3918</v>
      </c>
      <c r="C422" s="55" t="s">
        <v>2660</v>
      </c>
      <c r="D422" t="s">
        <v>4055</v>
      </c>
      <c r="E422" s="55" t="s">
        <v>2660</v>
      </c>
      <c r="F422" t="s">
        <v>258</v>
      </c>
      <c r="G422" s="55" t="s">
        <v>2660</v>
      </c>
      <c r="H422" t="s">
        <v>2683</v>
      </c>
      <c r="I422" s="55" t="s">
        <v>2660</v>
      </c>
      <c r="J422" t="s">
        <v>4177</v>
      </c>
      <c r="M422" s="42"/>
    </row>
    <row r="423" spans="1:14" ht="17.100000000000001" customHeight="1">
      <c r="A423" s="55" t="s">
        <v>2661</v>
      </c>
      <c r="B423" t="s">
        <v>3863</v>
      </c>
      <c r="C423" s="55" t="s">
        <v>2661</v>
      </c>
      <c r="D423" t="s">
        <v>4117</v>
      </c>
      <c r="E423" s="55" t="s">
        <v>2661</v>
      </c>
      <c r="F423" t="s">
        <v>3862</v>
      </c>
      <c r="G423" s="55" t="s">
        <v>2661</v>
      </c>
      <c r="H423" t="s">
        <v>3950</v>
      </c>
      <c r="I423" s="55" t="s">
        <v>2661</v>
      </c>
      <c r="J423" t="s">
        <v>1250</v>
      </c>
      <c r="M423" s="42"/>
    </row>
    <row r="424" spans="1:14" ht="17.100000000000001" customHeight="1">
      <c r="A424" s="55" t="s">
        <v>2526</v>
      </c>
      <c r="B424" t="s">
        <v>4057</v>
      </c>
      <c r="C424" s="55" t="s">
        <v>2526</v>
      </c>
      <c r="D424" t="s">
        <v>433</v>
      </c>
      <c r="E424" s="55" t="s">
        <v>2526</v>
      </c>
      <c r="F424" t="s">
        <v>3963</v>
      </c>
      <c r="G424" s="55" t="s">
        <v>2526</v>
      </c>
      <c r="H424" t="s">
        <v>574</v>
      </c>
      <c r="I424" s="55" t="s">
        <v>2526</v>
      </c>
      <c r="J424" t="s">
        <v>4081</v>
      </c>
      <c r="M424" s="42"/>
    </row>
    <row r="425" spans="1:14" ht="17.100000000000001" customHeight="1">
      <c r="A425" s="55" t="s">
        <v>2527</v>
      </c>
      <c r="B425" t="s">
        <v>4120</v>
      </c>
      <c r="C425" s="55" t="s">
        <v>2527</v>
      </c>
      <c r="D425" t="s">
        <v>3889</v>
      </c>
      <c r="E425" s="55" t="s">
        <v>2527</v>
      </c>
      <c r="F425" t="s">
        <v>4053</v>
      </c>
      <c r="G425" s="55" t="s">
        <v>2527</v>
      </c>
      <c r="H425" t="s">
        <v>4013</v>
      </c>
      <c r="I425" s="55" t="s">
        <v>2527</v>
      </c>
      <c r="J425" t="s">
        <v>3378</v>
      </c>
      <c r="M425" s="42"/>
      <c r="N425" s="11"/>
    </row>
    <row r="426" spans="1:14" ht="17.100000000000001" customHeight="1">
      <c r="A426" s="55" t="s">
        <v>2528</v>
      </c>
      <c r="B426" t="s">
        <v>3910</v>
      </c>
      <c r="C426" s="55" t="s">
        <v>2528</v>
      </c>
      <c r="D426" t="s">
        <v>2627</v>
      </c>
      <c r="E426" s="55" t="s">
        <v>2528</v>
      </c>
      <c r="F426" t="s">
        <v>1617</v>
      </c>
      <c r="G426" s="55" t="s">
        <v>2528</v>
      </c>
      <c r="H426" t="s">
        <v>337</v>
      </c>
      <c r="I426" s="55" t="s">
        <v>2528</v>
      </c>
      <c r="J426" t="s">
        <v>4163</v>
      </c>
      <c r="M426" s="42"/>
    </row>
    <row r="427" spans="1:14" ht="17.100000000000001" customHeight="1">
      <c r="A427" s="55" t="s">
        <v>2529</v>
      </c>
      <c r="B427" t="s">
        <v>4130</v>
      </c>
      <c r="C427" s="55" t="s">
        <v>2529</v>
      </c>
      <c r="D427" t="s">
        <v>4002</v>
      </c>
      <c r="E427" s="55" t="s">
        <v>2529</v>
      </c>
      <c r="F427" t="s">
        <v>4165</v>
      </c>
      <c r="G427" s="55" t="s">
        <v>2529</v>
      </c>
      <c r="H427" t="s">
        <v>3939</v>
      </c>
      <c r="I427" s="55" t="s">
        <v>2529</v>
      </c>
      <c r="J427" t="s">
        <v>3916</v>
      </c>
      <c r="M427" s="42"/>
    </row>
    <row r="428" spans="1:14" ht="17.100000000000001" customHeight="1">
      <c r="A428" s="55" t="s">
        <v>2530</v>
      </c>
      <c r="B428" t="s">
        <v>4012</v>
      </c>
      <c r="C428" s="55" t="s">
        <v>2530</v>
      </c>
      <c r="D428" t="s">
        <v>4119</v>
      </c>
      <c r="E428" s="55" t="s">
        <v>2530</v>
      </c>
      <c r="F428" t="s">
        <v>4022</v>
      </c>
      <c r="G428" s="55" t="s">
        <v>2530</v>
      </c>
      <c r="H428" t="s">
        <v>208</v>
      </c>
      <c r="I428" s="55" t="s">
        <v>2530</v>
      </c>
      <c r="J428" t="s">
        <v>3966</v>
      </c>
      <c r="M428" s="42"/>
    </row>
    <row r="429" spans="1:14" ht="17.100000000000001" customHeight="1">
      <c r="A429" s="55" t="s">
        <v>2531</v>
      </c>
      <c r="B429" t="s">
        <v>4017</v>
      </c>
      <c r="C429" s="55" t="s">
        <v>2531</v>
      </c>
      <c r="D429" t="s">
        <v>390</v>
      </c>
      <c r="E429" s="55" t="s">
        <v>2531</v>
      </c>
      <c r="F429" t="s">
        <v>4208</v>
      </c>
      <c r="G429" s="55" t="s">
        <v>2531</v>
      </c>
      <c r="H429" t="s">
        <v>4201</v>
      </c>
      <c r="I429" s="55" t="s">
        <v>2531</v>
      </c>
      <c r="J429" t="s">
        <v>1032</v>
      </c>
      <c r="M429" s="42"/>
    </row>
    <row r="430" spans="1:14" ht="17.100000000000001" customHeight="1">
      <c r="A430" s="55" t="s">
        <v>2532</v>
      </c>
      <c r="B430" t="s">
        <v>2776</v>
      </c>
      <c r="C430" s="55" t="s">
        <v>2532</v>
      </c>
      <c r="D430" t="s">
        <v>4021</v>
      </c>
      <c r="E430" s="55" t="s">
        <v>2532</v>
      </c>
      <c r="F430" t="s">
        <v>215</v>
      </c>
      <c r="G430" s="55" t="s">
        <v>2532</v>
      </c>
      <c r="H430" t="s">
        <v>4045</v>
      </c>
      <c r="I430" s="55" t="s">
        <v>2532</v>
      </c>
      <c r="J430" t="s">
        <v>4016</v>
      </c>
      <c r="M430" s="42"/>
    </row>
    <row r="431" spans="1:14" ht="17.100000000000001" customHeight="1">
      <c r="A431" s="55" t="s">
        <v>3306</v>
      </c>
      <c r="B431" t="s">
        <v>202</v>
      </c>
      <c r="C431" s="55" t="s">
        <v>3306</v>
      </c>
      <c r="D431" t="s">
        <v>2544</v>
      </c>
      <c r="E431" s="55" t="s">
        <v>3306</v>
      </c>
      <c r="F431" t="s">
        <v>1720</v>
      </c>
      <c r="G431" s="55" t="s">
        <v>3306</v>
      </c>
      <c r="H431" t="s">
        <v>2621</v>
      </c>
      <c r="I431" s="55" t="s">
        <v>3306</v>
      </c>
      <c r="J431" t="s">
        <v>437</v>
      </c>
      <c r="M431" s="42"/>
    </row>
    <row r="432" spans="1:14" ht="17.100000000000001" customHeight="1">
      <c r="A432" s="55" t="s">
        <v>3307</v>
      </c>
      <c r="B432" t="s">
        <v>2200</v>
      </c>
      <c r="C432" s="55" t="s">
        <v>3307</v>
      </c>
      <c r="D432" t="s">
        <v>3588</v>
      </c>
      <c r="E432" s="55" t="s">
        <v>3307</v>
      </c>
      <c r="F432" t="s">
        <v>968</v>
      </c>
      <c r="G432" s="55" t="s">
        <v>3307</v>
      </c>
      <c r="H432" t="s">
        <v>1031</v>
      </c>
      <c r="I432" s="55" t="s">
        <v>3307</v>
      </c>
      <c r="J432" t="s">
        <v>2792</v>
      </c>
      <c r="M432" s="42"/>
    </row>
    <row r="433" spans="1:13" ht="17.100000000000001" customHeight="1">
      <c r="A433" s="55" t="s">
        <v>3308</v>
      </c>
      <c r="B433" t="s">
        <v>4188</v>
      </c>
      <c r="C433" s="55" t="s">
        <v>3308</v>
      </c>
      <c r="D433" t="s">
        <v>2181</v>
      </c>
      <c r="E433" s="55" t="s">
        <v>3308</v>
      </c>
      <c r="F433" t="s">
        <v>1709</v>
      </c>
      <c r="G433" s="55" t="s">
        <v>3308</v>
      </c>
      <c r="H433" t="s">
        <v>4060</v>
      </c>
      <c r="I433" s="55" t="s">
        <v>3308</v>
      </c>
      <c r="J433" t="s">
        <v>1672</v>
      </c>
      <c r="M433" s="42"/>
    </row>
    <row r="434" spans="1:13" ht="17.100000000000001" customHeight="1">
      <c r="A434" s="55" t="s">
        <v>3309</v>
      </c>
      <c r="B434" t="s">
        <v>2958</v>
      </c>
      <c r="C434" s="55" t="s">
        <v>3309</v>
      </c>
      <c r="D434" t="s">
        <v>429</v>
      </c>
      <c r="E434" s="55" t="s">
        <v>3309</v>
      </c>
      <c r="F434" t="s">
        <v>863</v>
      </c>
      <c r="G434" s="55" t="s">
        <v>3309</v>
      </c>
      <c r="H434" t="s">
        <v>4150</v>
      </c>
      <c r="I434" s="55" t="s">
        <v>3309</v>
      </c>
      <c r="J434" t="s">
        <v>3897</v>
      </c>
      <c r="M434" s="42"/>
    </row>
    <row r="435" spans="1:13" ht="17.100000000000001" customHeight="1">
      <c r="A435" s="55" t="s">
        <v>3310</v>
      </c>
      <c r="B435" t="s">
        <v>4024</v>
      </c>
      <c r="C435" s="55" t="s">
        <v>3310</v>
      </c>
      <c r="D435" t="s">
        <v>672</v>
      </c>
      <c r="E435" s="55" t="s">
        <v>3310</v>
      </c>
      <c r="F435" t="s">
        <v>4126</v>
      </c>
      <c r="G435" s="55" t="s">
        <v>3310</v>
      </c>
      <c r="H435" t="s">
        <v>2670</v>
      </c>
      <c r="I435" s="55" t="s">
        <v>3310</v>
      </c>
      <c r="J435" t="s">
        <v>3887</v>
      </c>
      <c r="M435" s="42"/>
    </row>
    <row r="436" spans="1:13" ht="17.100000000000001" customHeight="1">
      <c r="A436" s="55" t="s">
        <v>3311</v>
      </c>
      <c r="B436" t="s">
        <v>4056</v>
      </c>
      <c r="C436" s="55" t="s">
        <v>3311</v>
      </c>
      <c r="D436" t="s">
        <v>3871</v>
      </c>
      <c r="E436" s="55" t="s">
        <v>3311</v>
      </c>
      <c r="F436" t="s">
        <v>4019</v>
      </c>
      <c r="G436" s="55" t="s">
        <v>3311</v>
      </c>
      <c r="H436" t="s">
        <v>426</v>
      </c>
      <c r="I436" s="55" t="s">
        <v>3311</v>
      </c>
      <c r="J436" t="s">
        <v>4049</v>
      </c>
      <c r="M436" s="42"/>
    </row>
    <row r="437" spans="1:13" ht="17.100000000000001" customHeight="1">
      <c r="A437" s="55" t="s">
        <v>3312</v>
      </c>
      <c r="B437" t="s">
        <v>3240</v>
      </c>
      <c r="C437" s="55" t="s">
        <v>3312</v>
      </c>
      <c r="D437" t="s">
        <v>340</v>
      </c>
      <c r="E437" s="55" t="s">
        <v>3312</v>
      </c>
      <c r="F437" t="s">
        <v>3956</v>
      </c>
      <c r="G437" s="55" t="s">
        <v>3312</v>
      </c>
      <c r="H437" t="s">
        <v>2171</v>
      </c>
      <c r="I437" s="55" t="s">
        <v>3312</v>
      </c>
      <c r="J437" s="11" t="s">
        <v>2565</v>
      </c>
      <c r="M437" s="42"/>
    </row>
    <row r="438" spans="1:13" ht="17.100000000000001" customHeight="1">
      <c r="A438" s="55" t="s">
        <v>3313</v>
      </c>
      <c r="B438" t="s">
        <v>422</v>
      </c>
      <c r="C438" s="55" t="s">
        <v>3313</v>
      </c>
      <c r="D438" t="s">
        <v>697</v>
      </c>
      <c r="E438" s="55" t="s">
        <v>3313</v>
      </c>
      <c r="F438" t="s">
        <v>3940</v>
      </c>
      <c r="G438" s="55" t="s">
        <v>3313</v>
      </c>
      <c r="H438" t="s">
        <v>3380</v>
      </c>
      <c r="I438" s="55" t="s">
        <v>3313</v>
      </c>
      <c r="J438" t="s">
        <v>3008</v>
      </c>
      <c r="M438" s="42"/>
    </row>
    <row r="439" spans="1:13" ht="17.100000000000001" customHeight="1">
      <c r="A439" s="55" t="s">
        <v>3314</v>
      </c>
      <c r="B439" t="s">
        <v>4211</v>
      </c>
      <c r="C439" s="55" t="s">
        <v>3314</v>
      </c>
      <c r="D439" t="s">
        <v>4129</v>
      </c>
      <c r="E439" s="55" t="s">
        <v>3314</v>
      </c>
      <c r="F439" t="s">
        <v>3999</v>
      </c>
      <c r="G439" s="55" t="s">
        <v>3314</v>
      </c>
      <c r="H439" t="s">
        <v>359</v>
      </c>
      <c r="I439" s="55" t="s">
        <v>3314</v>
      </c>
      <c r="J439" t="s">
        <v>3968</v>
      </c>
      <c r="M439" s="42"/>
    </row>
    <row r="440" spans="1:13" ht="17.100000000000001" customHeight="1">
      <c r="A440" s="55" t="s">
        <v>3315</v>
      </c>
      <c r="B440" t="s">
        <v>2635</v>
      </c>
      <c r="C440" s="55" t="s">
        <v>3315</v>
      </c>
      <c r="D440" t="s">
        <v>2085</v>
      </c>
      <c r="E440" s="55" t="s">
        <v>3315</v>
      </c>
      <c r="F440" t="s">
        <v>1259</v>
      </c>
      <c r="G440" s="55" t="s">
        <v>3315</v>
      </c>
      <c r="H440" t="s">
        <v>3952</v>
      </c>
      <c r="I440" s="55" t="s">
        <v>3315</v>
      </c>
      <c r="J440" t="s">
        <v>611</v>
      </c>
      <c r="M440" s="42"/>
    </row>
    <row r="441" spans="1:13" ht="17.100000000000001" customHeight="1">
      <c r="A441" s="55" t="s">
        <v>3316</v>
      </c>
      <c r="B441" t="s">
        <v>3873</v>
      </c>
      <c r="C441" s="55" t="s">
        <v>3316</v>
      </c>
      <c r="D441" t="s">
        <v>3982</v>
      </c>
      <c r="E441" s="55" t="s">
        <v>3316</v>
      </c>
      <c r="F441" t="s">
        <v>4170</v>
      </c>
      <c r="G441" s="55" t="s">
        <v>3316</v>
      </c>
      <c r="H441" t="s">
        <v>756</v>
      </c>
      <c r="I441" s="55" t="s">
        <v>3316</v>
      </c>
      <c r="J441" t="s">
        <v>4096</v>
      </c>
      <c r="M441" s="42"/>
    </row>
    <row r="442" spans="1:13" ht="17.100000000000001" customHeight="1">
      <c r="A442" s="58"/>
      <c r="B442" s="57"/>
      <c r="C442" s="58"/>
      <c r="D442" s="57"/>
      <c r="E442" s="58"/>
      <c r="F442" s="57"/>
      <c r="G442" s="58"/>
      <c r="H442" s="51"/>
      <c r="I442" s="58"/>
      <c r="J442" s="57"/>
    </row>
    <row r="443" spans="1:13" ht="17.100000000000001" customHeight="1">
      <c r="A443" s="56"/>
      <c r="B443" s="57"/>
      <c r="C443" s="56"/>
      <c r="D443" s="57"/>
      <c r="E443" s="56"/>
      <c r="F443" s="57"/>
      <c r="G443" s="56"/>
      <c r="H443" s="57"/>
      <c r="I443" s="56"/>
      <c r="J443" s="57"/>
    </row>
    <row r="444" spans="1:13" ht="17.100000000000001" customHeight="1">
      <c r="A444" s="56"/>
      <c r="C444" s="56"/>
      <c r="E444" s="56"/>
      <c r="G444" s="56"/>
      <c r="I444" s="56"/>
      <c r="J444" s="57"/>
    </row>
    <row r="445" spans="1:13" ht="17.100000000000001" customHeight="1">
      <c r="A445" s="56" t="s">
        <v>2259</v>
      </c>
      <c r="B445" s="57"/>
      <c r="C445" s="56" t="s">
        <v>2259</v>
      </c>
      <c r="D445" s="57"/>
      <c r="E445" s="56" t="s">
        <v>2259</v>
      </c>
      <c r="F445" s="57"/>
      <c r="G445" s="56" t="s">
        <v>2259</v>
      </c>
      <c r="H445" s="57"/>
      <c r="I445" s="56" t="s">
        <v>2259</v>
      </c>
      <c r="J445" s="57"/>
    </row>
    <row r="446" spans="1:13" ht="17.100000000000001" customHeight="1">
      <c r="A446" s="55" t="s">
        <v>2520</v>
      </c>
      <c r="B446" t="s">
        <v>4027</v>
      </c>
      <c r="C446" s="55" t="s">
        <v>2520</v>
      </c>
      <c r="D446" t="s">
        <v>3705</v>
      </c>
      <c r="E446" s="55" t="s">
        <v>2520</v>
      </c>
      <c r="F446" t="s">
        <v>2723</v>
      </c>
      <c r="G446" s="55" t="s">
        <v>2520</v>
      </c>
      <c r="H446" t="s">
        <v>2524</v>
      </c>
      <c r="I446" s="55" t="s">
        <v>2520</v>
      </c>
      <c r="J446" t="s">
        <v>3654</v>
      </c>
    </row>
    <row r="447" spans="1:13" ht="17.100000000000001" customHeight="1">
      <c r="A447" s="55" t="s">
        <v>2520</v>
      </c>
      <c r="B447" t="s">
        <v>457</v>
      </c>
      <c r="C447" s="55" t="s">
        <v>2520</v>
      </c>
      <c r="D447" t="s">
        <v>3923</v>
      </c>
      <c r="E447" s="55" t="s">
        <v>2520</v>
      </c>
      <c r="F447" t="s">
        <v>1072</v>
      </c>
      <c r="G447" s="55" t="s">
        <v>2520</v>
      </c>
      <c r="H447" t="s">
        <v>4118</v>
      </c>
      <c r="I447" s="55" t="s">
        <v>2520</v>
      </c>
      <c r="J447" t="s">
        <v>2859</v>
      </c>
    </row>
    <row r="448" spans="1:13" ht="17.100000000000001" customHeight="1">
      <c r="A448" s="55" t="s">
        <v>2521</v>
      </c>
      <c r="B448" t="s">
        <v>4086</v>
      </c>
      <c r="C448" s="55" t="s">
        <v>2521</v>
      </c>
      <c r="D448" t="s">
        <v>1660</v>
      </c>
      <c r="E448" s="55" t="s">
        <v>2521</v>
      </c>
      <c r="F448" t="s">
        <v>4212</v>
      </c>
      <c r="G448" s="55" t="s">
        <v>2521</v>
      </c>
      <c r="H448" t="s">
        <v>260</v>
      </c>
      <c r="I448" s="55" t="s">
        <v>2520</v>
      </c>
      <c r="J448" t="s">
        <v>1257</v>
      </c>
    </row>
    <row r="449" spans="1:10" ht="17.100000000000001" customHeight="1">
      <c r="A449" s="55" t="s">
        <v>2521</v>
      </c>
      <c r="B449" t="s">
        <v>3879</v>
      </c>
      <c r="C449" s="55" t="s">
        <v>2521</v>
      </c>
      <c r="D449" t="s">
        <v>4036</v>
      </c>
      <c r="E449" s="55" t="s">
        <v>2521</v>
      </c>
      <c r="F449" t="s">
        <v>3854</v>
      </c>
      <c r="G449" s="55" t="s">
        <v>2521</v>
      </c>
      <c r="H449" t="s">
        <v>3198</v>
      </c>
      <c r="I449" s="55" t="s">
        <v>2520</v>
      </c>
      <c r="J449" t="s">
        <v>2250</v>
      </c>
    </row>
    <row r="450" spans="1:10" ht="17.100000000000001" customHeight="1">
      <c r="A450" s="55" t="s">
        <v>2522</v>
      </c>
      <c r="B450" t="s">
        <v>2368</v>
      </c>
      <c r="C450" s="55" t="s">
        <v>2522</v>
      </c>
      <c r="D450" t="s">
        <v>3913</v>
      </c>
      <c r="E450" s="55" t="s">
        <v>2522</v>
      </c>
      <c r="F450" t="s">
        <v>4158</v>
      </c>
      <c r="G450" s="55" t="s">
        <v>2522</v>
      </c>
      <c r="H450" t="s">
        <v>2349</v>
      </c>
      <c r="I450" s="55" t="s">
        <v>2520</v>
      </c>
      <c r="J450" t="s">
        <v>320</v>
      </c>
    </row>
    <row r="451" spans="1:10" ht="17.100000000000001" customHeight="1">
      <c r="A451" s="55" t="s">
        <v>2522</v>
      </c>
      <c r="B451" t="s">
        <v>4087</v>
      </c>
      <c r="C451" s="55" t="s">
        <v>2522</v>
      </c>
      <c r="D451" t="s">
        <v>4204</v>
      </c>
      <c r="E451" s="55" t="s">
        <v>2522</v>
      </c>
      <c r="F451" t="s">
        <v>1919</v>
      </c>
      <c r="G451" s="55" t="s">
        <v>2659</v>
      </c>
      <c r="H451" t="s">
        <v>476</v>
      </c>
      <c r="I451" s="55" t="s">
        <v>2521</v>
      </c>
      <c r="J451" t="s">
        <v>1824</v>
      </c>
    </row>
    <row r="452" spans="1:10" ht="17.100000000000001" customHeight="1">
      <c r="A452" s="55" t="s">
        <v>2659</v>
      </c>
      <c r="B452" t="s">
        <v>3868</v>
      </c>
      <c r="C452" s="55" t="s">
        <v>2659</v>
      </c>
      <c r="D452" t="s">
        <v>417</v>
      </c>
      <c r="E452" s="55" t="s">
        <v>2659</v>
      </c>
      <c r="F452" t="s">
        <v>4088</v>
      </c>
      <c r="G452" s="55" t="s">
        <v>2659</v>
      </c>
      <c r="H452" t="s">
        <v>3791</v>
      </c>
      <c r="I452" s="55" t="s">
        <v>2521</v>
      </c>
      <c r="J452" t="s">
        <v>861</v>
      </c>
    </row>
    <row r="453" spans="1:10" ht="17.100000000000001" customHeight="1">
      <c r="A453" s="55" t="s">
        <v>2659</v>
      </c>
      <c r="B453" t="s">
        <v>4107</v>
      </c>
      <c r="C453" s="55" t="s">
        <v>2659</v>
      </c>
      <c r="D453" t="s">
        <v>135</v>
      </c>
      <c r="E453" s="55" t="s">
        <v>2659</v>
      </c>
      <c r="F453" t="s">
        <v>3933</v>
      </c>
      <c r="G453" s="55" t="s">
        <v>2660</v>
      </c>
      <c r="H453" t="s">
        <v>4010</v>
      </c>
      <c r="I453" s="55" t="s">
        <v>2521</v>
      </c>
      <c r="J453" t="s">
        <v>3858</v>
      </c>
    </row>
    <row r="454" spans="1:10" ht="17.100000000000001" customHeight="1">
      <c r="A454" s="55" t="s">
        <v>2660</v>
      </c>
      <c r="B454" t="s">
        <v>4215</v>
      </c>
      <c r="C454" s="55" t="s">
        <v>2660</v>
      </c>
      <c r="D454" t="s">
        <v>3788</v>
      </c>
      <c r="E454" s="55" t="s">
        <v>2660</v>
      </c>
      <c r="F454" t="s">
        <v>4157</v>
      </c>
      <c r="G454" s="55" t="s">
        <v>2660</v>
      </c>
      <c r="H454" t="s">
        <v>792</v>
      </c>
      <c r="I454" s="55" t="s">
        <v>2521</v>
      </c>
      <c r="J454" t="s">
        <v>2398</v>
      </c>
    </row>
    <row r="455" spans="1:10" ht="17.100000000000001" customHeight="1">
      <c r="A455" s="55" t="s">
        <v>2660</v>
      </c>
      <c r="B455" t="s">
        <v>3427</v>
      </c>
      <c r="C455" s="55" t="s">
        <v>2660</v>
      </c>
      <c r="D455" t="s">
        <v>4033</v>
      </c>
      <c r="E455" s="55" t="s">
        <v>2660</v>
      </c>
      <c r="F455" t="s">
        <v>3404</v>
      </c>
      <c r="G455" s="55" t="s">
        <v>2661</v>
      </c>
      <c r="H455" t="s">
        <v>3755</v>
      </c>
      <c r="I455" s="55" t="s">
        <v>2522</v>
      </c>
      <c r="J455" t="s">
        <v>2213</v>
      </c>
    </row>
    <row r="456" spans="1:10" ht="17.100000000000001" customHeight="1">
      <c r="A456" s="55" t="s">
        <v>2661</v>
      </c>
      <c r="B456" t="s">
        <v>4133</v>
      </c>
      <c r="C456" s="55" t="s">
        <v>2661</v>
      </c>
      <c r="D456" t="s">
        <v>236</v>
      </c>
      <c r="E456" s="55" t="s">
        <v>2661</v>
      </c>
      <c r="F456" t="s">
        <v>932</v>
      </c>
      <c r="G456" s="55" t="s">
        <v>2661</v>
      </c>
      <c r="H456" t="s">
        <v>4037</v>
      </c>
      <c r="I456" s="55" t="s">
        <v>2522</v>
      </c>
      <c r="J456" t="s">
        <v>4189</v>
      </c>
    </row>
    <row r="457" spans="1:10" ht="17.100000000000001" customHeight="1">
      <c r="A457" s="55" t="s">
        <v>2661</v>
      </c>
      <c r="B457" t="s">
        <v>2598</v>
      </c>
      <c r="C457" s="55" t="s">
        <v>2661</v>
      </c>
      <c r="D457" t="s">
        <v>2961</v>
      </c>
      <c r="E457" s="55" t="s">
        <v>2661</v>
      </c>
      <c r="F457" t="s">
        <v>754</v>
      </c>
      <c r="G457" s="55" t="s">
        <v>2526</v>
      </c>
      <c r="H457" t="s">
        <v>3901</v>
      </c>
      <c r="I457" s="55" t="s">
        <v>2522</v>
      </c>
      <c r="J457" t="s">
        <v>2761</v>
      </c>
    </row>
    <row r="458" spans="1:10" ht="17.100000000000001" customHeight="1">
      <c r="A458" s="55" t="s">
        <v>2526</v>
      </c>
      <c r="B458" t="s">
        <v>4073</v>
      </c>
      <c r="C458" s="55" t="s">
        <v>2526</v>
      </c>
      <c r="D458" t="s">
        <v>1099</v>
      </c>
      <c r="E458" s="55" t="s">
        <v>2526</v>
      </c>
      <c r="F458" t="s">
        <v>3766</v>
      </c>
      <c r="G458" s="55" t="s">
        <v>2526</v>
      </c>
      <c r="H458" t="s">
        <v>3894</v>
      </c>
      <c r="I458" s="55" t="s">
        <v>2659</v>
      </c>
      <c r="J458" t="s">
        <v>3942</v>
      </c>
    </row>
    <row r="459" spans="1:10" ht="17.100000000000001" customHeight="1">
      <c r="A459" s="55" t="s">
        <v>2526</v>
      </c>
      <c r="B459" t="s">
        <v>1035</v>
      </c>
      <c r="C459" s="55" t="s">
        <v>2526</v>
      </c>
      <c r="D459" t="s">
        <v>1129</v>
      </c>
      <c r="E459" s="55" t="s">
        <v>2526</v>
      </c>
      <c r="F459" t="s">
        <v>4210</v>
      </c>
      <c r="G459" s="55" t="s">
        <v>2527</v>
      </c>
      <c r="H459" t="s">
        <v>4102</v>
      </c>
      <c r="I459" s="55" t="s">
        <v>2659</v>
      </c>
      <c r="J459" t="s">
        <v>4028</v>
      </c>
    </row>
    <row r="460" spans="1:10" ht="17.100000000000001" customHeight="1">
      <c r="A460" s="55" t="s">
        <v>2527</v>
      </c>
      <c r="B460" t="s">
        <v>3900</v>
      </c>
      <c r="C460" s="55" t="s">
        <v>2527</v>
      </c>
      <c r="D460" t="s">
        <v>1560</v>
      </c>
      <c r="E460" s="55" t="s">
        <v>2527</v>
      </c>
      <c r="F460" t="s">
        <v>4206</v>
      </c>
      <c r="G460" s="55" t="s">
        <v>2527</v>
      </c>
      <c r="H460" t="s">
        <v>1055</v>
      </c>
      <c r="I460" s="55" t="s">
        <v>2659</v>
      </c>
      <c r="J460" t="s">
        <v>4151</v>
      </c>
    </row>
    <row r="461" spans="1:10" ht="17.100000000000001" customHeight="1">
      <c r="A461" s="55" t="s">
        <v>2527</v>
      </c>
      <c r="B461" t="s">
        <v>4146</v>
      </c>
      <c r="C461" s="55" t="s">
        <v>2527</v>
      </c>
      <c r="D461" t="s">
        <v>3869</v>
      </c>
      <c r="E461" s="55" t="s">
        <v>2527</v>
      </c>
      <c r="F461" t="s">
        <v>942</v>
      </c>
      <c r="G461" s="55" t="s">
        <v>2528</v>
      </c>
      <c r="H461" t="s">
        <v>4168</v>
      </c>
      <c r="I461" s="55" t="s">
        <v>2659</v>
      </c>
      <c r="J461" t="s">
        <v>1111</v>
      </c>
    </row>
    <row r="462" spans="1:10" ht="17.100000000000001" customHeight="1">
      <c r="A462" s="55" t="s">
        <v>2528</v>
      </c>
      <c r="B462" t="s">
        <v>3852</v>
      </c>
      <c r="C462" s="55" t="s">
        <v>2528</v>
      </c>
      <c r="D462" t="s">
        <v>2539</v>
      </c>
      <c r="E462" s="55" t="s">
        <v>2528</v>
      </c>
      <c r="F462" t="s">
        <v>4110</v>
      </c>
      <c r="G462" s="55" t="s">
        <v>2528</v>
      </c>
      <c r="H462" t="s">
        <v>4160</v>
      </c>
      <c r="I462" s="55" t="s">
        <v>2659</v>
      </c>
      <c r="J462" t="s">
        <v>4140</v>
      </c>
    </row>
    <row r="463" spans="1:10" ht="17.100000000000001" customHeight="1">
      <c r="A463" s="55" t="s">
        <v>2528</v>
      </c>
      <c r="B463" t="s">
        <v>2946</v>
      </c>
      <c r="C463" s="55" t="s">
        <v>2528</v>
      </c>
      <c r="D463" t="s">
        <v>3170</v>
      </c>
      <c r="E463" s="55" t="s">
        <v>2528</v>
      </c>
      <c r="F463" t="s">
        <v>2767</v>
      </c>
      <c r="G463" s="55" t="s">
        <v>2529</v>
      </c>
      <c r="H463" t="s">
        <v>1427</v>
      </c>
      <c r="I463" s="55" t="s">
        <v>2660</v>
      </c>
      <c r="J463" t="s">
        <v>1004</v>
      </c>
    </row>
    <row r="464" spans="1:10" ht="17.100000000000001" customHeight="1">
      <c r="A464" s="55" t="s">
        <v>2529</v>
      </c>
      <c r="B464" t="s">
        <v>4063</v>
      </c>
      <c r="C464" s="55" t="s">
        <v>2529</v>
      </c>
      <c r="D464" t="s">
        <v>4007</v>
      </c>
      <c r="E464" s="55" t="s">
        <v>2529</v>
      </c>
      <c r="F464" t="s">
        <v>2383</v>
      </c>
      <c r="G464" s="55" t="s">
        <v>2530</v>
      </c>
      <c r="H464" t="s">
        <v>4026</v>
      </c>
      <c r="I464" s="55" t="s">
        <v>2660</v>
      </c>
      <c r="J464" t="s">
        <v>1089</v>
      </c>
    </row>
    <row r="465" spans="1:10" ht="17.100000000000001" customHeight="1">
      <c r="A465" s="55" t="s">
        <v>2529</v>
      </c>
      <c r="B465" t="s">
        <v>3530</v>
      </c>
      <c r="C465" s="55" t="s">
        <v>2529</v>
      </c>
      <c r="D465" t="s">
        <v>1844</v>
      </c>
      <c r="E465" s="55" t="s">
        <v>2530</v>
      </c>
      <c r="F465" t="s">
        <v>3899</v>
      </c>
      <c r="G465" s="55" t="s">
        <v>2530</v>
      </c>
      <c r="H465" t="s">
        <v>3888</v>
      </c>
      <c r="I465" s="55" t="s">
        <v>2660</v>
      </c>
      <c r="J465" t="s">
        <v>4082</v>
      </c>
    </row>
    <row r="466" spans="1:10" ht="17.100000000000001" customHeight="1">
      <c r="A466" s="55" t="s">
        <v>2530</v>
      </c>
      <c r="B466" t="s">
        <v>189</v>
      </c>
      <c r="C466" s="55" t="s">
        <v>2530</v>
      </c>
      <c r="D466" t="s">
        <v>4174</v>
      </c>
      <c r="E466" s="55" t="s">
        <v>2530</v>
      </c>
      <c r="F466" t="s">
        <v>3978</v>
      </c>
      <c r="G466" s="55" t="s">
        <v>2531</v>
      </c>
      <c r="H466" t="s">
        <v>3800</v>
      </c>
      <c r="I466" s="55" t="s">
        <v>2661</v>
      </c>
      <c r="J466" t="s">
        <v>4069</v>
      </c>
    </row>
    <row r="467" spans="1:10" ht="17.100000000000001" customHeight="1">
      <c r="A467" s="55" t="s">
        <v>2530</v>
      </c>
      <c r="B467" t="s">
        <v>1554</v>
      </c>
      <c r="C467" s="55" t="s">
        <v>2530</v>
      </c>
      <c r="D467" t="s">
        <v>4034</v>
      </c>
      <c r="E467" s="55" t="s">
        <v>2531</v>
      </c>
      <c r="F467" t="s">
        <v>4164</v>
      </c>
      <c r="G467" s="55" t="s">
        <v>2531</v>
      </c>
      <c r="H467" t="s">
        <v>3876</v>
      </c>
      <c r="I467" s="55" t="s">
        <v>2661</v>
      </c>
      <c r="J467" t="s">
        <v>868</v>
      </c>
    </row>
    <row r="468" spans="1:10" ht="17.100000000000001" customHeight="1">
      <c r="A468" s="55" t="s">
        <v>2531</v>
      </c>
      <c r="B468" t="s">
        <v>243</v>
      </c>
      <c r="C468" s="55" t="s">
        <v>2531</v>
      </c>
      <c r="D468" t="s">
        <v>2022</v>
      </c>
      <c r="E468" s="55" t="s">
        <v>2531</v>
      </c>
      <c r="F468" t="s">
        <v>3958</v>
      </c>
      <c r="G468" s="55" t="s">
        <v>2532</v>
      </c>
      <c r="H468" t="s">
        <v>3903</v>
      </c>
      <c r="I468" s="55" t="s">
        <v>2661</v>
      </c>
      <c r="J468" t="s">
        <v>267</v>
      </c>
    </row>
    <row r="469" spans="1:10" ht="17.100000000000001" customHeight="1">
      <c r="A469" s="55" t="s">
        <v>2531</v>
      </c>
      <c r="B469" t="s">
        <v>3853</v>
      </c>
      <c r="C469" s="55" t="s">
        <v>2531</v>
      </c>
      <c r="D469" t="s">
        <v>115</v>
      </c>
      <c r="E469" s="55" t="s">
        <v>2532</v>
      </c>
      <c r="F469" t="s">
        <v>4084</v>
      </c>
      <c r="G469" s="55" t="s">
        <v>3306</v>
      </c>
      <c r="H469" t="s">
        <v>4058</v>
      </c>
      <c r="I469" s="55" t="s">
        <v>2526</v>
      </c>
      <c r="J469" t="s">
        <v>3417</v>
      </c>
    </row>
    <row r="470" spans="1:10" ht="17.100000000000001" customHeight="1">
      <c r="A470" s="55" t="s">
        <v>2532</v>
      </c>
      <c r="B470" t="s">
        <v>3953</v>
      </c>
      <c r="C470" s="55" t="s">
        <v>2532</v>
      </c>
      <c r="D470" t="s">
        <v>2204</v>
      </c>
      <c r="E470" s="55" t="s">
        <v>2532</v>
      </c>
      <c r="F470" t="s">
        <v>4179</v>
      </c>
      <c r="G470" s="55" t="s">
        <v>3306</v>
      </c>
      <c r="H470" t="s">
        <v>4078</v>
      </c>
      <c r="I470" s="55" t="s">
        <v>2527</v>
      </c>
      <c r="J470" t="s">
        <v>3839</v>
      </c>
    </row>
    <row r="471" spans="1:10" ht="17.100000000000001" customHeight="1">
      <c r="A471" s="55" t="s">
        <v>2532</v>
      </c>
      <c r="B471" t="s">
        <v>4166</v>
      </c>
      <c r="C471" s="55" t="s">
        <v>2532</v>
      </c>
      <c r="D471" t="s">
        <v>3921</v>
      </c>
      <c r="E471" s="55" t="s">
        <v>3306</v>
      </c>
      <c r="F471" t="s">
        <v>4085</v>
      </c>
      <c r="G471" s="55" t="s">
        <v>3307</v>
      </c>
      <c r="H471" t="s">
        <v>1103</v>
      </c>
      <c r="I471" s="55" t="s">
        <v>2527</v>
      </c>
      <c r="J471" t="s">
        <v>284</v>
      </c>
    </row>
    <row r="472" spans="1:10" ht="17.100000000000001" customHeight="1">
      <c r="A472" s="55" t="s">
        <v>3306</v>
      </c>
      <c r="B472" t="s">
        <v>2434</v>
      </c>
      <c r="C472" s="55" t="s">
        <v>3306</v>
      </c>
      <c r="D472" t="s">
        <v>3898</v>
      </c>
      <c r="E472" s="55" t="s">
        <v>3306</v>
      </c>
      <c r="F472" t="s">
        <v>4148</v>
      </c>
      <c r="G472" s="55" t="s">
        <v>3307</v>
      </c>
      <c r="H472" t="s">
        <v>3892</v>
      </c>
      <c r="I472" s="55" t="s">
        <v>2527</v>
      </c>
      <c r="J472" t="s">
        <v>1261</v>
      </c>
    </row>
    <row r="473" spans="1:10" ht="17.100000000000001" customHeight="1">
      <c r="A473" s="55" t="s">
        <v>3306</v>
      </c>
      <c r="B473" t="s">
        <v>3986</v>
      </c>
      <c r="C473" s="55" t="s">
        <v>3306</v>
      </c>
      <c r="D473" t="s">
        <v>3168</v>
      </c>
      <c r="E473" s="55" t="s">
        <v>3307</v>
      </c>
      <c r="F473" t="s">
        <v>3928</v>
      </c>
      <c r="G473" s="55" t="s">
        <v>3308</v>
      </c>
      <c r="H473" t="s">
        <v>4105</v>
      </c>
      <c r="I473" s="55" t="s">
        <v>2528</v>
      </c>
      <c r="J473" t="s">
        <v>3993</v>
      </c>
    </row>
    <row r="474" spans="1:10" ht="17.100000000000001" customHeight="1">
      <c r="A474" s="55" t="s">
        <v>3307</v>
      </c>
      <c r="B474" t="s">
        <v>3914</v>
      </c>
      <c r="C474" s="55" t="s">
        <v>3307</v>
      </c>
      <c r="D474" t="s">
        <v>4047</v>
      </c>
      <c r="E474" s="55" t="s">
        <v>3307</v>
      </c>
      <c r="F474" t="s">
        <v>3938</v>
      </c>
      <c r="G474" s="55" t="s">
        <v>3308</v>
      </c>
      <c r="H474" t="s">
        <v>99</v>
      </c>
      <c r="I474" s="55" t="s">
        <v>2528</v>
      </c>
      <c r="J474" t="s">
        <v>3957</v>
      </c>
    </row>
    <row r="475" spans="1:10" ht="17.100000000000001" customHeight="1">
      <c r="A475" s="55" t="s">
        <v>3307</v>
      </c>
      <c r="B475" t="s">
        <v>1020</v>
      </c>
      <c r="C475" s="55" t="s">
        <v>3307</v>
      </c>
      <c r="D475" t="s">
        <v>3991</v>
      </c>
      <c r="E475" s="55" t="s">
        <v>3308</v>
      </c>
      <c r="F475" t="s">
        <v>3979</v>
      </c>
      <c r="G475" s="55" t="s">
        <v>3309</v>
      </c>
      <c r="H475" t="s">
        <v>2801</v>
      </c>
      <c r="I475" s="55" t="s">
        <v>2528</v>
      </c>
      <c r="J475" t="s">
        <v>4095</v>
      </c>
    </row>
    <row r="476" spans="1:10" ht="17.100000000000001" customHeight="1">
      <c r="A476" s="55" t="s">
        <v>3308</v>
      </c>
      <c r="B476" t="s">
        <v>482</v>
      </c>
      <c r="C476" s="55" t="s">
        <v>3308</v>
      </c>
      <c r="D476" t="s">
        <v>3728</v>
      </c>
      <c r="E476" s="55" t="s">
        <v>3308</v>
      </c>
      <c r="F476" t="s">
        <v>3988</v>
      </c>
      <c r="G476" s="55" t="s">
        <v>3309</v>
      </c>
      <c r="H476" t="s">
        <v>2624</v>
      </c>
      <c r="I476" s="55" t="s">
        <v>2528</v>
      </c>
      <c r="J476" t="s">
        <v>3965</v>
      </c>
    </row>
    <row r="477" spans="1:10" ht="17.100000000000001" customHeight="1">
      <c r="A477" s="55" t="s">
        <v>3308</v>
      </c>
      <c r="B477" t="s">
        <v>3955</v>
      </c>
      <c r="C477" s="55" t="s">
        <v>3308</v>
      </c>
      <c r="D477" t="s">
        <v>4031</v>
      </c>
      <c r="E477" s="55" t="s">
        <v>3309</v>
      </c>
      <c r="F477" t="s">
        <v>3885</v>
      </c>
      <c r="G477" s="55" t="s">
        <v>3310</v>
      </c>
      <c r="H477" t="s">
        <v>3930</v>
      </c>
      <c r="I477" s="55" t="s">
        <v>2529</v>
      </c>
      <c r="J477" t="s">
        <v>4199</v>
      </c>
    </row>
    <row r="478" spans="1:10" ht="17.100000000000001" customHeight="1">
      <c r="A478" s="55" t="s">
        <v>3309</v>
      </c>
      <c r="B478" t="s">
        <v>4137</v>
      </c>
      <c r="C478" s="55" t="s">
        <v>3309</v>
      </c>
      <c r="D478" t="s">
        <v>238</v>
      </c>
      <c r="E478" s="55" t="s">
        <v>3309</v>
      </c>
      <c r="F478" t="s">
        <v>908</v>
      </c>
      <c r="G478" s="55" t="s">
        <v>3311</v>
      </c>
      <c r="H478" t="s">
        <v>3416</v>
      </c>
      <c r="I478" s="55" t="s">
        <v>2530</v>
      </c>
      <c r="J478" t="s">
        <v>3840</v>
      </c>
    </row>
    <row r="479" spans="1:10" ht="17.100000000000001" customHeight="1">
      <c r="A479" s="55" t="s">
        <v>3309</v>
      </c>
      <c r="B479" t="s">
        <v>2714</v>
      </c>
      <c r="C479" s="55" t="s">
        <v>3309</v>
      </c>
      <c r="D479" t="s">
        <v>180</v>
      </c>
      <c r="E479" s="55" t="s">
        <v>3310</v>
      </c>
      <c r="F479" t="s">
        <v>946</v>
      </c>
      <c r="G479" s="55" t="s">
        <v>3311</v>
      </c>
      <c r="H479" t="s">
        <v>428</v>
      </c>
      <c r="I479" s="55" t="s">
        <v>2531</v>
      </c>
      <c r="J479" t="s">
        <v>3808</v>
      </c>
    </row>
    <row r="480" spans="1:10" ht="17.100000000000001" customHeight="1">
      <c r="A480" s="55" t="s">
        <v>3310</v>
      </c>
      <c r="B480" t="s">
        <v>653</v>
      </c>
      <c r="C480" s="55" t="s">
        <v>3310</v>
      </c>
      <c r="D480" s="91" t="s">
        <v>4039</v>
      </c>
      <c r="E480" s="55" t="s">
        <v>3310</v>
      </c>
      <c r="F480" t="s">
        <v>2579</v>
      </c>
      <c r="G480" s="55" t="s">
        <v>3312</v>
      </c>
      <c r="H480" t="s">
        <v>1373</v>
      </c>
      <c r="I480" s="55" t="s">
        <v>2531</v>
      </c>
      <c r="J480" t="s">
        <v>1116</v>
      </c>
    </row>
    <row r="481" spans="1:10" ht="17.100000000000001" customHeight="1">
      <c r="A481" s="55" t="s">
        <v>3310</v>
      </c>
      <c r="B481" t="s">
        <v>3697</v>
      </c>
      <c r="C481" s="55" t="s">
        <v>3310</v>
      </c>
      <c r="D481" t="s">
        <v>1454</v>
      </c>
      <c r="E481" s="55" t="s">
        <v>3311</v>
      </c>
      <c r="F481" t="s">
        <v>2379</v>
      </c>
      <c r="G481" s="55" t="s">
        <v>3312</v>
      </c>
      <c r="H481" t="s">
        <v>888</v>
      </c>
      <c r="I481" s="55" t="s">
        <v>2531</v>
      </c>
      <c r="J481" t="s">
        <v>1269</v>
      </c>
    </row>
    <row r="482" spans="1:10" ht="17.100000000000001" customHeight="1">
      <c r="A482" s="55" t="s">
        <v>3311</v>
      </c>
      <c r="B482" t="s">
        <v>4009</v>
      </c>
      <c r="C482" s="55" t="s">
        <v>3311</v>
      </c>
      <c r="D482" t="s">
        <v>4106</v>
      </c>
      <c r="E482" s="55" t="s">
        <v>3311</v>
      </c>
      <c r="F482" t="s">
        <v>3802</v>
      </c>
      <c r="G482" s="55" t="s">
        <v>3313</v>
      </c>
      <c r="H482" t="s">
        <v>2813</v>
      </c>
      <c r="I482" s="55" t="s">
        <v>2531</v>
      </c>
      <c r="J482" t="s">
        <v>2475</v>
      </c>
    </row>
    <row r="483" spans="1:10" ht="17.100000000000001" customHeight="1">
      <c r="A483" s="55" t="s">
        <v>3311</v>
      </c>
      <c r="B483" t="s">
        <v>4207</v>
      </c>
      <c r="C483" s="55" t="s">
        <v>3311</v>
      </c>
      <c r="D483" t="s">
        <v>2064</v>
      </c>
      <c r="E483" s="55" t="s">
        <v>3312</v>
      </c>
      <c r="F483" t="s">
        <v>1221</v>
      </c>
      <c r="G483" s="55" t="s">
        <v>3313</v>
      </c>
      <c r="H483" t="s">
        <v>1776</v>
      </c>
      <c r="I483" s="55" t="s">
        <v>2532</v>
      </c>
      <c r="J483" t="s">
        <v>1314</v>
      </c>
    </row>
    <row r="484" spans="1:10" ht="17.100000000000001" customHeight="1">
      <c r="A484" s="55" t="s">
        <v>3312</v>
      </c>
      <c r="B484" t="s">
        <v>996</v>
      </c>
      <c r="C484" s="55" t="s">
        <v>3312</v>
      </c>
      <c r="D484" t="s">
        <v>3974</v>
      </c>
      <c r="E484" s="55" t="s">
        <v>3312</v>
      </c>
      <c r="F484" t="s">
        <v>4001</v>
      </c>
      <c r="G484" s="55" t="s">
        <v>3316</v>
      </c>
      <c r="H484" t="s">
        <v>2536</v>
      </c>
      <c r="I484" s="55" t="s">
        <v>2532</v>
      </c>
      <c r="J484" t="s">
        <v>4006</v>
      </c>
    </row>
    <row r="485" spans="1:10" ht="17.100000000000001" customHeight="1">
      <c r="A485" s="55" t="s">
        <v>3312</v>
      </c>
      <c r="B485" t="s">
        <v>4101</v>
      </c>
      <c r="C485" s="55" t="s">
        <v>3312</v>
      </c>
      <c r="D485" t="s">
        <v>3919</v>
      </c>
      <c r="E485" s="55" t="s">
        <v>3313</v>
      </c>
      <c r="F485" t="s">
        <v>2858</v>
      </c>
      <c r="G485" s="55" t="s">
        <v>3316</v>
      </c>
      <c r="H485" t="s">
        <v>1104</v>
      </c>
      <c r="I485" s="55" t="s">
        <v>3306</v>
      </c>
      <c r="J485" t="s">
        <v>2321</v>
      </c>
    </row>
    <row r="486" spans="1:10" ht="17.100000000000001" customHeight="1">
      <c r="A486" s="55" t="s">
        <v>3313</v>
      </c>
      <c r="B486" t="s">
        <v>652</v>
      </c>
      <c r="C486" s="55" t="s">
        <v>3313</v>
      </c>
      <c r="D486" t="s">
        <v>4083</v>
      </c>
      <c r="E486" s="55" t="s">
        <v>3313</v>
      </c>
      <c r="F486" t="s">
        <v>483</v>
      </c>
      <c r="G486" s="55"/>
      <c r="I486" s="55" t="s">
        <v>3306</v>
      </c>
      <c r="J486" t="s">
        <v>123</v>
      </c>
    </row>
    <row r="487" spans="1:10" ht="17.100000000000001" customHeight="1">
      <c r="A487" s="55" t="s">
        <v>3313</v>
      </c>
      <c r="B487" t="s">
        <v>4076</v>
      </c>
      <c r="C487" s="55" t="s">
        <v>3313</v>
      </c>
      <c r="D487" t="s">
        <v>252</v>
      </c>
      <c r="E487" s="55" t="s">
        <v>3314</v>
      </c>
      <c r="F487" t="s">
        <v>3357</v>
      </c>
      <c r="G487" s="55"/>
      <c r="I487" s="55" t="s">
        <v>3306</v>
      </c>
      <c r="J487" t="s">
        <v>3967</v>
      </c>
    </row>
    <row r="488" spans="1:10" ht="17.100000000000001" customHeight="1">
      <c r="A488" s="55" t="s">
        <v>3314</v>
      </c>
      <c r="B488" t="s">
        <v>765</v>
      </c>
      <c r="C488" s="55" t="s">
        <v>3314</v>
      </c>
      <c r="D488" t="s">
        <v>3924</v>
      </c>
      <c r="E488" s="55" t="s">
        <v>3314</v>
      </c>
      <c r="F488" t="s">
        <v>2907</v>
      </c>
      <c r="G488" s="55"/>
      <c r="I488" s="55" t="s">
        <v>3306</v>
      </c>
      <c r="J488" t="s">
        <v>413</v>
      </c>
    </row>
    <row r="489" spans="1:10" ht="17.100000000000001" customHeight="1">
      <c r="A489" s="55" t="s">
        <v>3314</v>
      </c>
      <c r="B489" t="s">
        <v>291</v>
      </c>
      <c r="C489" s="55" t="s">
        <v>3314</v>
      </c>
      <c r="D489" t="s">
        <v>3866</v>
      </c>
      <c r="E489" s="55" t="s">
        <v>3315</v>
      </c>
      <c r="F489" t="s">
        <v>1279</v>
      </c>
      <c r="G489" s="55"/>
      <c r="I489" s="55" t="s">
        <v>3306</v>
      </c>
      <c r="J489" t="s">
        <v>663</v>
      </c>
    </row>
    <row r="490" spans="1:10" ht="17.100000000000001" customHeight="1">
      <c r="A490" s="55" t="s">
        <v>3315</v>
      </c>
      <c r="B490" t="s">
        <v>3595</v>
      </c>
      <c r="C490" s="55" t="s">
        <v>3315</v>
      </c>
      <c r="D490" t="s">
        <v>3379</v>
      </c>
      <c r="E490" s="55" t="s">
        <v>3315</v>
      </c>
      <c r="F490" t="s">
        <v>1166</v>
      </c>
      <c r="G490" s="55"/>
      <c r="I490" s="55" t="s">
        <v>3306</v>
      </c>
      <c r="J490" t="s">
        <v>1026</v>
      </c>
    </row>
    <row r="491" spans="1:10" ht="17.100000000000001" customHeight="1">
      <c r="A491" s="55" t="s">
        <v>3315</v>
      </c>
      <c r="B491" t="s">
        <v>3949</v>
      </c>
      <c r="C491" s="55" t="s">
        <v>3315</v>
      </c>
      <c r="D491" t="s">
        <v>3983</v>
      </c>
      <c r="E491" s="55" t="s">
        <v>3316</v>
      </c>
      <c r="F491" t="s">
        <v>4029</v>
      </c>
      <c r="G491" s="55"/>
      <c r="I491" s="55" t="s">
        <v>3306</v>
      </c>
      <c r="J491" t="s">
        <v>988</v>
      </c>
    </row>
    <row r="492" spans="1:10" ht="17.100000000000001" customHeight="1">
      <c r="A492" s="55" t="s">
        <v>3316</v>
      </c>
      <c r="B492" t="s">
        <v>1428</v>
      </c>
      <c r="C492" s="55" t="s">
        <v>3316</v>
      </c>
      <c r="D492" t="s">
        <v>2182</v>
      </c>
      <c r="E492" s="55" t="s">
        <v>3316</v>
      </c>
      <c r="F492" t="s">
        <v>913</v>
      </c>
      <c r="G492" s="55"/>
      <c r="I492" s="55" t="s">
        <v>3306</v>
      </c>
      <c r="J492" t="s">
        <v>1248</v>
      </c>
    </row>
    <row r="493" spans="1:10" ht="17.100000000000001" customHeight="1">
      <c r="A493" s="55" t="s">
        <v>3316</v>
      </c>
      <c r="B493" t="s">
        <v>4112</v>
      </c>
      <c r="C493" s="55" t="s">
        <v>3316</v>
      </c>
      <c r="D493" t="s">
        <v>2195</v>
      </c>
      <c r="E493" s="55"/>
      <c r="G493" s="55"/>
      <c r="I493" s="55"/>
    </row>
    <row r="494" spans="1:10" ht="17.100000000000001" customHeight="1">
      <c r="I494" s="55"/>
    </row>
    <row r="495" spans="1:10" ht="17.100000000000001" customHeight="1">
      <c r="I495" s="55"/>
    </row>
    <row r="496" spans="1:10" ht="17.100000000000001" customHeight="1">
      <c r="F496" s="10" t="s">
        <v>4766</v>
      </c>
    </row>
    <row r="499" spans="1:14" ht="17.100000000000001" customHeight="1">
      <c r="A499" s="3" t="s">
        <v>3436</v>
      </c>
      <c r="C499" s="3" t="s">
        <v>3436</v>
      </c>
      <c r="E499" s="3" t="s">
        <v>3436</v>
      </c>
      <c r="G499" s="3" t="s">
        <v>3436</v>
      </c>
      <c r="I499" s="3" t="s">
        <v>3436</v>
      </c>
      <c r="K499" t="s">
        <v>146</v>
      </c>
    </row>
    <row r="500" spans="1:14" ht="17.100000000000001" customHeight="1">
      <c r="A500" s="55" t="s">
        <v>2520</v>
      </c>
      <c r="B500" t="s">
        <v>230</v>
      </c>
      <c r="C500" s="55" t="s">
        <v>2520</v>
      </c>
      <c r="D500" t="s">
        <v>191</v>
      </c>
      <c r="E500" s="55" t="s">
        <v>2520</v>
      </c>
      <c r="F500" t="s">
        <v>263</v>
      </c>
      <c r="G500" s="55" t="s">
        <v>2520</v>
      </c>
      <c r="H500" t="s">
        <v>2794</v>
      </c>
      <c r="I500" s="55" t="s">
        <v>2520</v>
      </c>
      <c r="J500" t="s">
        <v>131</v>
      </c>
      <c r="K500" t="s">
        <v>540</v>
      </c>
    </row>
    <row r="501" spans="1:14" ht="17.100000000000001" customHeight="1">
      <c r="A501" s="55" t="s">
        <v>2521</v>
      </c>
      <c r="B501" t="s">
        <v>234</v>
      </c>
      <c r="C501" s="55" t="s">
        <v>2521</v>
      </c>
      <c r="D501" t="s">
        <v>268</v>
      </c>
      <c r="E501" s="55" t="s">
        <v>2521</v>
      </c>
      <c r="F501" t="s">
        <v>358</v>
      </c>
      <c r="G501" s="55" t="s">
        <v>2521</v>
      </c>
      <c r="H501" t="s">
        <v>387</v>
      </c>
      <c r="I501" s="55" t="s">
        <v>2521</v>
      </c>
      <c r="J501" t="s">
        <v>214</v>
      </c>
      <c r="K501" s="11" t="s">
        <v>1685</v>
      </c>
      <c r="M501" s="42"/>
      <c r="N501" s="11"/>
    </row>
    <row r="502" spans="1:14" ht="17.100000000000001" customHeight="1">
      <c r="A502" s="55" t="s">
        <v>2522</v>
      </c>
      <c r="B502" t="s">
        <v>408</v>
      </c>
      <c r="C502" s="55" t="s">
        <v>2522</v>
      </c>
      <c r="D502" t="s">
        <v>403</v>
      </c>
      <c r="E502" s="55" t="s">
        <v>2522</v>
      </c>
      <c r="F502" t="s">
        <v>285</v>
      </c>
      <c r="G502" s="55" t="s">
        <v>2522</v>
      </c>
      <c r="H502" t="s">
        <v>394</v>
      </c>
      <c r="I502" s="55" t="s">
        <v>2522</v>
      </c>
      <c r="J502" t="s">
        <v>176</v>
      </c>
      <c r="K502" t="s">
        <v>141</v>
      </c>
      <c r="M502" s="42"/>
      <c r="N502" s="11"/>
    </row>
    <row r="503" spans="1:14" ht="17.100000000000001" customHeight="1">
      <c r="A503" s="55" t="s">
        <v>2659</v>
      </c>
      <c r="B503" t="s">
        <v>372</v>
      </c>
      <c r="C503" s="55" t="s">
        <v>2659</v>
      </c>
      <c r="D503" t="s">
        <v>498</v>
      </c>
      <c r="E503" s="55" t="s">
        <v>2659</v>
      </c>
      <c r="F503" t="s">
        <v>462</v>
      </c>
      <c r="G503" s="55" t="s">
        <v>2659</v>
      </c>
      <c r="H503" t="s">
        <v>307</v>
      </c>
      <c r="I503" s="55" t="s">
        <v>2659</v>
      </c>
      <c r="J503" t="s">
        <v>380</v>
      </c>
      <c r="K503" s="11" t="s">
        <v>4754</v>
      </c>
      <c r="M503" s="42"/>
      <c r="N503" s="11"/>
    </row>
    <row r="504" spans="1:14" ht="17.100000000000001" customHeight="1">
      <c r="A504" s="55" t="s">
        <v>2660</v>
      </c>
      <c r="B504" t="s">
        <v>385</v>
      </c>
      <c r="C504" s="55" t="s">
        <v>2660</v>
      </c>
      <c r="D504" t="s">
        <v>148</v>
      </c>
      <c r="E504" s="55" t="s">
        <v>2660</v>
      </c>
      <c r="F504" t="s">
        <v>400</v>
      </c>
      <c r="G504" s="55" t="s">
        <v>2660</v>
      </c>
      <c r="H504" t="s">
        <v>333</v>
      </c>
      <c r="I504" s="55" t="s">
        <v>2660</v>
      </c>
      <c r="J504" t="s">
        <v>2780</v>
      </c>
      <c r="K504" s="11" t="s">
        <v>4753</v>
      </c>
      <c r="M504" s="42"/>
      <c r="N504" s="11"/>
    </row>
    <row r="505" spans="1:14" ht="17.100000000000001" customHeight="1">
      <c r="A505" s="55" t="s">
        <v>2661</v>
      </c>
      <c r="B505" t="s">
        <v>228</v>
      </c>
      <c r="C505" s="55" t="s">
        <v>2661</v>
      </c>
      <c r="D505" t="s">
        <v>415</v>
      </c>
      <c r="E505" s="55" t="s">
        <v>2661</v>
      </c>
      <c r="F505" t="s">
        <v>467</v>
      </c>
      <c r="G505" s="55" t="s">
        <v>2661</v>
      </c>
      <c r="H505" t="s">
        <v>3433</v>
      </c>
      <c r="I505" s="55" t="s">
        <v>2661</v>
      </c>
      <c r="J505" t="s">
        <v>428</v>
      </c>
      <c r="K505" s="11" t="s">
        <v>140</v>
      </c>
      <c r="M505" s="42"/>
      <c r="N505" s="11"/>
    </row>
    <row r="506" spans="1:14" ht="17.100000000000001" customHeight="1">
      <c r="A506" s="55" t="s">
        <v>2526</v>
      </c>
      <c r="B506" t="s">
        <v>363</v>
      </c>
      <c r="C506" s="55" t="s">
        <v>2526</v>
      </c>
      <c r="D506" t="s">
        <v>153</v>
      </c>
      <c r="E506" s="55" t="s">
        <v>2526</v>
      </c>
      <c r="F506" t="s">
        <v>2253</v>
      </c>
      <c r="G506" s="55" t="s">
        <v>2526</v>
      </c>
      <c r="H506" t="s">
        <v>441</v>
      </c>
      <c r="I506" s="55" t="s">
        <v>2526</v>
      </c>
      <c r="J506" t="s">
        <v>434</v>
      </c>
      <c r="K506" s="11" t="s">
        <v>139</v>
      </c>
      <c r="M506" s="42"/>
      <c r="N506" s="11"/>
    </row>
    <row r="507" spans="1:14" ht="17.100000000000001" customHeight="1">
      <c r="A507" s="55" t="s">
        <v>2527</v>
      </c>
      <c r="B507" t="s">
        <v>326</v>
      </c>
      <c r="C507" s="55" t="s">
        <v>2527</v>
      </c>
      <c r="D507" t="s">
        <v>281</v>
      </c>
      <c r="E507" s="55" t="s">
        <v>2527</v>
      </c>
      <c r="F507" t="s">
        <v>450</v>
      </c>
      <c r="G507" s="55" t="s">
        <v>2527</v>
      </c>
      <c r="H507" t="s">
        <v>190</v>
      </c>
      <c r="I507" s="55" t="s">
        <v>2527</v>
      </c>
      <c r="J507" t="s">
        <v>648</v>
      </c>
      <c r="K507" t="s">
        <v>138</v>
      </c>
      <c r="M507" s="42"/>
      <c r="N507" s="11"/>
    </row>
    <row r="508" spans="1:14" ht="17.100000000000001" customHeight="1">
      <c r="A508" s="55" t="s">
        <v>2528</v>
      </c>
      <c r="B508" t="s">
        <v>321</v>
      </c>
      <c r="C508" s="55" t="s">
        <v>2528</v>
      </c>
      <c r="D508" t="s">
        <v>425</v>
      </c>
      <c r="E508" s="55" t="s">
        <v>2528</v>
      </c>
      <c r="F508" t="s">
        <v>1064</v>
      </c>
      <c r="G508" s="55" t="s">
        <v>2528</v>
      </c>
      <c r="H508" t="s">
        <v>266</v>
      </c>
      <c r="I508" s="55" t="s">
        <v>2528</v>
      </c>
      <c r="J508" t="s">
        <v>168</v>
      </c>
      <c r="K508" t="s">
        <v>137</v>
      </c>
      <c r="M508" s="42"/>
      <c r="N508" s="11"/>
    </row>
    <row r="509" spans="1:14" ht="17.100000000000001" customHeight="1">
      <c r="A509" s="55" t="s">
        <v>2529</v>
      </c>
      <c r="B509" t="s">
        <v>254</v>
      </c>
      <c r="C509" s="55" t="s">
        <v>2529</v>
      </c>
      <c r="D509" t="s">
        <v>112</v>
      </c>
      <c r="E509" s="55" t="s">
        <v>2529</v>
      </c>
      <c r="F509" t="s">
        <v>163</v>
      </c>
      <c r="G509" s="55" t="s">
        <v>2529</v>
      </c>
      <c r="H509" t="s">
        <v>1780</v>
      </c>
      <c r="I509" s="55" t="s">
        <v>2529</v>
      </c>
      <c r="J509" t="s">
        <v>157</v>
      </c>
      <c r="K509" s="11" t="s">
        <v>136</v>
      </c>
      <c r="M509" s="42"/>
      <c r="N509" s="11"/>
    </row>
    <row r="510" spans="1:14" ht="17.100000000000001" customHeight="1">
      <c r="A510" s="55" t="s">
        <v>2530</v>
      </c>
      <c r="B510" t="s">
        <v>444</v>
      </c>
      <c r="C510" s="55" t="s">
        <v>2530</v>
      </c>
      <c r="D510" t="s">
        <v>469</v>
      </c>
      <c r="E510" s="55" t="s">
        <v>2530</v>
      </c>
      <c r="F510" t="s">
        <v>1641</v>
      </c>
      <c r="G510" s="55" t="s">
        <v>2530</v>
      </c>
      <c r="H510" t="s">
        <v>227</v>
      </c>
      <c r="I510" s="55" t="s">
        <v>2530</v>
      </c>
      <c r="J510" t="s">
        <v>182</v>
      </c>
      <c r="K510" t="s">
        <v>145</v>
      </c>
      <c r="M510" s="42"/>
      <c r="N510" s="11"/>
    </row>
    <row r="511" spans="1:14" ht="17.100000000000001" customHeight="1">
      <c r="A511" s="55" t="s">
        <v>2531</v>
      </c>
      <c r="B511" t="s">
        <v>235</v>
      </c>
      <c r="C511" s="55" t="s">
        <v>2531</v>
      </c>
      <c r="D511" t="s">
        <v>259</v>
      </c>
      <c r="E511" s="55" t="s">
        <v>2531</v>
      </c>
      <c r="F511" t="s">
        <v>956</v>
      </c>
      <c r="G511" s="55" t="s">
        <v>2531</v>
      </c>
      <c r="H511" t="s">
        <v>229</v>
      </c>
      <c r="I511" s="55" t="s">
        <v>2531</v>
      </c>
      <c r="J511" t="s">
        <v>2090</v>
      </c>
      <c r="K511" s="11" t="s">
        <v>144</v>
      </c>
      <c r="M511" s="42"/>
      <c r="N511" s="11"/>
    </row>
    <row r="512" spans="1:14" ht="17.100000000000001" customHeight="1">
      <c r="A512" s="55" t="s">
        <v>2532</v>
      </c>
      <c r="B512" t="s">
        <v>473</v>
      </c>
      <c r="C512" s="55" t="s">
        <v>2532</v>
      </c>
      <c r="D512" t="s">
        <v>232</v>
      </c>
      <c r="E512" s="55" t="s">
        <v>2532</v>
      </c>
      <c r="F512" t="s">
        <v>159</v>
      </c>
      <c r="G512" s="55" t="s">
        <v>2532</v>
      </c>
      <c r="H512" t="s">
        <v>445</v>
      </c>
      <c r="I512" s="55" t="s">
        <v>2532</v>
      </c>
      <c r="J512" t="s">
        <v>290</v>
      </c>
      <c r="K512" s="11" t="s">
        <v>143</v>
      </c>
      <c r="M512" s="42"/>
      <c r="N512" s="11"/>
    </row>
    <row r="513" spans="1:14" ht="17.100000000000001" customHeight="1">
      <c r="A513" s="55" t="s">
        <v>3306</v>
      </c>
      <c r="B513" t="s">
        <v>296</v>
      </c>
      <c r="C513" s="55" t="s">
        <v>3306</v>
      </c>
      <c r="D513" t="s">
        <v>156</v>
      </c>
      <c r="E513" s="55" t="s">
        <v>3306</v>
      </c>
      <c r="F513" t="s">
        <v>367</v>
      </c>
      <c r="G513" s="55" t="s">
        <v>3306</v>
      </c>
      <c r="H513" t="s">
        <v>457</v>
      </c>
      <c r="I513" s="55" t="s">
        <v>3306</v>
      </c>
      <c r="J513" t="s">
        <v>482</v>
      </c>
      <c r="K513" t="s">
        <v>142</v>
      </c>
      <c r="M513" s="42"/>
      <c r="N513" s="11"/>
    </row>
    <row r="514" spans="1:14" ht="17.100000000000001" customHeight="1">
      <c r="A514" s="55" t="s">
        <v>3307</v>
      </c>
      <c r="B514" t="s">
        <v>287</v>
      </c>
      <c r="C514" s="55" t="s">
        <v>3307</v>
      </c>
      <c r="D514" t="s">
        <v>472</v>
      </c>
      <c r="E514" s="55" t="s">
        <v>3307</v>
      </c>
      <c r="F514" t="s">
        <v>199</v>
      </c>
      <c r="G514" s="55" t="s">
        <v>3307</v>
      </c>
      <c r="H514" t="s">
        <v>722</v>
      </c>
      <c r="I514" s="55" t="s">
        <v>3307</v>
      </c>
      <c r="J514" t="s">
        <v>337</v>
      </c>
      <c r="K514" t="s">
        <v>1766</v>
      </c>
      <c r="M514" s="42"/>
      <c r="N514" s="11"/>
    </row>
    <row r="515" spans="1:14" ht="17.100000000000001" customHeight="1">
      <c r="A515" s="55" t="s">
        <v>3308</v>
      </c>
      <c r="B515" t="s">
        <v>427</v>
      </c>
      <c r="C515" s="55" t="s">
        <v>3308</v>
      </c>
      <c r="D515" t="s">
        <v>133</v>
      </c>
      <c r="E515" s="55" t="s">
        <v>3308</v>
      </c>
      <c r="F515" t="s">
        <v>1166</v>
      </c>
      <c r="G515" s="55" t="s">
        <v>3308</v>
      </c>
      <c r="H515" t="s">
        <v>2061</v>
      </c>
      <c r="I515" s="55" t="s">
        <v>3308</v>
      </c>
      <c r="J515" t="s">
        <v>152</v>
      </c>
      <c r="K515" t="s">
        <v>965</v>
      </c>
      <c r="M515" s="42"/>
    </row>
    <row r="516" spans="1:14" ht="17.100000000000001" customHeight="1">
      <c r="A516" s="55" t="s">
        <v>3309</v>
      </c>
      <c r="B516" t="s">
        <v>269</v>
      </c>
      <c r="C516" s="55" t="s">
        <v>3309</v>
      </c>
      <c r="D516" t="s">
        <v>506</v>
      </c>
      <c r="E516" s="55" t="s">
        <v>3309</v>
      </c>
      <c r="F516" t="s">
        <v>2770</v>
      </c>
      <c r="G516" s="55" t="s">
        <v>3309</v>
      </c>
      <c r="H516" t="s">
        <v>354</v>
      </c>
      <c r="I516" s="55" t="s">
        <v>3309</v>
      </c>
      <c r="J516" t="s">
        <v>201</v>
      </c>
      <c r="K516" t="s">
        <v>978</v>
      </c>
      <c r="M516" s="42"/>
    </row>
    <row r="517" spans="1:14" ht="17.100000000000001" customHeight="1">
      <c r="A517" s="55" t="s">
        <v>3310</v>
      </c>
      <c r="B517" t="s">
        <v>346</v>
      </c>
      <c r="C517" s="55" t="s">
        <v>3310</v>
      </c>
      <c r="D517" t="s">
        <v>3377</v>
      </c>
      <c r="E517" s="55" t="s">
        <v>3310</v>
      </c>
      <c r="F517" t="s">
        <v>1449</v>
      </c>
      <c r="G517" s="55" t="s">
        <v>3310</v>
      </c>
      <c r="H517" t="s">
        <v>421</v>
      </c>
      <c r="I517" s="55" t="s">
        <v>3310</v>
      </c>
      <c r="J517" t="s">
        <v>198</v>
      </c>
      <c r="K517" s="11" t="s">
        <v>108</v>
      </c>
      <c r="M517" s="42"/>
    </row>
    <row r="518" spans="1:14" ht="17.100000000000001" customHeight="1">
      <c r="A518" s="55" t="s">
        <v>3311</v>
      </c>
      <c r="B518" t="s">
        <v>100</v>
      </c>
      <c r="C518" s="55" t="s">
        <v>3311</v>
      </c>
      <c r="D518" t="s">
        <v>347</v>
      </c>
      <c r="E518" s="55" t="s">
        <v>3311</v>
      </c>
      <c r="F518" t="s">
        <v>448</v>
      </c>
      <c r="G518" s="55" t="s">
        <v>3311</v>
      </c>
      <c r="H518" t="s">
        <v>226</v>
      </c>
      <c r="I518" s="55" t="s">
        <v>3311</v>
      </c>
      <c r="J518" t="s">
        <v>423</v>
      </c>
      <c r="K518" t="s">
        <v>959</v>
      </c>
      <c r="M518" s="42"/>
    </row>
    <row r="519" spans="1:14" ht="17.100000000000001" customHeight="1">
      <c r="A519" s="55" t="s">
        <v>3312</v>
      </c>
      <c r="B519" t="s">
        <v>478</v>
      </c>
      <c r="C519" s="55" t="s">
        <v>3312</v>
      </c>
      <c r="D519" t="s">
        <v>460</v>
      </c>
      <c r="E519" s="55" t="s">
        <v>3312</v>
      </c>
      <c r="F519" t="s">
        <v>2554</v>
      </c>
      <c r="G519" s="55" t="s">
        <v>3312</v>
      </c>
      <c r="H519" t="s">
        <v>55</v>
      </c>
      <c r="I519" s="55" t="s">
        <v>3312</v>
      </c>
      <c r="J519" t="s">
        <v>389</v>
      </c>
      <c r="K519" t="s">
        <v>1145</v>
      </c>
      <c r="M519" s="42"/>
    </row>
    <row r="520" spans="1:14" ht="17.100000000000001" customHeight="1">
      <c r="A520" s="55" t="s">
        <v>3313</v>
      </c>
      <c r="B520" t="s">
        <v>510</v>
      </c>
      <c r="C520" s="55" t="s">
        <v>3313</v>
      </c>
      <c r="D520" t="s">
        <v>357</v>
      </c>
      <c r="E520" s="55" t="s">
        <v>3313</v>
      </c>
      <c r="F520" t="s">
        <v>426</v>
      </c>
      <c r="G520" s="55" t="s">
        <v>3313</v>
      </c>
      <c r="H520" t="s">
        <v>2621</v>
      </c>
      <c r="I520" s="55" t="s">
        <v>3313</v>
      </c>
      <c r="J520" t="s">
        <v>3357</v>
      </c>
      <c r="K520" t="s">
        <v>975</v>
      </c>
      <c r="M520" s="42"/>
    </row>
    <row r="521" spans="1:14" ht="17.100000000000001" customHeight="1">
      <c r="A521" s="55" t="s">
        <v>3314</v>
      </c>
      <c r="B521" t="s">
        <v>160</v>
      </c>
      <c r="C521" s="55" t="s">
        <v>3314</v>
      </c>
      <c r="D521" t="s">
        <v>319</v>
      </c>
      <c r="E521" s="55" t="s">
        <v>3314</v>
      </c>
      <c r="F521" t="s">
        <v>350</v>
      </c>
      <c r="G521" s="55" t="s">
        <v>3314</v>
      </c>
      <c r="H521" t="s">
        <v>668</v>
      </c>
      <c r="I521" s="55" t="s">
        <v>3314</v>
      </c>
      <c r="J521" t="s">
        <v>368</v>
      </c>
      <c r="K521" t="s">
        <v>1520</v>
      </c>
      <c r="M521" s="42"/>
    </row>
    <row r="522" spans="1:14" ht="17.100000000000001" customHeight="1">
      <c r="A522" s="55" t="s">
        <v>3315</v>
      </c>
      <c r="B522" t="s">
        <v>242</v>
      </c>
      <c r="C522" s="55" t="s">
        <v>3315</v>
      </c>
      <c r="D522" t="s">
        <v>258</v>
      </c>
      <c r="E522" s="55" t="s">
        <v>3315</v>
      </c>
      <c r="F522" t="s">
        <v>247</v>
      </c>
      <c r="G522" s="55" t="s">
        <v>3315</v>
      </c>
      <c r="H522" t="s">
        <v>1998</v>
      </c>
      <c r="I522" s="55" t="s">
        <v>3315</v>
      </c>
      <c r="J522" t="s">
        <v>3363</v>
      </c>
      <c r="K522" t="s">
        <v>4756</v>
      </c>
      <c r="M522" s="42"/>
    </row>
    <row r="523" spans="1:14" ht="17.100000000000001" customHeight="1">
      <c r="A523" s="55" t="s">
        <v>3316</v>
      </c>
      <c r="B523" t="s">
        <v>334</v>
      </c>
      <c r="C523" s="55" t="s">
        <v>3316</v>
      </c>
      <c r="D523" t="s">
        <v>111</v>
      </c>
      <c r="E523" s="55" t="s">
        <v>3316</v>
      </c>
      <c r="F523" t="s">
        <v>3079</v>
      </c>
      <c r="G523" s="55" t="s">
        <v>3316</v>
      </c>
      <c r="H523" t="s">
        <v>422</v>
      </c>
      <c r="I523" s="55" t="s">
        <v>3316</v>
      </c>
      <c r="J523" t="s">
        <v>276</v>
      </c>
      <c r="K523" t="s">
        <v>64</v>
      </c>
      <c r="M523" s="42"/>
    </row>
    <row r="524" spans="1:14" ht="17.100000000000001" customHeight="1">
      <c r="A524" s="58"/>
      <c r="B524" s="57"/>
      <c r="C524" s="58"/>
      <c r="D524" s="57"/>
      <c r="E524" s="58"/>
      <c r="F524" s="57"/>
      <c r="G524" s="58"/>
      <c r="H524" s="57"/>
      <c r="I524" s="58"/>
      <c r="J524" s="57"/>
      <c r="M524" s="42"/>
    </row>
    <row r="525" spans="1:14" ht="17.100000000000001" customHeight="1">
      <c r="A525" s="58"/>
      <c r="B525" s="57"/>
      <c r="C525" s="58"/>
      <c r="D525" s="57"/>
      <c r="E525" s="58"/>
      <c r="F525" s="57"/>
      <c r="G525" s="58"/>
      <c r="H525" s="57"/>
      <c r="I525" s="58"/>
      <c r="J525" s="57"/>
      <c r="M525" s="42"/>
      <c r="N525" s="11"/>
    </row>
    <row r="526" spans="1:14" ht="17.100000000000001" customHeight="1">
      <c r="A526" s="58"/>
      <c r="C526" s="58"/>
      <c r="E526" s="58"/>
      <c r="G526" s="58"/>
      <c r="I526" s="58"/>
      <c r="J526" s="57"/>
      <c r="M526" s="42"/>
      <c r="N526" s="11"/>
    </row>
    <row r="527" spans="1:14" ht="17.100000000000001" customHeight="1">
      <c r="A527" s="56" t="s">
        <v>3436</v>
      </c>
      <c r="B527" s="57"/>
      <c r="C527" s="56" t="s">
        <v>3436</v>
      </c>
      <c r="D527" s="57"/>
      <c r="E527" s="56" t="s">
        <v>3436</v>
      </c>
      <c r="F527" s="57"/>
      <c r="G527" s="56" t="s">
        <v>3436</v>
      </c>
      <c r="H527" s="57"/>
      <c r="I527" s="56" t="s">
        <v>3436</v>
      </c>
      <c r="J527" s="57"/>
      <c r="M527" s="42"/>
      <c r="N527" s="11"/>
    </row>
    <row r="528" spans="1:14" ht="17.100000000000001" customHeight="1">
      <c r="A528" s="55" t="s">
        <v>2520</v>
      </c>
      <c r="B528" t="s">
        <v>279</v>
      </c>
      <c r="C528" s="55" t="s">
        <v>2520</v>
      </c>
      <c r="D528" t="s">
        <v>455</v>
      </c>
      <c r="E528" s="55" t="s">
        <v>2520</v>
      </c>
      <c r="F528" t="s">
        <v>2265</v>
      </c>
      <c r="G528" s="55" t="s">
        <v>2520</v>
      </c>
      <c r="H528" t="s">
        <v>150</v>
      </c>
      <c r="I528" s="55" t="s">
        <v>2520</v>
      </c>
      <c r="J528" t="s">
        <v>2487</v>
      </c>
      <c r="M528" s="42"/>
      <c r="N528" s="11"/>
    </row>
    <row r="529" spans="1:14" ht="17.100000000000001" customHeight="1">
      <c r="A529" s="55" t="s">
        <v>2521</v>
      </c>
      <c r="B529" t="s">
        <v>1643</v>
      </c>
      <c r="C529" s="55" t="s">
        <v>2521</v>
      </c>
      <c r="D529" t="s">
        <v>3583</v>
      </c>
      <c r="E529" s="55" t="s">
        <v>2521</v>
      </c>
      <c r="F529" t="s">
        <v>246</v>
      </c>
      <c r="G529" s="55" t="s">
        <v>2521</v>
      </c>
      <c r="H529" t="s">
        <v>3350</v>
      </c>
      <c r="I529" s="55" t="s">
        <v>2521</v>
      </c>
      <c r="J529" t="s">
        <v>483</v>
      </c>
      <c r="M529" s="42"/>
      <c r="N529" s="11"/>
    </row>
    <row r="530" spans="1:14" ht="17.100000000000001" customHeight="1">
      <c r="A530" s="55" t="s">
        <v>2522</v>
      </c>
      <c r="B530" t="s">
        <v>500</v>
      </c>
      <c r="C530" s="55" t="s">
        <v>2522</v>
      </c>
      <c r="D530" t="s">
        <v>413</v>
      </c>
      <c r="E530" s="55" t="s">
        <v>2522</v>
      </c>
      <c r="F530" t="s">
        <v>123</v>
      </c>
      <c r="G530" s="55" t="s">
        <v>2522</v>
      </c>
      <c r="H530" t="s">
        <v>165</v>
      </c>
      <c r="I530" s="55" t="s">
        <v>2522</v>
      </c>
      <c r="J530" t="s">
        <v>122</v>
      </c>
      <c r="M530" s="42"/>
      <c r="N530" s="11"/>
    </row>
    <row r="531" spans="1:14" ht="17.100000000000001" customHeight="1">
      <c r="A531" s="55" t="s">
        <v>2659</v>
      </c>
      <c r="B531" t="s">
        <v>371</v>
      </c>
      <c r="C531" s="55" t="s">
        <v>2659</v>
      </c>
      <c r="D531" t="s">
        <v>480</v>
      </c>
      <c r="E531" s="55" t="s">
        <v>2659</v>
      </c>
      <c r="F531" t="s">
        <v>2275</v>
      </c>
      <c r="G531" s="55" t="s">
        <v>2659</v>
      </c>
      <c r="H531" t="s">
        <v>184</v>
      </c>
      <c r="I531" s="55" t="s">
        <v>2659</v>
      </c>
      <c r="J531" t="s">
        <v>1265</v>
      </c>
      <c r="M531" s="42"/>
      <c r="N531" s="11"/>
    </row>
    <row r="532" spans="1:14" ht="17.100000000000001" customHeight="1">
      <c r="A532" s="55" t="s">
        <v>2660</v>
      </c>
      <c r="B532" t="s">
        <v>683</v>
      </c>
      <c r="C532" s="55" t="s">
        <v>2660</v>
      </c>
      <c r="D532" t="s">
        <v>459</v>
      </c>
      <c r="E532" s="55" t="s">
        <v>2660</v>
      </c>
      <c r="F532" t="s">
        <v>1823</v>
      </c>
      <c r="G532" s="55" t="s">
        <v>2660</v>
      </c>
      <c r="H532" t="s">
        <v>101</v>
      </c>
      <c r="I532" s="55" t="s">
        <v>2660</v>
      </c>
      <c r="J532" t="s">
        <v>119</v>
      </c>
      <c r="M532" s="42"/>
    </row>
    <row r="533" spans="1:14" ht="17.100000000000001" customHeight="1">
      <c r="A533" s="55" t="s">
        <v>2661</v>
      </c>
      <c r="B533" t="s">
        <v>3633</v>
      </c>
      <c r="C533" s="55" t="s">
        <v>2661</v>
      </c>
      <c r="D533" t="s">
        <v>454</v>
      </c>
      <c r="E533" s="55" t="s">
        <v>2661</v>
      </c>
      <c r="F533" t="s">
        <v>2349</v>
      </c>
      <c r="G533" s="55" t="s">
        <v>2661</v>
      </c>
      <c r="H533" t="s">
        <v>1359</v>
      </c>
      <c r="I533" s="55" t="s">
        <v>2661</v>
      </c>
      <c r="J533" t="s">
        <v>1038</v>
      </c>
      <c r="M533" s="42"/>
    </row>
    <row r="534" spans="1:14" ht="17.100000000000001" customHeight="1">
      <c r="A534" s="55" t="s">
        <v>2526</v>
      </c>
      <c r="B534" t="s">
        <v>103</v>
      </c>
      <c r="C534" s="55" t="s">
        <v>2526</v>
      </c>
      <c r="D534" t="s">
        <v>215</v>
      </c>
      <c r="E534" s="55" t="s">
        <v>2526</v>
      </c>
      <c r="F534" t="s">
        <v>2379</v>
      </c>
      <c r="G534" s="55" t="s">
        <v>2526</v>
      </c>
      <c r="H534" t="s">
        <v>3628</v>
      </c>
      <c r="I534" s="55" t="s">
        <v>2526</v>
      </c>
      <c r="J534" t="s">
        <v>280</v>
      </c>
      <c r="M534" s="42"/>
    </row>
    <row r="535" spans="1:14" ht="17.100000000000001" customHeight="1">
      <c r="A535" s="55" t="s">
        <v>2527</v>
      </c>
      <c r="B535" t="s">
        <v>236</v>
      </c>
      <c r="C535" s="55" t="s">
        <v>2527</v>
      </c>
      <c r="D535" s="11" t="s">
        <v>308</v>
      </c>
      <c r="E535" s="55" t="s">
        <v>2527</v>
      </c>
      <c r="F535" t="s">
        <v>206</v>
      </c>
      <c r="G535" s="55" t="s">
        <v>2527</v>
      </c>
      <c r="H535" t="s">
        <v>338</v>
      </c>
      <c r="I535" s="55" t="s">
        <v>2527</v>
      </c>
      <c r="J535" t="s">
        <v>3412</v>
      </c>
      <c r="M535" s="42"/>
      <c r="N535" s="11"/>
    </row>
    <row r="536" spans="1:14" ht="17.100000000000001" customHeight="1">
      <c r="A536" s="55" t="s">
        <v>2528</v>
      </c>
      <c r="B536" t="s">
        <v>3173</v>
      </c>
      <c r="C536" s="55" t="s">
        <v>2528</v>
      </c>
      <c r="D536" t="s">
        <v>476</v>
      </c>
      <c r="E536" s="55" t="s">
        <v>2528</v>
      </c>
      <c r="F536" t="s">
        <v>298</v>
      </c>
      <c r="G536" s="55" t="s">
        <v>2528</v>
      </c>
      <c r="H536" t="s">
        <v>375</v>
      </c>
      <c r="I536" s="55" t="s">
        <v>2528</v>
      </c>
      <c r="J536" t="s">
        <v>2326</v>
      </c>
      <c r="M536" s="42"/>
    </row>
    <row r="537" spans="1:14" ht="17.100000000000001" customHeight="1">
      <c r="A537" s="55" t="s">
        <v>2529</v>
      </c>
      <c r="B537" t="s">
        <v>514</v>
      </c>
      <c r="C537" s="55" t="s">
        <v>2529</v>
      </c>
      <c r="D537" t="s">
        <v>91</v>
      </c>
      <c r="E537" s="55" t="s">
        <v>2529</v>
      </c>
      <c r="F537" t="s">
        <v>192</v>
      </c>
      <c r="G537" s="55" t="s">
        <v>2529</v>
      </c>
      <c r="H537" t="s">
        <v>464</v>
      </c>
      <c r="I537" s="55" t="s">
        <v>2529</v>
      </c>
      <c r="J537" t="s">
        <v>1249</v>
      </c>
      <c r="M537" s="42"/>
    </row>
    <row r="538" spans="1:14" ht="17.100000000000001" customHeight="1">
      <c r="A538" s="55" t="s">
        <v>2530</v>
      </c>
      <c r="B538" t="s">
        <v>353</v>
      </c>
      <c r="C538" s="55" t="s">
        <v>2530</v>
      </c>
      <c r="D538" t="s">
        <v>2957</v>
      </c>
      <c r="E538" s="55" t="s">
        <v>2530</v>
      </c>
      <c r="F538" t="s">
        <v>2866</v>
      </c>
      <c r="G538" s="55" t="s">
        <v>2530</v>
      </c>
      <c r="H538" t="s">
        <v>3054</v>
      </c>
      <c r="I538" s="55" t="s">
        <v>2530</v>
      </c>
      <c r="J538" t="s">
        <v>1714</v>
      </c>
      <c r="M538" s="42"/>
    </row>
    <row r="539" spans="1:14" ht="17.100000000000001" customHeight="1">
      <c r="A539" s="55" t="s">
        <v>2531</v>
      </c>
      <c r="B539" t="s">
        <v>388</v>
      </c>
      <c r="C539" s="55" t="s">
        <v>2531</v>
      </c>
      <c r="D539" t="s">
        <v>125</v>
      </c>
      <c r="E539" s="55" t="s">
        <v>2531</v>
      </c>
      <c r="F539" t="s">
        <v>1287</v>
      </c>
      <c r="G539" s="55" t="s">
        <v>2531</v>
      </c>
      <c r="H539" t="s">
        <v>1225</v>
      </c>
      <c r="I539" s="55" t="s">
        <v>2531</v>
      </c>
      <c r="J539" t="s">
        <v>3236</v>
      </c>
      <c r="M539" s="42"/>
    </row>
    <row r="540" spans="1:14" ht="17.100000000000001" customHeight="1">
      <c r="A540" s="55" t="s">
        <v>2532</v>
      </c>
      <c r="B540" t="s">
        <v>1071</v>
      </c>
      <c r="C540" s="55" t="s">
        <v>2532</v>
      </c>
      <c r="D540" t="s">
        <v>973</v>
      </c>
      <c r="E540" s="55" t="s">
        <v>2532</v>
      </c>
      <c r="F540" t="s">
        <v>440</v>
      </c>
      <c r="G540" s="55" t="s">
        <v>2532</v>
      </c>
      <c r="H540" t="s">
        <v>466</v>
      </c>
      <c r="I540" s="55" t="s">
        <v>2532</v>
      </c>
      <c r="J540" t="s">
        <v>3694</v>
      </c>
      <c r="M540" s="42"/>
    </row>
    <row r="541" spans="1:14" ht="17.100000000000001" customHeight="1">
      <c r="A541" s="55" t="s">
        <v>3306</v>
      </c>
      <c r="B541" t="s">
        <v>180</v>
      </c>
      <c r="C541" s="55" t="s">
        <v>3306</v>
      </c>
      <c r="D541" t="s">
        <v>693</v>
      </c>
      <c r="E541" s="55" t="s">
        <v>3306</v>
      </c>
      <c r="F541" t="s">
        <v>305</v>
      </c>
      <c r="G541" s="55" t="s">
        <v>3306</v>
      </c>
      <c r="H541" t="s">
        <v>1253</v>
      </c>
      <c r="I541" s="55" t="s">
        <v>3306</v>
      </c>
      <c r="J541" t="s">
        <v>3431</v>
      </c>
      <c r="M541" s="42"/>
    </row>
    <row r="542" spans="1:14" ht="17.100000000000001" customHeight="1">
      <c r="A542" s="55" t="s">
        <v>3307</v>
      </c>
      <c r="B542" t="s">
        <v>481</v>
      </c>
      <c r="C542" s="55" t="s">
        <v>3307</v>
      </c>
      <c r="D542" t="s">
        <v>3706</v>
      </c>
      <c r="E542" s="55" t="s">
        <v>3307</v>
      </c>
      <c r="F542" t="s">
        <v>398</v>
      </c>
      <c r="G542" s="55" t="s">
        <v>3307</v>
      </c>
      <c r="H542" t="s">
        <v>238</v>
      </c>
      <c r="I542" s="55" t="s">
        <v>3307</v>
      </c>
      <c r="J542" t="s">
        <v>390</v>
      </c>
      <c r="M542" s="42"/>
    </row>
    <row r="543" spans="1:14" ht="17.100000000000001" customHeight="1">
      <c r="A543" s="55" t="s">
        <v>3308</v>
      </c>
      <c r="B543" t="s">
        <v>314</v>
      </c>
      <c r="C543" s="55" t="s">
        <v>3308</v>
      </c>
      <c r="D543" t="s">
        <v>407</v>
      </c>
      <c r="E543" s="55" t="s">
        <v>3308</v>
      </c>
      <c r="F543" t="s">
        <v>189</v>
      </c>
      <c r="G543" s="55" t="s">
        <v>3308</v>
      </c>
      <c r="H543" t="s">
        <v>2336</v>
      </c>
      <c r="I543" s="55" t="s">
        <v>3308</v>
      </c>
      <c r="J543" t="s">
        <v>451</v>
      </c>
      <c r="M543" s="42"/>
    </row>
    <row r="544" spans="1:14" ht="17.100000000000001" customHeight="1">
      <c r="A544" s="55" t="s">
        <v>3309</v>
      </c>
      <c r="B544" t="s">
        <v>2868</v>
      </c>
      <c r="C544" s="55" t="s">
        <v>3309</v>
      </c>
      <c r="D544" t="s">
        <v>256</v>
      </c>
      <c r="E544" s="55" t="s">
        <v>3309</v>
      </c>
      <c r="F544" t="s">
        <v>2683</v>
      </c>
      <c r="G544" s="55" t="s">
        <v>3309</v>
      </c>
      <c r="H544" t="s">
        <v>3233</v>
      </c>
      <c r="I544" s="55" t="s">
        <v>3309</v>
      </c>
      <c r="J544" t="s">
        <v>3317</v>
      </c>
      <c r="M544" s="42"/>
    </row>
    <row r="545" spans="1:13" ht="17.100000000000001" customHeight="1">
      <c r="A545" s="55" t="s">
        <v>3310</v>
      </c>
      <c r="B545" t="s">
        <v>272</v>
      </c>
      <c r="C545" s="55" t="s">
        <v>3310</v>
      </c>
      <c r="D545" t="s">
        <v>359</v>
      </c>
      <c r="E545" s="55" t="s">
        <v>3310</v>
      </c>
      <c r="F545" t="s">
        <v>2960</v>
      </c>
      <c r="G545" s="55" t="s">
        <v>3310</v>
      </c>
      <c r="H545" t="s">
        <v>2949</v>
      </c>
      <c r="I545" s="55" t="s">
        <v>3310</v>
      </c>
      <c r="J545" t="s">
        <v>515</v>
      </c>
      <c r="M545" s="42"/>
    </row>
    <row r="546" spans="1:13" ht="17.100000000000001" customHeight="1">
      <c r="A546" s="55" t="s">
        <v>3311</v>
      </c>
      <c r="B546" t="s">
        <v>513</v>
      </c>
      <c r="C546" s="55" t="s">
        <v>3311</v>
      </c>
      <c r="D546" t="s">
        <v>471</v>
      </c>
      <c r="E546" s="55" t="s">
        <v>3311</v>
      </c>
      <c r="F546" t="s">
        <v>442</v>
      </c>
      <c r="G546" s="55" t="s">
        <v>3311</v>
      </c>
      <c r="H546" t="s">
        <v>1559</v>
      </c>
      <c r="I546" s="55" t="s">
        <v>3311</v>
      </c>
      <c r="J546" t="s">
        <v>313</v>
      </c>
      <c r="M546" s="42"/>
    </row>
    <row r="547" spans="1:13" ht="17.100000000000001" customHeight="1">
      <c r="A547" s="55" t="s">
        <v>3312</v>
      </c>
      <c r="B547" t="s">
        <v>3615</v>
      </c>
      <c r="C547" s="55" t="s">
        <v>3312</v>
      </c>
      <c r="D547" t="s">
        <v>323</v>
      </c>
      <c r="E547" s="55" t="s">
        <v>3312</v>
      </c>
      <c r="F547" t="s">
        <v>317</v>
      </c>
      <c r="G547" s="55" t="s">
        <v>3312</v>
      </c>
      <c r="H547" t="s">
        <v>418</v>
      </c>
      <c r="I547" s="55" t="s">
        <v>3312</v>
      </c>
      <c r="J547" t="s">
        <v>1018</v>
      </c>
      <c r="M547" s="42"/>
    </row>
    <row r="548" spans="1:13" ht="17.100000000000001" customHeight="1">
      <c r="A548" s="55" t="s">
        <v>3313</v>
      </c>
      <c r="B548" t="s">
        <v>3342</v>
      </c>
      <c r="C548" s="55" t="s">
        <v>3313</v>
      </c>
      <c r="D548" t="s">
        <v>2959</v>
      </c>
      <c r="E548" s="55" t="s">
        <v>3313</v>
      </c>
      <c r="F548" t="s">
        <v>945</v>
      </c>
      <c r="G548" s="55" t="s">
        <v>3313</v>
      </c>
      <c r="H548" t="s">
        <v>237</v>
      </c>
      <c r="I548" s="55" t="s">
        <v>3313</v>
      </c>
      <c r="J548" t="s">
        <v>178</v>
      </c>
      <c r="M548" s="42"/>
    </row>
    <row r="549" spans="1:13" ht="17.100000000000001" customHeight="1">
      <c r="A549" s="55" t="s">
        <v>3314</v>
      </c>
      <c r="B549" t="s">
        <v>433</v>
      </c>
      <c r="C549" s="55" t="s">
        <v>3314</v>
      </c>
      <c r="D549" t="s">
        <v>689</v>
      </c>
      <c r="E549" s="55" t="s">
        <v>3314</v>
      </c>
      <c r="F549" t="s">
        <v>946</v>
      </c>
      <c r="G549" s="55" t="s">
        <v>3314</v>
      </c>
      <c r="H549" t="s">
        <v>233</v>
      </c>
      <c r="I549" s="55" t="s">
        <v>3314</v>
      </c>
      <c r="J549" t="s">
        <v>496</v>
      </c>
      <c r="M549" s="42"/>
    </row>
    <row r="550" spans="1:13" ht="17.100000000000001" customHeight="1">
      <c r="A550" s="55" t="s">
        <v>3315</v>
      </c>
      <c r="B550" t="s">
        <v>664</v>
      </c>
      <c r="C550" s="55" t="s">
        <v>3315</v>
      </c>
      <c r="D550" t="s">
        <v>694</v>
      </c>
      <c r="E550" s="55" t="s">
        <v>3315</v>
      </c>
      <c r="F550" t="s">
        <v>409</v>
      </c>
      <c r="G550" s="55" t="s">
        <v>3315</v>
      </c>
      <c r="H550" t="s">
        <v>253</v>
      </c>
      <c r="I550" s="55" t="s">
        <v>3315</v>
      </c>
      <c r="J550" t="s">
        <v>2812</v>
      </c>
      <c r="M550" s="42"/>
    </row>
    <row r="551" spans="1:13" ht="17.100000000000001" customHeight="1">
      <c r="A551" s="55" t="s">
        <v>3316</v>
      </c>
      <c r="B551" t="s">
        <v>147</v>
      </c>
      <c r="C551" s="55" t="s">
        <v>3316</v>
      </c>
      <c r="D551" t="s">
        <v>204</v>
      </c>
      <c r="E551" s="55" t="s">
        <v>3316</v>
      </c>
      <c r="F551" t="s">
        <v>3790</v>
      </c>
      <c r="G551" s="55" t="s">
        <v>3316</v>
      </c>
      <c r="H551" t="s">
        <v>345</v>
      </c>
      <c r="I551" s="55" t="s">
        <v>3316</v>
      </c>
      <c r="J551" t="s">
        <v>2038</v>
      </c>
      <c r="M551" s="42"/>
    </row>
    <row r="552" spans="1:13" ht="17.100000000000001" customHeight="1">
      <c r="A552" s="58"/>
      <c r="B552" s="57"/>
      <c r="C552" s="58"/>
      <c r="D552" s="57"/>
      <c r="E552" s="58"/>
      <c r="F552" s="57"/>
      <c r="G552" s="58"/>
      <c r="H552" s="51"/>
      <c r="I552" s="58"/>
      <c r="J552" s="57"/>
      <c r="M552" s="42"/>
    </row>
    <row r="553" spans="1:13" ht="17.100000000000001" customHeight="1">
      <c r="A553" s="56"/>
      <c r="B553" s="57"/>
      <c r="C553" s="56"/>
      <c r="D553" s="57"/>
      <c r="E553" s="56"/>
      <c r="F553" s="57"/>
      <c r="G553" s="56"/>
      <c r="H553" s="57"/>
      <c r="I553" s="56"/>
      <c r="J553" s="57"/>
      <c r="M553" s="42"/>
    </row>
    <row r="554" spans="1:13" ht="17.100000000000001" customHeight="1">
      <c r="A554" s="56"/>
      <c r="C554" s="56"/>
      <c r="E554" s="56"/>
      <c r="G554" s="56"/>
      <c r="I554" s="56"/>
      <c r="J554" s="57"/>
      <c r="M554" s="42"/>
    </row>
    <row r="555" spans="1:13" ht="17.100000000000001" customHeight="1">
      <c r="A555" s="56" t="s">
        <v>2259</v>
      </c>
      <c r="B555" s="57"/>
      <c r="C555" s="56" t="s">
        <v>2259</v>
      </c>
      <c r="D555" s="57"/>
      <c r="E555" s="56" t="s">
        <v>2259</v>
      </c>
      <c r="F555" s="57"/>
      <c r="G555" s="56" t="s">
        <v>2259</v>
      </c>
      <c r="H555" s="57"/>
      <c r="I555" s="56" t="s">
        <v>2259</v>
      </c>
      <c r="J555" s="57"/>
      <c r="M555" t="s">
        <v>2430</v>
      </c>
    </row>
    <row r="556" spans="1:13" ht="17.100000000000001" customHeight="1">
      <c r="A556" s="55" t="s">
        <v>2520</v>
      </c>
      <c r="B556" t="s">
        <v>1829</v>
      </c>
      <c r="C556" s="55" t="s">
        <v>2520</v>
      </c>
      <c r="D556" t="s">
        <v>1915</v>
      </c>
      <c r="E556" s="55" t="s">
        <v>2520</v>
      </c>
      <c r="F556" t="s">
        <v>888</v>
      </c>
      <c r="G556" s="42" t="s">
        <v>2520</v>
      </c>
      <c r="H556" t="s">
        <v>2807</v>
      </c>
      <c r="I556" s="42" t="s">
        <v>2522</v>
      </c>
      <c r="J556" t="s">
        <v>2906</v>
      </c>
      <c r="M556" t="s">
        <v>4755</v>
      </c>
    </row>
    <row r="557" spans="1:13" ht="17.100000000000001" customHeight="1">
      <c r="A557" s="55" t="s">
        <v>2520</v>
      </c>
      <c r="B557" t="s">
        <v>951</v>
      </c>
      <c r="C557" s="55" t="s">
        <v>2520</v>
      </c>
      <c r="D557" t="s">
        <v>3750</v>
      </c>
      <c r="E557" s="55" t="s">
        <v>2520</v>
      </c>
      <c r="F557" t="s">
        <v>1022</v>
      </c>
      <c r="G557" s="42" t="s">
        <v>2520</v>
      </c>
      <c r="H557" t="s">
        <v>2134</v>
      </c>
      <c r="I557" s="42" t="s">
        <v>2522</v>
      </c>
      <c r="J557" t="s">
        <v>343</v>
      </c>
      <c r="M557" s="11" t="s">
        <v>732</v>
      </c>
    </row>
    <row r="558" spans="1:13" ht="17.100000000000001" customHeight="1">
      <c r="A558" s="55" t="s">
        <v>2521</v>
      </c>
      <c r="B558" t="s">
        <v>135</v>
      </c>
      <c r="C558" s="55" t="s">
        <v>2521</v>
      </c>
      <c r="D558" t="s">
        <v>904</v>
      </c>
      <c r="E558" s="55" t="s">
        <v>2521</v>
      </c>
      <c r="F558" t="s">
        <v>273</v>
      </c>
      <c r="G558" s="42" t="s">
        <v>2521</v>
      </c>
      <c r="H558" t="s">
        <v>2024</v>
      </c>
      <c r="I558" s="42" t="s">
        <v>2522</v>
      </c>
      <c r="J558" t="s">
        <v>1773</v>
      </c>
      <c r="M558" s="11" t="s">
        <v>528</v>
      </c>
    </row>
    <row r="559" spans="1:13" ht="17.100000000000001" customHeight="1">
      <c r="A559" s="55" t="s">
        <v>2521</v>
      </c>
      <c r="B559" t="s">
        <v>115</v>
      </c>
      <c r="C559" s="55" t="s">
        <v>2521</v>
      </c>
      <c r="D559" t="s">
        <v>1267</v>
      </c>
      <c r="E559" s="55" t="s">
        <v>2521</v>
      </c>
      <c r="F559" t="s">
        <v>3009</v>
      </c>
      <c r="G559" s="42" t="s">
        <v>2521</v>
      </c>
      <c r="H559" s="11" t="s">
        <v>2174</v>
      </c>
      <c r="I559" s="42" t="s">
        <v>2522</v>
      </c>
      <c r="J559" t="s">
        <v>2564</v>
      </c>
      <c r="M559" t="s">
        <v>2427</v>
      </c>
    </row>
    <row r="560" spans="1:13" ht="17.100000000000001" customHeight="1">
      <c r="A560" s="55" t="s">
        <v>2522</v>
      </c>
      <c r="B560" t="s">
        <v>2537</v>
      </c>
      <c r="C560" s="55" t="s">
        <v>2522</v>
      </c>
      <c r="D560" t="s">
        <v>1208</v>
      </c>
      <c r="E560" s="55" t="s">
        <v>2522</v>
      </c>
      <c r="F560" t="s">
        <v>3661</v>
      </c>
      <c r="G560" s="42" t="s">
        <v>2522</v>
      </c>
      <c r="H560" t="s">
        <v>711</v>
      </c>
      <c r="I560" s="42" t="s">
        <v>2522</v>
      </c>
      <c r="J560" t="s">
        <v>591</v>
      </c>
      <c r="M560" s="11" t="s">
        <v>631</v>
      </c>
    </row>
    <row r="561" spans="1:13" ht="17.100000000000001" customHeight="1">
      <c r="A561" s="55" t="s">
        <v>2522</v>
      </c>
      <c r="B561" t="s">
        <v>2493</v>
      </c>
      <c r="C561" s="55" t="s">
        <v>2522</v>
      </c>
      <c r="D561" t="s">
        <v>2951</v>
      </c>
      <c r="E561" s="55" t="s">
        <v>2522</v>
      </c>
      <c r="F561" t="s">
        <v>3290</v>
      </c>
      <c r="G561" s="42" t="s">
        <v>2522</v>
      </c>
      <c r="H561" t="s">
        <v>1978</v>
      </c>
      <c r="I561" s="42" t="s">
        <v>2522</v>
      </c>
      <c r="J561" t="s">
        <v>292</v>
      </c>
      <c r="M561" t="s">
        <v>534</v>
      </c>
    </row>
    <row r="562" spans="1:13" ht="17.100000000000001" customHeight="1">
      <c r="A562" s="55" t="s">
        <v>2659</v>
      </c>
      <c r="B562" t="s">
        <v>1770</v>
      </c>
      <c r="C562" s="55" t="s">
        <v>2659</v>
      </c>
      <c r="D562" t="s">
        <v>458</v>
      </c>
      <c r="E562" s="55" t="s">
        <v>2660</v>
      </c>
      <c r="F562" t="s">
        <v>545</v>
      </c>
      <c r="G562" s="42" t="s">
        <v>2659</v>
      </c>
      <c r="H562" t="s">
        <v>414</v>
      </c>
      <c r="I562" s="42" t="s">
        <v>2659</v>
      </c>
      <c r="J562" t="s">
        <v>2873</v>
      </c>
      <c r="M562" s="11" t="s">
        <v>629</v>
      </c>
    </row>
    <row r="563" spans="1:13" ht="17.100000000000001" customHeight="1">
      <c r="A563" s="55" t="s">
        <v>2659</v>
      </c>
      <c r="B563" t="s">
        <v>289</v>
      </c>
      <c r="C563" s="55" t="s">
        <v>2660</v>
      </c>
      <c r="D563" t="s">
        <v>406</v>
      </c>
      <c r="E563" s="55" t="s">
        <v>2660</v>
      </c>
      <c r="F563" t="s">
        <v>164</v>
      </c>
      <c r="G563" s="42" t="s">
        <v>2659</v>
      </c>
      <c r="H563" t="s">
        <v>3351</v>
      </c>
      <c r="I563" s="42" t="s">
        <v>2659</v>
      </c>
      <c r="J563" t="s">
        <v>443</v>
      </c>
      <c r="M563" s="11" t="s">
        <v>540</v>
      </c>
    </row>
    <row r="564" spans="1:13" ht="17.100000000000001" customHeight="1">
      <c r="A564" s="55" t="s">
        <v>2660</v>
      </c>
      <c r="B564" t="s">
        <v>734</v>
      </c>
      <c r="C564" s="55" t="s">
        <v>2660</v>
      </c>
      <c r="D564" t="s">
        <v>3716</v>
      </c>
      <c r="E564" s="55" t="s">
        <v>2661</v>
      </c>
      <c r="F564" t="s">
        <v>411</v>
      </c>
      <c r="G564" s="42" t="s">
        <v>2660</v>
      </c>
      <c r="H564" t="s">
        <v>1003</v>
      </c>
      <c r="I564" s="42" t="s">
        <v>2660</v>
      </c>
      <c r="J564" t="s">
        <v>301</v>
      </c>
      <c r="M564" t="s">
        <v>535</v>
      </c>
    </row>
    <row r="565" spans="1:13" ht="17.100000000000001" customHeight="1">
      <c r="A565" s="55" t="s">
        <v>2660</v>
      </c>
      <c r="B565" t="s">
        <v>1007</v>
      </c>
      <c r="C565" s="55" t="s">
        <v>2661</v>
      </c>
      <c r="D565" t="s">
        <v>118</v>
      </c>
      <c r="E565" s="55" t="s">
        <v>2661</v>
      </c>
      <c r="F565" t="s">
        <v>2840</v>
      </c>
      <c r="G565" s="42" t="s">
        <v>2660</v>
      </c>
      <c r="H565" t="s">
        <v>2365</v>
      </c>
      <c r="I565" s="42" t="s">
        <v>2660</v>
      </c>
      <c r="J565" t="s">
        <v>663</v>
      </c>
      <c r="M565" s="11" t="s">
        <v>630</v>
      </c>
    </row>
    <row r="566" spans="1:13" ht="17.100000000000001" customHeight="1">
      <c r="A566" s="55" t="s">
        <v>2661</v>
      </c>
      <c r="B566" t="s">
        <v>3715</v>
      </c>
      <c r="C566" s="55" t="s">
        <v>2661</v>
      </c>
      <c r="D566" t="s">
        <v>850</v>
      </c>
      <c r="E566" s="55" t="s">
        <v>2526</v>
      </c>
      <c r="F566" t="s">
        <v>336</v>
      </c>
      <c r="G566" s="42" t="s">
        <v>2661</v>
      </c>
      <c r="H566" t="s">
        <v>379</v>
      </c>
      <c r="I566" s="42" t="s">
        <v>2660</v>
      </c>
      <c r="J566" t="s">
        <v>1136</v>
      </c>
      <c r="M566" s="11" t="s">
        <v>589</v>
      </c>
    </row>
    <row r="567" spans="1:13" ht="17.100000000000001" customHeight="1">
      <c r="A567" s="55" t="s">
        <v>2661</v>
      </c>
      <c r="B567" t="s">
        <v>186</v>
      </c>
      <c r="C567" s="55" t="s">
        <v>2526</v>
      </c>
      <c r="D567" t="s">
        <v>1261</v>
      </c>
      <c r="E567" s="55" t="s">
        <v>2526</v>
      </c>
      <c r="F567" t="s">
        <v>1439</v>
      </c>
      <c r="G567" s="42" t="s">
        <v>2661</v>
      </c>
      <c r="H567" t="s">
        <v>392</v>
      </c>
      <c r="I567" s="42" t="s">
        <v>2660</v>
      </c>
      <c r="J567" t="s">
        <v>567</v>
      </c>
      <c r="M567" t="s">
        <v>536</v>
      </c>
    </row>
    <row r="568" spans="1:13" ht="17.100000000000001" customHeight="1">
      <c r="A568" s="55" t="s">
        <v>2526</v>
      </c>
      <c r="B568" t="s">
        <v>1311</v>
      </c>
      <c r="C568" s="55" t="s">
        <v>2526</v>
      </c>
      <c r="D568" t="s">
        <v>84</v>
      </c>
      <c r="E568" s="55" t="s">
        <v>2527</v>
      </c>
      <c r="F568" t="s">
        <v>362</v>
      </c>
      <c r="G568" s="42" t="s">
        <v>2526</v>
      </c>
      <c r="H568" t="s">
        <v>1209</v>
      </c>
      <c r="I568" s="42" t="s">
        <v>2660</v>
      </c>
      <c r="J568" t="s">
        <v>1021</v>
      </c>
      <c r="M568" s="11" t="s">
        <v>1145</v>
      </c>
    </row>
    <row r="569" spans="1:13" ht="17.100000000000001" customHeight="1">
      <c r="A569" s="55" t="s">
        <v>2526</v>
      </c>
      <c r="B569" t="s">
        <v>261</v>
      </c>
      <c r="C569" s="55" t="s">
        <v>2527</v>
      </c>
      <c r="D569" t="s">
        <v>134</v>
      </c>
      <c r="E569" s="55" t="s">
        <v>2527</v>
      </c>
      <c r="F569" t="s">
        <v>381</v>
      </c>
      <c r="G569" s="42" t="s">
        <v>2526</v>
      </c>
      <c r="H569" t="s">
        <v>376</v>
      </c>
      <c r="I569" s="42" t="s">
        <v>2660</v>
      </c>
      <c r="J569" t="s">
        <v>737</v>
      </c>
      <c r="M569" t="s">
        <v>620</v>
      </c>
    </row>
    <row r="570" spans="1:13" ht="17.100000000000001" customHeight="1">
      <c r="A570" s="55" t="s">
        <v>2527</v>
      </c>
      <c r="B570" t="s">
        <v>502</v>
      </c>
      <c r="C570" s="55" t="s">
        <v>2527</v>
      </c>
      <c r="D570" t="s">
        <v>366</v>
      </c>
      <c r="E570" s="55" t="s">
        <v>2528</v>
      </c>
      <c r="F570" t="s">
        <v>161</v>
      </c>
      <c r="G570" s="42" t="s">
        <v>2527</v>
      </c>
      <c r="H570" t="s">
        <v>789</v>
      </c>
      <c r="I570" s="42" t="s">
        <v>2660</v>
      </c>
      <c r="J570" t="s">
        <v>3704</v>
      </c>
      <c r="M570" t="s">
        <v>622</v>
      </c>
    </row>
    <row r="571" spans="1:13" ht="17.100000000000001" customHeight="1">
      <c r="A571" s="55" t="s">
        <v>2527</v>
      </c>
      <c r="B571" t="s">
        <v>158</v>
      </c>
      <c r="C571" s="55" t="s">
        <v>2528</v>
      </c>
      <c r="D571" t="s">
        <v>1221</v>
      </c>
      <c r="E571" s="55" t="s">
        <v>2528</v>
      </c>
      <c r="F571" t="s">
        <v>365</v>
      </c>
      <c r="G571" s="42" t="s">
        <v>2527</v>
      </c>
      <c r="H571" t="s">
        <v>130</v>
      </c>
      <c r="I571" s="42" t="s">
        <v>2660</v>
      </c>
      <c r="J571" t="s">
        <v>188</v>
      </c>
      <c r="M571" t="s">
        <v>621</v>
      </c>
    </row>
    <row r="572" spans="1:13" ht="17.100000000000001" customHeight="1">
      <c r="A572" s="55" t="s">
        <v>2528</v>
      </c>
      <c r="B572" t="s">
        <v>494</v>
      </c>
      <c r="C572" s="55" t="s">
        <v>2528</v>
      </c>
      <c r="D572" t="s">
        <v>304</v>
      </c>
      <c r="E572" s="55" t="s">
        <v>2529</v>
      </c>
      <c r="F572" t="s">
        <v>485</v>
      </c>
      <c r="G572" s="42" t="s">
        <v>2528</v>
      </c>
      <c r="H572" t="s">
        <v>2818</v>
      </c>
      <c r="I572" s="42" t="s">
        <v>2661</v>
      </c>
      <c r="J572" t="s">
        <v>404</v>
      </c>
      <c r="M572" t="s">
        <v>623</v>
      </c>
    </row>
    <row r="573" spans="1:13" ht="17.100000000000001" customHeight="1">
      <c r="A573" s="55" t="s">
        <v>2528</v>
      </c>
      <c r="B573" t="s">
        <v>361</v>
      </c>
      <c r="C573" s="55" t="s">
        <v>2529</v>
      </c>
      <c r="D573" t="s">
        <v>318</v>
      </c>
      <c r="E573" s="55" t="s">
        <v>2530</v>
      </c>
      <c r="F573" t="s">
        <v>2370</v>
      </c>
      <c r="G573" s="42" t="s">
        <v>2528</v>
      </c>
      <c r="H573" t="s">
        <v>1187</v>
      </c>
      <c r="I573" s="42" t="s">
        <v>2661</v>
      </c>
      <c r="J573" t="s">
        <v>990</v>
      </c>
      <c r="M573" t="s">
        <v>1150</v>
      </c>
    </row>
    <row r="574" spans="1:13" ht="17.100000000000001" customHeight="1">
      <c r="A574" s="55" t="s">
        <v>2529</v>
      </c>
      <c r="B574" t="s">
        <v>2187</v>
      </c>
      <c r="C574" s="55" t="s">
        <v>2529</v>
      </c>
      <c r="D574" t="s">
        <v>3034</v>
      </c>
      <c r="E574" s="55" t="s">
        <v>2530</v>
      </c>
      <c r="F574" t="s">
        <v>2506</v>
      </c>
      <c r="G574" s="42" t="s">
        <v>2529</v>
      </c>
      <c r="H574" t="s">
        <v>3808</v>
      </c>
      <c r="I574" s="42" t="s">
        <v>2661</v>
      </c>
      <c r="J574" t="s">
        <v>884</v>
      </c>
      <c r="M574" t="s">
        <v>624</v>
      </c>
    </row>
    <row r="575" spans="1:13" ht="17.100000000000001" customHeight="1">
      <c r="A575" s="55" t="s">
        <v>2529</v>
      </c>
      <c r="B575" t="s">
        <v>1127</v>
      </c>
      <c r="C575" s="55" t="s">
        <v>2530</v>
      </c>
      <c r="D575" t="s">
        <v>332</v>
      </c>
      <c r="E575" s="55" t="s">
        <v>2531</v>
      </c>
      <c r="F575" t="s">
        <v>1206</v>
      </c>
      <c r="G575" s="42" t="s">
        <v>2529</v>
      </c>
      <c r="H575" t="s">
        <v>430</v>
      </c>
      <c r="I575" s="42" t="s">
        <v>2661</v>
      </c>
      <c r="J575" t="s">
        <v>918</v>
      </c>
      <c r="M575" t="s">
        <v>625</v>
      </c>
    </row>
    <row r="576" spans="1:13" ht="17.100000000000001" customHeight="1">
      <c r="A576" s="55" t="s">
        <v>2530</v>
      </c>
      <c r="B576" t="s">
        <v>508</v>
      </c>
      <c r="C576" s="55" t="s">
        <v>2530</v>
      </c>
      <c r="D576" t="s">
        <v>162</v>
      </c>
      <c r="E576" s="55" t="s">
        <v>2531</v>
      </c>
      <c r="F576" t="s">
        <v>244</v>
      </c>
      <c r="G576" s="42" t="s">
        <v>2530</v>
      </c>
      <c r="H576" t="s">
        <v>446</v>
      </c>
      <c r="I576" s="42" t="s">
        <v>2526</v>
      </c>
      <c r="J576" t="s">
        <v>3707</v>
      </c>
      <c r="M576" t="s">
        <v>626</v>
      </c>
    </row>
    <row r="577" spans="1:13" ht="17.100000000000001" customHeight="1">
      <c r="A577" s="55" t="s">
        <v>2530</v>
      </c>
      <c r="B577" t="s">
        <v>322</v>
      </c>
      <c r="C577" s="55" t="s">
        <v>2531</v>
      </c>
      <c r="D577" t="s">
        <v>209</v>
      </c>
      <c r="E577" s="55" t="s">
        <v>2532</v>
      </c>
      <c r="F577" t="s">
        <v>819</v>
      </c>
      <c r="G577" s="42" t="s">
        <v>2530</v>
      </c>
      <c r="H577" t="s">
        <v>3800</v>
      </c>
      <c r="I577" s="42" t="s">
        <v>2526</v>
      </c>
      <c r="J577" t="s">
        <v>2088</v>
      </c>
      <c r="M577" t="s">
        <v>627</v>
      </c>
    </row>
    <row r="578" spans="1:13" ht="17.100000000000001" customHeight="1">
      <c r="A578" s="55" t="s">
        <v>2531</v>
      </c>
      <c r="B578" t="s">
        <v>1831</v>
      </c>
      <c r="C578" s="55" t="s">
        <v>2531</v>
      </c>
      <c r="D578" t="s">
        <v>306</v>
      </c>
      <c r="E578" s="55" t="s">
        <v>2532</v>
      </c>
      <c r="F578" t="s">
        <v>311</v>
      </c>
      <c r="G578" s="42" t="s">
        <v>2531</v>
      </c>
      <c r="H578" t="s">
        <v>1032</v>
      </c>
      <c r="I578" s="42" t="s">
        <v>2526</v>
      </c>
      <c r="J578" t="s">
        <v>79</v>
      </c>
      <c r="M578" t="s">
        <v>628</v>
      </c>
    </row>
    <row r="579" spans="1:13" ht="17.100000000000001" customHeight="1">
      <c r="A579" s="55" t="s">
        <v>2531</v>
      </c>
      <c r="B579" t="s">
        <v>1182</v>
      </c>
      <c r="C579" s="55" t="s">
        <v>2532</v>
      </c>
      <c r="D579" t="s">
        <v>2764</v>
      </c>
      <c r="E579" s="55" t="s">
        <v>3306</v>
      </c>
      <c r="F579" t="s">
        <v>2291</v>
      </c>
      <c r="G579" s="42" t="s">
        <v>2532</v>
      </c>
      <c r="H579" t="s">
        <v>3195</v>
      </c>
      <c r="I579" s="42" t="s">
        <v>2527</v>
      </c>
      <c r="J579" t="s">
        <v>417</v>
      </c>
      <c r="M579" t="s">
        <v>4759</v>
      </c>
    </row>
    <row r="580" spans="1:13" ht="17.100000000000001" customHeight="1">
      <c r="A580" s="55" t="s">
        <v>2532</v>
      </c>
      <c r="B580" t="s">
        <v>1103</v>
      </c>
      <c r="C580" s="55" t="s">
        <v>2532</v>
      </c>
      <c r="D580" t="s">
        <v>1550</v>
      </c>
      <c r="E580" s="55" t="s">
        <v>3306</v>
      </c>
      <c r="F580" t="s">
        <v>210</v>
      </c>
      <c r="G580" s="42" t="s">
        <v>2532</v>
      </c>
      <c r="H580" t="s">
        <v>3189</v>
      </c>
      <c r="I580" s="42" t="s">
        <v>2527</v>
      </c>
      <c r="J580" t="s">
        <v>461</v>
      </c>
    </row>
    <row r="581" spans="1:13" ht="17.100000000000001" customHeight="1">
      <c r="A581" s="55" t="s">
        <v>2532</v>
      </c>
      <c r="B581" t="s">
        <v>1269</v>
      </c>
      <c r="C581" s="55" t="s">
        <v>3306</v>
      </c>
      <c r="D581" t="s">
        <v>217</v>
      </c>
      <c r="E581" s="55" t="s">
        <v>3307</v>
      </c>
      <c r="F581" t="s">
        <v>453</v>
      </c>
      <c r="G581" s="42" t="s">
        <v>3306</v>
      </c>
      <c r="H581" t="s">
        <v>2767</v>
      </c>
      <c r="I581" s="42" t="s">
        <v>2527</v>
      </c>
      <c r="J581" t="s">
        <v>484</v>
      </c>
    </row>
    <row r="582" spans="1:13" ht="17.100000000000001" customHeight="1">
      <c r="A582" s="55" t="s">
        <v>3306</v>
      </c>
      <c r="B582" t="s">
        <v>377</v>
      </c>
      <c r="C582" s="55" t="s">
        <v>3306</v>
      </c>
      <c r="D582" t="s">
        <v>312</v>
      </c>
      <c r="E582" s="55" t="s">
        <v>3307</v>
      </c>
      <c r="F582" t="s">
        <v>251</v>
      </c>
      <c r="G582" s="42" t="s">
        <v>3306</v>
      </c>
      <c r="H582" t="s">
        <v>86</v>
      </c>
      <c r="I582" s="42" t="s">
        <v>2528</v>
      </c>
      <c r="J582" t="s">
        <v>224</v>
      </c>
    </row>
    <row r="583" spans="1:13" ht="17.100000000000001" customHeight="1">
      <c r="A583" s="55" t="s">
        <v>3306</v>
      </c>
      <c r="B583" t="s">
        <v>3533</v>
      </c>
      <c r="C583" s="55" t="s">
        <v>3307</v>
      </c>
      <c r="D583" t="s">
        <v>3766</v>
      </c>
      <c r="E583" s="55" t="s">
        <v>3308</v>
      </c>
      <c r="F583" t="s">
        <v>2782</v>
      </c>
      <c r="G583" s="42" t="s">
        <v>3307</v>
      </c>
      <c r="H583" t="s">
        <v>512</v>
      </c>
      <c r="I583" s="42" t="s">
        <v>2529</v>
      </c>
      <c r="J583" t="s">
        <v>193</v>
      </c>
    </row>
    <row r="584" spans="1:13" ht="17.100000000000001" customHeight="1">
      <c r="A584" s="55" t="s">
        <v>3307</v>
      </c>
      <c r="B584" t="s">
        <v>2141</v>
      </c>
      <c r="C584" s="55" t="s">
        <v>3307</v>
      </c>
      <c r="D584" t="s">
        <v>501</v>
      </c>
      <c r="E584" s="55" t="s">
        <v>3308</v>
      </c>
      <c r="F584" t="s">
        <v>2017</v>
      </c>
      <c r="G584" s="42" t="s">
        <v>3307</v>
      </c>
      <c r="H584" t="s">
        <v>267</v>
      </c>
      <c r="I584" s="42" t="s">
        <v>2529</v>
      </c>
      <c r="J584" t="s">
        <v>642</v>
      </c>
    </row>
    <row r="585" spans="1:13" ht="17.100000000000001" customHeight="1">
      <c r="A585" s="55" t="s">
        <v>3307</v>
      </c>
      <c r="B585" t="s">
        <v>299</v>
      </c>
      <c r="C585" s="55" t="s">
        <v>3308</v>
      </c>
      <c r="D585" t="s">
        <v>1087</v>
      </c>
      <c r="E585" s="55" t="s">
        <v>3309</v>
      </c>
      <c r="F585" t="s">
        <v>3154</v>
      </c>
      <c r="G585" s="42" t="s">
        <v>3308</v>
      </c>
      <c r="H585" t="s">
        <v>3755</v>
      </c>
      <c r="I585" s="42" t="s">
        <v>2529</v>
      </c>
      <c r="J585" t="s">
        <v>331</v>
      </c>
    </row>
    <row r="586" spans="1:13" ht="17.100000000000001" customHeight="1">
      <c r="A586" s="55" t="s">
        <v>3308</v>
      </c>
      <c r="B586" t="s">
        <v>921</v>
      </c>
      <c r="C586" s="55" t="s">
        <v>3308</v>
      </c>
      <c r="D586" t="s">
        <v>3806</v>
      </c>
      <c r="E586" s="55" t="s">
        <v>3309</v>
      </c>
      <c r="F586" t="s">
        <v>940</v>
      </c>
      <c r="G586" s="42" t="s">
        <v>3308</v>
      </c>
      <c r="H586" t="s">
        <v>2979</v>
      </c>
      <c r="I586" s="42" t="s">
        <v>2529</v>
      </c>
      <c r="J586" t="s">
        <v>914</v>
      </c>
    </row>
    <row r="587" spans="1:13" ht="17.100000000000001" customHeight="1">
      <c r="A587" s="55" t="s">
        <v>3308</v>
      </c>
      <c r="B587" t="s">
        <v>2497</v>
      </c>
      <c r="C587" s="55" t="s">
        <v>3309</v>
      </c>
      <c r="D587" t="s">
        <v>2093</v>
      </c>
      <c r="E587" s="55" t="s">
        <v>3310</v>
      </c>
      <c r="F587" t="s">
        <v>917</v>
      </c>
      <c r="G587" s="42" t="s">
        <v>3309</v>
      </c>
      <c r="H587" t="s">
        <v>424</v>
      </c>
      <c r="I587" s="42" t="s">
        <v>2529</v>
      </c>
      <c r="J587" t="s">
        <v>303</v>
      </c>
    </row>
    <row r="588" spans="1:13" ht="17.100000000000001" customHeight="1">
      <c r="A588" s="55" t="s">
        <v>3309</v>
      </c>
      <c r="B588" t="s">
        <v>1009</v>
      </c>
      <c r="C588" s="55" t="s">
        <v>3309</v>
      </c>
      <c r="D588" t="s">
        <v>3297</v>
      </c>
      <c r="E588" s="55" t="s">
        <v>3310</v>
      </c>
      <c r="F588" t="s">
        <v>420</v>
      </c>
      <c r="G588" s="42" t="s">
        <v>3309</v>
      </c>
      <c r="H588" t="s">
        <v>3207</v>
      </c>
      <c r="I588" s="42" t="s">
        <v>2530</v>
      </c>
      <c r="J588" t="s">
        <v>1586</v>
      </c>
    </row>
    <row r="589" spans="1:13" ht="17.100000000000001" customHeight="1">
      <c r="A589" s="55" t="s">
        <v>3309</v>
      </c>
      <c r="B589" t="s">
        <v>1364</v>
      </c>
      <c r="C589" s="55" t="s">
        <v>3310</v>
      </c>
      <c r="D589" t="s">
        <v>3713</v>
      </c>
      <c r="E589" s="55" t="s">
        <v>3312</v>
      </c>
      <c r="F589" t="s">
        <v>231</v>
      </c>
      <c r="G589" s="42"/>
      <c r="I589" s="42" t="s">
        <v>2530</v>
      </c>
      <c r="J589" t="s">
        <v>840</v>
      </c>
    </row>
    <row r="590" spans="1:13" ht="17.100000000000001" customHeight="1">
      <c r="A590" s="55" t="s">
        <v>3310</v>
      </c>
      <c r="B590" t="s">
        <v>288</v>
      </c>
      <c r="C590" s="55" t="s">
        <v>3310</v>
      </c>
      <c r="D590" t="s">
        <v>1116</v>
      </c>
      <c r="E590" s="55" t="s">
        <v>3312</v>
      </c>
      <c r="F590" t="s">
        <v>2184</v>
      </c>
      <c r="G590" s="56"/>
      <c r="H590" s="57"/>
      <c r="I590" s="42" t="s">
        <v>2530</v>
      </c>
      <c r="J590" t="s">
        <v>3720</v>
      </c>
    </row>
    <row r="591" spans="1:13" ht="17.100000000000001" customHeight="1">
      <c r="A591" s="55" t="s">
        <v>3310</v>
      </c>
      <c r="B591" t="s">
        <v>252</v>
      </c>
      <c r="C591" s="55" t="s">
        <v>3311</v>
      </c>
      <c r="D591" t="s">
        <v>3241</v>
      </c>
      <c r="E591" s="55" t="s">
        <v>3313</v>
      </c>
      <c r="F591" t="s">
        <v>356</v>
      </c>
      <c r="G591" s="56" t="s">
        <v>2259</v>
      </c>
      <c r="H591" s="57"/>
      <c r="I591" s="42" t="s">
        <v>2530</v>
      </c>
      <c r="J591" t="s">
        <v>328</v>
      </c>
    </row>
    <row r="592" spans="1:13" ht="17.100000000000001" customHeight="1">
      <c r="A592" s="55" t="s">
        <v>3311</v>
      </c>
      <c r="B592" t="s">
        <v>116</v>
      </c>
      <c r="C592" s="55" t="s">
        <v>3311</v>
      </c>
      <c r="D592" t="s">
        <v>194</v>
      </c>
      <c r="E592" s="55" t="s">
        <v>3313</v>
      </c>
      <c r="F592" t="s">
        <v>3294</v>
      </c>
      <c r="G592" s="42" t="s">
        <v>2520</v>
      </c>
      <c r="H592" t="s">
        <v>257</v>
      </c>
      <c r="I592" s="42" t="s">
        <v>2530</v>
      </c>
      <c r="J592" t="s">
        <v>1357</v>
      </c>
    </row>
    <row r="593" spans="1:10" ht="17.100000000000001" customHeight="1">
      <c r="A593" s="55" t="s">
        <v>3311</v>
      </c>
      <c r="B593" t="s">
        <v>2514</v>
      </c>
      <c r="C593" s="55" t="s">
        <v>3312</v>
      </c>
      <c r="D593" t="s">
        <v>2194</v>
      </c>
      <c r="E593" s="55" t="s">
        <v>3314</v>
      </c>
      <c r="F593" t="s">
        <v>3170</v>
      </c>
      <c r="G593" s="42" t="s">
        <v>2520</v>
      </c>
      <c r="H593" t="s">
        <v>275</v>
      </c>
      <c r="I593" s="42" t="s">
        <v>2530</v>
      </c>
      <c r="J593" t="s">
        <v>2372</v>
      </c>
    </row>
    <row r="594" spans="1:10" ht="17.100000000000001" customHeight="1">
      <c r="A594" s="55" t="s">
        <v>3312</v>
      </c>
      <c r="B594" t="s">
        <v>240</v>
      </c>
      <c r="C594" s="55" t="s">
        <v>3312</v>
      </c>
      <c r="D594" t="s">
        <v>765</v>
      </c>
      <c r="E594" s="55" t="s">
        <v>3314</v>
      </c>
      <c r="F594" t="s">
        <v>167</v>
      </c>
      <c r="G594" s="42" t="s">
        <v>2521</v>
      </c>
      <c r="H594" t="s">
        <v>2739</v>
      </c>
      <c r="I594" s="42" t="s">
        <v>2531</v>
      </c>
      <c r="J594" t="s">
        <v>1455</v>
      </c>
    </row>
    <row r="595" spans="1:10" ht="17.100000000000001" customHeight="1">
      <c r="A595" s="55" t="s">
        <v>3312</v>
      </c>
      <c r="B595" t="s">
        <v>1314</v>
      </c>
      <c r="C595" s="55" t="s">
        <v>3313</v>
      </c>
      <c r="D595" t="s">
        <v>891</v>
      </c>
      <c r="E595" s="55" t="s">
        <v>3315</v>
      </c>
      <c r="F595" t="s">
        <v>166</v>
      </c>
      <c r="G595" s="42" t="s">
        <v>2521</v>
      </c>
      <c r="H595" t="s">
        <v>3263</v>
      </c>
      <c r="I595" s="42" t="s">
        <v>2532</v>
      </c>
      <c r="J595" t="s">
        <v>117</v>
      </c>
    </row>
    <row r="596" spans="1:10" ht="17.100000000000001" customHeight="1">
      <c r="A596" s="55" t="s">
        <v>3313</v>
      </c>
      <c r="B596" t="s">
        <v>3134</v>
      </c>
      <c r="C596" s="55" t="s">
        <v>3313</v>
      </c>
      <c r="D596" t="s">
        <v>3369</v>
      </c>
      <c r="E596" s="55" t="s">
        <v>3315</v>
      </c>
      <c r="F596" t="s">
        <v>2541</v>
      </c>
      <c r="G596" s="42" t="s">
        <v>2521</v>
      </c>
      <c r="H596" t="s">
        <v>1030</v>
      </c>
      <c r="I596" s="42" t="s">
        <v>2532</v>
      </c>
      <c r="J596" t="s">
        <v>3404</v>
      </c>
    </row>
    <row r="597" spans="1:10" ht="17.100000000000001" customHeight="1">
      <c r="A597" s="55" t="s">
        <v>3313</v>
      </c>
      <c r="B597" t="s">
        <v>3831</v>
      </c>
      <c r="C597" s="55" t="s">
        <v>3314</v>
      </c>
      <c r="D597" t="s">
        <v>2023</v>
      </c>
      <c r="E597" s="55" t="s">
        <v>3316</v>
      </c>
      <c r="F597" t="s">
        <v>3627</v>
      </c>
      <c r="G597" s="42" t="s">
        <v>2521</v>
      </c>
      <c r="H597" t="s">
        <v>271</v>
      </c>
      <c r="I597" s="42" t="s">
        <v>3306</v>
      </c>
      <c r="J597" t="s">
        <v>2309</v>
      </c>
    </row>
    <row r="598" spans="1:10" ht="17.100000000000001" customHeight="1">
      <c r="A598" s="55" t="s">
        <v>3314</v>
      </c>
      <c r="B598" t="s">
        <v>2185</v>
      </c>
      <c r="C598" s="55" t="s">
        <v>3314</v>
      </c>
      <c r="D598" t="s">
        <v>516</v>
      </c>
      <c r="E598" s="55" t="s">
        <v>3316</v>
      </c>
      <c r="F598" t="s">
        <v>3824</v>
      </c>
      <c r="G598" s="42" t="s">
        <v>2521</v>
      </c>
      <c r="H598" t="s">
        <v>3428</v>
      </c>
      <c r="I598" s="42" t="s">
        <v>3306</v>
      </c>
      <c r="J598" t="s">
        <v>1076</v>
      </c>
    </row>
    <row r="599" spans="1:10" ht="17.100000000000001" customHeight="1">
      <c r="A599" s="55" t="s">
        <v>3314</v>
      </c>
      <c r="B599" t="s">
        <v>1369</v>
      </c>
      <c r="C599" s="55" t="s">
        <v>3315</v>
      </c>
      <c r="D599" t="s">
        <v>2209</v>
      </c>
      <c r="E599" s="55"/>
      <c r="G599" s="42" t="s">
        <v>2521</v>
      </c>
      <c r="H599" t="s">
        <v>713</v>
      </c>
      <c r="I599" s="42" t="s">
        <v>3306</v>
      </c>
      <c r="J599" t="s">
        <v>265</v>
      </c>
    </row>
    <row r="600" spans="1:10" ht="17.100000000000001" customHeight="1">
      <c r="A600" s="55" t="s">
        <v>3315</v>
      </c>
      <c r="B600" t="s">
        <v>2987</v>
      </c>
      <c r="C600" s="55" t="s">
        <v>3315</v>
      </c>
      <c r="D600" t="s">
        <v>1894</v>
      </c>
      <c r="E600" s="55"/>
      <c r="G600" s="42"/>
      <c r="I600" s="42" t="s">
        <v>3306</v>
      </c>
      <c r="J600" t="s">
        <v>456</v>
      </c>
    </row>
    <row r="601" spans="1:10" ht="17.100000000000001" customHeight="1">
      <c r="A601" s="55" t="s">
        <v>3315</v>
      </c>
      <c r="B601" t="s">
        <v>355</v>
      </c>
      <c r="C601" s="55" t="s">
        <v>3316</v>
      </c>
      <c r="D601" t="s">
        <v>874</v>
      </c>
      <c r="E601" s="55"/>
      <c r="G601" s="42"/>
      <c r="H601" s="51"/>
      <c r="I601" s="42"/>
    </row>
    <row r="602" spans="1:10" ht="17.100000000000001" customHeight="1">
      <c r="A602" s="55" t="s">
        <v>3316</v>
      </c>
      <c r="B602" t="s">
        <v>981</v>
      </c>
      <c r="C602" s="55" t="s">
        <v>3316</v>
      </c>
      <c r="D602" t="s">
        <v>310</v>
      </c>
      <c r="E602" s="55"/>
      <c r="G602" s="42"/>
      <c r="H602" s="51"/>
      <c r="I602" s="42"/>
    </row>
    <row r="603" spans="1:10" ht="17.100000000000001" customHeight="1">
      <c r="A603" s="55" t="s">
        <v>3316</v>
      </c>
      <c r="B603" t="s">
        <v>2180</v>
      </c>
      <c r="C603" s="55"/>
      <c r="E603" s="55"/>
      <c r="G603" s="42"/>
      <c r="H603" s="51"/>
      <c r="I603" s="42"/>
    </row>
    <row r="604" spans="1:10" ht="17.100000000000001" customHeight="1">
      <c r="I604" s="42"/>
    </row>
    <row r="605" spans="1:10" ht="17.100000000000001" customHeight="1">
      <c r="I605" s="42"/>
    </row>
    <row r="606" spans="1:10" ht="17.100000000000001" customHeight="1">
      <c r="F606" s="10" t="s">
        <v>533</v>
      </c>
      <c r="I606" s="42"/>
    </row>
    <row r="607" spans="1:10" ht="17.100000000000001" customHeight="1">
      <c r="I607" s="42"/>
    </row>
    <row r="609" spans="1:12" ht="17.100000000000001" customHeight="1">
      <c r="A609" s="3" t="s">
        <v>3436</v>
      </c>
      <c r="C609" s="3" t="s">
        <v>3436</v>
      </c>
      <c r="E609" s="3" t="s">
        <v>3436</v>
      </c>
      <c r="G609" s="3" t="s">
        <v>3436</v>
      </c>
      <c r="I609" s="3" t="s">
        <v>3436</v>
      </c>
      <c r="K609" t="s">
        <v>2429</v>
      </c>
    </row>
    <row r="610" spans="1:12" ht="17.100000000000001" customHeight="1">
      <c r="A610" s="55" t="s">
        <v>2520</v>
      </c>
      <c r="B610" s="11" t="s">
        <v>688</v>
      </c>
      <c r="C610" s="55" t="s">
        <v>2520</v>
      </c>
      <c r="D610" t="s">
        <v>1092</v>
      </c>
      <c r="E610" s="55" t="s">
        <v>2520</v>
      </c>
      <c r="F610" t="s">
        <v>735</v>
      </c>
      <c r="G610" s="55" t="s">
        <v>2520</v>
      </c>
      <c r="H610" t="s">
        <v>876</v>
      </c>
      <c r="I610" s="55" t="s">
        <v>2520</v>
      </c>
      <c r="J610" t="s">
        <v>970</v>
      </c>
      <c r="K610" t="s">
        <v>4755</v>
      </c>
    </row>
    <row r="611" spans="1:12" ht="17.100000000000001" customHeight="1">
      <c r="A611" s="55" t="s">
        <v>2521</v>
      </c>
      <c r="B611" t="s">
        <v>854</v>
      </c>
      <c r="C611" s="55" t="s">
        <v>2521</v>
      </c>
      <c r="D611" t="s">
        <v>568</v>
      </c>
      <c r="E611" s="55" t="s">
        <v>2521</v>
      </c>
      <c r="F611" t="s">
        <v>1013</v>
      </c>
      <c r="G611" s="55" t="s">
        <v>2521</v>
      </c>
      <c r="H611" t="s">
        <v>997</v>
      </c>
      <c r="I611" s="55" t="s">
        <v>2521</v>
      </c>
      <c r="J611" t="s">
        <v>990</v>
      </c>
      <c r="K611" s="11" t="s">
        <v>732</v>
      </c>
    </row>
    <row r="612" spans="1:12" ht="17.100000000000001" customHeight="1">
      <c r="A612" s="55" t="s">
        <v>2522</v>
      </c>
      <c r="B612" t="s">
        <v>643</v>
      </c>
      <c r="C612" s="55" t="s">
        <v>2522</v>
      </c>
      <c r="D612" t="s">
        <v>895</v>
      </c>
      <c r="E612" s="55" t="s">
        <v>2522</v>
      </c>
      <c r="F612" t="s">
        <v>1195</v>
      </c>
      <c r="G612" s="55" t="s">
        <v>2522</v>
      </c>
      <c r="H612" t="s">
        <v>1110</v>
      </c>
      <c r="I612" s="55" t="s">
        <v>2522</v>
      </c>
      <c r="J612" t="s">
        <v>2898</v>
      </c>
      <c r="K612" s="11" t="s">
        <v>528</v>
      </c>
      <c r="L612" s="63"/>
    </row>
    <row r="613" spans="1:12" ht="17.100000000000001" customHeight="1">
      <c r="A613" s="55" t="s">
        <v>2659</v>
      </c>
      <c r="B613" t="s">
        <v>617</v>
      </c>
      <c r="C613" s="55" t="s">
        <v>2659</v>
      </c>
      <c r="D613" t="s">
        <v>794</v>
      </c>
      <c r="E613" s="55" t="s">
        <v>2659</v>
      </c>
      <c r="F613" t="s">
        <v>674</v>
      </c>
      <c r="G613" s="55" t="s">
        <v>2659</v>
      </c>
      <c r="H613" t="s">
        <v>3433</v>
      </c>
      <c r="I613" s="55" t="s">
        <v>2659</v>
      </c>
      <c r="J613" t="s">
        <v>2181</v>
      </c>
      <c r="K613" t="s">
        <v>2427</v>
      </c>
      <c r="L613" s="63"/>
    </row>
    <row r="614" spans="1:12" ht="17.100000000000001" customHeight="1">
      <c r="A614" s="55" t="s">
        <v>2660</v>
      </c>
      <c r="B614" t="s">
        <v>1105</v>
      </c>
      <c r="C614" s="55" t="s">
        <v>2660</v>
      </c>
      <c r="D614" t="s">
        <v>1014</v>
      </c>
      <c r="E614" s="55" t="s">
        <v>2660</v>
      </c>
      <c r="F614" t="s">
        <v>1248</v>
      </c>
      <c r="G614" s="55" t="s">
        <v>2660</v>
      </c>
      <c r="H614" t="s">
        <v>3239</v>
      </c>
      <c r="I614" s="55" t="s">
        <v>2660</v>
      </c>
      <c r="J614" t="s">
        <v>934</v>
      </c>
      <c r="K614" s="11" t="s">
        <v>631</v>
      </c>
      <c r="L614" s="63"/>
    </row>
    <row r="615" spans="1:12" ht="17.100000000000001" customHeight="1">
      <c r="A615" s="55" t="s">
        <v>2661</v>
      </c>
      <c r="B615" t="s">
        <v>991</v>
      </c>
      <c r="C615" s="55" t="s">
        <v>2661</v>
      </c>
      <c r="D615" t="s">
        <v>898</v>
      </c>
      <c r="E615" s="55" t="s">
        <v>2661</v>
      </c>
      <c r="F615" t="s">
        <v>2733</v>
      </c>
      <c r="G615" s="55" t="s">
        <v>2661</v>
      </c>
      <c r="H615" t="s">
        <v>1138</v>
      </c>
      <c r="I615" s="55" t="s">
        <v>2661</v>
      </c>
      <c r="J615" t="s">
        <v>3264</v>
      </c>
      <c r="K615" s="11" t="s">
        <v>629</v>
      </c>
      <c r="L615" s="63"/>
    </row>
    <row r="616" spans="1:12" ht="17.100000000000001" customHeight="1">
      <c r="A616" s="55" t="s">
        <v>2526</v>
      </c>
      <c r="B616" t="s">
        <v>1107</v>
      </c>
      <c r="C616" s="55" t="s">
        <v>2526</v>
      </c>
      <c r="D616" t="s">
        <v>739</v>
      </c>
      <c r="E616" s="55" t="s">
        <v>2526</v>
      </c>
      <c r="F616" t="s">
        <v>1026</v>
      </c>
      <c r="G616" s="55" t="s">
        <v>2526</v>
      </c>
      <c r="H616" t="s">
        <v>768</v>
      </c>
      <c r="I616" s="55" t="s">
        <v>2526</v>
      </c>
      <c r="J616" t="s">
        <v>696</v>
      </c>
      <c r="K616" t="s">
        <v>534</v>
      </c>
    </row>
    <row r="617" spans="1:12" ht="17.100000000000001" customHeight="1">
      <c r="A617" s="55" t="s">
        <v>2527</v>
      </c>
      <c r="B617" t="s">
        <v>948</v>
      </c>
      <c r="C617" s="55" t="s">
        <v>2527</v>
      </c>
      <c r="D617" t="s">
        <v>597</v>
      </c>
      <c r="E617" s="55" t="s">
        <v>2527</v>
      </c>
      <c r="F617" t="s">
        <v>937</v>
      </c>
      <c r="G617" s="55" t="s">
        <v>2527</v>
      </c>
      <c r="H617" t="s">
        <v>785</v>
      </c>
      <c r="I617" s="55" t="s">
        <v>2527</v>
      </c>
      <c r="J617" s="74" t="s">
        <v>519</v>
      </c>
      <c r="K617" t="s">
        <v>535</v>
      </c>
    </row>
    <row r="618" spans="1:12" ht="17.100000000000001" customHeight="1">
      <c r="A618" s="55" t="s">
        <v>2528</v>
      </c>
      <c r="B618" t="s">
        <v>596</v>
      </c>
      <c r="C618" s="55" t="s">
        <v>2528</v>
      </c>
      <c r="D618" t="s">
        <v>776</v>
      </c>
      <c r="E618" s="55" t="s">
        <v>2528</v>
      </c>
      <c r="F618" t="s">
        <v>605</v>
      </c>
      <c r="G618" s="55" t="s">
        <v>2528</v>
      </c>
      <c r="H618" t="s">
        <v>755</v>
      </c>
      <c r="I618" s="55" t="s">
        <v>2528</v>
      </c>
      <c r="J618" t="s">
        <v>878</v>
      </c>
      <c r="K618" s="11" t="s">
        <v>540</v>
      </c>
    </row>
    <row r="619" spans="1:12" ht="17.100000000000001" customHeight="1">
      <c r="A619" s="55" t="s">
        <v>2529</v>
      </c>
      <c r="B619" t="s">
        <v>657</v>
      </c>
      <c r="C619" s="55" t="s">
        <v>2529</v>
      </c>
      <c r="D619" t="s">
        <v>857</v>
      </c>
      <c r="E619" s="55" t="s">
        <v>2529</v>
      </c>
      <c r="F619" t="s">
        <v>544</v>
      </c>
      <c r="G619" s="55" t="s">
        <v>2529</v>
      </c>
      <c r="H619" t="s">
        <v>1091</v>
      </c>
      <c r="I619" s="55" t="s">
        <v>2529</v>
      </c>
      <c r="J619" t="s">
        <v>684</v>
      </c>
      <c r="K619" s="11" t="s">
        <v>630</v>
      </c>
    </row>
    <row r="620" spans="1:12" ht="17.100000000000001" customHeight="1">
      <c r="A620" s="55" t="s">
        <v>2530</v>
      </c>
      <c r="B620" t="s">
        <v>968</v>
      </c>
      <c r="C620" s="55" t="s">
        <v>2530</v>
      </c>
      <c r="D620" t="s">
        <v>1199</v>
      </c>
      <c r="E620" s="55" t="s">
        <v>2530</v>
      </c>
      <c r="F620" t="s">
        <v>767</v>
      </c>
      <c r="G620" s="55" t="s">
        <v>2530</v>
      </c>
      <c r="H620" t="s">
        <v>1586</v>
      </c>
      <c r="I620" s="55" t="s">
        <v>2530</v>
      </c>
      <c r="J620" t="s">
        <v>1127</v>
      </c>
      <c r="K620" s="11" t="s">
        <v>589</v>
      </c>
    </row>
    <row r="621" spans="1:12" ht="17.100000000000001" customHeight="1">
      <c r="A621" s="55" t="s">
        <v>2531</v>
      </c>
      <c r="B621" t="s">
        <v>714</v>
      </c>
      <c r="C621" s="55" t="s">
        <v>2531</v>
      </c>
      <c r="D621" t="s">
        <v>1024</v>
      </c>
      <c r="E621" s="55" t="s">
        <v>2531</v>
      </c>
      <c r="F621" t="s">
        <v>772</v>
      </c>
      <c r="G621" s="55" t="s">
        <v>2531</v>
      </c>
      <c r="H621" t="s">
        <v>827</v>
      </c>
      <c r="I621" s="55" t="s">
        <v>2531</v>
      </c>
      <c r="J621" t="s">
        <v>1124</v>
      </c>
      <c r="K621" t="s">
        <v>536</v>
      </c>
    </row>
    <row r="622" spans="1:12" ht="17.100000000000001" customHeight="1">
      <c r="A622" s="55" t="s">
        <v>2532</v>
      </c>
      <c r="B622" t="s">
        <v>957</v>
      </c>
      <c r="C622" s="55" t="s">
        <v>2532</v>
      </c>
      <c r="D622" t="s">
        <v>2987</v>
      </c>
      <c r="E622" s="55" t="s">
        <v>2532</v>
      </c>
      <c r="F622" t="s">
        <v>923</v>
      </c>
      <c r="G622" s="55" t="s">
        <v>2532</v>
      </c>
      <c r="H622" t="s">
        <v>1204</v>
      </c>
      <c r="I622" s="55" t="s">
        <v>2532</v>
      </c>
      <c r="J622" t="s">
        <v>1032</v>
      </c>
      <c r="K622" t="s">
        <v>620</v>
      </c>
    </row>
    <row r="623" spans="1:12" ht="17.100000000000001" customHeight="1">
      <c r="A623" s="55" t="s">
        <v>3306</v>
      </c>
      <c r="B623" t="s">
        <v>1046</v>
      </c>
      <c r="C623" s="55" t="s">
        <v>3306</v>
      </c>
      <c r="D623" t="s">
        <v>1063</v>
      </c>
      <c r="E623" s="55" t="s">
        <v>3306</v>
      </c>
      <c r="F623" t="s">
        <v>758</v>
      </c>
      <c r="G623" s="55" t="s">
        <v>3306</v>
      </c>
      <c r="H623" t="s">
        <v>2812</v>
      </c>
      <c r="I623" s="55" t="s">
        <v>3306</v>
      </c>
      <c r="J623" t="s">
        <v>871</v>
      </c>
      <c r="K623" s="11" t="s">
        <v>1145</v>
      </c>
      <c r="L623" s="63"/>
    </row>
    <row r="624" spans="1:12" ht="17.100000000000001" customHeight="1">
      <c r="A624" s="55" t="s">
        <v>3307</v>
      </c>
      <c r="B624" t="s">
        <v>1001</v>
      </c>
      <c r="C624" s="55" t="s">
        <v>3307</v>
      </c>
      <c r="D624" t="s">
        <v>1203</v>
      </c>
      <c r="E624" s="55" t="s">
        <v>3307</v>
      </c>
      <c r="F624" t="s">
        <v>615</v>
      </c>
      <c r="G624" s="55" t="s">
        <v>3307</v>
      </c>
      <c r="H624" t="s">
        <v>882</v>
      </c>
      <c r="I624" s="55" t="s">
        <v>3307</v>
      </c>
      <c r="J624" t="s">
        <v>1130</v>
      </c>
      <c r="K624" t="s">
        <v>621</v>
      </c>
      <c r="L624" s="63"/>
    </row>
    <row r="625" spans="1:11" ht="17.100000000000001" customHeight="1">
      <c r="A625" s="55" t="s">
        <v>3308</v>
      </c>
      <c r="B625" t="s">
        <v>993</v>
      </c>
      <c r="C625" s="55" t="s">
        <v>3308</v>
      </c>
      <c r="D625" t="s">
        <v>799</v>
      </c>
      <c r="E625" s="55" t="s">
        <v>3308</v>
      </c>
      <c r="F625" t="s">
        <v>2334</v>
      </c>
      <c r="G625" s="55" t="s">
        <v>3308</v>
      </c>
      <c r="H625" t="s">
        <v>1058</v>
      </c>
      <c r="I625" s="55" t="s">
        <v>3308</v>
      </c>
      <c r="J625" t="s">
        <v>853</v>
      </c>
      <c r="K625" t="s">
        <v>622</v>
      </c>
    </row>
    <row r="626" spans="1:11" ht="17.100000000000001" customHeight="1">
      <c r="A626" s="55" t="s">
        <v>3309</v>
      </c>
      <c r="B626" t="s">
        <v>1059</v>
      </c>
      <c r="C626" s="55" t="s">
        <v>3309</v>
      </c>
      <c r="D626" t="s">
        <v>1106</v>
      </c>
      <c r="E626" s="55" t="s">
        <v>3309</v>
      </c>
      <c r="F626" t="s">
        <v>906</v>
      </c>
      <c r="G626" s="55" t="s">
        <v>3309</v>
      </c>
      <c r="H626" t="s">
        <v>3812</v>
      </c>
      <c r="I626" s="55" t="s">
        <v>3309</v>
      </c>
      <c r="J626" t="s">
        <v>567</v>
      </c>
      <c r="K626" t="s">
        <v>623</v>
      </c>
    </row>
    <row r="627" spans="1:11" ht="17.100000000000001" customHeight="1">
      <c r="A627" s="55" t="s">
        <v>3310</v>
      </c>
      <c r="B627" t="s">
        <v>893</v>
      </c>
      <c r="C627" s="55" t="s">
        <v>3310</v>
      </c>
      <c r="D627" t="s">
        <v>1185</v>
      </c>
      <c r="E627" s="55" t="s">
        <v>3310</v>
      </c>
      <c r="F627" t="s">
        <v>2810</v>
      </c>
      <c r="G627" s="55" t="s">
        <v>3310</v>
      </c>
      <c r="H627" t="s">
        <v>1168</v>
      </c>
      <c r="I627" s="55" t="s">
        <v>3310</v>
      </c>
      <c r="J627" t="s">
        <v>918</v>
      </c>
      <c r="K627" t="s">
        <v>624</v>
      </c>
    </row>
    <row r="628" spans="1:11" ht="17.100000000000001" customHeight="1">
      <c r="A628" s="55" t="s">
        <v>3311</v>
      </c>
      <c r="B628" t="s">
        <v>680</v>
      </c>
      <c r="C628" s="55" t="s">
        <v>3311</v>
      </c>
      <c r="D628" t="s">
        <v>743</v>
      </c>
      <c r="E628" s="55" t="s">
        <v>3311</v>
      </c>
      <c r="F628" t="s">
        <v>1207</v>
      </c>
      <c r="G628" s="55" t="s">
        <v>3311</v>
      </c>
      <c r="H628" t="s">
        <v>1000</v>
      </c>
      <c r="I628" s="55" t="s">
        <v>3311</v>
      </c>
      <c r="J628" t="s">
        <v>3029</v>
      </c>
      <c r="K628" t="s">
        <v>1150</v>
      </c>
    </row>
    <row r="629" spans="1:11" ht="17.100000000000001" customHeight="1">
      <c r="A629" s="55" t="s">
        <v>3312</v>
      </c>
      <c r="B629" t="s">
        <v>740</v>
      </c>
      <c r="C629" s="55" t="s">
        <v>3312</v>
      </c>
      <c r="D629" t="s">
        <v>998</v>
      </c>
      <c r="E629" s="55" t="s">
        <v>3312</v>
      </c>
      <c r="F629" t="s">
        <v>2670</v>
      </c>
      <c r="G629" s="55" t="s">
        <v>3312</v>
      </c>
      <c r="H629" t="s">
        <v>683</v>
      </c>
      <c r="I629" s="55" t="s">
        <v>3312</v>
      </c>
      <c r="J629" t="s">
        <v>879</v>
      </c>
      <c r="K629" t="s">
        <v>625</v>
      </c>
    </row>
    <row r="630" spans="1:11" ht="17.100000000000001" customHeight="1">
      <c r="A630" s="55" t="s">
        <v>3313</v>
      </c>
      <c r="B630" t="s">
        <v>911</v>
      </c>
      <c r="C630" s="55" t="s">
        <v>3313</v>
      </c>
      <c r="D630" t="s">
        <v>697</v>
      </c>
      <c r="E630" s="55" t="s">
        <v>3313</v>
      </c>
      <c r="F630" t="s">
        <v>1122</v>
      </c>
      <c r="G630" s="55" t="s">
        <v>3313</v>
      </c>
      <c r="H630" t="s">
        <v>1004</v>
      </c>
      <c r="I630" s="55" t="s">
        <v>3313</v>
      </c>
      <c r="J630" t="s">
        <v>1120</v>
      </c>
      <c r="K630" t="s">
        <v>626</v>
      </c>
    </row>
    <row r="631" spans="1:11" ht="17.100000000000001" customHeight="1">
      <c r="A631" s="55" t="s">
        <v>3314</v>
      </c>
      <c r="B631" t="s">
        <v>1096</v>
      </c>
      <c r="C631" s="55" t="s">
        <v>3314</v>
      </c>
      <c r="D631" t="s">
        <v>915</v>
      </c>
      <c r="E631" s="55" t="s">
        <v>3314</v>
      </c>
      <c r="F631" t="s">
        <v>701</v>
      </c>
      <c r="G631" s="55" t="s">
        <v>3314</v>
      </c>
      <c r="H631" t="s">
        <v>734</v>
      </c>
      <c r="I631" s="55" t="s">
        <v>3314</v>
      </c>
      <c r="J631" t="s">
        <v>916</v>
      </c>
      <c r="K631" t="s">
        <v>627</v>
      </c>
    </row>
    <row r="632" spans="1:11" ht="17.100000000000001" customHeight="1">
      <c r="A632" s="55" t="s">
        <v>3315</v>
      </c>
      <c r="B632" t="s">
        <v>941</v>
      </c>
      <c r="C632" s="55" t="s">
        <v>3315</v>
      </c>
      <c r="D632" t="s">
        <v>935</v>
      </c>
      <c r="E632" s="55" t="s">
        <v>3315</v>
      </c>
      <c r="F632" t="s">
        <v>921</v>
      </c>
      <c r="G632" s="55" t="s">
        <v>3315</v>
      </c>
      <c r="H632" t="s">
        <v>786</v>
      </c>
      <c r="I632" s="55" t="s">
        <v>3315</v>
      </c>
      <c r="J632" t="s">
        <v>1101</v>
      </c>
      <c r="K632" t="s">
        <v>628</v>
      </c>
    </row>
    <row r="633" spans="1:11" ht="17.100000000000001" customHeight="1">
      <c r="A633" s="55" t="s">
        <v>3316</v>
      </c>
      <c r="B633" t="s">
        <v>797</v>
      </c>
      <c r="C633" s="55" t="s">
        <v>3316</v>
      </c>
      <c r="D633" t="s">
        <v>709</v>
      </c>
      <c r="E633" s="55" t="s">
        <v>3316</v>
      </c>
      <c r="F633" t="s">
        <v>1086</v>
      </c>
      <c r="G633" s="55" t="s">
        <v>3316</v>
      </c>
      <c r="H633" t="s">
        <v>2523</v>
      </c>
      <c r="I633" s="55" t="s">
        <v>3316</v>
      </c>
      <c r="J633" t="s">
        <v>2804</v>
      </c>
      <c r="K633" t="s">
        <v>4759</v>
      </c>
    </row>
    <row r="634" spans="1:11" ht="17.100000000000001" customHeight="1">
      <c r="A634" s="58"/>
      <c r="B634" s="57"/>
      <c r="C634" s="58"/>
      <c r="D634" s="57"/>
      <c r="E634" s="58"/>
      <c r="F634" s="57"/>
      <c r="G634" s="58"/>
      <c r="H634" s="57"/>
      <c r="I634" s="58"/>
      <c r="J634" s="57"/>
    </row>
    <row r="635" spans="1:11" ht="17.100000000000001" customHeight="1">
      <c r="A635" s="58"/>
      <c r="B635" s="57"/>
      <c r="C635" s="58"/>
      <c r="D635" s="57"/>
      <c r="E635" s="58"/>
      <c r="F635" s="57"/>
      <c r="G635" s="58"/>
      <c r="H635" s="57"/>
      <c r="I635" s="58"/>
      <c r="J635" s="57"/>
    </row>
    <row r="636" spans="1:11" ht="17.100000000000001" customHeight="1">
      <c r="A636" s="58"/>
      <c r="C636" s="58"/>
      <c r="E636" s="58"/>
      <c r="G636" s="58"/>
      <c r="I636" s="58"/>
      <c r="J636" s="57"/>
    </row>
    <row r="637" spans="1:11" ht="17.100000000000001" customHeight="1">
      <c r="A637" s="56" t="s">
        <v>3436</v>
      </c>
      <c r="B637" s="57"/>
      <c r="C637" s="56" t="s">
        <v>3436</v>
      </c>
      <c r="D637" s="57"/>
      <c r="E637" s="56" t="s">
        <v>3436</v>
      </c>
      <c r="F637" s="57"/>
      <c r="G637" s="56" t="s">
        <v>3436</v>
      </c>
      <c r="H637" s="57"/>
      <c r="I637" s="56" t="s">
        <v>3436</v>
      </c>
      <c r="J637" s="57"/>
    </row>
    <row r="638" spans="1:11" ht="17.100000000000001" customHeight="1">
      <c r="A638" s="55" t="s">
        <v>2520</v>
      </c>
      <c r="B638" t="s">
        <v>672</v>
      </c>
      <c r="C638" s="55" t="s">
        <v>2520</v>
      </c>
      <c r="D638" t="s">
        <v>2579</v>
      </c>
      <c r="E638" s="55" t="s">
        <v>2520</v>
      </c>
      <c r="F638" t="s">
        <v>1104</v>
      </c>
      <c r="G638" s="55" t="s">
        <v>2520</v>
      </c>
      <c r="H638" t="s">
        <v>2631</v>
      </c>
      <c r="I638" s="55" t="s">
        <v>2520</v>
      </c>
      <c r="J638" t="s">
        <v>787</v>
      </c>
    </row>
    <row r="639" spans="1:11" ht="17.100000000000001" customHeight="1">
      <c r="A639" s="55" t="s">
        <v>2521</v>
      </c>
      <c r="B639" t="s">
        <v>773</v>
      </c>
      <c r="C639" s="55" t="s">
        <v>2521</v>
      </c>
      <c r="D639" t="s">
        <v>3136</v>
      </c>
      <c r="E639" s="55" t="s">
        <v>2521</v>
      </c>
      <c r="F639" t="s">
        <v>3241</v>
      </c>
      <c r="G639" s="55" t="s">
        <v>2521</v>
      </c>
      <c r="H639" t="s">
        <v>1209</v>
      </c>
      <c r="I639" s="55" t="s">
        <v>2521</v>
      </c>
      <c r="J639" t="s">
        <v>3431</v>
      </c>
    </row>
    <row r="640" spans="1:11" ht="17.100000000000001" customHeight="1">
      <c r="A640" s="55" t="s">
        <v>2522</v>
      </c>
      <c r="B640" t="s">
        <v>574</v>
      </c>
      <c r="C640" s="55" t="s">
        <v>2522</v>
      </c>
      <c r="D640" t="s">
        <v>1952</v>
      </c>
      <c r="E640" s="55" t="s">
        <v>2522</v>
      </c>
      <c r="F640" t="s">
        <v>1806</v>
      </c>
      <c r="G640" s="55" t="s">
        <v>2522</v>
      </c>
      <c r="H640" t="s">
        <v>2084</v>
      </c>
      <c r="I640" s="55" t="s">
        <v>2522</v>
      </c>
      <c r="J640" t="s">
        <v>1006</v>
      </c>
    </row>
    <row r="641" spans="1:10" ht="17.100000000000001" customHeight="1">
      <c r="A641" s="55" t="s">
        <v>2659</v>
      </c>
      <c r="B641" t="s">
        <v>2361</v>
      </c>
      <c r="C641" s="55" t="s">
        <v>2659</v>
      </c>
      <c r="D641" t="s">
        <v>609</v>
      </c>
      <c r="E641" s="55" t="s">
        <v>2659</v>
      </c>
      <c r="F641" t="s">
        <v>2876</v>
      </c>
      <c r="G641" s="55" t="s">
        <v>2659</v>
      </c>
      <c r="H641" t="s">
        <v>2506</v>
      </c>
      <c r="I641" s="55" t="s">
        <v>2659</v>
      </c>
      <c r="J641" t="s">
        <v>2571</v>
      </c>
    </row>
    <row r="642" spans="1:10" ht="17.100000000000001" customHeight="1">
      <c r="A642" s="55" t="s">
        <v>2660</v>
      </c>
      <c r="B642" t="s">
        <v>3632</v>
      </c>
      <c r="C642" s="55" t="s">
        <v>2660</v>
      </c>
      <c r="D642" t="s">
        <v>1012</v>
      </c>
      <c r="E642" s="55" t="s">
        <v>2660</v>
      </c>
      <c r="F642" t="s">
        <v>1335</v>
      </c>
      <c r="G642" s="55" t="s">
        <v>2660</v>
      </c>
      <c r="H642" t="s">
        <v>1631</v>
      </c>
      <c r="I642" s="55" t="s">
        <v>2660</v>
      </c>
      <c r="J642" t="s">
        <v>1548</v>
      </c>
    </row>
    <row r="643" spans="1:10" ht="17.100000000000001" customHeight="1">
      <c r="A643" s="55" t="s">
        <v>2661</v>
      </c>
      <c r="B643" t="s">
        <v>665</v>
      </c>
      <c r="C643" s="55" t="s">
        <v>2661</v>
      </c>
      <c r="D643" t="s">
        <v>891</v>
      </c>
      <c r="E643" s="55" t="s">
        <v>2661</v>
      </c>
      <c r="F643" t="s">
        <v>1194</v>
      </c>
      <c r="G643" s="55" t="s">
        <v>2661</v>
      </c>
      <c r="H643" t="s">
        <v>1164</v>
      </c>
      <c r="I643" s="55" t="s">
        <v>2661</v>
      </c>
      <c r="J643" t="s">
        <v>1201</v>
      </c>
    </row>
    <row r="644" spans="1:10" ht="17.100000000000001" customHeight="1">
      <c r="A644" s="55" t="s">
        <v>2526</v>
      </c>
      <c r="B644" t="s">
        <v>1113</v>
      </c>
      <c r="C644" s="55" t="s">
        <v>2526</v>
      </c>
      <c r="D644" t="s">
        <v>1133</v>
      </c>
      <c r="E644" s="55" t="s">
        <v>2526</v>
      </c>
      <c r="F644" t="s">
        <v>900</v>
      </c>
      <c r="G644" s="55" t="s">
        <v>2526</v>
      </c>
      <c r="H644" t="s">
        <v>1943</v>
      </c>
      <c r="I644" s="55" t="s">
        <v>2526</v>
      </c>
      <c r="J644" t="s">
        <v>3649</v>
      </c>
    </row>
    <row r="645" spans="1:10" ht="17.100000000000001" customHeight="1">
      <c r="A645" s="55" t="s">
        <v>2527</v>
      </c>
      <c r="B645" t="s">
        <v>885</v>
      </c>
      <c r="C645" s="55" t="s">
        <v>2527</v>
      </c>
      <c r="D645" t="s">
        <v>2364</v>
      </c>
      <c r="E645" s="55" t="s">
        <v>2527</v>
      </c>
      <c r="F645" t="s">
        <v>792</v>
      </c>
      <c r="G645" s="55" t="s">
        <v>2527</v>
      </c>
      <c r="H645" t="s">
        <v>1135</v>
      </c>
      <c r="I645" s="55" t="s">
        <v>2527</v>
      </c>
      <c r="J645" t="s">
        <v>650</v>
      </c>
    </row>
    <row r="646" spans="1:10" ht="17.100000000000001" customHeight="1">
      <c r="A646" s="55" t="s">
        <v>2528</v>
      </c>
      <c r="B646" t="s">
        <v>887</v>
      </c>
      <c r="C646" s="55" t="s">
        <v>2528</v>
      </c>
      <c r="D646" t="s">
        <v>1034</v>
      </c>
      <c r="E646" s="55" t="s">
        <v>2528</v>
      </c>
      <c r="F646" t="s">
        <v>562</v>
      </c>
      <c r="G646" s="55" t="s">
        <v>2528</v>
      </c>
      <c r="H646" t="s">
        <v>606</v>
      </c>
      <c r="I646" s="55" t="s">
        <v>2528</v>
      </c>
      <c r="J646" t="s">
        <v>673</v>
      </c>
    </row>
    <row r="647" spans="1:10" ht="17.100000000000001" customHeight="1">
      <c r="A647" s="55" t="s">
        <v>2529</v>
      </c>
      <c r="B647" t="s">
        <v>561</v>
      </c>
      <c r="C647" s="55" t="s">
        <v>2529</v>
      </c>
      <c r="D647" t="s">
        <v>955</v>
      </c>
      <c r="E647" s="55" t="s">
        <v>2529</v>
      </c>
      <c r="F647" t="s">
        <v>942</v>
      </c>
      <c r="G647" s="55" t="s">
        <v>2529</v>
      </c>
      <c r="H647" t="s">
        <v>840</v>
      </c>
      <c r="I647" s="55" t="s">
        <v>2529</v>
      </c>
      <c r="J647" t="s">
        <v>1175</v>
      </c>
    </row>
    <row r="648" spans="1:10" ht="17.100000000000001" customHeight="1">
      <c r="A648" s="55" t="s">
        <v>2530</v>
      </c>
      <c r="B648" t="s">
        <v>2641</v>
      </c>
      <c r="C648" s="55" t="s">
        <v>2530</v>
      </c>
      <c r="D648" t="s">
        <v>951</v>
      </c>
      <c r="E648" s="55" t="s">
        <v>2530</v>
      </c>
      <c r="F648" t="s">
        <v>982</v>
      </c>
      <c r="G648" s="55" t="s">
        <v>2530</v>
      </c>
      <c r="H648" t="s">
        <v>939</v>
      </c>
      <c r="I648" s="55" t="s">
        <v>2530</v>
      </c>
      <c r="J648" t="s">
        <v>834</v>
      </c>
    </row>
    <row r="649" spans="1:10" ht="17.100000000000001" customHeight="1">
      <c r="A649" s="55" t="s">
        <v>2531</v>
      </c>
      <c r="B649" t="s">
        <v>2997</v>
      </c>
      <c r="C649" s="55" t="s">
        <v>2531</v>
      </c>
      <c r="D649" t="s">
        <v>2372</v>
      </c>
      <c r="E649" s="55" t="s">
        <v>2531</v>
      </c>
      <c r="F649" t="s">
        <v>2294</v>
      </c>
      <c r="G649" s="55" t="s">
        <v>2531</v>
      </c>
      <c r="H649" t="s">
        <v>3839</v>
      </c>
      <c r="I649" s="55" t="s">
        <v>2531</v>
      </c>
      <c r="J649" t="s">
        <v>1430</v>
      </c>
    </row>
    <row r="650" spans="1:10" ht="17.100000000000001" customHeight="1">
      <c r="A650" s="55" t="s">
        <v>2532</v>
      </c>
      <c r="B650" t="s">
        <v>858</v>
      </c>
      <c r="C650" s="55" t="s">
        <v>2532</v>
      </c>
      <c r="D650" t="s">
        <v>2204</v>
      </c>
      <c r="E650" s="55" t="s">
        <v>2532</v>
      </c>
      <c r="F650" t="s">
        <v>1118</v>
      </c>
      <c r="G650" s="55" t="s">
        <v>2532</v>
      </c>
      <c r="H650" t="s">
        <v>3100</v>
      </c>
      <c r="I650" s="55" t="s">
        <v>2532</v>
      </c>
      <c r="J650" t="s">
        <v>750</v>
      </c>
    </row>
    <row r="651" spans="1:10" ht="17.100000000000001" customHeight="1">
      <c r="A651" s="55" t="s">
        <v>3306</v>
      </c>
      <c r="B651" t="s">
        <v>3576</v>
      </c>
      <c r="C651" s="55" t="s">
        <v>3306</v>
      </c>
      <c r="D651" t="s">
        <v>913</v>
      </c>
      <c r="E651" s="55" t="s">
        <v>3306</v>
      </c>
      <c r="F651" t="s">
        <v>3278</v>
      </c>
      <c r="G651" s="55" t="s">
        <v>3306</v>
      </c>
      <c r="H651" t="s">
        <v>1338</v>
      </c>
      <c r="I651" s="55" t="s">
        <v>3306</v>
      </c>
      <c r="J651" t="s">
        <v>3737</v>
      </c>
    </row>
    <row r="652" spans="1:10" ht="17.100000000000001" customHeight="1">
      <c r="A652" s="55" t="s">
        <v>3307</v>
      </c>
      <c r="B652" t="s">
        <v>2638</v>
      </c>
      <c r="C652" s="55" t="s">
        <v>3307</v>
      </c>
      <c r="D652" t="s">
        <v>2140</v>
      </c>
      <c r="E652" s="55" t="s">
        <v>3307</v>
      </c>
      <c r="F652" t="s">
        <v>2194</v>
      </c>
      <c r="G652" s="55" t="s">
        <v>3307</v>
      </c>
      <c r="H652" t="s">
        <v>778</v>
      </c>
      <c r="I652" s="55" t="s">
        <v>3307</v>
      </c>
      <c r="J652" t="s">
        <v>919</v>
      </c>
    </row>
    <row r="653" spans="1:10" ht="17.100000000000001" customHeight="1">
      <c r="A653" s="55" t="s">
        <v>3308</v>
      </c>
      <c r="B653" t="s">
        <v>666</v>
      </c>
      <c r="C653" s="55" t="s">
        <v>3308</v>
      </c>
      <c r="D653" t="s">
        <v>593</v>
      </c>
      <c r="E653" s="55" t="s">
        <v>3308</v>
      </c>
      <c r="F653" t="s">
        <v>950</v>
      </c>
      <c r="G653" s="55" t="s">
        <v>3308</v>
      </c>
      <c r="H653" t="s">
        <v>917</v>
      </c>
      <c r="I653" s="55" t="s">
        <v>3308</v>
      </c>
      <c r="J653" t="s">
        <v>676</v>
      </c>
    </row>
    <row r="654" spans="1:10" ht="17.100000000000001" customHeight="1">
      <c r="A654" s="55" t="s">
        <v>3309</v>
      </c>
      <c r="B654" t="s">
        <v>1374</v>
      </c>
      <c r="C654" s="55" t="s">
        <v>3309</v>
      </c>
      <c r="D654" t="s">
        <v>721</v>
      </c>
      <c r="E654" s="55" t="s">
        <v>3309</v>
      </c>
      <c r="F654" t="s">
        <v>2785</v>
      </c>
      <c r="G654" s="55" t="s">
        <v>3309</v>
      </c>
      <c r="H654" t="s">
        <v>1559</v>
      </c>
      <c r="I654" s="55" t="s">
        <v>3309</v>
      </c>
      <c r="J654" t="s">
        <v>2585</v>
      </c>
    </row>
    <row r="655" spans="1:10" ht="17.100000000000001" customHeight="1">
      <c r="A655" s="55" t="s">
        <v>3310</v>
      </c>
      <c r="B655" t="s">
        <v>774</v>
      </c>
      <c r="C655" s="55" t="s">
        <v>3310</v>
      </c>
      <c r="D655" t="s">
        <v>752</v>
      </c>
      <c r="E655" s="55" t="s">
        <v>3310</v>
      </c>
      <c r="F655" t="s">
        <v>969</v>
      </c>
      <c r="G655" s="55" t="s">
        <v>3310</v>
      </c>
      <c r="H655" t="s">
        <v>1019</v>
      </c>
      <c r="I655" s="55" t="s">
        <v>3310</v>
      </c>
      <c r="J655" t="s">
        <v>1264</v>
      </c>
    </row>
    <row r="656" spans="1:10" ht="17.100000000000001" customHeight="1">
      <c r="A656" s="55" t="s">
        <v>3311</v>
      </c>
      <c r="B656" t="s">
        <v>2643</v>
      </c>
      <c r="C656" s="55" t="s">
        <v>3311</v>
      </c>
      <c r="D656" t="s">
        <v>2536</v>
      </c>
      <c r="E656" s="55" t="s">
        <v>3311</v>
      </c>
      <c r="F656" t="s">
        <v>2236</v>
      </c>
      <c r="G656" s="55" t="s">
        <v>3311</v>
      </c>
      <c r="H656" t="s">
        <v>564</v>
      </c>
      <c r="I656" s="55" t="s">
        <v>3311</v>
      </c>
      <c r="J656" t="s">
        <v>860</v>
      </c>
    </row>
    <row r="657" spans="1:10" ht="17.100000000000001" customHeight="1">
      <c r="A657" s="55" t="s">
        <v>3312</v>
      </c>
      <c r="B657" t="s">
        <v>1016</v>
      </c>
      <c r="C657" s="55" t="s">
        <v>3312</v>
      </c>
      <c r="D657" t="s">
        <v>553</v>
      </c>
      <c r="E657" s="55" t="s">
        <v>3312</v>
      </c>
      <c r="F657" t="s">
        <v>1859</v>
      </c>
      <c r="G657" s="55" t="s">
        <v>3312</v>
      </c>
      <c r="H657" t="s">
        <v>3615</v>
      </c>
      <c r="I657" s="55" t="s">
        <v>3312</v>
      </c>
      <c r="J657" t="s">
        <v>2274</v>
      </c>
    </row>
    <row r="658" spans="1:10" ht="17.100000000000001" customHeight="1">
      <c r="A658" s="55" t="s">
        <v>3313</v>
      </c>
      <c r="B658" t="s">
        <v>1369</v>
      </c>
      <c r="C658" s="55" t="s">
        <v>3313</v>
      </c>
      <c r="D658" t="s">
        <v>908</v>
      </c>
      <c r="E658" s="55" t="s">
        <v>3313</v>
      </c>
      <c r="F658" t="s">
        <v>2363</v>
      </c>
      <c r="G658" s="55" t="s">
        <v>3313</v>
      </c>
      <c r="H658" t="s">
        <v>749</v>
      </c>
      <c r="I658" s="55" t="s">
        <v>3313</v>
      </c>
      <c r="J658" s="11" t="s">
        <v>2562</v>
      </c>
    </row>
    <row r="659" spans="1:10" ht="17.100000000000001" customHeight="1">
      <c r="A659" s="55" t="s">
        <v>3314</v>
      </c>
      <c r="B659" t="s">
        <v>766</v>
      </c>
      <c r="C659" s="55" t="s">
        <v>3314</v>
      </c>
      <c r="D659" t="s">
        <v>3787</v>
      </c>
      <c r="E659" s="55" t="s">
        <v>3314</v>
      </c>
      <c r="F659" t="s">
        <v>2089</v>
      </c>
      <c r="G659" s="55" t="s">
        <v>3314</v>
      </c>
      <c r="H659" t="s">
        <v>1099</v>
      </c>
      <c r="I659" s="55" t="s">
        <v>3314</v>
      </c>
      <c r="J659" t="s">
        <v>647</v>
      </c>
    </row>
    <row r="660" spans="1:10" ht="17.100000000000001" customHeight="1">
      <c r="A660" s="55" t="s">
        <v>3315</v>
      </c>
      <c r="B660" t="s">
        <v>1375</v>
      </c>
      <c r="C660" s="55" t="s">
        <v>3315</v>
      </c>
      <c r="D660" t="s">
        <v>1214</v>
      </c>
      <c r="E660" s="55" t="s">
        <v>3315</v>
      </c>
      <c r="F660" t="s">
        <v>2077</v>
      </c>
      <c r="G660" s="55" t="s">
        <v>3315</v>
      </c>
      <c r="H660" t="s">
        <v>3317</v>
      </c>
      <c r="I660" s="55" t="s">
        <v>3315</v>
      </c>
      <c r="J660" t="s">
        <v>1128</v>
      </c>
    </row>
    <row r="661" spans="1:10" ht="17.100000000000001" customHeight="1">
      <c r="A661" s="55" t="s">
        <v>3316</v>
      </c>
      <c r="B661" t="s">
        <v>549</v>
      </c>
      <c r="C661" s="55" t="s">
        <v>3316</v>
      </c>
      <c r="D661" t="s">
        <v>2182</v>
      </c>
      <c r="E661" s="55" t="s">
        <v>3316</v>
      </c>
      <c r="F661" t="s">
        <v>3254</v>
      </c>
      <c r="G661" s="55" t="s">
        <v>3316</v>
      </c>
      <c r="H661" t="s">
        <v>745</v>
      </c>
      <c r="I661" s="55" t="s">
        <v>3316</v>
      </c>
      <c r="J661" t="s">
        <v>2862</v>
      </c>
    </row>
    <row r="662" spans="1:10" ht="17.100000000000001" customHeight="1">
      <c r="A662" s="58"/>
      <c r="B662" s="57"/>
      <c r="C662" s="58"/>
      <c r="D662" s="57"/>
      <c r="E662" s="58"/>
      <c r="F662" s="57"/>
      <c r="G662" s="58"/>
      <c r="H662" s="51"/>
      <c r="I662" s="58"/>
      <c r="J662" s="57"/>
    </row>
    <row r="663" spans="1:10" ht="17.100000000000001" customHeight="1">
      <c r="A663" s="56"/>
      <c r="B663" s="57"/>
      <c r="C663" s="56"/>
      <c r="D663" s="57"/>
      <c r="E663" s="56"/>
      <c r="F663" s="57"/>
      <c r="G663" s="56"/>
      <c r="H663" s="57"/>
      <c r="I663" s="56"/>
      <c r="J663" s="57"/>
    </row>
    <row r="664" spans="1:10" ht="17.100000000000001" customHeight="1">
      <c r="A664" s="56"/>
      <c r="C664" s="56"/>
      <c r="E664" s="56"/>
      <c r="G664" s="56"/>
      <c r="I664" s="56"/>
      <c r="J664" s="57"/>
    </row>
    <row r="665" spans="1:10" ht="17.100000000000001" customHeight="1">
      <c r="A665" s="56" t="s">
        <v>2259</v>
      </c>
      <c r="B665" s="57"/>
      <c r="C665" s="56" t="s">
        <v>2259</v>
      </c>
      <c r="D665" s="57"/>
      <c r="E665" s="56" t="s">
        <v>2259</v>
      </c>
      <c r="F665" s="57"/>
      <c r="G665" s="56" t="s">
        <v>2259</v>
      </c>
      <c r="H665" s="57"/>
      <c r="I665" s="56" t="s">
        <v>2259</v>
      </c>
      <c r="J665" s="57"/>
    </row>
    <row r="666" spans="1:10" ht="17.100000000000001" customHeight="1">
      <c r="A666" s="55" t="s">
        <v>2520</v>
      </c>
      <c r="B666" t="s">
        <v>1208</v>
      </c>
      <c r="C666" s="55" t="s">
        <v>2520</v>
      </c>
      <c r="D666" t="s">
        <v>717</v>
      </c>
      <c r="E666" s="55" t="s">
        <v>2520</v>
      </c>
      <c r="F666" t="s">
        <v>2480</v>
      </c>
      <c r="G666" s="55" t="s">
        <v>2520</v>
      </c>
      <c r="H666" t="s">
        <v>2762</v>
      </c>
      <c r="I666" s="55" t="s">
        <v>2520</v>
      </c>
      <c r="J666" t="s">
        <v>3402</v>
      </c>
    </row>
    <row r="667" spans="1:10" ht="17.100000000000001" customHeight="1">
      <c r="A667" s="55" t="s">
        <v>2520</v>
      </c>
      <c r="B667" t="s">
        <v>2027</v>
      </c>
      <c r="C667" s="55" t="s">
        <v>2520</v>
      </c>
      <c r="D667" t="s">
        <v>989</v>
      </c>
      <c r="E667" s="55" t="s">
        <v>2520</v>
      </c>
      <c r="F667" t="s">
        <v>2806</v>
      </c>
      <c r="G667" s="55" t="s">
        <v>2520</v>
      </c>
      <c r="H667" t="s">
        <v>2951</v>
      </c>
      <c r="I667" s="55" t="s">
        <v>2520</v>
      </c>
      <c r="J667" t="s">
        <v>1192</v>
      </c>
    </row>
    <row r="668" spans="1:10" ht="17.100000000000001" customHeight="1">
      <c r="A668" s="55" t="s">
        <v>2521</v>
      </c>
      <c r="B668" t="s">
        <v>866</v>
      </c>
      <c r="C668" s="55" t="s">
        <v>2521</v>
      </c>
      <c r="D668" t="s">
        <v>926</v>
      </c>
      <c r="E668" s="55" t="s">
        <v>2521</v>
      </c>
      <c r="F668" t="s">
        <v>1097</v>
      </c>
      <c r="G668" s="55" t="s">
        <v>2521</v>
      </c>
      <c r="H668" t="s">
        <v>3824</v>
      </c>
      <c r="I668" s="55" t="s">
        <v>2521</v>
      </c>
      <c r="J668" t="s">
        <v>563</v>
      </c>
    </row>
    <row r="669" spans="1:10" ht="17.100000000000001" customHeight="1">
      <c r="A669" s="55" t="s">
        <v>2521</v>
      </c>
      <c r="B669" t="s">
        <v>1022</v>
      </c>
      <c r="C669" s="55" t="s">
        <v>2521</v>
      </c>
      <c r="D669" t="s">
        <v>863</v>
      </c>
      <c r="E669" s="55" t="s">
        <v>2521</v>
      </c>
      <c r="F669" t="s">
        <v>682</v>
      </c>
      <c r="G669" s="55" t="s">
        <v>2521</v>
      </c>
      <c r="H669" t="s">
        <v>753</v>
      </c>
      <c r="I669" s="55" t="s">
        <v>2521</v>
      </c>
      <c r="J669" t="s">
        <v>3613</v>
      </c>
    </row>
    <row r="670" spans="1:10" ht="17.100000000000001" customHeight="1">
      <c r="A670" s="55" t="s">
        <v>2522</v>
      </c>
      <c r="B670" t="s">
        <v>3009</v>
      </c>
      <c r="C670" s="55" t="s">
        <v>2522</v>
      </c>
      <c r="D670" t="s">
        <v>1095</v>
      </c>
      <c r="E670" s="55" t="s">
        <v>2522</v>
      </c>
      <c r="F670" t="s">
        <v>1126</v>
      </c>
      <c r="G670" s="55" t="s">
        <v>2522</v>
      </c>
      <c r="H670" t="s">
        <v>782</v>
      </c>
      <c r="I670" s="55" t="s">
        <v>2522</v>
      </c>
      <c r="J670" t="s">
        <v>954</v>
      </c>
    </row>
    <row r="671" spans="1:10" ht="17.100000000000001" customHeight="1">
      <c r="A671" s="55" t="s">
        <v>2522</v>
      </c>
      <c r="B671" t="s">
        <v>2956</v>
      </c>
      <c r="C671" s="55" t="s">
        <v>2522</v>
      </c>
      <c r="D671" t="s">
        <v>1431</v>
      </c>
      <c r="E671" s="55" t="s">
        <v>2522</v>
      </c>
      <c r="F671" t="s">
        <v>705</v>
      </c>
      <c r="G671" s="55" t="s">
        <v>2522</v>
      </c>
      <c r="H671" t="s">
        <v>2514</v>
      </c>
      <c r="I671" s="55" t="s">
        <v>2522</v>
      </c>
      <c r="J671" t="s">
        <v>600</v>
      </c>
    </row>
    <row r="672" spans="1:10" ht="17.100000000000001" customHeight="1">
      <c r="A672" s="55" t="s">
        <v>2659</v>
      </c>
      <c r="B672" t="s">
        <v>3290</v>
      </c>
      <c r="C672" s="55" t="s">
        <v>2659</v>
      </c>
      <c r="D672" t="s">
        <v>2907</v>
      </c>
      <c r="E672" s="55" t="s">
        <v>2659</v>
      </c>
      <c r="F672" t="s">
        <v>873</v>
      </c>
      <c r="G672" s="55" t="s">
        <v>2659</v>
      </c>
      <c r="H672" t="s">
        <v>1918</v>
      </c>
      <c r="I672" s="55" t="s">
        <v>2659</v>
      </c>
      <c r="J672" t="s">
        <v>2404</v>
      </c>
    </row>
    <row r="673" spans="1:10" ht="17.100000000000001" customHeight="1">
      <c r="A673" s="55" t="s">
        <v>2659</v>
      </c>
      <c r="B673" t="s">
        <v>2498</v>
      </c>
      <c r="C673" s="55" t="s">
        <v>2659</v>
      </c>
      <c r="D673" t="s">
        <v>738</v>
      </c>
      <c r="E673" s="55" t="s">
        <v>2659</v>
      </c>
      <c r="F673" t="s">
        <v>791</v>
      </c>
      <c r="G673" s="55" t="s">
        <v>2659</v>
      </c>
      <c r="H673" t="s">
        <v>1198</v>
      </c>
      <c r="I673" s="55" t="s">
        <v>2659</v>
      </c>
      <c r="J673" t="s">
        <v>3718</v>
      </c>
    </row>
    <row r="674" spans="1:10" ht="17.100000000000001" customHeight="1">
      <c r="A674" s="55" t="s">
        <v>2660</v>
      </c>
      <c r="B674" t="s">
        <v>2802</v>
      </c>
      <c r="C674" s="55" t="s">
        <v>2660</v>
      </c>
      <c r="D674" t="s">
        <v>2195</v>
      </c>
      <c r="E674" s="55" t="s">
        <v>2660</v>
      </c>
      <c r="F674" t="s">
        <v>3088</v>
      </c>
      <c r="G674" s="55" t="s">
        <v>2660</v>
      </c>
      <c r="H674" t="s">
        <v>1060</v>
      </c>
      <c r="I674" s="55" t="s">
        <v>2660</v>
      </c>
      <c r="J674" t="s">
        <v>1084</v>
      </c>
    </row>
    <row r="675" spans="1:10" ht="17.100000000000001" customHeight="1">
      <c r="A675" s="55" t="s">
        <v>2660</v>
      </c>
      <c r="B675" t="s">
        <v>983</v>
      </c>
      <c r="C675" s="55" t="s">
        <v>2660</v>
      </c>
      <c r="D675" t="s">
        <v>671</v>
      </c>
      <c r="E675" s="55" t="s">
        <v>2660</v>
      </c>
      <c r="F675" t="s">
        <v>2863</v>
      </c>
      <c r="G675" s="55" t="s">
        <v>2660</v>
      </c>
      <c r="H675" t="s">
        <v>590</v>
      </c>
      <c r="I675" s="55" t="s">
        <v>2660</v>
      </c>
      <c r="J675" t="s">
        <v>2894</v>
      </c>
    </row>
    <row r="676" spans="1:10" ht="17.100000000000001" customHeight="1">
      <c r="A676" s="55" t="s">
        <v>2661</v>
      </c>
      <c r="B676" t="s">
        <v>2674</v>
      </c>
      <c r="C676" s="55" t="s">
        <v>2661</v>
      </c>
      <c r="D676" t="s">
        <v>4751</v>
      </c>
      <c r="E676" s="55" t="s">
        <v>2661</v>
      </c>
      <c r="F676" t="s">
        <v>867</v>
      </c>
      <c r="G676" s="55" t="s">
        <v>2661</v>
      </c>
      <c r="H676" t="s">
        <v>2380</v>
      </c>
      <c r="I676" s="55" t="s">
        <v>2661</v>
      </c>
      <c r="J676" t="s">
        <v>1035</v>
      </c>
    </row>
    <row r="677" spans="1:10" ht="17.100000000000001" customHeight="1">
      <c r="A677" s="55" t="s">
        <v>2661</v>
      </c>
      <c r="B677" t="s">
        <v>765</v>
      </c>
      <c r="C677" s="55" t="s">
        <v>2661</v>
      </c>
      <c r="D677" t="s">
        <v>1047</v>
      </c>
      <c r="E677" s="55" t="s">
        <v>2661</v>
      </c>
      <c r="F677" t="s">
        <v>788</v>
      </c>
      <c r="G677" s="55" t="s">
        <v>2661</v>
      </c>
      <c r="H677" t="s">
        <v>2266</v>
      </c>
      <c r="I677" s="55" t="s">
        <v>2661</v>
      </c>
      <c r="J677" t="s">
        <v>2380</v>
      </c>
    </row>
    <row r="678" spans="1:10" ht="17.100000000000001" customHeight="1">
      <c r="A678" s="55" t="s">
        <v>2526</v>
      </c>
      <c r="B678" t="s">
        <v>3434</v>
      </c>
      <c r="C678" s="55" t="s">
        <v>2526</v>
      </c>
      <c r="D678" t="s">
        <v>1879</v>
      </c>
      <c r="E678" s="55" t="s">
        <v>2526</v>
      </c>
      <c r="F678" t="s">
        <v>1758</v>
      </c>
      <c r="G678" s="55" t="s">
        <v>2526</v>
      </c>
      <c r="H678" t="s">
        <v>2378</v>
      </c>
      <c r="I678" s="55" t="s">
        <v>2526</v>
      </c>
      <c r="J678" t="s">
        <v>2596</v>
      </c>
    </row>
    <row r="679" spans="1:10" ht="17.100000000000001" customHeight="1">
      <c r="A679" s="55" t="s">
        <v>2526</v>
      </c>
      <c r="B679" t="s">
        <v>3133</v>
      </c>
      <c r="C679" s="55" t="s">
        <v>2526</v>
      </c>
      <c r="D679" t="s">
        <v>1114</v>
      </c>
      <c r="E679" s="55" t="s">
        <v>2526</v>
      </c>
      <c r="F679" t="s">
        <v>2310</v>
      </c>
      <c r="G679" s="55" t="s">
        <v>2526</v>
      </c>
      <c r="H679" t="s">
        <v>2947</v>
      </c>
      <c r="I679" s="55" t="s">
        <v>2526</v>
      </c>
      <c r="J679" t="s">
        <v>881</v>
      </c>
    </row>
    <row r="680" spans="1:10" ht="17.100000000000001" customHeight="1">
      <c r="A680" s="55" t="s">
        <v>2527</v>
      </c>
      <c r="B680" t="s">
        <v>691</v>
      </c>
      <c r="C680" s="55" t="s">
        <v>2527</v>
      </c>
      <c r="D680" t="s">
        <v>2899</v>
      </c>
      <c r="E680" s="55" t="s">
        <v>2527</v>
      </c>
      <c r="F680" t="s">
        <v>748</v>
      </c>
      <c r="G680" s="55" t="s">
        <v>2527</v>
      </c>
      <c r="H680" t="s">
        <v>930</v>
      </c>
      <c r="I680" s="55" t="s">
        <v>2527</v>
      </c>
      <c r="J680" t="s">
        <v>546</v>
      </c>
    </row>
    <row r="681" spans="1:10" ht="17.100000000000001" customHeight="1">
      <c r="A681" s="55" t="s">
        <v>2527</v>
      </c>
      <c r="B681" t="s">
        <v>2383</v>
      </c>
      <c r="C681" s="55" t="s">
        <v>2527</v>
      </c>
      <c r="D681" t="s">
        <v>702</v>
      </c>
      <c r="E681" s="55" t="s">
        <v>2527</v>
      </c>
      <c r="F681" t="s">
        <v>703</v>
      </c>
      <c r="G681" s="55" t="s">
        <v>2527</v>
      </c>
      <c r="H681" t="s">
        <v>1020</v>
      </c>
      <c r="I681" s="55" t="s">
        <v>2527</v>
      </c>
      <c r="J681" t="s">
        <v>2088</v>
      </c>
    </row>
    <row r="682" spans="1:10" ht="17.100000000000001" customHeight="1">
      <c r="A682" s="55" t="s">
        <v>2528</v>
      </c>
      <c r="B682" t="s">
        <v>888</v>
      </c>
      <c r="C682" s="55" t="s">
        <v>2528</v>
      </c>
      <c r="D682" t="s">
        <v>856</v>
      </c>
      <c r="E682" s="55" t="s">
        <v>2528</v>
      </c>
      <c r="F682" t="s">
        <v>2683</v>
      </c>
      <c r="G682" s="55" t="s">
        <v>2528</v>
      </c>
      <c r="H682" t="s">
        <v>2875</v>
      </c>
      <c r="I682" s="55" t="s">
        <v>2528</v>
      </c>
      <c r="J682" t="s">
        <v>642</v>
      </c>
    </row>
    <row r="683" spans="1:10" ht="17.100000000000001" customHeight="1">
      <c r="A683" s="55" t="s">
        <v>2528</v>
      </c>
      <c r="B683" t="s">
        <v>996</v>
      </c>
      <c r="C683" s="55" t="s">
        <v>2528</v>
      </c>
      <c r="D683" t="s">
        <v>1137</v>
      </c>
      <c r="E683" s="55" t="s">
        <v>2528</v>
      </c>
      <c r="F683" t="s">
        <v>663</v>
      </c>
      <c r="G683" s="55" t="s">
        <v>2528</v>
      </c>
      <c r="H683" t="s">
        <v>1087</v>
      </c>
      <c r="I683" s="55" t="s">
        <v>2528</v>
      </c>
      <c r="J683" t="s">
        <v>3717</v>
      </c>
    </row>
    <row r="684" spans="1:10" ht="17.100000000000001" customHeight="1">
      <c r="A684" s="55" t="s">
        <v>2529</v>
      </c>
      <c r="B684" t="s">
        <v>1829</v>
      </c>
      <c r="C684" s="55" t="s">
        <v>2529</v>
      </c>
      <c r="D684" t="s">
        <v>800</v>
      </c>
      <c r="E684" s="55" t="s">
        <v>2529</v>
      </c>
      <c r="F684" t="s">
        <v>1027</v>
      </c>
      <c r="G684" s="55" t="s">
        <v>2529</v>
      </c>
      <c r="H684" t="s">
        <v>754</v>
      </c>
      <c r="I684" s="55" t="s">
        <v>2529</v>
      </c>
      <c r="J684" t="s">
        <v>608</v>
      </c>
    </row>
    <row r="685" spans="1:10" ht="17.100000000000001" customHeight="1">
      <c r="A685" s="55" t="s">
        <v>2529</v>
      </c>
      <c r="B685" t="s">
        <v>641</v>
      </c>
      <c r="C685" s="55" t="s">
        <v>2529</v>
      </c>
      <c r="D685" t="s">
        <v>1915</v>
      </c>
      <c r="E685" s="55" t="s">
        <v>2529</v>
      </c>
      <c r="F685" t="s">
        <v>3421</v>
      </c>
      <c r="G685" s="55" t="s">
        <v>2529</v>
      </c>
      <c r="H685" t="s">
        <v>3805</v>
      </c>
      <c r="I685" s="55" t="s">
        <v>2529</v>
      </c>
      <c r="J685" t="s">
        <v>760</v>
      </c>
    </row>
    <row r="686" spans="1:10" ht="17.100000000000001" customHeight="1">
      <c r="A686" s="55" t="s">
        <v>2530</v>
      </c>
      <c r="B686" t="s">
        <v>3382</v>
      </c>
      <c r="C686" s="55" t="s">
        <v>2530</v>
      </c>
      <c r="D686" t="s">
        <v>3005</v>
      </c>
      <c r="E686" s="55" t="s">
        <v>2530</v>
      </c>
      <c r="F686" t="s">
        <v>3728</v>
      </c>
      <c r="G686" s="55" t="s">
        <v>2530</v>
      </c>
      <c r="H686" t="s">
        <v>1039</v>
      </c>
      <c r="I686" s="55" t="s">
        <v>2530</v>
      </c>
      <c r="J686" t="s">
        <v>1102</v>
      </c>
    </row>
    <row r="687" spans="1:10" ht="17.100000000000001" customHeight="1">
      <c r="A687" s="55" t="s">
        <v>2530</v>
      </c>
      <c r="B687" t="s">
        <v>928</v>
      </c>
      <c r="C687" s="55" t="s">
        <v>2530</v>
      </c>
      <c r="D687" t="s">
        <v>2860</v>
      </c>
      <c r="E687" s="55" t="s">
        <v>2530</v>
      </c>
      <c r="F687" t="s">
        <v>2509</v>
      </c>
      <c r="G687" s="55" t="s">
        <v>2530</v>
      </c>
      <c r="H687" t="s">
        <v>1632</v>
      </c>
      <c r="I687" s="55" t="s">
        <v>2530</v>
      </c>
      <c r="J687" t="s">
        <v>2626</v>
      </c>
    </row>
    <row r="688" spans="1:10" ht="17.100000000000001" customHeight="1">
      <c r="A688" s="55" t="s">
        <v>2531</v>
      </c>
      <c r="B688" t="s">
        <v>3255</v>
      </c>
      <c r="C688" s="55" t="s">
        <v>2531</v>
      </c>
      <c r="D688" t="s">
        <v>1381</v>
      </c>
      <c r="E688" s="55" t="s">
        <v>2531</v>
      </c>
      <c r="F688" t="s">
        <v>3609</v>
      </c>
      <c r="G688" s="55" t="s">
        <v>2531</v>
      </c>
      <c r="H688" t="s">
        <v>1827</v>
      </c>
      <c r="I688" s="55" t="s">
        <v>2531</v>
      </c>
      <c r="J688" t="s">
        <v>1957</v>
      </c>
    </row>
    <row r="689" spans="1:10" ht="17.100000000000001" customHeight="1">
      <c r="A689" s="55" t="s">
        <v>2531</v>
      </c>
      <c r="B689" t="s">
        <v>659</v>
      </c>
      <c r="C689" s="55" t="s">
        <v>2531</v>
      </c>
      <c r="D689" t="s">
        <v>892</v>
      </c>
      <c r="E689" s="55" t="s">
        <v>2531</v>
      </c>
      <c r="F689" t="s">
        <v>2524</v>
      </c>
      <c r="G689" s="55" t="s">
        <v>2531</v>
      </c>
      <c r="H689" t="s">
        <v>936</v>
      </c>
      <c r="I689" s="55" t="s">
        <v>2531</v>
      </c>
      <c r="J689" t="s">
        <v>3428</v>
      </c>
    </row>
    <row r="690" spans="1:10" ht="17.100000000000001" customHeight="1">
      <c r="A690" s="55" t="s">
        <v>2532</v>
      </c>
      <c r="B690" t="s">
        <v>2207</v>
      </c>
      <c r="C690" s="55" t="s">
        <v>2532</v>
      </c>
      <c r="D690" t="s">
        <v>1191</v>
      </c>
      <c r="E690" s="55" t="s">
        <v>2532</v>
      </c>
      <c r="F690" t="s">
        <v>2635</v>
      </c>
      <c r="G690" s="55" t="s">
        <v>2532</v>
      </c>
      <c r="H690" t="s">
        <v>912</v>
      </c>
      <c r="I690" s="55" t="s">
        <v>2532</v>
      </c>
      <c r="J690" t="s">
        <v>2135</v>
      </c>
    </row>
    <row r="691" spans="1:10" ht="17.100000000000001" customHeight="1">
      <c r="A691" s="55" t="s">
        <v>2532</v>
      </c>
      <c r="B691" t="s">
        <v>3708</v>
      </c>
      <c r="C691" s="55" t="s">
        <v>2532</v>
      </c>
      <c r="D691" t="s">
        <v>981</v>
      </c>
      <c r="E691" s="55" t="s">
        <v>2532</v>
      </c>
      <c r="F691" t="s">
        <v>619</v>
      </c>
      <c r="G691" s="55" t="s">
        <v>2532</v>
      </c>
      <c r="H691" t="s">
        <v>2695</v>
      </c>
      <c r="I691" s="55" t="s">
        <v>2532</v>
      </c>
      <c r="J691" t="s">
        <v>1038</v>
      </c>
    </row>
    <row r="692" spans="1:10" ht="17.100000000000001" customHeight="1">
      <c r="A692" s="55" t="s">
        <v>3306</v>
      </c>
      <c r="B692" t="s">
        <v>2819</v>
      </c>
      <c r="C692" s="55" t="s">
        <v>3306</v>
      </c>
      <c r="D692" t="s">
        <v>572</v>
      </c>
      <c r="E692" s="55" t="s">
        <v>3306</v>
      </c>
      <c r="F692" t="s">
        <v>884</v>
      </c>
      <c r="G692" s="55" t="s">
        <v>3306</v>
      </c>
      <c r="H692" t="s">
        <v>3211</v>
      </c>
      <c r="I692" s="55" t="s">
        <v>3306</v>
      </c>
      <c r="J692" t="s">
        <v>1112</v>
      </c>
    </row>
    <row r="693" spans="1:10" ht="17.100000000000001" customHeight="1">
      <c r="A693" s="55" t="s">
        <v>3306</v>
      </c>
      <c r="B693" t="s">
        <v>781</v>
      </c>
      <c r="C693" s="55" t="s">
        <v>3306</v>
      </c>
      <c r="D693" t="s">
        <v>872</v>
      </c>
      <c r="E693" s="55" t="s">
        <v>3306</v>
      </c>
      <c r="F693" t="s">
        <v>1721</v>
      </c>
      <c r="G693" s="55" t="s">
        <v>3306</v>
      </c>
      <c r="H693" t="s">
        <v>852</v>
      </c>
      <c r="I693" s="55" t="s">
        <v>3306</v>
      </c>
      <c r="J693" t="s">
        <v>1111</v>
      </c>
    </row>
    <row r="694" spans="1:10" ht="17.100000000000001" customHeight="1">
      <c r="A694" s="55" t="s">
        <v>3307</v>
      </c>
      <c r="B694" t="s">
        <v>1042</v>
      </c>
      <c r="C694" s="55" t="s">
        <v>3307</v>
      </c>
      <c r="D694" t="s">
        <v>1211</v>
      </c>
      <c r="E694" s="55" t="s">
        <v>3307</v>
      </c>
      <c r="F694" t="s">
        <v>1117</v>
      </c>
      <c r="G694" s="55" t="s">
        <v>3307</v>
      </c>
      <c r="H694" t="s">
        <v>2811</v>
      </c>
      <c r="I694" s="55" t="s">
        <v>3307</v>
      </c>
      <c r="J694" t="s">
        <v>2767</v>
      </c>
    </row>
    <row r="695" spans="1:10" ht="17.100000000000001" customHeight="1">
      <c r="A695" s="55" t="s">
        <v>3307</v>
      </c>
      <c r="B695" t="s">
        <v>1279</v>
      </c>
      <c r="C695" s="55" t="s">
        <v>3307</v>
      </c>
      <c r="D695" t="s">
        <v>1037</v>
      </c>
      <c r="E695" s="55" t="s">
        <v>3307</v>
      </c>
      <c r="F695" t="s">
        <v>1021</v>
      </c>
      <c r="G695" s="55" t="s">
        <v>3307</v>
      </c>
      <c r="H695" t="s">
        <v>759</v>
      </c>
      <c r="I695" s="55" t="s">
        <v>3307</v>
      </c>
      <c r="J695" t="s">
        <v>2201</v>
      </c>
    </row>
    <row r="696" spans="1:10" ht="17.100000000000001" customHeight="1">
      <c r="A696" s="55" t="s">
        <v>3308</v>
      </c>
      <c r="B696" t="s">
        <v>708</v>
      </c>
      <c r="C696" s="55" t="s">
        <v>3308</v>
      </c>
      <c r="D696" t="s">
        <v>864</v>
      </c>
      <c r="E696" s="55" t="s">
        <v>3308</v>
      </c>
      <c r="F696" t="s">
        <v>711</v>
      </c>
      <c r="G696" s="55" t="s">
        <v>3308</v>
      </c>
      <c r="H696" t="s">
        <v>2546</v>
      </c>
      <c r="I696" s="55" t="s">
        <v>3308</v>
      </c>
      <c r="J696" t="s">
        <v>2093</v>
      </c>
    </row>
    <row r="697" spans="1:10" ht="17.100000000000001" customHeight="1">
      <c r="A697" s="55" t="s">
        <v>3308</v>
      </c>
      <c r="B697" t="s">
        <v>2981</v>
      </c>
      <c r="C697" s="55" t="s">
        <v>3308</v>
      </c>
      <c r="D697" t="s">
        <v>883</v>
      </c>
      <c r="E697" s="55" t="s">
        <v>3308</v>
      </c>
      <c r="F697" t="s">
        <v>1076</v>
      </c>
      <c r="G697" s="55" t="s">
        <v>3308</v>
      </c>
      <c r="H697" t="s">
        <v>1242</v>
      </c>
      <c r="I697" s="55" t="s">
        <v>3308</v>
      </c>
      <c r="J697" t="s">
        <v>1187</v>
      </c>
    </row>
    <row r="698" spans="1:10" ht="17.100000000000001" customHeight="1">
      <c r="A698" s="55" t="s">
        <v>3309</v>
      </c>
      <c r="B698" t="s">
        <v>910</v>
      </c>
      <c r="C698" s="55" t="s">
        <v>3309</v>
      </c>
      <c r="D698" t="s">
        <v>902</v>
      </c>
      <c r="E698" s="55" t="s">
        <v>3309</v>
      </c>
      <c r="F698" t="s">
        <v>967</v>
      </c>
      <c r="G698" s="55" t="s">
        <v>3309</v>
      </c>
      <c r="H698" t="s">
        <v>3820</v>
      </c>
      <c r="I698" s="55" t="s">
        <v>3309</v>
      </c>
      <c r="J698" t="s">
        <v>933</v>
      </c>
    </row>
    <row r="699" spans="1:10" ht="17.100000000000001" customHeight="1">
      <c r="A699" s="55" t="s">
        <v>3309</v>
      </c>
      <c r="B699" t="s">
        <v>789</v>
      </c>
      <c r="C699" s="55" t="s">
        <v>3309</v>
      </c>
      <c r="D699" t="s">
        <v>2555</v>
      </c>
      <c r="E699" s="55" t="s">
        <v>3309</v>
      </c>
      <c r="F699" t="s">
        <v>859</v>
      </c>
      <c r="G699" s="55" t="s">
        <v>3309</v>
      </c>
      <c r="H699" t="s">
        <v>1206</v>
      </c>
      <c r="I699" s="55" t="s">
        <v>3309</v>
      </c>
      <c r="J699" t="s">
        <v>2627</v>
      </c>
    </row>
    <row r="700" spans="1:10" ht="17.100000000000001" customHeight="1">
      <c r="A700" s="55" t="s">
        <v>3310</v>
      </c>
      <c r="B700" t="s">
        <v>1030</v>
      </c>
      <c r="C700" s="55" t="s">
        <v>3310</v>
      </c>
      <c r="D700" t="s">
        <v>1115</v>
      </c>
      <c r="E700" s="55" t="s">
        <v>3310</v>
      </c>
      <c r="F700" t="s">
        <v>715</v>
      </c>
      <c r="G700" s="55" t="s">
        <v>3310</v>
      </c>
      <c r="H700" t="s">
        <v>1023</v>
      </c>
      <c r="I700" s="55" t="s">
        <v>3310</v>
      </c>
      <c r="J700" t="s">
        <v>1182</v>
      </c>
    </row>
    <row r="701" spans="1:10" ht="17.100000000000001" customHeight="1">
      <c r="A701" s="55" t="s">
        <v>3310</v>
      </c>
      <c r="B701" t="s">
        <v>995</v>
      </c>
      <c r="C701" s="55" t="s">
        <v>3310</v>
      </c>
      <c r="D701" t="s">
        <v>861</v>
      </c>
      <c r="E701" s="55" t="s">
        <v>3310</v>
      </c>
      <c r="F701" t="s">
        <v>1129</v>
      </c>
      <c r="G701" s="55" t="s">
        <v>3310</v>
      </c>
      <c r="H701" t="s">
        <v>602</v>
      </c>
      <c r="I701" s="55" t="s">
        <v>3310</v>
      </c>
      <c r="J701" t="s">
        <v>798</v>
      </c>
    </row>
    <row r="702" spans="1:10" ht="17.100000000000001" customHeight="1">
      <c r="A702" s="55" t="s">
        <v>3311</v>
      </c>
      <c r="B702" t="s">
        <v>2382</v>
      </c>
      <c r="C702" s="55" t="s">
        <v>3311</v>
      </c>
      <c r="D702" t="s">
        <v>894</v>
      </c>
      <c r="E702" s="55" t="s">
        <v>3311</v>
      </c>
      <c r="F702" t="s">
        <v>889</v>
      </c>
      <c r="G702" s="55" t="s">
        <v>3311</v>
      </c>
      <c r="H702" t="s">
        <v>897</v>
      </c>
      <c r="I702" s="55" t="s">
        <v>3311</v>
      </c>
      <c r="J702" t="s">
        <v>869</v>
      </c>
    </row>
    <row r="703" spans="1:10" ht="17.100000000000001" customHeight="1">
      <c r="A703" s="55" t="s">
        <v>3311</v>
      </c>
      <c r="B703" t="s">
        <v>3462</v>
      </c>
      <c r="C703" s="55" t="s">
        <v>3311</v>
      </c>
      <c r="D703" t="s">
        <v>909</v>
      </c>
      <c r="E703" s="55" t="s">
        <v>3311</v>
      </c>
      <c r="F703" t="s">
        <v>3279</v>
      </c>
      <c r="G703" s="55" t="s">
        <v>3311</v>
      </c>
      <c r="H703" t="s">
        <v>3801</v>
      </c>
      <c r="I703" s="55" t="s">
        <v>3311</v>
      </c>
      <c r="J703" t="s">
        <v>999</v>
      </c>
    </row>
    <row r="704" spans="1:10" ht="17.100000000000001" customHeight="1">
      <c r="A704" s="55" t="s">
        <v>3312</v>
      </c>
      <c r="B704" t="s">
        <v>904</v>
      </c>
      <c r="C704" s="55" t="s">
        <v>3312</v>
      </c>
      <c r="D704" t="s">
        <v>903</v>
      </c>
      <c r="E704" s="55" t="s">
        <v>3312</v>
      </c>
      <c r="F704" t="s">
        <v>1036</v>
      </c>
      <c r="G704" s="55" t="s">
        <v>3312</v>
      </c>
      <c r="H704" t="s">
        <v>2796</v>
      </c>
      <c r="I704" s="55" t="s">
        <v>3312</v>
      </c>
      <c r="J704" t="s">
        <v>3835</v>
      </c>
    </row>
    <row r="705" spans="1:12" ht="17.100000000000001" customHeight="1">
      <c r="A705" s="55" t="s">
        <v>3312</v>
      </c>
      <c r="B705" t="s">
        <v>2022</v>
      </c>
      <c r="C705" s="55" t="s">
        <v>3312</v>
      </c>
      <c r="D705" t="s">
        <v>764</v>
      </c>
      <c r="E705" s="55" t="s">
        <v>3312</v>
      </c>
      <c r="F705" t="s">
        <v>658</v>
      </c>
      <c r="G705" s="55" t="s">
        <v>3312</v>
      </c>
      <c r="I705" s="55" t="s">
        <v>3312</v>
      </c>
      <c r="J705" t="s">
        <v>3093</v>
      </c>
    </row>
    <row r="706" spans="1:12" ht="17.100000000000001" customHeight="1">
      <c r="A706" s="55" t="s">
        <v>3313</v>
      </c>
      <c r="B706" t="s">
        <v>940</v>
      </c>
      <c r="C706" s="55" t="s">
        <v>3313</v>
      </c>
      <c r="D706" t="s">
        <v>2950</v>
      </c>
      <c r="E706" s="55" t="s">
        <v>3313</v>
      </c>
      <c r="F706" t="s">
        <v>865</v>
      </c>
      <c r="G706" s="55" t="s">
        <v>3313</v>
      </c>
      <c r="I706" s="55" t="s">
        <v>3313</v>
      </c>
      <c r="J706" t="s">
        <v>2000</v>
      </c>
    </row>
    <row r="707" spans="1:12" ht="17.100000000000001" customHeight="1">
      <c r="A707" s="55" t="s">
        <v>3313</v>
      </c>
      <c r="B707" t="s">
        <v>874</v>
      </c>
      <c r="C707" s="55" t="s">
        <v>3313</v>
      </c>
      <c r="D707" t="s">
        <v>771</v>
      </c>
      <c r="E707" s="55" t="s">
        <v>3313</v>
      </c>
      <c r="F707" t="s">
        <v>3721</v>
      </c>
      <c r="G707" s="55" t="s">
        <v>3313</v>
      </c>
      <c r="I707" s="55" t="s">
        <v>3313</v>
      </c>
      <c r="J707" t="s">
        <v>2175</v>
      </c>
    </row>
    <row r="708" spans="1:12" ht="17.100000000000001" customHeight="1">
      <c r="A708" s="55" t="s">
        <v>3314</v>
      </c>
      <c r="B708" t="s">
        <v>2630</v>
      </c>
      <c r="C708" s="55" t="s">
        <v>3314</v>
      </c>
      <c r="D708" t="s">
        <v>737</v>
      </c>
      <c r="E708" s="55" t="s">
        <v>3314</v>
      </c>
      <c r="F708" t="s">
        <v>2336</v>
      </c>
      <c r="G708" s="55" t="s">
        <v>3314</v>
      </c>
      <c r="I708" s="55" t="s">
        <v>3314</v>
      </c>
      <c r="J708" t="s">
        <v>3696</v>
      </c>
    </row>
    <row r="709" spans="1:12" ht="17.100000000000001" customHeight="1">
      <c r="A709" s="55" t="s">
        <v>3314</v>
      </c>
      <c r="B709" t="s">
        <v>2567</v>
      </c>
      <c r="C709" s="55" t="s">
        <v>3314</v>
      </c>
      <c r="D709" t="s">
        <v>944</v>
      </c>
      <c r="E709" s="55" t="s">
        <v>3314</v>
      </c>
      <c r="F709" t="s">
        <v>756</v>
      </c>
      <c r="G709" s="55" t="s">
        <v>3314</v>
      </c>
      <c r="I709" s="55" t="s">
        <v>3314</v>
      </c>
      <c r="J709" t="s">
        <v>1074</v>
      </c>
    </row>
    <row r="710" spans="1:12" ht="17.100000000000001" customHeight="1">
      <c r="A710" s="55" t="s">
        <v>3315</v>
      </c>
      <c r="B710" t="s">
        <v>2488</v>
      </c>
      <c r="C710" s="55" t="s">
        <v>3315</v>
      </c>
      <c r="D710" t="s">
        <v>2840</v>
      </c>
      <c r="E710" s="55" t="s">
        <v>3315</v>
      </c>
      <c r="F710" t="s">
        <v>719</v>
      </c>
      <c r="G710" s="55" t="s">
        <v>3315</v>
      </c>
      <c r="H710" s="51"/>
      <c r="I710" s="55" t="s">
        <v>3315</v>
      </c>
      <c r="J710" t="s">
        <v>679</v>
      </c>
    </row>
    <row r="711" spans="1:12" ht="17.100000000000001" customHeight="1">
      <c r="A711" s="55" t="s">
        <v>3315</v>
      </c>
      <c r="B711" t="s">
        <v>2883</v>
      </c>
      <c r="C711" s="55" t="s">
        <v>3315</v>
      </c>
      <c r="D711" t="s">
        <v>3836</v>
      </c>
      <c r="E711" s="55" t="s">
        <v>3315</v>
      </c>
      <c r="F711" t="s">
        <v>1347</v>
      </c>
      <c r="G711" s="55" t="s">
        <v>3315</v>
      </c>
      <c r="H711" s="51"/>
      <c r="I711" s="55" t="s">
        <v>3315</v>
      </c>
      <c r="J711" t="s">
        <v>685</v>
      </c>
    </row>
    <row r="712" spans="1:12" ht="17.100000000000001" customHeight="1">
      <c r="A712" s="55" t="s">
        <v>3316</v>
      </c>
      <c r="B712" t="s">
        <v>3815</v>
      </c>
      <c r="C712" s="55" t="s">
        <v>3316</v>
      </c>
      <c r="D712" t="s">
        <v>1188</v>
      </c>
      <c r="E712" s="55" t="s">
        <v>3316</v>
      </c>
      <c r="F712" t="s">
        <v>2032</v>
      </c>
      <c r="G712" s="55" t="s">
        <v>3316</v>
      </c>
      <c r="H712" s="57"/>
      <c r="I712" s="55" t="s">
        <v>3316</v>
      </c>
      <c r="J712" t="s">
        <v>656</v>
      </c>
    </row>
    <row r="713" spans="1:12" ht="17.100000000000001" customHeight="1">
      <c r="A713" s="55" t="s">
        <v>3316</v>
      </c>
      <c r="B713" t="s">
        <v>1620</v>
      </c>
      <c r="C713" s="55" t="s">
        <v>3316</v>
      </c>
      <c r="D713" t="s">
        <v>868</v>
      </c>
      <c r="E713" s="55" t="s">
        <v>3316</v>
      </c>
      <c r="F713" t="s">
        <v>543</v>
      </c>
      <c r="G713" s="55" t="s">
        <v>3316</v>
      </c>
      <c r="H713" s="57"/>
      <c r="I713" s="55" t="s">
        <v>3316</v>
      </c>
      <c r="J713" t="s">
        <v>1031</v>
      </c>
    </row>
    <row r="716" spans="1:12" ht="17.100000000000001" customHeight="1">
      <c r="F716" s="10" t="s">
        <v>2933</v>
      </c>
    </row>
    <row r="718" spans="1:12" ht="17.100000000000001" customHeight="1">
      <c r="A718" s="3" t="s">
        <v>3436</v>
      </c>
    </row>
    <row r="719" spans="1:12" ht="17.100000000000001" customHeight="1">
      <c r="A719" s="42" t="s">
        <v>2520</v>
      </c>
      <c r="C719" s="3" t="s">
        <v>3436</v>
      </c>
      <c r="E719" s="3" t="s">
        <v>3436</v>
      </c>
      <c r="G719" s="3" t="s">
        <v>3436</v>
      </c>
      <c r="I719" s="3" t="s">
        <v>3436</v>
      </c>
      <c r="L719" t="s">
        <v>2430</v>
      </c>
    </row>
    <row r="720" spans="1:12" ht="17.100000000000001" customHeight="1">
      <c r="A720" s="42" t="s">
        <v>2521</v>
      </c>
      <c r="B720" t="s">
        <v>2491</v>
      </c>
      <c r="C720" s="55" t="s">
        <v>2520</v>
      </c>
      <c r="D720" t="s">
        <v>3227</v>
      </c>
      <c r="E720" s="55" t="s">
        <v>2520</v>
      </c>
      <c r="F720" t="s">
        <v>2686</v>
      </c>
      <c r="G720" s="55" t="s">
        <v>2520</v>
      </c>
      <c r="H720" t="s">
        <v>2478</v>
      </c>
      <c r="I720" s="55" t="s">
        <v>2520</v>
      </c>
      <c r="J720" t="s">
        <v>2171</v>
      </c>
      <c r="L720" s="56" t="s">
        <v>2662</v>
      </c>
    </row>
    <row r="721" spans="1:12" ht="17.100000000000001" customHeight="1">
      <c r="A721" s="42" t="s">
        <v>2522</v>
      </c>
      <c r="B721" t="s">
        <v>3355</v>
      </c>
      <c r="C721" s="55" t="s">
        <v>2521</v>
      </c>
      <c r="D721" t="s">
        <v>3228</v>
      </c>
      <c r="E721" s="55" t="s">
        <v>2521</v>
      </c>
      <c r="F721" t="s">
        <v>2476</v>
      </c>
      <c r="G721" s="55" t="s">
        <v>2521</v>
      </c>
      <c r="H721" t="s">
        <v>2131</v>
      </c>
      <c r="I721" s="55" t="s">
        <v>2521</v>
      </c>
      <c r="J721" t="s">
        <v>3327</v>
      </c>
      <c r="L721" s="56" t="s">
        <v>1679</v>
      </c>
    </row>
    <row r="722" spans="1:12" ht="17.100000000000001" customHeight="1">
      <c r="A722" s="42" t="s">
        <v>2659</v>
      </c>
      <c r="B722" t="s">
        <v>2144</v>
      </c>
      <c r="C722" s="55" t="s">
        <v>2522</v>
      </c>
      <c r="D722" t="s">
        <v>3731</v>
      </c>
      <c r="E722" s="55" t="s">
        <v>2522</v>
      </c>
      <c r="F722" t="s">
        <v>3375</v>
      </c>
      <c r="G722" s="55" t="s">
        <v>2522</v>
      </c>
      <c r="H722" t="s">
        <v>2985</v>
      </c>
      <c r="I722" s="55" t="s">
        <v>2522</v>
      </c>
      <c r="J722" t="s">
        <v>2930</v>
      </c>
      <c r="K722" s="63"/>
      <c r="L722" s="61" t="s">
        <v>2599</v>
      </c>
    </row>
    <row r="723" spans="1:12" ht="17.100000000000001" customHeight="1">
      <c r="A723" s="42" t="s">
        <v>2660</v>
      </c>
      <c r="B723" t="s">
        <v>2487</v>
      </c>
      <c r="C723" s="55" t="s">
        <v>2659</v>
      </c>
      <c r="D723" t="s">
        <v>2789</v>
      </c>
      <c r="E723" s="55" t="s">
        <v>2659</v>
      </c>
      <c r="F723" t="s">
        <v>2960</v>
      </c>
      <c r="G723" s="55" t="s">
        <v>2659</v>
      </c>
      <c r="H723" t="s">
        <v>3361</v>
      </c>
      <c r="I723" s="55" t="s">
        <v>2659</v>
      </c>
      <c r="J723" t="s">
        <v>2016</v>
      </c>
      <c r="K723" s="63"/>
      <c r="L723" s="61" t="s">
        <v>979</v>
      </c>
    </row>
    <row r="724" spans="1:12" ht="17.100000000000001" customHeight="1">
      <c r="A724" s="42" t="s">
        <v>2661</v>
      </c>
      <c r="B724" t="s">
        <v>3372</v>
      </c>
      <c r="C724" s="55" t="s">
        <v>2660</v>
      </c>
      <c r="D724" t="s">
        <v>2895</v>
      </c>
      <c r="E724" s="55" t="s">
        <v>2660</v>
      </c>
      <c r="F724" t="s">
        <v>2881</v>
      </c>
      <c r="G724" s="55" t="s">
        <v>2660</v>
      </c>
      <c r="H724" t="s">
        <v>2375</v>
      </c>
      <c r="I724" s="55" t="s">
        <v>2660</v>
      </c>
      <c r="J724" t="s">
        <v>2382</v>
      </c>
      <c r="K724" s="63"/>
      <c r="L724" s="61" t="s">
        <v>4749</v>
      </c>
    </row>
    <row r="725" spans="1:12" ht="17.100000000000001" customHeight="1">
      <c r="A725" s="42" t="s">
        <v>2526</v>
      </c>
      <c r="B725" t="s">
        <v>2132</v>
      </c>
      <c r="C725" s="55" t="s">
        <v>2661</v>
      </c>
      <c r="D725" t="s">
        <v>2965</v>
      </c>
      <c r="E725" s="55" t="s">
        <v>2661</v>
      </c>
      <c r="F725" t="s">
        <v>2101</v>
      </c>
      <c r="G725" s="55" t="s">
        <v>2661</v>
      </c>
      <c r="H725" t="s">
        <v>2388</v>
      </c>
      <c r="I725" s="55" t="s">
        <v>2661</v>
      </c>
      <c r="J725" t="s">
        <v>2202</v>
      </c>
      <c r="K725" s="63"/>
      <c r="L725" s="62" t="s">
        <v>1149</v>
      </c>
    </row>
    <row r="726" spans="1:12" ht="17.100000000000001" customHeight="1">
      <c r="A726" s="42" t="s">
        <v>2527</v>
      </c>
      <c r="B726" t="s">
        <v>2146</v>
      </c>
      <c r="C726" s="55" t="s">
        <v>2526</v>
      </c>
      <c r="D726" t="s">
        <v>2176</v>
      </c>
      <c r="E726" s="55" t="s">
        <v>2526</v>
      </c>
      <c r="F726" t="s">
        <v>2679</v>
      </c>
      <c r="G726" s="55" t="s">
        <v>2526</v>
      </c>
      <c r="H726" t="s">
        <v>1155</v>
      </c>
      <c r="I726" s="55" t="s">
        <v>2526</v>
      </c>
      <c r="J726" t="s">
        <v>3379</v>
      </c>
      <c r="L726" s="61" t="s">
        <v>2608</v>
      </c>
    </row>
    <row r="727" spans="1:12" ht="17.100000000000001" customHeight="1">
      <c r="A727" s="42" t="s">
        <v>2528</v>
      </c>
      <c r="B727" t="s">
        <v>2196</v>
      </c>
      <c r="C727" s="55" t="s">
        <v>2527</v>
      </c>
      <c r="D727" t="s">
        <v>3031</v>
      </c>
      <c r="E727" s="55" t="s">
        <v>2527</v>
      </c>
      <c r="F727" t="s">
        <v>2490</v>
      </c>
      <c r="G727" s="55" t="s">
        <v>2527</v>
      </c>
      <c r="H727" t="s">
        <v>2905</v>
      </c>
      <c r="I727" s="55" t="s">
        <v>2527</v>
      </c>
      <c r="J727" t="s">
        <v>2495</v>
      </c>
      <c r="L727" s="62" t="s">
        <v>1519</v>
      </c>
    </row>
    <row r="728" spans="1:12" ht="17.100000000000001" customHeight="1">
      <c r="A728" s="42" t="s">
        <v>2529</v>
      </c>
      <c r="B728" t="s">
        <v>2977</v>
      </c>
      <c r="C728" s="55" t="s">
        <v>2528</v>
      </c>
      <c r="D728" t="s">
        <v>2990</v>
      </c>
      <c r="E728" s="55" t="s">
        <v>2528</v>
      </c>
      <c r="F728" t="s">
        <v>2907</v>
      </c>
      <c r="G728" s="55" t="s">
        <v>2528</v>
      </c>
      <c r="H728" t="s">
        <v>2769</v>
      </c>
      <c r="I728" s="55" t="s">
        <v>2528</v>
      </c>
      <c r="J728" t="s">
        <v>2187</v>
      </c>
      <c r="L728" s="62" t="s">
        <v>2428</v>
      </c>
    </row>
    <row r="729" spans="1:12" ht="17.100000000000001" customHeight="1">
      <c r="A729" s="42" t="s">
        <v>2530</v>
      </c>
      <c r="B729" t="s">
        <v>2499</v>
      </c>
      <c r="C729" s="55" t="s">
        <v>2529</v>
      </c>
      <c r="D729" t="s">
        <v>2684</v>
      </c>
      <c r="E729" s="55" t="s">
        <v>2529</v>
      </c>
      <c r="F729" t="s">
        <v>3658</v>
      </c>
      <c r="G729" s="55" t="s">
        <v>2529</v>
      </c>
      <c r="H729" t="s">
        <v>2208</v>
      </c>
      <c r="I729" s="55" t="s">
        <v>2529</v>
      </c>
      <c r="J729" t="s">
        <v>2381</v>
      </c>
      <c r="L729" s="62" t="s">
        <v>1684</v>
      </c>
    </row>
    <row r="730" spans="1:12" ht="17.100000000000001" customHeight="1">
      <c r="A730" s="42" t="s">
        <v>2531</v>
      </c>
      <c r="B730" t="s">
        <v>2147</v>
      </c>
      <c r="C730" s="55" t="s">
        <v>2530</v>
      </c>
      <c r="D730" t="s">
        <v>2872</v>
      </c>
      <c r="E730" s="55" t="s">
        <v>2530</v>
      </c>
      <c r="F730" t="s">
        <v>2079</v>
      </c>
      <c r="G730" s="55" t="s">
        <v>2530</v>
      </c>
      <c r="H730" t="s">
        <v>3003</v>
      </c>
      <c r="I730" s="55" t="s">
        <v>2530</v>
      </c>
      <c r="J730" t="s">
        <v>2184</v>
      </c>
      <c r="L730" s="56" t="s">
        <v>2644</v>
      </c>
    </row>
    <row r="731" spans="1:12" ht="17.100000000000001" customHeight="1">
      <c r="A731" s="42" t="s">
        <v>2532</v>
      </c>
      <c r="B731" t="s">
        <v>2996</v>
      </c>
      <c r="C731" s="55" t="s">
        <v>2531</v>
      </c>
      <c r="D731" t="s">
        <v>2483</v>
      </c>
      <c r="E731" s="55" t="s">
        <v>2531</v>
      </c>
      <c r="F731" t="s">
        <v>2334</v>
      </c>
      <c r="G731" s="55" t="s">
        <v>2531</v>
      </c>
      <c r="H731" t="s">
        <v>2866</v>
      </c>
      <c r="I731" s="55" t="s">
        <v>2531</v>
      </c>
      <c r="J731" t="s">
        <v>2987</v>
      </c>
      <c r="L731" s="56" t="s">
        <v>2663</v>
      </c>
    </row>
    <row r="732" spans="1:12" ht="17.100000000000001" customHeight="1">
      <c r="A732" s="42" t="s">
        <v>3306</v>
      </c>
      <c r="B732" t="s">
        <v>2318</v>
      </c>
      <c r="C732" s="55" t="s">
        <v>2532</v>
      </c>
      <c r="D732" t="s">
        <v>2028</v>
      </c>
      <c r="E732" s="55" t="s">
        <v>2532</v>
      </c>
      <c r="F732" t="s">
        <v>2446</v>
      </c>
      <c r="G732" s="55" t="s">
        <v>2532</v>
      </c>
      <c r="H732" t="s">
        <v>1349</v>
      </c>
      <c r="I732" s="55" t="s">
        <v>2532</v>
      </c>
      <c r="J732" t="s">
        <v>2360</v>
      </c>
      <c r="L732" s="55" t="s">
        <v>2431</v>
      </c>
    </row>
    <row r="733" spans="1:12" ht="17.100000000000001" customHeight="1">
      <c r="A733" s="42" t="s">
        <v>3307</v>
      </c>
      <c r="B733" t="s">
        <v>2503</v>
      </c>
      <c r="C733" s="55" t="s">
        <v>3306</v>
      </c>
      <c r="D733" t="s">
        <v>3229</v>
      </c>
      <c r="E733" s="55" t="s">
        <v>3306</v>
      </c>
      <c r="F733" t="s">
        <v>2075</v>
      </c>
      <c r="G733" s="55" t="s">
        <v>3306</v>
      </c>
      <c r="H733" t="s">
        <v>2485</v>
      </c>
      <c r="I733" s="55" t="s">
        <v>3306</v>
      </c>
      <c r="J733" t="s">
        <v>2871</v>
      </c>
      <c r="K733" s="63"/>
      <c r="L733" s="61" t="s">
        <v>959</v>
      </c>
    </row>
    <row r="734" spans="1:12" ht="17.100000000000001" customHeight="1">
      <c r="A734" s="42" t="s">
        <v>3308</v>
      </c>
      <c r="B734" t="s">
        <v>2481</v>
      </c>
      <c r="C734" s="55" t="s">
        <v>3307</v>
      </c>
      <c r="D734" t="s">
        <v>2089</v>
      </c>
      <c r="E734" s="55" t="s">
        <v>3307</v>
      </c>
      <c r="F734" t="s">
        <v>2511</v>
      </c>
      <c r="G734" s="55" t="s">
        <v>3307</v>
      </c>
      <c r="H734" t="s">
        <v>2693</v>
      </c>
      <c r="I734" s="55" t="s">
        <v>3307</v>
      </c>
      <c r="J734" t="s">
        <v>3787</v>
      </c>
      <c r="K734" s="63"/>
      <c r="L734" s="61" t="s">
        <v>980</v>
      </c>
    </row>
    <row r="735" spans="1:12" ht="17.100000000000001" customHeight="1">
      <c r="A735" s="42" t="s">
        <v>3309</v>
      </c>
      <c r="B735" t="s">
        <v>2324</v>
      </c>
      <c r="C735" s="55" t="s">
        <v>3308</v>
      </c>
      <c r="D735" t="s">
        <v>3001</v>
      </c>
      <c r="E735" s="55" t="s">
        <v>3308</v>
      </c>
      <c r="F735" t="s">
        <v>2029</v>
      </c>
      <c r="G735" s="55" t="s">
        <v>3308</v>
      </c>
      <c r="H735" t="s">
        <v>2137</v>
      </c>
      <c r="I735" s="55" t="s">
        <v>3308</v>
      </c>
      <c r="J735" t="s">
        <v>3377</v>
      </c>
      <c r="L735" s="56" t="s">
        <v>1145</v>
      </c>
    </row>
    <row r="736" spans="1:12" ht="17.100000000000001" customHeight="1">
      <c r="A736" s="42" t="s">
        <v>3310</v>
      </c>
      <c r="B736" t="s">
        <v>2975</v>
      </c>
      <c r="C736" s="55" t="s">
        <v>3309</v>
      </c>
      <c r="D736" t="s">
        <v>3363</v>
      </c>
      <c r="E736" s="55" t="s">
        <v>3309</v>
      </c>
      <c r="F736" s="11" t="s">
        <v>2203</v>
      </c>
      <c r="G736" s="55" t="s">
        <v>3309</v>
      </c>
      <c r="H736" t="s">
        <v>3360</v>
      </c>
      <c r="I736" s="55" t="s">
        <v>3309</v>
      </c>
      <c r="J736" t="s">
        <v>3009</v>
      </c>
      <c r="L736" s="56" t="s">
        <v>1767</v>
      </c>
    </row>
    <row r="737" spans="1:12" ht="17.100000000000001" customHeight="1">
      <c r="A737" s="42" t="s">
        <v>3311</v>
      </c>
      <c r="B737" t="s">
        <v>2021</v>
      </c>
      <c r="C737" s="55" t="s">
        <v>3310</v>
      </c>
      <c r="D737" t="s">
        <v>2070</v>
      </c>
      <c r="E737" s="55" t="s">
        <v>3310</v>
      </c>
      <c r="F737" t="s">
        <v>2368</v>
      </c>
      <c r="G737" s="55" t="s">
        <v>3310</v>
      </c>
      <c r="H737" t="s">
        <v>2329</v>
      </c>
      <c r="I737" s="55" t="s">
        <v>3310</v>
      </c>
      <c r="J737" t="s">
        <v>2326</v>
      </c>
      <c r="L737" s="56" t="s">
        <v>1685</v>
      </c>
    </row>
    <row r="738" spans="1:12" ht="17.100000000000001" customHeight="1">
      <c r="A738" s="42" t="s">
        <v>3312</v>
      </c>
      <c r="B738" t="s">
        <v>3475</v>
      </c>
      <c r="C738" s="55" t="s">
        <v>3311</v>
      </c>
      <c r="D738" t="s">
        <v>2676</v>
      </c>
      <c r="E738" s="55" t="s">
        <v>3311</v>
      </c>
      <c r="F738" t="s">
        <v>2954</v>
      </c>
      <c r="G738" s="55" t="s">
        <v>3311</v>
      </c>
      <c r="H738" t="s">
        <v>2946</v>
      </c>
      <c r="I738" s="55" t="s">
        <v>3311</v>
      </c>
      <c r="J738" t="s">
        <v>2897</v>
      </c>
      <c r="L738" s="56" t="s">
        <v>1766</v>
      </c>
    </row>
    <row r="739" spans="1:12" ht="17.100000000000001" customHeight="1">
      <c r="A739" s="42" t="s">
        <v>3313</v>
      </c>
      <c r="B739" t="s">
        <v>2141</v>
      </c>
      <c r="C739" s="55" t="s">
        <v>3312</v>
      </c>
      <c r="D739" t="s">
        <v>2768</v>
      </c>
      <c r="E739" s="55" t="s">
        <v>3312</v>
      </c>
      <c r="F739" t="s">
        <v>2778</v>
      </c>
      <c r="G739" s="55" t="s">
        <v>3312</v>
      </c>
      <c r="H739" t="s">
        <v>2675</v>
      </c>
      <c r="I739" s="55" t="s">
        <v>3312</v>
      </c>
      <c r="J739" t="s">
        <v>2898</v>
      </c>
      <c r="L739" s="56" t="s">
        <v>965</v>
      </c>
    </row>
    <row r="740" spans="1:12" ht="17.100000000000001" customHeight="1">
      <c r="A740" s="42" t="s">
        <v>3314</v>
      </c>
      <c r="B740" t="s">
        <v>2989</v>
      </c>
      <c r="C740" s="55" t="s">
        <v>3313</v>
      </c>
      <c r="D740" s="11" t="s">
        <v>2759</v>
      </c>
      <c r="E740" s="55" t="s">
        <v>3313</v>
      </c>
      <c r="F740" t="s">
        <v>2320</v>
      </c>
      <c r="G740" s="55" t="s">
        <v>3313</v>
      </c>
      <c r="H740" t="s">
        <v>2993</v>
      </c>
      <c r="I740" s="55" t="s">
        <v>3313</v>
      </c>
      <c r="J740" t="s">
        <v>2204</v>
      </c>
      <c r="L740" s="56" t="s">
        <v>964</v>
      </c>
    </row>
    <row r="741" spans="1:12" ht="17.100000000000001" customHeight="1">
      <c r="A741" s="42" t="s">
        <v>3315</v>
      </c>
      <c r="B741" t="s">
        <v>2305</v>
      </c>
      <c r="C741" s="55" t="s">
        <v>3314</v>
      </c>
      <c r="D741" t="s">
        <v>3352</v>
      </c>
      <c r="E741" s="55" t="s">
        <v>3314</v>
      </c>
      <c r="F741" t="s">
        <v>2186</v>
      </c>
      <c r="G741" s="55" t="s">
        <v>3314</v>
      </c>
      <c r="H741" t="s">
        <v>3029</v>
      </c>
      <c r="I741" s="55" t="s">
        <v>3314</v>
      </c>
      <c r="J741" t="s">
        <v>2904</v>
      </c>
      <c r="L741" s="56" t="s">
        <v>978</v>
      </c>
    </row>
    <row r="742" spans="1:12" ht="17.100000000000001" customHeight="1">
      <c r="A742" s="42" t="s">
        <v>3316</v>
      </c>
      <c r="B742" t="s">
        <v>2190</v>
      </c>
      <c r="C742" s="55" t="s">
        <v>3315</v>
      </c>
      <c r="D742" t="s">
        <v>3230</v>
      </c>
      <c r="E742" s="55" t="s">
        <v>3315</v>
      </c>
      <c r="F742" t="s">
        <v>2361</v>
      </c>
      <c r="G742" s="55" t="s">
        <v>3315</v>
      </c>
      <c r="H742" t="s">
        <v>1045</v>
      </c>
      <c r="I742" s="55" t="s">
        <v>3315</v>
      </c>
      <c r="J742" t="s">
        <v>3370</v>
      </c>
      <c r="L742" s="56" t="s">
        <v>975</v>
      </c>
    </row>
    <row r="743" spans="1:12" ht="17.100000000000001" customHeight="1">
      <c r="B743" t="s">
        <v>2974</v>
      </c>
      <c r="C743" s="55" t="s">
        <v>3316</v>
      </c>
      <c r="D743" t="s">
        <v>2999</v>
      </c>
      <c r="E743" s="55" t="s">
        <v>3316</v>
      </c>
      <c r="F743" t="s">
        <v>3108</v>
      </c>
      <c r="G743" s="55" t="s">
        <v>3316</v>
      </c>
      <c r="H743" t="s">
        <v>2100</v>
      </c>
      <c r="I743" s="55" t="s">
        <v>3316</v>
      </c>
      <c r="J743" t="s">
        <v>2574</v>
      </c>
      <c r="L743" s="56" t="s">
        <v>1520</v>
      </c>
    </row>
    <row r="744" spans="1:12" ht="17.100000000000001" customHeight="1">
      <c r="B744" s="57"/>
      <c r="C744" s="58"/>
      <c r="D744" s="57"/>
      <c r="E744" s="58"/>
      <c r="F744" s="57"/>
      <c r="G744" s="58"/>
      <c r="H744" s="57"/>
      <c r="I744" s="58"/>
      <c r="J744" s="57"/>
    </row>
    <row r="745" spans="1:12" ht="17.100000000000001" customHeight="1">
      <c r="B745" s="57"/>
      <c r="C745" s="58"/>
      <c r="D745" s="57"/>
      <c r="E745" s="58"/>
      <c r="F745" s="57"/>
      <c r="G745" s="58"/>
      <c r="H745" s="57"/>
      <c r="I745" s="58"/>
      <c r="J745" s="57"/>
    </row>
    <row r="746" spans="1:12" ht="17.100000000000001" customHeight="1">
      <c r="A746" s="3" t="s">
        <v>3436</v>
      </c>
      <c r="B746" s="57"/>
      <c r="C746" s="58"/>
      <c r="D746" s="57"/>
      <c r="E746" s="58"/>
      <c r="F746" s="57"/>
      <c r="G746" s="58"/>
      <c r="H746" s="57"/>
      <c r="I746" s="58"/>
      <c r="J746" s="57"/>
    </row>
    <row r="747" spans="1:12" ht="17.100000000000001" customHeight="1">
      <c r="B747" s="57"/>
      <c r="C747" s="56" t="s">
        <v>3436</v>
      </c>
      <c r="D747" s="57"/>
      <c r="E747" s="56" t="s">
        <v>3436</v>
      </c>
      <c r="F747" s="57"/>
      <c r="G747" s="56" t="s">
        <v>3436</v>
      </c>
      <c r="H747" s="57"/>
      <c r="I747" s="56" t="s">
        <v>3436</v>
      </c>
      <c r="J747" s="57"/>
    </row>
    <row r="748" spans="1:12" ht="17.100000000000001" customHeight="1">
      <c r="A748" s="42" t="s">
        <v>2520</v>
      </c>
      <c r="B748" t="s">
        <v>2896</v>
      </c>
      <c r="C748" s="55" t="s">
        <v>2520</v>
      </c>
      <c r="D748" t="s">
        <v>2020</v>
      </c>
      <c r="E748" s="55" t="s">
        <v>2520</v>
      </c>
      <c r="F748" t="s">
        <v>2366</v>
      </c>
      <c r="G748" s="55" t="s">
        <v>2520</v>
      </c>
      <c r="H748" t="s">
        <v>2480</v>
      </c>
      <c r="I748" s="55" t="s">
        <v>2520</v>
      </c>
      <c r="J748" t="s">
        <v>2024</v>
      </c>
    </row>
    <row r="749" spans="1:12" ht="17.100000000000001" customHeight="1">
      <c r="A749" s="42" t="s">
        <v>2521</v>
      </c>
      <c r="B749" t="s">
        <v>3381</v>
      </c>
      <c r="C749" s="55" t="s">
        <v>2521</v>
      </c>
      <c r="D749" t="s">
        <v>2525</v>
      </c>
      <c r="E749" s="55" t="s">
        <v>2521</v>
      </c>
      <c r="F749" s="64" t="s">
        <v>2018</v>
      </c>
      <c r="G749" s="55" t="s">
        <v>2521</v>
      </c>
      <c r="H749" t="s">
        <v>2180</v>
      </c>
      <c r="I749" s="55" t="s">
        <v>2521</v>
      </c>
      <c r="J749" t="s">
        <v>3749</v>
      </c>
    </row>
    <row r="750" spans="1:12" ht="17.100000000000001" customHeight="1">
      <c r="A750" s="42" t="s">
        <v>2522</v>
      </c>
      <c r="B750" t="s">
        <v>2025</v>
      </c>
      <c r="C750" s="55" t="s">
        <v>2522</v>
      </c>
      <c r="D750" t="s">
        <v>2379</v>
      </c>
      <c r="E750" s="55" t="s">
        <v>2522</v>
      </c>
      <c r="F750" t="s">
        <v>3276</v>
      </c>
      <c r="G750" s="55" t="s">
        <v>2522</v>
      </c>
      <c r="H750" t="s">
        <v>2185</v>
      </c>
      <c r="I750" s="55" t="s">
        <v>2522</v>
      </c>
      <c r="J750" t="s">
        <v>2236</v>
      </c>
    </row>
    <row r="751" spans="1:12" ht="17.100000000000001" customHeight="1">
      <c r="A751" s="42" t="s">
        <v>2659</v>
      </c>
      <c r="B751" t="s">
        <v>2792</v>
      </c>
      <c r="C751" s="55" t="s">
        <v>2659</v>
      </c>
      <c r="D751" t="s">
        <v>3303</v>
      </c>
      <c r="E751" s="55" t="s">
        <v>2659</v>
      </c>
      <c r="F751" t="s">
        <v>2691</v>
      </c>
      <c r="G751" s="55" t="s">
        <v>2659</v>
      </c>
      <c r="H751" t="s">
        <v>1938</v>
      </c>
      <c r="I751" s="55" t="s">
        <v>2659</v>
      </c>
      <c r="J751" t="s">
        <v>2983</v>
      </c>
    </row>
    <row r="752" spans="1:12" ht="17.100000000000001" customHeight="1">
      <c r="A752" s="42" t="s">
        <v>2660</v>
      </c>
      <c r="B752" t="s">
        <v>3433</v>
      </c>
      <c r="C752" s="55" t="s">
        <v>2660</v>
      </c>
      <c r="D752" t="s">
        <v>3242</v>
      </c>
      <c r="E752" s="55" t="s">
        <v>2660</v>
      </c>
      <c r="F752" t="s">
        <v>2174</v>
      </c>
      <c r="G752" s="55" t="s">
        <v>2660</v>
      </c>
      <c r="H752" t="s">
        <v>2892</v>
      </c>
      <c r="I752" s="55" t="s">
        <v>2660</v>
      </c>
      <c r="J752" t="s">
        <v>3005</v>
      </c>
    </row>
    <row r="753" spans="1:10" ht="17.100000000000001" customHeight="1">
      <c r="A753" s="42" t="s">
        <v>2661</v>
      </c>
      <c r="B753" t="s">
        <v>3500</v>
      </c>
      <c r="C753" s="55" t="s">
        <v>2661</v>
      </c>
      <c r="D753" t="s">
        <v>1937</v>
      </c>
      <c r="E753" s="55" t="s">
        <v>2661</v>
      </c>
      <c r="F753" t="s">
        <v>2332</v>
      </c>
      <c r="G753" s="55" t="s">
        <v>2661</v>
      </c>
      <c r="H753" t="s">
        <v>2951</v>
      </c>
      <c r="I753" s="55" t="s">
        <v>2661</v>
      </c>
      <c r="J753" t="s">
        <v>2090</v>
      </c>
    </row>
    <row r="754" spans="1:10" ht="17.100000000000001" customHeight="1">
      <c r="A754" s="42" t="s">
        <v>2526</v>
      </c>
      <c r="B754" t="s">
        <v>2086</v>
      </c>
      <c r="C754" s="55" t="s">
        <v>2526</v>
      </c>
      <c r="D754" t="s">
        <v>2370</v>
      </c>
      <c r="E754" s="55" t="s">
        <v>2526</v>
      </c>
      <c r="F754" t="s">
        <v>1214</v>
      </c>
      <c r="G754" s="55" t="s">
        <v>2526</v>
      </c>
      <c r="H754" t="s">
        <v>2192</v>
      </c>
      <c r="I754" s="55" t="s">
        <v>2526</v>
      </c>
      <c r="J754" t="s">
        <v>2639</v>
      </c>
    </row>
    <row r="755" spans="1:10" ht="17.100000000000001" customHeight="1">
      <c r="A755" s="42" t="s">
        <v>2527</v>
      </c>
      <c r="B755" t="s">
        <v>2797</v>
      </c>
      <c r="C755" s="55" t="s">
        <v>2527</v>
      </c>
      <c r="D755" t="s">
        <v>2948</v>
      </c>
      <c r="E755" s="55" t="s">
        <v>2527</v>
      </c>
      <c r="F755" t="s">
        <v>2591</v>
      </c>
      <c r="G755" s="55" t="s">
        <v>2527</v>
      </c>
      <c r="H755" t="s">
        <v>1242</v>
      </c>
      <c r="I755" s="55" t="s">
        <v>2527</v>
      </c>
      <c r="J755" t="s">
        <v>2200</v>
      </c>
    </row>
    <row r="756" spans="1:10" ht="17.100000000000001" customHeight="1">
      <c r="A756" s="42" t="s">
        <v>2528</v>
      </c>
      <c r="B756" t="s">
        <v>2038</v>
      </c>
      <c r="C756" s="55" t="s">
        <v>2528</v>
      </c>
      <c r="D756" t="s">
        <v>2140</v>
      </c>
      <c r="E756" s="55" t="s">
        <v>2528</v>
      </c>
      <c r="F756" t="s">
        <v>1313</v>
      </c>
      <c r="G756" s="55" t="s">
        <v>2528</v>
      </c>
      <c r="H756" t="s">
        <v>2947</v>
      </c>
      <c r="I756" s="55" t="s">
        <v>2528</v>
      </c>
      <c r="J756" t="s">
        <v>2315</v>
      </c>
    </row>
    <row r="757" spans="1:10" ht="17.100000000000001" customHeight="1">
      <c r="A757" s="42" t="s">
        <v>2529</v>
      </c>
      <c r="B757" t="s">
        <v>2776</v>
      </c>
      <c r="C757" s="55" t="s">
        <v>2529</v>
      </c>
      <c r="D757" t="s">
        <v>2026</v>
      </c>
      <c r="E757" s="55" t="s">
        <v>2529</v>
      </c>
      <c r="F757" t="s">
        <v>2037</v>
      </c>
      <c r="G757" s="55" t="s">
        <v>2529</v>
      </c>
      <c r="H757" t="s">
        <v>1262</v>
      </c>
      <c r="I757" s="55" t="s">
        <v>2529</v>
      </c>
      <c r="J757" t="s">
        <v>3267</v>
      </c>
    </row>
    <row r="758" spans="1:10" ht="17.100000000000001" customHeight="1">
      <c r="A758" s="42" t="s">
        <v>2530</v>
      </c>
      <c r="B758" t="s">
        <v>2783</v>
      </c>
      <c r="C758" s="55" t="s">
        <v>2530</v>
      </c>
      <c r="D758" t="s">
        <v>2151</v>
      </c>
      <c r="E758" s="55" t="s">
        <v>2530</v>
      </c>
      <c r="F758" t="s">
        <v>3237</v>
      </c>
      <c r="G758" s="55" t="s">
        <v>2530</v>
      </c>
      <c r="H758" t="s">
        <v>2687</v>
      </c>
      <c r="I758" s="55" t="s">
        <v>2530</v>
      </c>
      <c r="J758" t="s">
        <v>2803</v>
      </c>
    </row>
    <row r="759" spans="1:10" ht="17.100000000000001" customHeight="1">
      <c r="A759" s="42" t="s">
        <v>2531</v>
      </c>
      <c r="B759" t="s">
        <v>2135</v>
      </c>
      <c r="C759" s="55" t="s">
        <v>2531</v>
      </c>
      <c r="D759" t="s">
        <v>2903</v>
      </c>
      <c r="E759" s="55" t="s">
        <v>2531</v>
      </c>
      <c r="F759" t="s">
        <v>3008</v>
      </c>
      <c r="G759" s="55" t="s">
        <v>2531</v>
      </c>
      <c r="H759" t="s">
        <v>2859</v>
      </c>
      <c r="I759" s="55" t="s">
        <v>2531</v>
      </c>
      <c r="J759" t="s">
        <v>1053</v>
      </c>
    </row>
    <row r="760" spans="1:10" ht="17.100000000000001" customHeight="1">
      <c r="A760" s="42" t="s">
        <v>2532</v>
      </c>
      <c r="B760" t="s">
        <v>2321</v>
      </c>
      <c r="C760" s="55" t="s">
        <v>2532</v>
      </c>
      <c r="D760" t="s">
        <v>1175</v>
      </c>
      <c r="E760" s="55" t="s">
        <v>2532</v>
      </c>
      <c r="F760" t="s">
        <v>2508</v>
      </c>
      <c r="G760" s="55" t="s">
        <v>2532</v>
      </c>
      <c r="H760" t="s">
        <v>1833</v>
      </c>
      <c r="I760" s="55" t="s">
        <v>2532</v>
      </c>
      <c r="J760" t="s">
        <v>2489</v>
      </c>
    </row>
    <row r="761" spans="1:10" ht="17.100000000000001" customHeight="1">
      <c r="A761" s="42" t="s">
        <v>3306</v>
      </c>
      <c r="B761" t="s">
        <v>2899</v>
      </c>
      <c r="C761" s="55" t="s">
        <v>3306</v>
      </c>
      <c r="D761" t="s">
        <v>2179</v>
      </c>
      <c r="E761" s="55" t="s">
        <v>3306</v>
      </c>
      <c r="F761" t="s">
        <v>2516</v>
      </c>
      <c r="G761" s="55" t="s">
        <v>3306</v>
      </c>
      <c r="H761" t="s">
        <v>2206</v>
      </c>
      <c r="I761" s="55" t="s">
        <v>3306</v>
      </c>
      <c r="J761" t="s">
        <v>2080</v>
      </c>
    </row>
    <row r="762" spans="1:10" ht="17.100000000000001" customHeight="1">
      <c r="A762" s="42" t="s">
        <v>3307</v>
      </c>
      <c r="B762" t="s">
        <v>2091</v>
      </c>
      <c r="C762" s="55" t="s">
        <v>3307</v>
      </c>
      <c r="D762" t="s">
        <v>2139</v>
      </c>
      <c r="E762" s="55" t="s">
        <v>3307</v>
      </c>
      <c r="F762" t="s">
        <v>2501</v>
      </c>
      <c r="G762" s="55" t="s">
        <v>3307</v>
      </c>
      <c r="H762" t="s">
        <v>3664</v>
      </c>
      <c r="I762" s="55" t="s">
        <v>3307</v>
      </c>
      <c r="J762" t="s">
        <v>3536</v>
      </c>
    </row>
    <row r="763" spans="1:10" ht="17.100000000000001" customHeight="1">
      <c r="A763" s="42" t="s">
        <v>3308</v>
      </c>
      <c r="B763" t="s">
        <v>2785</v>
      </c>
      <c r="C763" s="55" t="s">
        <v>3308</v>
      </c>
      <c r="D763" t="s">
        <v>2331</v>
      </c>
      <c r="E763" s="55" t="s">
        <v>3308</v>
      </c>
      <c r="F763" t="s">
        <v>2670</v>
      </c>
      <c r="G763" s="55" t="s">
        <v>3308</v>
      </c>
      <c r="H763" t="s">
        <v>3275</v>
      </c>
      <c r="I763" s="55" t="s">
        <v>3308</v>
      </c>
      <c r="J763" t="s">
        <v>1069</v>
      </c>
    </row>
    <row r="764" spans="1:10" ht="17.100000000000001" customHeight="1">
      <c r="A764" s="42" t="s">
        <v>3309</v>
      </c>
      <c r="B764" t="s">
        <v>2961</v>
      </c>
      <c r="C764" s="55" t="s">
        <v>3309</v>
      </c>
      <c r="D764" t="s">
        <v>2173</v>
      </c>
      <c r="E764" s="55" t="s">
        <v>3309</v>
      </c>
      <c r="F764" t="s">
        <v>2081</v>
      </c>
      <c r="G764" s="55" t="s">
        <v>3309</v>
      </c>
      <c r="H764" t="s">
        <v>2209</v>
      </c>
      <c r="I764" s="55" t="s">
        <v>3309</v>
      </c>
      <c r="J764" t="s">
        <v>3380</v>
      </c>
    </row>
    <row r="765" spans="1:10" ht="17.100000000000001" customHeight="1">
      <c r="A765" s="42" t="s">
        <v>3310</v>
      </c>
      <c r="B765" t="s">
        <v>2327</v>
      </c>
      <c r="C765" s="55" t="s">
        <v>3310</v>
      </c>
      <c r="D765" t="s">
        <v>2363</v>
      </c>
      <c r="E765" s="55" t="s">
        <v>3310</v>
      </c>
      <c r="F765" t="s">
        <v>3359</v>
      </c>
      <c r="G765" s="55" t="s">
        <v>3310</v>
      </c>
      <c r="H765" t="s">
        <v>2767</v>
      </c>
      <c r="I765" s="55" t="s">
        <v>3310</v>
      </c>
      <c r="J765" t="s">
        <v>3789</v>
      </c>
    </row>
    <row r="766" spans="1:10" ht="17.100000000000001" customHeight="1">
      <c r="A766" s="42" t="s">
        <v>3311</v>
      </c>
      <c r="B766" t="s">
        <v>2795</v>
      </c>
      <c r="C766" s="55" t="s">
        <v>3311</v>
      </c>
      <c r="D766" t="s">
        <v>1278</v>
      </c>
      <c r="E766" s="55" t="s">
        <v>3311</v>
      </c>
      <c r="F766" t="s">
        <v>2017</v>
      </c>
      <c r="G766" s="55" t="s">
        <v>3311</v>
      </c>
      <c r="H766" t="s">
        <v>1614</v>
      </c>
      <c r="I766" s="55" t="s">
        <v>3311</v>
      </c>
      <c r="J766" t="s">
        <v>3368</v>
      </c>
    </row>
    <row r="767" spans="1:10" ht="17.100000000000001" customHeight="1">
      <c r="A767" s="42" t="s">
        <v>3312</v>
      </c>
      <c r="B767" t="s">
        <v>2207</v>
      </c>
      <c r="C767" s="55" t="s">
        <v>3312</v>
      </c>
      <c r="D767" t="s">
        <v>2082</v>
      </c>
      <c r="E767" s="55" t="s">
        <v>3312</v>
      </c>
      <c r="F767" t="s">
        <v>3369</v>
      </c>
      <c r="G767" s="55" t="s">
        <v>3312</v>
      </c>
      <c r="H767" t="s">
        <v>2441</v>
      </c>
      <c r="I767" s="55" t="s">
        <v>3312</v>
      </c>
      <c r="J767" t="s">
        <v>2027</v>
      </c>
    </row>
    <row r="768" spans="1:10" ht="17.100000000000001" customHeight="1">
      <c r="A768" s="42" t="s">
        <v>3313</v>
      </c>
      <c r="B768" t="s">
        <v>3663</v>
      </c>
      <c r="C768" s="55" t="s">
        <v>3313</v>
      </c>
      <c r="D768" t="s">
        <v>2955</v>
      </c>
      <c r="E768" s="55" t="s">
        <v>3313</v>
      </c>
      <c r="F768" t="s">
        <v>2958</v>
      </c>
      <c r="G768" s="55" t="s">
        <v>3313</v>
      </c>
      <c r="H768" t="s">
        <v>3374</v>
      </c>
      <c r="I768" s="55" t="s">
        <v>3313</v>
      </c>
      <c r="J768" t="s">
        <v>3349</v>
      </c>
    </row>
    <row r="769" spans="1:10" ht="17.100000000000001" customHeight="1">
      <c r="A769" s="42" t="s">
        <v>3314</v>
      </c>
      <c r="B769" t="s">
        <v>3788</v>
      </c>
      <c r="C769" s="55" t="s">
        <v>3314</v>
      </c>
      <c r="D769" t="s">
        <v>2963</v>
      </c>
      <c r="E769" s="55" t="s">
        <v>3314</v>
      </c>
      <c r="F769" t="s">
        <v>2149</v>
      </c>
      <c r="G769" s="55" t="s">
        <v>3314</v>
      </c>
      <c r="H769" t="s">
        <v>2802</v>
      </c>
      <c r="I769" s="55" t="s">
        <v>3314</v>
      </c>
      <c r="J769" t="s">
        <v>2995</v>
      </c>
    </row>
    <row r="770" spans="1:10" ht="17.100000000000001" customHeight="1">
      <c r="A770" s="42" t="s">
        <v>3315</v>
      </c>
      <c r="B770" t="s">
        <v>2949</v>
      </c>
      <c r="C770" s="55" t="s">
        <v>3315</v>
      </c>
      <c r="D770" t="s">
        <v>3615</v>
      </c>
      <c r="E770" s="55" t="s">
        <v>3315</v>
      </c>
      <c r="F770" t="s">
        <v>3353</v>
      </c>
      <c r="G770" s="55" t="s">
        <v>3315</v>
      </c>
      <c r="H770" t="s">
        <v>1636</v>
      </c>
      <c r="I770" s="55" t="s">
        <v>3315</v>
      </c>
      <c r="J770" t="s">
        <v>2959</v>
      </c>
    </row>
    <row r="771" spans="1:10" ht="17.100000000000001" customHeight="1">
      <c r="A771" s="42" t="s">
        <v>3316</v>
      </c>
      <c r="B771" t="s">
        <v>2869</v>
      </c>
      <c r="C771" s="55" t="s">
        <v>3316</v>
      </c>
      <c r="D771" t="s">
        <v>2674</v>
      </c>
      <c r="E771" s="55" t="s">
        <v>3316</v>
      </c>
      <c r="F771" t="s">
        <v>2194</v>
      </c>
      <c r="G771" s="55" t="s">
        <v>3316</v>
      </c>
      <c r="H771" t="s">
        <v>3499</v>
      </c>
      <c r="I771" s="55" t="s">
        <v>3316</v>
      </c>
      <c r="J771" t="s">
        <v>2181</v>
      </c>
    </row>
    <row r="772" spans="1:10" ht="17.100000000000001" customHeight="1">
      <c r="B772" s="57"/>
      <c r="C772" s="58"/>
      <c r="D772" s="57"/>
      <c r="E772" s="58"/>
      <c r="F772" s="57"/>
      <c r="G772" s="58"/>
      <c r="H772" s="51"/>
      <c r="I772" s="58"/>
      <c r="J772" s="57"/>
    </row>
    <row r="773" spans="1:10" ht="17.100000000000001" customHeight="1">
      <c r="A773" s="3"/>
      <c r="B773" s="57"/>
      <c r="C773" s="56"/>
      <c r="D773" s="57"/>
      <c r="E773" s="56"/>
      <c r="F773" s="57"/>
      <c r="G773" s="56"/>
      <c r="H773" s="57"/>
      <c r="I773" s="56"/>
      <c r="J773" s="57"/>
    </row>
    <row r="774" spans="1:10" ht="17.100000000000001" customHeight="1">
      <c r="A774" s="3"/>
      <c r="B774" s="57"/>
      <c r="C774" s="56"/>
      <c r="D774" s="57"/>
      <c r="E774" s="56"/>
      <c r="F774" s="57"/>
      <c r="G774" s="56"/>
      <c r="H774" s="57"/>
      <c r="I774" s="56"/>
      <c r="J774" s="57"/>
    </row>
    <row r="775" spans="1:10" ht="17.100000000000001" customHeight="1">
      <c r="A775" s="3" t="s">
        <v>2259</v>
      </c>
      <c r="B775" s="57"/>
      <c r="C775" s="56" t="s">
        <v>2259</v>
      </c>
      <c r="D775" s="57"/>
      <c r="E775" s="56" t="s">
        <v>2259</v>
      </c>
      <c r="F775" s="57"/>
      <c r="G775" s="56" t="s">
        <v>2259</v>
      </c>
      <c r="H775" s="57"/>
      <c r="I775" s="56" t="s">
        <v>2259</v>
      </c>
      <c r="J775" s="57"/>
    </row>
    <row r="776" spans="1:10" ht="17.100000000000001" customHeight="1">
      <c r="A776" s="42" t="s">
        <v>2520</v>
      </c>
      <c r="B776" t="s">
        <v>3704</v>
      </c>
      <c r="C776" s="55" t="s">
        <v>2520</v>
      </c>
      <c r="D776" t="s">
        <v>2972</v>
      </c>
      <c r="E776" s="55" t="s">
        <v>2520</v>
      </c>
      <c r="F776" t="s">
        <v>2505</v>
      </c>
      <c r="G776" s="55" t="s">
        <v>2520</v>
      </c>
      <c r="H776" t="s">
        <v>2816</v>
      </c>
      <c r="I776" s="55" t="s">
        <v>2520</v>
      </c>
      <c r="J776" t="s">
        <v>3833</v>
      </c>
    </row>
    <row r="777" spans="1:10" ht="17.100000000000001" customHeight="1">
      <c r="A777" s="42" t="s">
        <v>2520</v>
      </c>
      <c r="B777" t="s">
        <v>2780</v>
      </c>
      <c r="C777" s="55" t="s">
        <v>2520</v>
      </c>
      <c r="D777" t="s">
        <v>1174</v>
      </c>
      <c r="E777" s="55" t="s">
        <v>2520</v>
      </c>
      <c r="F777" t="s">
        <v>3834</v>
      </c>
      <c r="G777" s="55" t="s">
        <v>2520</v>
      </c>
      <c r="H777" t="s">
        <v>3362</v>
      </c>
      <c r="I777" s="55" t="s">
        <v>2520</v>
      </c>
      <c r="J777" t="s">
        <v>3739</v>
      </c>
    </row>
    <row r="778" spans="1:10" ht="17.100000000000001" customHeight="1">
      <c r="A778" s="42" t="s">
        <v>2521</v>
      </c>
      <c r="B778" t="s">
        <v>3827</v>
      </c>
      <c r="C778" s="55" t="s">
        <v>2521</v>
      </c>
      <c r="D778" t="s">
        <v>2991</v>
      </c>
      <c r="E778" s="55" t="s">
        <v>2521</v>
      </c>
      <c r="F778" t="s">
        <v>3354</v>
      </c>
      <c r="G778" s="55" t="s">
        <v>2521</v>
      </c>
      <c r="H778" t="s">
        <v>3627</v>
      </c>
      <c r="I778" s="55" t="s">
        <v>2521</v>
      </c>
      <c r="J778" t="s">
        <v>2308</v>
      </c>
    </row>
    <row r="779" spans="1:10" ht="17.100000000000001" customHeight="1">
      <c r="A779" s="42" t="s">
        <v>2521</v>
      </c>
      <c r="B779" t="s">
        <v>3803</v>
      </c>
      <c r="C779" s="55" t="s">
        <v>2521</v>
      </c>
      <c r="D779" t="s">
        <v>2681</v>
      </c>
      <c r="E779" s="55" t="s">
        <v>2521</v>
      </c>
      <c r="F779" t="s">
        <v>3378</v>
      </c>
      <c r="G779" s="55" t="s">
        <v>2521</v>
      </c>
      <c r="H779" t="s">
        <v>3726</v>
      </c>
      <c r="I779" s="55" t="s">
        <v>2521</v>
      </c>
      <c r="J779" t="s">
        <v>3727</v>
      </c>
    </row>
    <row r="780" spans="1:10" ht="17.100000000000001" customHeight="1">
      <c r="A780" s="42" t="s">
        <v>2522</v>
      </c>
      <c r="B780" t="s">
        <v>2992</v>
      </c>
      <c r="C780" s="55" t="s">
        <v>2522</v>
      </c>
      <c r="D780" t="s">
        <v>3744</v>
      </c>
      <c r="E780" s="55" t="s">
        <v>2522</v>
      </c>
      <c r="F780" t="s">
        <v>1158</v>
      </c>
      <c r="G780" s="55" t="s">
        <v>2522</v>
      </c>
      <c r="H780" t="s">
        <v>2015</v>
      </c>
      <c r="I780" s="55" t="s">
        <v>2522</v>
      </c>
      <c r="J780" t="s">
        <v>2004</v>
      </c>
    </row>
    <row r="781" spans="1:10" ht="17.100000000000001" customHeight="1">
      <c r="A781" s="42" t="s">
        <v>2522</v>
      </c>
      <c r="B781" t="s">
        <v>2867</v>
      </c>
      <c r="C781" s="55" t="s">
        <v>2522</v>
      </c>
      <c r="D781" t="s">
        <v>2956</v>
      </c>
      <c r="E781" s="55" t="s">
        <v>2522</v>
      </c>
      <c r="F781" t="s">
        <v>3807</v>
      </c>
      <c r="G781" s="55" t="s">
        <v>2522</v>
      </c>
      <c r="H781" t="s">
        <v>2770</v>
      </c>
      <c r="I781" s="55" t="s">
        <v>2522</v>
      </c>
      <c r="J781" t="s">
        <v>2387</v>
      </c>
    </row>
    <row r="782" spans="1:10" ht="17.100000000000001" customHeight="1">
      <c r="A782" s="42" t="s">
        <v>2659</v>
      </c>
      <c r="B782" t="s">
        <v>2182</v>
      </c>
      <c r="C782" s="55" t="s">
        <v>2659</v>
      </c>
      <c r="D782" t="s">
        <v>3575</v>
      </c>
      <c r="E782" s="55" t="s">
        <v>2659</v>
      </c>
      <c r="F782" t="s">
        <v>3134</v>
      </c>
      <c r="G782" s="55" t="s">
        <v>2659</v>
      </c>
      <c r="H782" t="s">
        <v>3501</v>
      </c>
      <c r="I782" s="55" t="s">
        <v>2659</v>
      </c>
      <c r="J782" t="s">
        <v>2801</v>
      </c>
    </row>
    <row r="783" spans="1:10" ht="17.100000000000001" customHeight="1">
      <c r="A783" s="42" t="s">
        <v>2659</v>
      </c>
      <c r="B783" t="s">
        <v>2863</v>
      </c>
      <c r="C783" s="55" t="s">
        <v>2659</v>
      </c>
      <c r="D783" t="s">
        <v>2683</v>
      </c>
      <c r="E783" s="55" t="s">
        <v>2659</v>
      </c>
      <c r="F783" t="s">
        <v>3723</v>
      </c>
      <c r="G783" s="55" t="s">
        <v>2659</v>
      </c>
      <c r="H783" t="s">
        <v>3170</v>
      </c>
      <c r="I783" s="55" t="s">
        <v>2659</v>
      </c>
      <c r="J783" t="s">
        <v>2199</v>
      </c>
    </row>
    <row r="784" spans="1:10" ht="17.100000000000001" customHeight="1">
      <c r="A784" s="42" t="s">
        <v>2660</v>
      </c>
      <c r="B784" t="s">
        <v>3725</v>
      </c>
      <c r="C784" s="55" t="s">
        <v>2660</v>
      </c>
      <c r="D784" t="s">
        <v>2475</v>
      </c>
      <c r="E784" s="55" t="s">
        <v>2660</v>
      </c>
      <c r="F784" t="s">
        <v>2967</v>
      </c>
      <c r="G784" s="55" t="s">
        <v>2660</v>
      </c>
      <c r="H784" t="s">
        <v>3649</v>
      </c>
      <c r="I784" s="55" t="s">
        <v>2660</v>
      </c>
      <c r="J784" t="s">
        <v>2805</v>
      </c>
    </row>
    <row r="785" spans="1:10" ht="17.100000000000001" customHeight="1">
      <c r="A785" s="42" t="s">
        <v>2660</v>
      </c>
      <c r="B785" t="s">
        <v>2986</v>
      </c>
      <c r="C785" s="55" t="s">
        <v>2660</v>
      </c>
      <c r="D785" t="s">
        <v>3717</v>
      </c>
      <c r="E785" s="55" t="s">
        <v>2660</v>
      </c>
      <c r="F785" t="s">
        <v>2994</v>
      </c>
      <c r="G785" s="55" t="s">
        <v>2660</v>
      </c>
      <c r="H785" t="s">
        <v>3804</v>
      </c>
      <c r="I785" s="55" t="s">
        <v>2660</v>
      </c>
      <c r="J785" t="s">
        <v>2808</v>
      </c>
    </row>
    <row r="786" spans="1:10" ht="17.100000000000001" customHeight="1">
      <c r="A786" s="42" t="s">
        <v>2661</v>
      </c>
      <c r="B786" t="s">
        <v>3711</v>
      </c>
      <c r="C786" s="55" t="s">
        <v>2661</v>
      </c>
      <c r="D786" t="s">
        <v>1272</v>
      </c>
      <c r="E786" s="55" t="s">
        <v>2661</v>
      </c>
      <c r="F786" t="s">
        <v>2362</v>
      </c>
      <c r="G786" s="55" t="s">
        <v>2661</v>
      </c>
      <c r="H786" t="s">
        <v>3209</v>
      </c>
      <c r="I786" s="55" t="s">
        <v>2661</v>
      </c>
      <c r="J786" t="s">
        <v>2875</v>
      </c>
    </row>
    <row r="787" spans="1:10" ht="17.100000000000001" customHeight="1">
      <c r="A787" s="42" t="s">
        <v>2661</v>
      </c>
      <c r="B787" t="s">
        <v>2884</v>
      </c>
      <c r="C787" s="55" t="s">
        <v>2661</v>
      </c>
      <c r="D787" t="s">
        <v>2098</v>
      </c>
      <c r="E787" s="55" t="s">
        <v>2661</v>
      </c>
      <c r="F787" t="s">
        <v>2813</v>
      </c>
      <c r="G787" s="55" t="s">
        <v>2661</v>
      </c>
      <c r="H787" t="s">
        <v>2336</v>
      </c>
      <c r="I787" s="55" t="s">
        <v>2661</v>
      </c>
      <c r="J787" t="s">
        <v>2488</v>
      </c>
    </row>
    <row r="788" spans="1:10" ht="17.100000000000001" customHeight="1">
      <c r="A788" s="42" t="s">
        <v>2526</v>
      </c>
      <c r="B788" t="s">
        <v>3262</v>
      </c>
      <c r="C788" s="55" t="s">
        <v>2526</v>
      </c>
      <c r="D788" t="s">
        <v>2764</v>
      </c>
      <c r="E788" s="55" t="s">
        <v>2526</v>
      </c>
      <c r="F788" t="s">
        <v>2005</v>
      </c>
      <c r="G788" s="55" t="s">
        <v>2526</v>
      </c>
      <c r="H788" t="s">
        <v>2031</v>
      </c>
      <c r="I788" s="55" t="s">
        <v>2526</v>
      </c>
      <c r="J788" t="s">
        <v>3208</v>
      </c>
    </row>
    <row r="789" spans="1:10" ht="17.100000000000001" customHeight="1">
      <c r="A789" s="42" t="s">
        <v>2526</v>
      </c>
      <c r="B789" t="s">
        <v>3136</v>
      </c>
      <c r="C789" s="55" t="s">
        <v>2526</v>
      </c>
      <c r="D789" t="s">
        <v>2198</v>
      </c>
      <c r="E789" s="55" t="s">
        <v>2526</v>
      </c>
      <c r="F789" t="s">
        <v>3693</v>
      </c>
      <c r="G789" s="55" t="s">
        <v>2526</v>
      </c>
      <c r="H789" t="s">
        <v>3840</v>
      </c>
      <c r="I789" s="55" t="s">
        <v>2526</v>
      </c>
      <c r="J789" t="s">
        <v>3002</v>
      </c>
    </row>
    <row r="790" spans="1:10" ht="17.100000000000001" customHeight="1">
      <c r="A790" s="42" t="s">
        <v>2527</v>
      </c>
      <c r="B790" t="s">
        <v>2864</v>
      </c>
      <c r="C790" s="55" t="s">
        <v>2527</v>
      </c>
      <c r="D790" t="s">
        <v>2498</v>
      </c>
      <c r="E790" s="55" t="s">
        <v>2527</v>
      </c>
      <c r="F790" t="s">
        <v>2814</v>
      </c>
      <c r="G790" s="55" t="s">
        <v>2527</v>
      </c>
      <c r="H790" t="s">
        <v>1342</v>
      </c>
      <c r="I790" s="55" t="s">
        <v>2527</v>
      </c>
      <c r="J790" t="s">
        <v>2964</v>
      </c>
    </row>
    <row r="791" spans="1:10" ht="17.100000000000001" customHeight="1">
      <c r="A791" s="42" t="s">
        <v>2527</v>
      </c>
      <c r="B791" t="s">
        <v>2032</v>
      </c>
      <c r="C791" s="55" t="s">
        <v>2527</v>
      </c>
      <c r="D791" t="s">
        <v>2309</v>
      </c>
      <c r="E791" s="55" t="s">
        <v>2527</v>
      </c>
      <c r="F791" t="s">
        <v>2689</v>
      </c>
      <c r="G791" s="55" t="s">
        <v>2527</v>
      </c>
      <c r="H791" t="s">
        <v>2788</v>
      </c>
      <c r="I791" s="55" t="s">
        <v>2527</v>
      </c>
      <c r="J791" t="s">
        <v>2073</v>
      </c>
    </row>
    <row r="792" spans="1:10" ht="17.100000000000001" customHeight="1">
      <c r="A792" s="42" t="s">
        <v>2528</v>
      </c>
      <c r="B792" t="s">
        <v>3837</v>
      </c>
      <c r="C792" s="55" t="s">
        <v>2528</v>
      </c>
      <c r="D792" t="s">
        <v>2093</v>
      </c>
      <c r="E792" s="55" t="s">
        <v>2528</v>
      </c>
      <c r="F792" t="s">
        <v>3710</v>
      </c>
      <c r="G792" s="55" t="s">
        <v>2528</v>
      </c>
      <c r="H792" t="s">
        <v>2367</v>
      </c>
      <c r="I792" s="55" t="s">
        <v>2528</v>
      </c>
      <c r="J792" t="s">
        <v>2860</v>
      </c>
    </row>
    <row r="793" spans="1:10" ht="17.100000000000001" customHeight="1">
      <c r="A793" s="42" t="s">
        <v>2528</v>
      </c>
      <c r="B793" t="s">
        <v>3825</v>
      </c>
      <c r="C793" s="55" t="s">
        <v>2528</v>
      </c>
      <c r="D793" t="s">
        <v>2097</v>
      </c>
      <c r="E793" s="55" t="s">
        <v>2528</v>
      </c>
      <c r="F793" t="s">
        <v>3829</v>
      </c>
      <c r="G793" s="55" t="s">
        <v>2528</v>
      </c>
      <c r="H793" t="s">
        <v>2377</v>
      </c>
      <c r="I793" s="55" t="s">
        <v>2528</v>
      </c>
      <c r="J793" t="s">
        <v>3801</v>
      </c>
    </row>
    <row r="794" spans="1:10" ht="17.100000000000001" customHeight="1">
      <c r="A794" s="42" t="s">
        <v>2529</v>
      </c>
      <c r="B794" t="s">
        <v>2369</v>
      </c>
      <c r="C794" s="55" t="s">
        <v>2529</v>
      </c>
      <c r="D794" t="s">
        <v>3800</v>
      </c>
      <c r="E794" s="55" t="s">
        <v>2529</v>
      </c>
      <c r="F794" t="s">
        <v>3826</v>
      </c>
      <c r="G794" s="55" t="s">
        <v>2529</v>
      </c>
      <c r="H794" t="s">
        <v>3629</v>
      </c>
      <c r="I794" s="55" t="s">
        <v>2529</v>
      </c>
      <c r="J794" t="s">
        <v>2509</v>
      </c>
    </row>
    <row r="795" spans="1:10" ht="17.100000000000001" customHeight="1">
      <c r="A795" s="42" t="s">
        <v>2529</v>
      </c>
      <c r="B795" t="s">
        <v>2672</v>
      </c>
      <c r="C795" s="55" t="s">
        <v>2529</v>
      </c>
      <c r="D795" t="s">
        <v>2310</v>
      </c>
      <c r="E795" s="55" t="s">
        <v>2529</v>
      </c>
      <c r="F795" t="s">
        <v>3265</v>
      </c>
      <c r="G795" s="55" t="s">
        <v>2529</v>
      </c>
      <c r="H795" t="s">
        <v>3724</v>
      </c>
      <c r="I795" s="55" t="s">
        <v>2529</v>
      </c>
      <c r="J795" t="s">
        <v>3266</v>
      </c>
    </row>
    <row r="796" spans="1:10" ht="17.100000000000001" customHeight="1">
      <c r="A796" s="42" t="s">
        <v>2530</v>
      </c>
      <c r="B796" t="s">
        <v>2807</v>
      </c>
      <c r="C796" s="55" t="s">
        <v>2530</v>
      </c>
      <c r="D796" t="s">
        <v>3713</v>
      </c>
      <c r="E796" s="55" t="s">
        <v>2530</v>
      </c>
      <c r="F796" t="s">
        <v>1345</v>
      </c>
      <c r="G796" s="55" t="s">
        <v>2530</v>
      </c>
      <c r="H796" t="s">
        <v>2798</v>
      </c>
      <c r="I796" s="55" t="s">
        <v>2530</v>
      </c>
      <c r="J796" t="s">
        <v>2876</v>
      </c>
    </row>
    <row r="797" spans="1:10" ht="17.100000000000001" customHeight="1">
      <c r="A797" s="42" t="s">
        <v>2530</v>
      </c>
      <c r="B797" t="s">
        <v>2900</v>
      </c>
      <c r="C797" s="55" t="s">
        <v>2530</v>
      </c>
      <c r="D797" t="s">
        <v>1050</v>
      </c>
      <c r="E797" s="55" t="s">
        <v>2530</v>
      </c>
      <c r="F797" t="s">
        <v>3806</v>
      </c>
      <c r="G797" s="55" t="s">
        <v>2530</v>
      </c>
      <c r="H797" t="s">
        <v>2095</v>
      </c>
      <c r="I797" s="55" t="s">
        <v>2530</v>
      </c>
    </row>
    <row r="798" spans="1:10" ht="17.100000000000001" customHeight="1">
      <c r="A798" s="42" t="s">
        <v>2531</v>
      </c>
      <c r="B798" t="s">
        <v>2815</v>
      </c>
      <c r="C798" s="55" t="s">
        <v>2531</v>
      </c>
      <c r="D798" t="s">
        <v>3696</v>
      </c>
      <c r="E798" s="55" t="s">
        <v>2531</v>
      </c>
      <c r="F798" t="s">
        <v>2766</v>
      </c>
      <c r="G798" s="55" t="s">
        <v>2531</v>
      </c>
      <c r="H798" t="s">
        <v>1426</v>
      </c>
      <c r="I798" s="55" t="s">
        <v>2531</v>
      </c>
      <c r="J798" t="s">
        <v>3695</v>
      </c>
    </row>
    <row r="799" spans="1:10" ht="17.100000000000001" customHeight="1">
      <c r="A799" s="42" t="s">
        <v>2531</v>
      </c>
      <c r="B799" t="s">
        <v>2493</v>
      </c>
      <c r="C799" s="55" t="s">
        <v>2531</v>
      </c>
      <c r="D799" t="s">
        <v>2690</v>
      </c>
      <c r="E799" s="55" t="s">
        <v>2531</v>
      </c>
      <c r="F799" t="s">
        <v>3012</v>
      </c>
      <c r="G799" s="55" t="s">
        <v>2531</v>
      </c>
      <c r="H799" t="s">
        <v>2791</v>
      </c>
      <c r="I799" s="55" t="s">
        <v>2531</v>
      </c>
      <c r="J799" t="s">
        <v>1775</v>
      </c>
    </row>
    <row r="800" spans="1:10" ht="17.100000000000001" customHeight="1">
      <c r="A800" s="42" t="s">
        <v>2532</v>
      </c>
      <c r="B800" t="s">
        <v>2901</v>
      </c>
      <c r="C800" s="55" t="s">
        <v>2532</v>
      </c>
      <c r="D800" t="s">
        <v>2740</v>
      </c>
      <c r="E800" s="55" t="s">
        <v>2532</v>
      </c>
      <c r="F800" t="s">
        <v>2172</v>
      </c>
      <c r="G800" s="55" t="s">
        <v>2532</v>
      </c>
      <c r="H800" t="s">
        <v>2364</v>
      </c>
      <c r="I800" s="55" t="s">
        <v>2532</v>
      </c>
      <c r="J800" t="s">
        <v>3158</v>
      </c>
    </row>
    <row r="801" spans="1:10" ht="17.100000000000001" customHeight="1">
      <c r="A801" s="42" t="s">
        <v>2532</v>
      </c>
      <c r="B801" t="s">
        <v>2072</v>
      </c>
      <c r="C801" s="55" t="s">
        <v>2532</v>
      </c>
      <c r="D801" t="s">
        <v>2982</v>
      </c>
      <c r="E801" s="55" t="s">
        <v>2532</v>
      </c>
      <c r="F801" t="s">
        <v>1939</v>
      </c>
      <c r="G801" s="55" t="s">
        <v>2532</v>
      </c>
      <c r="H801" t="s">
        <v>3274</v>
      </c>
      <c r="I801" s="55" t="s">
        <v>2532</v>
      </c>
      <c r="J801" t="s">
        <v>3715</v>
      </c>
    </row>
    <row r="802" spans="1:10" ht="17.100000000000001" customHeight="1">
      <c r="A802" s="42" t="s">
        <v>3306</v>
      </c>
      <c r="B802" t="s">
        <v>2036</v>
      </c>
      <c r="C802" s="55" t="s">
        <v>3306</v>
      </c>
      <c r="D802" t="s">
        <v>3839</v>
      </c>
      <c r="E802" s="55" t="s">
        <v>3306</v>
      </c>
      <c r="F802" t="s">
        <v>2513</v>
      </c>
      <c r="G802" s="55" t="s">
        <v>3306</v>
      </c>
      <c r="H802" t="s">
        <v>3706</v>
      </c>
      <c r="I802" s="55" t="s">
        <v>3306</v>
      </c>
      <c r="J802" t="s">
        <v>1173</v>
      </c>
    </row>
    <row r="803" spans="1:10" ht="17.100000000000001" customHeight="1">
      <c r="A803" s="42" t="s">
        <v>3306</v>
      </c>
      <c r="B803" t="s">
        <v>2957</v>
      </c>
      <c r="C803" s="55" t="s">
        <v>3306</v>
      </c>
      <c r="D803" t="s">
        <v>2506</v>
      </c>
      <c r="E803" s="55" t="s">
        <v>3306</v>
      </c>
      <c r="F803" t="s">
        <v>2997</v>
      </c>
      <c r="G803" s="55" t="s">
        <v>3306</v>
      </c>
      <c r="H803" t="s">
        <v>2303</v>
      </c>
      <c r="I803" s="55" t="s">
        <v>3306</v>
      </c>
      <c r="J803" t="s">
        <v>2365</v>
      </c>
    </row>
    <row r="804" spans="1:10" ht="17.100000000000001" customHeight="1">
      <c r="A804" s="42" t="s">
        <v>3307</v>
      </c>
      <c r="B804" t="s">
        <v>2878</v>
      </c>
      <c r="C804" s="55" t="s">
        <v>3307</v>
      </c>
      <c r="D804" t="s">
        <v>2384</v>
      </c>
      <c r="E804" s="55" t="s">
        <v>3307</v>
      </c>
      <c r="F804" t="s">
        <v>3283</v>
      </c>
      <c r="G804" s="55" t="s">
        <v>3307</v>
      </c>
      <c r="H804" t="s">
        <v>3608</v>
      </c>
      <c r="I804" s="55" t="s">
        <v>3307</v>
      </c>
      <c r="J804" t="s">
        <v>2894</v>
      </c>
    </row>
    <row r="805" spans="1:10" ht="17.100000000000001" customHeight="1">
      <c r="A805" s="42" t="s">
        <v>3307</v>
      </c>
      <c r="B805" t="s">
        <v>2022</v>
      </c>
      <c r="C805" s="55" t="s">
        <v>3307</v>
      </c>
      <c r="D805" t="s">
        <v>1630</v>
      </c>
      <c r="E805" s="55" t="s">
        <v>3307</v>
      </c>
      <c r="F805" t="s">
        <v>3382</v>
      </c>
      <c r="G805" s="55" t="s">
        <v>3307</v>
      </c>
      <c r="H805" t="s">
        <v>2033</v>
      </c>
      <c r="I805" s="55" t="s">
        <v>3307</v>
      </c>
      <c r="J805" t="s">
        <v>2635</v>
      </c>
    </row>
    <row r="806" spans="1:10" ht="17.100000000000001" customHeight="1">
      <c r="A806" s="42" t="s">
        <v>3308</v>
      </c>
      <c r="B806" t="s">
        <v>3609</v>
      </c>
      <c r="C806" s="55" t="s">
        <v>3308</v>
      </c>
      <c r="D806" t="s">
        <v>1224</v>
      </c>
      <c r="E806" s="55" t="s">
        <v>3308</v>
      </c>
      <c r="F806" t="s">
        <v>2178</v>
      </c>
      <c r="G806" s="55" t="s">
        <v>3308</v>
      </c>
      <c r="H806" t="s">
        <v>2630</v>
      </c>
      <c r="I806" s="55" t="s">
        <v>3308</v>
      </c>
      <c r="J806" t="s">
        <v>1772</v>
      </c>
    </row>
    <row r="807" spans="1:10" ht="17.100000000000001" customHeight="1">
      <c r="A807" s="42" t="s">
        <v>3308</v>
      </c>
      <c r="B807" t="s">
        <v>2906</v>
      </c>
      <c r="C807" s="55" t="s">
        <v>3308</v>
      </c>
      <c r="D807" t="s">
        <v>3821</v>
      </c>
      <c r="E807" s="55" t="s">
        <v>3308</v>
      </c>
      <c r="F807" t="s">
        <v>2741</v>
      </c>
      <c r="G807" s="55" t="s">
        <v>3308</v>
      </c>
      <c r="H807" t="s">
        <v>1353</v>
      </c>
      <c r="I807" s="55" t="s">
        <v>3308</v>
      </c>
      <c r="J807" t="s">
        <v>1623</v>
      </c>
    </row>
    <row r="808" spans="1:10" ht="17.100000000000001" customHeight="1">
      <c r="A808" s="42" t="s">
        <v>3309</v>
      </c>
      <c r="B808" t="s">
        <v>3358</v>
      </c>
      <c r="C808" s="55" t="s">
        <v>3309</v>
      </c>
      <c r="D808" t="s">
        <v>3705</v>
      </c>
      <c r="E808" s="55" t="s">
        <v>3309</v>
      </c>
      <c r="F808" t="s">
        <v>3722</v>
      </c>
      <c r="G808" s="55" t="s">
        <v>3309</v>
      </c>
      <c r="H808" t="s">
        <v>3365</v>
      </c>
      <c r="I808" s="55" t="s">
        <v>3309</v>
      </c>
      <c r="J808" t="s">
        <v>2023</v>
      </c>
    </row>
    <row r="809" spans="1:10" ht="17.100000000000001" customHeight="1">
      <c r="A809" s="42" t="s">
        <v>3309</v>
      </c>
      <c r="B809" t="s">
        <v>2760</v>
      </c>
      <c r="C809" s="55" t="s">
        <v>3309</v>
      </c>
      <c r="D809" t="s">
        <v>2592</v>
      </c>
      <c r="E809" s="55" t="s">
        <v>3309</v>
      </c>
      <c r="F809" t="s">
        <v>2575</v>
      </c>
      <c r="G809" s="55" t="s">
        <v>3309</v>
      </c>
      <c r="H809" t="s">
        <v>3268</v>
      </c>
      <c r="I809" s="55" t="s">
        <v>3309</v>
      </c>
      <c r="J809" t="s">
        <v>2134</v>
      </c>
    </row>
    <row r="810" spans="1:10" ht="17.100000000000001" customHeight="1">
      <c r="A810" s="42" t="s">
        <v>3310</v>
      </c>
      <c r="B810" t="s">
        <v>2979</v>
      </c>
      <c r="C810" s="55" t="s">
        <v>3310</v>
      </c>
      <c r="D810" t="s">
        <v>2799</v>
      </c>
      <c r="E810" s="55" t="s">
        <v>3310</v>
      </c>
      <c r="F810" t="s">
        <v>2818</v>
      </c>
      <c r="G810" s="55" t="s">
        <v>3310</v>
      </c>
      <c r="H810" t="s">
        <v>1084</v>
      </c>
      <c r="I810" s="55" t="s">
        <v>3310</v>
      </c>
      <c r="J810" t="s">
        <v>3712</v>
      </c>
    </row>
    <row r="811" spans="1:10" ht="17.100000000000001" customHeight="1">
      <c r="A811" s="42" t="s">
        <v>3310</v>
      </c>
      <c r="B811" t="s">
        <v>3755</v>
      </c>
      <c r="C811" s="55" t="s">
        <v>3310</v>
      </c>
      <c r="D811" t="s">
        <v>1335</v>
      </c>
      <c r="E811" s="55" t="s">
        <v>3310</v>
      </c>
      <c r="F811" t="s">
        <v>1276</v>
      </c>
      <c r="G811" s="55" t="s">
        <v>3310</v>
      </c>
      <c r="H811" t="s">
        <v>1801</v>
      </c>
      <c r="I811" s="55" t="s">
        <v>3310</v>
      </c>
      <c r="J811" t="s">
        <v>3320</v>
      </c>
    </row>
    <row r="812" spans="1:10" ht="17.100000000000001" customHeight="1">
      <c r="A812" s="42" t="s">
        <v>3311</v>
      </c>
      <c r="B812" t="s">
        <v>1357</v>
      </c>
      <c r="C812" s="55" t="s">
        <v>3311</v>
      </c>
      <c r="D812" t="s">
        <v>2629</v>
      </c>
      <c r="E812" s="55" t="s">
        <v>3311</v>
      </c>
      <c r="F812" t="s">
        <v>3714</v>
      </c>
      <c r="G812" s="55" t="s">
        <v>3311</v>
      </c>
      <c r="H812" t="s">
        <v>2358</v>
      </c>
      <c r="I812" s="55" t="s">
        <v>3311</v>
      </c>
      <c r="J812" t="s">
        <v>3281</v>
      </c>
    </row>
    <row r="813" spans="1:10" ht="17.100000000000001" customHeight="1">
      <c r="A813" s="42" t="s">
        <v>3311</v>
      </c>
      <c r="B813" t="s">
        <v>2761</v>
      </c>
      <c r="C813" s="55" t="s">
        <v>3311</v>
      </c>
      <c r="D813" t="s">
        <v>2195</v>
      </c>
      <c r="E813" s="55" t="s">
        <v>3311</v>
      </c>
      <c r="F813" t="s">
        <v>3030</v>
      </c>
      <c r="G813" s="55" t="s">
        <v>3311</v>
      </c>
      <c r="H813" t="s">
        <v>3831</v>
      </c>
      <c r="I813" s="55" t="s">
        <v>3311</v>
      </c>
      <c r="J813" t="s">
        <v>2868</v>
      </c>
    </row>
    <row r="814" spans="1:10" ht="17.100000000000001" customHeight="1">
      <c r="A814" s="42" t="s">
        <v>3312</v>
      </c>
      <c r="B814" t="s">
        <v>2496</v>
      </c>
      <c r="C814" s="55" t="s">
        <v>3312</v>
      </c>
      <c r="D814" t="s">
        <v>1620</v>
      </c>
      <c r="E814" s="55" t="s">
        <v>3312</v>
      </c>
      <c r="F814" t="s">
        <v>2893</v>
      </c>
      <c r="G814" s="55" t="s">
        <v>3312</v>
      </c>
      <c r="H814" t="s">
        <v>3815</v>
      </c>
      <c r="I814" s="55" t="s">
        <v>3312</v>
      </c>
      <c r="J814" t="s">
        <v>1266</v>
      </c>
    </row>
    <row r="815" spans="1:10" ht="17.100000000000001" customHeight="1">
      <c r="A815" s="42" t="s">
        <v>3312</v>
      </c>
      <c r="B815" t="s">
        <v>2883</v>
      </c>
      <c r="C815" s="55" t="s">
        <v>3312</v>
      </c>
      <c r="D815" t="s">
        <v>2087</v>
      </c>
      <c r="E815" s="55" t="s">
        <v>3312</v>
      </c>
      <c r="F815" t="s">
        <v>2809</v>
      </c>
      <c r="G815" s="55" t="s">
        <v>3312</v>
      </c>
      <c r="H815" t="s">
        <v>3734</v>
      </c>
      <c r="I815" s="55" t="s">
        <v>3312</v>
      </c>
      <c r="J815" t="s">
        <v>2002</v>
      </c>
    </row>
    <row r="816" spans="1:10" ht="17.100000000000001" customHeight="1">
      <c r="A816" s="42" t="s">
        <v>3313</v>
      </c>
      <c r="B816" t="s">
        <v>2980</v>
      </c>
      <c r="C816" s="55" t="s">
        <v>3313</v>
      </c>
      <c r="D816" t="s">
        <v>2515</v>
      </c>
      <c r="E816" s="55" t="s">
        <v>3313</v>
      </c>
      <c r="F816" t="s">
        <v>2817</v>
      </c>
      <c r="G816" s="55" t="s">
        <v>3313</v>
      </c>
      <c r="H816" t="s">
        <v>2383</v>
      </c>
      <c r="I816" s="55" t="s">
        <v>3313</v>
      </c>
      <c r="J816" t="s">
        <v>2877</v>
      </c>
    </row>
    <row r="817" spans="1:10" ht="17.100000000000001" customHeight="1">
      <c r="A817" s="42" t="s">
        <v>3313</v>
      </c>
      <c r="B817" t="s">
        <v>2074</v>
      </c>
      <c r="C817" s="55" t="s">
        <v>3313</v>
      </c>
      <c r="D817" t="s">
        <v>3231</v>
      </c>
      <c r="E817" s="55" t="s">
        <v>3313</v>
      </c>
      <c r="F817" t="s">
        <v>3813</v>
      </c>
      <c r="G817" s="55" t="s">
        <v>3313</v>
      </c>
      <c r="H817" t="s">
        <v>3743</v>
      </c>
      <c r="I817" s="55" t="s">
        <v>3313</v>
      </c>
      <c r="J817" t="s">
        <v>3751</v>
      </c>
    </row>
    <row r="818" spans="1:10" ht="17.100000000000001" customHeight="1">
      <c r="A818" s="42" t="s">
        <v>3314</v>
      </c>
      <c r="B818" t="s">
        <v>2359</v>
      </c>
      <c r="C818" s="55" t="s">
        <v>3314</v>
      </c>
      <c r="D818" t="s">
        <v>3611</v>
      </c>
      <c r="E818" s="55" t="s">
        <v>3314</v>
      </c>
      <c r="F818" t="s">
        <v>2973</v>
      </c>
      <c r="G818" s="55" t="s">
        <v>3314</v>
      </c>
      <c r="H818" t="s">
        <v>3758</v>
      </c>
      <c r="I818" s="55" t="s">
        <v>3314</v>
      </c>
      <c r="J818" t="s">
        <v>3810</v>
      </c>
    </row>
    <row r="819" spans="1:10" ht="17.100000000000001" customHeight="1">
      <c r="A819" s="42" t="s">
        <v>3314</v>
      </c>
      <c r="B819" t="s">
        <v>2201</v>
      </c>
      <c r="C819" s="55" t="s">
        <v>3314</v>
      </c>
      <c r="D819" t="s">
        <v>1923</v>
      </c>
      <c r="E819" s="55" t="s">
        <v>3314</v>
      </c>
      <c r="F819" t="s">
        <v>2183</v>
      </c>
      <c r="G819" s="55" t="s">
        <v>3314</v>
      </c>
      <c r="H819" t="s">
        <v>3823</v>
      </c>
      <c r="I819" s="55" t="s">
        <v>3314</v>
      </c>
      <c r="J819" s="57" t="s">
        <v>3694</v>
      </c>
    </row>
    <row r="820" spans="1:10" ht="17.100000000000001" customHeight="1">
      <c r="A820" s="42" t="s">
        <v>3315</v>
      </c>
      <c r="B820" t="s">
        <v>3628</v>
      </c>
      <c r="C820" s="55" t="s">
        <v>3315</v>
      </c>
      <c r="D820" t="s">
        <v>2523</v>
      </c>
      <c r="E820" s="55" t="s">
        <v>3315</v>
      </c>
      <c r="F820" t="s">
        <v>2677</v>
      </c>
      <c r="G820" s="55" t="s">
        <v>3315</v>
      </c>
      <c r="H820" s="51"/>
      <c r="I820" s="55" t="s">
        <v>3315</v>
      </c>
      <c r="J820" s="57"/>
    </row>
    <row r="821" spans="1:10" ht="17.100000000000001" customHeight="1">
      <c r="A821" s="42" t="s">
        <v>3315</v>
      </c>
      <c r="B821" t="s">
        <v>3351</v>
      </c>
      <c r="C821" s="55" t="s">
        <v>3315</v>
      </c>
      <c r="D821" t="s">
        <v>3811</v>
      </c>
      <c r="E821" s="55" t="s">
        <v>3315</v>
      </c>
      <c r="F821" t="s">
        <v>3263</v>
      </c>
      <c r="G821" s="55" t="s">
        <v>3315</v>
      </c>
      <c r="H821" s="51"/>
      <c r="I821" s="55" t="s">
        <v>3315</v>
      </c>
      <c r="J821" s="51"/>
    </row>
    <row r="822" spans="1:10" ht="17.100000000000001" customHeight="1">
      <c r="A822" s="42" t="s">
        <v>3316</v>
      </c>
      <c r="B822" t="s">
        <v>2514</v>
      </c>
      <c r="C822" s="55" t="s">
        <v>3316</v>
      </c>
      <c r="D822" t="s">
        <v>2376</v>
      </c>
      <c r="E822" s="55" t="s">
        <v>3316</v>
      </c>
      <c r="F822" t="s">
        <v>2380</v>
      </c>
      <c r="G822" s="55" t="s">
        <v>3316</v>
      </c>
      <c r="H822" s="57"/>
      <c r="I822" s="55" t="s">
        <v>3316</v>
      </c>
      <c r="J822" s="51"/>
    </row>
    <row r="823" spans="1:10" ht="17.100000000000001" customHeight="1">
      <c r="A823" s="42" t="s">
        <v>3316</v>
      </c>
      <c r="B823" t="s">
        <v>3720</v>
      </c>
      <c r="C823" s="55" t="s">
        <v>3316</v>
      </c>
      <c r="D823" t="s">
        <v>3006</v>
      </c>
      <c r="E823" s="55" t="s">
        <v>3316</v>
      </c>
      <c r="F823" t="s">
        <v>2150</v>
      </c>
      <c r="G823" s="55" t="s">
        <v>3316</v>
      </c>
      <c r="H823" s="57"/>
      <c r="I823" s="55" t="s">
        <v>3316</v>
      </c>
      <c r="J823" s="51"/>
    </row>
    <row r="825" spans="1:10" ht="17.100000000000001" customHeight="1">
      <c r="F825" s="10" t="s">
        <v>2212</v>
      </c>
    </row>
    <row r="827" spans="1:10" ht="17.100000000000001" customHeight="1">
      <c r="A827" s="3"/>
    </row>
    <row r="828" spans="1:10" ht="17.100000000000001" customHeight="1">
      <c r="A828" s="3" t="s">
        <v>3436</v>
      </c>
      <c r="C828" s="3" t="s">
        <v>3436</v>
      </c>
      <c r="E828" s="3" t="s">
        <v>3436</v>
      </c>
      <c r="G828" s="3" t="s">
        <v>3436</v>
      </c>
      <c r="I828" s="3" t="s">
        <v>3436</v>
      </c>
    </row>
    <row r="829" spans="1:10" ht="17.100000000000001" customHeight="1">
      <c r="A829" s="3" t="s">
        <v>3437</v>
      </c>
      <c r="B829" t="s">
        <v>1212</v>
      </c>
      <c r="C829" s="42" t="s">
        <v>2520</v>
      </c>
      <c r="D829" t="s">
        <v>1049</v>
      </c>
      <c r="E829" s="42" t="s">
        <v>2520</v>
      </c>
      <c r="F829" t="s">
        <v>3156</v>
      </c>
      <c r="G829" s="42" t="s">
        <v>2520</v>
      </c>
      <c r="H829" t="s">
        <v>1273</v>
      </c>
      <c r="I829" s="42" t="s">
        <v>2520</v>
      </c>
      <c r="J829" t="s">
        <v>3744</v>
      </c>
    </row>
    <row r="830" spans="1:10" ht="17.100000000000001" customHeight="1">
      <c r="A830" s="3" t="s">
        <v>3438</v>
      </c>
      <c r="B830" t="s">
        <v>1340</v>
      </c>
      <c r="C830" s="42" t="s">
        <v>2521</v>
      </c>
      <c r="D830" t="s">
        <v>3325</v>
      </c>
      <c r="E830" s="42" t="s">
        <v>2521</v>
      </c>
      <c r="F830" t="s">
        <v>1249</v>
      </c>
      <c r="G830" s="42" t="s">
        <v>2521</v>
      </c>
      <c r="H830" t="s">
        <v>3157</v>
      </c>
      <c r="I830" s="42" t="s">
        <v>2521</v>
      </c>
      <c r="J830" t="s">
        <v>1620</v>
      </c>
    </row>
    <row r="831" spans="1:10" ht="17.100000000000001" customHeight="1">
      <c r="A831" s="3" t="s">
        <v>3439</v>
      </c>
      <c r="B831" t="s">
        <v>3250</v>
      </c>
      <c r="C831" s="42" t="s">
        <v>2522</v>
      </c>
      <c r="D831" t="s">
        <v>1363</v>
      </c>
      <c r="E831" s="42" t="s">
        <v>2522</v>
      </c>
      <c r="F831" t="s">
        <v>1315</v>
      </c>
      <c r="G831" s="42" t="s">
        <v>2522</v>
      </c>
      <c r="H831" t="s">
        <v>3268</v>
      </c>
      <c r="I831" s="42" t="s">
        <v>2522</v>
      </c>
      <c r="J831" t="s">
        <v>2638</v>
      </c>
    </row>
    <row r="832" spans="1:10" ht="17.100000000000001" customHeight="1">
      <c r="A832" s="3" t="s">
        <v>3441</v>
      </c>
      <c r="B832" t="s">
        <v>1280</v>
      </c>
      <c r="C832" s="42" t="s">
        <v>2659</v>
      </c>
      <c r="D832" t="s">
        <v>3247</v>
      </c>
      <c r="E832" s="42" t="s">
        <v>2659</v>
      </c>
      <c r="F832" t="s">
        <v>1326</v>
      </c>
      <c r="G832" s="42" t="s">
        <v>2659</v>
      </c>
      <c r="H832" t="s">
        <v>3645</v>
      </c>
      <c r="I832" s="42" t="s">
        <v>2659</v>
      </c>
      <c r="J832" t="s">
        <v>1802</v>
      </c>
    </row>
    <row r="833" spans="1:10" ht="17.100000000000001" customHeight="1">
      <c r="A833" s="3" t="s">
        <v>3442</v>
      </c>
      <c r="B833" t="s">
        <v>1172</v>
      </c>
      <c r="C833" s="42" t="s">
        <v>2660</v>
      </c>
      <c r="D833" t="s">
        <v>1053</v>
      </c>
      <c r="E833" s="42" t="s">
        <v>2660</v>
      </c>
      <c r="F833" t="s">
        <v>1220</v>
      </c>
      <c r="G833" s="42" t="s">
        <v>2660</v>
      </c>
      <c r="H833" t="s">
        <v>3248</v>
      </c>
      <c r="I833" s="42" t="s">
        <v>2660</v>
      </c>
      <c r="J833" t="s">
        <v>1242</v>
      </c>
    </row>
    <row r="834" spans="1:10" ht="17.100000000000001" customHeight="1">
      <c r="A834" s="3" t="s">
        <v>3443</v>
      </c>
      <c r="B834" t="s">
        <v>1343</v>
      </c>
      <c r="C834" s="42" t="s">
        <v>2661</v>
      </c>
      <c r="D834" t="s">
        <v>1054</v>
      </c>
      <c r="E834" s="42" t="s">
        <v>2661</v>
      </c>
      <c r="F834" t="s">
        <v>1066</v>
      </c>
      <c r="G834" s="42" t="s">
        <v>2661</v>
      </c>
      <c r="H834" t="s">
        <v>1381</v>
      </c>
      <c r="I834" s="42" t="s">
        <v>2661</v>
      </c>
      <c r="J834" t="s">
        <v>1250</v>
      </c>
    </row>
    <row r="835" spans="1:10" ht="17.100000000000001" customHeight="1">
      <c r="A835" s="3" t="s">
        <v>3444</v>
      </c>
      <c r="B835" t="s">
        <v>3252</v>
      </c>
      <c r="C835" s="42" t="s">
        <v>2526</v>
      </c>
      <c r="D835" t="s">
        <v>3753</v>
      </c>
      <c r="E835" s="42" t="s">
        <v>2526</v>
      </c>
      <c r="F835" t="s">
        <v>3574</v>
      </c>
      <c r="G835" s="42" t="s">
        <v>2526</v>
      </c>
      <c r="H835" t="s">
        <v>2597</v>
      </c>
      <c r="I835" s="42" t="s">
        <v>2526</v>
      </c>
      <c r="J835" t="s">
        <v>3319</v>
      </c>
    </row>
    <row r="836" spans="1:10" ht="17.100000000000001" customHeight="1">
      <c r="A836" s="3" t="s">
        <v>3446</v>
      </c>
      <c r="B836" t="s">
        <v>1254</v>
      </c>
      <c r="C836" s="42" t="s">
        <v>2527</v>
      </c>
      <c r="D836" t="s">
        <v>1227</v>
      </c>
      <c r="E836" s="42" t="s">
        <v>2527</v>
      </c>
      <c r="F836" t="s">
        <v>1317</v>
      </c>
      <c r="G836" s="42" t="s">
        <v>2527</v>
      </c>
      <c r="H836" t="s">
        <v>1166</v>
      </c>
      <c r="I836" s="42" t="s">
        <v>2527</v>
      </c>
      <c r="J836" t="s">
        <v>2640</v>
      </c>
    </row>
    <row r="837" spans="1:10" ht="17.100000000000001" customHeight="1">
      <c r="A837" s="3" t="s">
        <v>3447</v>
      </c>
      <c r="B837" t="s">
        <v>1356</v>
      </c>
      <c r="C837" s="42" t="s">
        <v>2528</v>
      </c>
      <c r="D837" t="s">
        <v>3240</v>
      </c>
      <c r="E837" s="42" t="s">
        <v>2528</v>
      </c>
      <c r="F837" t="s">
        <v>1171</v>
      </c>
      <c r="G837" s="42" t="s">
        <v>2528</v>
      </c>
      <c r="H837" t="s">
        <v>1350</v>
      </c>
      <c r="I837" s="42" t="s">
        <v>2528</v>
      </c>
      <c r="J837" t="s">
        <v>1082</v>
      </c>
    </row>
    <row r="838" spans="1:10" ht="17.100000000000001" customHeight="1">
      <c r="A838" s="3" t="s">
        <v>3335</v>
      </c>
      <c r="B838" t="s">
        <v>1375</v>
      </c>
      <c r="C838" s="42" t="s">
        <v>2529</v>
      </c>
      <c r="D838" t="s">
        <v>1222</v>
      </c>
      <c r="E838" s="42" t="s">
        <v>2529</v>
      </c>
      <c r="F838" t="s">
        <v>1369</v>
      </c>
      <c r="G838" s="42" t="s">
        <v>2529</v>
      </c>
      <c r="H838" t="s">
        <v>2633</v>
      </c>
      <c r="I838" s="42" t="s">
        <v>2529</v>
      </c>
      <c r="J838" t="s">
        <v>3255</v>
      </c>
    </row>
    <row r="839" spans="1:10" ht="17.100000000000001" customHeight="1">
      <c r="A839" s="3" t="s">
        <v>3336</v>
      </c>
      <c r="B839" t="s">
        <v>1077</v>
      </c>
      <c r="C839" s="42" t="s">
        <v>2530</v>
      </c>
      <c r="D839" t="s">
        <v>1083</v>
      </c>
      <c r="E839" s="42" t="s">
        <v>2530</v>
      </c>
      <c r="F839" t="s">
        <v>1051</v>
      </c>
      <c r="G839" s="42" t="s">
        <v>2530</v>
      </c>
      <c r="H839" t="s">
        <v>1264</v>
      </c>
      <c r="I839" s="42" t="s">
        <v>2530</v>
      </c>
      <c r="J839" t="s">
        <v>1329</v>
      </c>
    </row>
    <row r="840" spans="1:10" ht="17.100000000000001" customHeight="1">
      <c r="A840" s="3" t="s">
        <v>3337</v>
      </c>
      <c r="B840" t="s">
        <v>1314</v>
      </c>
      <c r="C840" s="42" t="s">
        <v>2531</v>
      </c>
      <c r="D840" t="s">
        <v>1263</v>
      </c>
      <c r="E840" s="42" t="s">
        <v>2531</v>
      </c>
      <c r="F840" t="s">
        <v>1221</v>
      </c>
      <c r="G840" s="42" t="s">
        <v>2531</v>
      </c>
      <c r="H840" t="s">
        <v>3243</v>
      </c>
      <c r="I840" s="42" t="s">
        <v>2531</v>
      </c>
      <c r="J840" t="s">
        <v>2641</v>
      </c>
    </row>
    <row r="841" spans="1:10" ht="17.100000000000001" customHeight="1">
      <c r="A841" s="3" t="s">
        <v>3338</v>
      </c>
      <c r="B841" t="s">
        <v>3261</v>
      </c>
      <c r="C841" s="42" t="s">
        <v>2532</v>
      </c>
      <c r="D841" t="s">
        <v>1169</v>
      </c>
      <c r="E841" s="42" t="s">
        <v>2532</v>
      </c>
      <c r="F841" t="s">
        <v>1354</v>
      </c>
      <c r="G841" s="42" t="s">
        <v>2532</v>
      </c>
      <c r="H841" t="s">
        <v>1252</v>
      </c>
      <c r="I841" s="42" t="s">
        <v>2532</v>
      </c>
      <c r="J841" t="s">
        <v>3284</v>
      </c>
    </row>
    <row r="842" spans="1:10" ht="17.100000000000001" customHeight="1">
      <c r="A842" s="3" t="s">
        <v>3339</v>
      </c>
      <c r="B842" t="s">
        <v>1156</v>
      </c>
      <c r="C842" s="42" t="s">
        <v>3306</v>
      </c>
      <c r="D842" t="s">
        <v>1243</v>
      </c>
      <c r="E842" s="42" t="s">
        <v>3306</v>
      </c>
      <c r="F842" t="s">
        <v>1226</v>
      </c>
      <c r="G842" s="42" t="s">
        <v>3306</v>
      </c>
      <c r="H842" t="s">
        <v>1617</v>
      </c>
      <c r="I842" s="42" t="s">
        <v>3306</v>
      </c>
      <c r="J842" t="s">
        <v>3173</v>
      </c>
    </row>
    <row r="843" spans="1:10" ht="17.100000000000001" customHeight="1">
      <c r="A843" s="3" t="s">
        <v>3218</v>
      </c>
      <c r="B843" t="s">
        <v>3163</v>
      </c>
      <c r="C843" s="42" t="s">
        <v>3307</v>
      </c>
      <c r="D843" t="s">
        <v>1064</v>
      </c>
      <c r="E843" s="42" t="s">
        <v>3307</v>
      </c>
      <c r="F843" t="s">
        <v>3236</v>
      </c>
      <c r="G843" s="42" t="s">
        <v>3307</v>
      </c>
      <c r="H843" t="s">
        <v>3320</v>
      </c>
      <c r="I843" s="42" t="s">
        <v>3307</v>
      </c>
      <c r="J843" t="s">
        <v>1259</v>
      </c>
    </row>
    <row r="844" spans="1:10" ht="17.100000000000001" customHeight="1">
      <c r="A844" s="3" t="s">
        <v>3341</v>
      </c>
      <c r="B844" t="s">
        <v>3259</v>
      </c>
      <c r="C844" s="42" t="s">
        <v>3308</v>
      </c>
      <c r="D844" t="s">
        <v>1246</v>
      </c>
      <c r="E844" s="42" t="s">
        <v>3308</v>
      </c>
      <c r="F844" t="s">
        <v>2636</v>
      </c>
      <c r="G844" s="42" t="s">
        <v>3308</v>
      </c>
      <c r="H844" t="s">
        <v>1800</v>
      </c>
      <c r="I844" s="42" t="s">
        <v>3308</v>
      </c>
      <c r="J844" t="s">
        <v>2629</v>
      </c>
    </row>
    <row r="845" spans="1:10" ht="17.100000000000001" customHeight="1">
      <c r="A845" s="3" t="s">
        <v>2737</v>
      </c>
      <c r="B845" t="s">
        <v>1163</v>
      </c>
      <c r="C845" s="42" t="s">
        <v>3309</v>
      </c>
      <c r="D845" t="s">
        <v>1045</v>
      </c>
      <c r="E845" s="42" t="s">
        <v>3309</v>
      </c>
      <c r="F845" t="s">
        <v>3647</v>
      </c>
      <c r="G845" s="42" t="s">
        <v>3309</v>
      </c>
      <c r="H845" t="s">
        <v>1345</v>
      </c>
      <c r="I845" s="42" t="s">
        <v>3309</v>
      </c>
      <c r="J845" t="s">
        <v>1627</v>
      </c>
    </row>
    <row r="846" spans="1:10" ht="17.100000000000001" customHeight="1">
      <c r="A846" s="3" t="s">
        <v>3345</v>
      </c>
      <c r="B846" t="s">
        <v>1267</v>
      </c>
      <c r="C846" s="42" t="s">
        <v>3310</v>
      </c>
      <c r="D846" t="s">
        <v>1048</v>
      </c>
      <c r="E846" s="42" t="s">
        <v>3310</v>
      </c>
      <c r="F846" s="11" t="s">
        <v>3285</v>
      </c>
      <c r="G846" s="42" t="s">
        <v>3310</v>
      </c>
      <c r="H846" t="s">
        <v>1373</v>
      </c>
      <c r="I846" s="42" t="s">
        <v>3310</v>
      </c>
      <c r="J846" t="s">
        <v>3235</v>
      </c>
    </row>
    <row r="847" spans="1:10" ht="17.100000000000001" customHeight="1">
      <c r="A847" s="3" t="s">
        <v>3346</v>
      </c>
      <c r="B847" t="s">
        <v>1215</v>
      </c>
      <c r="C847" s="42" t="s">
        <v>3311</v>
      </c>
      <c r="D847" t="s">
        <v>1332</v>
      </c>
      <c r="E847" s="42" t="s">
        <v>3311</v>
      </c>
      <c r="F847" t="s">
        <v>1348</v>
      </c>
      <c r="G847" s="42" t="s">
        <v>3311</v>
      </c>
      <c r="H847" t="s">
        <v>3233</v>
      </c>
      <c r="I847" s="42" t="s">
        <v>3311</v>
      </c>
      <c r="J847" t="s">
        <v>3264</v>
      </c>
    </row>
    <row r="848" spans="1:10" ht="17.100000000000001" customHeight="1">
      <c r="A848" s="3" t="s">
        <v>3347</v>
      </c>
      <c r="B848" t="s">
        <v>1360</v>
      </c>
      <c r="C848" s="42" t="s">
        <v>3312</v>
      </c>
      <c r="D848" t="s">
        <v>1161</v>
      </c>
      <c r="E848" s="42" t="s">
        <v>3312</v>
      </c>
      <c r="F848" t="s">
        <v>2624</v>
      </c>
      <c r="G848" s="42" t="s">
        <v>3312</v>
      </c>
      <c r="H848" t="s">
        <v>2590</v>
      </c>
      <c r="I848" s="42" t="s">
        <v>3312</v>
      </c>
      <c r="J848" t="s">
        <v>1636</v>
      </c>
    </row>
    <row r="849" spans="1:10" ht="17.100000000000001" customHeight="1">
      <c r="A849" s="3" t="s">
        <v>3220</v>
      </c>
      <c r="B849" t="s">
        <v>1258</v>
      </c>
      <c r="C849" s="42" t="s">
        <v>3313</v>
      </c>
      <c r="D849" t="s">
        <v>1362</v>
      </c>
      <c r="E849" s="42" t="s">
        <v>3313</v>
      </c>
      <c r="F849" t="s">
        <v>3755</v>
      </c>
      <c r="G849" s="42" t="s">
        <v>3313</v>
      </c>
      <c r="H849" t="s">
        <v>1430</v>
      </c>
      <c r="I849" s="42" t="s">
        <v>3313</v>
      </c>
      <c r="J849" t="s">
        <v>2621</v>
      </c>
    </row>
    <row r="850" spans="1:10" ht="17.100000000000001" customHeight="1">
      <c r="A850" s="3" t="s">
        <v>3221</v>
      </c>
      <c r="B850" t="s">
        <v>3256</v>
      </c>
      <c r="C850" s="42" t="s">
        <v>3314</v>
      </c>
      <c r="D850" t="s">
        <v>1079</v>
      </c>
      <c r="E850" s="42" t="s">
        <v>3314</v>
      </c>
      <c r="F850" t="s">
        <v>1080</v>
      </c>
      <c r="G850" s="42" t="s">
        <v>3314</v>
      </c>
      <c r="H850" t="s">
        <v>1225</v>
      </c>
      <c r="I850" s="42" t="s">
        <v>3314</v>
      </c>
      <c r="J850" t="s">
        <v>3160</v>
      </c>
    </row>
    <row r="851" spans="1:10" ht="17.100000000000001" customHeight="1">
      <c r="A851" s="3" t="s">
        <v>3223</v>
      </c>
      <c r="B851" t="s">
        <v>1364</v>
      </c>
      <c r="C851" s="42" t="s">
        <v>3315</v>
      </c>
      <c r="D851" t="s">
        <v>3750</v>
      </c>
      <c r="E851" s="42" t="s">
        <v>3315</v>
      </c>
      <c r="F851" t="s">
        <v>1347</v>
      </c>
      <c r="G851" s="42" t="s">
        <v>3315</v>
      </c>
      <c r="H851" t="s">
        <v>1378</v>
      </c>
      <c r="I851" s="42" t="s">
        <v>3315</v>
      </c>
      <c r="J851" t="s">
        <v>3771</v>
      </c>
    </row>
    <row r="852" spans="1:10" ht="17.100000000000001" customHeight="1">
      <c r="A852" s="3" t="s">
        <v>3224</v>
      </c>
      <c r="B852" t="s">
        <v>1367</v>
      </c>
      <c r="C852" s="42" t="s">
        <v>3316</v>
      </c>
      <c r="D852" t="s">
        <v>3238</v>
      </c>
      <c r="E852" s="42" t="s">
        <v>3316</v>
      </c>
      <c r="F852" t="s">
        <v>2580</v>
      </c>
      <c r="G852" s="42" t="s">
        <v>3316</v>
      </c>
      <c r="H852" t="s">
        <v>1379</v>
      </c>
      <c r="I852" s="42" t="s">
        <v>3316</v>
      </c>
      <c r="J852" t="s">
        <v>2754</v>
      </c>
    </row>
    <row r="856" spans="1:10" ht="17.100000000000001" customHeight="1">
      <c r="A856" s="3" t="s">
        <v>3436</v>
      </c>
      <c r="C856" s="3" t="s">
        <v>3436</v>
      </c>
      <c r="E856" s="3" t="s">
        <v>3436</v>
      </c>
      <c r="G856" s="3" t="s">
        <v>3436</v>
      </c>
      <c r="I856" s="3" t="s">
        <v>3436</v>
      </c>
    </row>
    <row r="857" spans="1:10" ht="17.100000000000001" customHeight="1">
      <c r="A857" s="3" t="s">
        <v>3437</v>
      </c>
      <c r="B857" t="s">
        <v>3283</v>
      </c>
      <c r="C857" s="42" t="s">
        <v>2520</v>
      </c>
      <c r="D857" t="s">
        <v>3576</v>
      </c>
      <c r="E857" s="42" t="s">
        <v>2520</v>
      </c>
      <c r="F857" t="s">
        <v>3748</v>
      </c>
      <c r="G857" s="42" t="s">
        <v>2520</v>
      </c>
      <c r="H857" t="s">
        <v>3151</v>
      </c>
      <c r="I857" s="42" t="s">
        <v>2520</v>
      </c>
      <c r="J857" t="s">
        <v>2643</v>
      </c>
    </row>
    <row r="858" spans="1:10" ht="17.100000000000001" customHeight="1">
      <c r="A858" s="3" t="s">
        <v>3438</v>
      </c>
      <c r="B858" t="s">
        <v>3619</v>
      </c>
      <c r="C858" s="42" t="s">
        <v>2521</v>
      </c>
      <c r="D858" t="s">
        <v>1420</v>
      </c>
      <c r="E858" s="42" t="s">
        <v>2521</v>
      </c>
      <c r="F858" t="s">
        <v>2579</v>
      </c>
      <c r="G858" s="42" t="s">
        <v>2521</v>
      </c>
      <c r="H858" t="s">
        <v>2623</v>
      </c>
      <c r="I858" s="42" t="s">
        <v>2521</v>
      </c>
      <c r="J858" t="s">
        <v>3293</v>
      </c>
    </row>
    <row r="859" spans="1:10" ht="17.100000000000001" customHeight="1">
      <c r="A859" s="3" t="s">
        <v>3439</v>
      </c>
      <c r="B859" t="s">
        <v>3661</v>
      </c>
      <c r="C859" s="42" t="s">
        <v>2522</v>
      </c>
      <c r="D859" t="s">
        <v>3642</v>
      </c>
      <c r="E859" s="42" t="s">
        <v>2522</v>
      </c>
      <c r="F859" t="s">
        <v>3754</v>
      </c>
      <c r="G859" s="42" t="s">
        <v>2522</v>
      </c>
      <c r="H859" t="s">
        <v>2634</v>
      </c>
      <c r="I859" s="42" t="s">
        <v>2522</v>
      </c>
      <c r="J859" t="s">
        <v>3620</v>
      </c>
    </row>
    <row r="860" spans="1:10" ht="17.100000000000001" customHeight="1">
      <c r="A860" s="3" t="s">
        <v>3441</v>
      </c>
      <c r="B860" t="s">
        <v>2587</v>
      </c>
      <c r="C860" s="42" t="s">
        <v>2659</v>
      </c>
      <c r="D860" t="s">
        <v>1630</v>
      </c>
      <c r="E860" s="42" t="s">
        <v>2659</v>
      </c>
      <c r="F860" t="s">
        <v>1635</v>
      </c>
      <c r="G860" s="42" t="s">
        <v>2659</v>
      </c>
      <c r="H860" t="s">
        <v>3757</v>
      </c>
      <c r="I860" s="42" t="s">
        <v>2659</v>
      </c>
      <c r="J860" t="s">
        <v>2583</v>
      </c>
    </row>
    <row r="861" spans="1:10" ht="17.100000000000001" customHeight="1">
      <c r="A861" s="3" t="s">
        <v>3442</v>
      </c>
      <c r="B861" t="s">
        <v>1174</v>
      </c>
      <c r="C861" s="42" t="s">
        <v>2660</v>
      </c>
      <c r="D861" t="s">
        <v>3278</v>
      </c>
      <c r="E861" s="42" t="s">
        <v>2660</v>
      </c>
      <c r="F861" t="s">
        <v>3791</v>
      </c>
      <c r="G861" s="42" t="s">
        <v>2660</v>
      </c>
      <c r="H861" t="s">
        <v>1270</v>
      </c>
      <c r="I861" s="42" t="s">
        <v>2660</v>
      </c>
      <c r="J861" t="s">
        <v>1159</v>
      </c>
    </row>
    <row r="862" spans="1:10" ht="17.100000000000001" customHeight="1">
      <c r="A862" s="3" t="s">
        <v>3443</v>
      </c>
      <c r="B862" t="s">
        <v>3770</v>
      </c>
      <c r="C862" s="42" t="s">
        <v>2661</v>
      </c>
      <c r="D862" t="s">
        <v>3633</v>
      </c>
      <c r="E862" s="42" t="s">
        <v>2661</v>
      </c>
      <c r="F862" t="s">
        <v>1770</v>
      </c>
      <c r="G862" s="42" t="s">
        <v>2661</v>
      </c>
      <c r="H862" t="s">
        <v>1357</v>
      </c>
      <c r="I862" s="42" t="s">
        <v>2661</v>
      </c>
      <c r="J862" t="s">
        <v>3772</v>
      </c>
    </row>
    <row r="863" spans="1:10" ht="17.100000000000001" customHeight="1">
      <c r="A863" s="3" t="s">
        <v>3444</v>
      </c>
      <c r="B863" t="s">
        <v>1614</v>
      </c>
      <c r="C863" s="42" t="s">
        <v>2526</v>
      </c>
      <c r="D863" t="s">
        <v>1275</v>
      </c>
      <c r="E863" s="42" t="s">
        <v>2526</v>
      </c>
      <c r="F863" t="s">
        <v>3149</v>
      </c>
      <c r="G863" s="42" t="s">
        <v>2526</v>
      </c>
      <c r="H863" t="s">
        <v>2626</v>
      </c>
      <c r="I863" s="42" t="s">
        <v>2526</v>
      </c>
      <c r="J863" t="s">
        <v>1628</v>
      </c>
    </row>
    <row r="864" spans="1:10" ht="17.100000000000001" customHeight="1">
      <c r="A864" s="3" t="s">
        <v>3446</v>
      </c>
      <c r="B864" t="s">
        <v>1278</v>
      </c>
      <c r="C864" s="42" t="s">
        <v>2527</v>
      </c>
      <c r="D864" t="s">
        <v>1338</v>
      </c>
      <c r="E864" s="42" t="s">
        <v>2527</v>
      </c>
      <c r="F864" t="s">
        <v>1374</v>
      </c>
      <c r="G864" s="42" t="s">
        <v>2527</v>
      </c>
      <c r="H864" t="s">
        <v>3756</v>
      </c>
      <c r="I864" s="42" t="s">
        <v>2527</v>
      </c>
      <c r="J864" t="s">
        <v>3241</v>
      </c>
    </row>
    <row r="865" spans="1:10" ht="17.100000000000001" customHeight="1">
      <c r="A865" s="3" t="s">
        <v>3447</v>
      </c>
      <c r="B865" t="s">
        <v>3740</v>
      </c>
      <c r="C865" s="42" t="s">
        <v>2528</v>
      </c>
      <c r="D865" t="s">
        <v>1335</v>
      </c>
      <c r="E865" s="42" t="s">
        <v>2528</v>
      </c>
      <c r="F865" t="s">
        <v>1803</v>
      </c>
      <c r="G865" s="42" t="s">
        <v>2528</v>
      </c>
      <c r="H865" t="s">
        <v>3239</v>
      </c>
      <c r="I865" s="42" t="s">
        <v>2528</v>
      </c>
      <c r="J865" t="s">
        <v>3632</v>
      </c>
    </row>
    <row r="866" spans="1:10" ht="17.100000000000001" customHeight="1">
      <c r="A866" s="3" t="s">
        <v>3335</v>
      </c>
      <c r="B866" t="s">
        <v>1241</v>
      </c>
      <c r="C866" s="42" t="s">
        <v>2529</v>
      </c>
      <c r="D866" t="s">
        <v>3788</v>
      </c>
      <c r="E866" s="42" t="s">
        <v>2529</v>
      </c>
      <c r="F866" t="s">
        <v>1361</v>
      </c>
      <c r="G866" s="42" t="s">
        <v>2529</v>
      </c>
      <c r="H866" t="s">
        <v>3234</v>
      </c>
      <c r="I866" s="42" t="s">
        <v>2529</v>
      </c>
      <c r="J866" t="s">
        <v>1330</v>
      </c>
    </row>
    <row r="867" spans="1:10" ht="17.100000000000001" customHeight="1">
      <c r="A867" s="3" t="s">
        <v>3336</v>
      </c>
      <c r="B867" t="s">
        <v>1769</v>
      </c>
      <c r="C867" s="42" t="s">
        <v>2530</v>
      </c>
      <c r="D867" t="s">
        <v>1160</v>
      </c>
      <c r="E867" s="42" t="s">
        <v>2530</v>
      </c>
      <c r="F867" t="s">
        <v>3784</v>
      </c>
      <c r="G867" s="42" t="s">
        <v>2530</v>
      </c>
      <c r="H867" t="s">
        <v>3417</v>
      </c>
      <c r="I867" s="42" t="s">
        <v>2530</v>
      </c>
      <c r="J867" t="s">
        <v>3735</v>
      </c>
    </row>
    <row r="868" spans="1:10" ht="17.100000000000001" customHeight="1">
      <c r="A868" s="3" t="s">
        <v>3337</v>
      </c>
      <c r="B868" t="s">
        <v>2574</v>
      </c>
      <c r="C868" s="42" t="s">
        <v>2531</v>
      </c>
      <c r="D868" t="s">
        <v>1214</v>
      </c>
      <c r="E868" s="42" t="s">
        <v>2531</v>
      </c>
      <c r="F868" t="s">
        <v>3615</v>
      </c>
      <c r="G868" s="42" t="s">
        <v>2531</v>
      </c>
      <c r="H868" t="s">
        <v>1224</v>
      </c>
      <c r="I868" s="42" t="s">
        <v>2531</v>
      </c>
      <c r="J868" t="s">
        <v>3303</v>
      </c>
    </row>
    <row r="869" spans="1:10" ht="17.100000000000001" customHeight="1">
      <c r="A869" s="3" t="s">
        <v>3338</v>
      </c>
      <c r="B869" t="s">
        <v>3246</v>
      </c>
      <c r="C869" s="42" t="s">
        <v>2532</v>
      </c>
      <c r="D869" t="s">
        <v>3660</v>
      </c>
      <c r="E869" s="42" t="s">
        <v>2532</v>
      </c>
      <c r="F869" t="s">
        <v>3743</v>
      </c>
      <c r="G869" s="42" t="s">
        <v>2532</v>
      </c>
      <c r="H869" t="s">
        <v>3758</v>
      </c>
      <c r="I869" s="42" t="s">
        <v>2532</v>
      </c>
      <c r="J869" t="s">
        <v>1613</v>
      </c>
    </row>
    <row r="870" spans="1:10" ht="17.100000000000001" customHeight="1">
      <c r="A870" s="3" t="s">
        <v>3339</v>
      </c>
      <c r="B870" t="s">
        <v>3166</v>
      </c>
      <c r="C870" s="42" t="s">
        <v>3306</v>
      </c>
      <c r="D870" t="s">
        <v>1337</v>
      </c>
      <c r="E870" s="42" t="s">
        <v>3306</v>
      </c>
      <c r="F870" t="s">
        <v>1424</v>
      </c>
      <c r="G870" s="42" t="s">
        <v>3306</v>
      </c>
      <c r="H870" t="s">
        <v>3265</v>
      </c>
      <c r="I870" s="42" t="s">
        <v>3306</v>
      </c>
      <c r="J870" t="s">
        <v>3649</v>
      </c>
    </row>
    <row r="871" spans="1:10" ht="17.100000000000001" customHeight="1">
      <c r="A871" s="3" t="s">
        <v>3218</v>
      </c>
      <c r="B871" t="s">
        <v>3613</v>
      </c>
      <c r="C871" s="42" t="s">
        <v>3307</v>
      </c>
      <c r="D871" t="s">
        <v>2584</v>
      </c>
      <c r="E871" s="42" t="s">
        <v>3307</v>
      </c>
      <c r="F871" t="s">
        <v>3294</v>
      </c>
      <c r="G871" s="42" t="s">
        <v>3307</v>
      </c>
      <c r="H871" t="s">
        <v>1240</v>
      </c>
      <c r="I871" s="42" t="s">
        <v>3307</v>
      </c>
      <c r="J871" t="s">
        <v>3622</v>
      </c>
    </row>
    <row r="872" spans="1:10" ht="17.100000000000001" customHeight="1">
      <c r="A872" s="3" t="s">
        <v>3341</v>
      </c>
      <c r="B872" t="s">
        <v>3767</v>
      </c>
      <c r="C872" s="42" t="s">
        <v>3308</v>
      </c>
      <c r="D872" t="s">
        <v>3324</v>
      </c>
      <c r="E872" s="42" t="s">
        <v>3308</v>
      </c>
      <c r="F872" t="s">
        <v>2592</v>
      </c>
      <c r="G872" s="42" t="s">
        <v>3308</v>
      </c>
      <c r="H872" t="s">
        <v>3654</v>
      </c>
      <c r="I872" s="42" t="s">
        <v>3308</v>
      </c>
      <c r="J872" t="s">
        <v>3135</v>
      </c>
    </row>
    <row r="873" spans="1:10" ht="17.100000000000001" customHeight="1">
      <c r="A873" s="3" t="s">
        <v>2737</v>
      </c>
      <c r="B873" t="s">
        <v>1244</v>
      </c>
      <c r="C873" s="42" t="s">
        <v>3309</v>
      </c>
      <c r="D873" t="s">
        <v>3655</v>
      </c>
      <c r="E873" s="42" t="s">
        <v>3309</v>
      </c>
      <c r="F873" t="s">
        <v>1625</v>
      </c>
      <c r="G873" s="42" t="s">
        <v>3309</v>
      </c>
      <c r="H873" t="s">
        <v>3787</v>
      </c>
      <c r="I873" s="42" t="s">
        <v>3309</v>
      </c>
      <c r="J873" t="s">
        <v>1801</v>
      </c>
    </row>
    <row r="874" spans="1:10" ht="17.100000000000001" customHeight="1">
      <c r="A874" s="3" t="s">
        <v>3345</v>
      </c>
      <c r="B874" t="s">
        <v>3729</v>
      </c>
      <c r="C874" s="42" t="s">
        <v>3310</v>
      </c>
      <c r="D874" t="s">
        <v>1622</v>
      </c>
      <c r="E874" s="42" t="s">
        <v>3310</v>
      </c>
      <c r="F874" t="s">
        <v>3617</v>
      </c>
      <c r="G874" s="42" t="s">
        <v>3310</v>
      </c>
      <c r="H874" t="s">
        <v>1279</v>
      </c>
      <c r="I874" s="42" t="s">
        <v>3310</v>
      </c>
      <c r="J874" t="s">
        <v>3786</v>
      </c>
    </row>
    <row r="875" spans="1:10" ht="17.100000000000001" customHeight="1">
      <c r="A875" s="3" t="s">
        <v>3346</v>
      </c>
      <c r="B875" t="s">
        <v>3231</v>
      </c>
      <c r="C875" s="42" t="s">
        <v>3311</v>
      </c>
      <c r="D875" t="s">
        <v>1266</v>
      </c>
      <c r="E875" s="42" t="s">
        <v>3311</v>
      </c>
      <c r="F875" t="s">
        <v>2586</v>
      </c>
      <c r="G875" s="42" t="s">
        <v>3311</v>
      </c>
      <c r="H875" t="s">
        <v>1351</v>
      </c>
      <c r="I875" s="42" t="s">
        <v>3311</v>
      </c>
      <c r="J875" t="s">
        <v>1331</v>
      </c>
    </row>
    <row r="876" spans="1:10" ht="17.100000000000001" customHeight="1">
      <c r="A876" s="3" t="s">
        <v>3347</v>
      </c>
      <c r="B876" t="s">
        <v>1313</v>
      </c>
      <c r="C876" s="42" t="s">
        <v>3312</v>
      </c>
      <c r="D876" t="s">
        <v>3627</v>
      </c>
      <c r="E876" s="42" t="s">
        <v>3312</v>
      </c>
      <c r="F876" t="s">
        <v>3249</v>
      </c>
      <c r="G876" s="42" t="s">
        <v>3312</v>
      </c>
      <c r="H876" t="s">
        <v>3242</v>
      </c>
      <c r="I876" s="42" t="s">
        <v>3312</v>
      </c>
      <c r="J876" t="s">
        <v>1055</v>
      </c>
    </row>
    <row r="877" spans="1:10" ht="17.100000000000001" customHeight="1">
      <c r="A877" s="3" t="s">
        <v>3220</v>
      </c>
      <c r="B877" t="s">
        <v>3732</v>
      </c>
      <c r="C877" s="42" t="s">
        <v>3313</v>
      </c>
      <c r="D877" t="s">
        <v>3245</v>
      </c>
      <c r="E877" s="42" t="s">
        <v>3313</v>
      </c>
      <c r="F877" t="s">
        <v>3766</v>
      </c>
      <c r="G877" s="42" t="s">
        <v>3313</v>
      </c>
      <c r="H877" t="s">
        <v>3165</v>
      </c>
      <c r="I877" s="42" t="s">
        <v>3313</v>
      </c>
      <c r="J877" t="s">
        <v>3789</v>
      </c>
    </row>
    <row r="878" spans="1:10" ht="17.100000000000001" customHeight="1">
      <c r="A878" s="3" t="s">
        <v>3221</v>
      </c>
      <c r="B878" t="s">
        <v>1072</v>
      </c>
      <c r="C878" s="42" t="s">
        <v>3314</v>
      </c>
      <c r="D878" t="s">
        <v>3737</v>
      </c>
      <c r="E878" s="42" t="s">
        <v>3314</v>
      </c>
      <c r="F878" t="s">
        <v>2631</v>
      </c>
      <c r="G878" s="42" t="s">
        <v>3314</v>
      </c>
      <c r="H878" t="s">
        <v>2598</v>
      </c>
      <c r="I878" s="42" t="s">
        <v>3314</v>
      </c>
      <c r="J878" t="s">
        <v>3275</v>
      </c>
    </row>
    <row r="879" spans="1:10" ht="17.100000000000001" customHeight="1">
      <c r="A879" s="3" t="s">
        <v>3223</v>
      </c>
      <c r="B879" t="s">
        <v>3736</v>
      </c>
      <c r="C879" s="42" t="s">
        <v>3315</v>
      </c>
      <c r="D879" t="s">
        <v>2642</v>
      </c>
      <c r="E879" s="42" t="s">
        <v>3315</v>
      </c>
      <c r="F879" t="s">
        <v>1429</v>
      </c>
      <c r="G879" s="42" t="s">
        <v>3315</v>
      </c>
      <c r="H879" t="s">
        <v>3153</v>
      </c>
      <c r="I879" s="42" t="s">
        <v>3315</v>
      </c>
      <c r="J879" t="s">
        <v>3618</v>
      </c>
    </row>
    <row r="880" spans="1:10" ht="17.100000000000001" customHeight="1">
      <c r="A880" s="3" t="s">
        <v>3224</v>
      </c>
      <c r="B880" t="s">
        <v>1075</v>
      </c>
      <c r="C880" s="42" t="s">
        <v>3316</v>
      </c>
      <c r="D880" t="s">
        <v>1070</v>
      </c>
      <c r="E880" s="42" t="s">
        <v>3316</v>
      </c>
      <c r="F880" t="s">
        <v>3290</v>
      </c>
      <c r="G880" s="42" t="s">
        <v>3316</v>
      </c>
      <c r="H880" t="s">
        <v>2588</v>
      </c>
      <c r="I880" s="42" t="s">
        <v>3316</v>
      </c>
      <c r="J880" t="s">
        <v>1370</v>
      </c>
    </row>
    <row r="881" spans="1:10" ht="17.100000000000001" customHeight="1">
      <c r="H881" s="11"/>
    </row>
    <row r="882" spans="1:10" ht="17.100000000000001" customHeight="1">
      <c r="A882" s="3"/>
      <c r="C882" s="3"/>
      <c r="E882" s="3"/>
      <c r="G882" s="3"/>
      <c r="I882" s="3"/>
    </row>
    <row r="883" spans="1:10" ht="17.100000000000001" customHeight="1">
      <c r="A883" s="3"/>
      <c r="C883" s="3"/>
      <c r="E883" s="3"/>
      <c r="G883" s="3"/>
      <c r="I883" s="3"/>
    </row>
    <row r="884" spans="1:10" ht="17.100000000000001" customHeight="1">
      <c r="A884" s="3" t="s">
        <v>2259</v>
      </c>
      <c r="C884" s="3" t="s">
        <v>2259</v>
      </c>
      <c r="E884" s="3" t="s">
        <v>2259</v>
      </c>
      <c r="G884" s="3" t="s">
        <v>2259</v>
      </c>
      <c r="I884" s="3" t="s">
        <v>2259</v>
      </c>
    </row>
    <row r="885" spans="1:10" ht="17.100000000000001" customHeight="1">
      <c r="A885" s="3" t="s">
        <v>3437</v>
      </c>
      <c r="B885" t="s">
        <v>3664</v>
      </c>
      <c r="C885" s="42" t="s">
        <v>2520</v>
      </c>
      <c r="D885" t="s">
        <v>3287</v>
      </c>
      <c r="E885" s="42" t="s">
        <v>2520</v>
      </c>
      <c r="F885" t="s">
        <v>3266</v>
      </c>
      <c r="G885" s="42" t="s">
        <v>2520</v>
      </c>
      <c r="I885" s="42" t="s">
        <v>2520</v>
      </c>
      <c r="J885" t="s">
        <v>3168</v>
      </c>
    </row>
    <row r="886" spans="1:10" ht="17.100000000000001" customHeight="1">
      <c r="A886" s="3" t="s">
        <v>3437</v>
      </c>
      <c r="B886" t="s">
        <v>1428</v>
      </c>
      <c r="C886" s="42" t="s">
        <v>2520</v>
      </c>
      <c r="D886" s="11" t="s">
        <v>3133</v>
      </c>
      <c r="E886" s="42" t="s">
        <v>2520</v>
      </c>
      <c r="F886" t="s">
        <v>3273</v>
      </c>
      <c r="G886" s="42" t="s">
        <v>2520</v>
      </c>
      <c r="H886" t="s">
        <v>3286</v>
      </c>
      <c r="I886" s="42" t="s">
        <v>2520</v>
      </c>
      <c r="J886" t="s">
        <v>3267</v>
      </c>
    </row>
    <row r="887" spans="1:10" ht="17.100000000000001" customHeight="1">
      <c r="A887" s="3" t="s">
        <v>3438</v>
      </c>
      <c r="B887" t="s">
        <v>2622</v>
      </c>
      <c r="C887" s="42" t="s">
        <v>2521</v>
      </c>
      <c r="D887" t="s">
        <v>1084</v>
      </c>
      <c r="E887" s="42" t="s">
        <v>2521</v>
      </c>
      <c r="F887" t="s">
        <v>3154</v>
      </c>
      <c r="G887" s="42" t="s">
        <v>2521</v>
      </c>
      <c r="H887" t="s">
        <v>1359</v>
      </c>
      <c r="I887" s="42" t="s">
        <v>2521</v>
      </c>
      <c r="J887" t="s">
        <v>1423</v>
      </c>
    </row>
    <row r="888" spans="1:10" ht="17.100000000000001" customHeight="1">
      <c r="A888" s="3" t="s">
        <v>3438</v>
      </c>
      <c r="B888" t="s">
        <v>1772</v>
      </c>
      <c r="C888" s="42" t="s">
        <v>2521</v>
      </c>
      <c r="D888" s="11" t="s">
        <v>1433</v>
      </c>
      <c r="E888" s="42" t="s">
        <v>2521</v>
      </c>
      <c r="F888" t="s">
        <v>1439</v>
      </c>
      <c r="G888" s="42" t="s">
        <v>2521</v>
      </c>
      <c r="H888" s="11" t="s">
        <v>3547</v>
      </c>
      <c r="I888" s="42" t="s">
        <v>2521</v>
      </c>
      <c r="J888" t="s">
        <v>1768</v>
      </c>
    </row>
    <row r="889" spans="1:10" ht="17.100000000000001" customHeight="1">
      <c r="A889" s="3" t="s">
        <v>3439</v>
      </c>
      <c r="B889" t="s">
        <v>3774</v>
      </c>
      <c r="C889" s="42" t="s">
        <v>2522</v>
      </c>
      <c r="D889" t="s">
        <v>3646</v>
      </c>
      <c r="E889" s="42" t="s">
        <v>2522</v>
      </c>
      <c r="F889" t="s">
        <v>3731</v>
      </c>
      <c r="G889" s="42" t="s">
        <v>2522</v>
      </c>
      <c r="H889" t="s">
        <v>3137</v>
      </c>
      <c r="I889" s="42" t="s">
        <v>2522</v>
      </c>
      <c r="J889" t="s">
        <v>3254</v>
      </c>
    </row>
    <row r="890" spans="1:10" ht="17.100000000000001" customHeight="1">
      <c r="A890" s="3" t="s">
        <v>3439</v>
      </c>
      <c r="B890" t="s">
        <v>1807</v>
      </c>
      <c r="C890" s="42" t="s">
        <v>2522</v>
      </c>
      <c r="D890" t="s">
        <v>1158</v>
      </c>
      <c r="E890" s="42" t="s">
        <v>2522</v>
      </c>
      <c r="F890" t="s">
        <v>1047</v>
      </c>
      <c r="G890" s="42" t="s">
        <v>2522</v>
      </c>
      <c r="H890" t="s">
        <v>1426</v>
      </c>
      <c r="I890" s="42" t="s">
        <v>2522</v>
      </c>
      <c r="J890" t="s">
        <v>2594</v>
      </c>
    </row>
    <row r="891" spans="1:10" ht="17.100000000000001" customHeight="1">
      <c r="A891" s="3" t="s">
        <v>3441</v>
      </c>
      <c r="B891" t="s">
        <v>1626</v>
      </c>
      <c r="C891" s="42" t="s">
        <v>2659</v>
      </c>
      <c r="D891" t="s">
        <v>3752</v>
      </c>
      <c r="E891" s="42" t="s">
        <v>2659</v>
      </c>
      <c r="F891" t="s">
        <v>3269</v>
      </c>
      <c r="G891" s="42" t="s">
        <v>2659</v>
      </c>
      <c r="H891" t="s">
        <v>1436</v>
      </c>
      <c r="I891" s="42" t="s">
        <v>2659</v>
      </c>
      <c r="J891" t="s">
        <v>1615</v>
      </c>
    </row>
    <row r="892" spans="1:10" ht="17.100000000000001" customHeight="1">
      <c r="A892" s="3" t="s">
        <v>3441</v>
      </c>
      <c r="B892" t="s">
        <v>1775</v>
      </c>
      <c r="C892" s="42" t="s">
        <v>2659</v>
      </c>
      <c r="D892" t="s">
        <v>3152</v>
      </c>
      <c r="E892" s="42" t="s">
        <v>2659</v>
      </c>
      <c r="F892" t="s">
        <v>3611</v>
      </c>
      <c r="G892" s="42" t="s">
        <v>2659</v>
      </c>
      <c r="H892" t="s">
        <v>1437</v>
      </c>
      <c r="I892" s="42" t="s">
        <v>2659</v>
      </c>
      <c r="J892" t="s">
        <v>3130</v>
      </c>
    </row>
    <row r="893" spans="1:10" ht="17.100000000000001" customHeight="1">
      <c r="A893" s="3" t="s">
        <v>3442</v>
      </c>
      <c r="B893" t="s">
        <v>3733</v>
      </c>
      <c r="C893" s="42" t="s">
        <v>2660</v>
      </c>
      <c r="D893" t="s">
        <v>2589</v>
      </c>
      <c r="E893" s="42" t="s">
        <v>2660</v>
      </c>
      <c r="F893" t="s">
        <v>2628</v>
      </c>
      <c r="G893" s="42" t="s">
        <v>2660</v>
      </c>
      <c r="H893" t="s">
        <v>3657</v>
      </c>
      <c r="I893" s="42" t="s">
        <v>2660</v>
      </c>
      <c r="J893" t="s">
        <v>3271</v>
      </c>
    </row>
    <row r="894" spans="1:10" ht="17.100000000000001" customHeight="1">
      <c r="A894" s="3" t="s">
        <v>3442</v>
      </c>
      <c r="B894" t="s">
        <v>3652</v>
      </c>
      <c r="C894" s="42" t="s">
        <v>2660</v>
      </c>
      <c r="D894" t="s">
        <v>3656</v>
      </c>
      <c r="E894" s="42" t="s">
        <v>2660</v>
      </c>
      <c r="F894" t="s">
        <v>2577</v>
      </c>
      <c r="G894" s="42" t="s">
        <v>2660</v>
      </c>
      <c r="H894" t="s">
        <v>3573</v>
      </c>
      <c r="I894" s="42" t="s">
        <v>2660</v>
      </c>
      <c r="J894" t="s">
        <v>3572</v>
      </c>
    </row>
    <row r="895" spans="1:10" ht="17.100000000000001" customHeight="1">
      <c r="A895" s="3" t="s">
        <v>3443</v>
      </c>
      <c r="B895" t="s">
        <v>3738</v>
      </c>
      <c r="C895" s="42" t="s">
        <v>2661</v>
      </c>
      <c r="D895" t="s">
        <v>1073</v>
      </c>
      <c r="E895" s="42" t="s">
        <v>2661</v>
      </c>
      <c r="F895" t="s">
        <v>1619</v>
      </c>
      <c r="G895" s="42" t="s">
        <v>2661</v>
      </c>
      <c r="H895" t="s">
        <v>1441</v>
      </c>
      <c r="I895" s="42" t="s">
        <v>2661</v>
      </c>
      <c r="J895" t="s">
        <v>1271</v>
      </c>
    </row>
    <row r="896" spans="1:10" ht="17.100000000000001" customHeight="1">
      <c r="A896" s="3" t="s">
        <v>3443</v>
      </c>
      <c r="B896" t="s">
        <v>1342</v>
      </c>
      <c r="C896" s="42" t="s">
        <v>2661</v>
      </c>
      <c r="D896" t="s">
        <v>3621</v>
      </c>
      <c r="E896" s="42" t="s">
        <v>2661</v>
      </c>
      <c r="F896" t="s">
        <v>1629</v>
      </c>
      <c r="G896" s="42" t="s">
        <v>2661</v>
      </c>
      <c r="H896" t="s">
        <v>1065</v>
      </c>
      <c r="I896" s="42" t="s">
        <v>2661</v>
      </c>
      <c r="J896" t="s">
        <v>3749</v>
      </c>
    </row>
    <row r="897" spans="1:10" ht="17.100000000000001" customHeight="1">
      <c r="A897" s="3" t="s">
        <v>3444</v>
      </c>
      <c r="B897" t="s">
        <v>1771</v>
      </c>
      <c r="C897" s="42" t="s">
        <v>2526</v>
      </c>
      <c r="D897" t="s">
        <v>3257</v>
      </c>
      <c r="E897" s="42" t="s">
        <v>2526</v>
      </c>
      <c r="F897" t="s">
        <v>1798</v>
      </c>
      <c r="G897" s="42" t="s">
        <v>2526</v>
      </c>
      <c r="H897" t="s">
        <v>3415</v>
      </c>
      <c r="I897" s="42" t="s">
        <v>2526</v>
      </c>
      <c r="J897" t="s">
        <v>1624</v>
      </c>
    </row>
    <row r="898" spans="1:10" ht="17.100000000000001" customHeight="1">
      <c r="A898" s="3" t="s">
        <v>3444</v>
      </c>
      <c r="B898" t="s">
        <v>3131</v>
      </c>
      <c r="C898" s="42" t="s">
        <v>2526</v>
      </c>
      <c r="D898" t="s">
        <v>3281</v>
      </c>
      <c r="E898" s="42" t="s">
        <v>2526</v>
      </c>
      <c r="F898" t="s">
        <v>2578</v>
      </c>
      <c r="G898" s="42" t="s">
        <v>2526</v>
      </c>
      <c r="H898" t="s">
        <v>1081</v>
      </c>
      <c r="I898" s="42" t="s">
        <v>2526</v>
      </c>
      <c r="J898" t="s">
        <v>1349</v>
      </c>
    </row>
    <row r="899" spans="1:10" ht="17.100000000000001" customHeight="1">
      <c r="A899" s="3" t="s">
        <v>3446</v>
      </c>
      <c r="B899" t="s">
        <v>1377</v>
      </c>
      <c r="C899" s="42" t="s">
        <v>2527</v>
      </c>
      <c r="D899" t="s">
        <v>1257</v>
      </c>
      <c r="E899" s="42" t="s">
        <v>2527</v>
      </c>
      <c r="F899" t="s">
        <v>1334</v>
      </c>
      <c r="G899" s="42" t="s">
        <v>2527</v>
      </c>
      <c r="H899" t="s">
        <v>3610</v>
      </c>
      <c r="I899" s="42" t="s">
        <v>2527</v>
      </c>
      <c r="J899" t="s">
        <v>1068</v>
      </c>
    </row>
    <row r="900" spans="1:10" ht="17.100000000000001" customHeight="1">
      <c r="A900" s="3" t="s">
        <v>3446</v>
      </c>
      <c r="B900" t="s">
        <v>1164</v>
      </c>
      <c r="C900" s="42" t="s">
        <v>2527</v>
      </c>
      <c r="D900" t="s">
        <v>3644</v>
      </c>
      <c r="E900" s="42" t="s">
        <v>2527</v>
      </c>
      <c r="F900" t="s">
        <v>1256</v>
      </c>
      <c r="G900" s="42" t="s">
        <v>2527</v>
      </c>
      <c r="H900" t="s">
        <v>2575</v>
      </c>
      <c r="I900" s="42" t="s">
        <v>2527</v>
      </c>
      <c r="J900" t="s">
        <v>1336</v>
      </c>
    </row>
    <row r="901" spans="1:10" ht="17.100000000000001" customHeight="1">
      <c r="A901" s="3" t="s">
        <v>3447</v>
      </c>
      <c r="B901" t="s">
        <v>3760</v>
      </c>
      <c r="C901" s="42" t="s">
        <v>2528</v>
      </c>
      <c r="D901" t="s">
        <v>3659</v>
      </c>
      <c r="E901" s="42" t="s">
        <v>2528</v>
      </c>
      <c r="F901" t="s">
        <v>3270</v>
      </c>
      <c r="G901" s="42" t="s">
        <v>2528</v>
      </c>
      <c r="H901" t="s">
        <v>1076</v>
      </c>
      <c r="I901" s="42" t="s">
        <v>2528</v>
      </c>
      <c r="J901" t="s">
        <v>3292</v>
      </c>
    </row>
    <row r="902" spans="1:10" ht="17.100000000000001" customHeight="1">
      <c r="A902" s="3" t="s">
        <v>3447</v>
      </c>
      <c r="B902" t="s">
        <v>3790</v>
      </c>
      <c r="C902" s="42" t="s">
        <v>2528</v>
      </c>
      <c r="D902" t="s">
        <v>3665</v>
      </c>
      <c r="E902" s="42" t="s">
        <v>2528</v>
      </c>
      <c r="F902" t="s">
        <v>3624</v>
      </c>
      <c r="G902" s="42" t="s">
        <v>2528</v>
      </c>
      <c r="H902" t="s">
        <v>1353</v>
      </c>
      <c r="I902" s="42" t="s">
        <v>2528</v>
      </c>
      <c r="J902" t="s">
        <v>3288</v>
      </c>
    </row>
    <row r="903" spans="1:10" ht="17.100000000000001" customHeight="1">
      <c r="A903" s="3" t="s">
        <v>3335</v>
      </c>
      <c r="B903" t="s">
        <v>2582</v>
      </c>
      <c r="C903" s="42" t="s">
        <v>2529</v>
      </c>
      <c r="D903" t="s">
        <v>1175</v>
      </c>
      <c r="E903" s="42" t="s">
        <v>2529</v>
      </c>
      <c r="F903" t="s">
        <v>1632</v>
      </c>
      <c r="G903" s="42" t="s">
        <v>2529</v>
      </c>
      <c r="H903" t="s">
        <v>1425</v>
      </c>
      <c r="I903" s="42" t="s">
        <v>2529</v>
      </c>
      <c r="J903" t="s">
        <v>3159</v>
      </c>
    </row>
    <row r="904" spans="1:10" ht="17.100000000000001" customHeight="1">
      <c r="A904" s="3" t="s">
        <v>3335</v>
      </c>
      <c r="B904" t="s">
        <v>1046</v>
      </c>
      <c r="C904" s="42" t="s">
        <v>2529</v>
      </c>
      <c r="D904" t="s">
        <v>3793</v>
      </c>
      <c r="E904" s="42" t="s">
        <v>2529</v>
      </c>
      <c r="F904" t="s">
        <v>1311</v>
      </c>
      <c r="G904" s="42" t="s">
        <v>2529</v>
      </c>
      <c r="H904" t="s">
        <v>3625</v>
      </c>
      <c r="I904" s="42" t="s">
        <v>2529</v>
      </c>
      <c r="J904" t="s">
        <v>1358</v>
      </c>
    </row>
    <row r="905" spans="1:10" ht="17.100000000000001" customHeight="1">
      <c r="A905" s="3" t="s">
        <v>3336</v>
      </c>
      <c r="B905" t="s">
        <v>3585</v>
      </c>
      <c r="C905" s="42" t="s">
        <v>2530</v>
      </c>
      <c r="D905" t="s">
        <v>1616</v>
      </c>
      <c r="E905" s="42" t="s">
        <v>2530</v>
      </c>
      <c r="F905" t="s">
        <v>3663</v>
      </c>
      <c r="G905" s="42" t="s">
        <v>2530</v>
      </c>
      <c r="H905" t="s">
        <v>1432</v>
      </c>
      <c r="I905" s="42" t="s">
        <v>2530</v>
      </c>
      <c r="J905" t="s">
        <v>1366</v>
      </c>
    </row>
    <row r="906" spans="1:10" ht="17.100000000000001" customHeight="1">
      <c r="A906" s="3" t="s">
        <v>3336</v>
      </c>
      <c r="B906" t="s">
        <v>3280</v>
      </c>
      <c r="C906" s="42" t="s">
        <v>2530</v>
      </c>
      <c r="D906" t="s">
        <v>2585</v>
      </c>
      <c r="E906" s="42" t="s">
        <v>2530</v>
      </c>
      <c r="F906" t="s">
        <v>2591</v>
      </c>
      <c r="G906" s="42" t="s">
        <v>2530</v>
      </c>
      <c r="H906" t="s">
        <v>3650</v>
      </c>
      <c r="I906" s="42" t="s">
        <v>2530</v>
      </c>
      <c r="J906" t="s">
        <v>1623</v>
      </c>
    </row>
    <row r="907" spans="1:10" ht="17.100000000000001" customHeight="1">
      <c r="A907" s="3" t="s">
        <v>3337</v>
      </c>
      <c r="B907" t="s">
        <v>3150</v>
      </c>
      <c r="C907" s="42" t="s">
        <v>2531</v>
      </c>
      <c r="D907" t="s">
        <v>3258</v>
      </c>
      <c r="E907" s="42" t="s">
        <v>2531</v>
      </c>
      <c r="F907" t="s">
        <v>1050</v>
      </c>
      <c r="G907" s="42" t="s">
        <v>2531</v>
      </c>
      <c r="H907" s="11" t="s">
        <v>3547</v>
      </c>
      <c r="I907" s="42" t="s">
        <v>2531</v>
      </c>
      <c r="J907" t="s">
        <v>1427</v>
      </c>
    </row>
    <row r="908" spans="1:10" ht="17.100000000000001" customHeight="1">
      <c r="A908" s="3" t="s">
        <v>3337</v>
      </c>
      <c r="B908" t="s">
        <v>3323</v>
      </c>
      <c r="C908" s="42" t="s">
        <v>2531</v>
      </c>
      <c r="D908" t="s">
        <v>3317</v>
      </c>
      <c r="E908" s="42" t="s">
        <v>2531</v>
      </c>
      <c r="F908" t="s">
        <v>3629</v>
      </c>
      <c r="G908" s="42" t="s">
        <v>2531</v>
      </c>
      <c r="H908" s="11" t="s">
        <v>3547</v>
      </c>
      <c r="I908" s="42" t="s">
        <v>2531</v>
      </c>
      <c r="J908" t="s">
        <v>1435</v>
      </c>
    </row>
    <row r="909" spans="1:10" ht="17.100000000000001" customHeight="1">
      <c r="A909" s="3" t="s">
        <v>3338</v>
      </c>
      <c r="B909" t="s">
        <v>3322</v>
      </c>
      <c r="C909" s="42" t="s">
        <v>2532</v>
      </c>
      <c r="D909" t="s">
        <v>3272</v>
      </c>
      <c r="E909" s="42" t="s">
        <v>2532</v>
      </c>
      <c r="F909" t="s">
        <v>3570</v>
      </c>
      <c r="G909" s="42" t="s">
        <v>2532</v>
      </c>
      <c r="H909" t="s">
        <v>3730</v>
      </c>
      <c r="I909" s="42" t="s">
        <v>2532</v>
      </c>
      <c r="J909" t="s">
        <v>1248</v>
      </c>
    </row>
    <row r="910" spans="1:10" ht="17.100000000000001" customHeight="1">
      <c r="A910" s="3" t="s">
        <v>3338</v>
      </c>
      <c r="B910" t="s">
        <v>3289</v>
      </c>
      <c r="C910" s="42" t="s">
        <v>2532</v>
      </c>
      <c r="D910" t="s">
        <v>1633</v>
      </c>
      <c r="E910" s="42" t="s">
        <v>2532</v>
      </c>
      <c r="F910" t="s">
        <v>1612</v>
      </c>
      <c r="G910" s="42" t="s">
        <v>2532</v>
      </c>
      <c r="H910" t="s">
        <v>1071</v>
      </c>
      <c r="I910" s="42" t="s">
        <v>2532</v>
      </c>
      <c r="J910" t="s">
        <v>1261</v>
      </c>
    </row>
    <row r="911" spans="1:10" ht="17.100000000000001" customHeight="1">
      <c r="A911" s="3" t="s">
        <v>3339</v>
      </c>
      <c r="B911" t="s">
        <v>2635</v>
      </c>
      <c r="C911" s="42" t="s">
        <v>3306</v>
      </c>
      <c r="D911" t="s">
        <v>3304</v>
      </c>
      <c r="E911" s="42" t="s">
        <v>3306</v>
      </c>
      <c r="F911" t="s">
        <v>1440</v>
      </c>
      <c r="G911" s="42" t="s">
        <v>3306</v>
      </c>
      <c r="H911" s="11" t="s">
        <v>3547</v>
      </c>
      <c r="I911" s="42" t="s">
        <v>3306</v>
      </c>
      <c r="J911" t="s">
        <v>1262</v>
      </c>
    </row>
    <row r="912" spans="1:10" ht="17.100000000000001" customHeight="1">
      <c r="A912" s="3" t="s">
        <v>3339</v>
      </c>
      <c r="B912" t="s">
        <v>3628</v>
      </c>
      <c r="C912" s="42" t="s">
        <v>3306</v>
      </c>
      <c r="D912" t="s">
        <v>1168</v>
      </c>
      <c r="E912" s="42" t="s">
        <v>3306</v>
      </c>
      <c r="F912" s="11" t="s">
        <v>3547</v>
      </c>
      <c r="G912" s="42" t="s">
        <v>3306</v>
      </c>
      <c r="H912" s="11" t="s">
        <v>3547</v>
      </c>
      <c r="I912" s="42" t="s">
        <v>3306</v>
      </c>
      <c r="J912" t="s">
        <v>3608</v>
      </c>
    </row>
    <row r="913" spans="1:10" ht="17.100000000000001" customHeight="1">
      <c r="A913" s="3" t="s">
        <v>3218</v>
      </c>
      <c r="B913" t="s">
        <v>1277</v>
      </c>
      <c r="C913" s="42" t="s">
        <v>3307</v>
      </c>
      <c r="D913" t="s">
        <v>1352</v>
      </c>
      <c r="E913" s="42" t="s">
        <v>3307</v>
      </c>
      <c r="F913" t="s">
        <v>3623</v>
      </c>
      <c r="G913" s="42" t="s">
        <v>3307</v>
      </c>
      <c r="H913" t="s">
        <v>3327</v>
      </c>
      <c r="I913" s="42" t="s">
        <v>3307</v>
      </c>
      <c r="J913" t="s">
        <v>3609</v>
      </c>
    </row>
    <row r="914" spans="1:10" ht="17.100000000000001" customHeight="1">
      <c r="A914" s="3" t="s">
        <v>3218</v>
      </c>
      <c r="B914" t="s">
        <v>1155</v>
      </c>
      <c r="C914" s="42" t="s">
        <v>3307</v>
      </c>
      <c r="D914" t="s">
        <v>2627</v>
      </c>
      <c r="E914" s="42" t="s">
        <v>3307</v>
      </c>
      <c r="F914" t="s">
        <v>1805</v>
      </c>
      <c r="G914" s="42" t="s">
        <v>3307</v>
      </c>
      <c r="H914" s="11" t="s">
        <v>3547</v>
      </c>
      <c r="I914" s="42" t="s">
        <v>3307</v>
      </c>
      <c r="J914" t="s">
        <v>3155</v>
      </c>
    </row>
    <row r="915" spans="1:10" ht="17.100000000000001" customHeight="1">
      <c r="A915" s="3" t="s">
        <v>3341</v>
      </c>
      <c r="B915" t="s">
        <v>3305</v>
      </c>
      <c r="C915" s="42" t="s">
        <v>3308</v>
      </c>
      <c r="D915" t="s">
        <v>1147</v>
      </c>
      <c r="E915" s="42" t="s">
        <v>3308</v>
      </c>
      <c r="F915" t="s">
        <v>1310</v>
      </c>
      <c r="G915" s="42" t="s">
        <v>3308</v>
      </c>
      <c r="H915" t="s">
        <v>3747</v>
      </c>
      <c r="I915" s="42" t="s">
        <v>3308</v>
      </c>
      <c r="J915" t="s">
        <v>3274</v>
      </c>
    </row>
    <row r="916" spans="1:10" ht="17.100000000000001" customHeight="1">
      <c r="A916" s="3" t="s">
        <v>3341</v>
      </c>
      <c r="B916" t="s">
        <v>3746</v>
      </c>
      <c r="C916" s="42" t="s">
        <v>3308</v>
      </c>
      <c r="D916" t="s">
        <v>1085</v>
      </c>
      <c r="E916" s="42" t="s">
        <v>3308</v>
      </c>
      <c r="F916" t="s">
        <v>1312</v>
      </c>
      <c r="G916" s="42" t="s">
        <v>3308</v>
      </c>
      <c r="H916" t="s">
        <v>1431</v>
      </c>
      <c r="I916" s="42" t="s">
        <v>3308</v>
      </c>
      <c r="J916" t="s">
        <v>3653</v>
      </c>
    </row>
    <row r="917" spans="1:10" ht="17.100000000000001" customHeight="1">
      <c r="A917" s="3" t="s">
        <v>2737</v>
      </c>
      <c r="B917" t="s">
        <v>3643</v>
      </c>
      <c r="C917" s="42" t="s">
        <v>3309</v>
      </c>
      <c r="D917" t="s">
        <v>2639</v>
      </c>
      <c r="E917" s="42" t="s">
        <v>3309</v>
      </c>
      <c r="F917" t="s">
        <v>1165</v>
      </c>
      <c r="G917" s="42" t="s">
        <v>3309</v>
      </c>
      <c r="H917" t="s">
        <v>1272</v>
      </c>
      <c r="I917" s="42" t="s">
        <v>3309</v>
      </c>
      <c r="J917" t="s">
        <v>1328</v>
      </c>
    </row>
    <row r="918" spans="1:10" ht="17.100000000000001" customHeight="1">
      <c r="A918" s="3" t="s">
        <v>2737</v>
      </c>
      <c r="B918" t="s">
        <v>1154</v>
      </c>
      <c r="C918" s="42" t="s">
        <v>3309</v>
      </c>
      <c r="D918" t="s">
        <v>3751</v>
      </c>
      <c r="E918" s="42" t="s">
        <v>3309</v>
      </c>
      <c r="F918" t="s">
        <v>1422</v>
      </c>
      <c r="G918" s="42" t="s">
        <v>3309</v>
      </c>
      <c r="H918" t="s">
        <v>1245</v>
      </c>
      <c r="I918" s="42" t="s">
        <v>3309</v>
      </c>
      <c r="J918" t="s">
        <v>3641</v>
      </c>
    </row>
    <row r="919" spans="1:10" ht="17.100000000000001" customHeight="1">
      <c r="A919" s="3" t="s">
        <v>3345</v>
      </c>
      <c r="B919" t="s">
        <v>3773</v>
      </c>
      <c r="C919" s="42" t="s">
        <v>3310</v>
      </c>
      <c r="D919" t="s">
        <v>3237</v>
      </c>
      <c r="E919" s="42" t="s">
        <v>3310</v>
      </c>
      <c r="F919" t="s">
        <v>3328</v>
      </c>
      <c r="G919" s="42" t="s">
        <v>3310</v>
      </c>
      <c r="H919" t="s">
        <v>3658</v>
      </c>
      <c r="I919" s="42" t="s">
        <v>3310</v>
      </c>
      <c r="J919" t="s">
        <v>3414</v>
      </c>
    </row>
    <row r="920" spans="1:10" ht="17.100000000000001" customHeight="1">
      <c r="A920" s="3" t="s">
        <v>3345</v>
      </c>
      <c r="B920" t="s">
        <v>2632</v>
      </c>
      <c r="C920" s="42" t="s">
        <v>3310</v>
      </c>
      <c r="D920" t="s">
        <v>2576</v>
      </c>
      <c r="E920" s="42" t="s">
        <v>3310</v>
      </c>
      <c r="F920" t="s">
        <v>1056</v>
      </c>
      <c r="G920" s="42" t="s">
        <v>3310</v>
      </c>
      <c r="H920" t="s">
        <v>3416</v>
      </c>
      <c r="I920" s="42" t="s">
        <v>3310</v>
      </c>
      <c r="J920" t="s">
        <v>3279</v>
      </c>
    </row>
    <row r="921" spans="1:10" ht="17.100000000000001" customHeight="1">
      <c r="A921" s="3" t="s">
        <v>3346</v>
      </c>
      <c r="B921" t="s">
        <v>2651</v>
      </c>
      <c r="C921" s="42" t="s">
        <v>3311</v>
      </c>
      <c r="D921" t="s">
        <v>3616</v>
      </c>
      <c r="E921" s="42" t="s">
        <v>3311</v>
      </c>
      <c r="F921" t="s">
        <v>3662</v>
      </c>
      <c r="G921" s="42" t="s">
        <v>3311</v>
      </c>
      <c r="H921" t="s">
        <v>3326</v>
      </c>
      <c r="I921" s="42" t="s">
        <v>3311</v>
      </c>
      <c r="J921" t="s">
        <v>3170</v>
      </c>
    </row>
    <row r="922" spans="1:10" ht="17.100000000000001" customHeight="1">
      <c r="A922" s="3" t="s">
        <v>3346</v>
      </c>
      <c r="B922" t="s">
        <v>3136</v>
      </c>
      <c r="C922" s="42" t="s">
        <v>3311</v>
      </c>
      <c r="D922" t="s">
        <v>1269</v>
      </c>
      <c r="E922" s="42" t="s">
        <v>3311</v>
      </c>
      <c r="F922" t="s">
        <v>1265</v>
      </c>
      <c r="G922" s="42" t="s">
        <v>3311</v>
      </c>
      <c r="H922" s="11" t="s">
        <v>3547</v>
      </c>
      <c r="I922" s="42" t="s">
        <v>3311</v>
      </c>
      <c r="J922" t="s">
        <v>3134</v>
      </c>
    </row>
    <row r="923" spans="1:10" ht="17.100000000000001" customHeight="1">
      <c r="A923" s="3" t="s">
        <v>3347</v>
      </c>
      <c r="B923" t="s">
        <v>1276</v>
      </c>
      <c r="C923" s="42" t="s">
        <v>3312</v>
      </c>
      <c r="D923" t="s">
        <v>1806</v>
      </c>
      <c r="E923" s="42" t="s">
        <v>3312</v>
      </c>
      <c r="F923" t="s">
        <v>3276</v>
      </c>
      <c r="G923" s="42" t="s">
        <v>3312</v>
      </c>
      <c r="H923" t="s">
        <v>2596</v>
      </c>
      <c r="I923" s="42" t="s">
        <v>3312</v>
      </c>
      <c r="J923" t="s">
        <v>1434</v>
      </c>
    </row>
    <row r="924" spans="1:10" ht="17.100000000000001" customHeight="1">
      <c r="A924" s="3" t="s">
        <v>3347</v>
      </c>
      <c r="B924" t="s">
        <v>3739</v>
      </c>
      <c r="C924" s="42" t="s">
        <v>3312</v>
      </c>
      <c r="D924" t="s">
        <v>1421</v>
      </c>
      <c r="E924" s="42" t="s">
        <v>3312</v>
      </c>
      <c r="F924" t="s">
        <v>1247</v>
      </c>
      <c r="G924" s="42" t="s">
        <v>3312</v>
      </c>
      <c r="H924" t="s">
        <v>1069</v>
      </c>
      <c r="I924" s="42" t="s">
        <v>3312</v>
      </c>
      <c r="J924" s="11" t="s">
        <v>1372</v>
      </c>
    </row>
    <row r="925" spans="1:10" ht="17.100000000000001" customHeight="1">
      <c r="A925" s="3" t="s">
        <v>3220</v>
      </c>
      <c r="B925" t="s">
        <v>1173</v>
      </c>
      <c r="C925" s="42" t="s">
        <v>3313</v>
      </c>
      <c r="D925" t="s">
        <v>3321</v>
      </c>
      <c r="E925" s="42" t="s">
        <v>3313</v>
      </c>
      <c r="F925" t="s">
        <v>2593</v>
      </c>
      <c r="G925" s="42" t="s">
        <v>3313</v>
      </c>
      <c r="H925" t="s">
        <v>1797</v>
      </c>
      <c r="I925" s="42" t="s">
        <v>3313</v>
      </c>
      <c r="J925" t="s">
        <v>3130</v>
      </c>
    </row>
    <row r="926" spans="1:10" ht="17.100000000000001" customHeight="1">
      <c r="A926" s="3" t="s">
        <v>3220</v>
      </c>
      <c r="B926" t="s">
        <v>3792</v>
      </c>
      <c r="C926" s="42" t="s">
        <v>3313</v>
      </c>
      <c r="D926" t="s">
        <v>1253</v>
      </c>
      <c r="E926" s="42" t="s">
        <v>3313</v>
      </c>
      <c r="F926" t="s">
        <v>2630</v>
      </c>
      <c r="G926" s="42" t="s">
        <v>3313</v>
      </c>
      <c r="H926" t="s">
        <v>1631</v>
      </c>
      <c r="I926" s="42" t="s">
        <v>3313</v>
      </c>
      <c r="J926" s="11" t="s">
        <v>3571</v>
      </c>
    </row>
    <row r="927" spans="1:10" ht="17.100000000000001" customHeight="1">
      <c r="A927" s="3" t="s">
        <v>3221</v>
      </c>
      <c r="B927" t="s">
        <v>1213</v>
      </c>
      <c r="C927" s="42" t="s">
        <v>3314</v>
      </c>
      <c r="D927" t="s">
        <v>3742</v>
      </c>
      <c r="E927" s="42" t="s">
        <v>3314</v>
      </c>
      <c r="F927" t="s">
        <v>3651</v>
      </c>
      <c r="G927" s="42" t="s">
        <v>3314</v>
      </c>
      <c r="H927" t="s">
        <v>1167</v>
      </c>
      <c r="I927" s="42" t="s">
        <v>3314</v>
      </c>
    </row>
    <row r="928" spans="1:10" ht="17.100000000000001" customHeight="1">
      <c r="A928" s="3" t="s">
        <v>3221</v>
      </c>
      <c r="B928" t="s">
        <v>2581</v>
      </c>
      <c r="C928" s="42" t="s">
        <v>3314</v>
      </c>
      <c r="D928" t="s">
        <v>3626</v>
      </c>
      <c r="E928" s="42" t="s">
        <v>3314</v>
      </c>
      <c r="F928" t="s">
        <v>3282</v>
      </c>
      <c r="G928" s="42" t="s">
        <v>3314</v>
      </c>
      <c r="H928" t="s">
        <v>1774</v>
      </c>
      <c r="I928" s="42" t="s">
        <v>3314</v>
      </c>
    </row>
    <row r="929" spans="1:10" ht="17.100000000000001" customHeight="1">
      <c r="A929" s="3" t="s">
        <v>3223</v>
      </c>
      <c r="B929" t="s">
        <v>1634</v>
      </c>
      <c r="C929" s="42" t="s">
        <v>3315</v>
      </c>
      <c r="D929" t="s">
        <v>3330</v>
      </c>
      <c r="E929" s="42" t="s">
        <v>3315</v>
      </c>
      <c r="F929" t="s">
        <v>1339</v>
      </c>
      <c r="G929" s="42" t="s">
        <v>3315</v>
      </c>
      <c r="H929" t="s">
        <v>2595</v>
      </c>
      <c r="I929" s="42" t="s">
        <v>3315</v>
      </c>
    </row>
    <row r="930" spans="1:10" ht="17.100000000000001" customHeight="1">
      <c r="A930" s="3" t="s">
        <v>3223</v>
      </c>
      <c r="B930" t="s">
        <v>3162</v>
      </c>
      <c r="C930" s="42" t="s">
        <v>3315</v>
      </c>
      <c r="D930" t="s">
        <v>3291</v>
      </c>
      <c r="E930" s="42" t="s">
        <v>3315</v>
      </c>
      <c r="F930" t="s">
        <v>3158</v>
      </c>
      <c r="G930" s="42" t="s">
        <v>3315</v>
      </c>
      <c r="H930" t="s">
        <v>3132</v>
      </c>
      <c r="I930" s="42" t="s">
        <v>3315</v>
      </c>
    </row>
    <row r="931" spans="1:10" ht="17.100000000000001" customHeight="1">
      <c r="A931" s="3" t="s">
        <v>3224</v>
      </c>
      <c r="B931" t="s">
        <v>1371</v>
      </c>
      <c r="C931" s="42" t="s">
        <v>3316</v>
      </c>
      <c r="D931" t="s">
        <v>1148</v>
      </c>
      <c r="E931" s="42" t="s">
        <v>3316</v>
      </c>
      <c r="F931" t="s">
        <v>1773</v>
      </c>
      <c r="G931" s="42" t="s">
        <v>3316</v>
      </c>
      <c r="H931" t="s">
        <v>3329</v>
      </c>
      <c r="I931" s="42" t="s">
        <v>3316</v>
      </c>
    </row>
    <row r="932" spans="1:10" ht="17.100000000000001" customHeight="1">
      <c r="A932" s="3" t="s">
        <v>3224</v>
      </c>
      <c r="B932" t="s">
        <v>3734</v>
      </c>
      <c r="C932" s="42" t="s">
        <v>3316</v>
      </c>
      <c r="D932" t="s">
        <v>3575</v>
      </c>
      <c r="E932" s="42" t="s">
        <v>3316</v>
      </c>
      <c r="F932" t="s">
        <v>3728</v>
      </c>
      <c r="G932" s="42" t="s">
        <v>3316</v>
      </c>
      <c r="H932" t="s">
        <v>1074</v>
      </c>
      <c r="I932" s="42" t="s">
        <v>3316</v>
      </c>
    </row>
    <row r="933" spans="1:10" ht="17.100000000000001" customHeight="1">
      <c r="F933" s="10" t="s">
        <v>3302</v>
      </c>
    </row>
    <row r="934" spans="1:10" ht="17.100000000000001" customHeight="1">
      <c r="A934" t="s">
        <v>1598</v>
      </c>
    </row>
    <row r="935" spans="1:10" ht="17.100000000000001" customHeight="1">
      <c r="A935" t="s">
        <v>2260</v>
      </c>
    </row>
    <row r="936" spans="1:10" ht="17.100000000000001" customHeight="1">
      <c r="A936" s="3" t="s">
        <v>3437</v>
      </c>
      <c r="C936" s="3" t="s">
        <v>3436</v>
      </c>
      <c r="E936" s="3" t="s">
        <v>3436</v>
      </c>
      <c r="G936" s="3" t="s">
        <v>3436</v>
      </c>
      <c r="I936" s="3" t="s">
        <v>3436</v>
      </c>
    </row>
    <row r="937" spans="1:10" ht="17.100000000000001" customHeight="1">
      <c r="A937" s="3" t="s">
        <v>3438</v>
      </c>
      <c r="B937" s="11" t="s">
        <v>1456</v>
      </c>
      <c r="C937" s="3" t="s">
        <v>3437</v>
      </c>
      <c r="D937" s="11" t="s">
        <v>1695</v>
      </c>
      <c r="E937" s="3" t="s">
        <v>3437</v>
      </c>
      <c r="F937" s="11" t="s">
        <v>1498</v>
      </c>
      <c r="G937" s="3" t="s">
        <v>3437</v>
      </c>
      <c r="H937" s="11" t="s">
        <v>3081</v>
      </c>
      <c r="I937" s="3" t="s">
        <v>3437</v>
      </c>
      <c r="J937" s="11" t="s">
        <v>2012</v>
      </c>
    </row>
    <row r="938" spans="1:10" ht="17.100000000000001" customHeight="1">
      <c r="A938" s="3" t="s">
        <v>3439</v>
      </c>
      <c r="B938" s="11" t="s">
        <v>1457</v>
      </c>
      <c r="C938" s="3" t="s">
        <v>3438</v>
      </c>
      <c r="D938" s="11" t="s">
        <v>1696</v>
      </c>
      <c r="E938" s="3" t="s">
        <v>3438</v>
      </c>
      <c r="F938" s="11" t="s">
        <v>3035</v>
      </c>
      <c r="G938" s="3" t="s">
        <v>3438</v>
      </c>
      <c r="H938" s="11" t="s">
        <v>3082</v>
      </c>
      <c r="I938" s="3" t="s">
        <v>3438</v>
      </c>
      <c r="J938" s="11" t="s">
        <v>1980</v>
      </c>
    </row>
    <row r="939" spans="1:10" ht="17.100000000000001" customHeight="1">
      <c r="A939" s="3" t="s">
        <v>3441</v>
      </c>
      <c r="B939" s="11" t="s">
        <v>1458</v>
      </c>
      <c r="C939" s="3" t="s">
        <v>3439</v>
      </c>
      <c r="D939" s="37" t="s">
        <v>1697</v>
      </c>
      <c r="E939" s="3" t="s">
        <v>3439</v>
      </c>
      <c r="F939" s="11" t="s">
        <v>3036</v>
      </c>
      <c r="G939" s="3" t="s">
        <v>3439</v>
      </c>
      <c r="H939" s="11" t="s">
        <v>3083</v>
      </c>
      <c r="I939" s="3" t="s">
        <v>3439</v>
      </c>
      <c r="J939" s="11" t="s">
        <v>1988</v>
      </c>
    </row>
    <row r="940" spans="1:10" ht="17.100000000000001" customHeight="1">
      <c r="A940" s="3" t="s">
        <v>3442</v>
      </c>
      <c r="B940" s="11" t="s">
        <v>1459</v>
      </c>
      <c r="C940" s="3" t="s">
        <v>3441</v>
      </c>
      <c r="D940" s="37" t="s">
        <v>1698</v>
      </c>
      <c r="E940" s="3" t="s">
        <v>3441</v>
      </c>
      <c r="F940" s="11" t="s">
        <v>3037</v>
      </c>
      <c r="G940" s="3" t="s">
        <v>3441</v>
      </c>
      <c r="H940" s="11" t="s">
        <v>3084</v>
      </c>
      <c r="I940" s="3" t="s">
        <v>3441</v>
      </c>
      <c r="J940" s="11" t="s">
        <v>1981</v>
      </c>
    </row>
    <row r="941" spans="1:10" ht="17.100000000000001" customHeight="1">
      <c r="A941" s="3" t="s">
        <v>3443</v>
      </c>
      <c r="B941" s="11" t="s">
        <v>1460</v>
      </c>
      <c r="C941" s="3" t="s">
        <v>3442</v>
      </c>
      <c r="D941" s="11" t="s">
        <v>1391</v>
      </c>
      <c r="E941" s="3" t="s">
        <v>3442</v>
      </c>
      <c r="F941" s="11" t="s">
        <v>3038</v>
      </c>
      <c r="G941" s="3" t="s">
        <v>3442</v>
      </c>
      <c r="H941" s="11" t="s">
        <v>3085</v>
      </c>
      <c r="I941" s="3" t="s">
        <v>3442</v>
      </c>
      <c r="J941" s="11" t="s">
        <v>1983</v>
      </c>
    </row>
    <row r="942" spans="1:10" ht="17.100000000000001" customHeight="1">
      <c r="A942" s="3" t="s">
        <v>3444</v>
      </c>
      <c r="B942" s="11" t="s">
        <v>1461</v>
      </c>
      <c r="C942" s="3" t="s">
        <v>3443</v>
      </c>
      <c r="D942" s="11" t="s">
        <v>1526</v>
      </c>
      <c r="E942" s="3" t="s">
        <v>3443</v>
      </c>
      <c r="F942" s="11" t="s">
        <v>3039</v>
      </c>
      <c r="G942" s="3" t="s">
        <v>3443</v>
      </c>
      <c r="H942" s="11" t="s">
        <v>3086</v>
      </c>
      <c r="I942" s="3" t="s">
        <v>3443</v>
      </c>
      <c r="J942" s="11" t="s">
        <v>1984</v>
      </c>
    </row>
    <row r="943" spans="1:10" ht="17.100000000000001" customHeight="1">
      <c r="A943" s="3" t="s">
        <v>3446</v>
      </c>
      <c r="B943" s="11" t="s">
        <v>1462</v>
      </c>
      <c r="C943" s="3" t="s">
        <v>3444</v>
      </c>
      <c r="D943" s="11" t="s">
        <v>1525</v>
      </c>
      <c r="E943" s="3" t="s">
        <v>3444</v>
      </c>
      <c r="F943" s="11" t="s">
        <v>2923</v>
      </c>
      <c r="G943" s="3" t="s">
        <v>3444</v>
      </c>
      <c r="H943" s="11" t="s">
        <v>3087</v>
      </c>
      <c r="I943" s="3" t="s">
        <v>3444</v>
      </c>
      <c r="J943" s="11" t="s">
        <v>3127</v>
      </c>
    </row>
    <row r="944" spans="1:10" ht="17.100000000000001" customHeight="1">
      <c r="A944" s="3" t="s">
        <v>3447</v>
      </c>
      <c r="B944" s="11" t="s">
        <v>1463</v>
      </c>
      <c r="C944" s="3" t="s">
        <v>3446</v>
      </c>
      <c r="D944" s="11" t="s">
        <v>1527</v>
      </c>
      <c r="E944" s="3" t="s">
        <v>3446</v>
      </c>
      <c r="F944" s="11" t="s">
        <v>3040</v>
      </c>
      <c r="G944" s="3" t="s">
        <v>3446</v>
      </c>
      <c r="H944" s="11" t="s">
        <v>2011</v>
      </c>
      <c r="I944" s="3" t="s">
        <v>3446</v>
      </c>
      <c r="J944" s="11" t="s">
        <v>1985</v>
      </c>
    </row>
    <row r="945" spans="1:10" ht="17.100000000000001" customHeight="1">
      <c r="A945" s="3" t="s">
        <v>3335</v>
      </c>
      <c r="B945" s="11" t="s">
        <v>1296</v>
      </c>
      <c r="C945" s="3" t="s">
        <v>3447</v>
      </c>
      <c r="D945" s="11" t="s">
        <v>1399</v>
      </c>
      <c r="E945" s="3" t="s">
        <v>3447</v>
      </c>
      <c r="F945" s="11" t="s">
        <v>3041</v>
      </c>
      <c r="G945" s="3" t="s">
        <v>3447</v>
      </c>
      <c r="H945" s="11" t="s">
        <v>2009</v>
      </c>
      <c r="I945" s="3" t="s">
        <v>3447</v>
      </c>
      <c r="J945" s="11" t="s">
        <v>1986</v>
      </c>
    </row>
    <row r="946" spans="1:10" ht="17.100000000000001" customHeight="1">
      <c r="A946" s="3" t="s">
        <v>3336</v>
      </c>
      <c r="B946" s="11" t="s">
        <v>1297</v>
      </c>
      <c r="C946" s="3" t="s">
        <v>3335</v>
      </c>
      <c r="D946" s="11" t="s">
        <v>1400</v>
      </c>
      <c r="E946" s="3" t="s">
        <v>3335</v>
      </c>
      <c r="F946" s="11" t="s">
        <v>3042</v>
      </c>
      <c r="G946" s="3" t="s">
        <v>3335</v>
      </c>
      <c r="H946" s="11" t="s">
        <v>3842</v>
      </c>
      <c r="I946" s="3" t="s">
        <v>3335</v>
      </c>
      <c r="J946" s="11" t="s">
        <v>1987</v>
      </c>
    </row>
    <row r="947" spans="1:10" ht="17.100000000000001" customHeight="1">
      <c r="A947" s="3" t="s">
        <v>3337</v>
      </c>
      <c r="B947" s="11" t="s">
        <v>1298</v>
      </c>
      <c r="C947" s="3" t="s">
        <v>3336</v>
      </c>
      <c r="D947" s="11" t="s">
        <v>1401</v>
      </c>
      <c r="E947" s="3" t="s">
        <v>3336</v>
      </c>
      <c r="F947" s="11" t="s">
        <v>3043</v>
      </c>
      <c r="G947" s="3" t="s">
        <v>3336</v>
      </c>
      <c r="H947" s="11" t="s">
        <v>3843</v>
      </c>
      <c r="I947" s="3" t="s">
        <v>3336</v>
      </c>
      <c r="J947" s="11" t="s">
        <v>1989</v>
      </c>
    </row>
    <row r="948" spans="1:10" ht="17.100000000000001" customHeight="1">
      <c r="A948" s="3" t="s">
        <v>3338</v>
      </c>
      <c r="B948" s="11" t="s">
        <v>1299</v>
      </c>
      <c r="C948" s="3" t="s">
        <v>3337</v>
      </c>
      <c r="D948" s="11" t="s">
        <v>3047</v>
      </c>
      <c r="E948" s="3" t="s">
        <v>3337</v>
      </c>
      <c r="F948" s="11" t="s">
        <v>2924</v>
      </c>
      <c r="G948" s="3" t="s">
        <v>3337</v>
      </c>
      <c r="H948" s="11" t="s">
        <v>3844</v>
      </c>
      <c r="I948" s="3" t="s">
        <v>3337</v>
      </c>
      <c r="J948" s="11" t="s">
        <v>1442</v>
      </c>
    </row>
    <row r="949" spans="1:10" ht="17.100000000000001" customHeight="1">
      <c r="A949" s="3" t="s">
        <v>3339</v>
      </c>
      <c r="B949" s="11" t="s">
        <v>1300</v>
      </c>
      <c r="C949" s="3" t="s">
        <v>3338</v>
      </c>
      <c r="D949" s="11" t="s">
        <v>3049</v>
      </c>
      <c r="E949" s="3" t="s">
        <v>3338</v>
      </c>
      <c r="F949" s="11" t="s">
        <v>2048</v>
      </c>
      <c r="G949" s="3" t="s">
        <v>3338</v>
      </c>
      <c r="H949" s="11" t="s">
        <v>2942</v>
      </c>
      <c r="I949" s="3" t="s">
        <v>3338</v>
      </c>
      <c r="J949" s="11" t="s">
        <v>3115</v>
      </c>
    </row>
    <row r="950" spans="1:10" ht="17.100000000000001" customHeight="1">
      <c r="A950" s="3" t="s">
        <v>3218</v>
      </c>
      <c r="B950" s="11" t="s">
        <v>1301</v>
      </c>
      <c r="C950" s="3" t="s">
        <v>3339</v>
      </c>
      <c r="D950" s="11" t="s">
        <v>3048</v>
      </c>
      <c r="E950" s="3" t="s">
        <v>3339</v>
      </c>
      <c r="F950" s="11" t="s">
        <v>2049</v>
      </c>
      <c r="G950" s="3" t="s">
        <v>3339</v>
      </c>
      <c r="H950" s="11" t="s">
        <v>2008</v>
      </c>
      <c r="I950" s="3" t="s">
        <v>3339</v>
      </c>
      <c r="J950" s="11" t="s">
        <v>3116</v>
      </c>
    </row>
    <row r="951" spans="1:10" ht="17.100000000000001" customHeight="1">
      <c r="A951" s="3" t="s">
        <v>3341</v>
      </c>
      <c r="B951" s="11" t="s">
        <v>2408</v>
      </c>
      <c r="C951" s="3" t="s">
        <v>3218</v>
      </c>
      <c r="D951" s="11" t="s">
        <v>3046</v>
      </c>
      <c r="E951" s="3" t="s">
        <v>3218</v>
      </c>
      <c r="F951" s="11" t="s">
        <v>2050</v>
      </c>
      <c r="G951" s="3" t="s">
        <v>3218</v>
      </c>
      <c r="H951" s="11" t="s">
        <v>2943</v>
      </c>
      <c r="I951" s="3" t="s">
        <v>3218</v>
      </c>
      <c r="J951" s="11" t="s">
        <v>3117</v>
      </c>
    </row>
    <row r="952" spans="1:10" ht="17.100000000000001" customHeight="1">
      <c r="A952" s="3" t="s">
        <v>2737</v>
      </c>
      <c r="B952" s="11" t="s">
        <v>2409</v>
      </c>
      <c r="C952" s="3" t="s">
        <v>3341</v>
      </c>
      <c r="D952" s="11" t="s">
        <v>3045</v>
      </c>
      <c r="E952" s="3" t="s">
        <v>3341</v>
      </c>
      <c r="F952" s="11" t="s">
        <v>3841</v>
      </c>
      <c r="G952" s="3" t="s">
        <v>3341</v>
      </c>
      <c r="H952" s="11" t="s">
        <v>2944</v>
      </c>
      <c r="I952" s="3" t="s">
        <v>3341</v>
      </c>
      <c r="J952" s="11" t="s">
        <v>3118</v>
      </c>
    </row>
    <row r="953" spans="1:10" ht="17.100000000000001" customHeight="1">
      <c r="A953" s="3" t="s">
        <v>3345</v>
      </c>
      <c r="B953" s="11" t="s">
        <v>2407</v>
      </c>
      <c r="C953" s="3" t="s">
        <v>2737</v>
      </c>
      <c r="D953" s="11" t="s">
        <v>1497</v>
      </c>
      <c r="E953" s="3" t="s">
        <v>2737</v>
      </c>
      <c r="F953" s="11" t="s">
        <v>2051</v>
      </c>
      <c r="G953" s="3" t="s">
        <v>2737</v>
      </c>
      <c r="H953" s="11" t="s">
        <v>2007</v>
      </c>
      <c r="I953" s="3" t="s">
        <v>2737</v>
      </c>
      <c r="J953" s="11" t="s">
        <v>3119</v>
      </c>
    </row>
    <row r="954" spans="1:10" ht="17.100000000000001" customHeight="1">
      <c r="A954" s="3" t="s">
        <v>3346</v>
      </c>
      <c r="B954" s="11" t="s">
        <v>2410</v>
      </c>
      <c r="C954" s="3" t="s">
        <v>3345</v>
      </c>
      <c r="D954" s="11" t="s">
        <v>3148</v>
      </c>
      <c r="E954" s="3" t="s">
        <v>3345</v>
      </c>
      <c r="F954" s="11" t="s">
        <v>2054</v>
      </c>
      <c r="G954" s="3" t="s">
        <v>3345</v>
      </c>
      <c r="H954" s="11" t="s">
        <v>1854</v>
      </c>
      <c r="I954" s="3" t="s">
        <v>3345</v>
      </c>
      <c r="J954" s="11" t="s">
        <v>3120</v>
      </c>
    </row>
    <row r="955" spans="1:10" ht="17.100000000000001" customHeight="1">
      <c r="A955" s="3" t="s">
        <v>3347</v>
      </c>
      <c r="B955" s="11" t="s">
        <v>1694</v>
      </c>
      <c r="C955" s="3" t="s">
        <v>3346</v>
      </c>
      <c r="D955" s="11" t="s">
        <v>3147</v>
      </c>
      <c r="E955" s="3" t="s">
        <v>3346</v>
      </c>
      <c r="F955" s="11" t="s">
        <v>2053</v>
      </c>
      <c r="G955" s="3" t="s">
        <v>3346</v>
      </c>
      <c r="H955" s="11" t="s">
        <v>1764</v>
      </c>
      <c r="I955" s="3" t="s">
        <v>3346</v>
      </c>
      <c r="J955" s="11" t="s">
        <v>3121</v>
      </c>
    </row>
    <row r="956" spans="1:10" ht="17.100000000000001" customHeight="1">
      <c r="A956" s="3" t="s">
        <v>3220</v>
      </c>
      <c r="B956" s="11" t="s">
        <v>1837</v>
      </c>
      <c r="C956" s="3" t="s">
        <v>3347</v>
      </c>
      <c r="D956" s="11" t="s">
        <v>3146</v>
      </c>
      <c r="E956" s="3" t="s">
        <v>3347</v>
      </c>
      <c r="F956" s="11" t="s">
        <v>2052</v>
      </c>
      <c r="G956" s="3" t="s">
        <v>3347</v>
      </c>
      <c r="H956" s="11" t="s">
        <v>2010</v>
      </c>
      <c r="I956" s="3" t="s">
        <v>3347</v>
      </c>
      <c r="J956" s="11" t="s">
        <v>3122</v>
      </c>
    </row>
    <row r="957" spans="1:10" ht="17.100000000000001" customHeight="1">
      <c r="A957" s="3" t="s">
        <v>3221</v>
      </c>
      <c r="B957" s="11" t="s">
        <v>1836</v>
      </c>
      <c r="C957" s="3" t="s">
        <v>3220</v>
      </c>
      <c r="D957" s="11" t="s">
        <v>3145</v>
      </c>
      <c r="E957" s="3" t="s">
        <v>3220</v>
      </c>
      <c r="F957" s="11" t="s">
        <v>2055</v>
      </c>
      <c r="G957" s="3" t="s">
        <v>3220</v>
      </c>
      <c r="H957" s="11" t="s">
        <v>2006</v>
      </c>
      <c r="I957" s="3" t="s">
        <v>3220</v>
      </c>
      <c r="J957" s="11" t="s">
        <v>3123</v>
      </c>
    </row>
    <row r="958" spans="1:10" ht="17.100000000000001" customHeight="1">
      <c r="A958" s="3" t="s">
        <v>3223</v>
      </c>
      <c r="B958" s="11" t="s">
        <v>1834</v>
      </c>
      <c r="C958" s="3" t="s">
        <v>3221</v>
      </c>
      <c r="D958" s="11" t="s">
        <v>3144</v>
      </c>
      <c r="E958" s="3" t="s">
        <v>3221</v>
      </c>
      <c r="F958" s="11" t="s">
        <v>2057</v>
      </c>
      <c r="G958" s="3" t="s">
        <v>3221</v>
      </c>
      <c r="H958" s="11" t="s">
        <v>1763</v>
      </c>
      <c r="I958" s="3" t="s">
        <v>3221</v>
      </c>
      <c r="J958" s="11" t="s">
        <v>3124</v>
      </c>
    </row>
    <row r="959" spans="1:10" ht="17.100000000000001" customHeight="1">
      <c r="A959" s="3" t="s">
        <v>3224</v>
      </c>
      <c r="B959" s="11" t="s">
        <v>1390</v>
      </c>
      <c r="C959" s="3" t="s">
        <v>3223</v>
      </c>
      <c r="D959" s="11" t="s">
        <v>3143</v>
      </c>
      <c r="E959" s="3" t="s">
        <v>3223</v>
      </c>
      <c r="F959" s="11" t="s">
        <v>2056</v>
      </c>
      <c r="G959" s="3" t="s">
        <v>3223</v>
      </c>
      <c r="H959" s="11" t="s">
        <v>1762</v>
      </c>
      <c r="I959" s="3" t="s">
        <v>3223</v>
      </c>
      <c r="J959" s="11" t="s">
        <v>3126</v>
      </c>
    </row>
    <row r="960" spans="1:10" ht="17.100000000000001" customHeight="1">
      <c r="B960" s="11" t="s">
        <v>1835</v>
      </c>
      <c r="C960" s="3" t="s">
        <v>3224</v>
      </c>
      <c r="D960" s="11" t="s">
        <v>3050</v>
      </c>
      <c r="E960" s="3" t="s">
        <v>3224</v>
      </c>
      <c r="F960" s="11" t="s">
        <v>2058</v>
      </c>
      <c r="G960" s="3" t="s">
        <v>3224</v>
      </c>
      <c r="H960" s="11" t="s">
        <v>2945</v>
      </c>
      <c r="I960" s="3" t="s">
        <v>3224</v>
      </c>
      <c r="J960" s="11" t="s">
        <v>3125</v>
      </c>
    </row>
    <row r="964" spans="2:10" ht="17.100000000000001" customHeight="1">
      <c r="C964" s="3" t="s">
        <v>3436</v>
      </c>
      <c r="E964" s="3" t="s">
        <v>3436</v>
      </c>
      <c r="G964" s="3" t="s">
        <v>3436</v>
      </c>
      <c r="I964" s="3" t="s">
        <v>3436</v>
      </c>
    </row>
    <row r="965" spans="2:10" ht="17.100000000000001" customHeight="1">
      <c r="B965" s="11" t="s">
        <v>3299</v>
      </c>
      <c r="C965" s="3" t="s">
        <v>3437</v>
      </c>
      <c r="D965" s="11" t="s">
        <v>2613</v>
      </c>
      <c r="E965" s="3" t="s">
        <v>3437</v>
      </c>
      <c r="F965" s="11" t="s">
        <v>1788</v>
      </c>
      <c r="G965" s="3" t="s">
        <v>3437</v>
      </c>
      <c r="H965" s="11" t="s">
        <v>2102</v>
      </c>
      <c r="I965" s="3" t="s">
        <v>3437</v>
      </c>
      <c r="J965" s="11" t="s">
        <v>3465</v>
      </c>
    </row>
    <row r="966" spans="2:10" ht="17.100000000000001" customHeight="1">
      <c r="B966" t="s">
        <v>3300</v>
      </c>
      <c r="C966" s="3" t="s">
        <v>3438</v>
      </c>
      <c r="D966" s="11" t="s">
        <v>2738</v>
      </c>
      <c r="E966" s="3" t="s">
        <v>3438</v>
      </c>
      <c r="F966" s="11" t="s">
        <v>1789</v>
      </c>
      <c r="G966" s="3" t="s">
        <v>3438</v>
      </c>
      <c r="H966" s="11" t="s">
        <v>2103</v>
      </c>
      <c r="I966" s="3" t="s">
        <v>3438</v>
      </c>
      <c r="J966" s="11" t="s">
        <v>3466</v>
      </c>
    </row>
    <row r="967" spans="2:10" ht="17.100000000000001" customHeight="1">
      <c r="B967" s="11" t="s">
        <v>3301</v>
      </c>
      <c r="C967" s="3" t="s">
        <v>3439</v>
      </c>
      <c r="D967" s="11" t="s">
        <v>2600</v>
      </c>
      <c r="E967" s="3" t="s">
        <v>3439</v>
      </c>
      <c r="F967" s="11" t="s">
        <v>1791</v>
      </c>
      <c r="G967" s="3" t="s">
        <v>3439</v>
      </c>
      <c r="H967" s="11" t="s">
        <v>1959</v>
      </c>
      <c r="I967" s="3" t="s">
        <v>3439</v>
      </c>
      <c r="J967" s="11" t="s">
        <v>3467</v>
      </c>
    </row>
    <row r="968" spans="2:10" ht="17.100000000000001" customHeight="1">
      <c r="B968" s="11" t="s">
        <v>1389</v>
      </c>
      <c r="C968" s="3" t="s">
        <v>3441</v>
      </c>
      <c r="D968" s="11" t="s">
        <v>2601</v>
      </c>
      <c r="E968" s="3" t="s">
        <v>3441</v>
      </c>
      <c r="F968" s="11" t="s">
        <v>1790</v>
      </c>
      <c r="G968" s="3" t="s">
        <v>3441</v>
      </c>
      <c r="H968" s="11" t="s">
        <v>1960</v>
      </c>
      <c r="I968" s="3" t="s">
        <v>3441</v>
      </c>
      <c r="J968" s="11" t="s">
        <v>3468</v>
      </c>
    </row>
    <row r="969" spans="2:10" ht="17.100000000000001" customHeight="1">
      <c r="B969" s="11" t="s">
        <v>1388</v>
      </c>
      <c r="C969" s="3" t="s">
        <v>3442</v>
      </c>
      <c r="D969" s="11" t="s">
        <v>2602</v>
      </c>
      <c r="E969" s="3" t="s">
        <v>3442</v>
      </c>
      <c r="F969" s="11" t="s">
        <v>1792</v>
      </c>
      <c r="G969" s="3" t="s">
        <v>3442</v>
      </c>
      <c r="H969" s="11" t="s">
        <v>1962</v>
      </c>
      <c r="I969" s="3" t="s">
        <v>3442</v>
      </c>
      <c r="J969" s="11" t="s">
        <v>3469</v>
      </c>
    </row>
    <row r="970" spans="2:10" ht="17.100000000000001" customHeight="1">
      <c r="B970" s="11" t="s">
        <v>1387</v>
      </c>
      <c r="C970" s="3" t="s">
        <v>3443</v>
      </c>
      <c r="D970" s="11" t="s">
        <v>2603</v>
      </c>
      <c r="E970" s="3" t="s">
        <v>3443</v>
      </c>
      <c r="F970" s="11" t="s">
        <v>1793</v>
      </c>
      <c r="G970" s="3" t="s">
        <v>3443</v>
      </c>
      <c r="H970" s="11" t="s">
        <v>1961</v>
      </c>
      <c r="I970" s="3" t="s">
        <v>3443</v>
      </c>
      <c r="J970" s="11" t="s">
        <v>3074</v>
      </c>
    </row>
    <row r="971" spans="2:10" ht="17.100000000000001" customHeight="1">
      <c r="B971" s="11" t="s">
        <v>1216</v>
      </c>
      <c r="C971" s="3" t="s">
        <v>3444</v>
      </c>
      <c r="D971" s="11" t="s">
        <v>1787</v>
      </c>
      <c r="E971" s="3" t="s">
        <v>3444</v>
      </c>
      <c r="F971" s="11" t="s">
        <v>1794</v>
      </c>
      <c r="G971" s="3" t="s">
        <v>3444</v>
      </c>
      <c r="H971" s="11" t="s">
        <v>2242</v>
      </c>
      <c r="I971" s="3" t="s">
        <v>3444</v>
      </c>
      <c r="J971" s="11" t="s">
        <v>3069</v>
      </c>
    </row>
    <row r="972" spans="2:10" ht="17.100000000000001" customHeight="1">
      <c r="B972" s="11" t="s">
        <v>1219</v>
      </c>
      <c r="C972" s="3" t="s">
        <v>3446</v>
      </c>
      <c r="D972" s="11" t="s">
        <v>2604</v>
      </c>
      <c r="E972" s="3" t="s">
        <v>3446</v>
      </c>
      <c r="F972" s="11" t="s">
        <v>3393</v>
      </c>
      <c r="G972" s="3" t="s">
        <v>3446</v>
      </c>
      <c r="H972" s="11" t="s">
        <v>1963</v>
      </c>
      <c r="I972" s="3" t="s">
        <v>3446</v>
      </c>
      <c r="J972" s="11" t="s">
        <v>3470</v>
      </c>
    </row>
    <row r="973" spans="2:10" ht="17.100000000000001" customHeight="1">
      <c r="B973" s="11" t="s">
        <v>1217</v>
      </c>
      <c r="C973" s="3" t="s">
        <v>3447</v>
      </c>
      <c r="D973" s="11" t="s">
        <v>2605</v>
      </c>
      <c r="E973" s="3" t="s">
        <v>3447</v>
      </c>
      <c r="F973" s="11" t="s">
        <v>1795</v>
      </c>
      <c r="G973" s="3" t="s">
        <v>3447</v>
      </c>
      <c r="H973" s="11" t="s">
        <v>1964</v>
      </c>
      <c r="I973" s="3" t="s">
        <v>3447</v>
      </c>
      <c r="J973" s="11" t="s">
        <v>3473</v>
      </c>
    </row>
    <row r="974" spans="2:10" ht="17.100000000000001" customHeight="1">
      <c r="B974" s="11" t="s">
        <v>1229</v>
      </c>
      <c r="C974" s="3" t="s">
        <v>3335</v>
      </c>
      <c r="D974" s="11" t="s">
        <v>2606</v>
      </c>
      <c r="E974" s="3" t="s">
        <v>3335</v>
      </c>
      <c r="F974" s="11" t="s">
        <v>3389</v>
      </c>
      <c r="G974" s="3" t="s">
        <v>3335</v>
      </c>
      <c r="H974" s="11" t="s">
        <v>1965</v>
      </c>
      <c r="I974" s="3" t="s">
        <v>3335</v>
      </c>
      <c r="J974" s="11" t="s">
        <v>1531</v>
      </c>
    </row>
    <row r="975" spans="2:10" ht="17.100000000000001" customHeight="1">
      <c r="B975" s="11" t="s">
        <v>1218</v>
      </c>
      <c r="C975" s="3" t="s">
        <v>3336</v>
      </c>
      <c r="D975" s="11" t="s">
        <v>2609</v>
      </c>
      <c r="E975" s="3" t="s">
        <v>3336</v>
      </c>
      <c r="F975" s="11" t="s">
        <v>1973</v>
      </c>
      <c r="G975" s="3" t="s">
        <v>3336</v>
      </c>
      <c r="H975" s="11" t="s">
        <v>1966</v>
      </c>
      <c r="I975" s="3" t="s">
        <v>3336</v>
      </c>
      <c r="J975" s="11" t="s">
        <v>3471</v>
      </c>
    </row>
    <row r="976" spans="2:10" ht="17.100000000000001" customHeight="1">
      <c r="B976" s="11" t="s">
        <v>1397</v>
      </c>
      <c r="C976" s="3" t="s">
        <v>3337</v>
      </c>
      <c r="D976" s="11" t="s">
        <v>2449</v>
      </c>
      <c r="E976" s="3" t="s">
        <v>3337</v>
      </c>
      <c r="F976" s="11" t="s">
        <v>1796</v>
      </c>
      <c r="G976" s="3" t="s">
        <v>3337</v>
      </c>
      <c r="H976" s="11" t="s">
        <v>1967</v>
      </c>
      <c r="I976" s="3" t="s">
        <v>3337</v>
      </c>
      <c r="J976" s="11" t="s">
        <v>3472</v>
      </c>
    </row>
    <row r="977" spans="2:10" ht="17.100000000000001" customHeight="1">
      <c r="B977" s="11" t="s">
        <v>1398</v>
      </c>
      <c r="C977" s="3" t="s">
        <v>3338</v>
      </c>
      <c r="D977" s="11" t="s">
        <v>2611</v>
      </c>
      <c r="E977" s="3" t="s">
        <v>3338</v>
      </c>
      <c r="F977" s="11" t="s">
        <v>1974</v>
      </c>
      <c r="G977" s="3" t="s">
        <v>3338</v>
      </c>
      <c r="H977" s="11" t="s">
        <v>2246</v>
      </c>
      <c r="I977" s="3" t="s">
        <v>3338</v>
      </c>
      <c r="J977" s="11" t="s">
        <v>3075</v>
      </c>
    </row>
    <row r="978" spans="2:10" ht="17.100000000000001" customHeight="1">
      <c r="B978" s="11" t="s">
        <v>1396</v>
      </c>
      <c r="C978" s="3" t="s">
        <v>3339</v>
      </c>
      <c r="D978" s="11" t="s">
        <v>2616</v>
      </c>
      <c r="E978" s="3" t="s">
        <v>3339</v>
      </c>
      <c r="F978" s="11" t="s">
        <v>1975</v>
      </c>
      <c r="G978" s="3" t="s">
        <v>3339</v>
      </c>
      <c r="H978" s="11" t="s">
        <v>1968</v>
      </c>
      <c r="I978" s="3" t="s">
        <v>3339</v>
      </c>
      <c r="J978" s="11" t="s">
        <v>3474</v>
      </c>
    </row>
    <row r="979" spans="2:10" ht="17.100000000000001" customHeight="1">
      <c r="B979" s="11" t="s">
        <v>1395</v>
      </c>
      <c r="C979" s="3" t="s">
        <v>3218</v>
      </c>
      <c r="D979" s="11" t="s">
        <v>2610</v>
      </c>
      <c r="E979" s="3" t="s">
        <v>3218</v>
      </c>
      <c r="F979" s="11" t="s">
        <v>1976</v>
      </c>
      <c r="G979" s="3" t="s">
        <v>3218</v>
      </c>
      <c r="H979" s="11" t="s">
        <v>1969</v>
      </c>
      <c r="I979" s="3" t="s">
        <v>3218</v>
      </c>
      <c r="J979" s="11" t="s">
        <v>3068</v>
      </c>
    </row>
    <row r="980" spans="2:10" ht="17.100000000000001" customHeight="1">
      <c r="B980" s="11" t="s">
        <v>1228</v>
      </c>
      <c r="C980" s="3" t="s">
        <v>3341</v>
      </c>
      <c r="D980" s="11" t="s">
        <v>2612</v>
      </c>
      <c r="E980" s="3" t="s">
        <v>3341</v>
      </c>
      <c r="F980" s="11" t="s">
        <v>2224</v>
      </c>
      <c r="G980" s="3" t="s">
        <v>3341</v>
      </c>
      <c r="H980" s="11" t="s">
        <v>1970</v>
      </c>
      <c r="I980" s="3" t="s">
        <v>3341</v>
      </c>
      <c r="J980" s="11" t="s">
        <v>3070</v>
      </c>
    </row>
    <row r="981" spans="2:10" ht="17.100000000000001" customHeight="1">
      <c r="B981" s="11" t="s">
        <v>1702</v>
      </c>
      <c r="C981" s="3" t="s">
        <v>2737</v>
      </c>
      <c r="D981" s="11" t="s">
        <v>2617</v>
      </c>
      <c r="E981" s="3" t="s">
        <v>2737</v>
      </c>
      <c r="F981" s="11" t="s">
        <v>2223</v>
      </c>
      <c r="G981" s="3" t="s">
        <v>2737</v>
      </c>
      <c r="H981" s="11" t="s">
        <v>2244</v>
      </c>
      <c r="I981" s="3" t="s">
        <v>2737</v>
      </c>
      <c r="J981" s="11" t="s">
        <v>3071</v>
      </c>
    </row>
    <row r="982" spans="2:10" ht="17.100000000000001" customHeight="1">
      <c r="B982" s="11" t="s">
        <v>1530</v>
      </c>
      <c r="C982" s="3" t="s">
        <v>3345</v>
      </c>
      <c r="D982" s="11" t="s">
        <v>2614</v>
      </c>
      <c r="E982" s="3" t="s">
        <v>3345</v>
      </c>
      <c r="F982" s="11" t="s">
        <v>2219</v>
      </c>
      <c r="G982" s="3" t="s">
        <v>3345</v>
      </c>
      <c r="H982" s="11" t="s">
        <v>2243</v>
      </c>
      <c r="I982" s="3" t="s">
        <v>3345</v>
      </c>
      <c r="J982" s="11" t="s">
        <v>3072</v>
      </c>
    </row>
    <row r="983" spans="2:10" ht="17.100000000000001" customHeight="1">
      <c r="B983" s="11" t="s">
        <v>1394</v>
      </c>
      <c r="C983" s="3" t="s">
        <v>3346</v>
      </c>
      <c r="D983" s="11" t="s">
        <v>2448</v>
      </c>
      <c r="E983" s="3" t="s">
        <v>3346</v>
      </c>
      <c r="F983" s="11" t="s">
        <v>2222</v>
      </c>
      <c r="G983" s="3" t="s">
        <v>3346</v>
      </c>
      <c r="H983" s="11" t="s">
        <v>2248</v>
      </c>
      <c r="I983" s="3" t="s">
        <v>3346</v>
      </c>
      <c r="J983" s="11" t="s">
        <v>3073</v>
      </c>
    </row>
    <row r="984" spans="2:10" ht="17.100000000000001" customHeight="1">
      <c r="B984" s="11" t="s">
        <v>1393</v>
      </c>
      <c r="C984" s="3" t="s">
        <v>3347</v>
      </c>
      <c r="D984" s="11" t="s">
        <v>2618</v>
      </c>
      <c r="E984" s="3" t="s">
        <v>3347</v>
      </c>
      <c r="F984" s="11" t="s">
        <v>2221</v>
      </c>
      <c r="G984" s="3" t="s">
        <v>3347</v>
      </c>
      <c r="H984" s="11" t="s">
        <v>2245</v>
      </c>
      <c r="I984" s="3" t="s">
        <v>3347</v>
      </c>
      <c r="J984" s="11" t="s">
        <v>1809</v>
      </c>
    </row>
    <row r="985" spans="2:10" ht="17.100000000000001" customHeight="1">
      <c r="B985" s="11" t="s">
        <v>1703</v>
      </c>
      <c r="C985" s="3" t="s">
        <v>3220</v>
      </c>
      <c r="D985" s="11" t="s">
        <v>2615</v>
      </c>
      <c r="E985" s="3" t="s">
        <v>3220</v>
      </c>
      <c r="F985" s="11" t="s">
        <v>3391</v>
      </c>
      <c r="G985" s="3" t="s">
        <v>3220</v>
      </c>
      <c r="H985" s="11" t="s">
        <v>2247</v>
      </c>
      <c r="I985" s="3" t="s">
        <v>3220</v>
      </c>
      <c r="J985" s="11" t="s">
        <v>1532</v>
      </c>
    </row>
    <row r="986" spans="2:10" ht="17.100000000000001" customHeight="1">
      <c r="B986" s="11" t="s">
        <v>1529</v>
      </c>
      <c r="C986" s="3" t="s">
        <v>3221</v>
      </c>
      <c r="D986" s="11" t="s">
        <v>1785</v>
      </c>
      <c r="E986" s="3" t="s">
        <v>3221</v>
      </c>
      <c r="F986" s="11" t="s">
        <v>3392</v>
      </c>
      <c r="G986" s="3" t="s">
        <v>3221</v>
      </c>
      <c r="H986" s="11" t="s">
        <v>3180</v>
      </c>
      <c r="I986" s="3" t="s">
        <v>3221</v>
      </c>
      <c r="J986" s="11" t="s">
        <v>1533</v>
      </c>
    </row>
    <row r="987" spans="2:10" ht="17.100000000000001" customHeight="1">
      <c r="B987" s="11" t="s">
        <v>1528</v>
      </c>
      <c r="C987" s="3" t="s">
        <v>3223</v>
      </c>
      <c r="D987" s="11" t="s">
        <v>1786</v>
      </c>
      <c r="E987" s="3" t="s">
        <v>3223</v>
      </c>
      <c r="F987" s="11" t="s">
        <v>3390</v>
      </c>
      <c r="G987" s="3" t="s">
        <v>3223</v>
      </c>
      <c r="H987" s="11" t="s">
        <v>3179</v>
      </c>
      <c r="I987" s="3" t="s">
        <v>3223</v>
      </c>
      <c r="J987" s="11" t="s">
        <v>1534</v>
      </c>
    </row>
    <row r="988" spans="2:10" ht="17.100000000000001" customHeight="1">
      <c r="B988" t="s">
        <v>1230</v>
      </c>
      <c r="C988" s="3" t="s">
        <v>3224</v>
      </c>
      <c r="D988" s="11" t="s">
        <v>2450</v>
      </c>
      <c r="E988" s="3" t="s">
        <v>3224</v>
      </c>
      <c r="F988" s="11" t="s">
        <v>2220</v>
      </c>
      <c r="G988" s="3" t="s">
        <v>3224</v>
      </c>
      <c r="H988" s="11" t="s">
        <v>2249</v>
      </c>
      <c r="I988" s="3" t="s">
        <v>3224</v>
      </c>
      <c r="J988" s="11" t="s">
        <v>1808</v>
      </c>
    </row>
    <row r="989" spans="2:10" ht="17.100000000000001" customHeight="1">
      <c r="H989" s="11"/>
    </row>
    <row r="990" spans="2:10" ht="17.100000000000001" customHeight="1">
      <c r="C990" s="3"/>
      <c r="E990" s="3"/>
      <c r="G990" s="3"/>
      <c r="I990" s="3"/>
    </row>
    <row r="991" spans="2:10" ht="17.100000000000001" customHeight="1">
      <c r="C991" s="3"/>
      <c r="E991" s="3"/>
      <c r="G991" s="3"/>
      <c r="I991" s="3"/>
    </row>
    <row r="992" spans="2:10" ht="17.100000000000001" customHeight="1">
      <c r="C992" s="3" t="s">
        <v>2259</v>
      </c>
      <c r="E992" s="3" t="s">
        <v>2259</v>
      </c>
      <c r="G992" s="3" t="s">
        <v>2259</v>
      </c>
      <c r="I992" s="3" t="s">
        <v>2259</v>
      </c>
    </row>
    <row r="993" spans="2:10" ht="17.100000000000001" customHeight="1">
      <c r="B993" s="11" t="s">
        <v>1535</v>
      </c>
      <c r="C993" s="3" t="s">
        <v>3437</v>
      </c>
      <c r="D993" s="11" t="s">
        <v>1599</v>
      </c>
      <c r="E993" s="3" t="s">
        <v>3437</v>
      </c>
      <c r="F993" s="11" t="s">
        <v>3488</v>
      </c>
      <c r="G993" s="3" t="s">
        <v>3437</v>
      </c>
      <c r="H993" s="11" t="s">
        <v>3553</v>
      </c>
      <c r="I993" s="3" t="s">
        <v>3437</v>
      </c>
      <c r="J993" s="11" t="s">
        <v>2338</v>
      </c>
    </row>
    <row r="994" spans="2:10" ht="17.100000000000001" customHeight="1">
      <c r="B994" s="11" t="s">
        <v>1536</v>
      </c>
      <c r="C994" s="3" t="s">
        <v>3437</v>
      </c>
      <c r="D994" s="11" t="s">
        <v>1600</v>
      </c>
      <c r="E994" s="3" t="s">
        <v>3437</v>
      </c>
      <c r="F994" s="11" t="s">
        <v>3489</v>
      </c>
      <c r="G994" s="3" t="s">
        <v>3437</v>
      </c>
      <c r="H994" s="11" t="s">
        <v>3550</v>
      </c>
      <c r="I994" s="3" t="s">
        <v>3437</v>
      </c>
      <c r="J994" s="11" t="s">
        <v>2299</v>
      </c>
    </row>
    <row r="995" spans="2:10" ht="17.100000000000001" customHeight="1">
      <c r="B995" s="11" t="s">
        <v>1537</v>
      </c>
      <c r="C995" s="3" t="s">
        <v>3438</v>
      </c>
      <c r="D995" s="11" t="s">
        <v>1601</v>
      </c>
      <c r="E995" s="3" t="s">
        <v>3438</v>
      </c>
      <c r="F995" s="11" t="s">
        <v>3493</v>
      </c>
      <c r="G995" s="3" t="s">
        <v>3438</v>
      </c>
      <c r="H995" s="11" t="s">
        <v>2165</v>
      </c>
      <c r="I995" s="3" t="s">
        <v>3438</v>
      </c>
      <c r="J995" s="11" t="s">
        <v>2300</v>
      </c>
    </row>
    <row r="996" spans="2:10" ht="17.100000000000001" customHeight="1">
      <c r="B996" s="11" t="s">
        <v>1538</v>
      </c>
      <c r="C996" s="3" t="s">
        <v>3438</v>
      </c>
      <c r="D996" s="11" t="s">
        <v>1602</v>
      </c>
      <c r="E996" s="3" t="s">
        <v>3438</v>
      </c>
      <c r="F996" s="11" t="s">
        <v>3494</v>
      </c>
      <c r="G996" s="3" t="s">
        <v>3438</v>
      </c>
      <c r="H996" s="11" t="s">
        <v>2166</v>
      </c>
      <c r="I996" s="3" t="s">
        <v>3438</v>
      </c>
      <c r="J996" s="11" t="s">
        <v>2163</v>
      </c>
    </row>
    <row r="997" spans="2:10" ht="17.100000000000001" customHeight="1">
      <c r="B997" s="11" t="s">
        <v>1541</v>
      </c>
      <c r="C997" s="3" t="s">
        <v>3439</v>
      </c>
      <c r="D997" s="11" t="s">
        <v>1603</v>
      </c>
      <c r="E997" s="3" t="s">
        <v>3439</v>
      </c>
      <c r="F997" s="11" t="s">
        <v>3490</v>
      </c>
      <c r="G997" s="3" t="s">
        <v>3439</v>
      </c>
      <c r="H997" s="11" t="s">
        <v>3698</v>
      </c>
      <c r="I997" s="3" t="s">
        <v>3439</v>
      </c>
      <c r="J997" s="11" t="s">
        <v>2164</v>
      </c>
    </row>
    <row r="998" spans="2:10" ht="17.100000000000001" customHeight="1">
      <c r="B998" s="11" t="s">
        <v>1542</v>
      </c>
      <c r="C998" s="3" t="s">
        <v>3439</v>
      </c>
      <c r="D998" s="11" t="s">
        <v>1604</v>
      </c>
      <c r="E998" s="3" t="s">
        <v>3439</v>
      </c>
      <c r="F998" s="11" t="s">
        <v>3547</v>
      </c>
      <c r="G998" s="3" t="s">
        <v>3439</v>
      </c>
      <c r="H998" s="11" t="s">
        <v>3699</v>
      </c>
      <c r="I998" s="3" t="s">
        <v>3439</v>
      </c>
      <c r="J998" s="11" t="s">
        <v>2339</v>
      </c>
    </row>
    <row r="999" spans="2:10" ht="17.100000000000001" customHeight="1">
      <c r="B999" s="11" t="s">
        <v>1539</v>
      </c>
      <c r="C999" s="3" t="s">
        <v>3441</v>
      </c>
      <c r="D999" s="11" t="s">
        <v>1605</v>
      </c>
      <c r="E999" s="3" t="s">
        <v>3441</v>
      </c>
      <c r="F999" s="11" t="s">
        <v>3491</v>
      </c>
      <c r="G999" s="3" t="s">
        <v>3441</v>
      </c>
      <c r="H999" s="11" t="s">
        <v>3547</v>
      </c>
      <c r="I999" s="3" t="s">
        <v>3441</v>
      </c>
      <c r="J999" s="11" t="s">
        <v>2340</v>
      </c>
    </row>
    <row r="1000" spans="2:10" ht="17.100000000000001" customHeight="1">
      <c r="B1000" s="11" t="s">
        <v>1540</v>
      </c>
      <c r="C1000" s="3" t="s">
        <v>3441</v>
      </c>
      <c r="D1000" s="11" t="s">
        <v>1606</v>
      </c>
      <c r="E1000" s="3" t="s">
        <v>3441</v>
      </c>
      <c r="F1000" s="11" t="s">
        <v>3492</v>
      </c>
      <c r="G1000" s="3" t="s">
        <v>3441</v>
      </c>
      <c r="H1000" s="11" t="s">
        <v>3547</v>
      </c>
      <c r="I1000" s="3" t="s">
        <v>3441</v>
      </c>
      <c r="J1000" s="11" t="s">
        <v>2295</v>
      </c>
    </row>
    <row r="1001" spans="2:10" ht="17.100000000000001" customHeight="1">
      <c r="B1001" s="11" t="s">
        <v>1543</v>
      </c>
      <c r="C1001" s="3" t="s">
        <v>3442</v>
      </c>
      <c r="D1001" s="11" t="s">
        <v>1484</v>
      </c>
      <c r="E1001" s="3" t="s">
        <v>3442</v>
      </c>
      <c r="F1001" s="11" t="s">
        <v>3540</v>
      </c>
      <c r="G1001" s="3" t="s">
        <v>3442</v>
      </c>
      <c r="H1001" s="11" t="s">
        <v>3551</v>
      </c>
      <c r="I1001" s="3" t="s">
        <v>3442</v>
      </c>
      <c r="J1001" s="11" t="s">
        <v>2296</v>
      </c>
    </row>
    <row r="1002" spans="2:10" ht="17.100000000000001" customHeight="1">
      <c r="B1002" s="11" t="s">
        <v>1544</v>
      </c>
      <c r="C1002" s="3" t="s">
        <v>3442</v>
      </c>
      <c r="D1002" s="11" t="s">
        <v>1485</v>
      </c>
      <c r="E1002" s="3" t="s">
        <v>3442</v>
      </c>
      <c r="F1002" s="11" t="s">
        <v>3700</v>
      </c>
      <c r="G1002" s="3" t="s">
        <v>3442</v>
      </c>
      <c r="H1002" s="11" t="s">
        <v>3552</v>
      </c>
      <c r="I1002" s="3" t="s">
        <v>3442</v>
      </c>
      <c r="J1002" s="11" t="s">
        <v>2343</v>
      </c>
    </row>
    <row r="1003" spans="2:10" ht="17.100000000000001" customHeight="1">
      <c r="B1003" s="11" t="s">
        <v>1727</v>
      </c>
      <c r="C1003" s="3" t="s">
        <v>3443</v>
      </c>
      <c r="D1003" s="11" t="s">
        <v>1607</v>
      </c>
      <c r="E1003" s="3" t="s">
        <v>3443</v>
      </c>
      <c r="F1003" s="11" t="s">
        <v>1929</v>
      </c>
      <c r="G1003" s="3" t="s">
        <v>3443</v>
      </c>
      <c r="H1003" s="11" t="s">
        <v>2288</v>
      </c>
      <c r="I1003" s="3" t="s">
        <v>3443</v>
      </c>
      <c r="J1003" s="11" t="s">
        <v>2344</v>
      </c>
    </row>
    <row r="1004" spans="2:10" ht="17.100000000000001" customHeight="1">
      <c r="B1004" s="11" t="s">
        <v>1545</v>
      </c>
      <c r="C1004" s="3" t="s">
        <v>3443</v>
      </c>
      <c r="D1004" s="11" t="s">
        <v>1608</v>
      </c>
      <c r="E1004" s="3" t="s">
        <v>3443</v>
      </c>
      <c r="F1004" s="11" t="s">
        <v>3496</v>
      </c>
      <c r="G1004" s="3" t="s">
        <v>3443</v>
      </c>
      <c r="H1004" s="11" t="s">
        <v>2287</v>
      </c>
      <c r="I1004" s="3" t="s">
        <v>3443</v>
      </c>
      <c r="J1004" s="11" t="s">
        <v>2153</v>
      </c>
    </row>
    <row r="1005" spans="2:10" ht="17.100000000000001" customHeight="1">
      <c r="B1005" t="s">
        <v>1596</v>
      </c>
      <c r="C1005" s="3" t="s">
        <v>3444</v>
      </c>
      <c r="D1005" s="11" t="s">
        <v>1609</v>
      </c>
      <c r="E1005" s="3" t="s">
        <v>3444</v>
      </c>
      <c r="F1005" s="11" t="s">
        <v>3557</v>
      </c>
      <c r="G1005" s="3" t="s">
        <v>3444</v>
      </c>
      <c r="H1005" s="11" t="s">
        <v>3548</v>
      </c>
      <c r="I1005" s="3" t="s">
        <v>3444</v>
      </c>
      <c r="J1005" s="11" t="s">
        <v>2154</v>
      </c>
    </row>
    <row r="1006" spans="2:10" ht="17.100000000000001" customHeight="1">
      <c r="B1006" t="s">
        <v>1597</v>
      </c>
      <c r="C1006" s="3" t="s">
        <v>3444</v>
      </c>
      <c r="D1006" s="11" t="s">
        <v>1610</v>
      </c>
      <c r="E1006" s="3" t="s">
        <v>3444</v>
      </c>
      <c r="F1006" s="11" t="s">
        <v>3558</v>
      </c>
      <c r="G1006" s="3" t="s">
        <v>3444</v>
      </c>
      <c r="H1006" s="11" t="s">
        <v>3549</v>
      </c>
      <c r="I1006" s="3" t="s">
        <v>3444</v>
      </c>
      <c r="J1006" s="11" t="s">
        <v>2156</v>
      </c>
    </row>
    <row r="1007" spans="2:10" ht="17.100000000000001" customHeight="1">
      <c r="B1007" s="11" t="s">
        <v>1728</v>
      </c>
      <c r="C1007" s="3" t="s">
        <v>3446</v>
      </c>
      <c r="D1007" s="11" t="s">
        <v>3687</v>
      </c>
      <c r="E1007" s="3" t="s">
        <v>3446</v>
      </c>
      <c r="F1007" s="11" t="s">
        <v>3495</v>
      </c>
      <c r="G1007" s="3" t="s">
        <v>3446</v>
      </c>
      <c r="H1007" s="11" t="s">
        <v>2170</v>
      </c>
      <c r="I1007" s="3" t="s">
        <v>3446</v>
      </c>
      <c r="J1007" s="11" t="s">
        <v>2161</v>
      </c>
    </row>
    <row r="1008" spans="2:10" ht="17.100000000000001" customHeight="1">
      <c r="B1008" s="11" t="s">
        <v>1729</v>
      </c>
      <c r="C1008" s="3" t="s">
        <v>3446</v>
      </c>
      <c r="D1008" s="11" t="s">
        <v>3688</v>
      </c>
      <c r="E1008" s="3" t="s">
        <v>3446</v>
      </c>
      <c r="F1008" s="11" t="s">
        <v>3541</v>
      </c>
      <c r="G1008" s="3" t="s">
        <v>3446</v>
      </c>
      <c r="H1008" s="11" t="s">
        <v>2337</v>
      </c>
      <c r="I1008" s="3" t="s">
        <v>3446</v>
      </c>
      <c r="J1008" s="11" t="s">
        <v>2160</v>
      </c>
    </row>
    <row r="1009" spans="2:10" ht="17.100000000000001" customHeight="1">
      <c r="B1009" s="11" t="s">
        <v>1730</v>
      </c>
      <c r="C1009" s="3" t="s">
        <v>3447</v>
      </c>
      <c r="D1009" s="11" t="s">
        <v>1931</v>
      </c>
      <c r="E1009" s="3" t="s">
        <v>3447</v>
      </c>
      <c r="F1009" s="11" t="s">
        <v>3666</v>
      </c>
      <c r="G1009" s="3" t="s">
        <v>3447</v>
      </c>
      <c r="H1009" s="11" t="s">
        <v>3563</v>
      </c>
      <c r="I1009" s="3" t="s">
        <v>3447</v>
      </c>
      <c r="J1009" s="11" t="s">
        <v>2159</v>
      </c>
    </row>
    <row r="1010" spans="2:10" ht="17.100000000000001" customHeight="1">
      <c r="B1010" s="11" t="s">
        <v>1736</v>
      </c>
      <c r="C1010" s="3" t="s">
        <v>3447</v>
      </c>
      <c r="D1010" s="11" t="s">
        <v>3484</v>
      </c>
      <c r="E1010" s="3" t="s">
        <v>3447</v>
      </c>
      <c r="F1010" s="11" t="s">
        <v>3667</v>
      </c>
      <c r="G1010" s="3" t="s">
        <v>3447</v>
      </c>
      <c r="H1010" s="11" t="s">
        <v>2418</v>
      </c>
      <c r="I1010" s="3" t="s">
        <v>3447</v>
      </c>
      <c r="J1010" s="11" t="s">
        <v>2157</v>
      </c>
    </row>
    <row r="1011" spans="2:10" ht="17.100000000000001" customHeight="1">
      <c r="B1011" s="11" t="s">
        <v>1731</v>
      </c>
      <c r="C1011" s="3" t="s">
        <v>3335</v>
      </c>
      <c r="D1011" s="11" t="s">
        <v>1496</v>
      </c>
      <c r="E1011" s="3" t="s">
        <v>3335</v>
      </c>
      <c r="F1011" s="11" t="s">
        <v>3497</v>
      </c>
      <c r="G1011" s="3" t="s">
        <v>3335</v>
      </c>
      <c r="H1011" s="11" t="s">
        <v>3561</v>
      </c>
      <c r="I1011" s="3" t="s">
        <v>3335</v>
      </c>
      <c r="J1011" s="11" t="s">
        <v>2346</v>
      </c>
    </row>
    <row r="1012" spans="2:10" ht="17.100000000000001" customHeight="1">
      <c r="B1012" s="11" t="s">
        <v>1732</v>
      </c>
      <c r="C1012" s="3" t="s">
        <v>3335</v>
      </c>
      <c r="D1012" s="11" t="s">
        <v>1495</v>
      </c>
      <c r="E1012" s="3" t="s">
        <v>3335</v>
      </c>
      <c r="F1012" s="11" t="s">
        <v>3498</v>
      </c>
      <c r="G1012" s="3" t="s">
        <v>3335</v>
      </c>
      <c r="H1012" s="11" t="s">
        <v>3562</v>
      </c>
      <c r="I1012" s="3" t="s">
        <v>3335</v>
      </c>
      <c r="J1012" s="11" t="s">
        <v>2347</v>
      </c>
    </row>
    <row r="1013" spans="2:10" ht="17.100000000000001" customHeight="1">
      <c r="B1013" s="11" t="s">
        <v>1733</v>
      </c>
      <c r="C1013" s="3" t="s">
        <v>3336</v>
      </c>
      <c r="D1013" s="11" t="s">
        <v>1486</v>
      </c>
      <c r="E1013" s="3" t="s">
        <v>3336</v>
      </c>
      <c r="F1013" s="11" t="s">
        <v>3671</v>
      </c>
      <c r="G1013" s="3" t="s">
        <v>3336</v>
      </c>
      <c r="H1013" s="11" t="s">
        <v>2416</v>
      </c>
      <c r="I1013" s="3" t="s">
        <v>3336</v>
      </c>
      <c r="J1013" s="11" t="s">
        <v>2302</v>
      </c>
    </row>
    <row r="1014" spans="2:10" ht="17.100000000000001" customHeight="1">
      <c r="B1014" s="11" t="s">
        <v>1734</v>
      </c>
      <c r="C1014" s="3" t="s">
        <v>3336</v>
      </c>
      <c r="D1014" s="11" t="s">
        <v>2069</v>
      </c>
      <c r="E1014" s="3" t="s">
        <v>3336</v>
      </c>
      <c r="F1014" s="11" t="s">
        <v>3670</v>
      </c>
      <c r="G1014" s="3" t="s">
        <v>3336</v>
      </c>
      <c r="H1014" s="11" t="s">
        <v>2417</v>
      </c>
      <c r="I1014" s="3" t="s">
        <v>3336</v>
      </c>
      <c r="J1014" s="11" t="s">
        <v>2301</v>
      </c>
    </row>
    <row r="1015" spans="2:10" ht="17.100000000000001" customHeight="1">
      <c r="B1015" s="11" t="s">
        <v>1735</v>
      </c>
      <c r="C1015" s="3" t="s">
        <v>3337</v>
      </c>
      <c r="D1015" s="11" t="s">
        <v>1611</v>
      </c>
      <c r="E1015" s="3" t="s">
        <v>3337</v>
      </c>
      <c r="F1015" s="11" t="s">
        <v>3543</v>
      </c>
      <c r="G1015" s="3" t="s">
        <v>3337</v>
      </c>
      <c r="H1015" s="11" t="s">
        <v>3564</v>
      </c>
      <c r="I1015" s="3" t="s">
        <v>3337</v>
      </c>
      <c r="J1015" s="11" t="s">
        <v>2152</v>
      </c>
    </row>
    <row r="1016" spans="2:10" ht="17.100000000000001" customHeight="1">
      <c r="B1016" s="11" t="s">
        <v>1595</v>
      </c>
      <c r="C1016" s="3" t="s">
        <v>3337</v>
      </c>
      <c r="D1016" s="11" t="s">
        <v>1487</v>
      </c>
      <c r="E1016" s="3" t="s">
        <v>3337</v>
      </c>
      <c r="F1016" s="11" t="s">
        <v>3544</v>
      </c>
      <c r="G1016" s="3" t="s">
        <v>3337</v>
      </c>
      <c r="H1016" s="11" t="s">
        <v>3565</v>
      </c>
      <c r="I1016" s="3" t="s">
        <v>3337</v>
      </c>
      <c r="J1016" s="11" t="s">
        <v>2348</v>
      </c>
    </row>
    <row r="1017" spans="2:10" ht="17.100000000000001" customHeight="1">
      <c r="B1017" s="11" t="s">
        <v>1930</v>
      </c>
      <c r="C1017" s="3" t="s">
        <v>3338</v>
      </c>
      <c r="D1017" s="11" t="s">
        <v>1489</v>
      </c>
      <c r="E1017" s="3" t="s">
        <v>3338</v>
      </c>
      <c r="F1017" s="11" t="s">
        <v>3681</v>
      </c>
      <c r="G1017" s="3" t="s">
        <v>3338</v>
      </c>
      <c r="H1017" s="11" t="s">
        <v>3547</v>
      </c>
      <c r="I1017" s="3" t="s">
        <v>3338</v>
      </c>
      <c r="J1017" s="11" t="s">
        <v>2297</v>
      </c>
    </row>
    <row r="1018" spans="2:10" ht="17.100000000000001" customHeight="1">
      <c r="B1018" s="11" t="s">
        <v>1741</v>
      </c>
      <c r="C1018" s="3" t="s">
        <v>3338</v>
      </c>
      <c r="D1018" s="11" t="s">
        <v>1490</v>
      </c>
      <c r="E1018" s="3" t="s">
        <v>3338</v>
      </c>
      <c r="F1018" s="11" t="s">
        <v>3682</v>
      </c>
      <c r="G1018" s="3" t="s">
        <v>3338</v>
      </c>
      <c r="H1018" s="11" t="s">
        <v>3547</v>
      </c>
      <c r="I1018" s="3" t="s">
        <v>3338</v>
      </c>
      <c r="J1018" s="11" t="s">
        <v>2298</v>
      </c>
    </row>
    <row r="1019" spans="2:10" ht="17.100000000000001" customHeight="1">
      <c r="B1019" s="11" t="s">
        <v>1737</v>
      </c>
      <c r="C1019" s="3" t="s">
        <v>3339</v>
      </c>
      <c r="D1019" s="11" t="s">
        <v>1488</v>
      </c>
      <c r="E1019" s="3" t="s">
        <v>3339</v>
      </c>
      <c r="F1019" s="11" t="s">
        <v>3668</v>
      </c>
      <c r="G1019" s="3" t="s">
        <v>3339</v>
      </c>
      <c r="H1019" s="11" t="s">
        <v>3413</v>
      </c>
      <c r="I1019" s="3" t="s">
        <v>3339</v>
      </c>
      <c r="J1019" s="11" t="s">
        <v>2341</v>
      </c>
    </row>
    <row r="1020" spans="2:10" ht="17.100000000000001" customHeight="1">
      <c r="B1020" s="11" t="s">
        <v>1738</v>
      </c>
      <c r="C1020" s="3" t="s">
        <v>3339</v>
      </c>
      <c r="D1020" s="11" t="s">
        <v>3485</v>
      </c>
      <c r="E1020" s="3" t="s">
        <v>3339</v>
      </c>
      <c r="F1020" s="11" t="s">
        <v>3669</v>
      </c>
      <c r="G1020" s="3" t="s">
        <v>3339</v>
      </c>
      <c r="H1020" s="11" t="s">
        <v>2411</v>
      </c>
      <c r="I1020" s="3" t="s">
        <v>3339</v>
      </c>
      <c r="J1020" s="11" t="s">
        <v>2345</v>
      </c>
    </row>
    <row r="1021" spans="2:10" ht="17.100000000000001" customHeight="1">
      <c r="B1021" s="11" t="s">
        <v>1744</v>
      </c>
      <c r="C1021" s="3" t="s">
        <v>3218</v>
      </c>
      <c r="D1021" s="11" t="s">
        <v>1491</v>
      </c>
      <c r="E1021" s="3" t="s">
        <v>3218</v>
      </c>
      <c r="F1021" s="11" t="s">
        <v>3672</v>
      </c>
      <c r="G1021" s="3" t="s">
        <v>3218</v>
      </c>
      <c r="H1021" s="11" t="s">
        <v>2412</v>
      </c>
      <c r="I1021" s="3" t="s">
        <v>3218</v>
      </c>
      <c r="J1021" s="11" t="s">
        <v>2155</v>
      </c>
    </row>
    <row r="1022" spans="2:10" ht="17.100000000000001" customHeight="1">
      <c r="B1022" s="11" t="s">
        <v>1745</v>
      </c>
      <c r="C1022" s="3" t="s">
        <v>3218</v>
      </c>
      <c r="D1022" s="11" t="s">
        <v>1492</v>
      </c>
      <c r="E1022" s="3" t="s">
        <v>3218</v>
      </c>
      <c r="F1022" s="11" t="s">
        <v>3673</v>
      </c>
      <c r="G1022" s="3" t="s">
        <v>3218</v>
      </c>
      <c r="H1022" s="11" t="s">
        <v>2413</v>
      </c>
      <c r="I1022" s="3" t="s">
        <v>3218</v>
      </c>
      <c r="J1022" s="11" t="s">
        <v>2162</v>
      </c>
    </row>
    <row r="1023" spans="2:10" ht="17.100000000000001" customHeight="1">
      <c r="B1023" s="11" t="s">
        <v>1739</v>
      </c>
      <c r="C1023" s="3" t="s">
        <v>3341</v>
      </c>
      <c r="D1023" s="11" t="s">
        <v>1493</v>
      </c>
      <c r="E1023" s="3" t="s">
        <v>3341</v>
      </c>
      <c r="F1023" s="11" t="s">
        <v>3676</v>
      </c>
      <c r="G1023" s="3" t="s">
        <v>3341</v>
      </c>
      <c r="H1023" s="11" t="s">
        <v>2414</v>
      </c>
      <c r="I1023" s="3" t="s">
        <v>3341</v>
      </c>
      <c r="J1023" s="11" t="s">
        <v>2158</v>
      </c>
    </row>
    <row r="1024" spans="2:10" ht="17.100000000000001" customHeight="1">
      <c r="B1024" s="11" t="s">
        <v>1740</v>
      </c>
      <c r="C1024" s="3" t="s">
        <v>3341</v>
      </c>
      <c r="D1024" s="11" t="s">
        <v>1494</v>
      </c>
      <c r="E1024" s="3" t="s">
        <v>3341</v>
      </c>
      <c r="F1024" s="11" t="s">
        <v>3542</v>
      </c>
      <c r="G1024" s="3" t="s">
        <v>3341</v>
      </c>
      <c r="H1024" s="11" t="s">
        <v>2415</v>
      </c>
      <c r="I1024" s="3" t="s">
        <v>3341</v>
      </c>
      <c r="J1024" s="11" t="s">
        <v>2342</v>
      </c>
    </row>
    <row r="1025" spans="2:9" ht="17.100000000000001" customHeight="1">
      <c r="B1025" s="11" t="s">
        <v>1751</v>
      </c>
      <c r="C1025" s="3" t="s">
        <v>2737</v>
      </c>
      <c r="D1025" s="11" t="s">
        <v>2067</v>
      </c>
      <c r="E1025" s="3" t="s">
        <v>2737</v>
      </c>
      <c r="F1025" s="11" t="s">
        <v>3684</v>
      </c>
      <c r="G1025" s="3" t="s">
        <v>2737</v>
      </c>
      <c r="H1025" s="11" t="s">
        <v>2419</v>
      </c>
      <c r="I1025" s="3" t="s">
        <v>2737</v>
      </c>
    </row>
    <row r="1026" spans="2:9" ht="17.100000000000001" customHeight="1">
      <c r="B1026" s="11" t="s">
        <v>1750</v>
      </c>
      <c r="C1026" s="3" t="s">
        <v>2737</v>
      </c>
      <c r="D1026" s="11" t="s">
        <v>2068</v>
      </c>
      <c r="E1026" s="3" t="s">
        <v>2737</v>
      </c>
      <c r="F1026" s="11" t="s">
        <v>3683</v>
      </c>
      <c r="G1026" s="3" t="s">
        <v>2737</v>
      </c>
      <c r="H1026" s="11" t="s">
        <v>2420</v>
      </c>
      <c r="I1026" s="3" t="s">
        <v>2737</v>
      </c>
    </row>
    <row r="1027" spans="2:9" ht="17.100000000000001" customHeight="1">
      <c r="B1027" s="11" t="s">
        <v>1742</v>
      </c>
      <c r="C1027" s="3" t="s">
        <v>3345</v>
      </c>
      <c r="D1027" s="11" t="s">
        <v>1932</v>
      </c>
      <c r="E1027" s="3" t="s">
        <v>3345</v>
      </c>
      <c r="F1027" s="11" t="s">
        <v>3674</v>
      </c>
      <c r="G1027" s="3" t="s">
        <v>3345</v>
      </c>
      <c r="H1027" s="11" t="s">
        <v>2425</v>
      </c>
      <c r="I1027" s="3" t="s">
        <v>3345</v>
      </c>
    </row>
    <row r="1028" spans="2:9" ht="17.100000000000001" customHeight="1">
      <c r="B1028" s="11" t="s">
        <v>1743</v>
      </c>
      <c r="C1028" s="3" t="s">
        <v>3345</v>
      </c>
      <c r="D1028" s="11" t="s">
        <v>1933</v>
      </c>
      <c r="E1028" s="3" t="s">
        <v>3345</v>
      </c>
      <c r="F1028" s="11" t="s">
        <v>3675</v>
      </c>
      <c r="G1028" s="3" t="s">
        <v>3345</v>
      </c>
      <c r="H1028" s="11" t="s">
        <v>2426</v>
      </c>
      <c r="I1028" s="3" t="s">
        <v>3345</v>
      </c>
    </row>
    <row r="1029" spans="2:9" ht="17.100000000000001" customHeight="1">
      <c r="B1029" s="11" t="s">
        <v>1756</v>
      </c>
      <c r="C1029" s="3" t="s">
        <v>3346</v>
      </c>
      <c r="D1029" s="11" t="s">
        <v>1924</v>
      </c>
      <c r="E1029" s="3" t="s">
        <v>3346</v>
      </c>
      <c r="F1029" s="11" t="s">
        <v>3679</v>
      </c>
      <c r="G1029" s="3" t="s">
        <v>3346</v>
      </c>
      <c r="H1029" s="11" t="s">
        <v>2421</v>
      </c>
      <c r="I1029" s="3" t="s">
        <v>3346</v>
      </c>
    </row>
    <row r="1030" spans="2:9" ht="17.100000000000001" customHeight="1">
      <c r="B1030" s="11" t="s">
        <v>1594</v>
      </c>
      <c r="C1030" s="3" t="s">
        <v>3346</v>
      </c>
      <c r="D1030" s="11" t="s">
        <v>1925</v>
      </c>
      <c r="E1030" s="3" t="s">
        <v>3346</v>
      </c>
      <c r="F1030" s="11" t="s">
        <v>3680</v>
      </c>
      <c r="G1030" s="3" t="s">
        <v>3346</v>
      </c>
      <c r="H1030" s="11" t="s">
        <v>2422</v>
      </c>
      <c r="I1030" s="3" t="s">
        <v>3346</v>
      </c>
    </row>
    <row r="1031" spans="2:9" ht="17.100000000000001" customHeight="1">
      <c r="B1031" s="11" t="s">
        <v>1746</v>
      </c>
      <c r="C1031" s="3" t="s">
        <v>3347</v>
      </c>
      <c r="D1031" s="11" t="s">
        <v>1927</v>
      </c>
      <c r="E1031" s="3" t="s">
        <v>3347</v>
      </c>
      <c r="F1031" s="11" t="s">
        <v>3677</v>
      </c>
      <c r="G1031" s="3" t="s">
        <v>3347</v>
      </c>
      <c r="H1031" s="11" t="s">
        <v>2423</v>
      </c>
      <c r="I1031" s="3" t="s">
        <v>3347</v>
      </c>
    </row>
    <row r="1032" spans="2:9" ht="17.100000000000001" customHeight="1">
      <c r="B1032" s="11" t="s">
        <v>1747</v>
      </c>
      <c r="C1032" s="3" t="s">
        <v>3347</v>
      </c>
      <c r="D1032" s="11" t="s">
        <v>1926</v>
      </c>
      <c r="E1032" s="3" t="s">
        <v>3347</v>
      </c>
      <c r="F1032" s="11" t="s">
        <v>3678</v>
      </c>
      <c r="G1032" s="3" t="s">
        <v>3347</v>
      </c>
      <c r="H1032" s="11" t="s">
        <v>2424</v>
      </c>
      <c r="I1032" s="3" t="s">
        <v>3347</v>
      </c>
    </row>
    <row r="1033" spans="2:9" ht="17.100000000000001" customHeight="1">
      <c r="B1033" s="11" t="s">
        <v>1749</v>
      </c>
      <c r="C1033" s="3" t="s">
        <v>3220</v>
      </c>
      <c r="D1033" s="11" t="s">
        <v>1928</v>
      </c>
      <c r="E1033" s="3" t="s">
        <v>3220</v>
      </c>
      <c r="F1033" s="11" t="s">
        <v>3556</v>
      </c>
      <c r="G1033" s="3" t="s">
        <v>3220</v>
      </c>
      <c r="H1033" s="11" t="s">
        <v>2169</v>
      </c>
      <c r="I1033" s="3" t="s">
        <v>3220</v>
      </c>
    </row>
    <row r="1034" spans="2:9" ht="17.100000000000001" customHeight="1">
      <c r="B1034" s="11" t="s">
        <v>1748</v>
      </c>
      <c r="C1034" s="3" t="s">
        <v>3220</v>
      </c>
      <c r="D1034" s="11" t="s">
        <v>3538</v>
      </c>
      <c r="E1034" s="3" t="s">
        <v>3220</v>
      </c>
      <c r="F1034" s="11" t="s">
        <v>3555</v>
      </c>
      <c r="G1034" s="3" t="s">
        <v>3220</v>
      </c>
      <c r="H1034" s="11" t="s">
        <v>3547</v>
      </c>
      <c r="I1034" s="3" t="s">
        <v>3220</v>
      </c>
    </row>
    <row r="1035" spans="2:9" ht="17.100000000000001" customHeight="1">
      <c r="B1035" s="11" t="s">
        <v>1754</v>
      </c>
      <c r="C1035" s="3" t="s">
        <v>3221</v>
      </c>
      <c r="D1035" s="11" t="s">
        <v>3487</v>
      </c>
      <c r="E1035" s="3" t="s">
        <v>3221</v>
      </c>
      <c r="F1035" s="11" t="s">
        <v>3545</v>
      </c>
      <c r="G1035" s="3" t="s">
        <v>3221</v>
      </c>
      <c r="H1035" s="11" t="s">
        <v>2282</v>
      </c>
      <c r="I1035" s="3" t="s">
        <v>3221</v>
      </c>
    </row>
    <row r="1036" spans="2:9" ht="17.100000000000001" customHeight="1">
      <c r="B1036" s="11" t="s">
        <v>1755</v>
      </c>
      <c r="C1036" s="3" t="s">
        <v>3221</v>
      </c>
      <c r="D1036" s="11" t="s">
        <v>3486</v>
      </c>
      <c r="E1036" s="3" t="s">
        <v>3221</v>
      </c>
      <c r="F1036" s="11" t="s">
        <v>3546</v>
      </c>
      <c r="G1036" s="3" t="s">
        <v>3221</v>
      </c>
      <c r="H1036" s="11" t="s">
        <v>2283</v>
      </c>
      <c r="I1036" s="3" t="s">
        <v>3221</v>
      </c>
    </row>
    <row r="1037" spans="2:9" ht="17.100000000000001" customHeight="1">
      <c r="B1037" s="11" t="s">
        <v>1757</v>
      </c>
      <c r="C1037" s="3" t="s">
        <v>3223</v>
      </c>
      <c r="D1037" s="11" t="s">
        <v>3689</v>
      </c>
      <c r="E1037" s="3" t="s">
        <v>3223</v>
      </c>
      <c r="F1037" s="11" t="s">
        <v>3559</v>
      </c>
      <c r="G1037" s="3" t="s">
        <v>3223</v>
      </c>
      <c r="H1037" s="11" t="s">
        <v>2167</v>
      </c>
      <c r="I1037" s="3" t="s">
        <v>3223</v>
      </c>
    </row>
    <row r="1038" spans="2:9" ht="17.100000000000001" customHeight="1">
      <c r="B1038" s="11" t="s">
        <v>1593</v>
      </c>
      <c r="C1038" s="3" t="s">
        <v>3223</v>
      </c>
      <c r="D1038" s="11" t="s">
        <v>3539</v>
      </c>
      <c r="E1038" s="3" t="s">
        <v>3223</v>
      </c>
      <c r="F1038" s="11" t="s">
        <v>3560</v>
      </c>
      <c r="G1038" s="3" t="s">
        <v>3223</v>
      </c>
      <c r="H1038" s="11" t="s">
        <v>2168</v>
      </c>
      <c r="I1038" s="3" t="s">
        <v>3223</v>
      </c>
    </row>
    <row r="1039" spans="2:9" ht="17.100000000000001" customHeight="1">
      <c r="B1039" s="11" t="s">
        <v>1752</v>
      </c>
      <c r="C1039" s="3" t="s">
        <v>3224</v>
      </c>
      <c r="D1039" s="11" t="s">
        <v>1934</v>
      </c>
      <c r="E1039" s="3" t="s">
        <v>3224</v>
      </c>
      <c r="F1039" s="11" t="s">
        <v>3686</v>
      </c>
      <c r="G1039" s="3" t="s">
        <v>3224</v>
      </c>
      <c r="H1039" s="11" t="s">
        <v>2284</v>
      </c>
      <c r="I1039" s="3" t="s">
        <v>3224</v>
      </c>
    </row>
    <row r="1040" spans="2:9" ht="17.100000000000001" customHeight="1">
      <c r="B1040" s="11" t="s">
        <v>1753</v>
      </c>
      <c r="C1040" s="3" t="s">
        <v>3224</v>
      </c>
      <c r="D1040" s="11" t="s">
        <v>1935</v>
      </c>
      <c r="E1040" s="3" t="s">
        <v>3224</v>
      </c>
      <c r="F1040" s="11" t="s">
        <v>3685</v>
      </c>
      <c r="G1040" s="3" t="s">
        <v>3224</v>
      </c>
      <c r="H1040" s="11" t="s">
        <v>2285</v>
      </c>
      <c r="I1040" s="3" t="s">
        <v>3224</v>
      </c>
    </row>
    <row r="1042" spans="3:9" ht="17.100000000000001" customHeight="1">
      <c r="C1042"/>
      <c r="E1042"/>
      <c r="G1042"/>
      <c r="I1042"/>
    </row>
    <row r="1043" spans="3:9" ht="17.100000000000001" customHeight="1">
      <c r="C1043"/>
      <c r="E1043"/>
      <c r="G1043"/>
      <c r="I1043"/>
    </row>
    <row r="1044" spans="3:9" ht="17.100000000000001" customHeight="1">
      <c r="C1044" s="3"/>
      <c r="E1044" s="3"/>
      <c r="G1044" s="3"/>
      <c r="I1044" s="3"/>
    </row>
    <row r="1045" spans="3:9" ht="17.100000000000001" customHeight="1">
      <c r="C1045" s="3"/>
      <c r="E1045" s="3"/>
      <c r="G1045" s="3"/>
      <c r="I1045" s="3"/>
    </row>
    <row r="1046" spans="3:9" ht="17.100000000000001" customHeight="1">
      <c r="C1046" s="3"/>
      <c r="E1046" s="3"/>
      <c r="G1046" s="3"/>
      <c r="I1046" s="3"/>
    </row>
    <row r="1047" spans="3:9" ht="17.100000000000001" customHeight="1">
      <c r="C1047" s="3"/>
      <c r="E1047" s="3"/>
      <c r="G1047" s="3"/>
      <c r="I1047" s="3"/>
    </row>
    <row r="1048" spans="3:9" ht="17.100000000000001" customHeight="1">
      <c r="C1048" s="3"/>
      <c r="E1048" s="3"/>
      <c r="G1048" s="3"/>
      <c r="I1048" s="3"/>
    </row>
    <row r="1049" spans="3:9" ht="17.100000000000001" customHeight="1">
      <c r="C1049" s="3"/>
      <c r="E1049" s="3"/>
      <c r="G1049" s="3"/>
      <c r="I1049" s="3"/>
    </row>
    <row r="1050" spans="3:9" ht="17.100000000000001" customHeight="1">
      <c r="C1050" s="3"/>
      <c r="E1050" s="3"/>
      <c r="G1050" s="3"/>
      <c r="I1050" s="3"/>
    </row>
    <row r="1051" spans="3:9" ht="17.100000000000001" customHeight="1">
      <c r="C1051" s="3"/>
      <c r="E1051" s="3"/>
      <c r="G1051" s="3"/>
      <c r="I1051" s="3"/>
    </row>
    <row r="1052" spans="3:9" ht="17.100000000000001" customHeight="1">
      <c r="C1052" s="3"/>
      <c r="E1052" s="3"/>
      <c r="G1052" s="3"/>
      <c r="I1052" s="3"/>
    </row>
    <row r="1053" spans="3:9" ht="17.100000000000001" customHeight="1">
      <c r="C1053" s="3"/>
      <c r="E1053" s="3"/>
      <c r="G1053" s="3"/>
      <c r="I1053" s="3"/>
    </row>
    <row r="1054" spans="3:9" ht="17.100000000000001" customHeight="1">
      <c r="C1054" s="3"/>
      <c r="E1054" s="3"/>
      <c r="G1054" s="3"/>
      <c r="I1054" s="3"/>
    </row>
    <row r="1055" spans="3:9" ht="17.100000000000001" customHeight="1">
      <c r="C1055" s="3"/>
      <c r="E1055" s="3"/>
      <c r="G1055" s="3"/>
      <c r="I1055" s="3"/>
    </row>
    <row r="1056" spans="3:9" ht="17.100000000000001" customHeight="1">
      <c r="C1056" s="3"/>
      <c r="E1056" s="3"/>
      <c r="G1056" s="3"/>
      <c r="I1056" s="3"/>
    </row>
    <row r="1057" spans="3:9" ht="17.100000000000001" customHeight="1">
      <c r="C1057" s="3"/>
      <c r="E1057" s="3"/>
      <c r="G1057" s="3"/>
      <c r="I1057" s="3"/>
    </row>
    <row r="1058" spans="3:9" ht="17.100000000000001" customHeight="1">
      <c r="C1058" s="3"/>
      <c r="E1058" s="3"/>
      <c r="G1058" s="3"/>
      <c r="I1058" s="3"/>
    </row>
    <row r="1059" spans="3:9" ht="17.100000000000001" customHeight="1">
      <c r="C1059" s="3"/>
      <c r="E1059" s="3"/>
      <c r="G1059" s="3"/>
      <c r="I1059" s="3"/>
    </row>
    <row r="1060" spans="3:9" ht="17.100000000000001" customHeight="1">
      <c r="C1060" s="3"/>
      <c r="E1060" s="3"/>
      <c r="G1060" s="3"/>
      <c r="I1060" s="3"/>
    </row>
    <row r="1061" spans="3:9" ht="17.100000000000001" customHeight="1">
      <c r="C1061" s="3"/>
      <c r="E1061" s="3"/>
      <c r="G1061" s="3"/>
      <c r="I1061" s="3"/>
    </row>
    <row r="1062" spans="3:9" ht="17.100000000000001" customHeight="1">
      <c r="C1062" s="3"/>
      <c r="E1062" s="3"/>
      <c r="G1062" s="3"/>
      <c r="I1062" s="3"/>
    </row>
    <row r="1063" spans="3:9" ht="17.100000000000001" customHeight="1">
      <c r="C1063" s="3"/>
      <c r="E1063" s="3"/>
      <c r="G1063" s="3"/>
      <c r="I1063" s="3"/>
    </row>
    <row r="1064" spans="3:9" ht="17.100000000000001" customHeight="1">
      <c r="C1064" s="3"/>
      <c r="E1064" s="3"/>
      <c r="G1064" s="3"/>
      <c r="I1064" s="3"/>
    </row>
    <row r="1065" spans="3:9" ht="17.100000000000001" customHeight="1">
      <c r="C1065" s="3"/>
      <c r="E1065" s="3"/>
      <c r="G1065" s="3"/>
      <c r="I1065" s="3"/>
    </row>
    <row r="1066" spans="3:9" ht="17.100000000000001" customHeight="1">
      <c r="C1066" s="3"/>
      <c r="E1066" s="3"/>
      <c r="G1066" s="3"/>
      <c r="I1066" s="3"/>
    </row>
    <row r="1067" spans="3:9" ht="17.100000000000001" customHeight="1">
      <c r="C1067" s="3"/>
      <c r="E1067" s="3"/>
      <c r="G1067" s="3"/>
      <c r="I1067" s="3"/>
    </row>
  </sheetData>
  <phoneticPr fontId="0" type="noConversion"/>
  <conditionalFormatting sqref="J59">
    <cfRule type="duplicateValues" dxfId="324" priority="148"/>
  </conditionalFormatting>
  <conditionalFormatting sqref="J60">
    <cfRule type="duplicateValues" dxfId="323" priority="147"/>
  </conditionalFormatting>
  <conditionalFormatting sqref="J61">
    <cfRule type="duplicateValues" dxfId="322" priority="146"/>
  </conditionalFormatting>
  <conditionalFormatting sqref="J62">
    <cfRule type="duplicateValues" dxfId="321" priority="145"/>
  </conditionalFormatting>
  <conditionalFormatting sqref="J63">
    <cfRule type="duplicateValues" dxfId="320" priority="144"/>
  </conditionalFormatting>
  <conditionalFormatting sqref="J64">
    <cfRule type="duplicateValues" dxfId="319" priority="143"/>
  </conditionalFormatting>
  <conditionalFormatting sqref="J65">
    <cfRule type="duplicateValues" dxfId="318" priority="142"/>
  </conditionalFormatting>
  <conditionalFormatting sqref="J66">
    <cfRule type="duplicateValues" dxfId="317" priority="141"/>
  </conditionalFormatting>
  <conditionalFormatting sqref="J67">
    <cfRule type="duplicateValues" dxfId="316" priority="140"/>
  </conditionalFormatting>
  <conditionalFormatting sqref="J68">
    <cfRule type="duplicateValues" dxfId="315" priority="139"/>
  </conditionalFormatting>
  <conditionalFormatting sqref="J69">
    <cfRule type="duplicateValues" dxfId="314" priority="138" stopIfTrue="1"/>
  </conditionalFormatting>
  <conditionalFormatting sqref="J70">
    <cfRule type="duplicateValues" dxfId="313" priority="137"/>
  </conditionalFormatting>
  <conditionalFormatting sqref="J71">
    <cfRule type="duplicateValues" dxfId="312" priority="136"/>
  </conditionalFormatting>
  <conditionalFormatting sqref="J72">
    <cfRule type="duplicateValues" dxfId="311" priority="135"/>
  </conditionalFormatting>
  <conditionalFormatting sqref="J73">
    <cfRule type="duplicateValues" dxfId="310" priority="134"/>
  </conditionalFormatting>
  <conditionalFormatting sqref="J74">
    <cfRule type="duplicateValues" dxfId="309" priority="133"/>
  </conditionalFormatting>
  <conditionalFormatting sqref="J75">
    <cfRule type="duplicateValues" dxfId="308" priority="132"/>
  </conditionalFormatting>
  <conditionalFormatting sqref="J76">
    <cfRule type="duplicateValues" dxfId="307" priority="131"/>
  </conditionalFormatting>
  <conditionalFormatting sqref="J77">
    <cfRule type="duplicateValues" dxfId="306" priority="130"/>
  </conditionalFormatting>
  <conditionalFormatting sqref="J78">
    <cfRule type="duplicateValues" dxfId="305" priority="129"/>
  </conditionalFormatting>
  <conditionalFormatting sqref="J79">
    <cfRule type="duplicateValues" dxfId="304" priority="128"/>
  </conditionalFormatting>
  <conditionalFormatting sqref="J80">
    <cfRule type="duplicateValues" dxfId="303" priority="127"/>
  </conditionalFormatting>
  <conditionalFormatting sqref="J81">
    <cfRule type="duplicateValues" dxfId="302" priority="126"/>
  </conditionalFormatting>
  <conditionalFormatting sqref="J82">
    <cfRule type="duplicateValues" dxfId="301" priority="125"/>
  </conditionalFormatting>
  <conditionalFormatting sqref="J86">
    <cfRule type="duplicateValues" dxfId="300" priority="26"/>
  </conditionalFormatting>
  <conditionalFormatting sqref="J87">
    <cfRule type="duplicateValues" dxfId="299" priority="25"/>
  </conditionalFormatting>
  <conditionalFormatting sqref="J88">
    <cfRule type="duplicateValues" dxfId="298" priority="24"/>
  </conditionalFormatting>
  <conditionalFormatting sqref="J89">
    <cfRule type="duplicateValues" dxfId="297" priority="20"/>
  </conditionalFormatting>
  <conditionalFormatting sqref="J90">
    <cfRule type="duplicateValues" dxfId="296" priority="22"/>
  </conditionalFormatting>
  <conditionalFormatting sqref="J91">
    <cfRule type="duplicateValues" dxfId="295" priority="21"/>
  </conditionalFormatting>
  <conditionalFormatting sqref="J92">
    <cfRule type="duplicateValues" dxfId="294" priority="19"/>
  </conditionalFormatting>
  <conditionalFormatting sqref="J93">
    <cfRule type="duplicateValues" dxfId="293" priority="18"/>
  </conditionalFormatting>
  <conditionalFormatting sqref="J94">
    <cfRule type="duplicateValues" dxfId="292" priority="17"/>
  </conditionalFormatting>
  <conditionalFormatting sqref="J95">
    <cfRule type="duplicateValues" dxfId="291" priority="16"/>
  </conditionalFormatting>
  <conditionalFormatting sqref="J96">
    <cfRule type="duplicateValues" dxfId="290" priority="15"/>
  </conditionalFormatting>
  <conditionalFormatting sqref="J97">
    <cfRule type="duplicateValues" dxfId="289" priority="14"/>
  </conditionalFormatting>
  <conditionalFormatting sqref="J98">
    <cfRule type="duplicateValues" dxfId="288" priority="13"/>
  </conditionalFormatting>
  <conditionalFormatting sqref="J99">
    <cfRule type="duplicateValues" dxfId="287" priority="12"/>
  </conditionalFormatting>
  <conditionalFormatting sqref="J100">
    <cfRule type="duplicateValues" dxfId="286" priority="11"/>
  </conditionalFormatting>
  <conditionalFormatting sqref="J101">
    <cfRule type="duplicateValues" dxfId="285" priority="10"/>
  </conditionalFormatting>
  <conditionalFormatting sqref="J102">
    <cfRule type="duplicateValues" dxfId="284" priority="9"/>
  </conditionalFormatting>
  <conditionalFormatting sqref="J103">
    <cfRule type="duplicateValues" dxfId="283" priority="8"/>
  </conditionalFormatting>
  <conditionalFormatting sqref="J104">
    <cfRule type="duplicateValues" dxfId="282" priority="6"/>
  </conditionalFormatting>
  <conditionalFormatting sqref="J105">
    <cfRule type="duplicateValues" dxfId="281" priority="5"/>
  </conditionalFormatting>
  <conditionalFormatting sqref="J106">
    <cfRule type="duplicateValues" dxfId="280" priority="4"/>
  </conditionalFormatting>
  <conditionalFormatting sqref="J109">
    <cfRule type="duplicateValues" dxfId="279" priority="3"/>
  </conditionalFormatting>
  <conditionalFormatting sqref="J107">
    <cfRule type="duplicateValues" dxfId="278" priority="2"/>
  </conditionalFormatting>
  <conditionalFormatting sqref="J108">
    <cfRule type="duplicateValues" dxfId="277" priority="1"/>
  </conditionalFormatting>
  <conditionalFormatting sqref="B59">
    <cfRule type="duplicateValues" dxfId="276" priority="303"/>
  </conditionalFormatting>
  <conditionalFormatting sqref="B60">
    <cfRule type="duplicateValues" dxfId="275" priority="304"/>
  </conditionalFormatting>
  <conditionalFormatting sqref="B61">
    <cfRule type="duplicateValues" dxfId="274" priority="305"/>
  </conditionalFormatting>
  <conditionalFormatting sqref="B62">
    <cfRule type="duplicateValues" dxfId="273" priority="306"/>
  </conditionalFormatting>
  <conditionalFormatting sqref="B63">
    <cfRule type="duplicateValues" dxfId="272" priority="307"/>
  </conditionalFormatting>
  <conditionalFormatting sqref="B64">
    <cfRule type="duplicateValues" dxfId="271" priority="308"/>
  </conditionalFormatting>
  <conditionalFormatting sqref="B65">
    <cfRule type="duplicateValues" dxfId="270" priority="309"/>
  </conditionalFormatting>
  <conditionalFormatting sqref="B66">
    <cfRule type="duplicateValues" dxfId="269" priority="310"/>
  </conditionalFormatting>
  <conditionalFormatting sqref="B67">
    <cfRule type="duplicateValues" dxfId="268" priority="311"/>
  </conditionalFormatting>
  <conditionalFormatting sqref="B82">
    <cfRule type="duplicateValues" dxfId="267" priority="312"/>
  </conditionalFormatting>
  <conditionalFormatting sqref="B81">
    <cfRule type="duplicateValues" dxfId="266" priority="313"/>
  </conditionalFormatting>
  <conditionalFormatting sqref="B80">
    <cfRule type="duplicateValues" dxfId="265" priority="314"/>
  </conditionalFormatting>
  <conditionalFormatting sqref="B79">
    <cfRule type="duplicateValues" dxfId="264" priority="315"/>
  </conditionalFormatting>
  <conditionalFormatting sqref="B78">
    <cfRule type="duplicateValues" dxfId="263" priority="316"/>
  </conditionalFormatting>
  <conditionalFormatting sqref="B77">
    <cfRule type="duplicateValues" dxfId="262" priority="317"/>
  </conditionalFormatting>
  <conditionalFormatting sqref="B76">
    <cfRule type="duplicateValues" dxfId="261" priority="318"/>
  </conditionalFormatting>
  <conditionalFormatting sqref="B75">
    <cfRule type="duplicateValues" dxfId="260" priority="319"/>
  </conditionalFormatting>
  <conditionalFormatting sqref="B74">
    <cfRule type="duplicateValues" dxfId="259" priority="320"/>
  </conditionalFormatting>
  <conditionalFormatting sqref="B73">
    <cfRule type="duplicateValues" dxfId="258" priority="321"/>
  </conditionalFormatting>
  <conditionalFormatting sqref="B72">
    <cfRule type="duplicateValues" dxfId="257" priority="322"/>
  </conditionalFormatting>
  <conditionalFormatting sqref="B71">
    <cfRule type="duplicateValues" dxfId="256" priority="323"/>
  </conditionalFormatting>
  <conditionalFormatting sqref="B70">
    <cfRule type="duplicateValues" dxfId="255" priority="324"/>
  </conditionalFormatting>
  <conditionalFormatting sqref="B69">
    <cfRule type="duplicateValues" dxfId="254" priority="325"/>
  </conditionalFormatting>
  <conditionalFormatting sqref="B68">
    <cfRule type="duplicateValues" dxfId="253" priority="326"/>
  </conditionalFormatting>
  <conditionalFormatting sqref="B86">
    <cfRule type="duplicateValues" dxfId="252" priority="327"/>
  </conditionalFormatting>
  <conditionalFormatting sqref="B87">
    <cfRule type="duplicateValues" dxfId="251" priority="328"/>
  </conditionalFormatting>
  <conditionalFormatting sqref="B88">
    <cfRule type="duplicateValues" dxfId="250" priority="329"/>
  </conditionalFormatting>
  <conditionalFormatting sqref="B89">
    <cfRule type="duplicateValues" dxfId="249" priority="330"/>
  </conditionalFormatting>
  <conditionalFormatting sqref="B90">
    <cfRule type="duplicateValues" dxfId="248" priority="331"/>
  </conditionalFormatting>
  <conditionalFormatting sqref="B91">
    <cfRule type="duplicateValues" dxfId="247" priority="332"/>
  </conditionalFormatting>
  <conditionalFormatting sqref="B94">
    <cfRule type="duplicateValues" dxfId="246" priority="333"/>
  </conditionalFormatting>
  <conditionalFormatting sqref="B92">
    <cfRule type="duplicateValues" dxfId="245" priority="334"/>
  </conditionalFormatting>
  <conditionalFormatting sqref="B93">
    <cfRule type="duplicateValues" dxfId="244" priority="335"/>
  </conditionalFormatting>
  <conditionalFormatting sqref="B95">
    <cfRule type="duplicateValues" dxfId="243" priority="336"/>
  </conditionalFormatting>
  <conditionalFormatting sqref="B96">
    <cfRule type="duplicateValues" dxfId="242" priority="337"/>
  </conditionalFormatting>
  <conditionalFormatting sqref="B97">
    <cfRule type="duplicateValues" dxfId="241" priority="338"/>
  </conditionalFormatting>
  <conditionalFormatting sqref="B98">
    <cfRule type="duplicateValues" dxfId="240" priority="339"/>
  </conditionalFormatting>
  <conditionalFormatting sqref="B99">
    <cfRule type="duplicateValues" dxfId="239" priority="340"/>
  </conditionalFormatting>
  <conditionalFormatting sqref="B100">
    <cfRule type="duplicateValues" dxfId="238" priority="341"/>
  </conditionalFormatting>
  <conditionalFormatting sqref="B101">
    <cfRule type="duplicateValues" dxfId="237" priority="342"/>
  </conditionalFormatting>
  <conditionalFormatting sqref="B102">
    <cfRule type="duplicateValues" dxfId="236" priority="343"/>
  </conditionalFormatting>
  <conditionalFormatting sqref="B103">
    <cfRule type="duplicateValues" dxfId="235" priority="344"/>
  </conditionalFormatting>
  <conditionalFormatting sqref="B104">
    <cfRule type="duplicateValues" dxfId="234" priority="345"/>
  </conditionalFormatting>
  <conditionalFormatting sqref="B108">
    <cfRule type="duplicateValues" dxfId="233" priority="346"/>
  </conditionalFormatting>
  <conditionalFormatting sqref="B105">
    <cfRule type="duplicateValues" dxfId="232" priority="347"/>
  </conditionalFormatting>
  <conditionalFormatting sqref="B106">
    <cfRule type="duplicateValues" dxfId="231" priority="348"/>
  </conditionalFormatting>
  <conditionalFormatting sqref="B107">
    <cfRule type="duplicateValues" dxfId="230" priority="349"/>
  </conditionalFormatting>
  <conditionalFormatting sqref="B109">
    <cfRule type="duplicateValues" dxfId="229" priority="350"/>
  </conditionalFormatting>
  <conditionalFormatting sqref="D59">
    <cfRule type="duplicateValues" dxfId="228" priority="351"/>
  </conditionalFormatting>
  <conditionalFormatting sqref="D60">
    <cfRule type="duplicateValues" dxfId="227" priority="352"/>
  </conditionalFormatting>
  <conditionalFormatting sqref="D61">
    <cfRule type="duplicateValues" dxfId="226" priority="353"/>
  </conditionalFormatting>
  <conditionalFormatting sqref="D62">
    <cfRule type="duplicateValues" dxfId="225" priority="354"/>
  </conditionalFormatting>
  <conditionalFormatting sqref="D63">
    <cfRule type="duplicateValues" dxfId="224" priority="355"/>
  </conditionalFormatting>
  <conditionalFormatting sqref="D64">
    <cfRule type="duplicateValues" dxfId="223" priority="356"/>
  </conditionalFormatting>
  <conditionalFormatting sqref="D65">
    <cfRule type="duplicateValues" dxfId="222" priority="357"/>
  </conditionalFormatting>
  <conditionalFormatting sqref="D66">
    <cfRule type="duplicateValues" dxfId="221" priority="358"/>
  </conditionalFormatting>
  <conditionalFormatting sqref="D67">
    <cfRule type="duplicateValues" dxfId="220" priority="359"/>
  </conditionalFormatting>
  <conditionalFormatting sqref="D68">
    <cfRule type="duplicateValues" dxfId="219" priority="360"/>
  </conditionalFormatting>
  <conditionalFormatting sqref="D69">
    <cfRule type="duplicateValues" dxfId="218" priority="361"/>
  </conditionalFormatting>
  <conditionalFormatting sqref="D70">
    <cfRule type="duplicateValues" dxfId="217" priority="362"/>
  </conditionalFormatting>
  <conditionalFormatting sqref="D71">
    <cfRule type="duplicateValues" dxfId="216" priority="363"/>
  </conditionalFormatting>
  <conditionalFormatting sqref="D72">
    <cfRule type="duplicateValues" dxfId="215" priority="364"/>
  </conditionalFormatting>
  <conditionalFormatting sqref="D73">
    <cfRule type="duplicateValues" dxfId="214" priority="365"/>
  </conditionalFormatting>
  <conditionalFormatting sqref="D74">
    <cfRule type="duplicateValues" dxfId="213" priority="366" stopIfTrue="1"/>
  </conditionalFormatting>
  <conditionalFormatting sqref="D75">
    <cfRule type="duplicateValues" dxfId="212" priority="367"/>
  </conditionalFormatting>
  <conditionalFormatting sqref="D76">
    <cfRule type="duplicateValues" dxfId="211" priority="368"/>
  </conditionalFormatting>
  <conditionalFormatting sqref="D77">
    <cfRule type="duplicateValues" dxfId="210" priority="369"/>
  </conditionalFormatting>
  <conditionalFormatting sqref="D78">
    <cfRule type="duplicateValues" dxfId="209" priority="370"/>
  </conditionalFormatting>
  <conditionalFormatting sqref="D79">
    <cfRule type="duplicateValues" dxfId="208" priority="371"/>
  </conditionalFormatting>
  <conditionalFormatting sqref="D80">
    <cfRule type="duplicateValues" dxfId="207" priority="372"/>
  </conditionalFormatting>
  <conditionalFormatting sqref="D81">
    <cfRule type="duplicateValues" dxfId="206" priority="373"/>
  </conditionalFormatting>
  <conditionalFormatting sqref="D82">
    <cfRule type="duplicateValues" dxfId="205" priority="374"/>
  </conditionalFormatting>
  <conditionalFormatting sqref="D86">
    <cfRule type="duplicateValues" dxfId="204" priority="375"/>
  </conditionalFormatting>
  <conditionalFormatting sqref="D87">
    <cfRule type="duplicateValues" dxfId="203" priority="376"/>
  </conditionalFormatting>
  <conditionalFormatting sqref="D88">
    <cfRule type="duplicateValues" dxfId="202" priority="377"/>
  </conditionalFormatting>
  <conditionalFormatting sqref="D90">
    <cfRule type="duplicateValues" dxfId="201" priority="378"/>
  </conditionalFormatting>
  <conditionalFormatting sqref="D91">
    <cfRule type="duplicateValues" dxfId="200" priority="379"/>
  </conditionalFormatting>
  <conditionalFormatting sqref="D92">
    <cfRule type="duplicateValues" dxfId="199" priority="380"/>
  </conditionalFormatting>
  <conditionalFormatting sqref="D93">
    <cfRule type="duplicateValues" dxfId="198" priority="381"/>
  </conditionalFormatting>
  <conditionalFormatting sqref="D94">
    <cfRule type="duplicateValues" dxfId="197" priority="382"/>
  </conditionalFormatting>
  <conditionalFormatting sqref="D95">
    <cfRule type="duplicateValues" dxfId="196" priority="383"/>
  </conditionalFormatting>
  <conditionalFormatting sqref="D96">
    <cfRule type="duplicateValues" dxfId="195" priority="384"/>
  </conditionalFormatting>
  <conditionalFormatting sqref="D97">
    <cfRule type="duplicateValues" dxfId="194" priority="385"/>
  </conditionalFormatting>
  <conditionalFormatting sqref="D98">
    <cfRule type="duplicateValues" dxfId="193" priority="386"/>
  </conditionalFormatting>
  <conditionalFormatting sqref="D99">
    <cfRule type="duplicateValues" dxfId="192" priority="387"/>
  </conditionalFormatting>
  <conditionalFormatting sqref="D109">
    <cfRule type="duplicateValues" dxfId="191" priority="388"/>
  </conditionalFormatting>
  <conditionalFormatting sqref="D100">
    <cfRule type="duplicateValues" dxfId="190" priority="389"/>
  </conditionalFormatting>
  <conditionalFormatting sqref="D101">
    <cfRule type="duplicateValues" dxfId="189" priority="390"/>
  </conditionalFormatting>
  <conditionalFormatting sqref="D102">
    <cfRule type="duplicateValues" dxfId="188" priority="391"/>
  </conditionalFormatting>
  <conditionalFormatting sqref="D103">
    <cfRule type="duplicateValues" dxfId="187" priority="392"/>
  </conditionalFormatting>
  <conditionalFormatting sqref="D104">
    <cfRule type="duplicateValues" dxfId="186" priority="393"/>
  </conditionalFormatting>
  <conditionalFormatting sqref="D105">
    <cfRule type="duplicateValues" dxfId="185" priority="394"/>
  </conditionalFormatting>
  <conditionalFormatting sqref="D106">
    <cfRule type="duplicateValues" dxfId="184" priority="395"/>
  </conditionalFormatting>
  <conditionalFormatting sqref="D107">
    <cfRule type="duplicateValues" dxfId="183" priority="396"/>
  </conditionalFormatting>
  <conditionalFormatting sqref="D89">
    <cfRule type="duplicateValues" dxfId="182" priority="397"/>
  </conditionalFormatting>
  <conditionalFormatting sqref="D108">
    <cfRule type="duplicateValues" dxfId="181" priority="398"/>
  </conditionalFormatting>
  <conditionalFormatting sqref="H59">
    <cfRule type="duplicateValues" dxfId="180" priority="399"/>
  </conditionalFormatting>
  <conditionalFormatting sqref="H60">
    <cfRule type="duplicateValues" dxfId="179" priority="400"/>
  </conditionalFormatting>
  <conditionalFormatting sqref="H61">
    <cfRule type="duplicateValues" dxfId="178" priority="401"/>
  </conditionalFormatting>
  <conditionalFormatting sqref="H62">
    <cfRule type="duplicateValues" dxfId="177" priority="402"/>
  </conditionalFormatting>
  <conditionalFormatting sqref="H63">
    <cfRule type="duplicateValues" dxfId="176" priority="403"/>
  </conditionalFormatting>
  <conditionalFormatting sqref="H64">
    <cfRule type="duplicateValues" dxfId="175" priority="404"/>
  </conditionalFormatting>
  <conditionalFormatting sqref="H65">
    <cfRule type="duplicateValues" dxfId="174" priority="405"/>
  </conditionalFormatting>
  <conditionalFormatting sqref="H66">
    <cfRule type="duplicateValues" dxfId="173" priority="406"/>
  </conditionalFormatting>
  <conditionalFormatting sqref="H67">
    <cfRule type="duplicateValues" dxfId="172" priority="407"/>
  </conditionalFormatting>
  <conditionalFormatting sqref="H68">
    <cfRule type="duplicateValues" dxfId="171" priority="408"/>
  </conditionalFormatting>
  <conditionalFormatting sqref="H69">
    <cfRule type="duplicateValues" dxfId="170" priority="409"/>
  </conditionalFormatting>
  <conditionalFormatting sqref="H70">
    <cfRule type="duplicateValues" dxfId="169" priority="410"/>
  </conditionalFormatting>
  <conditionalFormatting sqref="H71">
    <cfRule type="duplicateValues" dxfId="168" priority="411"/>
  </conditionalFormatting>
  <conditionalFormatting sqref="H72">
    <cfRule type="duplicateValues" dxfId="167" priority="412"/>
  </conditionalFormatting>
  <conditionalFormatting sqref="H73">
    <cfRule type="duplicateValues" dxfId="166" priority="413"/>
  </conditionalFormatting>
  <conditionalFormatting sqref="H74">
    <cfRule type="duplicateValues" dxfId="165" priority="414"/>
  </conditionalFormatting>
  <conditionalFormatting sqref="H76">
    <cfRule type="duplicateValues" dxfId="164" priority="415"/>
  </conditionalFormatting>
  <conditionalFormatting sqref="H77">
    <cfRule type="duplicateValues" dxfId="163" priority="416"/>
  </conditionalFormatting>
  <conditionalFormatting sqref="H78">
    <cfRule type="duplicateValues" dxfId="162" priority="417"/>
  </conditionalFormatting>
  <conditionalFormatting sqref="H79">
    <cfRule type="duplicateValues" dxfId="161" priority="418"/>
  </conditionalFormatting>
  <conditionalFormatting sqref="H81">
    <cfRule type="duplicateValues" dxfId="160" priority="419"/>
  </conditionalFormatting>
  <conditionalFormatting sqref="H82">
    <cfRule type="duplicateValues" dxfId="159" priority="420"/>
  </conditionalFormatting>
  <conditionalFormatting sqref="H80">
    <cfRule type="duplicateValues" dxfId="158" priority="421"/>
  </conditionalFormatting>
  <conditionalFormatting sqref="H75">
    <cfRule type="duplicateValues" dxfId="157" priority="422"/>
  </conditionalFormatting>
  <conditionalFormatting sqref="H86">
    <cfRule type="duplicateValues" dxfId="156" priority="423"/>
  </conditionalFormatting>
  <conditionalFormatting sqref="H87">
    <cfRule type="duplicateValues" dxfId="155" priority="424"/>
  </conditionalFormatting>
  <conditionalFormatting sqref="H88">
    <cfRule type="duplicateValues" dxfId="154" priority="425"/>
  </conditionalFormatting>
  <conditionalFormatting sqref="H89">
    <cfRule type="duplicateValues" dxfId="153" priority="426"/>
  </conditionalFormatting>
  <conditionalFormatting sqref="H90">
    <cfRule type="duplicateValues" dxfId="152" priority="427"/>
  </conditionalFormatting>
  <conditionalFormatting sqref="H91">
    <cfRule type="duplicateValues" dxfId="151" priority="428"/>
  </conditionalFormatting>
  <conditionalFormatting sqref="H92">
    <cfRule type="duplicateValues" dxfId="150" priority="429"/>
  </conditionalFormatting>
  <conditionalFormatting sqref="H93">
    <cfRule type="duplicateValues" dxfId="149" priority="430"/>
  </conditionalFormatting>
  <conditionalFormatting sqref="H94">
    <cfRule type="duplicateValues" dxfId="148" priority="431"/>
  </conditionalFormatting>
  <conditionalFormatting sqref="H95">
    <cfRule type="duplicateValues" dxfId="147" priority="432"/>
  </conditionalFormatting>
  <conditionalFormatting sqref="H96">
    <cfRule type="duplicateValues" dxfId="146" priority="433"/>
  </conditionalFormatting>
  <conditionalFormatting sqref="H97">
    <cfRule type="duplicateValues" dxfId="145" priority="434"/>
  </conditionalFormatting>
  <conditionalFormatting sqref="H98">
    <cfRule type="duplicateValues" dxfId="144" priority="435"/>
  </conditionalFormatting>
  <conditionalFormatting sqref="H99">
    <cfRule type="duplicateValues" dxfId="143" priority="436"/>
  </conditionalFormatting>
  <conditionalFormatting sqref="H100">
    <cfRule type="duplicateValues" dxfId="142" priority="437"/>
  </conditionalFormatting>
  <conditionalFormatting sqref="H101">
    <cfRule type="duplicateValues" dxfId="141" priority="438"/>
  </conditionalFormatting>
  <conditionalFormatting sqref="H102">
    <cfRule type="duplicateValues" dxfId="140" priority="439"/>
  </conditionalFormatting>
  <conditionalFormatting sqref="H104">
    <cfRule type="duplicateValues" dxfId="139" priority="440"/>
  </conditionalFormatting>
  <conditionalFormatting sqref="H105">
    <cfRule type="duplicateValues" dxfId="138" priority="441"/>
  </conditionalFormatting>
  <conditionalFormatting sqref="H106">
    <cfRule type="duplicateValues" dxfId="137" priority="442"/>
  </conditionalFormatting>
  <conditionalFormatting sqref="H107">
    <cfRule type="duplicateValues" dxfId="136" priority="443"/>
  </conditionalFormatting>
  <conditionalFormatting sqref="H109">
    <cfRule type="duplicateValues" dxfId="135" priority="444"/>
  </conditionalFormatting>
  <conditionalFormatting sqref="H103">
    <cfRule type="duplicateValues" dxfId="134" priority="445"/>
  </conditionalFormatting>
  <conditionalFormatting sqref="H108">
    <cfRule type="duplicateValues" dxfId="133" priority="446"/>
  </conditionalFormatting>
  <conditionalFormatting sqref="F59">
    <cfRule type="duplicateValues" dxfId="132" priority="447"/>
  </conditionalFormatting>
  <conditionalFormatting sqref="F60">
    <cfRule type="duplicateValues" dxfId="131" priority="448"/>
  </conditionalFormatting>
  <conditionalFormatting sqref="F62">
    <cfRule type="duplicateValues" dxfId="130" priority="449"/>
  </conditionalFormatting>
  <conditionalFormatting sqref="F63">
    <cfRule type="duplicateValues" dxfId="129" priority="450"/>
  </conditionalFormatting>
  <conditionalFormatting sqref="F64">
    <cfRule type="duplicateValues" dxfId="128" priority="451"/>
  </conditionalFormatting>
  <conditionalFormatting sqref="F65">
    <cfRule type="duplicateValues" dxfId="127" priority="452"/>
  </conditionalFormatting>
  <conditionalFormatting sqref="F66">
    <cfRule type="duplicateValues" dxfId="126" priority="453"/>
  </conditionalFormatting>
  <conditionalFormatting sqref="F67">
    <cfRule type="duplicateValues" dxfId="125" priority="454"/>
  </conditionalFormatting>
  <conditionalFormatting sqref="F68">
    <cfRule type="duplicateValues" dxfId="124" priority="455"/>
  </conditionalFormatting>
  <conditionalFormatting sqref="F69">
    <cfRule type="duplicateValues" dxfId="123" priority="456"/>
  </conditionalFormatting>
  <conditionalFormatting sqref="F70">
    <cfRule type="duplicateValues" dxfId="122" priority="457"/>
  </conditionalFormatting>
  <conditionalFormatting sqref="F71">
    <cfRule type="duplicateValues" dxfId="121" priority="458"/>
  </conditionalFormatting>
  <conditionalFormatting sqref="F72">
    <cfRule type="duplicateValues" dxfId="120" priority="459"/>
  </conditionalFormatting>
  <conditionalFormatting sqref="F73">
    <cfRule type="duplicateValues" dxfId="119" priority="460"/>
  </conditionalFormatting>
  <conditionalFormatting sqref="F74">
    <cfRule type="duplicateValues" dxfId="118" priority="461"/>
  </conditionalFormatting>
  <conditionalFormatting sqref="F75">
    <cfRule type="duplicateValues" dxfId="117" priority="462"/>
  </conditionalFormatting>
  <conditionalFormatting sqref="F76">
    <cfRule type="duplicateValues" dxfId="116" priority="463"/>
  </conditionalFormatting>
  <conditionalFormatting sqref="F77">
    <cfRule type="duplicateValues" dxfId="115" priority="464"/>
  </conditionalFormatting>
  <conditionalFormatting sqref="F78">
    <cfRule type="duplicateValues" dxfId="114" priority="465"/>
  </conditionalFormatting>
  <conditionalFormatting sqref="F79">
    <cfRule type="duplicateValues" dxfId="113" priority="466"/>
  </conditionalFormatting>
  <conditionalFormatting sqref="F80">
    <cfRule type="duplicateValues" dxfId="112" priority="467"/>
  </conditionalFormatting>
  <conditionalFormatting sqref="F81">
    <cfRule type="duplicateValues" dxfId="111" priority="468"/>
  </conditionalFormatting>
  <conditionalFormatting sqref="F82">
    <cfRule type="duplicateValues" dxfId="110" priority="469"/>
  </conditionalFormatting>
  <conditionalFormatting sqref="F61">
    <cfRule type="duplicateValues" dxfId="109" priority="470"/>
  </conditionalFormatting>
  <conditionalFormatting sqref="F86">
    <cfRule type="duplicateValues" dxfId="108" priority="471"/>
  </conditionalFormatting>
  <conditionalFormatting sqref="F87">
    <cfRule type="duplicateValues" dxfId="107" priority="472"/>
  </conditionalFormatting>
  <conditionalFormatting sqref="F88">
    <cfRule type="duplicateValues" dxfId="106" priority="473"/>
  </conditionalFormatting>
  <conditionalFormatting sqref="F89">
    <cfRule type="duplicateValues" dxfId="105" priority="474"/>
  </conditionalFormatting>
  <conditionalFormatting sqref="F90">
    <cfRule type="duplicateValues" dxfId="104" priority="475"/>
  </conditionalFormatting>
  <conditionalFormatting sqref="F91">
    <cfRule type="duplicateValues" dxfId="103" priority="476"/>
  </conditionalFormatting>
  <conditionalFormatting sqref="F92">
    <cfRule type="duplicateValues" dxfId="102" priority="477"/>
  </conditionalFormatting>
  <conditionalFormatting sqref="F93">
    <cfRule type="duplicateValues" dxfId="101" priority="478"/>
  </conditionalFormatting>
  <conditionalFormatting sqref="F94">
    <cfRule type="duplicateValues" dxfId="100" priority="479"/>
  </conditionalFormatting>
  <conditionalFormatting sqref="F95">
    <cfRule type="duplicateValues" dxfId="99" priority="480"/>
  </conditionalFormatting>
  <conditionalFormatting sqref="F96">
    <cfRule type="duplicateValues" dxfId="98" priority="481"/>
  </conditionalFormatting>
  <conditionalFormatting sqref="F97">
    <cfRule type="duplicateValues" dxfId="97" priority="482"/>
  </conditionalFormatting>
  <conditionalFormatting sqref="F98">
    <cfRule type="duplicateValues" dxfId="96" priority="483"/>
  </conditionalFormatting>
  <conditionalFormatting sqref="F99">
    <cfRule type="duplicateValues" dxfId="95" priority="484"/>
  </conditionalFormatting>
  <conditionalFormatting sqref="F100">
    <cfRule type="duplicateValues" dxfId="94" priority="485"/>
  </conditionalFormatting>
  <conditionalFormatting sqref="F101">
    <cfRule type="duplicateValues" dxfId="93" priority="486"/>
  </conditionalFormatting>
  <conditionalFormatting sqref="F102">
    <cfRule type="duplicateValues" dxfId="92" priority="487"/>
  </conditionalFormatting>
  <conditionalFormatting sqref="F103">
    <cfRule type="duplicateValues" dxfId="91" priority="488"/>
  </conditionalFormatting>
  <conditionalFormatting sqref="F104">
    <cfRule type="duplicateValues" dxfId="90" priority="489"/>
  </conditionalFormatting>
  <conditionalFormatting sqref="F105">
    <cfRule type="duplicateValues" dxfId="89" priority="490"/>
  </conditionalFormatting>
  <conditionalFormatting sqref="F106">
    <cfRule type="duplicateValues" dxfId="88" priority="491"/>
  </conditionalFormatting>
  <conditionalFormatting sqref="F109">
    <cfRule type="duplicateValues" dxfId="87" priority="492"/>
  </conditionalFormatting>
  <conditionalFormatting sqref="F108">
    <cfRule type="duplicateValues" dxfId="86" priority="493"/>
  </conditionalFormatting>
  <conditionalFormatting sqref="F107">
    <cfRule type="duplicateValues" dxfId="85" priority="494"/>
  </conditionalFormatting>
  <pageMargins left="0.75" right="0.75" top="1" bottom="1" header="0.5" footer="0.5"/>
  <pageSetup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Team Rosters</vt:lpstr>
      <vt:lpstr>Supplemental Drafts</vt:lpstr>
      <vt:lpstr>2020 Draft Grid</vt:lpstr>
      <vt:lpstr>2021 Draft Grid</vt:lpstr>
      <vt:lpstr>Cuts</vt:lpstr>
      <vt:lpstr>Availables</vt:lpstr>
      <vt:lpstr>Trades</vt:lpstr>
      <vt:lpstr>Directory</vt:lpstr>
      <vt:lpstr>Free Agent Drafts</vt:lpstr>
      <vt:lpstr>Roster Grid</vt:lpstr>
      <vt:lpstr>BirthdateDraft</vt:lpstr>
      <vt:lpstr>ALL</vt:lpstr>
      <vt:lpstr>2019</vt:lpstr>
      <vt:lpstr>2018</vt:lpstr>
    </vt:vector>
  </TitlesOfParts>
  <Company>Berro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 Authorized Customer</dc:creator>
  <cp:lastModifiedBy>Dennis C</cp:lastModifiedBy>
  <cp:lastPrinted>2016-09-10T14:58:40Z</cp:lastPrinted>
  <dcterms:created xsi:type="dcterms:W3CDTF">2006-07-04T21:19:50Z</dcterms:created>
  <dcterms:modified xsi:type="dcterms:W3CDTF">2020-10-19T17:23:53Z</dcterms:modified>
</cp:coreProperties>
</file>